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namedSheetViews/namedSheetView1.xml" ContentType="application/vnd.ms-excel.namedsheetviews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ef000f6a44508d3/Desktop/PRI PROJECT/"/>
    </mc:Choice>
  </mc:AlternateContent>
  <xr:revisionPtr revIDLastSave="2807" documentId="11_F25DC773A252ABDACC104889E99B41AC5BDE58E8" xr6:coauthVersionLast="47" xr6:coauthVersionMax="47" xr10:uidLastSave="{31F382BC-6334-4A92-B2ED-3DB96EACCE7E}"/>
  <bookViews>
    <workbookView xWindow="-110" yWindow="-110" windowWidth="19420" windowHeight="11500" firstSheet="3" activeTab="9" xr2:uid="{00000000-000D-0000-FFFF-FFFF00000000}"/>
  </bookViews>
  <sheets>
    <sheet name="Inputs" sheetId="1" r:id="rId1"/>
    <sheet name="Prices_Raw" sheetId="2" state="hidden" r:id="rId2"/>
    <sheet name="Returns " sheetId="23" r:id="rId3"/>
    <sheet name="Portfolio_Returns" sheetId="17" r:id="rId4"/>
    <sheet name="Old Portfolio return" sheetId="15" state="hidden" r:id="rId5"/>
    <sheet name="Rolling_Corr" sheetId="6" r:id="rId6"/>
    <sheet name="Rolling_Vol" sheetId="5" r:id="rId7"/>
    <sheet name="EWMA" sheetId="7" r:id="rId8"/>
    <sheet name="CovMatrix" sheetId="8" r:id="rId9"/>
    <sheet name="Hist_VaR" sheetId="9" r:id="rId10"/>
    <sheet name="Param_VaR" sheetId="10" r:id="rId11"/>
    <sheet name="MC_VaR" sheetId="11" r:id="rId12"/>
    <sheet name="Backtest" sheetId="12" r:id="rId13"/>
    <sheet name="Performance" sheetId="13" r:id="rId14"/>
    <sheet name="Dashboard" sheetId="14" r:id="rId15"/>
  </sheets>
  <definedNames>
    <definedName name="_xlchart.v1.0" hidden="1">Portfolio_Returns!$E$2:$E$501</definedName>
    <definedName name="_xlchart.v1.1" hidden="1">MC_VaR!$E$12:$E$10011</definedName>
    <definedName name="ExternalData_1" localSheetId="4" hidden="1">'Old Portfolio return'!$A$1:$E$501</definedName>
    <definedName name="ExternalData_2" localSheetId="3" hidden="1">Portfolio_Returns!$A$1:$E$501</definedName>
    <definedName name="ExternalData_3" localSheetId="2" hidden="1">'Returns '!$A$1:$F$3001</definedName>
    <definedName name="_xlnm.Print_Area" localSheetId="14">Dashboard!$A$1:$L$58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3" l="1"/>
  <c r="I3" i="13"/>
  <c r="G3" i="13"/>
  <c r="G2" i="13"/>
  <c r="H2" i="13"/>
  <c r="D19" i="14"/>
  <c r="G9" i="14"/>
  <c r="D9" i="14"/>
  <c r="N14" i="13"/>
  <c r="N13" i="13"/>
  <c r="N12" i="13"/>
  <c r="N3" i="13"/>
  <c r="H3" i="13"/>
  <c r="J3" i="13" s="1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23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40" i="13"/>
  <c r="F341" i="13"/>
  <c r="F342" i="13"/>
  <c r="F343" i="13"/>
  <c r="F344" i="13"/>
  <c r="F345" i="13"/>
  <c r="F346" i="13"/>
  <c r="F347" i="13"/>
  <c r="F348" i="13"/>
  <c r="F349" i="13"/>
  <c r="F350" i="13"/>
  <c r="F351" i="13"/>
  <c r="F352" i="13"/>
  <c r="F353" i="13"/>
  <c r="F354" i="13"/>
  <c r="F355" i="13"/>
  <c r="F356" i="13"/>
  <c r="F357" i="13"/>
  <c r="F358" i="13"/>
  <c r="F359" i="13"/>
  <c r="F360" i="13"/>
  <c r="F361" i="13"/>
  <c r="F362" i="13"/>
  <c r="F363" i="13"/>
  <c r="F364" i="13"/>
  <c r="F365" i="13"/>
  <c r="F366" i="13"/>
  <c r="F367" i="13"/>
  <c r="F368" i="13"/>
  <c r="F369" i="13"/>
  <c r="F370" i="13"/>
  <c r="F371" i="13"/>
  <c r="F372" i="13"/>
  <c r="F373" i="13"/>
  <c r="F374" i="13"/>
  <c r="F375" i="13"/>
  <c r="F376" i="13"/>
  <c r="F377" i="13"/>
  <c r="F378" i="13"/>
  <c r="F379" i="13"/>
  <c r="F380" i="13"/>
  <c r="F381" i="13"/>
  <c r="F382" i="13"/>
  <c r="F383" i="13"/>
  <c r="F384" i="13"/>
  <c r="F385" i="13"/>
  <c r="F386" i="13"/>
  <c r="F387" i="13"/>
  <c r="F388" i="13"/>
  <c r="F389" i="13"/>
  <c r="F390" i="13"/>
  <c r="F391" i="13"/>
  <c r="F392" i="13"/>
  <c r="F393" i="13"/>
  <c r="F394" i="13"/>
  <c r="F395" i="13"/>
  <c r="F396" i="13"/>
  <c r="F397" i="13"/>
  <c r="F398" i="13"/>
  <c r="F399" i="13"/>
  <c r="F400" i="13"/>
  <c r="F401" i="13"/>
  <c r="F402" i="13"/>
  <c r="F403" i="13"/>
  <c r="F404" i="13"/>
  <c r="F405" i="13"/>
  <c r="F406" i="13"/>
  <c r="F407" i="13"/>
  <c r="F408" i="13"/>
  <c r="F409" i="13"/>
  <c r="F410" i="13"/>
  <c r="F411" i="13"/>
  <c r="F412" i="13"/>
  <c r="F413" i="13"/>
  <c r="F414" i="13"/>
  <c r="F415" i="13"/>
  <c r="F416" i="13"/>
  <c r="F417" i="13"/>
  <c r="F418" i="13"/>
  <c r="F419" i="13"/>
  <c r="F420" i="13"/>
  <c r="F421" i="13"/>
  <c r="F422" i="13"/>
  <c r="F423" i="13"/>
  <c r="F424" i="13"/>
  <c r="F425" i="13"/>
  <c r="F426" i="13"/>
  <c r="F427" i="13"/>
  <c r="F428" i="13"/>
  <c r="F429" i="13"/>
  <c r="F430" i="13"/>
  <c r="F431" i="13"/>
  <c r="F432" i="13"/>
  <c r="F433" i="13"/>
  <c r="F434" i="13"/>
  <c r="F435" i="13"/>
  <c r="F436" i="13"/>
  <c r="F437" i="13"/>
  <c r="F438" i="13"/>
  <c r="F439" i="13"/>
  <c r="F440" i="13"/>
  <c r="F441" i="13"/>
  <c r="F442" i="13"/>
  <c r="F443" i="13"/>
  <c r="F444" i="13"/>
  <c r="F445" i="13"/>
  <c r="F446" i="13"/>
  <c r="F447" i="13"/>
  <c r="F448" i="13"/>
  <c r="F449" i="13"/>
  <c r="F450" i="13"/>
  <c r="F451" i="13"/>
  <c r="F452" i="13"/>
  <c r="F453" i="13"/>
  <c r="F454" i="13"/>
  <c r="F455" i="13"/>
  <c r="F456" i="13"/>
  <c r="F457" i="13"/>
  <c r="F458" i="13"/>
  <c r="F459" i="13"/>
  <c r="F460" i="13"/>
  <c r="F461" i="13"/>
  <c r="F462" i="13"/>
  <c r="F463" i="13"/>
  <c r="F464" i="13"/>
  <c r="F465" i="13"/>
  <c r="F466" i="13"/>
  <c r="F467" i="13"/>
  <c r="F468" i="13"/>
  <c r="F469" i="13"/>
  <c r="F470" i="13"/>
  <c r="F471" i="13"/>
  <c r="F472" i="13"/>
  <c r="F473" i="13"/>
  <c r="F474" i="13"/>
  <c r="F475" i="13"/>
  <c r="F476" i="13"/>
  <c r="F477" i="13"/>
  <c r="F478" i="13"/>
  <c r="F479" i="13"/>
  <c r="F480" i="13"/>
  <c r="F481" i="13"/>
  <c r="F482" i="13"/>
  <c r="F483" i="13"/>
  <c r="F484" i="13"/>
  <c r="F485" i="13"/>
  <c r="F486" i="13"/>
  <c r="F487" i="13"/>
  <c r="F488" i="13"/>
  <c r="F489" i="13"/>
  <c r="F490" i="13"/>
  <c r="F491" i="13"/>
  <c r="F492" i="13"/>
  <c r="F493" i="13"/>
  <c r="F494" i="13"/>
  <c r="F495" i="13"/>
  <c r="F496" i="13"/>
  <c r="F497" i="13"/>
  <c r="F498" i="13"/>
  <c r="F499" i="13"/>
  <c r="F500" i="13"/>
  <c r="F501" i="13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362" i="13"/>
  <c r="B363" i="13"/>
  <c r="B364" i="13"/>
  <c r="B365" i="13"/>
  <c r="B366" i="13"/>
  <c r="B367" i="13"/>
  <c r="B368" i="13"/>
  <c r="B369" i="13"/>
  <c r="B370" i="13"/>
  <c r="B371" i="13"/>
  <c r="B372" i="13"/>
  <c r="B373" i="13"/>
  <c r="B374" i="13"/>
  <c r="B375" i="13"/>
  <c r="B376" i="13"/>
  <c r="B377" i="13"/>
  <c r="B378" i="13"/>
  <c r="B379" i="13"/>
  <c r="B380" i="13"/>
  <c r="B381" i="13"/>
  <c r="B382" i="13"/>
  <c r="B383" i="13"/>
  <c r="B384" i="13"/>
  <c r="B385" i="13"/>
  <c r="B386" i="13"/>
  <c r="B387" i="13"/>
  <c r="B388" i="13"/>
  <c r="B389" i="13"/>
  <c r="B390" i="13"/>
  <c r="B391" i="13"/>
  <c r="B392" i="13"/>
  <c r="B393" i="13"/>
  <c r="B394" i="13"/>
  <c r="B395" i="13"/>
  <c r="B396" i="13"/>
  <c r="B397" i="13"/>
  <c r="B398" i="13"/>
  <c r="B399" i="13"/>
  <c r="B400" i="13"/>
  <c r="B401" i="13"/>
  <c r="B402" i="13"/>
  <c r="B403" i="13"/>
  <c r="B404" i="13"/>
  <c r="B405" i="13"/>
  <c r="B406" i="13"/>
  <c r="B407" i="13"/>
  <c r="B408" i="13"/>
  <c r="B409" i="13"/>
  <c r="B410" i="13"/>
  <c r="B411" i="13"/>
  <c r="B412" i="13"/>
  <c r="B413" i="13"/>
  <c r="B414" i="13"/>
  <c r="B415" i="13"/>
  <c r="B416" i="13"/>
  <c r="B417" i="13"/>
  <c r="B418" i="13"/>
  <c r="B419" i="13"/>
  <c r="B420" i="13"/>
  <c r="B421" i="13"/>
  <c r="B422" i="13"/>
  <c r="B423" i="13"/>
  <c r="B424" i="13"/>
  <c r="B425" i="13"/>
  <c r="B426" i="13"/>
  <c r="B427" i="13"/>
  <c r="B428" i="13"/>
  <c r="B429" i="13"/>
  <c r="B430" i="13"/>
  <c r="B431" i="13"/>
  <c r="B432" i="13"/>
  <c r="B433" i="13"/>
  <c r="B434" i="13"/>
  <c r="B435" i="13"/>
  <c r="B436" i="13"/>
  <c r="B437" i="13"/>
  <c r="B438" i="13"/>
  <c r="B439" i="13"/>
  <c r="B440" i="13"/>
  <c r="B441" i="13"/>
  <c r="B442" i="13"/>
  <c r="B443" i="13"/>
  <c r="B444" i="13"/>
  <c r="B445" i="13"/>
  <c r="B446" i="13"/>
  <c r="B447" i="13"/>
  <c r="B448" i="13"/>
  <c r="B449" i="13"/>
  <c r="B450" i="13"/>
  <c r="B451" i="13"/>
  <c r="B452" i="13"/>
  <c r="B453" i="13"/>
  <c r="B454" i="13"/>
  <c r="B455" i="13"/>
  <c r="B456" i="13"/>
  <c r="B457" i="13"/>
  <c r="B458" i="13"/>
  <c r="B459" i="13"/>
  <c r="B460" i="13"/>
  <c r="B461" i="13"/>
  <c r="B462" i="13"/>
  <c r="B463" i="13"/>
  <c r="B464" i="13"/>
  <c r="B465" i="13"/>
  <c r="B466" i="13"/>
  <c r="B467" i="13"/>
  <c r="B468" i="13"/>
  <c r="B469" i="13"/>
  <c r="B470" i="13"/>
  <c r="B471" i="13"/>
  <c r="B472" i="13"/>
  <c r="B473" i="13"/>
  <c r="B474" i="13"/>
  <c r="B475" i="13"/>
  <c r="B476" i="13"/>
  <c r="B477" i="13"/>
  <c r="B478" i="13"/>
  <c r="B479" i="13"/>
  <c r="B480" i="13"/>
  <c r="B481" i="13"/>
  <c r="B482" i="13"/>
  <c r="B483" i="13"/>
  <c r="B484" i="13"/>
  <c r="B485" i="13"/>
  <c r="B486" i="13"/>
  <c r="B487" i="13"/>
  <c r="B488" i="13"/>
  <c r="B489" i="13"/>
  <c r="B490" i="13"/>
  <c r="B491" i="13"/>
  <c r="B492" i="13"/>
  <c r="B493" i="13"/>
  <c r="B494" i="13"/>
  <c r="B495" i="13"/>
  <c r="B496" i="13"/>
  <c r="B497" i="13"/>
  <c r="B498" i="13"/>
  <c r="B499" i="13"/>
  <c r="B500" i="13"/>
  <c r="B501" i="13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1" i="13"/>
  <c r="A122" i="13"/>
  <c r="A123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143" i="13"/>
  <c r="A14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A158" i="13"/>
  <c r="A159" i="13"/>
  <c r="A160" i="13"/>
  <c r="A161" i="13"/>
  <c r="A162" i="13"/>
  <c r="A163" i="13"/>
  <c r="A164" i="13"/>
  <c r="A165" i="13"/>
  <c r="A166" i="13"/>
  <c r="A167" i="13"/>
  <c r="A168" i="13"/>
  <c r="A169" i="13"/>
  <c r="A170" i="13"/>
  <c r="A171" i="13"/>
  <c r="A172" i="13"/>
  <c r="A173" i="13"/>
  <c r="A174" i="13"/>
  <c r="A175" i="13"/>
  <c r="A176" i="13"/>
  <c r="A177" i="13"/>
  <c r="A178" i="13"/>
  <c r="A179" i="13"/>
  <c r="A180" i="13"/>
  <c r="A181" i="13"/>
  <c r="A182" i="13"/>
  <c r="A183" i="13"/>
  <c r="A184" i="13"/>
  <c r="A185" i="13"/>
  <c r="A186" i="13"/>
  <c r="A187" i="13"/>
  <c r="A188" i="13"/>
  <c r="A189" i="13"/>
  <c r="A190" i="13"/>
  <c r="A191" i="13"/>
  <c r="A192" i="13"/>
  <c r="A193" i="13"/>
  <c r="A194" i="13"/>
  <c r="A195" i="13"/>
  <c r="A196" i="13"/>
  <c r="A197" i="13"/>
  <c r="A198" i="13"/>
  <c r="A199" i="13"/>
  <c r="A200" i="13"/>
  <c r="A201" i="13"/>
  <c r="A202" i="13"/>
  <c r="A203" i="13"/>
  <c r="A204" i="13"/>
  <c r="A205" i="13"/>
  <c r="A206" i="13"/>
  <c r="A207" i="13"/>
  <c r="A208" i="13"/>
  <c r="A209" i="13"/>
  <c r="A210" i="13"/>
  <c r="A211" i="13"/>
  <c r="A212" i="13"/>
  <c r="A213" i="13"/>
  <c r="A214" i="13"/>
  <c r="A215" i="13"/>
  <c r="A216" i="13"/>
  <c r="A217" i="13"/>
  <c r="A218" i="13"/>
  <c r="A219" i="13"/>
  <c r="A220" i="13"/>
  <c r="A221" i="13"/>
  <c r="A222" i="13"/>
  <c r="A223" i="13"/>
  <c r="A224" i="13"/>
  <c r="A225" i="13"/>
  <c r="A226" i="13"/>
  <c r="A227" i="13"/>
  <c r="A228" i="13"/>
  <c r="A229" i="13"/>
  <c r="A230" i="13"/>
  <c r="A231" i="13"/>
  <c r="A232" i="13"/>
  <c r="A233" i="13"/>
  <c r="A234" i="13"/>
  <c r="A235" i="13"/>
  <c r="A236" i="13"/>
  <c r="A237" i="13"/>
  <c r="A238" i="13"/>
  <c r="A239" i="13"/>
  <c r="A240" i="13"/>
  <c r="A241" i="13"/>
  <c r="A242" i="13"/>
  <c r="A243" i="13"/>
  <c r="A244" i="13"/>
  <c r="A245" i="13"/>
  <c r="A246" i="13"/>
  <c r="A247" i="13"/>
  <c r="A248" i="13"/>
  <c r="A249" i="13"/>
  <c r="A250" i="13"/>
  <c r="A251" i="13"/>
  <c r="A252" i="13"/>
  <c r="A253" i="13"/>
  <c r="A254" i="13"/>
  <c r="A255" i="13"/>
  <c r="A256" i="13"/>
  <c r="A257" i="13"/>
  <c r="A258" i="13"/>
  <c r="A259" i="13"/>
  <c r="A260" i="13"/>
  <c r="A261" i="13"/>
  <c r="A262" i="13"/>
  <c r="A263" i="13"/>
  <c r="A264" i="13"/>
  <c r="A265" i="13"/>
  <c r="A266" i="13"/>
  <c r="A267" i="13"/>
  <c r="A268" i="13"/>
  <c r="A269" i="13"/>
  <c r="A270" i="13"/>
  <c r="A271" i="13"/>
  <c r="A272" i="13"/>
  <c r="A273" i="13"/>
  <c r="A274" i="13"/>
  <c r="A275" i="13"/>
  <c r="A276" i="13"/>
  <c r="A277" i="13"/>
  <c r="A278" i="13"/>
  <c r="A279" i="13"/>
  <c r="A280" i="13"/>
  <c r="A281" i="13"/>
  <c r="A282" i="13"/>
  <c r="A283" i="13"/>
  <c r="A284" i="13"/>
  <c r="A285" i="13"/>
  <c r="A286" i="13"/>
  <c r="A287" i="13"/>
  <c r="A288" i="13"/>
  <c r="A289" i="13"/>
  <c r="A290" i="13"/>
  <c r="A291" i="13"/>
  <c r="A292" i="13"/>
  <c r="A293" i="13"/>
  <c r="A294" i="13"/>
  <c r="A295" i="13"/>
  <c r="A296" i="13"/>
  <c r="A297" i="13"/>
  <c r="A298" i="13"/>
  <c r="A299" i="13"/>
  <c r="A300" i="13"/>
  <c r="A301" i="13"/>
  <c r="A302" i="13"/>
  <c r="A303" i="13"/>
  <c r="A304" i="13"/>
  <c r="A305" i="13"/>
  <c r="A306" i="13"/>
  <c r="A307" i="13"/>
  <c r="A308" i="13"/>
  <c r="A309" i="13"/>
  <c r="A310" i="13"/>
  <c r="A311" i="13"/>
  <c r="A312" i="13"/>
  <c r="A313" i="13"/>
  <c r="A314" i="13"/>
  <c r="A315" i="13"/>
  <c r="A316" i="13"/>
  <c r="A317" i="13"/>
  <c r="A318" i="13"/>
  <c r="A319" i="13"/>
  <c r="A320" i="13"/>
  <c r="A321" i="13"/>
  <c r="A322" i="13"/>
  <c r="A323" i="13"/>
  <c r="A324" i="13"/>
  <c r="A325" i="13"/>
  <c r="A326" i="13"/>
  <c r="A327" i="13"/>
  <c r="A328" i="13"/>
  <c r="A329" i="13"/>
  <c r="A330" i="13"/>
  <c r="A331" i="13"/>
  <c r="A332" i="13"/>
  <c r="A333" i="13"/>
  <c r="A334" i="13"/>
  <c r="A335" i="13"/>
  <c r="A336" i="13"/>
  <c r="A337" i="13"/>
  <c r="A338" i="13"/>
  <c r="A339" i="13"/>
  <c r="A340" i="13"/>
  <c r="A341" i="13"/>
  <c r="A342" i="13"/>
  <c r="A343" i="13"/>
  <c r="A344" i="13"/>
  <c r="A345" i="13"/>
  <c r="A346" i="13"/>
  <c r="A347" i="13"/>
  <c r="A348" i="13"/>
  <c r="A349" i="13"/>
  <c r="A350" i="13"/>
  <c r="A351" i="13"/>
  <c r="A352" i="13"/>
  <c r="A353" i="13"/>
  <c r="A354" i="13"/>
  <c r="A355" i="13"/>
  <c r="A356" i="13"/>
  <c r="A357" i="13"/>
  <c r="A358" i="13"/>
  <c r="A359" i="13"/>
  <c r="A360" i="13"/>
  <c r="A361" i="13"/>
  <c r="A362" i="13"/>
  <c r="A363" i="13"/>
  <c r="A364" i="13"/>
  <c r="A365" i="13"/>
  <c r="A366" i="13"/>
  <c r="A367" i="13"/>
  <c r="A368" i="13"/>
  <c r="A369" i="13"/>
  <c r="A370" i="13"/>
  <c r="A371" i="13"/>
  <c r="A372" i="13"/>
  <c r="A373" i="13"/>
  <c r="A374" i="13"/>
  <c r="A375" i="13"/>
  <c r="A376" i="13"/>
  <c r="A377" i="13"/>
  <c r="A378" i="13"/>
  <c r="A379" i="13"/>
  <c r="A380" i="13"/>
  <c r="A381" i="13"/>
  <c r="A382" i="13"/>
  <c r="A383" i="13"/>
  <c r="A384" i="13"/>
  <c r="A385" i="13"/>
  <c r="A386" i="13"/>
  <c r="A387" i="13"/>
  <c r="A388" i="13"/>
  <c r="A389" i="13"/>
  <c r="A390" i="13"/>
  <c r="A391" i="13"/>
  <c r="A392" i="13"/>
  <c r="A393" i="13"/>
  <c r="A394" i="13"/>
  <c r="A395" i="13"/>
  <c r="A396" i="13"/>
  <c r="A397" i="13"/>
  <c r="A398" i="13"/>
  <c r="A399" i="13"/>
  <c r="A400" i="13"/>
  <c r="A401" i="13"/>
  <c r="A402" i="13"/>
  <c r="A403" i="13"/>
  <c r="A404" i="13"/>
  <c r="A405" i="13"/>
  <c r="A406" i="13"/>
  <c r="A407" i="13"/>
  <c r="A408" i="13"/>
  <c r="A409" i="13"/>
  <c r="A410" i="13"/>
  <c r="A411" i="13"/>
  <c r="A412" i="13"/>
  <c r="A413" i="13"/>
  <c r="A414" i="13"/>
  <c r="A415" i="13"/>
  <c r="A416" i="13"/>
  <c r="A417" i="13"/>
  <c r="A418" i="13"/>
  <c r="A419" i="13"/>
  <c r="A420" i="13"/>
  <c r="A421" i="13"/>
  <c r="A422" i="13"/>
  <c r="A423" i="13"/>
  <c r="A424" i="13"/>
  <c r="A425" i="13"/>
  <c r="A426" i="13"/>
  <c r="A427" i="13"/>
  <c r="A428" i="13"/>
  <c r="A429" i="13"/>
  <c r="A430" i="13"/>
  <c r="A431" i="13"/>
  <c r="A432" i="13"/>
  <c r="A433" i="13"/>
  <c r="A434" i="13"/>
  <c r="A435" i="13"/>
  <c r="A436" i="13"/>
  <c r="A437" i="13"/>
  <c r="A438" i="13"/>
  <c r="A439" i="13"/>
  <c r="A440" i="13"/>
  <c r="A441" i="13"/>
  <c r="A442" i="13"/>
  <c r="A443" i="13"/>
  <c r="A444" i="13"/>
  <c r="A445" i="13"/>
  <c r="A446" i="13"/>
  <c r="A447" i="13"/>
  <c r="A448" i="13"/>
  <c r="A449" i="13"/>
  <c r="A450" i="13"/>
  <c r="A451" i="13"/>
  <c r="A452" i="13"/>
  <c r="A453" i="13"/>
  <c r="A454" i="13"/>
  <c r="A455" i="13"/>
  <c r="A456" i="13"/>
  <c r="A457" i="13"/>
  <c r="A458" i="13"/>
  <c r="A459" i="13"/>
  <c r="A460" i="13"/>
  <c r="A461" i="13"/>
  <c r="A462" i="13"/>
  <c r="A463" i="13"/>
  <c r="A464" i="13"/>
  <c r="A465" i="13"/>
  <c r="A466" i="13"/>
  <c r="A467" i="13"/>
  <c r="A468" i="13"/>
  <c r="A469" i="13"/>
  <c r="A470" i="13"/>
  <c r="A471" i="13"/>
  <c r="A472" i="13"/>
  <c r="A473" i="13"/>
  <c r="A474" i="13"/>
  <c r="A475" i="13"/>
  <c r="A476" i="13"/>
  <c r="A477" i="13"/>
  <c r="A478" i="13"/>
  <c r="A479" i="13"/>
  <c r="A480" i="13"/>
  <c r="A481" i="13"/>
  <c r="A482" i="13"/>
  <c r="A483" i="13"/>
  <c r="A484" i="13"/>
  <c r="A485" i="13"/>
  <c r="A486" i="13"/>
  <c r="A487" i="13"/>
  <c r="A488" i="13"/>
  <c r="A489" i="13"/>
  <c r="A490" i="13"/>
  <c r="A491" i="13"/>
  <c r="A492" i="13"/>
  <c r="A493" i="13"/>
  <c r="A494" i="13"/>
  <c r="A495" i="13"/>
  <c r="A496" i="13"/>
  <c r="A497" i="13"/>
  <c r="A498" i="13"/>
  <c r="A499" i="13"/>
  <c r="A500" i="13"/>
  <c r="A501" i="13"/>
  <c r="J2" i="13"/>
  <c r="F2" i="13"/>
  <c r="D2" i="13"/>
  <c r="E5" i="13" s="1"/>
  <c r="K5" i="13" s="1"/>
  <c r="C2" i="13"/>
  <c r="B2" i="13"/>
  <c r="A2" i="13"/>
  <c r="C8" i="8"/>
  <c r="Z61" i="7"/>
  <c r="I12" i="12"/>
  <c r="B7" i="10"/>
  <c r="I4" i="12"/>
  <c r="I5" i="12" s="1"/>
  <c r="A442" i="12"/>
  <c r="A3" i="12"/>
  <c r="A4" i="12"/>
  <c r="A5" i="12"/>
  <c r="A6" i="12"/>
  <c r="A7" i="12"/>
  <c r="B7" i="12"/>
  <c r="D7" i="12" s="1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B53" i="12"/>
  <c r="D53" i="12" s="1"/>
  <c r="A54" i="12"/>
  <c r="A55" i="12"/>
  <c r="A56" i="12"/>
  <c r="B56" i="12"/>
  <c r="D56" i="12" s="1"/>
  <c r="A57" i="12"/>
  <c r="A58" i="12"/>
  <c r="A59" i="12"/>
  <c r="B59" i="12"/>
  <c r="D59" i="12" s="1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D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B152" i="12"/>
  <c r="D152" i="12" s="1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91" i="12"/>
  <c r="A192" i="12"/>
  <c r="A193" i="12"/>
  <c r="A194" i="12"/>
  <c r="A195" i="12"/>
  <c r="A196" i="12"/>
  <c r="A197" i="12"/>
  <c r="A198" i="12"/>
  <c r="A199" i="12"/>
  <c r="A200" i="12"/>
  <c r="A201" i="12"/>
  <c r="A202" i="12"/>
  <c r="A203" i="12"/>
  <c r="A204" i="12"/>
  <c r="A205" i="12"/>
  <c r="A206" i="12"/>
  <c r="A207" i="12"/>
  <c r="A208" i="12"/>
  <c r="A209" i="12"/>
  <c r="A210" i="12"/>
  <c r="A211" i="12"/>
  <c r="A212" i="12"/>
  <c r="A213" i="12"/>
  <c r="A214" i="12"/>
  <c r="A215" i="12"/>
  <c r="A216" i="12"/>
  <c r="B216" i="12"/>
  <c r="D216" i="12" s="1"/>
  <c r="A217" i="12"/>
  <c r="A218" i="12"/>
  <c r="A219" i="12"/>
  <c r="A220" i="12"/>
  <c r="A221" i="12"/>
  <c r="A222" i="12"/>
  <c r="A223" i="12"/>
  <c r="A224" i="12"/>
  <c r="A225" i="12"/>
  <c r="A226" i="12"/>
  <c r="A227" i="12"/>
  <c r="A228" i="12"/>
  <c r="A229" i="12"/>
  <c r="A230" i="12"/>
  <c r="A231" i="12"/>
  <c r="A232" i="12"/>
  <c r="A233" i="12"/>
  <c r="A234" i="12"/>
  <c r="B234" i="12"/>
  <c r="D234" i="12" s="1"/>
  <c r="A235" i="12"/>
  <c r="A236" i="12"/>
  <c r="A237" i="12"/>
  <c r="A238" i="12"/>
  <c r="A239" i="12"/>
  <c r="A240" i="12"/>
  <c r="A241" i="12"/>
  <c r="A242" i="12"/>
  <c r="A243" i="12"/>
  <c r="A244" i="12"/>
  <c r="A245" i="12"/>
  <c r="A246" i="12"/>
  <c r="A247" i="12"/>
  <c r="A248" i="12"/>
  <c r="A249" i="12"/>
  <c r="A250" i="12"/>
  <c r="A251" i="12"/>
  <c r="A252" i="12"/>
  <c r="A253" i="12"/>
  <c r="A254" i="12"/>
  <c r="A255" i="12"/>
  <c r="A256" i="12"/>
  <c r="A257" i="12"/>
  <c r="A258" i="12"/>
  <c r="A259" i="12"/>
  <c r="A260" i="12"/>
  <c r="A261" i="12"/>
  <c r="A262" i="12"/>
  <c r="A263" i="12"/>
  <c r="A264" i="12"/>
  <c r="A265" i="12"/>
  <c r="A266" i="12"/>
  <c r="A267" i="12"/>
  <c r="A268" i="12"/>
  <c r="A269" i="12"/>
  <c r="A270" i="12"/>
  <c r="A271" i="12"/>
  <c r="A272" i="12"/>
  <c r="B272" i="12"/>
  <c r="D272" i="12" s="1"/>
  <c r="A273" i="12"/>
  <c r="A274" i="12"/>
  <c r="A275" i="12"/>
  <c r="A276" i="12"/>
  <c r="A277" i="12"/>
  <c r="A278" i="12"/>
  <c r="A279" i="12"/>
  <c r="A280" i="12"/>
  <c r="A281" i="12"/>
  <c r="A282" i="12"/>
  <c r="A283" i="12"/>
  <c r="A284" i="12"/>
  <c r="A285" i="12"/>
  <c r="A286" i="12"/>
  <c r="A287" i="12"/>
  <c r="A288" i="12"/>
  <c r="A289" i="12"/>
  <c r="A290" i="12"/>
  <c r="A291" i="12"/>
  <c r="A292" i="12"/>
  <c r="A293" i="12"/>
  <c r="A294" i="12"/>
  <c r="A295" i="12"/>
  <c r="A296" i="12"/>
  <c r="B296" i="12"/>
  <c r="D296" i="12" s="1"/>
  <c r="A297" i="12"/>
  <c r="A298" i="12"/>
  <c r="A299" i="12"/>
  <c r="A300" i="12"/>
  <c r="B300" i="12"/>
  <c r="D300" i="12" s="1"/>
  <c r="A301" i="12"/>
  <c r="A302" i="12"/>
  <c r="A303" i="12"/>
  <c r="A304" i="12"/>
  <c r="A305" i="12"/>
  <c r="A306" i="12"/>
  <c r="A307" i="12"/>
  <c r="A308" i="12"/>
  <c r="A309" i="12"/>
  <c r="A310" i="12"/>
  <c r="A311" i="12"/>
  <c r="A312" i="12"/>
  <c r="A313" i="12"/>
  <c r="A314" i="12"/>
  <c r="A315" i="12"/>
  <c r="A316" i="12"/>
  <c r="A317" i="12"/>
  <c r="A318" i="12"/>
  <c r="A319" i="12"/>
  <c r="A320" i="12"/>
  <c r="A321" i="12"/>
  <c r="A322" i="12"/>
  <c r="A323" i="12"/>
  <c r="A324" i="12"/>
  <c r="A325" i="12"/>
  <c r="A326" i="12"/>
  <c r="A327" i="12"/>
  <c r="A328" i="12"/>
  <c r="A329" i="12"/>
  <c r="A330" i="12"/>
  <c r="A331" i="12"/>
  <c r="A332" i="12"/>
  <c r="A333" i="12"/>
  <c r="A334" i="12"/>
  <c r="A335" i="12"/>
  <c r="A336" i="12"/>
  <c r="A337" i="12"/>
  <c r="A338" i="12"/>
  <c r="A339" i="12"/>
  <c r="A340" i="12"/>
  <c r="A341" i="12"/>
  <c r="A342" i="12"/>
  <c r="A343" i="12"/>
  <c r="A344" i="12"/>
  <c r="A345" i="12"/>
  <c r="A346" i="12"/>
  <c r="A347" i="12"/>
  <c r="A348" i="12"/>
  <c r="A349" i="12"/>
  <c r="A350" i="12"/>
  <c r="A351" i="12"/>
  <c r="A352" i="12"/>
  <c r="A353" i="12"/>
  <c r="A354" i="12"/>
  <c r="A355" i="12"/>
  <c r="A356" i="12"/>
  <c r="A357" i="12"/>
  <c r="A358" i="12"/>
  <c r="A359" i="12"/>
  <c r="A360" i="12"/>
  <c r="B360" i="12"/>
  <c r="D360" i="12" s="1"/>
  <c r="A361" i="12"/>
  <c r="A362" i="12"/>
  <c r="A363" i="12"/>
  <c r="A364" i="12"/>
  <c r="A365" i="12"/>
  <c r="A366" i="12"/>
  <c r="A367" i="12"/>
  <c r="A368" i="12"/>
  <c r="A369" i="12"/>
  <c r="A370" i="12"/>
  <c r="A371" i="12"/>
  <c r="A372" i="12"/>
  <c r="A373" i="12"/>
  <c r="A374" i="12"/>
  <c r="A375" i="12"/>
  <c r="A376" i="12"/>
  <c r="A377" i="12"/>
  <c r="A378" i="12"/>
  <c r="A379" i="12"/>
  <c r="A380" i="12"/>
  <c r="A381" i="12"/>
  <c r="A382" i="12"/>
  <c r="A383" i="12"/>
  <c r="A384" i="12"/>
  <c r="A385" i="12"/>
  <c r="A386" i="12"/>
  <c r="A387" i="12"/>
  <c r="A388" i="12"/>
  <c r="A389" i="12"/>
  <c r="A390" i="12"/>
  <c r="A391" i="12"/>
  <c r="A392" i="12"/>
  <c r="A393" i="12"/>
  <c r="A394" i="12"/>
  <c r="A395" i="12"/>
  <c r="A396" i="12"/>
  <c r="A397" i="12"/>
  <c r="A398" i="12"/>
  <c r="A399" i="12"/>
  <c r="A400" i="12"/>
  <c r="A401" i="12"/>
  <c r="A402" i="12"/>
  <c r="A403" i="12"/>
  <c r="A404" i="12"/>
  <c r="A405" i="12"/>
  <c r="B405" i="12"/>
  <c r="D405" i="12" s="1"/>
  <c r="A406" i="12"/>
  <c r="A407" i="12"/>
  <c r="A408" i="12"/>
  <c r="A409" i="12"/>
  <c r="A410" i="12"/>
  <c r="A411" i="12"/>
  <c r="A412" i="12"/>
  <c r="A413" i="12"/>
  <c r="A414" i="12"/>
  <c r="A415" i="12"/>
  <c r="A416" i="12"/>
  <c r="A417" i="12"/>
  <c r="A418" i="12"/>
  <c r="A419" i="12"/>
  <c r="A420" i="12"/>
  <c r="B420" i="12"/>
  <c r="D420" i="12" s="1"/>
  <c r="A421" i="12"/>
  <c r="A422" i="12"/>
  <c r="A423" i="12"/>
  <c r="A424" i="12"/>
  <c r="A425" i="12"/>
  <c r="A426" i="12"/>
  <c r="A427" i="12"/>
  <c r="A428" i="12"/>
  <c r="A429" i="12"/>
  <c r="A430" i="12"/>
  <c r="A431" i="12"/>
  <c r="A432" i="12"/>
  <c r="B432" i="12"/>
  <c r="D432" i="12" s="1"/>
  <c r="A433" i="12"/>
  <c r="A434" i="12"/>
  <c r="A435" i="12"/>
  <c r="A436" i="12"/>
  <c r="A437" i="12"/>
  <c r="A438" i="12"/>
  <c r="A439" i="12"/>
  <c r="A440" i="12"/>
  <c r="B440" i="12"/>
  <c r="D440" i="12" s="1"/>
  <c r="A441" i="12"/>
  <c r="A2" i="12"/>
  <c r="AP61" i="7"/>
  <c r="AP62" i="7" s="1"/>
  <c r="AP63" i="7" s="1"/>
  <c r="AP64" i="7" s="1"/>
  <c r="AP65" i="7" s="1"/>
  <c r="AP66" i="7" s="1"/>
  <c r="AP67" i="7" s="1"/>
  <c r="AP68" i="7" s="1"/>
  <c r="AP69" i="7" s="1"/>
  <c r="AP70" i="7" s="1"/>
  <c r="AP71" i="7" s="1"/>
  <c r="AP72" i="7" s="1"/>
  <c r="AP73" i="7" s="1"/>
  <c r="AP74" i="7" s="1"/>
  <c r="AP75" i="7" s="1"/>
  <c r="AP76" i="7" s="1"/>
  <c r="AP77" i="7" s="1"/>
  <c r="AP78" i="7" s="1"/>
  <c r="AP79" i="7" s="1"/>
  <c r="AP80" i="7" s="1"/>
  <c r="AP81" i="7" s="1"/>
  <c r="AP82" i="7" s="1"/>
  <c r="AP83" i="7" s="1"/>
  <c r="AP84" i="7" s="1"/>
  <c r="AP85" i="7" s="1"/>
  <c r="AP86" i="7" s="1"/>
  <c r="AP87" i="7" s="1"/>
  <c r="AP88" i="7" s="1"/>
  <c r="AP89" i="7" s="1"/>
  <c r="AP90" i="7" s="1"/>
  <c r="AP91" i="7" s="1"/>
  <c r="AP92" i="7" s="1"/>
  <c r="AP93" i="7" s="1"/>
  <c r="AP94" i="7" s="1"/>
  <c r="AP95" i="7" s="1"/>
  <c r="AP96" i="7" s="1"/>
  <c r="AP97" i="7" s="1"/>
  <c r="AP98" i="7" s="1"/>
  <c r="AP99" i="7" s="1"/>
  <c r="AP100" i="7" s="1"/>
  <c r="AP101" i="7" s="1"/>
  <c r="AP102" i="7" s="1"/>
  <c r="AP103" i="7" s="1"/>
  <c r="AP104" i="7" s="1"/>
  <c r="AP105" i="7" s="1"/>
  <c r="AP106" i="7" s="1"/>
  <c r="AP107" i="7" s="1"/>
  <c r="AP108" i="7" s="1"/>
  <c r="AP109" i="7" s="1"/>
  <c r="AP110" i="7" s="1"/>
  <c r="AP111" i="7" s="1"/>
  <c r="AP112" i="7" s="1"/>
  <c r="AP113" i="7" s="1"/>
  <c r="AP114" i="7" s="1"/>
  <c r="AP115" i="7" s="1"/>
  <c r="AP116" i="7" s="1"/>
  <c r="AP117" i="7" s="1"/>
  <c r="AP118" i="7" s="1"/>
  <c r="AP119" i="7" s="1"/>
  <c r="AP120" i="7" s="1"/>
  <c r="AP121" i="7" s="1"/>
  <c r="AP122" i="7" s="1"/>
  <c r="AP123" i="7" s="1"/>
  <c r="AP124" i="7" s="1"/>
  <c r="AP125" i="7" s="1"/>
  <c r="AP126" i="7" s="1"/>
  <c r="AP127" i="7" s="1"/>
  <c r="AP128" i="7" s="1"/>
  <c r="AP129" i="7" s="1"/>
  <c r="AP130" i="7" s="1"/>
  <c r="AP131" i="7" s="1"/>
  <c r="AP132" i="7" s="1"/>
  <c r="AP133" i="7" s="1"/>
  <c r="AP134" i="7" s="1"/>
  <c r="AP135" i="7" s="1"/>
  <c r="AP136" i="7" s="1"/>
  <c r="AP137" i="7" s="1"/>
  <c r="AP138" i="7" s="1"/>
  <c r="AP139" i="7" s="1"/>
  <c r="AP140" i="7" s="1"/>
  <c r="AP141" i="7" s="1"/>
  <c r="AP142" i="7" s="1"/>
  <c r="AP143" i="7" s="1"/>
  <c r="AP144" i="7" s="1"/>
  <c r="AP145" i="7" s="1"/>
  <c r="AP146" i="7" s="1"/>
  <c r="AP147" i="7" s="1"/>
  <c r="AP148" i="7" s="1"/>
  <c r="AP149" i="7" s="1"/>
  <c r="AP150" i="7" s="1"/>
  <c r="AP151" i="7" s="1"/>
  <c r="AP152" i="7" s="1"/>
  <c r="AP153" i="7" s="1"/>
  <c r="AP154" i="7" s="1"/>
  <c r="AP155" i="7" s="1"/>
  <c r="AP156" i="7" s="1"/>
  <c r="AP157" i="7" s="1"/>
  <c r="AP158" i="7" s="1"/>
  <c r="AP159" i="7" s="1"/>
  <c r="AP160" i="7" s="1"/>
  <c r="AP161" i="7" s="1"/>
  <c r="AP162" i="7" s="1"/>
  <c r="AP163" i="7" s="1"/>
  <c r="AP164" i="7" s="1"/>
  <c r="AP165" i="7" s="1"/>
  <c r="AP166" i="7" s="1"/>
  <c r="AP167" i="7" s="1"/>
  <c r="AP168" i="7" s="1"/>
  <c r="AP169" i="7" s="1"/>
  <c r="AP170" i="7" s="1"/>
  <c r="AP171" i="7" s="1"/>
  <c r="AP172" i="7" s="1"/>
  <c r="AP173" i="7" s="1"/>
  <c r="AP174" i="7" s="1"/>
  <c r="AP175" i="7" s="1"/>
  <c r="AP176" i="7" s="1"/>
  <c r="AP177" i="7" s="1"/>
  <c r="AP178" i="7" s="1"/>
  <c r="AP179" i="7" s="1"/>
  <c r="AP180" i="7" s="1"/>
  <c r="AP181" i="7" s="1"/>
  <c r="AP182" i="7" s="1"/>
  <c r="AP183" i="7" s="1"/>
  <c r="AP184" i="7" s="1"/>
  <c r="AP185" i="7" s="1"/>
  <c r="AP186" i="7" s="1"/>
  <c r="AP187" i="7" s="1"/>
  <c r="AP188" i="7" s="1"/>
  <c r="AP189" i="7" s="1"/>
  <c r="AP190" i="7" s="1"/>
  <c r="AP191" i="7" s="1"/>
  <c r="AP192" i="7" s="1"/>
  <c r="AP193" i="7" s="1"/>
  <c r="AP194" i="7" s="1"/>
  <c r="AP195" i="7" s="1"/>
  <c r="AP196" i="7" s="1"/>
  <c r="AP197" i="7" s="1"/>
  <c r="AP198" i="7" s="1"/>
  <c r="AP199" i="7" s="1"/>
  <c r="AP200" i="7" s="1"/>
  <c r="AP201" i="7" s="1"/>
  <c r="AP202" i="7" s="1"/>
  <c r="AP203" i="7" s="1"/>
  <c r="AP204" i="7" s="1"/>
  <c r="AP205" i="7" s="1"/>
  <c r="AP206" i="7" s="1"/>
  <c r="AP207" i="7" s="1"/>
  <c r="AP208" i="7" s="1"/>
  <c r="AP209" i="7" s="1"/>
  <c r="AP210" i="7" s="1"/>
  <c r="AP211" i="7" s="1"/>
  <c r="AP212" i="7" s="1"/>
  <c r="AP213" i="7" s="1"/>
  <c r="AP214" i="7" s="1"/>
  <c r="AP215" i="7" s="1"/>
  <c r="AP216" i="7" s="1"/>
  <c r="AP217" i="7" s="1"/>
  <c r="AP218" i="7" s="1"/>
  <c r="AP219" i="7" s="1"/>
  <c r="AP220" i="7" s="1"/>
  <c r="AP221" i="7" s="1"/>
  <c r="AP222" i="7" s="1"/>
  <c r="AP223" i="7" s="1"/>
  <c r="AP224" i="7" s="1"/>
  <c r="AP225" i="7" s="1"/>
  <c r="AP226" i="7" s="1"/>
  <c r="AP227" i="7" s="1"/>
  <c r="AP228" i="7" s="1"/>
  <c r="AP229" i="7" s="1"/>
  <c r="AP230" i="7" s="1"/>
  <c r="AP231" i="7" s="1"/>
  <c r="AP232" i="7" s="1"/>
  <c r="AP233" i="7" s="1"/>
  <c r="AP234" i="7" s="1"/>
  <c r="AP235" i="7" s="1"/>
  <c r="AP236" i="7" s="1"/>
  <c r="AP237" i="7" s="1"/>
  <c r="AP238" i="7" s="1"/>
  <c r="AP239" i="7" s="1"/>
  <c r="AP240" i="7" s="1"/>
  <c r="AP241" i="7" s="1"/>
  <c r="AP242" i="7" s="1"/>
  <c r="AP243" i="7" s="1"/>
  <c r="AP244" i="7" s="1"/>
  <c r="AP245" i="7" s="1"/>
  <c r="AP246" i="7" s="1"/>
  <c r="AP247" i="7" s="1"/>
  <c r="AP248" i="7" s="1"/>
  <c r="AP249" i="7" s="1"/>
  <c r="AP250" i="7" s="1"/>
  <c r="AP251" i="7" s="1"/>
  <c r="AP252" i="7" s="1"/>
  <c r="AP253" i="7" s="1"/>
  <c r="AP254" i="7" s="1"/>
  <c r="AP255" i="7" s="1"/>
  <c r="AP256" i="7" s="1"/>
  <c r="AP257" i="7" s="1"/>
  <c r="AP258" i="7" s="1"/>
  <c r="AP259" i="7" s="1"/>
  <c r="AP260" i="7" s="1"/>
  <c r="AP261" i="7" s="1"/>
  <c r="AP262" i="7" s="1"/>
  <c r="AP263" i="7" s="1"/>
  <c r="AP264" i="7" s="1"/>
  <c r="AP265" i="7" s="1"/>
  <c r="AP266" i="7" s="1"/>
  <c r="AP267" i="7" s="1"/>
  <c r="AP268" i="7" s="1"/>
  <c r="AP269" i="7" s="1"/>
  <c r="AP270" i="7" s="1"/>
  <c r="AP271" i="7" s="1"/>
  <c r="AP272" i="7" s="1"/>
  <c r="AP273" i="7" s="1"/>
  <c r="AP274" i="7" s="1"/>
  <c r="AP275" i="7" s="1"/>
  <c r="AP276" i="7" s="1"/>
  <c r="AP277" i="7" s="1"/>
  <c r="AP278" i="7" s="1"/>
  <c r="AP279" i="7" s="1"/>
  <c r="AP280" i="7" s="1"/>
  <c r="AP281" i="7" s="1"/>
  <c r="AP282" i="7" s="1"/>
  <c r="AP283" i="7" s="1"/>
  <c r="AP284" i="7" s="1"/>
  <c r="AP285" i="7" s="1"/>
  <c r="AP286" i="7" s="1"/>
  <c r="AP287" i="7" s="1"/>
  <c r="AP288" i="7" s="1"/>
  <c r="AP289" i="7" s="1"/>
  <c r="AP290" i="7" s="1"/>
  <c r="AP291" i="7" s="1"/>
  <c r="AP292" i="7" s="1"/>
  <c r="AP293" i="7" s="1"/>
  <c r="AP294" i="7" s="1"/>
  <c r="AP295" i="7" s="1"/>
  <c r="AP296" i="7" s="1"/>
  <c r="AP297" i="7" s="1"/>
  <c r="AP298" i="7" s="1"/>
  <c r="AP299" i="7" s="1"/>
  <c r="AP300" i="7" s="1"/>
  <c r="AP301" i="7" s="1"/>
  <c r="AP302" i="7" s="1"/>
  <c r="AP303" i="7" s="1"/>
  <c r="AP304" i="7" s="1"/>
  <c r="AP305" i="7" s="1"/>
  <c r="AP306" i="7" s="1"/>
  <c r="AP307" i="7" s="1"/>
  <c r="AP308" i="7" s="1"/>
  <c r="AP309" i="7" s="1"/>
  <c r="AP310" i="7" s="1"/>
  <c r="AP311" i="7" s="1"/>
  <c r="AP312" i="7" s="1"/>
  <c r="AP313" i="7" s="1"/>
  <c r="AP314" i="7" s="1"/>
  <c r="AP315" i="7" s="1"/>
  <c r="AP316" i="7" s="1"/>
  <c r="AP317" i="7" s="1"/>
  <c r="AP318" i="7" s="1"/>
  <c r="AP319" i="7" s="1"/>
  <c r="AP320" i="7" s="1"/>
  <c r="AP321" i="7" s="1"/>
  <c r="AP322" i="7" s="1"/>
  <c r="AP323" i="7" s="1"/>
  <c r="AP324" i="7" s="1"/>
  <c r="AP325" i="7" s="1"/>
  <c r="AP326" i="7" s="1"/>
  <c r="AP327" i="7" s="1"/>
  <c r="AP328" i="7" s="1"/>
  <c r="AP329" i="7" s="1"/>
  <c r="AP330" i="7" s="1"/>
  <c r="AP331" i="7" s="1"/>
  <c r="AP332" i="7" s="1"/>
  <c r="AP333" i="7" s="1"/>
  <c r="AP334" i="7" s="1"/>
  <c r="AP335" i="7" s="1"/>
  <c r="AP336" i="7" s="1"/>
  <c r="AP337" i="7" s="1"/>
  <c r="AP338" i="7" s="1"/>
  <c r="AP339" i="7" s="1"/>
  <c r="AP340" i="7" s="1"/>
  <c r="AP341" i="7" s="1"/>
  <c r="AP342" i="7" s="1"/>
  <c r="AP343" i="7" s="1"/>
  <c r="AP344" i="7" s="1"/>
  <c r="AP345" i="7" s="1"/>
  <c r="AP346" i="7" s="1"/>
  <c r="AP347" i="7" s="1"/>
  <c r="AP348" i="7" s="1"/>
  <c r="AP349" i="7" s="1"/>
  <c r="AP350" i="7" s="1"/>
  <c r="AP351" i="7" s="1"/>
  <c r="AP352" i="7" s="1"/>
  <c r="AP353" i="7" s="1"/>
  <c r="AP354" i="7" s="1"/>
  <c r="AP355" i="7" s="1"/>
  <c r="AP356" i="7" s="1"/>
  <c r="AP357" i="7" s="1"/>
  <c r="AP358" i="7" s="1"/>
  <c r="AP359" i="7" s="1"/>
  <c r="AP360" i="7" s="1"/>
  <c r="AP361" i="7" s="1"/>
  <c r="AP362" i="7" s="1"/>
  <c r="AP363" i="7" s="1"/>
  <c r="AP364" i="7" s="1"/>
  <c r="AP365" i="7" s="1"/>
  <c r="AP366" i="7" s="1"/>
  <c r="AP367" i="7" s="1"/>
  <c r="AP368" i="7" s="1"/>
  <c r="AP369" i="7" s="1"/>
  <c r="AP370" i="7" s="1"/>
  <c r="AP371" i="7" s="1"/>
  <c r="AP372" i="7" s="1"/>
  <c r="AP373" i="7" s="1"/>
  <c r="AP374" i="7" s="1"/>
  <c r="AP375" i="7" s="1"/>
  <c r="AP376" i="7" s="1"/>
  <c r="AP377" i="7" s="1"/>
  <c r="AP378" i="7" s="1"/>
  <c r="AP379" i="7" s="1"/>
  <c r="AP380" i="7" s="1"/>
  <c r="AP381" i="7" s="1"/>
  <c r="AP382" i="7" s="1"/>
  <c r="AP383" i="7" s="1"/>
  <c r="AP384" i="7" s="1"/>
  <c r="AP385" i="7" s="1"/>
  <c r="AP386" i="7" s="1"/>
  <c r="AP387" i="7" s="1"/>
  <c r="AP388" i="7" s="1"/>
  <c r="AP389" i="7" s="1"/>
  <c r="AP390" i="7" s="1"/>
  <c r="AP391" i="7" s="1"/>
  <c r="AP392" i="7" s="1"/>
  <c r="AP393" i="7" s="1"/>
  <c r="AP394" i="7" s="1"/>
  <c r="AP395" i="7" s="1"/>
  <c r="AP396" i="7" s="1"/>
  <c r="AP397" i="7" s="1"/>
  <c r="AP398" i="7" s="1"/>
  <c r="AP399" i="7" s="1"/>
  <c r="AP400" i="7" s="1"/>
  <c r="AP401" i="7" s="1"/>
  <c r="AP402" i="7" s="1"/>
  <c r="AP403" i="7" s="1"/>
  <c r="AP404" i="7" s="1"/>
  <c r="AP405" i="7" s="1"/>
  <c r="AP406" i="7" s="1"/>
  <c r="AP407" i="7" s="1"/>
  <c r="AP408" i="7" s="1"/>
  <c r="AP409" i="7" s="1"/>
  <c r="AP410" i="7" s="1"/>
  <c r="AP411" i="7" s="1"/>
  <c r="AP412" i="7" s="1"/>
  <c r="AP413" i="7" s="1"/>
  <c r="AP414" i="7" s="1"/>
  <c r="AP415" i="7" s="1"/>
  <c r="AP416" i="7" s="1"/>
  <c r="AP417" i="7" s="1"/>
  <c r="AP418" i="7" s="1"/>
  <c r="AP419" i="7" s="1"/>
  <c r="AP420" i="7" s="1"/>
  <c r="AP421" i="7" s="1"/>
  <c r="AP422" i="7" s="1"/>
  <c r="AP423" i="7" s="1"/>
  <c r="AP424" i="7" s="1"/>
  <c r="AP425" i="7" s="1"/>
  <c r="AP426" i="7" s="1"/>
  <c r="AP427" i="7" s="1"/>
  <c r="AP428" i="7" s="1"/>
  <c r="AP429" i="7" s="1"/>
  <c r="AP430" i="7" s="1"/>
  <c r="AP431" i="7" s="1"/>
  <c r="AP432" i="7" s="1"/>
  <c r="AP433" i="7" s="1"/>
  <c r="AP434" i="7" s="1"/>
  <c r="AP435" i="7" s="1"/>
  <c r="AP436" i="7" s="1"/>
  <c r="AP437" i="7" s="1"/>
  <c r="AP438" i="7" s="1"/>
  <c r="AP439" i="7" s="1"/>
  <c r="AP440" i="7" s="1"/>
  <c r="AP441" i="7" s="1"/>
  <c r="AP442" i="7" s="1"/>
  <c r="AP443" i="7" s="1"/>
  <c r="AP444" i="7" s="1"/>
  <c r="AP445" i="7" s="1"/>
  <c r="AP446" i="7" s="1"/>
  <c r="AP447" i="7" s="1"/>
  <c r="AP448" i="7" s="1"/>
  <c r="AP449" i="7" s="1"/>
  <c r="AP450" i="7" s="1"/>
  <c r="AP451" i="7" s="1"/>
  <c r="AP452" i="7" s="1"/>
  <c r="AP453" i="7" s="1"/>
  <c r="AP454" i="7" s="1"/>
  <c r="AP455" i="7" s="1"/>
  <c r="AP456" i="7" s="1"/>
  <c r="AP457" i="7" s="1"/>
  <c r="AP458" i="7" s="1"/>
  <c r="AP459" i="7" s="1"/>
  <c r="AP460" i="7" s="1"/>
  <c r="AP461" i="7" s="1"/>
  <c r="AP462" i="7" s="1"/>
  <c r="AP463" i="7" s="1"/>
  <c r="AP464" i="7" s="1"/>
  <c r="AP465" i="7" s="1"/>
  <c r="AP466" i="7" s="1"/>
  <c r="AP467" i="7" s="1"/>
  <c r="AP468" i="7" s="1"/>
  <c r="AP469" i="7" s="1"/>
  <c r="AP470" i="7" s="1"/>
  <c r="AP471" i="7" s="1"/>
  <c r="AP472" i="7" s="1"/>
  <c r="AP473" i="7" s="1"/>
  <c r="AP474" i="7" s="1"/>
  <c r="AP475" i="7" s="1"/>
  <c r="AP476" i="7" s="1"/>
  <c r="AP477" i="7" s="1"/>
  <c r="AP478" i="7" s="1"/>
  <c r="AP479" i="7" s="1"/>
  <c r="AP480" i="7" s="1"/>
  <c r="AP481" i="7" s="1"/>
  <c r="AP482" i="7" s="1"/>
  <c r="AP483" i="7" s="1"/>
  <c r="AP484" i="7" s="1"/>
  <c r="AP485" i="7" s="1"/>
  <c r="AP486" i="7" s="1"/>
  <c r="AP487" i="7" s="1"/>
  <c r="AP488" i="7" s="1"/>
  <c r="AP489" i="7" s="1"/>
  <c r="AP490" i="7" s="1"/>
  <c r="AP491" i="7" s="1"/>
  <c r="AP492" i="7" s="1"/>
  <c r="AP493" i="7" s="1"/>
  <c r="AP494" i="7" s="1"/>
  <c r="AP495" i="7" s="1"/>
  <c r="AP496" i="7" s="1"/>
  <c r="AP497" i="7" s="1"/>
  <c r="AP498" i="7" s="1"/>
  <c r="AP499" i="7" s="1"/>
  <c r="AP500" i="7" s="1"/>
  <c r="AP501" i="7" s="1"/>
  <c r="AY62" i="7"/>
  <c r="B3" i="12" s="1"/>
  <c r="D3" i="12" s="1"/>
  <c r="AY63" i="7"/>
  <c r="B4" i="12" s="1"/>
  <c r="D4" i="12" s="1"/>
  <c r="AY64" i="7"/>
  <c r="B5" i="12" s="1"/>
  <c r="D5" i="12" s="1"/>
  <c r="AY65" i="7"/>
  <c r="B6" i="12" s="1"/>
  <c r="D6" i="12" s="1"/>
  <c r="AY66" i="7"/>
  <c r="AY67" i="7"/>
  <c r="B8" i="12" s="1"/>
  <c r="D8" i="12" s="1"/>
  <c r="AY68" i="7"/>
  <c r="B9" i="12" s="1"/>
  <c r="D9" i="12" s="1"/>
  <c r="AY69" i="7"/>
  <c r="B10" i="12" s="1"/>
  <c r="D10" i="12" s="1"/>
  <c r="AY70" i="7"/>
  <c r="B11" i="12" s="1"/>
  <c r="D11" i="12" s="1"/>
  <c r="AY71" i="7"/>
  <c r="B12" i="12" s="1"/>
  <c r="D12" i="12" s="1"/>
  <c r="AY72" i="7"/>
  <c r="B13" i="12" s="1"/>
  <c r="D13" i="12" s="1"/>
  <c r="AY73" i="7"/>
  <c r="B14" i="12" s="1"/>
  <c r="D14" i="12" s="1"/>
  <c r="AY74" i="7"/>
  <c r="B15" i="12" s="1"/>
  <c r="D15" i="12" s="1"/>
  <c r="AY75" i="7"/>
  <c r="B16" i="12" s="1"/>
  <c r="D16" i="12" s="1"/>
  <c r="AY76" i="7"/>
  <c r="B17" i="12" s="1"/>
  <c r="D17" i="12" s="1"/>
  <c r="AY77" i="7"/>
  <c r="B18" i="12" s="1"/>
  <c r="D18" i="12" s="1"/>
  <c r="AY78" i="7"/>
  <c r="B19" i="12" s="1"/>
  <c r="D19" i="12" s="1"/>
  <c r="AY79" i="7"/>
  <c r="B20" i="12" s="1"/>
  <c r="D20" i="12" s="1"/>
  <c r="AY80" i="7"/>
  <c r="B21" i="12" s="1"/>
  <c r="D21" i="12" s="1"/>
  <c r="AY81" i="7"/>
  <c r="B22" i="12" s="1"/>
  <c r="D22" i="12" s="1"/>
  <c r="AY82" i="7"/>
  <c r="B23" i="12" s="1"/>
  <c r="D23" i="12" s="1"/>
  <c r="AY83" i="7"/>
  <c r="B24" i="12" s="1"/>
  <c r="D24" i="12" s="1"/>
  <c r="AY84" i="7"/>
  <c r="B25" i="12" s="1"/>
  <c r="D25" i="12" s="1"/>
  <c r="AY85" i="7"/>
  <c r="B26" i="12" s="1"/>
  <c r="D26" i="12" s="1"/>
  <c r="AY86" i="7"/>
  <c r="B27" i="12" s="1"/>
  <c r="D27" i="12" s="1"/>
  <c r="AY87" i="7"/>
  <c r="B28" i="12" s="1"/>
  <c r="D28" i="12" s="1"/>
  <c r="AY88" i="7"/>
  <c r="B29" i="12" s="1"/>
  <c r="D29" i="12" s="1"/>
  <c r="AY89" i="7"/>
  <c r="B30" i="12" s="1"/>
  <c r="D30" i="12" s="1"/>
  <c r="AY90" i="7"/>
  <c r="B31" i="12" s="1"/>
  <c r="D31" i="12" s="1"/>
  <c r="AY91" i="7"/>
  <c r="B32" i="12" s="1"/>
  <c r="D32" i="12" s="1"/>
  <c r="AY92" i="7"/>
  <c r="B33" i="12" s="1"/>
  <c r="D33" i="12" s="1"/>
  <c r="AY93" i="7"/>
  <c r="B34" i="12" s="1"/>
  <c r="D34" i="12" s="1"/>
  <c r="AY94" i="7"/>
  <c r="B35" i="12" s="1"/>
  <c r="D35" i="12" s="1"/>
  <c r="AY95" i="7"/>
  <c r="B36" i="12" s="1"/>
  <c r="D36" i="12" s="1"/>
  <c r="AY96" i="7"/>
  <c r="B37" i="12" s="1"/>
  <c r="D37" i="12" s="1"/>
  <c r="AY97" i="7"/>
  <c r="B38" i="12" s="1"/>
  <c r="D38" i="12" s="1"/>
  <c r="AY98" i="7"/>
  <c r="B39" i="12" s="1"/>
  <c r="D39" i="12" s="1"/>
  <c r="AY99" i="7"/>
  <c r="B40" i="12" s="1"/>
  <c r="D40" i="12" s="1"/>
  <c r="AY100" i="7"/>
  <c r="B41" i="12" s="1"/>
  <c r="D41" i="12" s="1"/>
  <c r="AY101" i="7"/>
  <c r="B42" i="12" s="1"/>
  <c r="D42" i="12" s="1"/>
  <c r="AY102" i="7"/>
  <c r="B43" i="12" s="1"/>
  <c r="D43" i="12" s="1"/>
  <c r="AY103" i="7"/>
  <c r="B44" i="12" s="1"/>
  <c r="D44" i="12" s="1"/>
  <c r="AY104" i="7"/>
  <c r="B45" i="12" s="1"/>
  <c r="D45" i="12" s="1"/>
  <c r="AY105" i="7"/>
  <c r="B46" i="12" s="1"/>
  <c r="D46" i="12" s="1"/>
  <c r="AY106" i="7"/>
  <c r="B47" i="12" s="1"/>
  <c r="D47" i="12" s="1"/>
  <c r="AY107" i="7"/>
  <c r="B48" i="12" s="1"/>
  <c r="D48" i="12" s="1"/>
  <c r="AY108" i="7"/>
  <c r="B49" i="12" s="1"/>
  <c r="D49" i="12" s="1"/>
  <c r="AY109" i="7"/>
  <c r="B50" i="12" s="1"/>
  <c r="D50" i="12" s="1"/>
  <c r="AY110" i="7"/>
  <c r="B51" i="12" s="1"/>
  <c r="D51" i="12" s="1"/>
  <c r="AY111" i="7"/>
  <c r="B52" i="12" s="1"/>
  <c r="D52" i="12" s="1"/>
  <c r="AY112" i="7"/>
  <c r="AY113" i="7"/>
  <c r="B54" i="12" s="1"/>
  <c r="D54" i="12" s="1"/>
  <c r="AY114" i="7"/>
  <c r="B55" i="12" s="1"/>
  <c r="D55" i="12" s="1"/>
  <c r="AY115" i="7"/>
  <c r="AY116" i="7"/>
  <c r="B57" i="12" s="1"/>
  <c r="D57" i="12" s="1"/>
  <c r="AY117" i="7"/>
  <c r="B58" i="12" s="1"/>
  <c r="D58" i="12" s="1"/>
  <c r="AY118" i="7"/>
  <c r="AY119" i="7"/>
  <c r="B60" i="12" s="1"/>
  <c r="D60" i="12" s="1"/>
  <c r="AY120" i="7"/>
  <c r="B61" i="12" s="1"/>
  <c r="D61" i="12" s="1"/>
  <c r="AY121" i="7"/>
  <c r="B62" i="12" s="1"/>
  <c r="D62" i="12" s="1"/>
  <c r="AY122" i="7"/>
  <c r="B63" i="12" s="1"/>
  <c r="D63" i="12" s="1"/>
  <c r="AY123" i="7"/>
  <c r="B64" i="12" s="1"/>
  <c r="D64" i="12" s="1"/>
  <c r="AY124" i="7"/>
  <c r="B65" i="12" s="1"/>
  <c r="D65" i="12" s="1"/>
  <c r="AY125" i="7"/>
  <c r="B66" i="12" s="1"/>
  <c r="D66" i="12" s="1"/>
  <c r="AY126" i="7"/>
  <c r="B67" i="12" s="1"/>
  <c r="D67" i="12" s="1"/>
  <c r="AY127" i="7"/>
  <c r="B68" i="12" s="1"/>
  <c r="D68" i="12" s="1"/>
  <c r="AY128" i="7"/>
  <c r="B69" i="12" s="1"/>
  <c r="D69" i="12" s="1"/>
  <c r="AY129" i="7"/>
  <c r="B70" i="12" s="1"/>
  <c r="D70" i="12" s="1"/>
  <c r="AY130" i="7"/>
  <c r="B71" i="12" s="1"/>
  <c r="D71" i="12" s="1"/>
  <c r="AY131" i="7"/>
  <c r="B72" i="12" s="1"/>
  <c r="D72" i="12" s="1"/>
  <c r="AY132" i="7"/>
  <c r="B73" i="12" s="1"/>
  <c r="D73" i="12" s="1"/>
  <c r="AY133" i="7"/>
  <c r="B74" i="12" s="1"/>
  <c r="D74" i="12" s="1"/>
  <c r="AY134" i="7"/>
  <c r="B75" i="12" s="1"/>
  <c r="D75" i="12" s="1"/>
  <c r="AY135" i="7"/>
  <c r="B76" i="12" s="1"/>
  <c r="D76" i="12" s="1"/>
  <c r="AY136" i="7"/>
  <c r="B77" i="12" s="1"/>
  <c r="D77" i="12" s="1"/>
  <c r="AY137" i="7"/>
  <c r="B78" i="12" s="1"/>
  <c r="D78" i="12" s="1"/>
  <c r="AY138" i="7"/>
  <c r="B79" i="12" s="1"/>
  <c r="D79" i="12" s="1"/>
  <c r="AY139" i="7"/>
  <c r="B80" i="12" s="1"/>
  <c r="D80" i="12" s="1"/>
  <c r="AY140" i="7"/>
  <c r="B81" i="12" s="1"/>
  <c r="D81" i="12" s="1"/>
  <c r="AY141" i="7"/>
  <c r="B82" i="12" s="1"/>
  <c r="D82" i="12" s="1"/>
  <c r="AY142" i="7"/>
  <c r="B83" i="12" s="1"/>
  <c r="D83" i="12" s="1"/>
  <c r="AY143" i="7"/>
  <c r="B84" i="12" s="1"/>
  <c r="D84" i="12" s="1"/>
  <c r="AY144" i="7"/>
  <c r="B85" i="12" s="1"/>
  <c r="D85" i="12" s="1"/>
  <c r="AY145" i="7"/>
  <c r="B86" i="12" s="1"/>
  <c r="D86" i="12" s="1"/>
  <c r="AY146" i="7"/>
  <c r="B87" i="12" s="1"/>
  <c r="AY147" i="7"/>
  <c r="B88" i="12" s="1"/>
  <c r="D88" i="12" s="1"/>
  <c r="AY148" i="7"/>
  <c r="B89" i="12" s="1"/>
  <c r="D89" i="12" s="1"/>
  <c r="AY149" i="7"/>
  <c r="B90" i="12" s="1"/>
  <c r="D90" i="12" s="1"/>
  <c r="AY150" i="7"/>
  <c r="B91" i="12" s="1"/>
  <c r="D91" i="12" s="1"/>
  <c r="AY151" i="7"/>
  <c r="B92" i="12" s="1"/>
  <c r="D92" i="12" s="1"/>
  <c r="AY152" i="7"/>
  <c r="B93" i="12" s="1"/>
  <c r="D93" i="12" s="1"/>
  <c r="AY153" i="7"/>
  <c r="B94" i="12" s="1"/>
  <c r="D94" i="12" s="1"/>
  <c r="AY154" i="7"/>
  <c r="B95" i="12" s="1"/>
  <c r="D95" i="12" s="1"/>
  <c r="AY155" i="7"/>
  <c r="B96" i="12" s="1"/>
  <c r="D96" i="12" s="1"/>
  <c r="AY156" i="7"/>
  <c r="B97" i="12" s="1"/>
  <c r="D97" i="12" s="1"/>
  <c r="AY157" i="7"/>
  <c r="B98" i="12" s="1"/>
  <c r="D98" i="12" s="1"/>
  <c r="AY158" i="7"/>
  <c r="B99" i="12" s="1"/>
  <c r="D99" i="12" s="1"/>
  <c r="AY159" i="7"/>
  <c r="B100" i="12" s="1"/>
  <c r="D100" i="12" s="1"/>
  <c r="AY160" i="7"/>
  <c r="B101" i="12" s="1"/>
  <c r="D101" i="12" s="1"/>
  <c r="AY161" i="7"/>
  <c r="B102" i="12" s="1"/>
  <c r="D102" i="12" s="1"/>
  <c r="AY162" i="7"/>
  <c r="B103" i="12" s="1"/>
  <c r="D103" i="12" s="1"/>
  <c r="AY163" i="7"/>
  <c r="B104" i="12" s="1"/>
  <c r="D104" i="12" s="1"/>
  <c r="AY164" i="7"/>
  <c r="B105" i="12" s="1"/>
  <c r="D105" i="12" s="1"/>
  <c r="AY165" i="7"/>
  <c r="B106" i="12" s="1"/>
  <c r="D106" i="12" s="1"/>
  <c r="AY166" i="7"/>
  <c r="B107" i="12" s="1"/>
  <c r="D107" i="12" s="1"/>
  <c r="AY167" i="7"/>
  <c r="B108" i="12" s="1"/>
  <c r="D108" i="12" s="1"/>
  <c r="AY168" i="7"/>
  <c r="B109" i="12" s="1"/>
  <c r="D109" i="12" s="1"/>
  <c r="AY169" i="7"/>
  <c r="B110" i="12" s="1"/>
  <c r="D110" i="12" s="1"/>
  <c r="AY170" i="7"/>
  <c r="B111" i="12" s="1"/>
  <c r="D111" i="12" s="1"/>
  <c r="AY171" i="7"/>
  <c r="B112" i="12" s="1"/>
  <c r="D112" i="12" s="1"/>
  <c r="AY172" i="7"/>
  <c r="B113" i="12" s="1"/>
  <c r="D113" i="12" s="1"/>
  <c r="AY173" i="7"/>
  <c r="B114" i="12" s="1"/>
  <c r="D114" i="12" s="1"/>
  <c r="AY174" i="7"/>
  <c r="B115" i="12" s="1"/>
  <c r="D115" i="12" s="1"/>
  <c r="AY175" i="7"/>
  <c r="B116" i="12" s="1"/>
  <c r="D116" i="12" s="1"/>
  <c r="AY176" i="7"/>
  <c r="B117" i="12" s="1"/>
  <c r="D117" i="12" s="1"/>
  <c r="AY177" i="7"/>
  <c r="B118" i="12" s="1"/>
  <c r="D118" i="12" s="1"/>
  <c r="AY178" i="7"/>
  <c r="B119" i="12" s="1"/>
  <c r="D119" i="12" s="1"/>
  <c r="AY179" i="7"/>
  <c r="B120" i="12" s="1"/>
  <c r="D120" i="12" s="1"/>
  <c r="AY180" i="7"/>
  <c r="B121" i="12" s="1"/>
  <c r="D121" i="12" s="1"/>
  <c r="AY181" i="7"/>
  <c r="B122" i="12" s="1"/>
  <c r="D122" i="12" s="1"/>
  <c r="AY182" i="7"/>
  <c r="B123" i="12" s="1"/>
  <c r="D123" i="12" s="1"/>
  <c r="AY183" i="7"/>
  <c r="B124" i="12" s="1"/>
  <c r="D124" i="12" s="1"/>
  <c r="AY184" i="7"/>
  <c r="B125" i="12" s="1"/>
  <c r="D125" i="12" s="1"/>
  <c r="AY185" i="7"/>
  <c r="B126" i="12" s="1"/>
  <c r="D126" i="12" s="1"/>
  <c r="AY186" i="7"/>
  <c r="B127" i="12" s="1"/>
  <c r="D127" i="12" s="1"/>
  <c r="AY187" i="7"/>
  <c r="B128" i="12" s="1"/>
  <c r="D128" i="12" s="1"/>
  <c r="AY188" i="7"/>
  <c r="B129" i="12" s="1"/>
  <c r="D129" i="12" s="1"/>
  <c r="AY189" i="7"/>
  <c r="B130" i="12" s="1"/>
  <c r="D130" i="12" s="1"/>
  <c r="AY190" i="7"/>
  <c r="B131" i="12" s="1"/>
  <c r="D131" i="12" s="1"/>
  <c r="AY191" i="7"/>
  <c r="B132" i="12" s="1"/>
  <c r="D132" i="12" s="1"/>
  <c r="AY192" i="7"/>
  <c r="B133" i="12" s="1"/>
  <c r="D133" i="12" s="1"/>
  <c r="AY193" i="7"/>
  <c r="B134" i="12" s="1"/>
  <c r="D134" i="12" s="1"/>
  <c r="AY194" i="7"/>
  <c r="B135" i="12" s="1"/>
  <c r="D135" i="12" s="1"/>
  <c r="AY195" i="7"/>
  <c r="B136" i="12" s="1"/>
  <c r="D136" i="12" s="1"/>
  <c r="AY196" i="7"/>
  <c r="B137" i="12" s="1"/>
  <c r="D137" i="12" s="1"/>
  <c r="AY197" i="7"/>
  <c r="B138" i="12" s="1"/>
  <c r="D138" i="12" s="1"/>
  <c r="AY198" i="7"/>
  <c r="B139" i="12" s="1"/>
  <c r="D139" i="12" s="1"/>
  <c r="AY199" i="7"/>
  <c r="B140" i="12" s="1"/>
  <c r="D140" i="12" s="1"/>
  <c r="AY200" i="7"/>
  <c r="B141" i="12" s="1"/>
  <c r="D141" i="12" s="1"/>
  <c r="AY201" i="7"/>
  <c r="B142" i="12" s="1"/>
  <c r="D142" i="12" s="1"/>
  <c r="AY202" i="7"/>
  <c r="B143" i="12" s="1"/>
  <c r="D143" i="12" s="1"/>
  <c r="AY203" i="7"/>
  <c r="B144" i="12" s="1"/>
  <c r="D144" i="12" s="1"/>
  <c r="AY204" i="7"/>
  <c r="B145" i="12" s="1"/>
  <c r="D145" i="12" s="1"/>
  <c r="AY205" i="7"/>
  <c r="B146" i="12" s="1"/>
  <c r="D146" i="12" s="1"/>
  <c r="AY206" i="7"/>
  <c r="B147" i="12" s="1"/>
  <c r="D147" i="12" s="1"/>
  <c r="AY207" i="7"/>
  <c r="B148" i="12" s="1"/>
  <c r="D148" i="12" s="1"/>
  <c r="AY208" i="7"/>
  <c r="B149" i="12" s="1"/>
  <c r="D149" i="12" s="1"/>
  <c r="AY209" i="7"/>
  <c r="B150" i="12" s="1"/>
  <c r="D150" i="12" s="1"/>
  <c r="AY210" i="7"/>
  <c r="B151" i="12" s="1"/>
  <c r="D151" i="12" s="1"/>
  <c r="AY211" i="7"/>
  <c r="AY212" i="7"/>
  <c r="B153" i="12" s="1"/>
  <c r="D153" i="12" s="1"/>
  <c r="AY213" i="7"/>
  <c r="B154" i="12" s="1"/>
  <c r="D154" i="12" s="1"/>
  <c r="AY214" i="7"/>
  <c r="B155" i="12" s="1"/>
  <c r="D155" i="12" s="1"/>
  <c r="AY215" i="7"/>
  <c r="B156" i="12" s="1"/>
  <c r="D156" i="12" s="1"/>
  <c r="AY216" i="7"/>
  <c r="B157" i="12" s="1"/>
  <c r="D157" i="12" s="1"/>
  <c r="AY217" i="7"/>
  <c r="B158" i="12" s="1"/>
  <c r="D158" i="12" s="1"/>
  <c r="AY218" i="7"/>
  <c r="B159" i="12" s="1"/>
  <c r="D159" i="12" s="1"/>
  <c r="AY219" i="7"/>
  <c r="B160" i="12" s="1"/>
  <c r="D160" i="12" s="1"/>
  <c r="AY220" i="7"/>
  <c r="B161" i="12" s="1"/>
  <c r="D161" i="12" s="1"/>
  <c r="AY221" i="7"/>
  <c r="B162" i="12" s="1"/>
  <c r="D162" i="12" s="1"/>
  <c r="AY222" i="7"/>
  <c r="B163" i="12" s="1"/>
  <c r="D163" i="12" s="1"/>
  <c r="AY223" i="7"/>
  <c r="B164" i="12" s="1"/>
  <c r="D164" i="12" s="1"/>
  <c r="AY224" i="7"/>
  <c r="B165" i="12" s="1"/>
  <c r="D165" i="12" s="1"/>
  <c r="AY225" i="7"/>
  <c r="B166" i="12" s="1"/>
  <c r="D166" i="12" s="1"/>
  <c r="AY226" i="7"/>
  <c r="B167" i="12" s="1"/>
  <c r="D167" i="12" s="1"/>
  <c r="AY227" i="7"/>
  <c r="B168" i="12" s="1"/>
  <c r="D168" i="12" s="1"/>
  <c r="AY228" i="7"/>
  <c r="B169" i="12" s="1"/>
  <c r="D169" i="12" s="1"/>
  <c r="AY229" i="7"/>
  <c r="B170" i="12" s="1"/>
  <c r="D170" i="12" s="1"/>
  <c r="AY230" i="7"/>
  <c r="B171" i="12" s="1"/>
  <c r="D171" i="12" s="1"/>
  <c r="AY231" i="7"/>
  <c r="B172" i="12" s="1"/>
  <c r="D172" i="12" s="1"/>
  <c r="AY232" i="7"/>
  <c r="B173" i="12" s="1"/>
  <c r="D173" i="12" s="1"/>
  <c r="AY233" i="7"/>
  <c r="B174" i="12" s="1"/>
  <c r="D174" i="12" s="1"/>
  <c r="AY234" i="7"/>
  <c r="B175" i="12" s="1"/>
  <c r="D175" i="12" s="1"/>
  <c r="AY235" i="7"/>
  <c r="B176" i="12" s="1"/>
  <c r="D176" i="12" s="1"/>
  <c r="AY236" i="7"/>
  <c r="B177" i="12" s="1"/>
  <c r="D177" i="12" s="1"/>
  <c r="AY237" i="7"/>
  <c r="B178" i="12" s="1"/>
  <c r="D178" i="12" s="1"/>
  <c r="AY238" i="7"/>
  <c r="B179" i="12" s="1"/>
  <c r="D179" i="12" s="1"/>
  <c r="AY239" i="7"/>
  <c r="B180" i="12" s="1"/>
  <c r="D180" i="12" s="1"/>
  <c r="AY240" i="7"/>
  <c r="B181" i="12" s="1"/>
  <c r="D181" i="12" s="1"/>
  <c r="AY241" i="7"/>
  <c r="B182" i="12" s="1"/>
  <c r="D182" i="12" s="1"/>
  <c r="AY242" i="7"/>
  <c r="B183" i="12" s="1"/>
  <c r="D183" i="12" s="1"/>
  <c r="AY243" i="7"/>
  <c r="B184" i="12" s="1"/>
  <c r="D184" i="12" s="1"/>
  <c r="AY244" i="7"/>
  <c r="B185" i="12" s="1"/>
  <c r="D185" i="12" s="1"/>
  <c r="AY245" i="7"/>
  <c r="B186" i="12" s="1"/>
  <c r="D186" i="12" s="1"/>
  <c r="AY246" i="7"/>
  <c r="B187" i="12" s="1"/>
  <c r="D187" i="12" s="1"/>
  <c r="AY247" i="7"/>
  <c r="B188" i="12" s="1"/>
  <c r="D188" i="12" s="1"/>
  <c r="AY248" i="7"/>
  <c r="B189" i="12" s="1"/>
  <c r="D189" i="12" s="1"/>
  <c r="AY249" i="7"/>
  <c r="B190" i="12" s="1"/>
  <c r="D190" i="12" s="1"/>
  <c r="AY250" i="7"/>
  <c r="B191" i="12" s="1"/>
  <c r="D191" i="12" s="1"/>
  <c r="AY251" i="7"/>
  <c r="B192" i="12" s="1"/>
  <c r="D192" i="12" s="1"/>
  <c r="AY252" i="7"/>
  <c r="B193" i="12" s="1"/>
  <c r="D193" i="12" s="1"/>
  <c r="AY253" i="7"/>
  <c r="B194" i="12" s="1"/>
  <c r="D194" i="12" s="1"/>
  <c r="AY254" i="7"/>
  <c r="B195" i="12" s="1"/>
  <c r="D195" i="12" s="1"/>
  <c r="AY255" i="7"/>
  <c r="B196" i="12" s="1"/>
  <c r="D196" i="12" s="1"/>
  <c r="AY256" i="7"/>
  <c r="B197" i="12" s="1"/>
  <c r="D197" i="12" s="1"/>
  <c r="AY257" i="7"/>
  <c r="B198" i="12" s="1"/>
  <c r="D198" i="12" s="1"/>
  <c r="AY258" i="7"/>
  <c r="B199" i="12" s="1"/>
  <c r="D199" i="12" s="1"/>
  <c r="AY259" i="7"/>
  <c r="B200" i="12" s="1"/>
  <c r="D200" i="12" s="1"/>
  <c r="AY260" i="7"/>
  <c r="B201" i="12" s="1"/>
  <c r="D201" i="12" s="1"/>
  <c r="AY261" i="7"/>
  <c r="B202" i="12" s="1"/>
  <c r="D202" i="12" s="1"/>
  <c r="AY262" i="7"/>
  <c r="B203" i="12" s="1"/>
  <c r="D203" i="12" s="1"/>
  <c r="AY263" i="7"/>
  <c r="B204" i="12" s="1"/>
  <c r="D204" i="12" s="1"/>
  <c r="AY264" i="7"/>
  <c r="B205" i="12" s="1"/>
  <c r="D205" i="12" s="1"/>
  <c r="AY265" i="7"/>
  <c r="B206" i="12" s="1"/>
  <c r="D206" i="12" s="1"/>
  <c r="AY266" i="7"/>
  <c r="B207" i="12" s="1"/>
  <c r="D207" i="12" s="1"/>
  <c r="AY267" i="7"/>
  <c r="B208" i="12" s="1"/>
  <c r="D208" i="12" s="1"/>
  <c r="AY268" i="7"/>
  <c r="B209" i="12" s="1"/>
  <c r="D209" i="12" s="1"/>
  <c r="AY269" i="7"/>
  <c r="B210" i="12" s="1"/>
  <c r="D210" i="12" s="1"/>
  <c r="AY270" i="7"/>
  <c r="B211" i="12" s="1"/>
  <c r="D211" i="12" s="1"/>
  <c r="AY271" i="7"/>
  <c r="B212" i="12" s="1"/>
  <c r="D212" i="12" s="1"/>
  <c r="AY272" i="7"/>
  <c r="B213" i="12" s="1"/>
  <c r="D213" i="12" s="1"/>
  <c r="AY273" i="7"/>
  <c r="B214" i="12" s="1"/>
  <c r="D214" i="12" s="1"/>
  <c r="AY274" i="7"/>
  <c r="B215" i="12" s="1"/>
  <c r="D215" i="12" s="1"/>
  <c r="AY275" i="7"/>
  <c r="AY276" i="7"/>
  <c r="B217" i="12" s="1"/>
  <c r="D217" i="12" s="1"/>
  <c r="AY277" i="7"/>
  <c r="B218" i="12" s="1"/>
  <c r="D218" i="12" s="1"/>
  <c r="AY278" i="7"/>
  <c r="B219" i="12" s="1"/>
  <c r="D219" i="12" s="1"/>
  <c r="AY279" i="7"/>
  <c r="B220" i="12" s="1"/>
  <c r="D220" i="12" s="1"/>
  <c r="AY280" i="7"/>
  <c r="B221" i="12" s="1"/>
  <c r="D221" i="12" s="1"/>
  <c r="AY281" i="7"/>
  <c r="B222" i="12" s="1"/>
  <c r="D222" i="12" s="1"/>
  <c r="AY282" i="7"/>
  <c r="B223" i="12" s="1"/>
  <c r="D223" i="12" s="1"/>
  <c r="AY283" i="7"/>
  <c r="B224" i="12" s="1"/>
  <c r="D224" i="12" s="1"/>
  <c r="AY284" i="7"/>
  <c r="B225" i="12" s="1"/>
  <c r="D225" i="12" s="1"/>
  <c r="AY285" i="7"/>
  <c r="B226" i="12" s="1"/>
  <c r="D226" i="12" s="1"/>
  <c r="AY286" i="7"/>
  <c r="B227" i="12" s="1"/>
  <c r="D227" i="12" s="1"/>
  <c r="AY287" i="7"/>
  <c r="B228" i="12" s="1"/>
  <c r="D228" i="12" s="1"/>
  <c r="AY288" i="7"/>
  <c r="B229" i="12" s="1"/>
  <c r="D229" i="12" s="1"/>
  <c r="AY289" i="7"/>
  <c r="B230" i="12" s="1"/>
  <c r="D230" i="12" s="1"/>
  <c r="AY290" i="7"/>
  <c r="B231" i="12" s="1"/>
  <c r="D231" i="12" s="1"/>
  <c r="AY291" i="7"/>
  <c r="B232" i="12" s="1"/>
  <c r="D232" i="12" s="1"/>
  <c r="AY292" i="7"/>
  <c r="B233" i="12" s="1"/>
  <c r="D233" i="12" s="1"/>
  <c r="AY293" i="7"/>
  <c r="AY294" i="7"/>
  <c r="B235" i="12" s="1"/>
  <c r="D235" i="12" s="1"/>
  <c r="AY295" i="7"/>
  <c r="B236" i="12" s="1"/>
  <c r="D236" i="12" s="1"/>
  <c r="AY296" i="7"/>
  <c r="B237" i="12" s="1"/>
  <c r="D237" i="12" s="1"/>
  <c r="AY297" i="7"/>
  <c r="B238" i="12" s="1"/>
  <c r="D238" i="12" s="1"/>
  <c r="AY298" i="7"/>
  <c r="B239" i="12" s="1"/>
  <c r="D239" i="12" s="1"/>
  <c r="AY299" i="7"/>
  <c r="B240" i="12" s="1"/>
  <c r="D240" i="12" s="1"/>
  <c r="AY300" i="7"/>
  <c r="B241" i="12" s="1"/>
  <c r="D241" i="12" s="1"/>
  <c r="AY301" i="7"/>
  <c r="B242" i="12" s="1"/>
  <c r="D242" i="12" s="1"/>
  <c r="AY302" i="7"/>
  <c r="B243" i="12" s="1"/>
  <c r="D243" i="12" s="1"/>
  <c r="AY303" i="7"/>
  <c r="B244" i="12" s="1"/>
  <c r="D244" i="12" s="1"/>
  <c r="AY304" i="7"/>
  <c r="B245" i="12" s="1"/>
  <c r="D245" i="12" s="1"/>
  <c r="AY305" i="7"/>
  <c r="B246" i="12" s="1"/>
  <c r="D246" i="12" s="1"/>
  <c r="AY306" i="7"/>
  <c r="B247" i="12" s="1"/>
  <c r="D247" i="12" s="1"/>
  <c r="AY307" i="7"/>
  <c r="B248" i="12" s="1"/>
  <c r="D248" i="12" s="1"/>
  <c r="AY308" i="7"/>
  <c r="B249" i="12" s="1"/>
  <c r="D249" i="12" s="1"/>
  <c r="AY309" i="7"/>
  <c r="B250" i="12" s="1"/>
  <c r="D250" i="12" s="1"/>
  <c r="AY310" i="7"/>
  <c r="B251" i="12" s="1"/>
  <c r="D251" i="12" s="1"/>
  <c r="AY311" i="7"/>
  <c r="B252" i="12" s="1"/>
  <c r="D252" i="12" s="1"/>
  <c r="AY312" i="7"/>
  <c r="B253" i="12" s="1"/>
  <c r="D253" i="12" s="1"/>
  <c r="AY313" i="7"/>
  <c r="B254" i="12" s="1"/>
  <c r="D254" i="12" s="1"/>
  <c r="AY314" i="7"/>
  <c r="B255" i="12" s="1"/>
  <c r="D255" i="12" s="1"/>
  <c r="AY315" i="7"/>
  <c r="B256" i="12" s="1"/>
  <c r="D256" i="12" s="1"/>
  <c r="AY316" i="7"/>
  <c r="B257" i="12" s="1"/>
  <c r="D257" i="12" s="1"/>
  <c r="AY317" i="7"/>
  <c r="B258" i="12" s="1"/>
  <c r="D258" i="12" s="1"/>
  <c r="AY318" i="7"/>
  <c r="B259" i="12" s="1"/>
  <c r="D259" i="12" s="1"/>
  <c r="AY319" i="7"/>
  <c r="B260" i="12" s="1"/>
  <c r="D260" i="12" s="1"/>
  <c r="AY320" i="7"/>
  <c r="B261" i="12" s="1"/>
  <c r="D261" i="12" s="1"/>
  <c r="AY321" i="7"/>
  <c r="B262" i="12" s="1"/>
  <c r="D262" i="12" s="1"/>
  <c r="AY322" i="7"/>
  <c r="B263" i="12" s="1"/>
  <c r="D263" i="12" s="1"/>
  <c r="AY323" i="7"/>
  <c r="B264" i="12" s="1"/>
  <c r="D264" i="12" s="1"/>
  <c r="AY324" i="7"/>
  <c r="B265" i="12" s="1"/>
  <c r="D265" i="12" s="1"/>
  <c r="AY325" i="7"/>
  <c r="B266" i="12" s="1"/>
  <c r="D266" i="12" s="1"/>
  <c r="AY326" i="7"/>
  <c r="B267" i="12" s="1"/>
  <c r="D267" i="12" s="1"/>
  <c r="AY327" i="7"/>
  <c r="B268" i="12" s="1"/>
  <c r="D268" i="12" s="1"/>
  <c r="AY328" i="7"/>
  <c r="B269" i="12" s="1"/>
  <c r="D269" i="12" s="1"/>
  <c r="AY329" i="7"/>
  <c r="B270" i="12" s="1"/>
  <c r="D270" i="12" s="1"/>
  <c r="AY330" i="7"/>
  <c r="B271" i="12" s="1"/>
  <c r="D271" i="12" s="1"/>
  <c r="AY331" i="7"/>
  <c r="AY332" i="7"/>
  <c r="B273" i="12" s="1"/>
  <c r="D273" i="12" s="1"/>
  <c r="AY333" i="7"/>
  <c r="B274" i="12" s="1"/>
  <c r="D274" i="12" s="1"/>
  <c r="AY334" i="7"/>
  <c r="B275" i="12" s="1"/>
  <c r="D275" i="12" s="1"/>
  <c r="AY335" i="7"/>
  <c r="B276" i="12" s="1"/>
  <c r="D276" i="12" s="1"/>
  <c r="AY336" i="7"/>
  <c r="B277" i="12" s="1"/>
  <c r="D277" i="12" s="1"/>
  <c r="AY337" i="7"/>
  <c r="B278" i="12" s="1"/>
  <c r="D278" i="12" s="1"/>
  <c r="AY338" i="7"/>
  <c r="B279" i="12" s="1"/>
  <c r="D279" i="12" s="1"/>
  <c r="AY339" i="7"/>
  <c r="B280" i="12" s="1"/>
  <c r="D280" i="12" s="1"/>
  <c r="AY340" i="7"/>
  <c r="B281" i="12" s="1"/>
  <c r="D281" i="12" s="1"/>
  <c r="AY341" i="7"/>
  <c r="B282" i="12" s="1"/>
  <c r="D282" i="12" s="1"/>
  <c r="AY342" i="7"/>
  <c r="B283" i="12" s="1"/>
  <c r="D283" i="12" s="1"/>
  <c r="AY343" i="7"/>
  <c r="B284" i="12" s="1"/>
  <c r="D284" i="12" s="1"/>
  <c r="AY344" i="7"/>
  <c r="B285" i="12" s="1"/>
  <c r="D285" i="12" s="1"/>
  <c r="AY345" i="7"/>
  <c r="B286" i="12" s="1"/>
  <c r="D286" i="12" s="1"/>
  <c r="AY346" i="7"/>
  <c r="B287" i="12" s="1"/>
  <c r="D287" i="12" s="1"/>
  <c r="AY347" i="7"/>
  <c r="B288" i="12" s="1"/>
  <c r="D288" i="12" s="1"/>
  <c r="AY348" i="7"/>
  <c r="B289" i="12" s="1"/>
  <c r="D289" i="12" s="1"/>
  <c r="AY349" i="7"/>
  <c r="B290" i="12" s="1"/>
  <c r="D290" i="12" s="1"/>
  <c r="AY350" i="7"/>
  <c r="B291" i="12" s="1"/>
  <c r="D291" i="12" s="1"/>
  <c r="AY351" i="7"/>
  <c r="B292" i="12" s="1"/>
  <c r="D292" i="12" s="1"/>
  <c r="AY352" i="7"/>
  <c r="B293" i="12" s="1"/>
  <c r="D293" i="12" s="1"/>
  <c r="AY353" i="7"/>
  <c r="B294" i="12" s="1"/>
  <c r="D294" i="12" s="1"/>
  <c r="AY354" i="7"/>
  <c r="B295" i="12" s="1"/>
  <c r="D295" i="12" s="1"/>
  <c r="AY355" i="7"/>
  <c r="AY356" i="7"/>
  <c r="B297" i="12" s="1"/>
  <c r="D297" i="12" s="1"/>
  <c r="AY357" i="7"/>
  <c r="B298" i="12" s="1"/>
  <c r="D298" i="12" s="1"/>
  <c r="AY358" i="7"/>
  <c r="B299" i="12" s="1"/>
  <c r="D299" i="12" s="1"/>
  <c r="AY359" i="7"/>
  <c r="AY360" i="7"/>
  <c r="B301" i="12" s="1"/>
  <c r="D301" i="12" s="1"/>
  <c r="AY361" i="7"/>
  <c r="B302" i="12" s="1"/>
  <c r="D302" i="12" s="1"/>
  <c r="AY362" i="7"/>
  <c r="B303" i="12" s="1"/>
  <c r="D303" i="12" s="1"/>
  <c r="AY363" i="7"/>
  <c r="B304" i="12" s="1"/>
  <c r="D304" i="12" s="1"/>
  <c r="AY364" i="7"/>
  <c r="B305" i="12" s="1"/>
  <c r="D305" i="12" s="1"/>
  <c r="AY365" i="7"/>
  <c r="B306" i="12" s="1"/>
  <c r="D306" i="12" s="1"/>
  <c r="AY366" i="7"/>
  <c r="B307" i="12" s="1"/>
  <c r="D307" i="12" s="1"/>
  <c r="AY367" i="7"/>
  <c r="B308" i="12" s="1"/>
  <c r="D308" i="12" s="1"/>
  <c r="AY368" i="7"/>
  <c r="B309" i="12" s="1"/>
  <c r="D309" i="12" s="1"/>
  <c r="AY369" i="7"/>
  <c r="B310" i="12" s="1"/>
  <c r="D310" i="12" s="1"/>
  <c r="AY370" i="7"/>
  <c r="B311" i="12" s="1"/>
  <c r="D311" i="12" s="1"/>
  <c r="AY371" i="7"/>
  <c r="B312" i="12" s="1"/>
  <c r="D312" i="12" s="1"/>
  <c r="AY372" i="7"/>
  <c r="B313" i="12" s="1"/>
  <c r="D313" i="12" s="1"/>
  <c r="AY373" i="7"/>
  <c r="B314" i="12" s="1"/>
  <c r="D314" i="12" s="1"/>
  <c r="AY374" i="7"/>
  <c r="B315" i="12" s="1"/>
  <c r="D315" i="12" s="1"/>
  <c r="AY375" i="7"/>
  <c r="B316" i="12" s="1"/>
  <c r="D316" i="12" s="1"/>
  <c r="AY376" i="7"/>
  <c r="B317" i="12" s="1"/>
  <c r="D317" i="12" s="1"/>
  <c r="AY377" i="7"/>
  <c r="B318" i="12" s="1"/>
  <c r="D318" i="12" s="1"/>
  <c r="AY378" i="7"/>
  <c r="B319" i="12" s="1"/>
  <c r="D319" i="12" s="1"/>
  <c r="AY379" i="7"/>
  <c r="B320" i="12" s="1"/>
  <c r="D320" i="12" s="1"/>
  <c r="AY380" i="7"/>
  <c r="B321" i="12" s="1"/>
  <c r="D321" i="12" s="1"/>
  <c r="AY381" i="7"/>
  <c r="B322" i="12" s="1"/>
  <c r="D322" i="12" s="1"/>
  <c r="AY382" i="7"/>
  <c r="B323" i="12" s="1"/>
  <c r="D323" i="12" s="1"/>
  <c r="AY383" i="7"/>
  <c r="B324" i="12" s="1"/>
  <c r="D324" i="12" s="1"/>
  <c r="AY384" i="7"/>
  <c r="B325" i="12" s="1"/>
  <c r="D325" i="12" s="1"/>
  <c r="AY385" i="7"/>
  <c r="B326" i="12" s="1"/>
  <c r="D326" i="12" s="1"/>
  <c r="AY386" i="7"/>
  <c r="B327" i="12" s="1"/>
  <c r="D327" i="12" s="1"/>
  <c r="AY387" i="7"/>
  <c r="B328" i="12" s="1"/>
  <c r="D328" i="12" s="1"/>
  <c r="AY388" i="7"/>
  <c r="B329" i="12" s="1"/>
  <c r="D329" i="12" s="1"/>
  <c r="AY389" i="7"/>
  <c r="B330" i="12" s="1"/>
  <c r="D330" i="12" s="1"/>
  <c r="AY390" i="7"/>
  <c r="B331" i="12" s="1"/>
  <c r="D331" i="12" s="1"/>
  <c r="AY391" i="7"/>
  <c r="B332" i="12" s="1"/>
  <c r="D332" i="12" s="1"/>
  <c r="AY392" i="7"/>
  <c r="B333" i="12" s="1"/>
  <c r="D333" i="12" s="1"/>
  <c r="AY393" i="7"/>
  <c r="B334" i="12" s="1"/>
  <c r="D334" i="12" s="1"/>
  <c r="AY394" i="7"/>
  <c r="B335" i="12" s="1"/>
  <c r="D335" i="12" s="1"/>
  <c r="AY395" i="7"/>
  <c r="B336" i="12" s="1"/>
  <c r="D336" i="12" s="1"/>
  <c r="AY396" i="7"/>
  <c r="B337" i="12" s="1"/>
  <c r="D337" i="12" s="1"/>
  <c r="AY397" i="7"/>
  <c r="B338" i="12" s="1"/>
  <c r="D338" i="12" s="1"/>
  <c r="AY398" i="7"/>
  <c r="B339" i="12" s="1"/>
  <c r="D339" i="12" s="1"/>
  <c r="AY399" i="7"/>
  <c r="B340" i="12" s="1"/>
  <c r="D340" i="12" s="1"/>
  <c r="AY400" i="7"/>
  <c r="B341" i="12" s="1"/>
  <c r="D341" i="12" s="1"/>
  <c r="AY401" i="7"/>
  <c r="B342" i="12" s="1"/>
  <c r="D342" i="12" s="1"/>
  <c r="AY402" i="7"/>
  <c r="B343" i="12" s="1"/>
  <c r="D343" i="12" s="1"/>
  <c r="AY403" i="7"/>
  <c r="B344" i="12" s="1"/>
  <c r="D344" i="12" s="1"/>
  <c r="AY404" i="7"/>
  <c r="B345" i="12" s="1"/>
  <c r="D345" i="12" s="1"/>
  <c r="AY405" i="7"/>
  <c r="B346" i="12" s="1"/>
  <c r="D346" i="12" s="1"/>
  <c r="AY406" i="7"/>
  <c r="B347" i="12" s="1"/>
  <c r="D347" i="12" s="1"/>
  <c r="AY407" i="7"/>
  <c r="B348" i="12" s="1"/>
  <c r="D348" i="12" s="1"/>
  <c r="AY408" i="7"/>
  <c r="B349" i="12" s="1"/>
  <c r="D349" i="12" s="1"/>
  <c r="AY409" i="7"/>
  <c r="B350" i="12" s="1"/>
  <c r="D350" i="12" s="1"/>
  <c r="AY410" i="7"/>
  <c r="B351" i="12" s="1"/>
  <c r="D351" i="12" s="1"/>
  <c r="AY411" i="7"/>
  <c r="B352" i="12" s="1"/>
  <c r="D352" i="12" s="1"/>
  <c r="AY412" i="7"/>
  <c r="B353" i="12" s="1"/>
  <c r="D353" i="12" s="1"/>
  <c r="AY413" i="7"/>
  <c r="B354" i="12" s="1"/>
  <c r="D354" i="12" s="1"/>
  <c r="AY414" i="7"/>
  <c r="B355" i="12" s="1"/>
  <c r="D355" i="12" s="1"/>
  <c r="AY415" i="7"/>
  <c r="B356" i="12" s="1"/>
  <c r="D356" i="12" s="1"/>
  <c r="AY416" i="7"/>
  <c r="B357" i="12" s="1"/>
  <c r="D357" i="12" s="1"/>
  <c r="AY417" i="7"/>
  <c r="B358" i="12" s="1"/>
  <c r="D358" i="12" s="1"/>
  <c r="AY418" i="7"/>
  <c r="B359" i="12" s="1"/>
  <c r="D359" i="12" s="1"/>
  <c r="AY419" i="7"/>
  <c r="AY420" i="7"/>
  <c r="B361" i="12" s="1"/>
  <c r="D361" i="12" s="1"/>
  <c r="AY421" i="7"/>
  <c r="B362" i="12" s="1"/>
  <c r="D362" i="12" s="1"/>
  <c r="AY422" i="7"/>
  <c r="B363" i="12" s="1"/>
  <c r="D363" i="12" s="1"/>
  <c r="AY423" i="7"/>
  <c r="B364" i="12" s="1"/>
  <c r="D364" i="12" s="1"/>
  <c r="AY424" i="7"/>
  <c r="B365" i="12" s="1"/>
  <c r="D365" i="12" s="1"/>
  <c r="AY425" i="7"/>
  <c r="B366" i="12" s="1"/>
  <c r="D366" i="12" s="1"/>
  <c r="AY426" i="7"/>
  <c r="B367" i="12" s="1"/>
  <c r="D367" i="12" s="1"/>
  <c r="AY427" i="7"/>
  <c r="B368" i="12" s="1"/>
  <c r="D368" i="12" s="1"/>
  <c r="AY428" i="7"/>
  <c r="B369" i="12" s="1"/>
  <c r="D369" i="12" s="1"/>
  <c r="AY429" i="7"/>
  <c r="B370" i="12" s="1"/>
  <c r="D370" i="12" s="1"/>
  <c r="AY430" i="7"/>
  <c r="B371" i="12" s="1"/>
  <c r="D371" i="12" s="1"/>
  <c r="AY431" i="7"/>
  <c r="B372" i="12" s="1"/>
  <c r="D372" i="12" s="1"/>
  <c r="AY432" i="7"/>
  <c r="B373" i="12" s="1"/>
  <c r="D373" i="12" s="1"/>
  <c r="AY433" i="7"/>
  <c r="B374" i="12" s="1"/>
  <c r="D374" i="12" s="1"/>
  <c r="AY434" i="7"/>
  <c r="B375" i="12" s="1"/>
  <c r="D375" i="12" s="1"/>
  <c r="AY435" i="7"/>
  <c r="B376" i="12" s="1"/>
  <c r="D376" i="12" s="1"/>
  <c r="AY436" i="7"/>
  <c r="B377" i="12" s="1"/>
  <c r="D377" i="12" s="1"/>
  <c r="AY437" i="7"/>
  <c r="B378" i="12" s="1"/>
  <c r="D378" i="12" s="1"/>
  <c r="AY438" i="7"/>
  <c r="B379" i="12" s="1"/>
  <c r="D379" i="12" s="1"/>
  <c r="AY439" i="7"/>
  <c r="B380" i="12" s="1"/>
  <c r="D380" i="12" s="1"/>
  <c r="AY440" i="7"/>
  <c r="B381" i="12" s="1"/>
  <c r="D381" i="12" s="1"/>
  <c r="AY441" i="7"/>
  <c r="B382" i="12" s="1"/>
  <c r="D382" i="12" s="1"/>
  <c r="AY442" i="7"/>
  <c r="B383" i="12" s="1"/>
  <c r="D383" i="12" s="1"/>
  <c r="AY443" i="7"/>
  <c r="B384" i="12" s="1"/>
  <c r="D384" i="12" s="1"/>
  <c r="AY444" i="7"/>
  <c r="B385" i="12" s="1"/>
  <c r="D385" i="12" s="1"/>
  <c r="AY445" i="7"/>
  <c r="B386" i="12" s="1"/>
  <c r="D386" i="12" s="1"/>
  <c r="AY446" i="7"/>
  <c r="B387" i="12" s="1"/>
  <c r="D387" i="12" s="1"/>
  <c r="AY447" i="7"/>
  <c r="B388" i="12" s="1"/>
  <c r="D388" i="12" s="1"/>
  <c r="AY448" i="7"/>
  <c r="B389" i="12" s="1"/>
  <c r="D389" i="12" s="1"/>
  <c r="AY449" i="7"/>
  <c r="B390" i="12" s="1"/>
  <c r="D390" i="12" s="1"/>
  <c r="AY450" i="7"/>
  <c r="B391" i="12" s="1"/>
  <c r="D391" i="12" s="1"/>
  <c r="AY451" i="7"/>
  <c r="B392" i="12" s="1"/>
  <c r="D392" i="12" s="1"/>
  <c r="AY452" i="7"/>
  <c r="B393" i="12" s="1"/>
  <c r="D393" i="12" s="1"/>
  <c r="AY453" i="7"/>
  <c r="B394" i="12" s="1"/>
  <c r="D394" i="12" s="1"/>
  <c r="AY454" i="7"/>
  <c r="B395" i="12" s="1"/>
  <c r="D395" i="12" s="1"/>
  <c r="AY455" i="7"/>
  <c r="B396" i="12" s="1"/>
  <c r="D396" i="12" s="1"/>
  <c r="AY456" i="7"/>
  <c r="B397" i="12" s="1"/>
  <c r="D397" i="12" s="1"/>
  <c r="AY457" i="7"/>
  <c r="B398" i="12" s="1"/>
  <c r="D398" i="12" s="1"/>
  <c r="AY458" i="7"/>
  <c r="B399" i="12" s="1"/>
  <c r="D399" i="12" s="1"/>
  <c r="AY459" i="7"/>
  <c r="B400" i="12" s="1"/>
  <c r="D400" i="12" s="1"/>
  <c r="AY460" i="7"/>
  <c r="B401" i="12" s="1"/>
  <c r="D401" i="12" s="1"/>
  <c r="AY461" i="7"/>
  <c r="B402" i="12" s="1"/>
  <c r="D402" i="12" s="1"/>
  <c r="AY462" i="7"/>
  <c r="B403" i="12" s="1"/>
  <c r="D403" i="12" s="1"/>
  <c r="AY463" i="7"/>
  <c r="B404" i="12" s="1"/>
  <c r="D404" i="12" s="1"/>
  <c r="AY464" i="7"/>
  <c r="AY465" i="7"/>
  <c r="B406" i="12" s="1"/>
  <c r="D406" i="12" s="1"/>
  <c r="AY466" i="7"/>
  <c r="B407" i="12" s="1"/>
  <c r="D407" i="12" s="1"/>
  <c r="AY467" i="7"/>
  <c r="B408" i="12" s="1"/>
  <c r="D408" i="12" s="1"/>
  <c r="AY468" i="7"/>
  <c r="B409" i="12" s="1"/>
  <c r="D409" i="12" s="1"/>
  <c r="AY469" i="7"/>
  <c r="B410" i="12" s="1"/>
  <c r="D410" i="12" s="1"/>
  <c r="AY470" i="7"/>
  <c r="B411" i="12" s="1"/>
  <c r="D411" i="12" s="1"/>
  <c r="AY471" i="7"/>
  <c r="B412" i="12" s="1"/>
  <c r="D412" i="12" s="1"/>
  <c r="AY472" i="7"/>
  <c r="B413" i="12" s="1"/>
  <c r="D413" i="12" s="1"/>
  <c r="AY473" i="7"/>
  <c r="B414" i="12" s="1"/>
  <c r="D414" i="12" s="1"/>
  <c r="AY474" i="7"/>
  <c r="B415" i="12" s="1"/>
  <c r="D415" i="12" s="1"/>
  <c r="AY475" i="7"/>
  <c r="B416" i="12" s="1"/>
  <c r="D416" i="12" s="1"/>
  <c r="AY476" i="7"/>
  <c r="B417" i="12" s="1"/>
  <c r="D417" i="12" s="1"/>
  <c r="AY477" i="7"/>
  <c r="B418" i="12" s="1"/>
  <c r="D418" i="12" s="1"/>
  <c r="AY478" i="7"/>
  <c r="B419" i="12" s="1"/>
  <c r="D419" i="12" s="1"/>
  <c r="AY479" i="7"/>
  <c r="AY480" i="7"/>
  <c r="B421" i="12" s="1"/>
  <c r="D421" i="12" s="1"/>
  <c r="AY481" i="7"/>
  <c r="B422" i="12" s="1"/>
  <c r="D422" i="12" s="1"/>
  <c r="AY482" i="7"/>
  <c r="B423" i="12" s="1"/>
  <c r="D423" i="12" s="1"/>
  <c r="AY483" i="7"/>
  <c r="B424" i="12" s="1"/>
  <c r="D424" i="12" s="1"/>
  <c r="AY484" i="7"/>
  <c r="B425" i="12" s="1"/>
  <c r="D425" i="12" s="1"/>
  <c r="AY485" i="7"/>
  <c r="B426" i="12" s="1"/>
  <c r="D426" i="12" s="1"/>
  <c r="AY486" i="7"/>
  <c r="B427" i="12" s="1"/>
  <c r="D427" i="12" s="1"/>
  <c r="AY487" i="7"/>
  <c r="B428" i="12" s="1"/>
  <c r="D428" i="12" s="1"/>
  <c r="AY488" i="7"/>
  <c r="B429" i="12" s="1"/>
  <c r="D429" i="12" s="1"/>
  <c r="AY489" i="7"/>
  <c r="B430" i="12" s="1"/>
  <c r="D430" i="12" s="1"/>
  <c r="AY490" i="7"/>
  <c r="B431" i="12" s="1"/>
  <c r="D431" i="12" s="1"/>
  <c r="AY491" i="7"/>
  <c r="AY492" i="7"/>
  <c r="B433" i="12" s="1"/>
  <c r="D433" i="12" s="1"/>
  <c r="AY493" i="7"/>
  <c r="B434" i="12" s="1"/>
  <c r="D434" i="12" s="1"/>
  <c r="AY494" i="7"/>
  <c r="B435" i="12" s="1"/>
  <c r="D435" i="12" s="1"/>
  <c r="AY495" i="7"/>
  <c r="B436" i="12" s="1"/>
  <c r="D436" i="12" s="1"/>
  <c r="AY496" i="7"/>
  <c r="B437" i="12" s="1"/>
  <c r="D437" i="12" s="1"/>
  <c r="AY497" i="7"/>
  <c r="B438" i="12" s="1"/>
  <c r="D438" i="12" s="1"/>
  <c r="AY498" i="7"/>
  <c r="B439" i="12" s="1"/>
  <c r="D439" i="12" s="1"/>
  <c r="AY499" i="7"/>
  <c r="AY500" i="7"/>
  <c r="B441" i="12" s="1"/>
  <c r="D441" i="12" s="1"/>
  <c r="AY501" i="7"/>
  <c r="B442" i="12" s="1"/>
  <c r="D442" i="12" s="1"/>
  <c r="AY61" i="7"/>
  <c r="B2" i="12" s="1"/>
  <c r="D2" i="12" s="1"/>
  <c r="Y61" i="7"/>
  <c r="Y62" i="7" s="1"/>
  <c r="Z62" i="7"/>
  <c r="Z63" i="7" s="1"/>
  <c r="Z64" i="7" s="1"/>
  <c r="Z65" i="7" s="1"/>
  <c r="Z66" i="7" s="1"/>
  <c r="Z67" i="7" s="1"/>
  <c r="Z68" i="7" s="1"/>
  <c r="Z69" i="7" s="1"/>
  <c r="Z70" i="7" s="1"/>
  <c r="Z71" i="7" s="1"/>
  <c r="Z72" i="7" s="1"/>
  <c r="Z73" i="7" s="1"/>
  <c r="Z74" i="7" s="1"/>
  <c r="Z75" i="7" s="1"/>
  <c r="Z76" i="7" s="1"/>
  <c r="Z77" i="7" s="1"/>
  <c r="Z78" i="7" s="1"/>
  <c r="Z79" i="7" s="1"/>
  <c r="Z80" i="7" s="1"/>
  <c r="Z81" i="7" s="1"/>
  <c r="Z82" i="7" s="1"/>
  <c r="Z83" i="7" s="1"/>
  <c r="Z84" i="7" s="1"/>
  <c r="Z85" i="7" s="1"/>
  <c r="Z86" i="7" s="1"/>
  <c r="Z87" i="7" s="1"/>
  <c r="Z88" i="7" s="1"/>
  <c r="Z89" i="7" s="1"/>
  <c r="Z90" i="7" s="1"/>
  <c r="Z91" i="7" s="1"/>
  <c r="Z92" i="7" s="1"/>
  <c r="Z93" i="7" s="1"/>
  <c r="Z94" i="7" s="1"/>
  <c r="Z95" i="7" s="1"/>
  <c r="Z96" i="7" s="1"/>
  <c r="Z97" i="7" s="1"/>
  <c r="Z98" i="7" s="1"/>
  <c r="Z99" i="7" s="1"/>
  <c r="Z100" i="7" s="1"/>
  <c r="Z101" i="7" s="1"/>
  <c r="Z102" i="7" s="1"/>
  <c r="Z103" i="7" s="1"/>
  <c r="Z104" i="7" s="1"/>
  <c r="Z105" i="7" s="1"/>
  <c r="Z106" i="7" s="1"/>
  <c r="Z107" i="7" s="1"/>
  <c r="Z108" i="7" s="1"/>
  <c r="Z109" i="7" s="1"/>
  <c r="Z110" i="7" s="1"/>
  <c r="Z111" i="7" s="1"/>
  <c r="Z112" i="7" s="1"/>
  <c r="Z113" i="7" s="1"/>
  <c r="Z114" i="7" s="1"/>
  <c r="Z115" i="7" s="1"/>
  <c r="Z116" i="7" s="1"/>
  <c r="Z117" i="7" s="1"/>
  <c r="Z118" i="7" s="1"/>
  <c r="Z119" i="7" s="1"/>
  <c r="Z120" i="7" s="1"/>
  <c r="Z121" i="7" s="1"/>
  <c r="Z122" i="7" s="1"/>
  <c r="Z123" i="7" s="1"/>
  <c r="Z124" i="7" s="1"/>
  <c r="Z125" i="7" s="1"/>
  <c r="Z126" i="7" s="1"/>
  <c r="Z127" i="7" s="1"/>
  <c r="Z128" i="7" s="1"/>
  <c r="Z129" i="7" s="1"/>
  <c r="Z130" i="7" s="1"/>
  <c r="Z131" i="7" s="1"/>
  <c r="Z132" i="7" s="1"/>
  <c r="Z133" i="7" s="1"/>
  <c r="Z134" i="7" s="1"/>
  <c r="Z135" i="7" s="1"/>
  <c r="Z136" i="7" s="1"/>
  <c r="Z137" i="7" s="1"/>
  <c r="Z138" i="7" s="1"/>
  <c r="Z139" i="7" s="1"/>
  <c r="Z140" i="7" s="1"/>
  <c r="Z141" i="7" s="1"/>
  <c r="Z142" i="7" s="1"/>
  <c r="Z143" i="7" s="1"/>
  <c r="Z144" i="7" s="1"/>
  <c r="Z145" i="7" s="1"/>
  <c r="Z146" i="7" s="1"/>
  <c r="Z147" i="7" s="1"/>
  <c r="Z148" i="7" s="1"/>
  <c r="Z149" i="7" s="1"/>
  <c r="Z150" i="7" s="1"/>
  <c r="Z151" i="7" s="1"/>
  <c r="Z152" i="7" s="1"/>
  <c r="Z153" i="7" s="1"/>
  <c r="Z154" i="7" s="1"/>
  <c r="Z155" i="7" s="1"/>
  <c r="Z156" i="7" s="1"/>
  <c r="Z157" i="7" s="1"/>
  <c r="Z158" i="7" s="1"/>
  <c r="Z159" i="7" s="1"/>
  <c r="Z160" i="7" s="1"/>
  <c r="Z161" i="7" s="1"/>
  <c r="Z162" i="7" s="1"/>
  <c r="Z163" i="7" s="1"/>
  <c r="Z164" i="7" s="1"/>
  <c r="Z165" i="7" s="1"/>
  <c r="Z166" i="7" s="1"/>
  <c r="Z167" i="7" s="1"/>
  <c r="Z168" i="7" s="1"/>
  <c r="Z169" i="7" s="1"/>
  <c r="Z170" i="7" s="1"/>
  <c r="Z171" i="7" s="1"/>
  <c r="Z172" i="7" s="1"/>
  <c r="Z173" i="7" s="1"/>
  <c r="Z174" i="7" s="1"/>
  <c r="Z175" i="7" s="1"/>
  <c r="Z176" i="7" s="1"/>
  <c r="Z177" i="7" s="1"/>
  <c r="Z178" i="7" s="1"/>
  <c r="Z179" i="7" s="1"/>
  <c r="Z180" i="7" s="1"/>
  <c r="Z181" i="7" s="1"/>
  <c r="Z182" i="7" s="1"/>
  <c r="Z183" i="7" s="1"/>
  <c r="Z184" i="7" s="1"/>
  <c r="Z185" i="7" s="1"/>
  <c r="Z186" i="7" s="1"/>
  <c r="Z187" i="7" s="1"/>
  <c r="Z188" i="7" s="1"/>
  <c r="Z189" i="7" s="1"/>
  <c r="Z190" i="7" s="1"/>
  <c r="Z191" i="7" s="1"/>
  <c r="Z192" i="7" s="1"/>
  <c r="Z193" i="7" s="1"/>
  <c r="Z194" i="7" s="1"/>
  <c r="Z195" i="7" s="1"/>
  <c r="Z196" i="7" s="1"/>
  <c r="Z197" i="7" s="1"/>
  <c r="Z198" i="7" s="1"/>
  <c r="Z199" i="7" s="1"/>
  <c r="Z200" i="7" s="1"/>
  <c r="Z201" i="7" s="1"/>
  <c r="Z202" i="7" s="1"/>
  <c r="Z203" i="7" s="1"/>
  <c r="Z204" i="7" s="1"/>
  <c r="Z205" i="7" s="1"/>
  <c r="Z206" i="7" s="1"/>
  <c r="Z207" i="7" s="1"/>
  <c r="Z208" i="7" s="1"/>
  <c r="Z209" i="7" s="1"/>
  <c r="Z210" i="7" s="1"/>
  <c r="Z211" i="7" s="1"/>
  <c r="Z212" i="7" s="1"/>
  <c r="Z213" i="7" s="1"/>
  <c r="Z214" i="7" s="1"/>
  <c r="Z215" i="7" s="1"/>
  <c r="Z216" i="7" s="1"/>
  <c r="Z217" i="7" s="1"/>
  <c r="Z218" i="7" s="1"/>
  <c r="Z219" i="7" s="1"/>
  <c r="Z220" i="7" s="1"/>
  <c r="Z221" i="7" s="1"/>
  <c r="Z222" i="7" s="1"/>
  <c r="Z223" i="7" s="1"/>
  <c r="Z224" i="7" s="1"/>
  <c r="Z225" i="7" s="1"/>
  <c r="Z226" i="7" s="1"/>
  <c r="Z227" i="7" s="1"/>
  <c r="Z228" i="7" s="1"/>
  <c r="Z229" i="7" s="1"/>
  <c r="Z230" i="7" s="1"/>
  <c r="Z231" i="7" s="1"/>
  <c r="Z232" i="7" s="1"/>
  <c r="Z233" i="7" s="1"/>
  <c r="Z234" i="7" s="1"/>
  <c r="Z235" i="7" s="1"/>
  <c r="Z236" i="7" s="1"/>
  <c r="Z237" i="7" s="1"/>
  <c r="Z238" i="7" s="1"/>
  <c r="Z239" i="7" s="1"/>
  <c r="Z240" i="7" s="1"/>
  <c r="Z241" i="7" s="1"/>
  <c r="Z242" i="7" s="1"/>
  <c r="Z243" i="7" s="1"/>
  <c r="Z244" i="7" s="1"/>
  <c r="Z245" i="7" s="1"/>
  <c r="Z246" i="7" s="1"/>
  <c r="Z247" i="7" s="1"/>
  <c r="Z248" i="7" s="1"/>
  <c r="Z249" i="7" s="1"/>
  <c r="Z250" i="7" s="1"/>
  <c r="Z251" i="7" s="1"/>
  <c r="Z252" i="7" s="1"/>
  <c r="Z253" i="7" s="1"/>
  <c r="Z254" i="7" s="1"/>
  <c r="Z255" i="7" s="1"/>
  <c r="Z256" i="7" s="1"/>
  <c r="Z257" i="7" s="1"/>
  <c r="Z258" i="7" s="1"/>
  <c r="Z259" i="7" s="1"/>
  <c r="Z260" i="7" s="1"/>
  <c r="Z261" i="7" s="1"/>
  <c r="Z262" i="7" s="1"/>
  <c r="Z263" i="7" s="1"/>
  <c r="Z264" i="7" s="1"/>
  <c r="Z265" i="7" s="1"/>
  <c r="Z266" i="7" s="1"/>
  <c r="Z267" i="7" s="1"/>
  <c r="Z268" i="7" s="1"/>
  <c r="Z269" i="7" s="1"/>
  <c r="Z270" i="7" s="1"/>
  <c r="Z271" i="7" s="1"/>
  <c r="Z272" i="7" s="1"/>
  <c r="Z273" i="7" s="1"/>
  <c r="Z274" i="7" s="1"/>
  <c r="Z275" i="7" s="1"/>
  <c r="Z276" i="7" s="1"/>
  <c r="Z277" i="7" s="1"/>
  <c r="Z278" i="7" s="1"/>
  <c r="Z279" i="7" s="1"/>
  <c r="Z280" i="7" s="1"/>
  <c r="Z281" i="7" s="1"/>
  <c r="Z282" i="7" s="1"/>
  <c r="Z283" i="7" s="1"/>
  <c r="Z284" i="7" s="1"/>
  <c r="Z285" i="7" s="1"/>
  <c r="Z286" i="7" s="1"/>
  <c r="Z287" i="7" s="1"/>
  <c r="Z288" i="7" s="1"/>
  <c r="Z289" i="7" s="1"/>
  <c r="Z290" i="7" s="1"/>
  <c r="Z291" i="7" s="1"/>
  <c r="Z292" i="7" s="1"/>
  <c r="Z293" i="7" s="1"/>
  <c r="Z294" i="7" s="1"/>
  <c r="Z295" i="7" s="1"/>
  <c r="Z296" i="7" s="1"/>
  <c r="Z297" i="7" s="1"/>
  <c r="Z298" i="7" s="1"/>
  <c r="Z299" i="7" s="1"/>
  <c r="Z300" i="7" s="1"/>
  <c r="Z301" i="7" s="1"/>
  <c r="Z302" i="7" s="1"/>
  <c r="Z303" i="7" s="1"/>
  <c r="Z304" i="7" s="1"/>
  <c r="Z305" i="7" s="1"/>
  <c r="Z306" i="7" s="1"/>
  <c r="Z307" i="7" s="1"/>
  <c r="Z308" i="7" s="1"/>
  <c r="Z309" i="7" s="1"/>
  <c r="Z310" i="7" s="1"/>
  <c r="Z311" i="7" s="1"/>
  <c r="Z312" i="7" s="1"/>
  <c r="Z313" i="7" s="1"/>
  <c r="Z314" i="7" s="1"/>
  <c r="Z315" i="7" s="1"/>
  <c r="Z316" i="7" s="1"/>
  <c r="Z317" i="7" s="1"/>
  <c r="Z318" i="7" s="1"/>
  <c r="Z319" i="7" s="1"/>
  <c r="Z320" i="7" s="1"/>
  <c r="Z321" i="7" s="1"/>
  <c r="Z322" i="7" s="1"/>
  <c r="Z323" i="7" s="1"/>
  <c r="Z324" i="7" s="1"/>
  <c r="Z325" i="7" s="1"/>
  <c r="Z326" i="7" s="1"/>
  <c r="Z327" i="7" s="1"/>
  <c r="Z328" i="7" s="1"/>
  <c r="Z329" i="7" s="1"/>
  <c r="Z330" i="7" s="1"/>
  <c r="Z331" i="7" s="1"/>
  <c r="Z332" i="7" s="1"/>
  <c r="Z333" i="7" s="1"/>
  <c r="Z334" i="7" s="1"/>
  <c r="Z335" i="7" s="1"/>
  <c r="Z336" i="7" s="1"/>
  <c r="Z337" i="7" s="1"/>
  <c r="Z338" i="7" s="1"/>
  <c r="Z339" i="7" s="1"/>
  <c r="Z340" i="7" s="1"/>
  <c r="Z341" i="7" s="1"/>
  <c r="Z342" i="7" s="1"/>
  <c r="Z343" i="7" s="1"/>
  <c r="Z344" i="7" s="1"/>
  <c r="Z345" i="7" s="1"/>
  <c r="Z346" i="7" s="1"/>
  <c r="Z347" i="7" s="1"/>
  <c r="Z348" i="7" s="1"/>
  <c r="Z349" i="7" s="1"/>
  <c r="Z350" i="7" s="1"/>
  <c r="Z351" i="7" s="1"/>
  <c r="Z352" i="7" s="1"/>
  <c r="Z353" i="7" s="1"/>
  <c r="Z354" i="7" s="1"/>
  <c r="Z355" i="7" s="1"/>
  <c r="Z356" i="7" s="1"/>
  <c r="Z357" i="7" s="1"/>
  <c r="Z358" i="7" s="1"/>
  <c r="Z359" i="7" s="1"/>
  <c r="Z360" i="7" s="1"/>
  <c r="Z361" i="7" s="1"/>
  <c r="Z362" i="7" s="1"/>
  <c r="Z363" i="7" s="1"/>
  <c r="Z364" i="7" s="1"/>
  <c r="Z365" i="7" s="1"/>
  <c r="Z366" i="7" s="1"/>
  <c r="Z367" i="7" s="1"/>
  <c r="Z368" i="7" s="1"/>
  <c r="Z369" i="7" s="1"/>
  <c r="Z370" i="7" s="1"/>
  <c r="Z371" i="7" s="1"/>
  <c r="Z372" i="7" s="1"/>
  <c r="Z373" i="7" s="1"/>
  <c r="Z374" i="7" s="1"/>
  <c r="Z375" i="7" s="1"/>
  <c r="Z376" i="7" s="1"/>
  <c r="Z377" i="7" s="1"/>
  <c r="Z378" i="7" s="1"/>
  <c r="Z379" i="7" s="1"/>
  <c r="Z380" i="7" s="1"/>
  <c r="Z381" i="7" s="1"/>
  <c r="Z382" i="7" s="1"/>
  <c r="Z383" i="7" s="1"/>
  <c r="Z384" i="7" s="1"/>
  <c r="Z385" i="7" s="1"/>
  <c r="Z386" i="7" s="1"/>
  <c r="Z387" i="7" s="1"/>
  <c r="Z388" i="7" s="1"/>
  <c r="Z389" i="7" s="1"/>
  <c r="Z390" i="7" s="1"/>
  <c r="Z391" i="7" s="1"/>
  <c r="Z392" i="7" s="1"/>
  <c r="Z393" i="7" s="1"/>
  <c r="Z394" i="7" s="1"/>
  <c r="Z395" i="7" s="1"/>
  <c r="Z396" i="7" s="1"/>
  <c r="Z397" i="7" s="1"/>
  <c r="Z398" i="7" s="1"/>
  <c r="Z399" i="7" s="1"/>
  <c r="Z400" i="7" s="1"/>
  <c r="Z401" i="7" s="1"/>
  <c r="Z402" i="7" s="1"/>
  <c r="Z403" i="7" s="1"/>
  <c r="Z404" i="7" s="1"/>
  <c r="Z405" i="7" s="1"/>
  <c r="Z406" i="7" s="1"/>
  <c r="Z407" i="7" s="1"/>
  <c r="Z408" i="7" s="1"/>
  <c r="Z409" i="7" s="1"/>
  <c r="Z410" i="7" s="1"/>
  <c r="Z411" i="7" s="1"/>
  <c r="Z412" i="7" s="1"/>
  <c r="Z413" i="7" s="1"/>
  <c r="Z414" i="7" s="1"/>
  <c r="Z415" i="7" s="1"/>
  <c r="Z416" i="7" s="1"/>
  <c r="Z417" i="7" s="1"/>
  <c r="Z418" i="7" s="1"/>
  <c r="Z419" i="7" s="1"/>
  <c r="Z420" i="7" s="1"/>
  <c r="Z421" i="7" s="1"/>
  <c r="Z422" i="7" s="1"/>
  <c r="Z423" i="7" s="1"/>
  <c r="Z424" i="7" s="1"/>
  <c r="Z425" i="7" s="1"/>
  <c r="Z426" i="7" s="1"/>
  <c r="Z427" i="7" s="1"/>
  <c r="Z428" i="7" s="1"/>
  <c r="Z429" i="7" s="1"/>
  <c r="Z430" i="7" s="1"/>
  <c r="Z431" i="7" s="1"/>
  <c r="Z432" i="7" s="1"/>
  <c r="Z433" i="7" s="1"/>
  <c r="Z434" i="7" s="1"/>
  <c r="Z435" i="7" s="1"/>
  <c r="Z436" i="7" s="1"/>
  <c r="Z437" i="7" s="1"/>
  <c r="Z438" i="7" s="1"/>
  <c r="Z439" i="7" s="1"/>
  <c r="Z440" i="7" s="1"/>
  <c r="Z441" i="7" s="1"/>
  <c r="Z442" i="7" s="1"/>
  <c r="Z443" i="7" s="1"/>
  <c r="Z444" i="7" s="1"/>
  <c r="Z445" i="7" s="1"/>
  <c r="Z446" i="7" s="1"/>
  <c r="Z447" i="7" s="1"/>
  <c r="Z448" i="7" s="1"/>
  <c r="Z449" i="7" s="1"/>
  <c r="Z450" i="7" s="1"/>
  <c r="Z451" i="7" s="1"/>
  <c r="Z452" i="7" s="1"/>
  <c r="Z453" i="7" s="1"/>
  <c r="Z454" i="7" s="1"/>
  <c r="Z455" i="7" s="1"/>
  <c r="Z456" i="7" s="1"/>
  <c r="Z457" i="7" s="1"/>
  <c r="Z458" i="7" s="1"/>
  <c r="Z459" i="7" s="1"/>
  <c r="Z460" i="7" s="1"/>
  <c r="Z461" i="7" s="1"/>
  <c r="Z462" i="7" s="1"/>
  <c r="Z463" i="7" s="1"/>
  <c r="Z464" i="7" s="1"/>
  <c r="Z465" i="7" s="1"/>
  <c r="Z466" i="7" s="1"/>
  <c r="Z467" i="7" s="1"/>
  <c r="Z468" i="7" s="1"/>
  <c r="Z469" i="7" s="1"/>
  <c r="Z470" i="7" s="1"/>
  <c r="Z471" i="7" s="1"/>
  <c r="Z472" i="7" s="1"/>
  <c r="Z473" i="7" s="1"/>
  <c r="Z474" i="7" s="1"/>
  <c r="Z475" i="7" s="1"/>
  <c r="Z476" i="7" s="1"/>
  <c r="Z477" i="7" s="1"/>
  <c r="Z478" i="7" s="1"/>
  <c r="Z479" i="7" s="1"/>
  <c r="Z480" i="7" s="1"/>
  <c r="Z481" i="7" s="1"/>
  <c r="Z482" i="7" s="1"/>
  <c r="Z483" i="7" s="1"/>
  <c r="Z484" i="7" s="1"/>
  <c r="Z485" i="7" s="1"/>
  <c r="Z486" i="7" s="1"/>
  <c r="Z487" i="7" s="1"/>
  <c r="Z488" i="7" s="1"/>
  <c r="Z489" i="7" s="1"/>
  <c r="Z490" i="7" s="1"/>
  <c r="Z491" i="7" s="1"/>
  <c r="Z492" i="7" s="1"/>
  <c r="Z493" i="7" s="1"/>
  <c r="Z494" i="7" s="1"/>
  <c r="Z495" i="7" s="1"/>
  <c r="Z496" i="7" s="1"/>
  <c r="Z497" i="7" s="1"/>
  <c r="Z498" i="7" s="1"/>
  <c r="Z499" i="7" s="1"/>
  <c r="Z500" i="7" s="1"/>
  <c r="Z501" i="7" s="1"/>
  <c r="AB61" i="7"/>
  <c r="AB62" i="7" s="1"/>
  <c r="AB63" i="7" s="1"/>
  <c r="AB64" i="7" s="1"/>
  <c r="AB65" i="7" s="1"/>
  <c r="AB66" i="7" s="1"/>
  <c r="AB67" i="7" s="1"/>
  <c r="AB68" i="7" s="1"/>
  <c r="AB69" i="7" s="1"/>
  <c r="AB70" i="7" s="1"/>
  <c r="AB71" i="7" s="1"/>
  <c r="AB72" i="7" s="1"/>
  <c r="AB73" i="7" s="1"/>
  <c r="AB74" i="7" s="1"/>
  <c r="AB75" i="7" s="1"/>
  <c r="AB76" i="7" s="1"/>
  <c r="AB77" i="7" s="1"/>
  <c r="AB78" i="7" s="1"/>
  <c r="AB79" i="7" s="1"/>
  <c r="AB80" i="7" s="1"/>
  <c r="AB81" i="7" s="1"/>
  <c r="AB82" i="7" s="1"/>
  <c r="AB83" i="7" s="1"/>
  <c r="AB84" i="7" s="1"/>
  <c r="AB85" i="7" s="1"/>
  <c r="AB86" i="7" s="1"/>
  <c r="AB87" i="7" s="1"/>
  <c r="AB88" i="7" s="1"/>
  <c r="AB89" i="7" s="1"/>
  <c r="AB90" i="7" s="1"/>
  <c r="AB91" i="7" s="1"/>
  <c r="AB92" i="7" s="1"/>
  <c r="AB93" i="7" s="1"/>
  <c r="AB94" i="7" s="1"/>
  <c r="AB95" i="7" s="1"/>
  <c r="AB96" i="7" s="1"/>
  <c r="AB97" i="7" s="1"/>
  <c r="AB98" i="7" s="1"/>
  <c r="AB99" i="7" s="1"/>
  <c r="AB100" i="7" s="1"/>
  <c r="AB101" i="7" s="1"/>
  <c r="AB102" i="7" s="1"/>
  <c r="AB103" i="7" s="1"/>
  <c r="AB104" i="7" s="1"/>
  <c r="AB105" i="7" s="1"/>
  <c r="AB106" i="7" s="1"/>
  <c r="AB107" i="7" s="1"/>
  <c r="AB108" i="7" s="1"/>
  <c r="AB109" i="7" s="1"/>
  <c r="AB110" i="7" s="1"/>
  <c r="AB111" i="7" s="1"/>
  <c r="AB112" i="7" s="1"/>
  <c r="AB113" i="7" s="1"/>
  <c r="AB114" i="7" s="1"/>
  <c r="AB115" i="7" s="1"/>
  <c r="AB116" i="7" s="1"/>
  <c r="AB117" i="7" s="1"/>
  <c r="AB118" i="7" s="1"/>
  <c r="AB119" i="7" s="1"/>
  <c r="AB120" i="7" s="1"/>
  <c r="AB121" i="7" s="1"/>
  <c r="AB122" i="7" s="1"/>
  <c r="AB123" i="7" s="1"/>
  <c r="AB124" i="7" s="1"/>
  <c r="AB125" i="7" s="1"/>
  <c r="AB126" i="7" s="1"/>
  <c r="AB127" i="7" s="1"/>
  <c r="AB128" i="7" s="1"/>
  <c r="AB129" i="7" s="1"/>
  <c r="AB130" i="7" s="1"/>
  <c r="AB131" i="7" s="1"/>
  <c r="AB132" i="7" s="1"/>
  <c r="AB133" i="7" s="1"/>
  <c r="AB134" i="7" s="1"/>
  <c r="AB135" i="7" s="1"/>
  <c r="AB136" i="7" s="1"/>
  <c r="AB137" i="7" s="1"/>
  <c r="AB138" i="7" s="1"/>
  <c r="AB139" i="7" s="1"/>
  <c r="AB140" i="7" s="1"/>
  <c r="AB141" i="7" s="1"/>
  <c r="AB142" i="7" s="1"/>
  <c r="AB143" i="7" s="1"/>
  <c r="AB144" i="7" s="1"/>
  <c r="AB145" i="7" s="1"/>
  <c r="AB146" i="7" s="1"/>
  <c r="AB147" i="7" s="1"/>
  <c r="AB148" i="7" s="1"/>
  <c r="AB149" i="7" s="1"/>
  <c r="AB150" i="7" s="1"/>
  <c r="AB151" i="7" s="1"/>
  <c r="AB152" i="7" s="1"/>
  <c r="AB153" i="7" s="1"/>
  <c r="AB154" i="7" s="1"/>
  <c r="AB155" i="7" s="1"/>
  <c r="AB156" i="7" s="1"/>
  <c r="AB157" i="7" s="1"/>
  <c r="AB158" i="7" s="1"/>
  <c r="AB159" i="7" s="1"/>
  <c r="AB160" i="7" s="1"/>
  <c r="AB161" i="7" s="1"/>
  <c r="AB162" i="7" s="1"/>
  <c r="AB163" i="7" s="1"/>
  <c r="AB164" i="7" s="1"/>
  <c r="AB165" i="7" s="1"/>
  <c r="AB166" i="7" s="1"/>
  <c r="AB167" i="7" s="1"/>
  <c r="AB168" i="7" s="1"/>
  <c r="AB169" i="7" s="1"/>
  <c r="AB170" i="7" s="1"/>
  <c r="AB171" i="7" s="1"/>
  <c r="AB172" i="7" s="1"/>
  <c r="AB173" i="7" s="1"/>
  <c r="AB174" i="7" s="1"/>
  <c r="AB175" i="7" s="1"/>
  <c r="AB176" i="7" s="1"/>
  <c r="AB177" i="7" s="1"/>
  <c r="AB178" i="7" s="1"/>
  <c r="AB179" i="7" s="1"/>
  <c r="AB180" i="7" s="1"/>
  <c r="AB181" i="7" s="1"/>
  <c r="AB182" i="7" s="1"/>
  <c r="AB183" i="7" s="1"/>
  <c r="AB184" i="7" s="1"/>
  <c r="AB185" i="7" s="1"/>
  <c r="AB186" i="7" s="1"/>
  <c r="AB187" i="7" s="1"/>
  <c r="AB188" i="7" s="1"/>
  <c r="AB189" i="7" s="1"/>
  <c r="AB190" i="7" s="1"/>
  <c r="AB191" i="7" s="1"/>
  <c r="AB192" i="7" s="1"/>
  <c r="AB193" i="7" s="1"/>
  <c r="AB194" i="7" s="1"/>
  <c r="AB195" i="7" s="1"/>
  <c r="AB196" i="7" s="1"/>
  <c r="AB197" i="7" s="1"/>
  <c r="AB198" i="7" s="1"/>
  <c r="AB199" i="7" s="1"/>
  <c r="AB200" i="7" s="1"/>
  <c r="AB201" i="7" s="1"/>
  <c r="AB202" i="7" s="1"/>
  <c r="AB203" i="7" s="1"/>
  <c r="AB204" i="7" s="1"/>
  <c r="AB205" i="7" s="1"/>
  <c r="AB206" i="7" s="1"/>
  <c r="AB207" i="7" s="1"/>
  <c r="AB208" i="7" s="1"/>
  <c r="AB209" i="7" s="1"/>
  <c r="AB210" i="7" s="1"/>
  <c r="AB211" i="7" s="1"/>
  <c r="AB212" i="7" s="1"/>
  <c r="AB213" i="7" s="1"/>
  <c r="AB214" i="7" s="1"/>
  <c r="AB215" i="7" s="1"/>
  <c r="AB216" i="7" s="1"/>
  <c r="AB217" i="7" s="1"/>
  <c r="AB218" i="7" s="1"/>
  <c r="AB219" i="7" s="1"/>
  <c r="AB220" i="7" s="1"/>
  <c r="AB221" i="7" s="1"/>
  <c r="AB222" i="7" s="1"/>
  <c r="AB223" i="7" s="1"/>
  <c r="AB224" i="7" s="1"/>
  <c r="AB225" i="7" s="1"/>
  <c r="AB226" i="7" s="1"/>
  <c r="AB227" i="7" s="1"/>
  <c r="AB228" i="7" s="1"/>
  <c r="AB229" i="7" s="1"/>
  <c r="AB230" i="7" s="1"/>
  <c r="AB231" i="7" s="1"/>
  <c r="AB232" i="7" s="1"/>
  <c r="AB233" i="7" s="1"/>
  <c r="AB234" i="7" s="1"/>
  <c r="AB235" i="7" s="1"/>
  <c r="AB236" i="7" s="1"/>
  <c r="AB237" i="7" s="1"/>
  <c r="AB238" i="7" s="1"/>
  <c r="AB239" i="7" s="1"/>
  <c r="AB240" i="7" s="1"/>
  <c r="AB241" i="7" s="1"/>
  <c r="AB242" i="7" s="1"/>
  <c r="AB243" i="7" s="1"/>
  <c r="AB244" i="7" s="1"/>
  <c r="AB245" i="7" s="1"/>
  <c r="AB246" i="7" s="1"/>
  <c r="AB247" i="7" s="1"/>
  <c r="AB248" i="7" s="1"/>
  <c r="AB249" i="7" s="1"/>
  <c r="AB250" i="7" s="1"/>
  <c r="AB251" i="7" s="1"/>
  <c r="AB252" i="7" s="1"/>
  <c r="AB253" i="7" s="1"/>
  <c r="AB254" i="7" s="1"/>
  <c r="AB255" i="7" s="1"/>
  <c r="AB256" i="7" s="1"/>
  <c r="AB257" i="7" s="1"/>
  <c r="AB258" i="7" s="1"/>
  <c r="AB259" i="7" s="1"/>
  <c r="AB260" i="7" s="1"/>
  <c r="AB261" i="7" s="1"/>
  <c r="AB262" i="7" s="1"/>
  <c r="AB263" i="7" s="1"/>
  <c r="AB264" i="7" s="1"/>
  <c r="AB265" i="7" s="1"/>
  <c r="AB266" i="7" s="1"/>
  <c r="AB267" i="7" s="1"/>
  <c r="AB268" i="7" s="1"/>
  <c r="AB269" i="7" s="1"/>
  <c r="AB270" i="7" s="1"/>
  <c r="AB271" i="7" s="1"/>
  <c r="AB272" i="7" s="1"/>
  <c r="AB273" i="7" s="1"/>
  <c r="AB274" i="7" s="1"/>
  <c r="AB275" i="7" s="1"/>
  <c r="AB276" i="7" s="1"/>
  <c r="AB277" i="7" s="1"/>
  <c r="AB278" i="7" s="1"/>
  <c r="AB279" i="7" s="1"/>
  <c r="AB280" i="7" s="1"/>
  <c r="AB281" i="7" s="1"/>
  <c r="AB282" i="7" s="1"/>
  <c r="AB283" i="7" s="1"/>
  <c r="AB284" i="7" s="1"/>
  <c r="AB285" i="7" s="1"/>
  <c r="AB286" i="7" s="1"/>
  <c r="AB287" i="7" s="1"/>
  <c r="AB288" i="7" s="1"/>
  <c r="AB289" i="7" s="1"/>
  <c r="AB290" i="7" s="1"/>
  <c r="AB291" i="7" s="1"/>
  <c r="AB292" i="7" s="1"/>
  <c r="AB293" i="7" s="1"/>
  <c r="AB294" i="7" s="1"/>
  <c r="AB295" i="7" s="1"/>
  <c r="AB296" i="7" s="1"/>
  <c r="AB297" i="7" s="1"/>
  <c r="AB298" i="7" s="1"/>
  <c r="AB299" i="7" s="1"/>
  <c r="AB300" i="7" s="1"/>
  <c r="AB301" i="7" s="1"/>
  <c r="AB302" i="7" s="1"/>
  <c r="AB303" i="7" s="1"/>
  <c r="AB304" i="7" s="1"/>
  <c r="AB305" i="7" s="1"/>
  <c r="AB306" i="7" s="1"/>
  <c r="AB307" i="7" s="1"/>
  <c r="AB308" i="7" s="1"/>
  <c r="AB309" i="7" s="1"/>
  <c r="AB310" i="7" s="1"/>
  <c r="AB311" i="7" s="1"/>
  <c r="AB312" i="7" s="1"/>
  <c r="AB313" i="7" s="1"/>
  <c r="AB314" i="7" s="1"/>
  <c r="AB315" i="7" s="1"/>
  <c r="AB316" i="7" s="1"/>
  <c r="AB317" i="7" s="1"/>
  <c r="AB318" i="7" s="1"/>
  <c r="AB319" i="7" s="1"/>
  <c r="AB320" i="7" s="1"/>
  <c r="AB321" i="7" s="1"/>
  <c r="AB322" i="7" s="1"/>
  <c r="AB323" i="7" s="1"/>
  <c r="AB324" i="7" s="1"/>
  <c r="AB325" i="7" s="1"/>
  <c r="AB326" i="7" s="1"/>
  <c r="AB327" i="7" s="1"/>
  <c r="AB328" i="7" s="1"/>
  <c r="AB329" i="7" s="1"/>
  <c r="AB330" i="7" s="1"/>
  <c r="AB331" i="7" s="1"/>
  <c r="AB332" i="7" s="1"/>
  <c r="AB333" i="7" s="1"/>
  <c r="AB334" i="7" s="1"/>
  <c r="AB335" i="7" s="1"/>
  <c r="AB336" i="7" s="1"/>
  <c r="AB337" i="7" s="1"/>
  <c r="AB338" i="7" s="1"/>
  <c r="AB339" i="7" s="1"/>
  <c r="AB340" i="7" s="1"/>
  <c r="AB341" i="7" s="1"/>
  <c r="AB342" i="7" s="1"/>
  <c r="AB343" i="7" s="1"/>
  <c r="AB344" i="7" s="1"/>
  <c r="AB345" i="7" s="1"/>
  <c r="AB346" i="7" s="1"/>
  <c r="AB347" i="7" s="1"/>
  <c r="AB348" i="7" s="1"/>
  <c r="AB349" i="7" s="1"/>
  <c r="AB350" i="7" s="1"/>
  <c r="AB351" i="7" s="1"/>
  <c r="AB352" i="7" s="1"/>
  <c r="AB353" i="7" s="1"/>
  <c r="AB354" i="7" s="1"/>
  <c r="AB355" i="7" s="1"/>
  <c r="AB356" i="7" s="1"/>
  <c r="AB357" i="7" s="1"/>
  <c r="AB358" i="7" s="1"/>
  <c r="AB359" i="7" s="1"/>
  <c r="AB360" i="7" s="1"/>
  <c r="AB361" i="7" s="1"/>
  <c r="AB362" i="7" s="1"/>
  <c r="AB363" i="7" s="1"/>
  <c r="AB364" i="7" s="1"/>
  <c r="AB365" i="7" s="1"/>
  <c r="AB366" i="7" s="1"/>
  <c r="AB367" i="7" s="1"/>
  <c r="AB368" i="7" s="1"/>
  <c r="AB369" i="7" s="1"/>
  <c r="AB370" i="7" s="1"/>
  <c r="AB371" i="7" s="1"/>
  <c r="AB372" i="7" s="1"/>
  <c r="AB373" i="7" s="1"/>
  <c r="AB374" i="7" s="1"/>
  <c r="AB375" i="7" s="1"/>
  <c r="AB376" i="7" s="1"/>
  <c r="AB377" i="7" s="1"/>
  <c r="AB378" i="7" s="1"/>
  <c r="AB379" i="7" s="1"/>
  <c r="AB380" i="7" s="1"/>
  <c r="AB381" i="7" s="1"/>
  <c r="AB382" i="7" s="1"/>
  <c r="AB383" i="7" s="1"/>
  <c r="AB384" i="7" s="1"/>
  <c r="AB385" i="7" s="1"/>
  <c r="AB386" i="7" s="1"/>
  <c r="AB387" i="7" s="1"/>
  <c r="AB388" i="7" s="1"/>
  <c r="AB389" i="7" s="1"/>
  <c r="AB390" i="7" s="1"/>
  <c r="AB391" i="7" s="1"/>
  <c r="AB392" i="7" s="1"/>
  <c r="AB393" i="7" s="1"/>
  <c r="AB394" i="7" s="1"/>
  <c r="AB395" i="7" s="1"/>
  <c r="AB396" i="7" s="1"/>
  <c r="AB397" i="7" s="1"/>
  <c r="AB398" i="7" s="1"/>
  <c r="AB399" i="7" s="1"/>
  <c r="AB400" i="7" s="1"/>
  <c r="AB401" i="7" s="1"/>
  <c r="AB402" i="7" s="1"/>
  <c r="AB403" i="7" s="1"/>
  <c r="AB404" i="7" s="1"/>
  <c r="AB405" i="7" s="1"/>
  <c r="AB406" i="7" s="1"/>
  <c r="AB407" i="7" s="1"/>
  <c r="AB408" i="7" s="1"/>
  <c r="AB409" i="7" s="1"/>
  <c r="AB410" i="7" s="1"/>
  <c r="AB411" i="7" s="1"/>
  <c r="AB412" i="7" s="1"/>
  <c r="AB413" i="7" s="1"/>
  <c r="AB414" i="7" s="1"/>
  <c r="AB415" i="7" s="1"/>
  <c r="AB416" i="7" s="1"/>
  <c r="AB417" i="7" s="1"/>
  <c r="AB418" i="7" s="1"/>
  <c r="AB419" i="7" s="1"/>
  <c r="AB420" i="7" s="1"/>
  <c r="AB421" i="7" s="1"/>
  <c r="AB422" i="7" s="1"/>
  <c r="AB423" i="7" s="1"/>
  <c r="AB424" i="7" s="1"/>
  <c r="AB425" i="7" s="1"/>
  <c r="AB426" i="7" s="1"/>
  <c r="AB427" i="7" s="1"/>
  <c r="AB428" i="7" s="1"/>
  <c r="AB429" i="7" s="1"/>
  <c r="AB430" i="7" s="1"/>
  <c r="AB431" i="7" s="1"/>
  <c r="AB432" i="7" s="1"/>
  <c r="AB433" i="7" s="1"/>
  <c r="AB434" i="7" s="1"/>
  <c r="AB435" i="7" s="1"/>
  <c r="AB436" i="7" s="1"/>
  <c r="AB437" i="7" s="1"/>
  <c r="AB438" i="7" s="1"/>
  <c r="AB439" i="7" s="1"/>
  <c r="AB440" i="7" s="1"/>
  <c r="AB441" i="7" s="1"/>
  <c r="AB442" i="7" s="1"/>
  <c r="AB443" i="7" s="1"/>
  <c r="AB444" i="7" s="1"/>
  <c r="AB445" i="7" s="1"/>
  <c r="AB446" i="7" s="1"/>
  <c r="AB447" i="7" s="1"/>
  <c r="AB448" i="7" s="1"/>
  <c r="AB449" i="7" s="1"/>
  <c r="AB450" i="7" s="1"/>
  <c r="AB451" i="7" s="1"/>
  <c r="AB452" i="7" s="1"/>
  <c r="AB453" i="7" s="1"/>
  <c r="AB454" i="7" s="1"/>
  <c r="AB455" i="7" s="1"/>
  <c r="AB456" i="7" s="1"/>
  <c r="AB457" i="7" s="1"/>
  <c r="AB458" i="7" s="1"/>
  <c r="AB459" i="7" s="1"/>
  <c r="AB460" i="7" s="1"/>
  <c r="AB461" i="7" s="1"/>
  <c r="AB462" i="7" s="1"/>
  <c r="AB463" i="7" s="1"/>
  <c r="AB464" i="7" s="1"/>
  <c r="AB465" i="7" s="1"/>
  <c r="AB466" i="7" s="1"/>
  <c r="AB467" i="7" s="1"/>
  <c r="AB468" i="7" s="1"/>
  <c r="AB469" i="7" s="1"/>
  <c r="AB470" i="7" s="1"/>
  <c r="AB471" i="7" s="1"/>
  <c r="AB472" i="7" s="1"/>
  <c r="AB473" i="7" s="1"/>
  <c r="AB474" i="7" s="1"/>
  <c r="AB475" i="7" s="1"/>
  <c r="AB476" i="7" s="1"/>
  <c r="AB477" i="7" s="1"/>
  <c r="AB478" i="7" s="1"/>
  <c r="AB479" i="7" s="1"/>
  <c r="AB480" i="7" s="1"/>
  <c r="AB481" i="7" s="1"/>
  <c r="AB482" i="7" s="1"/>
  <c r="AB483" i="7" s="1"/>
  <c r="AB484" i="7" s="1"/>
  <c r="AB485" i="7" s="1"/>
  <c r="AB486" i="7" s="1"/>
  <c r="AB487" i="7" s="1"/>
  <c r="AB488" i="7" s="1"/>
  <c r="AB489" i="7" s="1"/>
  <c r="AB490" i="7" s="1"/>
  <c r="AB491" i="7" s="1"/>
  <c r="AB492" i="7" s="1"/>
  <c r="AB493" i="7" s="1"/>
  <c r="AB494" i="7" s="1"/>
  <c r="AB495" i="7" s="1"/>
  <c r="AB496" i="7" s="1"/>
  <c r="AB497" i="7" s="1"/>
  <c r="AB498" i="7" s="1"/>
  <c r="AB499" i="7" s="1"/>
  <c r="AB500" i="7" s="1"/>
  <c r="AB501" i="7" s="1"/>
  <c r="AA61" i="7"/>
  <c r="AA62" i="7" s="1"/>
  <c r="AA63" i="7" s="1"/>
  <c r="AA64" i="7" s="1"/>
  <c r="AA65" i="7" s="1"/>
  <c r="AA66" i="7" s="1"/>
  <c r="AA67" i="7" s="1"/>
  <c r="AA68" i="7" s="1"/>
  <c r="AA69" i="7" s="1"/>
  <c r="AA70" i="7" s="1"/>
  <c r="AA71" i="7" s="1"/>
  <c r="AA72" i="7" s="1"/>
  <c r="AA73" i="7" s="1"/>
  <c r="AA74" i="7" s="1"/>
  <c r="AA75" i="7" s="1"/>
  <c r="AA76" i="7" s="1"/>
  <c r="AA77" i="7" s="1"/>
  <c r="AA78" i="7" s="1"/>
  <c r="AA79" i="7" s="1"/>
  <c r="AA80" i="7" s="1"/>
  <c r="AA81" i="7" s="1"/>
  <c r="AA82" i="7" s="1"/>
  <c r="AA83" i="7" s="1"/>
  <c r="AA84" i="7" s="1"/>
  <c r="AA85" i="7" s="1"/>
  <c r="AA86" i="7" s="1"/>
  <c r="AA87" i="7" s="1"/>
  <c r="AA88" i="7" s="1"/>
  <c r="AA89" i="7" s="1"/>
  <c r="AA90" i="7" s="1"/>
  <c r="AA91" i="7" s="1"/>
  <c r="AA92" i="7" s="1"/>
  <c r="AA93" i="7" s="1"/>
  <c r="AA94" i="7" s="1"/>
  <c r="AA95" i="7" s="1"/>
  <c r="AA96" i="7" s="1"/>
  <c r="AA97" i="7" s="1"/>
  <c r="AA98" i="7" s="1"/>
  <c r="AA99" i="7" s="1"/>
  <c r="AA100" i="7" s="1"/>
  <c r="AA101" i="7" s="1"/>
  <c r="AA102" i="7" s="1"/>
  <c r="AA103" i="7" s="1"/>
  <c r="AA104" i="7" s="1"/>
  <c r="AA105" i="7" s="1"/>
  <c r="AA106" i="7" s="1"/>
  <c r="AA107" i="7" s="1"/>
  <c r="AA108" i="7" s="1"/>
  <c r="AA109" i="7" s="1"/>
  <c r="AA110" i="7" s="1"/>
  <c r="AA111" i="7" s="1"/>
  <c r="AA112" i="7" s="1"/>
  <c r="AA113" i="7" s="1"/>
  <c r="AA114" i="7" s="1"/>
  <c r="AA115" i="7" s="1"/>
  <c r="AA116" i="7" s="1"/>
  <c r="AA117" i="7" s="1"/>
  <c r="AA118" i="7" s="1"/>
  <c r="AA119" i="7" s="1"/>
  <c r="AA120" i="7" s="1"/>
  <c r="AA121" i="7" s="1"/>
  <c r="AA122" i="7" s="1"/>
  <c r="AA123" i="7" s="1"/>
  <c r="AA124" i="7" s="1"/>
  <c r="AA125" i="7" s="1"/>
  <c r="AA126" i="7" s="1"/>
  <c r="AA127" i="7" s="1"/>
  <c r="AA128" i="7" s="1"/>
  <c r="AA129" i="7" s="1"/>
  <c r="AA130" i="7" s="1"/>
  <c r="AA131" i="7" s="1"/>
  <c r="AA132" i="7" s="1"/>
  <c r="AA133" i="7" s="1"/>
  <c r="AA134" i="7" s="1"/>
  <c r="AA135" i="7" s="1"/>
  <c r="AA136" i="7" s="1"/>
  <c r="AA137" i="7" s="1"/>
  <c r="AA138" i="7" s="1"/>
  <c r="AA139" i="7" s="1"/>
  <c r="AA140" i="7" s="1"/>
  <c r="AA141" i="7" s="1"/>
  <c r="AA142" i="7" s="1"/>
  <c r="AA143" i="7" s="1"/>
  <c r="AA144" i="7" s="1"/>
  <c r="AA145" i="7" s="1"/>
  <c r="AA146" i="7" s="1"/>
  <c r="AA147" i="7" s="1"/>
  <c r="AA148" i="7" s="1"/>
  <c r="AA149" i="7" s="1"/>
  <c r="AA150" i="7" s="1"/>
  <c r="AA151" i="7" s="1"/>
  <c r="AA152" i="7" s="1"/>
  <c r="AA153" i="7" s="1"/>
  <c r="AA154" i="7" s="1"/>
  <c r="AA155" i="7" s="1"/>
  <c r="AA156" i="7" s="1"/>
  <c r="AA157" i="7" s="1"/>
  <c r="AA158" i="7" s="1"/>
  <c r="AA159" i="7" s="1"/>
  <c r="AA160" i="7" s="1"/>
  <c r="AA161" i="7" s="1"/>
  <c r="AA162" i="7" s="1"/>
  <c r="AA163" i="7" s="1"/>
  <c r="AA164" i="7" s="1"/>
  <c r="AA165" i="7" s="1"/>
  <c r="AA166" i="7" s="1"/>
  <c r="AA167" i="7" s="1"/>
  <c r="AA168" i="7" s="1"/>
  <c r="AA169" i="7" s="1"/>
  <c r="AA170" i="7" s="1"/>
  <c r="AA171" i="7" s="1"/>
  <c r="AA172" i="7" s="1"/>
  <c r="AA173" i="7" s="1"/>
  <c r="AA174" i="7" s="1"/>
  <c r="AA175" i="7" s="1"/>
  <c r="AA176" i="7" s="1"/>
  <c r="AA177" i="7" s="1"/>
  <c r="AA178" i="7" s="1"/>
  <c r="AA179" i="7" s="1"/>
  <c r="AA180" i="7" s="1"/>
  <c r="AA181" i="7" s="1"/>
  <c r="AA182" i="7" s="1"/>
  <c r="AA183" i="7" s="1"/>
  <c r="AA184" i="7" s="1"/>
  <c r="AA185" i="7" s="1"/>
  <c r="AA186" i="7" s="1"/>
  <c r="AA187" i="7" s="1"/>
  <c r="AA188" i="7" s="1"/>
  <c r="AA189" i="7" s="1"/>
  <c r="AA190" i="7" s="1"/>
  <c r="AA191" i="7" s="1"/>
  <c r="AA192" i="7" s="1"/>
  <c r="AA193" i="7" s="1"/>
  <c r="AA194" i="7" s="1"/>
  <c r="AA195" i="7" s="1"/>
  <c r="AA196" i="7" s="1"/>
  <c r="AA197" i="7" s="1"/>
  <c r="AA198" i="7" s="1"/>
  <c r="AA199" i="7" s="1"/>
  <c r="AA200" i="7" s="1"/>
  <c r="AA201" i="7" s="1"/>
  <c r="AA202" i="7" s="1"/>
  <c r="AA203" i="7" s="1"/>
  <c r="AA204" i="7" s="1"/>
  <c r="AA205" i="7" s="1"/>
  <c r="AA206" i="7" s="1"/>
  <c r="AA207" i="7" s="1"/>
  <c r="AA208" i="7" s="1"/>
  <c r="AA209" i="7" s="1"/>
  <c r="AA210" i="7" s="1"/>
  <c r="AA211" i="7" s="1"/>
  <c r="AA212" i="7" s="1"/>
  <c r="AA213" i="7" s="1"/>
  <c r="AA214" i="7" s="1"/>
  <c r="AA215" i="7" s="1"/>
  <c r="AA216" i="7" s="1"/>
  <c r="AA217" i="7" s="1"/>
  <c r="AA218" i="7" s="1"/>
  <c r="AA219" i="7" s="1"/>
  <c r="AA220" i="7" s="1"/>
  <c r="AA221" i="7" s="1"/>
  <c r="AA222" i="7" s="1"/>
  <c r="AA223" i="7" s="1"/>
  <c r="AA224" i="7" s="1"/>
  <c r="AA225" i="7" s="1"/>
  <c r="AA226" i="7" s="1"/>
  <c r="AA227" i="7" s="1"/>
  <c r="AA228" i="7" s="1"/>
  <c r="AA229" i="7" s="1"/>
  <c r="AA230" i="7" s="1"/>
  <c r="AA231" i="7" s="1"/>
  <c r="AA232" i="7" s="1"/>
  <c r="AA233" i="7" s="1"/>
  <c r="AA234" i="7" s="1"/>
  <c r="AA235" i="7" s="1"/>
  <c r="AA236" i="7" s="1"/>
  <c r="AA237" i="7" s="1"/>
  <c r="AA238" i="7" s="1"/>
  <c r="AA239" i="7" s="1"/>
  <c r="AA240" i="7" s="1"/>
  <c r="AA241" i="7" s="1"/>
  <c r="AA242" i="7" s="1"/>
  <c r="AA243" i="7" s="1"/>
  <c r="AA244" i="7" s="1"/>
  <c r="AA245" i="7" s="1"/>
  <c r="AA246" i="7" s="1"/>
  <c r="AA247" i="7" s="1"/>
  <c r="AA248" i="7" s="1"/>
  <c r="AA249" i="7" s="1"/>
  <c r="AA250" i="7" s="1"/>
  <c r="AA251" i="7" s="1"/>
  <c r="AA252" i="7" s="1"/>
  <c r="AA253" i="7" s="1"/>
  <c r="AA254" i="7" s="1"/>
  <c r="AA255" i="7" s="1"/>
  <c r="AA256" i="7" s="1"/>
  <c r="AA257" i="7" s="1"/>
  <c r="AA258" i="7" s="1"/>
  <c r="AA259" i="7" s="1"/>
  <c r="AA260" i="7" s="1"/>
  <c r="AA261" i="7" s="1"/>
  <c r="AA262" i="7" s="1"/>
  <c r="AA263" i="7" s="1"/>
  <c r="AA264" i="7" s="1"/>
  <c r="AA265" i="7" s="1"/>
  <c r="AA266" i="7" s="1"/>
  <c r="AA267" i="7" s="1"/>
  <c r="AA268" i="7" s="1"/>
  <c r="AA269" i="7" s="1"/>
  <c r="AA270" i="7" s="1"/>
  <c r="AA271" i="7" s="1"/>
  <c r="AA272" i="7" s="1"/>
  <c r="AA273" i="7" s="1"/>
  <c r="AA274" i="7" s="1"/>
  <c r="AA275" i="7" s="1"/>
  <c r="AA276" i="7" s="1"/>
  <c r="AA277" i="7" s="1"/>
  <c r="AA278" i="7" s="1"/>
  <c r="AA279" i="7" s="1"/>
  <c r="AA280" i="7" s="1"/>
  <c r="AA281" i="7" s="1"/>
  <c r="AA282" i="7" s="1"/>
  <c r="AA283" i="7" s="1"/>
  <c r="AA284" i="7" s="1"/>
  <c r="AA285" i="7" s="1"/>
  <c r="AA286" i="7" s="1"/>
  <c r="AA287" i="7" s="1"/>
  <c r="AA288" i="7" s="1"/>
  <c r="AA289" i="7" s="1"/>
  <c r="AA290" i="7" s="1"/>
  <c r="AA291" i="7" s="1"/>
  <c r="AA292" i="7" s="1"/>
  <c r="AA293" i="7" s="1"/>
  <c r="AA294" i="7" s="1"/>
  <c r="AA295" i="7" s="1"/>
  <c r="AA296" i="7" s="1"/>
  <c r="AA297" i="7" s="1"/>
  <c r="AA298" i="7" s="1"/>
  <c r="AA299" i="7" s="1"/>
  <c r="AA300" i="7" s="1"/>
  <c r="AA301" i="7" s="1"/>
  <c r="AA302" i="7" s="1"/>
  <c r="AA303" i="7" s="1"/>
  <c r="AA304" i="7" s="1"/>
  <c r="AA305" i="7" s="1"/>
  <c r="AA306" i="7" s="1"/>
  <c r="AA307" i="7" s="1"/>
  <c r="AA308" i="7" s="1"/>
  <c r="AA309" i="7" s="1"/>
  <c r="AA310" i="7" s="1"/>
  <c r="AA311" i="7" s="1"/>
  <c r="AA312" i="7" s="1"/>
  <c r="AA313" i="7" s="1"/>
  <c r="AA314" i="7" s="1"/>
  <c r="AA315" i="7" s="1"/>
  <c r="AA316" i="7" s="1"/>
  <c r="AA317" i="7" s="1"/>
  <c r="AA318" i="7" s="1"/>
  <c r="AA319" i="7" s="1"/>
  <c r="AA320" i="7" s="1"/>
  <c r="AA321" i="7" s="1"/>
  <c r="AA322" i="7" s="1"/>
  <c r="AA323" i="7" s="1"/>
  <c r="AA324" i="7" s="1"/>
  <c r="AA325" i="7" s="1"/>
  <c r="AA326" i="7" s="1"/>
  <c r="AA327" i="7" s="1"/>
  <c r="AA328" i="7" s="1"/>
  <c r="AA329" i="7" s="1"/>
  <c r="AA330" i="7" s="1"/>
  <c r="AA331" i="7" s="1"/>
  <c r="AA332" i="7" s="1"/>
  <c r="AA333" i="7" s="1"/>
  <c r="AA334" i="7" s="1"/>
  <c r="AA335" i="7" s="1"/>
  <c r="AA336" i="7" s="1"/>
  <c r="AA337" i="7" s="1"/>
  <c r="AA338" i="7" s="1"/>
  <c r="AA339" i="7" s="1"/>
  <c r="AA340" i="7" s="1"/>
  <c r="AA341" i="7" s="1"/>
  <c r="AA342" i="7" s="1"/>
  <c r="AA343" i="7" s="1"/>
  <c r="AA344" i="7" s="1"/>
  <c r="AA345" i="7" s="1"/>
  <c r="AA346" i="7" s="1"/>
  <c r="AA347" i="7" s="1"/>
  <c r="AA348" i="7" s="1"/>
  <c r="AA349" i="7" s="1"/>
  <c r="AA350" i="7" s="1"/>
  <c r="AA351" i="7" s="1"/>
  <c r="AA352" i="7" s="1"/>
  <c r="AA353" i="7" s="1"/>
  <c r="AA354" i="7" s="1"/>
  <c r="AA355" i="7" s="1"/>
  <c r="AA356" i="7" s="1"/>
  <c r="AA357" i="7" s="1"/>
  <c r="AA358" i="7" s="1"/>
  <c r="AA359" i="7" s="1"/>
  <c r="AA360" i="7" s="1"/>
  <c r="AA361" i="7" s="1"/>
  <c r="AA362" i="7" s="1"/>
  <c r="AA363" i="7" s="1"/>
  <c r="AA364" i="7" s="1"/>
  <c r="AA365" i="7" s="1"/>
  <c r="AA366" i="7" s="1"/>
  <c r="AA367" i="7" s="1"/>
  <c r="AA368" i="7" s="1"/>
  <c r="AA369" i="7" s="1"/>
  <c r="AA370" i="7" s="1"/>
  <c r="AA371" i="7" s="1"/>
  <c r="AA372" i="7" s="1"/>
  <c r="AA373" i="7" s="1"/>
  <c r="AA374" i="7" s="1"/>
  <c r="AA375" i="7" s="1"/>
  <c r="AA376" i="7" s="1"/>
  <c r="AA377" i="7" s="1"/>
  <c r="AA378" i="7" s="1"/>
  <c r="AA379" i="7" s="1"/>
  <c r="AA380" i="7" s="1"/>
  <c r="AA381" i="7" s="1"/>
  <c r="AA382" i="7" s="1"/>
  <c r="AA383" i="7" s="1"/>
  <c r="AA384" i="7" s="1"/>
  <c r="AA385" i="7" s="1"/>
  <c r="AA386" i="7" s="1"/>
  <c r="AA387" i="7" s="1"/>
  <c r="AA388" i="7" s="1"/>
  <c r="AA389" i="7" s="1"/>
  <c r="AA390" i="7" s="1"/>
  <c r="AA391" i="7" s="1"/>
  <c r="AA392" i="7" s="1"/>
  <c r="AA393" i="7" s="1"/>
  <c r="AA394" i="7" s="1"/>
  <c r="AA395" i="7" s="1"/>
  <c r="AA396" i="7" s="1"/>
  <c r="AA397" i="7" s="1"/>
  <c r="AA398" i="7" s="1"/>
  <c r="AA399" i="7" s="1"/>
  <c r="AA400" i="7" s="1"/>
  <c r="AA401" i="7" s="1"/>
  <c r="AA402" i="7" s="1"/>
  <c r="AA403" i="7" s="1"/>
  <c r="AA404" i="7" s="1"/>
  <c r="AA405" i="7" s="1"/>
  <c r="AA406" i="7" s="1"/>
  <c r="AA407" i="7" s="1"/>
  <c r="AA408" i="7" s="1"/>
  <c r="AA409" i="7" s="1"/>
  <c r="AA410" i="7" s="1"/>
  <c r="AA411" i="7" s="1"/>
  <c r="AA412" i="7" s="1"/>
  <c r="AA413" i="7" s="1"/>
  <c r="AA414" i="7" s="1"/>
  <c r="AA415" i="7" s="1"/>
  <c r="AA416" i="7" s="1"/>
  <c r="AA417" i="7" s="1"/>
  <c r="AA418" i="7" s="1"/>
  <c r="AA419" i="7" s="1"/>
  <c r="AA420" i="7" s="1"/>
  <c r="AA421" i="7" s="1"/>
  <c r="AA422" i="7" s="1"/>
  <c r="AA423" i="7" s="1"/>
  <c r="AA424" i="7" s="1"/>
  <c r="AA425" i="7" s="1"/>
  <c r="AA426" i="7" s="1"/>
  <c r="AA427" i="7" s="1"/>
  <c r="AA428" i="7" s="1"/>
  <c r="AA429" i="7" s="1"/>
  <c r="AA430" i="7" s="1"/>
  <c r="AA431" i="7" s="1"/>
  <c r="AA432" i="7" s="1"/>
  <c r="AA433" i="7" s="1"/>
  <c r="AA434" i="7" s="1"/>
  <c r="AA435" i="7" s="1"/>
  <c r="AA436" i="7" s="1"/>
  <c r="AA437" i="7" s="1"/>
  <c r="AA438" i="7" s="1"/>
  <c r="AA439" i="7" s="1"/>
  <c r="AA440" i="7" s="1"/>
  <c r="AA441" i="7" s="1"/>
  <c r="AA442" i="7" s="1"/>
  <c r="AA443" i="7" s="1"/>
  <c r="AA444" i="7" s="1"/>
  <c r="AA445" i="7" s="1"/>
  <c r="AA446" i="7" s="1"/>
  <c r="AA447" i="7" s="1"/>
  <c r="AA448" i="7" s="1"/>
  <c r="AA449" i="7" s="1"/>
  <c r="AA450" i="7" s="1"/>
  <c r="AA451" i="7" s="1"/>
  <c r="AA452" i="7" s="1"/>
  <c r="AA453" i="7" s="1"/>
  <c r="AA454" i="7" s="1"/>
  <c r="AA455" i="7" s="1"/>
  <c r="AA456" i="7" s="1"/>
  <c r="AA457" i="7" s="1"/>
  <c r="AA458" i="7" s="1"/>
  <c r="AA459" i="7" s="1"/>
  <c r="AA460" i="7" s="1"/>
  <c r="AA461" i="7" s="1"/>
  <c r="AA462" i="7" s="1"/>
  <c r="AA463" i="7" s="1"/>
  <c r="AA464" i="7" s="1"/>
  <c r="AA465" i="7" s="1"/>
  <c r="AA466" i="7" s="1"/>
  <c r="AA467" i="7" s="1"/>
  <c r="AA468" i="7" s="1"/>
  <c r="AA469" i="7" s="1"/>
  <c r="AA470" i="7" s="1"/>
  <c r="AA471" i="7" s="1"/>
  <c r="AA472" i="7" s="1"/>
  <c r="AA473" i="7" s="1"/>
  <c r="AA474" i="7" s="1"/>
  <c r="AA475" i="7" s="1"/>
  <c r="AA476" i="7" s="1"/>
  <c r="AA477" i="7" s="1"/>
  <c r="AA478" i="7" s="1"/>
  <c r="AA479" i="7" s="1"/>
  <c r="AA480" i="7" s="1"/>
  <c r="AA481" i="7" s="1"/>
  <c r="AA482" i="7" s="1"/>
  <c r="AA483" i="7" s="1"/>
  <c r="AA484" i="7" s="1"/>
  <c r="AA485" i="7" s="1"/>
  <c r="AA486" i="7" s="1"/>
  <c r="AA487" i="7" s="1"/>
  <c r="AA488" i="7" s="1"/>
  <c r="AA489" i="7" s="1"/>
  <c r="AA490" i="7" s="1"/>
  <c r="AA491" i="7" s="1"/>
  <c r="AA492" i="7" s="1"/>
  <c r="AA493" i="7" s="1"/>
  <c r="AA494" i="7" s="1"/>
  <c r="AA495" i="7" s="1"/>
  <c r="AA496" i="7" s="1"/>
  <c r="AA497" i="7" s="1"/>
  <c r="AA498" i="7" s="1"/>
  <c r="AA499" i="7" s="1"/>
  <c r="AA500" i="7" s="1"/>
  <c r="AA501" i="7" s="1"/>
  <c r="AS61" i="7"/>
  <c r="AS62" i="7" s="1"/>
  <c r="AS63" i="7" s="1"/>
  <c r="AS64" i="7" s="1"/>
  <c r="AS65" i="7" s="1"/>
  <c r="AS66" i="7" s="1"/>
  <c r="AS67" i="7" s="1"/>
  <c r="AS68" i="7" s="1"/>
  <c r="AS69" i="7" s="1"/>
  <c r="AS70" i="7" s="1"/>
  <c r="AS71" i="7" s="1"/>
  <c r="AS72" i="7" s="1"/>
  <c r="AS73" i="7" s="1"/>
  <c r="AS74" i="7" s="1"/>
  <c r="AS75" i="7" s="1"/>
  <c r="AS76" i="7" s="1"/>
  <c r="AS77" i="7" s="1"/>
  <c r="AS78" i="7" s="1"/>
  <c r="AS79" i="7" s="1"/>
  <c r="AS80" i="7" s="1"/>
  <c r="AS81" i="7" s="1"/>
  <c r="AS82" i="7" s="1"/>
  <c r="AS83" i="7" s="1"/>
  <c r="AS84" i="7" s="1"/>
  <c r="AS85" i="7" s="1"/>
  <c r="AS86" i="7" s="1"/>
  <c r="AS87" i="7" s="1"/>
  <c r="AS88" i="7" s="1"/>
  <c r="AS89" i="7" s="1"/>
  <c r="AS90" i="7" s="1"/>
  <c r="AS91" i="7" s="1"/>
  <c r="AS92" i="7" s="1"/>
  <c r="AS93" i="7" s="1"/>
  <c r="AS94" i="7" s="1"/>
  <c r="AS95" i="7" s="1"/>
  <c r="AS96" i="7" s="1"/>
  <c r="AS97" i="7" s="1"/>
  <c r="AS98" i="7" s="1"/>
  <c r="AS99" i="7" s="1"/>
  <c r="AS100" i="7" s="1"/>
  <c r="AS101" i="7" s="1"/>
  <c r="AS102" i="7" s="1"/>
  <c r="AS103" i="7" s="1"/>
  <c r="AS104" i="7" s="1"/>
  <c r="AS105" i="7" s="1"/>
  <c r="AS106" i="7" s="1"/>
  <c r="AS107" i="7" s="1"/>
  <c r="AS108" i="7" s="1"/>
  <c r="AS109" i="7" s="1"/>
  <c r="AS110" i="7" s="1"/>
  <c r="AS111" i="7" s="1"/>
  <c r="AS112" i="7" s="1"/>
  <c r="AS113" i="7" s="1"/>
  <c r="AS114" i="7" s="1"/>
  <c r="AS115" i="7" s="1"/>
  <c r="AS116" i="7" s="1"/>
  <c r="AS117" i="7" s="1"/>
  <c r="AS118" i="7" s="1"/>
  <c r="AS119" i="7" s="1"/>
  <c r="AS120" i="7" s="1"/>
  <c r="AS121" i="7" s="1"/>
  <c r="AS122" i="7" s="1"/>
  <c r="AS123" i="7" s="1"/>
  <c r="AS124" i="7" s="1"/>
  <c r="AS125" i="7" s="1"/>
  <c r="AS126" i="7" s="1"/>
  <c r="AS127" i="7" s="1"/>
  <c r="AS128" i="7" s="1"/>
  <c r="AS129" i="7" s="1"/>
  <c r="AS130" i="7" s="1"/>
  <c r="AS131" i="7" s="1"/>
  <c r="AS132" i="7" s="1"/>
  <c r="AS133" i="7" s="1"/>
  <c r="AS134" i="7" s="1"/>
  <c r="AS135" i="7" s="1"/>
  <c r="AS136" i="7" s="1"/>
  <c r="AS137" i="7" s="1"/>
  <c r="AS138" i="7" s="1"/>
  <c r="AS139" i="7" s="1"/>
  <c r="AS140" i="7" s="1"/>
  <c r="AS141" i="7" s="1"/>
  <c r="AS142" i="7" s="1"/>
  <c r="AS143" i="7" s="1"/>
  <c r="AS144" i="7" s="1"/>
  <c r="AS145" i="7" s="1"/>
  <c r="AS146" i="7" s="1"/>
  <c r="AS147" i="7" s="1"/>
  <c r="AS148" i="7" s="1"/>
  <c r="AS149" i="7" s="1"/>
  <c r="AS150" i="7" s="1"/>
  <c r="AS151" i="7" s="1"/>
  <c r="AS152" i="7" s="1"/>
  <c r="AS153" i="7" s="1"/>
  <c r="AS154" i="7" s="1"/>
  <c r="AS155" i="7" s="1"/>
  <c r="AS156" i="7" s="1"/>
  <c r="AS157" i="7" s="1"/>
  <c r="AS158" i="7" s="1"/>
  <c r="AS159" i="7" s="1"/>
  <c r="AS160" i="7" s="1"/>
  <c r="AS161" i="7" s="1"/>
  <c r="AS162" i="7" s="1"/>
  <c r="AS163" i="7" s="1"/>
  <c r="AS164" i="7" s="1"/>
  <c r="AS165" i="7" s="1"/>
  <c r="AS166" i="7" s="1"/>
  <c r="AS167" i="7" s="1"/>
  <c r="AS168" i="7" s="1"/>
  <c r="AS169" i="7" s="1"/>
  <c r="AS170" i="7" s="1"/>
  <c r="AS171" i="7" s="1"/>
  <c r="AS172" i="7" s="1"/>
  <c r="AS173" i="7" s="1"/>
  <c r="AS174" i="7" s="1"/>
  <c r="AS175" i="7" s="1"/>
  <c r="AS176" i="7" s="1"/>
  <c r="AS177" i="7" s="1"/>
  <c r="AS178" i="7" s="1"/>
  <c r="AS179" i="7" s="1"/>
  <c r="AS180" i="7" s="1"/>
  <c r="AS181" i="7" s="1"/>
  <c r="AS182" i="7" s="1"/>
  <c r="AS183" i="7" s="1"/>
  <c r="AS184" i="7" s="1"/>
  <c r="AS185" i="7" s="1"/>
  <c r="AS186" i="7" s="1"/>
  <c r="AS187" i="7" s="1"/>
  <c r="AS188" i="7" s="1"/>
  <c r="AS189" i="7" s="1"/>
  <c r="AS190" i="7" s="1"/>
  <c r="AS191" i="7" s="1"/>
  <c r="AS192" i="7" s="1"/>
  <c r="AS193" i="7" s="1"/>
  <c r="AS194" i="7" s="1"/>
  <c r="AS195" i="7" s="1"/>
  <c r="AS196" i="7" s="1"/>
  <c r="AS197" i="7" s="1"/>
  <c r="AS198" i="7" s="1"/>
  <c r="AS199" i="7" s="1"/>
  <c r="AS200" i="7" s="1"/>
  <c r="AS201" i="7" s="1"/>
  <c r="AS202" i="7" s="1"/>
  <c r="AS203" i="7" s="1"/>
  <c r="AS204" i="7" s="1"/>
  <c r="AS205" i="7" s="1"/>
  <c r="AS206" i="7" s="1"/>
  <c r="AS207" i="7" s="1"/>
  <c r="AS208" i="7" s="1"/>
  <c r="AS209" i="7" s="1"/>
  <c r="AS210" i="7" s="1"/>
  <c r="AS211" i="7" s="1"/>
  <c r="AS212" i="7" s="1"/>
  <c r="AS213" i="7" s="1"/>
  <c r="AS214" i="7" s="1"/>
  <c r="AS215" i="7" s="1"/>
  <c r="AS216" i="7" s="1"/>
  <c r="AS217" i="7" s="1"/>
  <c r="AS218" i="7" s="1"/>
  <c r="AS219" i="7" s="1"/>
  <c r="AS220" i="7" s="1"/>
  <c r="AS221" i="7" s="1"/>
  <c r="AS222" i="7" s="1"/>
  <c r="AS223" i="7" s="1"/>
  <c r="AS224" i="7" s="1"/>
  <c r="AS225" i="7" s="1"/>
  <c r="AS226" i="7" s="1"/>
  <c r="AS227" i="7" s="1"/>
  <c r="AS228" i="7" s="1"/>
  <c r="AS229" i="7" s="1"/>
  <c r="AS230" i="7" s="1"/>
  <c r="AS231" i="7" s="1"/>
  <c r="AS232" i="7" s="1"/>
  <c r="AS233" i="7" s="1"/>
  <c r="AS234" i="7" s="1"/>
  <c r="AS235" i="7" s="1"/>
  <c r="AS236" i="7" s="1"/>
  <c r="AS237" i="7" s="1"/>
  <c r="AS238" i="7" s="1"/>
  <c r="AS239" i="7" s="1"/>
  <c r="AS240" i="7" s="1"/>
  <c r="AS241" i="7" s="1"/>
  <c r="AS242" i="7" s="1"/>
  <c r="AS243" i="7" s="1"/>
  <c r="AS244" i="7" s="1"/>
  <c r="AS245" i="7" s="1"/>
  <c r="AS246" i="7" s="1"/>
  <c r="AS247" i="7" s="1"/>
  <c r="AS248" i="7" s="1"/>
  <c r="AS249" i="7" s="1"/>
  <c r="AS250" i="7" s="1"/>
  <c r="AS251" i="7" s="1"/>
  <c r="AS252" i="7" s="1"/>
  <c r="AS253" i="7" s="1"/>
  <c r="AS254" i="7" s="1"/>
  <c r="AS255" i="7" s="1"/>
  <c r="AS256" i="7" s="1"/>
  <c r="AS257" i="7" s="1"/>
  <c r="AS258" i="7" s="1"/>
  <c r="AS259" i="7" s="1"/>
  <c r="AS260" i="7" s="1"/>
  <c r="AS261" i="7" s="1"/>
  <c r="AS262" i="7" s="1"/>
  <c r="AS263" i="7" s="1"/>
  <c r="AS264" i="7" s="1"/>
  <c r="AS265" i="7" s="1"/>
  <c r="AS266" i="7" s="1"/>
  <c r="AS267" i="7" s="1"/>
  <c r="AS268" i="7" s="1"/>
  <c r="AS269" i="7" s="1"/>
  <c r="AS270" i="7" s="1"/>
  <c r="AS271" i="7" s="1"/>
  <c r="AS272" i="7" s="1"/>
  <c r="AS273" i="7" s="1"/>
  <c r="AS274" i="7" s="1"/>
  <c r="AS275" i="7" s="1"/>
  <c r="AS276" i="7" s="1"/>
  <c r="AS277" i="7" s="1"/>
  <c r="AS278" i="7" s="1"/>
  <c r="AS279" i="7" s="1"/>
  <c r="AS280" i="7" s="1"/>
  <c r="AS281" i="7" s="1"/>
  <c r="AS282" i="7" s="1"/>
  <c r="AS283" i="7" s="1"/>
  <c r="AS284" i="7" s="1"/>
  <c r="AS285" i="7" s="1"/>
  <c r="AS286" i="7" s="1"/>
  <c r="AS287" i="7" s="1"/>
  <c r="AS288" i="7" s="1"/>
  <c r="AS289" i="7" s="1"/>
  <c r="AS290" i="7" s="1"/>
  <c r="AS291" i="7" s="1"/>
  <c r="AS292" i="7" s="1"/>
  <c r="AS293" i="7" s="1"/>
  <c r="AS294" i="7" s="1"/>
  <c r="AS295" i="7" s="1"/>
  <c r="AS296" i="7" s="1"/>
  <c r="AS297" i="7" s="1"/>
  <c r="AS298" i="7" s="1"/>
  <c r="AS299" i="7" s="1"/>
  <c r="AS300" i="7" s="1"/>
  <c r="AS301" i="7" s="1"/>
  <c r="AS302" i="7" s="1"/>
  <c r="AS303" i="7" s="1"/>
  <c r="AS304" i="7" s="1"/>
  <c r="AS305" i="7" s="1"/>
  <c r="AS306" i="7" s="1"/>
  <c r="AS307" i="7" s="1"/>
  <c r="AS308" i="7" s="1"/>
  <c r="AS309" i="7" s="1"/>
  <c r="AS310" i="7" s="1"/>
  <c r="AS311" i="7" s="1"/>
  <c r="AS312" i="7" s="1"/>
  <c r="AS313" i="7" s="1"/>
  <c r="AS314" i="7" s="1"/>
  <c r="AS315" i="7" s="1"/>
  <c r="AS316" i="7" s="1"/>
  <c r="AS317" i="7" s="1"/>
  <c r="AS318" i="7" s="1"/>
  <c r="AS319" i="7" s="1"/>
  <c r="AS320" i="7" s="1"/>
  <c r="AS321" i="7" s="1"/>
  <c r="AS322" i="7" s="1"/>
  <c r="AS323" i="7" s="1"/>
  <c r="AS324" i="7" s="1"/>
  <c r="AS325" i="7" s="1"/>
  <c r="AS326" i="7" s="1"/>
  <c r="AS327" i="7" s="1"/>
  <c r="AS328" i="7" s="1"/>
  <c r="AS329" i="7" s="1"/>
  <c r="AS330" i="7" s="1"/>
  <c r="AS331" i="7" s="1"/>
  <c r="AS332" i="7" s="1"/>
  <c r="AS333" i="7" s="1"/>
  <c r="AS334" i="7" s="1"/>
  <c r="AS335" i="7" s="1"/>
  <c r="AS336" i="7" s="1"/>
  <c r="AS337" i="7" s="1"/>
  <c r="AS338" i="7" s="1"/>
  <c r="AS339" i="7" s="1"/>
  <c r="AS340" i="7" s="1"/>
  <c r="AS341" i="7" s="1"/>
  <c r="AS342" i="7" s="1"/>
  <c r="AS343" i="7" s="1"/>
  <c r="AS344" i="7" s="1"/>
  <c r="AS345" i="7" s="1"/>
  <c r="AS346" i="7" s="1"/>
  <c r="AS347" i="7" s="1"/>
  <c r="AS348" i="7" s="1"/>
  <c r="AS349" i="7" s="1"/>
  <c r="AS350" i="7" s="1"/>
  <c r="AS351" i="7" s="1"/>
  <c r="AS352" i="7" s="1"/>
  <c r="AS353" i="7" s="1"/>
  <c r="AS354" i="7" s="1"/>
  <c r="AS355" i="7" s="1"/>
  <c r="AS356" i="7" s="1"/>
  <c r="AS357" i="7" s="1"/>
  <c r="AS358" i="7" s="1"/>
  <c r="AS359" i="7" s="1"/>
  <c r="AS360" i="7" s="1"/>
  <c r="AS361" i="7" s="1"/>
  <c r="AS362" i="7" s="1"/>
  <c r="AS363" i="7" s="1"/>
  <c r="AS364" i="7" s="1"/>
  <c r="AS365" i="7" s="1"/>
  <c r="AS366" i="7" s="1"/>
  <c r="AS367" i="7" s="1"/>
  <c r="AS368" i="7" s="1"/>
  <c r="AS369" i="7" s="1"/>
  <c r="AS370" i="7" s="1"/>
  <c r="AS371" i="7" s="1"/>
  <c r="AS372" i="7" s="1"/>
  <c r="AS373" i="7" s="1"/>
  <c r="AS374" i="7" s="1"/>
  <c r="AS375" i="7" s="1"/>
  <c r="AS376" i="7" s="1"/>
  <c r="AS377" i="7" s="1"/>
  <c r="AS378" i="7" s="1"/>
  <c r="AS379" i="7" s="1"/>
  <c r="AS380" i="7" s="1"/>
  <c r="AS381" i="7" s="1"/>
  <c r="AS382" i="7" s="1"/>
  <c r="AS383" i="7" s="1"/>
  <c r="AS384" i="7" s="1"/>
  <c r="AS385" i="7" s="1"/>
  <c r="AS386" i="7" s="1"/>
  <c r="AS387" i="7" s="1"/>
  <c r="AS388" i="7" s="1"/>
  <c r="AS389" i="7" s="1"/>
  <c r="AS390" i="7" s="1"/>
  <c r="AS391" i="7" s="1"/>
  <c r="AS392" i="7" s="1"/>
  <c r="AS393" i="7" s="1"/>
  <c r="AS394" i="7" s="1"/>
  <c r="AS395" i="7" s="1"/>
  <c r="AS396" i="7" s="1"/>
  <c r="AS397" i="7" s="1"/>
  <c r="AS398" i="7" s="1"/>
  <c r="AS399" i="7" s="1"/>
  <c r="AS400" i="7" s="1"/>
  <c r="AS401" i="7" s="1"/>
  <c r="AS402" i="7" s="1"/>
  <c r="AS403" i="7" s="1"/>
  <c r="AS404" i="7" s="1"/>
  <c r="AS405" i="7" s="1"/>
  <c r="AS406" i="7" s="1"/>
  <c r="AS407" i="7" s="1"/>
  <c r="AS408" i="7" s="1"/>
  <c r="AS409" i="7" s="1"/>
  <c r="AS410" i="7" s="1"/>
  <c r="AS411" i="7" s="1"/>
  <c r="AS412" i="7" s="1"/>
  <c r="AS413" i="7" s="1"/>
  <c r="AS414" i="7" s="1"/>
  <c r="AS415" i="7" s="1"/>
  <c r="AS416" i="7" s="1"/>
  <c r="AS417" i="7" s="1"/>
  <c r="AS418" i="7" s="1"/>
  <c r="AS419" i="7" s="1"/>
  <c r="AS420" i="7" s="1"/>
  <c r="AS421" i="7" s="1"/>
  <c r="AS422" i="7" s="1"/>
  <c r="AS423" i="7" s="1"/>
  <c r="AS424" i="7" s="1"/>
  <c r="AS425" i="7" s="1"/>
  <c r="AS426" i="7" s="1"/>
  <c r="AS427" i="7" s="1"/>
  <c r="AS428" i="7" s="1"/>
  <c r="AS429" i="7" s="1"/>
  <c r="AS430" i="7" s="1"/>
  <c r="AS431" i="7" s="1"/>
  <c r="AS432" i="7" s="1"/>
  <c r="AS433" i="7" s="1"/>
  <c r="AS434" i="7" s="1"/>
  <c r="AS435" i="7" s="1"/>
  <c r="AS436" i="7" s="1"/>
  <c r="AS437" i="7" s="1"/>
  <c r="AS438" i="7" s="1"/>
  <c r="AS439" i="7" s="1"/>
  <c r="AS440" i="7" s="1"/>
  <c r="AS441" i="7" s="1"/>
  <c r="AS442" i="7" s="1"/>
  <c r="AS443" i="7" s="1"/>
  <c r="AS444" i="7" s="1"/>
  <c r="AS445" i="7" s="1"/>
  <c r="AS446" i="7" s="1"/>
  <c r="AS447" i="7" s="1"/>
  <c r="AS448" i="7" s="1"/>
  <c r="AS449" i="7" s="1"/>
  <c r="AS450" i="7" s="1"/>
  <c r="AS451" i="7" s="1"/>
  <c r="AS452" i="7" s="1"/>
  <c r="AS453" i="7" s="1"/>
  <c r="AS454" i="7" s="1"/>
  <c r="AS455" i="7" s="1"/>
  <c r="AS456" i="7" s="1"/>
  <c r="AS457" i="7" s="1"/>
  <c r="AS458" i="7" s="1"/>
  <c r="AS459" i="7" s="1"/>
  <c r="AS460" i="7" s="1"/>
  <c r="AS461" i="7" s="1"/>
  <c r="AS462" i="7" s="1"/>
  <c r="AS463" i="7" s="1"/>
  <c r="AS464" i="7" s="1"/>
  <c r="AS465" i="7" s="1"/>
  <c r="AS466" i="7" s="1"/>
  <c r="AS467" i="7" s="1"/>
  <c r="AS468" i="7" s="1"/>
  <c r="AS469" i="7" s="1"/>
  <c r="AS470" i="7" s="1"/>
  <c r="AS471" i="7" s="1"/>
  <c r="AS472" i="7" s="1"/>
  <c r="AS473" i="7" s="1"/>
  <c r="AS474" i="7" s="1"/>
  <c r="AS475" i="7" s="1"/>
  <c r="AS476" i="7" s="1"/>
  <c r="AS477" i="7" s="1"/>
  <c r="AS478" i="7" s="1"/>
  <c r="AS479" i="7" s="1"/>
  <c r="AS480" i="7" s="1"/>
  <c r="AS481" i="7" s="1"/>
  <c r="AS482" i="7" s="1"/>
  <c r="AS483" i="7" s="1"/>
  <c r="AS484" i="7" s="1"/>
  <c r="AS485" i="7" s="1"/>
  <c r="AS486" i="7" s="1"/>
  <c r="AS487" i="7" s="1"/>
  <c r="AS488" i="7" s="1"/>
  <c r="AS489" i="7" s="1"/>
  <c r="AS490" i="7" s="1"/>
  <c r="AS491" i="7" s="1"/>
  <c r="AS492" i="7" s="1"/>
  <c r="AS493" i="7" s="1"/>
  <c r="AS494" i="7" s="1"/>
  <c r="AS495" i="7" s="1"/>
  <c r="AS496" i="7" s="1"/>
  <c r="AS497" i="7" s="1"/>
  <c r="AS498" i="7" s="1"/>
  <c r="AS499" i="7" s="1"/>
  <c r="AS500" i="7" s="1"/>
  <c r="AS501" i="7" s="1"/>
  <c r="AR61" i="7"/>
  <c r="AR62" i="7" s="1"/>
  <c r="AR63" i="7" s="1"/>
  <c r="AR64" i="7" s="1"/>
  <c r="AR65" i="7" s="1"/>
  <c r="AR66" i="7" s="1"/>
  <c r="AR67" i="7" s="1"/>
  <c r="AR68" i="7" s="1"/>
  <c r="AR69" i="7" s="1"/>
  <c r="AR70" i="7" s="1"/>
  <c r="AR71" i="7" s="1"/>
  <c r="AR72" i="7" s="1"/>
  <c r="AR73" i="7" s="1"/>
  <c r="AR74" i="7" s="1"/>
  <c r="AR75" i="7" s="1"/>
  <c r="AR76" i="7" s="1"/>
  <c r="AR77" i="7" s="1"/>
  <c r="AR78" i="7" s="1"/>
  <c r="AR79" i="7" s="1"/>
  <c r="AR80" i="7" s="1"/>
  <c r="AR81" i="7" s="1"/>
  <c r="AR82" i="7" s="1"/>
  <c r="AR83" i="7" s="1"/>
  <c r="AR84" i="7" s="1"/>
  <c r="AR85" i="7" s="1"/>
  <c r="AR86" i="7" s="1"/>
  <c r="AR87" i="7" s="1"/>
  <c r="AR88" i="7" s="1"/>
  <c r="AR89" i="7" s="1"/>
  <c r="AR90" i="7" s="1"/>
  <c r="AR91" i="7" s="1"/>
  <c r="AR92" i="7" s="1"/>
  <c r="AR93" i="7" s="1"/>
  <c r="AR94" i="7" s="1"/>
  <c r="AR95" i="7" s="1"/>
  <c r="AR96" i="7" s="1"/>
  <c r="AR97" i="7" s="1"/>
  <c r="AR98" i="7" s="1"/>
  <c r="AR99" i="7" s="1"/>
  <c r="AR100" i="7" s="1"/>
  <c r="AR101" i="7" s="1"/>
  <c r="AR102" i="7" s="1"/>
  <c r="AR103" i="7" s="1"/>
  <c r="AR104" i="7" s="1"/>
  <c r="AR105" i="7" s="1"/>
  <c r="AR106" i="7" s="1"/>
  <c r="AR107" i="7" s="1"/>
  <c r="AR108" i="7" s="1"/>
  <c r="AR109" i="7" s="1"/>
  <c r="AR110" i="7" s="1"/>
  <c r="AR111" i="7" s="1"/>
  <c r="AR112" i="7" s="1"/>
  <c r="AR113" i="7" s="1"/>
  <c r="AR114" i="7" s="1"/>
  <c r="AR115" i="7" s="1"/>
  <c r="AR116" i="7" s="1"/>
  <c r="AR117" i="7" s="1"/>
  <c r="AR118" i="7" s="1"/>
  <c r="AR119" i="7" s="1"/>
  <c r="AR120" i="7" s="1"/>
  <c r="AR121" i="7" s="1"/>
  <c r="AR122" i="7" s="1"/>
  <c r="AR123" i="7" s="1"/>
  <c r="AR124" i="7" s="1"/>
  <c r="AR125" i="7" s="1"/>
  <c r="AR126" i="7" s="1"/>
  <c r="AR127" i="7" s="1"/>
  <c r="AR128" i="7" s="1"/>
  <c r="AR129" i="7" s="1"/>
  <c r="AR130" i="7" s="1"/>
  <c r="AR131" i="7" s="1"/>
  <c r="AR132" i="7" s="1"/>
  <c r="AR133" i="7" s="1"/>
  <c r="AR134" i="7" s="1"/>
  <c r="AR135" i="7" s="1"/>
  <c r="AR136" i="7" s="1"/>
  <c r="AR137" i="7" s="1"/>
  <c r="AR138" i="7" s="1"/>
  <c r="AR139" i="7" s="1"/>
  <c r="AR140" i="7" s="1"/>
  <c r="AR141" i="7" s="1"/>
  <c r="AR142" i="7" s="1"/>
  <c r="AR143" i="7" s="1"/>
  <c r="AR144" i="7" s="1"/>
  <c r="AR145" i="7" s="1"/>
  <c r="AR146" i="7" s="1"/>
  <c r="AR147" i="7" s="1"/>
  <c r="AR148" i="7" s="1"/>
  <c r="AR149" i="7" s="1"/>
  <c r="AR150" i="7" s="1"/>
  <c r="AR151" i="7" s="1"/>
  <c r="AR152" i="7" s="1"/>
  <c r="AR153" i="7" s="1"/>
  <c r="AR154" i="7" s="1"/>
  <c r="AR155" i="7" s="1"/>
  <c r="AR156" i="7" s="1"/>
  <c r="AR157" i="7" s="1"/>
  <c r="AR158" i="7" s="1"/>
  <c r="AR159" i="7" s="1"/>
  <c r="AR160" i="7" s="1"/>
  <c r="AR161" i="7" s="1"/>
  <c r="AR162" i="7" s="1"/>
  <c r="AR163" i="7" s="1"/>
  <c r="AR164" i="7" s="1"/>
  <c r="AR165" i="7" s="1"/>
  <c r="AR166" i="7" s="1"/>
  <c r="AR167" i="7" s="1"/>
  <c r="AR168" i="7" s="1"/>
  <c r="AR169" i="7" s="1"/>
  <c r="AR170" i="7" s="1"/>
  <c r="AR171" i="7" s="1"/>
  <c r="AR172" i="7" s="1"/>
  <c r="AR173" i="7" s="1"/>
  <c r="AR174" i="7" s="1"/>
  <c r="AR175" i="7" s="1"/>
  <c r="AR176" i="7" s="1"/>
  <c r="AR177" i="7" s="1"/>
  <c r="AR178" i="7" s="1"/>
  <c r="AR179" i="7" s="1"/>
  <c r="AR180" i="7" s="1"/>
  <c r="AR181" i="7" s="1"/>
  <c r="AR182" i="7" s="1"/>
  <c r="AR183" i="7" s="1"/>
  <c r="AR184" i="7" s="1"/>
  <c r="AR185" i="7" s="1"/>
  <c r="AR186" i="7" s="1"/>
  <c r="AR187" i="7" s="1"/>
  <c r="AR188" i="7" s="1"/>
  <c r="AR189" i="7" s="1"/>
  <c r="AR190" i="7" s="1"/>
  <c r="AR191" i="7" s="1"/>
  <c r="AR192" i="7" s="1"/>
  <c r="AR193" i="7" s="1"/>
  <c r="AR194" i="7" s="1"/>
  <c r="AR195" i="7" s="1"/>
  <c r="AR196" i="7" s="1"/>
  <c r="AR197" i="7" s="1"/>
  <c r="AR198" i="7" s="1"/>
  <c r="AR199" i="7" s="1"/>
  <c r="AR200" i="7" s="1"/>
  <c r="AR201" i="7" s="1"/>
  <c r="AR202" i="7" s="1"/>
  <c r="AR203" i="7" s="1"/>
  <c r="AR204" i="7" s="1"/>
  <c r="AR205" i="7" s="1"/>
  <c r="AR206" i="7" s="1"/>
  <c r="AR207" i="7" s="1"/>
  <c r="AR208" i="7" s="1"/>
  <c r="AR209" i="7" s="1"/>
  <c r="AR210" i="7" s="1"/>
  <c r="AR211" i="7" s="1"/>
  <c r="AR212" i="7" s="1"/>
  <c r="AR213" i="7" s="1"/>
  <c r="AR214" i="7" s="1"/>
  <c r="AR215" i="7" s="1"/>
  <c r="AR216" i="7" s="1"/>
  <c r="AR217" i="7" s="1"/>
  <c r="AR218" i="7" s="1"/>
  <c r="AR219" i="7" s="1"/>
  <c r="AR220" i="7" s="1"/>
  <c r="AR221" i="7" s="1"/>
  <c r="AR222" i="7" s="1"/>
  <c r="AR223" i="7" s="1"/>
  <c r="AR224" i="7" s="1"/>
  <c r="AR225" i="7" s="1"/>
  <c r="AR226" i="7" s="1"/>
  <c r="AR227" i="7" s="1"/>
  <c r="AR228" i="7" s="1"/>
  <c r="AR229" i="7" s="1"/>
  <c r="AR230" i="7" s="1"/>
  <c r="AR231" i="7" s="1"/>
  <c r="AR232" i="7" s="1"/>
  <c r="AR233" i="7" s="1"/>
  <c r="AR234" i="7" s="1"/>
  <c r="AR235" i="7" s="1"/>
  <c r="AR236" i="7" s="1"/>
  <c r="AR237" i="7" s="1"/>
  <c r="AR238" i="7" s="1"/>
  <c r="AR239" i="7" s="1"/>
  <c r="AR240" i="7" s="1"/>
  <c r="AR241" i="7" s="1"/>
  <c r="AR242" i="7" s="1"/>
  <c r="AR243" i="7" s="1"/>
  <c r="AR244" i="7" s="1"/>
  <c r="AR245" i="7" s="1"/>
  <c r="AR246" i="7" s="1"/>
  <c r="AR247" i="7" s="1"/>
  <c r="AR248" i="7" s="1"/>
  <c r="AR249" i="7" s="1"/>
  <c r="AR250" i="7" s="1"/>
  <c r="AR251" i="7" s="1"/>
  <c r="AR252" i="7" s="1"/>
  <c r="AR253" i="7" s="1"/>
  <c r="AR254" i="7" s="1"/>
  <c r="AR255" i="7" s="1"/>
  <c r="AR256" i="7" s="1"/>
  <c r="AR257" i="7" s="1"/>
  <c r="AR258" i="7" s="1"/>
  <c r="AR259" i="7" s="1"/>
  <c r="AR260" i="7" s="1"/>
  <c r="AR261" i="7" s="1"/>
  <c r="AR262" i="7" s="1"/>
  <c r="AR263" i="7" s="1"/>
  <c r="AR264" i="7" s="1"/>
  <c r="AR265" i="7" s="1"/>
  <c r="AR266" i="7" s="1"/>
  <c r="AR267" i="7" s="1"/>
  <c r="AR268" i="7" s="1"/>
  <c r="AR269" i="7" s="1"/>
  <c r="AR270" i="7" s="1"/>
  <c r="AR271" i="7" s="1"/>
  <c r="AR272" i="7" s="1"/>
  <c r="AR273" i="7" s="1"/>
  <c r="AR274" i="7" s="1"/>
  <c r="AR275" i="7" s="1"/>
  <c r="AR276" i="7" s="1"/>
  <c r="AR277" i="7" s="1"/>
  <c r="AR278" i="7" s="1"/>
  <c r="AR279" i="7" s="1"/>
  <c r="AR280" i="7" s="1"/>
  <c r="AR281" i="7" s="1"/>
  <c r="AR282" i="7" s="1"/>
  <c r="AR283" i="7" s="1"/>
  <c r="AR284" i="7" s="1"/>
  <c r="AR285" i="7" s="1"/>
  <c r="AR286" i="7" s="1"/>
  <c r="AR287" i="7" s="1"/>
  <c r="AR288" i="7" s="1"/>
  <c r="AR289" i="7" s="1"/>
  <c r="AR290" i="7" s="1"/>
  <c r="AR291" i="7" s="1"/>
  <c r="AR292" i="7" s="1"/>
  <c r="AR293" i="7" s="1"/>
  <c r="AR294" i="7" s="1"/>
  <c r="AR295" i="7" s="1"/>
  <c r="AR296" i="7" s="1"/>
  <c r="AR297" i="7" s="1"/>
  <c r="AR298" i="7" s="1"/>
  <c r="AR299" i="7" s="1"/>
  <c r="AR300" i="7" s="1"/>
  <c r="AR301" i="7" s="1"/>
  <c r="AR302" i="7" s="1"/>
  <c r="AR303" i="7" s="1"/>
  <c r="AR304" i="7" s="1"/>
  <c r="AR305" i="7" s="1"/>
  <c r="AR306" i="7" s="1"/>
  <c r="AR307" i="7" s="1"/>
  <c r="AR308" i="7" s="1"/>
  <c r="AR309" i="7" s="1"/>
  <c r="AR310" i="7" s="1"/>
  <c r="AR311" i="7" s="1"/>
  <c r="AR312" i="7" s="1"/>
  <c r="AR313" i="7" s="1"/>
  <c r="AR314" i="7" s="1"/>
  <c r="AR315" i="7" s="1"/>
  <c r="AR316" i="7" s="1"/>
  <c r="AR317" i="7" s="1"/>
  <c r="AR318" i="7" s="1"/>
  <c r="AR319" i="7" s="1"/>
  <c r="AR320" i="7" s="1"/>
  <c r="AR321" i="7" s="1"/>
  <c r="AR322" i="7" s="1"/>
  <c r="AR323" i="7" s="1"/>
  <c r="AR324" i="7" s="1"/>
  <c r="AR325" i="7" s="1"/>
  <c r="AR326" i="7" s="1"/>
  <c r="AR327" i="7" s="1"/>
  <c r="AR328" i="7" s="1"/>
  <c r="AR329" i="7" s="1"/>
  <c r="AR330" i="7" s="1"/>
  <c r="AR331" i="7" s="1"/>
  <c r="AR332" i="7" s="1"/>
  <c r="AR333" i="7" s="1"/>
  <c r="AR334" i="7" s="1"/>
  <c r="AR335" i="7" s="1"/>
  <c r="AR336" i="7" s="1"/>
  <c r="AR337" i="7" s="1"/>
  <c r="AR338" i="7" s="1"/>
  <c r="AR339" i="7" s="1"/>
  <c r="AR340" i="7" s="1"/>
  <c r="AR341" i="7" s="1"/>
  <c r="AR342" i="7" s="1"/>
  <c r="AR343" i="7" s="1"/>
  <c r="AR344" i="7" s="1"/>
  <c r="AR345" i="7" s="1"/>
  <c r="AR346" i="7" s="1"/>
  <c r="AR347" i="7" s="1"/>
  <c r="AR348" i="7" s="1"/>
  <c r="AR349" i="7" s="1"/>
  <c r="AR350" i="7" s="1"/>
  <c r="AR351" i="7" s="1"/>
  <c r="AR352" i="7" s="1"/>
  <c r="AR353" i="7" s="1"/>
  <c r="AR354" i="7" s="1"/>
  <c r="AR355" i="7" s="1"/>
  <c r="AR356" i="7" s="1"/>
  <c r="AR357" i="7" s="1"/>
  <c r="AR358" i="7" s="1"/>
  <c r="AR359" i="7" s="1"/>
  <c r="AR360" i="7" s="1"/>
  <c r="AR361" i="7" s="1"/>
  <c r="AR362" i="7" s="1"/>
  <c r="AR363" i="7" s="1"/>
  <c r="AR364" i="7" s="1"/>
  <c r="AR365" i="7" s="1"/>
  <c r="AR366" i="7" s="1"/>
  <c r="AR367" i="7" s="1"/>
  <c r="AR368" i="7" s="1"/>
  <c r="AR369" i="7" s="1"/>
  <c r="AR370" i="7" s="1"/>
  <c r="AR371" i="7" s="1"/>
  <c r="AR372" i="7" s="1"/>
  <c r="AR373" i="7" s="1"/>
  <c r="AR374" i="7" s="1"/>
  <c r="AR375" i="7" s="1"/>
  <c r="AR376" i="7" s="1"/>
  <c r="AR377" i="7" s="1"/>
  <c r="AR378" i="7" s="1"/>
  <c r="AR379" i="7" s="1"/>
  <c r="AR380" i="7" s="1"/>
  <c r="AR381" i="7" s="1"/>
  <c r="AR382" i="7" s="1"/>
  <c r="AR383" i="7" s="1"/>
  <c r="AR384" i="7" s="1"/>
  <c r="AR385" i="7" s="1"/>
  <c r="AR386" i="7" s="1"/>
  <c r="AR387" i="7" s="1"/>
  <c r="AR388" i="7" s="1"/>
  <c r="AR389" i="7" s="1"/>
  <c r="AR390" i="7" s="1"/>
  <c r="AR391" i="7" s="1"/>
  <c r="AR392" i="7" s="1"/>
  <c r="AR393" i="7" s="1"/>
  <c r="AR394" i="7" s="1"/>
  <c r="AR395" i="7" s="1"/>
  <c r="AR396" i="7" s="1"/>
  <c r="AR397" i="7" s="1"/>
  <c r="AR398" i="7" s="1"/>
  <c r="AR399" i="7" s="1"/>
  <c r="AR400" i="7" s="1"/>
  <c r="AR401" i="7" s="1"/>
  <c r="AR402" i="7" s="1"/>
  <c r="AR403" i="7" s="1"/>
  <c r="AR404" i="7" s="1"/>
  <c r="AR405" i="7" s="1"/>
  <c r="AR406" i="7" s="1"/>
  <c r="AR407" i="7" s="1"/>
  <c r="AR408" i="7" s="1"/>
  <c r="AR409" i="7" s="1"/>
  <c r="AR410" i="7" s="1"/>
  <c r="AR411" i="7" s="1"/>
  <c r="AR412" i="7" s="1"/>
  <c r="AR413" i="7" s="1"/>
  <c r="AR414" i="7" s="1"/>
  <c r="AR415" i="7" s="1"/>
  <c r="AR416" i="7" s="1"/>
  <c r="AR417" i="7" s="1"/>
  <c r="AR418" i="7" s="1"/>
  <c r="AR419" i="7" s="1"/>
  <c r="AR420" i="7" s="1"/>
  <c r="AR421" i="7" s="1"/>
  <c r="AR422" i="7" s="1"/>
  <c r="AR423" i="7" s="1"/>
  <c r="AR424" i="7" s="1"/>
  <c r="AR425" i="7" s="1"/>
  <c r="AR426" i="7" s="1"/>
  <c r="AR427" i="7" s="1"/>
  <c r="AR428" i="7" s="1"/>
  <c r="AR429" i="7" s="1"/>
  <c r="AR430" i="7" s="1"/>
  <c r="AR431" i="7" s="1"/>
  <c r="AR432" i="7" s="1"/>
  <c r="AR433" i="7" s="1"/>
  <c r="AR434" i="7" s="1"/>
  <c r="AR435" i="7" s="1"/>
  <c r="AR436" i="7" s="1"/>
  <c r="AR437" i="7" s="1"/>
  <c r="AR438" i="7" s="1"/>
  <c r="AR439" i="7" s="1"/>
  <c r="AR440" i="7" s="1"/>
  <c r="AR441" i="7" s="1"/>
  <c r="AR442" i="7" s="1"/>
  <c r="AR443" i="7" s="1"/>
  <c r="AR444" i="7" s="1"/>
  <c r="AR445" i="7" s="1"/>
  <c r="AR446" i="7" s="1"/>
  <c r="AR447" i="7" s="1"/>
  <c r="AR448" i="7" s="1"/>
  <c r="AR449" i="7" s="1"/>
  <c r="AR450" i="7" s="1"/>
  <c r="AR451" i="7" s="1"/>
  <c r="AR452" i="7" s="1"/>
  <c r="AR453" i="7" s="1"/>
  <c r="AR454" i="7" s="1"/>
  <c r="AR455" i="7" s="1"/>
  <c r="AR456" i="7" s="1"/>
  <c r="AR457" i="7" s="1"/>
  <c r="AR458" i="7" s="1"/>
  <c r="AR459" i="7" s="1"/>
  <c r="AR460" i="7" s="1"/>
  <c r="AR461" i="7" s="1"/>
  <c r="AR462" i="7" s="1"/>
  <c r="AR463" i="7" s="1"/>
  <c r="AR464" i="7" s="1"/>
  <c r="AR465" i="7" s="1"/>
  <c r="AR466" i="7" s="1"/>
  <c r="AR467" i="7" s="1"/>
  <c r="AR468" i="7" s="1"/>
  <c r="AR469" i="7" s="1"/>
  <c r="AR470" i="7" s="1"/>
  <c r="AR471" i="7" s="1"/>
  <c r="AR472" i="7" s="1"/>
  <c r="AR473" i="7" s="1"/>
  <c r="AR474" i="7" s="1"/>
  <c r="AR475" i="7" s="1"/>
  <c r="AR476" i="7" s="1"/>
  <c r="AR477" i="7" s="1"/>
  <c r="AR478" i="7" s="1"/>
  <c r="AR479" i="7" s="1"/>
  <c r="AR480" i="7" s="1"/>
  <c r="AR481" i="7" s="1"/>
  <c r="AR482" i="7" s="1"/>
  <c r="AR483" i="7" s="1"/>
  <c r="AR484" i="7" s="1"/>
  <c r="AR485" i="7" s="1"/>
  <c r="AR486" i="7" s="1"/>
  <c r="AR487" i="7" s="1"/>
  <c r="AR488" i="7" s="1"/>
  <c r="AR489" i="7" s="1"/>
  <c r="AR490" i="7" s="1"/>
  <c r="AR491" i="7" s="1"/>
  <c r="AR492" i="7" s="1"/>
  <c r="AR493" i="7" s="1"/>
  <c r="AR494" i="7" s="1"/>
  <c r="AR495" i="7" s="1"/>
  <c r="AR496" i="7" s="1"/>
  <c r="AR497" i="7" s="1"/>
  <c r="AR498" i="7" s="1"/>
  <c r="AR499" i="7" s="1"/>
  <c r="AR500" i="7" s="1"/>
  <c r="AR501" i="7" s="1"/>
  <c r="AQ61" i="7"/>
  <c r="AQ62" i="7" s="1"/>
  <c r="AQ63" i="7" s="1"/>
  <c r="AQ64" i="7" s="1"/>
  <c r="AQ65" i="7" s="1"/>
  <c r="AQ66" i="7" s="1"/>
  <c r="AQ67" i="7" s="1"/>
  <c r="AQ68" i="7" s="1"/>
  <c r="AQ69" i="7" s="1"/>
  <c r="AQ70" i="7" s="1"/>
  <c r="AQ71" i="7" s="1"/>
  <c r="AQ72" i="7" s="1"/>
  <c r="AQ73" i="7" s="1"/>
  <c r="AQ74" i="7" s="1"/>
  <c r="AQ75" i="7" s="1"/>
  <c r="AQ76" i="7" s="1"/>
  <c r="AQ77" i="7" s="1"/>
  <c r="AQ78" i="7" s="1"/>
  <c r="AQ79" i="7" s="1"/>
  <c r="AQ80" i="7" s="1"/>
  <c r="AQ81" i="7" s="1"/>
  <c r="AQ82" i="7" s="1"/>
  <c r="AQ83" i="7" s="1"/>
  <c r="AQ84" i="7" s="1"/>
  <c r="AQ85" i="7" s="1"/>
  <c r="AQ86" i="7" s="1"/>
  <c r="AQ87" i="7" s="1"/>
  <c r="AQ88" i="7" s="1"/>
  <c r="AQ89" i="7" s="1"/>
  <c r="AQ90" i="7" s="1"/>
  <c r="AQ91" i="7" s="1"/>
  <c r="AQ92" i="7" s="1"/>
  <c r="AQ93" i="7" s="1"/>
  <c r="AQ94" i="7" s="1"/>
  <c r="AQ95" i="7" s="1"/>
  <c r="AQ96" i="7" s="1"/>
  <c r="AQ97" i="7" s="1"/>
  <c r="AQ98" i="7" s="1"/>
  <c r="AQ99" i="7" s="1"/>
  <c r="AQ100" i="7" s="1"/>
  <c r="AQ101" i="7" s="1"/>
  <c r="AQ102" i="7" s="1"/>
  <c r="AQ103" i="7" s="1"/>
  <c r="AQ104" i="7" s="1"/>
  <c r="AQ105" i="7" s="1"/>
  <c r="AQ106" i="7" s="1"/>
  <c r="AQ107" i="7" s="1"/>
  <c r="AQ108" i="7" s="1"/>
  <c r="AQ109" i="7" s="1"/>
  <c r="AQ110" i="7" s="1"/>
  <c r="AQ111" i="7" s="1"/>
  <c r="AQ112" i="7" s="1"/>
  <c r="AQ113" i="7" s="1"/>
  <c r="AQ114" i="7" s="1"/>
  <c r="AQ115" i="7" s="1"/>
  <c r="AQ116" i="7" s="1"/>
  <c r="AQ117" i="7" s="1"/>
  <c r="AQ118" i="7" s="1"/>
  <c r="AQ119" i="7" s="1"/>
  <c r="AQ120" i="7" s="1"/>
  <c r="AQ121" i="7" s="1"/>
  <c r="AQ122" i="7" s="1"/>
  <c r="AQ123" i="7" s="1"/>
  <c r="AQ124" i="7" s="1"/>
  <c r="AQ125" i="7" s="1"/>
  <c r="AQ126" i="7" s="1"/>
  <c r="AQ127" i="7" s="1"/>
  <c r="AQ128" i="7" s="1"/>
  <c r="AQ129" i="7" s="1"/>
  <c r="AQ130" i="7" s="1"/>
  <c r="AQ131" i="7" s="1"/>
  <c r="AQ132" i="7" s="1"/>
  <c r="AQ133" i="7" s="1"/>
  <c r="AQ134" i="7" s="1"/>
  <c r="AQ135" i="7" s="1"/>
  <c r="AQ136" i="7" s="1"/>
  <c r="AQ137" i="7" s="1"/>
  <c r="AQ138" i="7" s="1"/>
  <c r="AQ139" i="7" s="1"/>
  <c r="AQ140" i="7" s="1"/>
  <c r="AQ141" i="7" s="1"/>
  <c r="AQ142" i="7" s="1"/>
  <c r="AQ143" i="7" s="1"/>
  <c r="AQ144" i="7" s="1"/>
  <c r="AQ145" i="7" s="1"/>
  <c r="AQ146" i="7" s="1"/>
  <c r="AQ147" i="7" s="1"/>
  <c r="AQ148" i="7" s="1"/>
  <c r="AQ149" i="7" s="1"/>
  <c r="AQ150" i="7" s="1"/>
  <c r="AQ151" i="7" s="1"/>
  <c r="AQ152" i="7" s="1"/>
  <c r="AQ153" i="7" s="1"/>
  <c r="AQ154" i="7" s="1"/>
  <c r="AQ155" i="7" s="1"/>
  <c r="AQ156" i="7" s="1"/>
  <c r="AQ157" i="7" s="1"/>
  <c r="AQ158" i="7" s="1"/>
  <c r="AQ159" i="7" s="1"/>
  <c r="AQ160" i="7" s="1"/>
  <c r="AQ161" i="7" s="1"/>
  <c r="AQ162" i="7" s="1"/>
  <c r="AQ163" i="7" s="1"/>
  <c r="AQ164" i="7" s="1"/>
  <c r="AQ165" i="7" s="1"/>
  <c r="AQ166" i="7" s="1"/>
  <c r="AQ167" i="7" s="1"/>
  <c r="AQ168" i="7" s="1"/>
  <c r="AQ169" i="7" s="1"/>
  <c r="AQ170" i="7" s="1"/>
  <c r="AQ171" i="7" s="1"/>
  <c r="AQ172" i="7" s="1"/>
  <c r="AQ173" i="7" s="1"/>
  <c r="AQ174" i="7" s="1"/>
  <c r="AQ175" i="7" s="1"/>
  <c r="AQ176" i="7" s="1"/>
  <c r="AQ177" i="7" s="1"/>
  <c r="AQ178" i="7" s="1"/>
  <c r="AQ179" i="7" s="1"/>
  <c r="AQ180" i="7" s="1"/>
  <c r="AQ181" i="7" s="1"/>
  <c r="AQ182" i="7" s="1"/>
  <c r="AQ183" i="7" s="1"/>
  <c r="AQ184" i="7" s="1"/>
  <c r="AQ185" i="7" s="1"/>
  <c r="AQ186" i="7" s="1"/>
  <c r="AQ187" i="7" s="1"/>
  <c r="AQ188" i="7" s="1"/>
  <c r="AQ189" i="7" s="1"/>
  <c r="AQ190" i="7" s="1"/>
  <c r="AQ191" i="7" s="1"/>
  <c r="AQ192" i="7" s="1"/>
  <c r="AQ193" i="7" s="1"/>
  <c r="AQ194" i="7" s="1"/>
  <c r="AQ195" i="7" s="1"/>
  <c r="AQ196" i="7" s="1"/>
  <c r="AQ197" i="7" s="1"/>
  <c r="AQ198" i="7" s="1"/>
  <c r="AQ199" i="7" s="1"/>
  <c r="AQ200" i="7" s="1"/>
  <c r="AQ201" i="7" s="1"/>
  <c r="AQ202" i="7" s="1"/>
  <c r="AQ203" i="7" s="1"/>
  <c r="AQ204" i="7" s="1"/>
  <c r="AQ205" i="7" s="1"/>
  <c r="AQ206" i="7" s="1"/>
  <c r="AQ207" i="7" s="1"/>
  <c r="AQ208" i="7" s="1"/>
  <c r="AQ209" i="7" s="1"/>
  <c r="AQ210" i="7" s="1"/>
  <c r="AQ211" i="7" s="1"/>
  <c r="AQ212" i="7" s="1"/>
  <c r="AQ213" i="7" s="1"/>
  <c r="AQ214" i="7" s="1"/>
  <c r="AQ215" i="7" s="1"/>
  <c r="AQ216" i="7" s="1"/>
  <c r="AQ217" i="7" s="1"/>
  <c r="AQ218" i="7" s="1"/>
  <c r="AQ219" i="7" s="1"/>
  <c r="AQ220" i="7" s="1"/>
  <c r="AQ221" i="7" s="1"/>
  <c r="AQ222" i="7" s="1"/>
  <c r="AQ223" i="7" s="1"/>
  <c r="AQ224" i="7" s="1"/>
  <c r="AQ225" i="7" s="1"/>
  <c r="AQ226" i="7" s="1"/>
  <c r="AQ227" i="7" s="1"/>
  <c r="AQ228" i="7" s="1"/>
  <c r="AQ229" i="7" s="1"/>
  <c r="AQ230" i="7" s="1"/>
  <c r="AQ231" i="7" s="1"/>
  <c r="AQ232" i="7" s="1"/>
  <c r="AQ233" i="7" s="1"/>
  <c r="AQ234" i="7" s="1"/>
  <c r="AQ235" i="7" s="1"/>
  <c r="AQ236" i="7" s="1"/>
  <c r="AQ237" i="7" s="1"/>
  <c r="AQ238" i="7" s="1"/>
  <c r="AQ239" i="7" s="1"/>
  <c r="AQ240" i="7" s="1"/>
  <c r="AQ241" i="7" s="1"/>
  <c r="AQ242" i="7" s="1"/>
  <c r="AQ243" i="7" s="1"/>
  <c r="AQ244" i="7" s="1"/>
  <c r="AQ245" i="7" s="1"/>
  <c r="AQ246" i="7" s="1"/>
  <c r="AQ247" i="7" s="1"/>
  <c r="AQ248" i="7" s="1"/>
  <c r="AQ249" i="7" s="1"/>
  <c r="AQ250" i="7" s="1"/>
  <c r="AQ251" i="7" s="1"/>
  <c r="AQ252" i="7" s="1"/>
  <c r="AQ253" i="7" s="1"/>
  <c r="AQ254" i="7" s="1"/>
  <c r="AQ255" i="7" s="1"/>
  <c r="AQ256" i="7" s="1"/>
  <c r="AQ257" i="7" s="1"/>
  <c r="AQ258" i="7" s="1"/>
  <c r="AQ259" i="7" s="1"/>
  <c r="AQ260" i="7" s="1"/>
  <c r="AQ261" i="7" s="1"/>
  <c r="AQ262" i="7" s="1"/>
  <c r="AQ263" i="7" s="1"/>
  <c r="AQ264" i="7" s="1"/>
  <c r="AQ265" i="7" s="1"/>
  <c r="AQ266" i="7" s="1"/>
  <c r="AQ267" i="7" s="1"/>
  <c r="AQ268" i="7" s="1"/>
  <c r="AQ269" i="7" s="1"/>
  <c r="AQ270" i="7" s="1"/>
  <c r="AQ271" i="7" s="1"/>
  <c r="AQ272" i="7" s="1"/>
  <c r="AQ273" i="7" s="1"/>
  <c r="AQ274" i="7" s="1"/>
  <c r="AQ275" i="7" s="1"/>
  <c r="AQ276" i="7" s="1"/>
  <c r="AQ277" i="7" s="1"/>
  <c r="AQ278" i="7" s="1"/>
  <c r="AQ279" i="7" s="1"/>
  <c r="AQ280" i="7" s="1"/>
  <c r="AQ281" i="7" s="1"/>
  <c r="AQ282" i="7" s="1"/>
  <c r="AQ283" i="7" s="1"/>
  <c r="AQ284" i="7" s="1"/>
  <c r="AQ285" i="7" s="1"/>
  <c r="AQ286" i="7" s="1"/>
  <c r="AQ287" i="7" s="1"/>
  <c r="AQ288" i="7" s="1"/>
  <c r="AQ289" i="7" s="1"/>
  <c r="AQ290" i="7" s="1"/>
  <c r="AQ291" i="7" s="1"/>
  <c r="AQ292" i="7" s="1"/>
  <c r="AQ293" i="7" s="1"/>
  <c r="AQ294" i="7" s="1"/>
  <c r="AQ295" i="7" s="1"/>
  <c r="AQ296" i="7" s="1"/>
  <c r="AQ297" i="7" s="1"/>
  <c r="AQ298" i="7" s="1"/>
  <c r="AQ299" i="7" s="1"/>
  <c r="AQ300" i="7" s="1"/>
  <c r="AQ301" i="7" s="1"/>
  <c r="AQ302" i="7" s="1"/>
  <c r="AQ303" i="7" s="1"/>
  <c r="AQ304" i="7" s="1"/>
  <c r="AQ305" i="7" s="1"/>
  <c r="AQ306" i="7" s="1"/>
  <c r="AQ307" i="7" s="1"/>
  <c r="AQ308" i="7" s="1"/>
  <c r="AQ309" i="7" s="1"/>
  <c r="AQ310" i="7" s="1"/>
  <c r="AQ311" i="7" s="1"/>
  <c r="AQ312" i="7" s="1"/>
  <c r="AQ313" i="7" s="1"/>
  <c r="AQ314" i="7" s="1"/>
  <c r="AQ315" i="7" s="1"/>
  <c r="AQ316" i="7" s="1"/>
  <c r="AQ317" i="7" s="1"/>
  <c r="AQ318" i="7" s="1"/>
  <c r="AQ319" i="7" s="1"/>
  <c r="AQ320" i="7" s="1"/>
  <c r="AQ321" i="7" s="1"/>
  <c r="AQ322" i="7" s="1"/>
  <c r="AQ323" i="7" s="1"/>
  <c r="AQ324" i="7" s="1"/>
  <c r="AQ325" i="7" s="1"/>
  <c r="AQ326" i="7" s="1"/>
  <c r="AQ327" i="7" s="1"/>
  <c r="AQ328" i="7" s="1"/>
  <c r="AQ329" i="7" s="1"/>
  <c r="AQ330" i="7" s="1"/>
  <c r="AQ331" i="7" s="1"/>
  <c r="AQ332" i="7" s="1"/>
  <c r="AQ333" i="7" s="1"/>
  <c r="AQ334" i="7" s="1"/>
  <c r="AQ335" i="7" s="1"/>
  <c r="AQ336" i="7" s="1"/>
  <c r="AQ337" i="7" s="1"/>
  <c r="AQ338" i="7" s="1"/>
  <c r="AQ339" i="7" s="1"/>
  <c r="AQ340" i="7" s="1"/>
  <c r="AQ341" i="7" s="1"/>
  <c r="AQ342" i="7" s="1"/>
  <c r="AQ343" i="7" s="1"/>
  <c r="AQ344" i="7" s="1"/>
  <c r="AQ345" i="7" s="1"/>
  <c r="AQ346" i="7" s="1"/>
  <c r="AQ347" i="7" s="1"/>
  <c r="AQ348" i="7" s="1"/>
  <c r="AQ349" i="7" s="1"/>
  <c r="AQ350" i="7" s="1"/>
  <c r="AQ351" i="7" s="1"/>
  <c r="AQ352" i="7" s="1"/>
  <c r="AQ353" i="7" s="1"/>
  <c r="AQ354" i="7" s="1"/>
  <c r="AQ355" i="7" s="1"/>
  <c r="AQ356" i="7" s="1"/>
  <c r="AQ357" i="7" s="1"/>
  <c r="AQ358" i="7" s="1"/>
  <c r="AQ359" i="7" s="1"/>
  <c r="AQ360" i="7" s="1"/>
  <c r="AQ361" i="7" s="1"/>
  <c r="AQ362" i="7" s="1"/>
  <c r="AQ363" i="7" s="1"/>
  <c r="AQ364" i="7" s="1"/>
  <c r="AQ365" i="7" s="1"/>
  <c r="AQ366" i="7" s="1"/>
  <c r="AQ367" i="7" s="1"/>
  <c r="AQ368" i="7" s="1"/>
  <c r="AQ369" i="7" s="1"/>
  <c r="AQ370" i="7" s="1"/>
  <c r="AQ371" i="7" s="1"/>
  <c r="AQ372" i="7" s="1"/>
  <c r="AQ373" i="7" s="1"/>
  <c r="AQ374" i="7" s="1"/>
  <c r="AQ375" i="7" s="1"/>
  <c r="AQ376" i="7" s="1"/>
  <c r="AQ377" i="7" s="1"/>
  <c r="AQ378" i="7" s="1"/>
  <c r="AQ379" i="7" s="1"/>
  <c r="AQ380" i="7" s="1"/>
  <c r="AQ381" i="7" s="1"/>
  <c r="AQ382" i="7" s="1"/>
  <c r="AQ383" i="7" s="1"/>
  <c r="AQ384" i="7" s="1"/>
  <c r="AQ385" i="7" s="1"/>
  <c r="AQ386" i="7" s="1"/>
  <c r="AQ387" i="7" s="1"/>
  <c r="AQ388" i="7" s="1"/>
  <c r="AQ389" i="7" s="1"/>
  <c r="AQ390" i="7" s="1"/>
  <c r="AQ391" i="7" s="1"/>
  <c r="AQ392" i="7" s="1"/>
  <c r="AQ393" i="7" s="1"/>
  <c r="AQ394" i="7" s="1"/>
  <c r="AQ395" i="7" s="1"/>
  <c r="AQ396" i="7" s="1"/>
  <c r="AQ397" i="7" s="1"/>
  <c r="AQ398" i="7" s="1"/>
  <c r="AQ399" i="7" s="1"/>
  <c r="AQ400" i="7" s="1"/>
  <c r="AQ401" i="7" s="1"/>
  <c r="AQ402" i="7" s="1"/>
  <c r="AQ403" i="7" s="1"/>
  <c r="AQ404" i="7" s="1"/>
  <c r="AQ405" i="7" s="1"/>
  <c r="AQ406" i="7" s="1"/>
  <c r="AQ407" i="7" s="1"/>
  <c r="AQ408" i="7" s="1"/>
  <c r="AQ409" i="7" s="1"/>
  <c r="AQ410" i="7" s="1"/>
  <c r="AQ411" i="7" s="1"/>
  <c r="AQ412" i="7" s="1"/>
  <c r="AQ413" i="7" s="1"/>
  <c r="AQ414" i="7" s="1"/>
  <c r="AQ415" i="7" s="1"/>
  <c r="AQ416" i="7" s="1"/>
  <c r="AQ417" i="7" s="1"/>
  <c r="AQ418" i="7" s="1"/>
  <c r="AQ419" i="7" s="1"/>
  <c r="AQ420" i="7" s="1"/>
  <c r="AQ421" i="7" s="1"/>
  <c r="AQ422" i="7" s="1"/>
  <c r="AQ423" i="7" s="1"/>
  <c r="AQ424" i="7" s="1"/>
  <c r="AQ425" i="7" s="1"/>
  <c r="AQ426" i="7" s="1"/>
  <c r="AQ427" i="7" s="1"/>
  <c r="AQ428" i="7" s="1"/>
  <c r="AQ429" i="7" s="1"/>
  <c r="AQ430" i="7" s="1"/>
  <c r="AQ431" i="7" s="1"/>
  <c r="AQ432" i="7" s="1"/>
  <c r="AQ433" i="7" s="1"/>
  <c r="AQ434" i="7" s="1"/>
  <c r="AQ435" i="7" s="1"/>
  <c r="AQ436" i="7" s="1"/>
  <c r="AQ437" i="7" s="1"/>
  <c r="AQ438" i="7" s="1"/>
  <c r="AQ439" i="7" s="1"/>
  <c r="AQ440" i="7" s="1"/>
  <c r="AQ441" i="7" s="1"/>
  <c r="AQ442" i="7" s="1"/>
  <c r="AQ443" i="7" s="1"/>
  <c r="AQ444" i="7" s="1"/>
  <c r="AQ445" i="7" s="1"/>
  <c r="AQ446" i="7" s="1"/>
  <c r="AQ447" i="7" s="1"/>
  <c r="AQ448" i="7" s="1"/>
  <c r="AQ449" i="7" s="1"/>
  <c r="AQ450" i="7" s="1"/>
  <c r="AQ451" i="7" s="1"/>
  <c r="AQ452" i="7" s="1"/>
  <c r="AQ453" i="7" s="1"/>
  <c r="AQ454" i="7" s="1"/>
  <c r="AQ455" i="7" s="1"/>
  <c r="AQ456" i="7" s="1"/>
  <c r="AQ457" i="7" s="1"/>
  <c r="AQ458" i="7" s="1"/>
  <c r="AQ459" i="7" s="1"/>
  <c r="AQ460" i="7" s="1"/>
  <c r="AQ461" i="7" s="1"/>
  <c r="AQ462" i="7" s="1"/>
  <c r="AQ463" i="7" s="1"/>
  <c r="AQ464" i="7" s="1"/>
  <c r="AQ465" i="7" s="1"/>
  <c r="AQ466" i="7" s="1"/>
  <c r="AQ467" i="7" s="1"/>
  <c r="AQ468" i="7" s="1"/>
  <c r="AQ469" i="7" s="1"/>
  <c r="AQ470" i="7" s="1"/>
  <c r="AQ471" i="7" s="1"/>
  <c r="AQ472" i="7" s="1"/>
  <c r="AQ473" i="7" s="1"/>
  <c r="AQ474" i="7" s="1"/>
  <c r="AQ475" i="7" s="1"/>
  <c r="AQ476" i="7" s="1"/>
  <c r="AQ477" i="7" s="1"/>
  <c r="AQ478" i="7" s="1"/>
  <c r="AQ479" i="7" s="1"/>
  <c r="AQ480" i="7" s="1"/>
  <c r="AQ481" i="7" s="1"/>
  <c r="AQ482" i="7" s="1"/>
  <c r="AQ483" i="7" s="1"/>
  <c r="AQ484" i="7" s="1"/>
  <c r="AQ485" i="7" s="1"/>
  <c r="AQ486" i="7" s="1"/>
  <c r="AQ487" i="7" s="1"/>
  <c r="AQ488" i="7" s="1"/>
  <c r="AQ489" i="7" s="1"/>
  <c r="AQ490" i="7" s="1"/>
  <c r="AQ491" i="7" s="1"/>
  <c r="AQ492" i="7" s="1"/>
  <c r="AQ493" i="7" s="1"/>
  <c r="AQ494" i="7" s="1"/>
  <c r="AQ495" i="7" s="1"/>
  <c r="AQ496" i="7" s="1"/>
  <c r="AQ497" i="7" s="1"/>
  <c r="AQ498" i="7" s="1"/>
  <c r="AQ499" i="7" s="1"/>
  <c r="AQ500" i="7" s="1"/>
  <c r="AQ501" i="7" s="1"/>
  <c r="AO61" i="7"/>
  <c r="AO62" i="7" s="1"/>
  <c r="AO63" i="7" s="1"/>
  <c r="AO64" i="7" s="1"/>
  <c r="AO65" i="7" s="1"/>
  <c r="AO66" i="7" s="1"/>
  <c r="AO67" i="7" s="1"/>
  <c r="AO68" i="7" s="1"/>
  <c r="AO69" i="7" s="1"/>
  <c r="AO70" i="7" s="1"/>
  <c r="AO71" i="7" s="1"/>
  <c r="AO72" i="7" s="1"/>
  <c r="AO73" i="7" s="1"/>
  <c r="AO74" i="7" s="1"/>
  <c r="AO75" i="7" s="1"/>
  <c r="AO76" i="7" s="1"/>
  <c r="AO77" i="7" s="1"/>
  <c r="AO78" i="7" s="1"/>
  <c r="AO79" i="7" s="1"/>
  <c r="AO80" i="7" s="1"/>
  <c r="AO81" i="7" s="1"/>
  <c r="AO82" i="7" s="1"/>
  <c r="AO83" i="7" s="1"/>
  <c r="AO84" i="7" s="1"/>
  <c r="AO85" i="7" s="1"/>
  <c r="AO86" i="7" s="1"/>
  <c r="AO87" i="7" s="1"/>
  <c r="AO88" i="7" s="1"/>
  <c r="AO89" i="7" s="1"/>
  <c r="AO90" i="7" s="1"/>
  <c r="AO91" i="7" s="1"/>
  <c r="AO92" i="7" s="1"/>
  <c r="AO93" i="7" s="1"/>
  <c r="AO94" i="7" s="1"/>
  <c r="AO95" i="7" s="1"/>
  <c r="AO96" i="7" s="1"/>
  <c r="AO97" i="7" s="1"/>
  <c r="AO98" i="7" s="1"/>
  <c r="AO99" i="7" s="1"/>
  <c r="AO100" i="7" s="1"/>
  <c r="AO101" i="7" s="1"/>
  <c r="AO102" i="7" s="1"/>
  <c r="AO103" i="7" s="1"/>
  <c r="AO104" i="7" s="1"/>
  <c r="AO105" i="7" s="1"/>
  <c r="AO106" i="7" s="1"/>
  <c r="AO107" i="7" s="1"/>
  <c r="AO108" i="7" s="1"/>
  <c r="AO109" i="7" s="1"/>
  <c r="AO110" i="7" s="1"/>
  <c r="AO111" i="7" s="1"/>
  <c r="AO112" i="7" s="1"/>
  <c r="AO113" i="7" s="1"/>
  <c r="AO114" i="7" s="1"/>
  <c r="AO115" i="7" s="1"/>
  <c r="AO116" i="7" s="1"/>
  <c r="AO117" i="7" s="1"/>
  <c r="AO118" i="7" s="1"/>
  <c r="AO119" i="7" s="1"/>
  <c r="AO120" i="7" s="1"/>
  <c r="AO121" i="7" s="1"/>
  <c r="AO122" i="7" s="1"/>
  <c r="AO123" i="7" s="1"/>
  <c r="AO124" i="7" s="1"/>
  <c r="AO125" i="7" s="1"/>
  <c r="AO126" i="7" s="1"/>
  <c r="AO127" i="7" s="1"/>
  <c r="AO128" i="7" s="1"/>
  <c r="AO129" i="7" s="1"/>
  <c r="AO130" i="7" s="1"/>
  <c r="AO131" i="7" s="1"/>
  <c r="AO132" i="7" s="1"/>
  <c r="AO133" i="7" s="1"/>
  <c r="AO134" i="7" s="1"/>
  <c r="AO135" i="7" s="1"/>
  <c r="AO136" i="7" s="1"/>
  <c r="AO137" i="7" s="1"/>
  <c r="AO138" i="7" s="1"/>
  <c r="AO139" i="7" s="1"/>
  <c r="AO140" i="7" s="1"/>
  <c r="AO141" i="7" s="1"/>
  <c r="AO142" i="7" s="1"/>
  <c r="AO143" i="7" s="1"/>
  <c r="AO144" i="7" s="1"/>
  <c r="AO145" i="7" s="1"/>
  <c r="AO146" i="7" s="1"/>
  <c r="AO147" i="7" s="1"/>
  <c r="AO148" i="7" s="1"/>
  <c r="AO149" i="7" s="1"/>
  <c r="AO150" i="7" s="1"/>
  <c r="AO151" i="7" s="1"/>
  <c r="AO152" i="7" s="1"/>
  <c r="AO153" i="7" s="1"/>
  <c r="AO154" i="7" s="1"/>
  <c r="AO155" i="7" s="1"/>
  <c r="AO156" i="7" s="1"/>
  <c r="AO157" i="7" s="1"/>
  <c r="AO158" i="7" s="1"/>
  <c r="AO159" i="7" s="1"/>
  <c r="AO160" i="7" s="1"/>
  <c r="AO161" i="7" s="1"/>
  <c r="AO162" i="7" s="1"/>
  <c r="AO163" i="7" s="1"/>
  <c r="AO164" i="7" s="1"/>
  <c r="AO165" i="7" s="1"/>
  <c r="AO166" i="7" s="1"/>
  <c r="AO167" i="7" s="1"/>
  <c r="AO168" i="7" s="1"/>
  <c r="AO169" i="7" s="1"/>
  <c r="AO170" i="7" s="1"/>
  <c r="AO171" i="7" s="1"/>
  <c r="AO172" i="7" s="1"/>
  <c r="AO173" i="7" s="1"/>
  <c r="AO174" i="7" s="1"/>
  <c r="AO175" i="7" s="1"/>
  <c r="AO176" i="7" s="1"/>
  <c r="AO177" i="7" s="1"/>
  <c r="AO178" i="7" s="1"/>
  <c r="AO179" i="7" s="1"/>
  <c r="AO180" i="7" s="1"/>
  <c r="AO181" i="7" s="1"/>
  <c r="AO182" i="7" s="1"/>
  <c r="AO183" i="7" s="1"/>
  <c r="AO184" i="7" s="1"/>
  <c r="AO185" i="7" s="1"/>
  <c r="AO186" i="7" s="1"/>
  <c r="AO187" i="7" s="1"/>
  <c r="AO188" i="7" s="1"/>
  <c r="AO189" i="7" s="1"/>
  <c r="AO190" i="7" s="1"/>
  <c r="AO191" i="7" s="1"/>
  <c r="AO192" i="7" s="1"/>
  <c r="AO193" i="7" s="1"/>
  <c r="AO194" i="7" s="1"/>
  <c r="AO195" i="7" s="1"/>
  <c r="AO196" i="7" s="1"/>
  <c r="AO197" i="7" s="1"/>
  <c r="AO198" i="7" s="1"/>
  <c r="AO199" i="7" s="1"/>
  <c r="AO200" i="7" s="1"/>
  <c r="AO201" i="7" s="1"/>
  <c r="AO202" i="7" s="1"/>
  <c r="AO203" i="7" s="1"/>
  <c r="AO204" i="7" s="1"/>
  <c r="AO205" i="7" s="1"/>
  <c r="AO206" i="7" s="1"/>
  <c r="AO207" i="7" s="1"/>
  <c r="AO208" i="7" s="1"/>
  <c r="AO209" i="7" s="1"/>
  <c r="AO210" i="7" s="1"/>
  <c r="AO211" i="7" s="1"/>
  <c r="AO212" i="7" s="1"/>
  <c r="AO213" i="7" s="1"/>
  <c r="AO214" i="7" s="1"/>
  <c r="AO215" i="7" s="1"/>
  <c r="AO216" i="7" s="1"/>
  <c r="AO217" i="7" s="1"/>
  <c r="AO218" i="7" s="1"/>
  <c r="AO219" i="7" s="1"/>
  <c r="AO220" i="7" s="1"/>
  <c r="AO221" i="7" s="1"/>
  <c r="AO222" i="7" s="1"/>
  <c r="AO223" i="7" s="1"/>
  <c r="AO224" i="7" s="1"/>
  <c r="AO225" i="7" s="1"/>
  <c r="AO226" i="7" s="1"/>
  <c r="AO227" i="7" s="1"/>
  <c r="AO228" i="7" s="1"/>
  <c r="AO229" i="7" s="1"/>
  <c r="AO230" i="7" s="1"/>
  <c r="AO231" i="7" s="1"/>
  <c r="AO232" i="7" s="1"/>
  <c r="AO233" i="7" s="1"/>
  <c r="AO234" i="7" s="1"/>
  <c r="AO235" i="7" s="1"/>
  <c r="AO236" i="7" s="1"/>
  <c r="AO237" i="7" s="1"/>
  <c r="AO238" i="7" s="1"/>
  <c r="AO239" i="7" s="1"/>
  <c r="AO240" i="7" s="1"/>
  <c r="AO241" i="7" s="1"/>
  <c r="AO242" i="7" s="1"/>
  <c r="AO243" i="7" s="1"/>
  <c r="AO244" i="7" s="1"/>
  <c r="AO245" i="7" s="1"/>
  <c r="AO246" i="7" s="1"/>
  <c r="AO247" i="7" s="1"/>
  <c r="AO248" i="7" s="1"/>
  <c r="AO249" i="7" s="1"/>
  <c r="AO250" i="7" s="1"/>
  <c r="AO251" i="7" s="1"/>
  <c r="AO252" i="7" s="1"/>
  <c r="AO253" i="7" s="1"/>
  <c r="AO254" i="7" s="1"/>
  <c r="AO255" i="7" s="1"/>
  <c r="AO256" i="7" s="1"/>
  <c r="AO257" i="7" s="1"/>
  <c r="AO258" i="7" s="1"/>
  <c r="AO259" i="7" s="1"/>
  <c r="AO260" i="7" s="1"/>
  <c r="AO261" i="7" s="1"/>
  <c r="AO262" i="7" s="1"/>
  <c r="AO263" i="7" s="1"/>
  <c r="AO264" i="7" s="1"/>
  <c r="AO265" i="7" s="1"/>
  <c r="AO266" i="7" s="1"/>
  <c r="AO267" i="7" s="1"/>
  <c r="AO268" i="7" s="1"/>
  <c r="AO269" i="7" s="1"/>
  <c r="AO270" i="7" s="1"/>
  <c r="AO271" i="7" s="1"/>
  <c r="AO272" i="7" s="1"/>
  <c r="AO273" i="7" s="1"/>
  <c r="AO274" i="7" s="1"/>
  <c r="AO275" i="7" s="1"/>
  <c r="AO276" i="7" s="1"/>
  <c r="AO277" i="7" s="1"/>
  <c r="AO278" i="7" s="1"/>
  <c r="AO279" i="7" s="1"/>
  <c r="AO280" i="7" s="1"/>
  <c r="AO281" i="7" s="1"/>
  <c r="AO282" i="7" s="1"/>
  <c r="AO283" i="7" s="1"/>
  <c r="AO284" i="7" s="1"/>
  <c r="AO285" i="7" s="1"/>
  <c r="AO286" i="7" s="1"/>
  <c r="AO287" i="7" s="1"/>
  <c r="AO288" i="7" s="1"/>
  <c r="AO289" i="7" s="1"/>
  <c r="AO290" i="7" s="1"/>
  <c r="AO291" i="7" s="1"/>
  <c r="AO292" i="7" s="1"/>
  <c r="AO293" i="7" s="1"/>
  <c r="AO294" i="7" s="1"/>
  <c r="AO295" i="7" s="1"/>
  <c r="AO296" i="7" s="1"/>
  <c r="AO297" i="7" s="1"/>
  <c r="AO298" i="7" s="1"/>
  <c r="AO299" i="7" s="1"/>
  <c r="AO300" i="7" s="1"/>
  <c r="AO301" i="7" s="1"/>
  <c r="AO302" i="7" s="1"/>
  <c r="AO303" i="7" s="1"/>
  <c r="AO304" i="7" s="1"/>
  <c r="AO305" i="7" s="1"/>
  <c r="AO306" i="7" s="1"/>
  <c r="AO307" i="7" s="1"/>
  <c r="AO308" i="7" s="1"/>
  <c r="AO309" i="7" s="1"/>
  <c r="AO310" i="7" s="1"/>
  <c r="AO311" i="7" s="1"/>
  <c r="AO312" i="7" s="1"/>
  <c r="AO313" i="7" s="1"/>
  <c r="AO314" i="7" s="1"/>
  <c r="AO315" i="7" s="1"/>
  <c r="AO316" i="7" s="1"/>
  <c r="AO317" i="7" s="1"/>
  <c r="AO318" i="7" s="1"/>
  <c r="AO319" i="7" s="1"/>
  <c r="AO320" i="7" s="1"/>
  <c r="AO321" i="7" s="1"/>
  <c r="AO322" i="7" s="1"/>
  <c r="AO323" i="7" s="1"/>
  <c r="AO324" i="7" s="1"/>
  <c r="AO325" i="7" s="1"/>
  <c r="AO326" i="7" s="1"/>
  <c r="AO327" i="7" s="1"/>
  <c r="AO328" i="7" s="1"/>
  <c r="AO329" i="7" s="1"/>
  <c r="AO330" i="7" s="1"/>
  <c r="AO331" i="7" s="1"/>
  <c r="AO332" i="7" s="1"/>
  <c r="AO333" i="7" s="1"/>
  <c r="AO334" i="7" s="1"/>
  <c r="AO335" i="7" s="1"/>
  <c r="AO336" i="7" s="1"/>
  <c r="AO337" i="7" s="1"/>
  <c r="AO338" i="7" s="1"/>
  <c r="AO339" i="7" s="1"/>
  <c r="AO340" i="7" s="1"/>
  <c r="AO341" i="7" s="1"/>
  <c r="AO342" i="7" s="1"/>
  <c r="AO343" i="7" s="1"/>
  <c r="AO344" i="7" s="1"/>
  <c r="AO345" i="7" s="1"/>
  <c r="AO346" i="7" s="1"/>
  <c r="AO347" i="7" s="1"/>
  <c r="AO348" i="7" s="1"/>
  <c r="AO349" i="7" s="1"/>
  <c r="AO350" i="7" s="1"/>
  <c r="AO351" i="7" s="1"/>
  <c r="AO352" i="7" s="1"/>
  <c r="AO353" i="7" s="1"/>
  <c r="AO354" i="7" s="1"/>
  <c r="AO355" i="7" s="1"/>
  <c r="AO356" i="7" s="1"/>
  <c r="AO357" i="7" s="1"/>
  <c r="AO358" i="7" s="1"/>
  <c r="AO359" i="7" s="1"/>
  <c r="AO360" i="7" s="1"/>
  <c r="AO361" i="7" s="1"/>
  <c r="AO362" i="7" s="1"/>
  <c r="AO363" i="7" s="1"/>
  <c r="AO364" i="7" s="1"/>
  <c r="AO365" i="7" s="1"/>
  <c r="AO366" i="7" s="1"/>
  <c r="AO367" i="7" s="1"/>
  <c r="AO368" i="7" s="1"/>
  <c r="AO369" i="7" s="1"/>
  <c r="AO370" i="7" s="1"/>
  <c r="AO371" i="7" s="1"/>
  <c r="AO372" i="7" s="1"/>
  <c r="AO373" i="7" s="1"/>
  <c r="AO374" i="7" s="1"/>
  <c r="AO375" i="7" s="1"/>
  <c r="AO376" i="7" s="1"/>
  <c r="AO377" i="7" s="1"/>
  <c r="AO378" i="7" s="1"/>
  <c r="AO379" i="7" s="1"/>
  <c r="AO380" i="7" s="1"/>
  <c r="AO381" i="7" s="1"/>
  <c r="AO382" i="7" s="1"/>
  <c r="AO383" i="7" s="1"/>
  <c r="AO384" i="7" s="1"/>
  <c r="AO385" i="7" s="1"/>
  <c r="AO386" i="7" s="1"/>
  <c r="AO387" i="7" s="1"/>
  <c r="AO388" i="7" s="1"/>
  <c r="AO389" i="7" s="1"/>
  <c r="AO390" i="7" s="1"/>
  <c r="AO391" i="7" s="1"/>
  <c r="AO392" i="7" s="1"/>
  <c r="AO393" i="7" s="1"/>
  <c r="AO394" i="7" s="1"/>
  <c r="AO395" i="7" s="1"/>
  <c r="AO396" i="7" s="1"/>
  <c r="AO397" i="7" s="1"/>
  <c r="AO398" i="7" s="1"/>
  <c r="AO399" i="7" s="1"/>
  <c r="AO400" i="7" s="1"/>
  <c r="AO401" i="7" s="1"/>
  <c r="AO402" i="7" s="1"/>
  <c r="AO403" i="7" s="1"/>
  <c r="AO404" i="7" s="1"/>
  <c r="AO405" i="7" s="1"/>
  <c r="AO406" i="7" s="1"/>
  <c r="AO407" i="7" s="1"/>
  <c r="AO408" i="7" s="1"/>
  <c r="AO409" i="7" s="1"/>
  <c r="AO410" i="7" s="1"/>
  <c r="AO411" i="7" s="1"/>
  <c r="AO412" i="7" s="1"/>
  <c r="AO413" i="7" s="1"/>
  <c r="AO414" i="7" s="1"/>
  <c r="AO415" i="7" s="1"/>
  <c r="AO416" i="7" s="1"/>
  <c r="AO417" i="7" s="1"/>
  <c r="AO418" i="7" s="1"/>
  <c r="AO419" i="7" s="1"/>
  <c r="AO420" i="7" s="1"/>
  <c r="AO421" i="7" s="1"/>
  <c r="AO422" i="7" s="1"/>
  <c r="AO423" i="7" s="1"/>
  <c r="AO424" i="7" s="1"/>
  <c r="AO425" i="7" s="1"/>
  <c r="AO426" i="7" s="1"/>
  <c r="AO427" i="7" s="1"/>
  <c r="AO428" i="7" s="1"/>
  <c r="AO429" i="7" s="1"/>
  <c r="AO430" i="7" s="1"/>
  <c r="AO431" i="7" s="1"/>
  <c r="AO432" i="7" s="1"/>
  <c r="AO433" i="7" s="1"/>
  <c r="AO434" i="7" s="1"/>
  <c r="AO435" i="7" s="1"/>
  <c r="AO436" i="7" s="1"/>
  <c r="AO437" i="7" s="1"/>
  <c r="AO438" i="7" s="1"/>
  <c r="AO439" i="7" s="1"/>
  <c r="AO440" i="7" s="1"/>
  <c r="AO441" i="7" s="1"/>
  <c r="AO442" i="7" s="1"/>
  <c r="AO443" i="7" s="1"/>
  <c r="AO444" i="7" s="1"/>
  <c r="AO445" i="7" s="1"/>
  <c r="AO446" i="7" s="1"/>
  <c r="AO447" i="7" s="1"/>
  <c r="AO448" i="7" s="1"/>
  <c r="AO449" i="7" s="1"/>
  <c r="AO450" i="7" s="1"/>
  <c r="AO451" i="7" s="1"/>
  <c r="AO452" i="7" s="1"/>
  <c r="AO453" i="7" s="1"/>
  <c r="AO454" i="7" s="1"/>
  <c r="AO455" i="7" s="1"/>
  <c r="AO456" i="7" s="1"/>
  <c r="AO457" i="7" s="1"/>
  <c r="AO458" i="7" s="1"/>
  <c r="AO459" i="7" s="1"/>
  <c r="AO460" i="7" s="1"/>
  <c r="AO461" i="7" s="1"/>
  <c r="AO462" i="7" s="1"/>
  <c r="AO463" i="7" s="1"/>
  <c r="AO464" i="7" s="1"/>
  <c r="AO465" i="7" s="1"/>
  <c r="AO466" i="7" s="1"/>
  <c r="AO467" i="7" s="1"/>
  <c r="AO468" i="7" s="1"/>
  <c r="AO469" i="7" s="1"/>
  <c r="AO470" i="7" s="1"/>
  <c r="AO471" i="7" s="1"/>
  <c r="AO472" i="7" s="1"/>
  <c r="AO473" i="7" s="1"/>
  <c r="AO474" i="7" s="1"/>
  <c r="AO475" i="7" s="1"/>
  <c r="AO476" i="7" s="1"/>
  <c r="AO477" i="7" s="1"/>
  <c r="AO478" i="7" s="1"/>
  <c r="AO479" i="7" s="1"/>
  <c r="AO480" i="7" s="1"/>
  <c r="AO481" i="7" s="1"/>
  <c r="AO482" i="7" s="1"/>
  <c r="AO483" i="7" s="1"/>
  <c r="AO484" i="7" s="1"/>
  <c r="AO485" i="7" s="1"/>
  <c r="AO486" i="7" s="1"/>
  <c r="AO487" i="7" s="1"/>
  <c r="AO488" i="7" s="1"/>
  <c r="AO489" i="7" s="1"/>
  <c r="AO490" i="7" s="1"/>
  <c r="AO491" i="7" s="1"/>
  <c r="AO492" i="7" s="1"/>
  <c r="AO493" i="7" s="1"/>
  <c r="AO494" i="7" s="1"/>
  <c r="AO495" i="7" s="1"/>
  <c r="AO496" i="7" s="1"/>
  <c r="AO497" i="7" s="1"/>
  <c r="AO498" i="7" s="1"/>
  <c r="AO499" i="7" s="1"/>
  <c r="AO500" i="7" s="1"/>
  <c r="AO501" i="7" s="1"/>
  <c r="AN61" i="7"/>
  <c r="AN62" i="7" s="1"/>
  <c r="AN63" i="7" s="1"/>
  <c r="AN64" i="7" s="1"/>
  <c r="AN65" i="7" s="1"/>
  <c r="AN66" i="7" s="1"/>
  <c r="AN67" i="7" s="1"/>
  <c r="AN68" i="7" s="1"/>
  <c r="AN69" i="7" s="1"/>
  <c r="AN70" i="7" s="1"/>
  <c r="AN71" i="7" s="1"/>
  <c r="AN72" i="7" s="1"/>
  <c r="AN73" i="7" s="1"/>
  <c r="AN74" i="7" s="1"/>
  <c r="AN75" i="7" s="1"/>
  <c r="AN76" i="7" s="1"/>
  <c r="AN77" i="7" s="1"/>
  <c r="AN78" i="7" s="1"/>
  <c r="AN79" i="7" s="1"/>
  <c r="AN80" i="7" s="1"/>
  <c r="AN81" i="7" s="1"/>
  <c r="AN82" i="7" s="1"/>
  <c r="AN83" i="7" s="1"/>
  <c r="AN84" i="7" s="1"/>
  <c r="AN85" i="7" s="1"/>
  <c r="AN86" i="7" s="1"/>
  <c r="AN87" i="7" s="1"/>
  <c r="AN88" i="7" s="1"/>
  <c r="AN89" i="7" s="1"/>
  <c r="AN90" i="7" s="1"/>
  <c r="AN91" i="7" s="1"/>
  <c r="AN92" i="7" s="1"/>
  <c r="AN93" i="7" s="1"/>
  <c r="AN94" i="7" s="1"/>
  <c r="AN95" i="7" s="1"/>
  <c r="AN96" i="7" s="1"/>
  <c r="AN97" i="7" s="1"/>
  <c r="AN98" i="7" s="1"/>
  <c r="AN99" i="7" s="1"/>
  <c r="AN100" i="7" s="1"/>
  <c r="AN101" i="7" s="1"/>
  <c r="AN102" i="7" s="1"/>
  <c r="AN103" i="7" s="1"/>
  <c r="AN104" i="7" s="1"/>
  <c r="AN105" i="7" s="1"/>
  <c r="AN106" i="7" s="1"/>
  <c r="AN107" i="7" s="1"/>
  <c r="AN108" i="7" s="1"/>
  <c r="AN109" i="7" s="1"/>
  <c r="AN110" i="7" s="1"/>
  <c r="AN111" i="7" s="1"/>
  <c r="AN112" i="7" s="1"/>
  <c r="AN113" i="7" s="1"/>
  <c r="AN114" i="7" s="1"/>
  <c r="AN115" i="7" s="1"/>
  <c r="AN116" i="7" s="1"/>
  <c r="AN117" i="7" s="1"/>
  <c r="AN118" i="7" s="1"/>
  <c r="AN119" i="7" s="1"/>
  <c r="AN120" i="7" s="1"/>
  <c r="AN121" i="7" s="1"/>
  <c r="AN122" i="7" s="1"/>
  <c r="AN123" i="7" s="1"/>
  <c r="AN124" i="7" s="1"/>
  <c r="AN125" i="7" s="1"/>
  <c r="AN126" i="7" s="1"/>
  <c r="AN127" i="7" s="1"/>
  <c r="AN128" i="7" s="1"/>
  <c r="AN129" i="7" s="1"/>
  <c r="AN130" i="7" s="1"/>
  <c r="AN131" i="7" s="1"/>
  <c r="AN132" i="7" s="1"/>
  <c r="AN133" i="7" s="1"/>
  <c r="AN134" i="7" s="1"/>
  <c r="AN135" i="7" s="1"/>
  <c r="AN136" i="7" s="1"/>
  <c r="AN137" i="7" s="1"/>
  <c r="AN138" i="7" s="1"/>
  <c r="AN139" i="7" s="1"/>
  <c r="AN140" i="7" s="1"/>
  <c r="AN141" i="7" s="1"/>
  <c r="AN142" i="7" s="1"/>
  <c r="AN143" i="7" s="1"/>
  <c r="AN144" i="7" s="1"/>
  <c r="AN145" i="7" s="1"/>
  <c r="AN146" i="7" s="1"/>
  <c r="AN147" i="7" s="1"/>
  <c r="AN148" i="7" s="1"/>
  <c r="AN149" i="7" s="1"/>
  <c r="AN150" i="7" s="1"/>
  <c r="AN151" i="7" s="1"/>
  <c r="AN152" i="7" s="1"/>
  <c r="AN153" i="7" s="1"/>
  <c r="AN154" i="7" s="1"/>
  <c r="AN155" i="7" s="1"/>
  <c r="AN156" i="7" s="1"/>
  <c r="AN157" i="7" s="1"/>
  <c r="AN158" i="7" s="1"/>
  <c r="AN159" i="7" s="1"/>
  <c r="AN160" i="7" s="1"/>
  <c r="AN161" i="7" s="1"/>
  <c r="AN162" i="7" s="1"/>
  <c r="AN163" i="7" s="1"/>
  <c r="AN164" i="7" s="1"/>
  <c r="AN165" i="7" s="1"/>
  <c r="AN166" i="7" s="1"/>
  <c r="AN167" i="7" s="1"/>
  <c r="AN168" i="7" s="1"/>
  <c r="AN169" i="7" s="1"/>
  <c r="AN170" i="7" s="1"/>
  <c r="AN171" i="7" s="1"/>
  <c r="AN172" i="7" s="1"/>
  <c r="AN173" i="7" s="1"/>
  <c r="AN174" i="7" s="1"/>
  <c r="AN175" i="7" s="1"/>
  <c r="AN176" i="7" s="1"/>
  <c r="AN177" i="7" s="1"/>
  <c r="AN178" i="7" s="1"/>
  <c r="AN179" i="7" s="1"/>
  <c r="AN180" i="7" s="1"/>
  <c r="AN181" i="7" s="1"/>
  <c r="AN182" i="7" s="1"/>
  <c r="AN183" i="7" s="1"/>
  <c r="AN184" i="7" s="1"/>
  <c r="AN185" i="7" s="1"/>
  <c r="AN186" i="7" s="1"/>
  <c r="AN187" i="7" s="1"/>
  <c r="AN188" i="7" s="1"/>
  <c r="AN189" i="7" s="1"/>
  <c r="AN190" i="7" s="1"/>
  <c r="AN191" i="7" s="1"/>
  <c r="AN192" i="7" s="1"/>
  <c r="AN193" i="7" s="1"/>
  <c r="AN194" i="7" s="1"/>
  <c r="AN195" i="7" s="1"/>
  <c r="AN196" i="7" s="1"/>
  <c r="AN197" i="7" s="1"/>
  <c r="AN198" i="7" s="1"/>
  <c r="AN199" i="7" s="1"/>
  <c r="AN200" i="7" s="1"/>
  <c r="AN201" i="7" s="1"/>
  <c r="AN202" i="7" s="1"/>
  <c r="AN203" i="7" s="1"/>
  <c r="AN204" i="7" s="1"/>
  <c r="AN205" i="7" s="1"/>
  <c r="AN206" i="7" s="1"/>
  <c r="AN207" i="7" s="1"/>
  <c r="AN208" i="7" s="1"/>
  <c r="AN209" i="7" s="1"/>
  <c r="AN210" i="7" s="1"/>
  <c r="AN211" i="7" s="1"/>
  <c r="AN212" i="7" s="1"/>
  <c r="AN213" i="7" s="1"/>
  <c r="AN214" i="7" s="1"/>
  <c r="AN215" i="7" s="1"/>
  <c r="AN216" i="7" s="1"/>
  <c r="AN217" i="7" s="1"/>
  <c r="AN218" i="7" s="1"/>
  <c r="AN219" i="7" s="1"/>
  <c r="AN220" i="7" s="1"/>
  <c r="AN221" i="7" s="1"/>
  <c r="AN222" i="7" s="1"/>
  <c r="AN223" i="7" s="1"/>
  <c r="AN224" i="7" s="1"/>
  <c r="AN225" i="7" s="1"/>
  <c r="AN226" i="7" s="1"/>
  <c r="AN227" i="7" s="1"/>
  <c r="AN228" i="7" s="1"/>
  <c r="AN229" i="7" s="1"/>
  <c r="AN230" i="7" s="1"/>
  <c r="AN231" i="7" s="1"/>
  <c r="AN232" i="7" s="1"/>
  <c r="AN233" i="7" s="1"/>
  <c r="AN234" i="7" s="1"/>
  <c r="AN235" i="7" s="1"/>
  <c r="AN236" i="7" s="1"/>
  <c r="AN237" i="7" s="1"/>
  <c r="AN238" i="7" s="1"/>
  <c r="AN239" i="7" s="1"/>
  <c r="AN240" i="7" s="1"/>
  <c r="AN241" i="7" s="1"/>
  <c r="AN242" i="7" s="1"/>
  <c r="AN243" i="7" s="1"/>
  <c r="AN244" i="7" s="1"/>
  <c r="AN245" i="7" s="1"/>
  <c r="AN246" i="7" s="1"/>
  <c r="AN247" i="7" s="1"/>
  <c r="AN248" i="7" s="1"/>
  <c r="AN249" i="7" s="1"/>
  <c r="AN250" i="7" s="1"/>
  <c r="AN251" i="7" s="1"/>
  <c r="AN252" i="7" s="1"/>
  <c r="AN253" i="7" s="1"/>
  <c r="AN254" i="7" s="1"/>
  <c r="AN255" i="7" s="1"/>
  <c r="AN256" i="7" s="1"/>
  <c r="AN257" i="7" s="1"/>
  <c r="AN258" i="7" s="1"/>
  <c r="AN259" i="7" s="1"/>
  <c r="AN260" i="7" s="1"/>
  <c r="AN261" i="7" s="1"/>
  <c r="AN262" i="7" s="1"/>
  <c r="AN263" i="7" s="1"/>
  <c r="AN264" i="7" s="1"/>
  <c r="AN265" i="7" s="1"/>
  <c r="AN266" i="7" s="1"/>
  <c r="AN267" i="7" s="1"/>
  <c r="AN268" i="7" s="1"/>
  <c r="AN269" i="7" s="1"/>
  <c r="AN270" i="7" s="1"/>
  <c r="AN271" i="7" s="1"/>
  <c r="AN272" i="7" s="1"/>
  <c r="AN273" i="7" s="1"/>
  <c r="AN274" i="7" s="1"/>
  <c r="AN275" i="7" s="1"/>
  <c r="AN276" i="7" s="1"/>
  <c r="AN277" i="7" s="1"/>
  <c r="AN278" i="7" s="1"/>
  <c r="AN279" i="7" s="1"/>
  <c r="AN280" i="7" s="1"/>
  <c r="AN281" i="7" s="1"/>
  <c r="AN282" i="7" s="1"/>
  <c r="AN283" i="7" s="1"/>
  <c r="AN284" i="7" s="1"/>
  <c r="AN285" i="7" s="1"/>
  <c r="AN286" i="7" s="1"/>
  <c r="AN287" i="7" s="1"/>
  <c r="AN288" i="7" s="1"/>
  <c r="AN289" i="7" s="1"/>
  <c r="AN290" i="7" s="1"/>
  <c r="AN291" i="7" s="1"/>
  <c r="AN292" i="7" s="1"/>
  <c r="AN293" i="7" s="1"/>
  <c r="AN294" i="7" s="1"/>
  <c r="AN295" i="7" s="1"/>
  <c r="AN296" i="7" s="1"/>
  <c r="AN297" i="7" s="1"/>
  <c r="AN298" i="7" s="1"/>
  <c r="AN299" i="7" s="1"/>
  <c r="AN300" i="7" s="1"/>
  <c r="AN301" i="7" s="1"/>
  <c r="AN302" i="7" s="1"/>
  <c r="AN303" i="7" s="1"/>
  <c r="AN304" i="7" s="1"/>
  <c r="AN305" i="7" s="1"/>
  <c r="AN306" i="7" s="1"/>
  <c r="AN307" i="7" s="1"/>
  <c r="AN308" i="7" s="1"/>
  <c r="AN309" i="7" s="1"/>
  <c r="AN310" i="7" s="1"/>
  <c r="AN311" i="7" s="1"/>
  <c r="AN312" i="7" s="1"/>
  <c r="AN313" i="7" s="1"/>
  <c r="AN314" i="7" s="1"/>
  <c r="AN315" i="7" s="1"/>
  <c r="AN316" i="7" s="1"/>
  <c r="AN317" i="7" s="1"/>
  <c r="AN318" i="7" s="1"/>
  <c r="AN319" i="7" s="1"/>
  <c r="AN320" i="7" s="1"/>
  <c r="AN321" i="7" s="1"/>
  <c r="AN322" i="7" s="1"/>
  <c r="AN323" i="7" s="1"/>
  <c r="AN324" i="7" s="1"/>
  <c r="AN325" i="7" s="1"/>
  <c r="AN326" i="7" s="1"/>
  <c r="AN327" i="7" s="1"/>
  <c r="AN328" i="7" s="1"/>
  <c r="AN329" i="7" s="1"/>
  <c r="AN330" i="7" s="1"/>
  <c r="AN331" i="7" s="1"/>
  <c r="AN332" i="7" s="1"/>
  <c r="AN333" i="7" s="1"/>
  <c r="AN334" i="7" s="1"/>
  <c r="AN335" i="7" s="1"/>
  <c r="AN336" i="7" s="1"/>
  <c r="AN337" i="7" s="1"/>
  <c r="AN338" i="7" s="1"/>
  <c r="AN339" i="7" s="1"/>
  <c r="AN340" i="7" s="1"/>
  <c r="AN341" i="7" s="1"/>
  <c r="AN342" i="7" s="1"/>
  <c r="AN343" i="7" s="1"/>
  <c r="AN344" i="7" s="1"/>
  <c r="AN345" i="7" s="1"/>
  <c r="AN346" i="7" s="1"/>
  <c r="AN347" i="7" s="1"/>
  <c r="AN348" i="7" s="1"/>
  <c r="AN349" i="7" s="1"/>
  <c r="AN350" i="7" s="1"/>
  <c r="AN351" i="7" s="1"/>
  <c r="AN352" i="7" s="1"/>
  <c r="AN353" i="7" s="1"/>
  <c r="AN354" i="7" s="1"/>
  <c r="AN355" i="7" s="1"/>
  <c r="AN356" i="7" s="1"/>
  <c r="AN357" i="7" s="1"/>
  <c r="AN358" i="7" s="1"/>
  <c r="AN359" i="7" s="1"/>
  <c r="AN360" i="7" s="1"/>
  <c r="AN361" i="7" s="1"/>
  <c r="AN362" i="7" s="1"/>
  <c r="AN363" i="7" s="1"/>
  <c r="AN364" i="7" s="1"/>
  <c r="AN365" i="7" s="1"/>
  <c r="AN366" i="7" s="1"/>
  <c r="AN367" i="7" s="1"/>
  <c r="AN368" i="7" s="1"/>
  <c r="AN369" i="7" s="1"/>
  <c r="AN370" i="7" s="1"/>
  <c r="AN371" i="7" s="1"/>
  <c r="AN372" i="7" s="1"/>
  <c r="AN373" i="7" s="1"/>
  <c r="AN374" i="7" s="1"/>
  <c r="AN375" i="7" s="1"/>
  <c r="AN376" i="7" s="1"/>
  <c r="AN377" i="7" s="1"/>
  <c r="AN378" i="7" s="1"/>
  <c r="AN379" i="7" s="1"/>
  <c r="AN380" i="7" s="1"/>
  <c r="AN381" i="7" s="1"/>
  <c r="AN382" i="7" s="1"/>
  <c r="AN383" i="7" s="1"/>
  <c r="AN384" i="7" s="1"/>
  <c r="AN385" i="7" s="1"/>
  <c r="AN386" i="7" s="1"/>
  <c r="AN387" i="7" s="1"/>
  <c r="AN388" i="7" s="1"/>
  <c r="AN389" i="7" s="1"/>
  <c r="AN390" i="7" s="1"/>
  <c r="AN391" i="7" s="1"/>
  <c r="AN392" i="7" s="1"/>
  <c r="AN393" i="7" s="1"/>
  <c r="AN394" i="7" s="1"/>
  <c r="AN395" i="7" s="1"/>
  <c r="AN396" i="7" s="1"/>
  <c r="AN397" i="7" s="1"/>
  <c r="AN398" i="7" s="1"/>
  <c r="AN399" i="7" s="1"/>
  <c r="AN400" i="7" s="1"/>
  <c r="AN401" i="7" s="1"/>
  <c r="AN402" i="7" s="1"/>
  <c r="AN403" i="7" s="1"/>
  <c r="AN404" i="7" s="1"/>
  <c r="AN405" i="7" s="1"/>
  <c r="AN406" i="7" s="1"/>
  <c r="AN407" i="7" s="1"/>
  <c r="AN408" i="7" s="1"/>
  <c r="AN409" i="7" s="1"/>
  <c r="AN410" i="7" s="1"/>
  <c r="AN411" i="7" s="1"/>
  <c r="AN412" i="7" s="1"/>
  <c r="AN413" i="7" s="1"/>
  <c r="AN414" i="7" s="1"/>
  <c r="AN415" i="7" s="1"/>
  <c r="AN416" i="7" s="1"/>
  <c r="AN417" i="7" s="1"/>
  <c r="AN418" i="7" s="1"/>
  <c r="AN419" i="7" s="1"/>
  <c r="AN420" i="7" s="1"/>
  <c r="AN421" i="7" s="1"/>
  <c r="AN422" i="7" s="1"/>
  <c r="AN423" i="7" s="1"/>
  <c r="AN424" i="7" s="1"/>
  <c r="AN425" i="7" s="1"/>
  <c r="AN426" i="7" s="1"/>
  <c r="AN427" i="7" s="1"/>
  <c r="AN428" i="7" s="1"/>
  <c r="AN429" i="7" s="1"/>
  <c r="AN430" i="7" s="1"/>
  <c r="AN431" i="7" s="1"/>
  <c r="AN432" i="7" s="1"/>
  <c r="AN433" i="7" s="1"/>
  <c r="AN434" i="7" s="1"/>
  <c r="AN435" i="7" s="1"/>
  <c r="AN436" i="7" s="1"/>
  <c r="AN437" i="7" s="1"/>
  <c r="AN438" i="7" s="1"/>
  <c r="AN439" i="7" s="1"/>
  <c r="AN440" i="7" s="1"/>
  <c r="AN441" i="7" s="1"/>
  <c r="AN442" i="7" s="1"/>
  <c r="AN443" i="7" s="1"/>
  <c r="AN444" i="7" s="1"/>
  <c r="AN445" i="7" s="1"/>
  <c r="AN446" i="7" s="1"/>
  <c r="AN447" i="7" s="1"/>
  <c r="AN448" i="7" s="1"/>
  <c r="AN449" i="7" s="1"/>
  <c r="AN450" i="7" s="1"/>
  <c r="AN451" i="7" s="1"/>
  <c r="AN452" i="7" s="1"/>
  <c r="AN453" i="7" s="1"/>
  <c r="AN454" i="7" s="1"/>
  <c r="AN455" i="7" s="1"/>
  <c r="AN456" i="7" s="1"/>
  <c r="AN457" i="7" s="1"/>
  <c r="AN458" i="7" s="1"/>
  <c r="AN459" i="7" s="1"/>
  <c r="AN460" i="7" s="1"/>
  <c r="AN461" i="7" s="1"/>
  <c r="AN462" i="7" s="1"/>
  <c r="AN463" i="7" s="1"/>
  <c r="AN464" i="7" s="1"/>
  <c r="AN465" i="7" s="1"/>
  <c r="AN466" i="7" s="1"/>
  <c r="AN467" i="7" s="1"/>
  <c r="AN468" i="7" s="1"/>
  <c r="AN469" i="7" s="1"/>
  <c r="AN470" i="7" s="1"/>
  <c r="AN471" i="7" s="1"/>
  <c r="AN472" i="7" s="1"/>
  <c r="AN473" i="7" s="1"/>
  <c r="AN474" i="7" s="1"/>
  <c r="AN475" i="7" s="1"/>
  <c r="AN476" i="7" s="1"/>
  <c r="AN477" i="7" s="1"/>
  <c r="AN478" i="7" s="1"/>
  <c r="AN479" i="7" s="1"/>
  <c r="AN480" i="7" s="1"/>
  <c r="AN481" i="7" s="1"/>
  <c r="AN482" i="7" s="1"/>
  <c r="AN483" i="7" s="1"/>
  <c r="AN484" i="7" s="1"/>
  <c r="AN485" i="7" s="1"/>
  <c r="AN486" i="7" s="1"/>
  <c r="AN487" i="7" s="1"/>
  <c r="AN488" i="7" s="1"/>
  <c r="AN489" i="7" s="1"/>
  <c r="AN490" i="7" s="1"/>
  <c r="AN491" i="7" s="1"/>
  <c r="AN492" i="7" s="1"/>
  <c r="AN493" i="7" s="1"/>
  <c r="AN494" i="7" s="1"/>
  <c r="AN495" i="7" s="1"/>
  <c r="AN496" i="7" s="1"/>
  <c r="AN497" i="7" s="1"/>
  <c r="AN498" i="7" s="1"/>
  <c r="AN499" i="7" s="1"/>
  <c r="AN500" i="7" s="1"/>
  <c r="AN501" i="7" s="1"/>
  <c r="AM61" i="7"/>
  <c r="AM62" i="7" s="1"/>
  <c r="AM63" i="7" s="1"/>
  <c r="AM64" i="7" s="1"/>
  <c r="AM65" i="7" s="1"/>
  <c r="AM66" i="7" s="1"/>
  <c r="AM67" i="7" s="1"/>
  <c r="AM68" i="7" s="1"/>
  <c r="AM69" i="7" s="1"/>
  <c r="AM70" i="7" s="1"/>
  <c r="AM71" i="7" s="1"/>
  <c r="AM72" i="7" s="1"/>
  <c r="AM73" i="7" s="1"/>
  <c r="AM74" i="7" s="1"/>
  <c r="AM75" i="7" s="1"/>
  <c r="AM76" i="7" s="1"/>
  <c r="AM77" i="7" s="1"/>
  <c r="AM78" i="7" s="1"/>
  <c r="AM79" i="7" s="1"/>
  <c r="AM80" i="7" s="1"/>
  <c r="AM81" i="7" s="1"/>
  <c r="AM82" i="7" s="1"/>
  <c r="AM83" i="7" s="1"/>
  <c r="AM84" i="7" s="1"/>
  <c r="AM85" i="7" s="1"/>
  <c r="AM86" i="7" s="1"/>
  <c r="AM87" i="7" s="1"/>
  <c r="AM88" i="7" s="1"/>
  <c r="AM89" i="7" s="1"/>
  <c r="AM90" i="7" s="1"/>
  <c r="AM91" i="7" s="1"/>
  <c r="AM92" i="7" s="1"/>
  <c r="AM93" i="7" s="1"/>
  <c r="AM94" i="7" s="1"/>
  <c r="AM95" i="7" s="1"/>
  <c r="AM96" i="7" s="1"/>
  <c r="AM97" i="7" s="1"/>
  <c r="AM98" i="7" s="1"/>
  <c r="AM99" i="7" s="1"/>
  <c r="AM100" i="7" s="1"/>
  <c r="AM101" i="7" s="1"/>
  <c r="AM102" i="7" s="1"/>
  <c r="AM103" i="7" s="1"/>
  <c r="AM104" i="7" s="1"/>
  <c r="AM105" i="7" s="1"/>
  <c r="AM106" i="7" s="1"/>
  <c r="AM107" i="7" s="1"/>
  <c r="AM108" i="7" s="1"/>
  <c r="AM109" i="7" s="1"/>
  <c r="AM110" i="7" s="1"/>
  <c r="AM111" i="7" s="1"/>
  <c r="AM112" i="7" s="1"/>
  <c r="AM113" i="7" s="1"/>
  <c r="AM114" i="7" s="1"/>
  <c r="AM115" i="7" s="1"/>
  <c r="AM116" i="7" s="1"/>
  <c r="AM117" i="7" s="1"/>
  <c r="AM118" i="7" s="1"/>
  <c r="AM119" i="7" s="1"/>
  <c r="AM120" i="7" s="1"/>
  <c r="AM121" i="7" s="1"/>
  <c r="AM122" i="7" s="1"/>
  <c r="AM123" i="7" s="1"/>
  <c r="AM124" i="7" s="1"/>
  <c r="AM125" i="7" s="1"/>
  <c r="AM126" i="7" s="1"/>
  <c r="AM127" i="7" s="1"/>
  <c r="AM128" i="7" s="1"/>
  <c r="AM129" i="7" s="1"/>
  <c r="AM130" i="7" s="1"/>
  <c r="AM131" i="7" s="1"/>
  <c r="AM132" i="7" s="1"/>
  <c r="AM133" i="7" s="1"/>
  <c r="AM134" i="7" s="1"/>
  <c r="AM135" i="7" s="1"/>
  <c r="AM136" i="7" s="1"/>
  <c r="AM137" i="7" s="1"/>
  <c r="AM138" i="7" s="1"/>
  <c r="AM139" i="7" s="1"/>
  <c r="AM140" i="7" s="1"/>
  <c r="AM141" i="7" s="1"/>
  <c r="AM142" i="7" s="1"/>
  <c r="AM143" i="7" s="1"/>
  <c r="AM144" i="7" s="1"/>
  <c r="AM145" i="7" s="1"/>
  <c r="AM146" i="7" s="1"/>
  <c r="AM147" i="7" s="1"/>
  <c r="AM148" i="7" s="1"/>
  <c r="AM149" i="7" s="1"/>
  <c r="AM150" i="7" s="1"/>
  <c r="AM151" i="7" s="1"/>
  <c r="AM152" i="7" s="1"/>
  <c r="AM153" i="7" s="1"/>
  <c r="AM154" i="7" s="1"/>
  <c r="AM155" i="7" s="1"/>
  <c r="AM156" i="7" s="1"/>
  <c r="AM157" i="7" s="1"/>
  <c r="AM158" i="7" s="1"/>
  <c r="AM159" i="7" s="1"/>
  <c r="AM160" i="7" s="1"/>
  <c r="AM161" i="7" s="1"/>
  <c r="AM162" i="7" s="1"/>
  <c r="AM163" i="7" s="1"/>
  <c r="AM164" i="7" s="1"/>
  <c r="AM165" i="7" s="1"/>
  <c r="AM166" i="7" s="1"/>
  <c r="AM167" i="7" s="1"/>
  <c r="AM168" i="7" s="1"/>
  <c r="AM169" i="7" s="1"/>
  <c r="AM170" i="7" s="1"/>
  <c r="AM171" i="7" s="1"/>
  <c r="AM172" i="7" s="1"/>
  <c r="AM173" i="7" s="1"/>
  <c r="AM174" i="7" s="1"/>
  <c r="AM175" i="7" s="1"/>
  <c r="AM176" i="7" s="1"/>
  <c r="AM177" i="7" s="1"/>
  <c r="AM178" i="7" s="1"/>
  <c r="AM179" i="7" s="1"/>
  <c r="AM180" i="7" s="1"/>
  <c r="AM181" i="7" s="1"/>
  <c r="AM182" i="7" s="1"/>
  <c r="AM183" i="7" s="1"/>
  <c r="AM184" i="7" s="1"/>
  <c r="AM185" i="7" s="1"/>
  <c r="AM186" i="7" s="1"/>
  <c r="AM187" i="7" s="1"/>
  <c r="AM188" i="7" s="1"/>
  <c r="AM189" i="7" s="1"/>
  <c r="AM190" i="7" s="1"/>
  <c r="AM191" i="7" s="1"/>
  <c r="AM192" i="7" s="1"/>
  <c r="AM193" i="7" s="1"/>
  <c r="AM194" i="7" s="1"/>
  <c r="AM195" i="7" s="1"/>
  <c r="AM196" i="7" s="1"/>
  <c r="AM197" i="7" s="1"/>
  <c r="AM198" i="7" s="1"/>
  <c r="AM199" i="7" s="1"/>
  <c r="AM200" i="7" s="1"/>
  <c r="AM201" i="7" s="1"/>
  <c r="AM202" i="7" s="1"/>
  <c r="AM203" i="7" s="1"/>
  <c r="AM204" i="7" s="1"/>
  <c r="AM205" i="7" s="1"/>
  <c r="AM206" i="7" s="1"/>
  <c r="AM207" i="7" s="1"/>
  <c r="AM208" i="7" s="1"/>
  <c r="AM209" i="7" s="1"/>
  <c r="AM210" i="7" s="1"/>
  <c r="AM211" i="7" s="1"/>
  <c r="AM212" i="7" s="1"/>
  <c r="AM213" i="7" s="1"/>
  <c r="AM214" i="7" s="1"/>
  <c r="AM215" i="7" s="1"/>
  <c r="AM216" i="7" s="1"/>
  <c r="AM217" i="7" s="1"/>
  <c r="AM218" i="7" s="1"/>
  <c r="AM219" i="7" s="1"/>
  <c r="AM220" i="7" s="1"/>
  <c r="AM221" i="7" s="1"/>
  <c r="AM222" i="7" s="1"/>
  <c r="AM223" i="7" s="1"/>
  <c r="AM224" i="7" s="1"/>
  <c r="AM225" i="7" s="1"/>
  <c r="AM226" i="7" s="1"/>
  <c r="AM227" i="7" s="1"/>
  <c r="AM228" i="7" s="1"/>
  <c r="AM229" i="7" s="1"/>
  <c r="AM230" i="7" s="1"/>
  <c r="AM231" i="7" s="1"/>
  <c r="AM232" i="7" s="1"/>
  <c r="AM233" i="7" s="1"/>
  <c r="AM234" i="7" s="1"/>
  <c r="AM235" i="7" s="1"/>
  <c r="AM236" i="7" s="1"/>
  <c r="AM237" i="7" s="1"/>
  <c r="AM238" i="7" s="1"/>
  <c r="AM239" i="7" s="1"/>
  <c r="AM240" i="7" s="1"/>
  <c r="AM241" i="7" s="1"/>
  <c r="AM242" i="7" s="1"/>
  <c r="AM243" i="7" s="1"/>
  <c r="AM244" i="7" s="1"/>
  <c r="AM245" i="7" s="1"/>
  <c r="AM246" i="7" s="1"/>
  <c r="AM247" i="7" s="1"/>
  <c r="AM248" i="7" s="1"/>
  <c r="AM249" i="7" s="1"/>
  <c r="AM250" i="7" s="1"/>
  <c r="AM251" i="7" s="1"/>
  <c r="AM252" i="7" s="1"/>
  <c r="AM253" i="7" s="1"/>
  <c r="AM254" i="7" s="1"/>
  <c r="AM255" i="7" s="1"/>
  <c r="AM256" i="7" s="1"/>
  <c r="AM257" i="7" s="1"/>
  <c r="AM258" i="7" s="1"/>
  <c r="AM259" i="7" s="1"/>
  <c r="AM260" i="7" s="1"/>
  <c r="AM261" i="7" s="1"/>
  <c r="AM262" i="7" s="1"/>
  <c r="AM263" i="7" s="1"/>
  <c r="AM264" i="7" s="1"/>
  <c r="AM265" i="7" s="1"/>
  <c r="AM266" i="7" s="1"/>
  <c r="AM267" i="7" s="1"/>
  <c r="AM268" i="7" s="1"/>
  <c r="AM269" i="7" s="1"/>
  <c r="AM270" i="7" s="1"/>
  <c r="AM271" i="7" s="1"/>
  <c r="AM272" i="7" s="1"/>
  <c r="AM273" i="7" s="1"/>
  <c r="AM274" i="7" s="1"/>
  <c r="AM275" i="7" s="1"/>
  <c r="AM276" i="7" s="1"/>
  <c r="AM277" i="7" s="1"/>
  <c r="AM278" i="7" s="1"/>
  <c r="AM279" i="7" s="1"/>
  <c r="AM280" i="7" s="1"/>
  <c r="AM281" i="7" s="1"/>
  <c r="AM282" i="7" s="1"/>
  <c r="AM283" i="7" s="1"/>
  <c r="AM284" i="7" s="1"/>
  <c r="AM285" i="7" s="1"/>
  <c r="AM286" i="7" s="1"/>
  <c r="AM287" i="7" s="1"/>
  <c r="AM288" i="7" s="1"/>
  <c r="AM289" i="7" s="1"/>
  <c r="AM290" i="7" s="1"/>
  <c r="AM291" i="7" s="1"/>
  <c r="AM292" i="7" s="1"/>
  <c r="AM293" i="7" s="1"/>
  <c r="AM294" i="7" s="1"/>
  <c r="AM295" i="7" s="1"/>
  <c r="AM296" i="7" s="1"/>
  <c r="AM297" i="7" s="1"/>
  <c r="AM298" i="7" s="1"/>
  <c r="AM299" i="7" s="1"/>
  <c r="AM300" i="7" s="1"/>
  <c r="AM301" i="7" s="1"/>
  <c r="AM302" i="7" s="1"/>
  <c r="AM303" i="7" s="1"/>
  <c r="AM304" i="7" s="1"/>
  <c r="AM305" i="7" s="1"/>
  <c r="AM306" i="7" s="1"/>
  <c r="AM307" i="7" s="1"/>
  <c r="AM308" i="7" s="1"/>
  <c r="AM309" i="7" s="1"/>
  <c r="AM310" i="7" s="1"/>
  <c r="AM311" i="7" s="1"/>
  <c r="AM312" i="7" s="1"/>
  <c r="AM313" i="7" s="1"/>
  <c r="AM314" i="7" s="1"/>
  <c r="AM315" i="7" s="1"/>
  <c r="AM316" i="7" s="1"/>
  <c r="AM317" i="7" s="1"/>
  <c r="AM318" i="7" s="1"/>
  <c r="AM319" i="7" s="1"/>
  <c r="AM320" i="7" s="1"/>
  <c r="AM321" i="7" s="1"/>
  <c r="AM322" i="7" s="1"/>
  <c r="AM323" i="7" s="1"/>
  <c r="AM324" i="7" s="1"/>
  <c r="AM325" i="7" s="1"/>
  <c r="AM326" i="7" s="1"/>
  <c r="AM327" i="7" s="1"/>
  <c r="AM328" i="7" s="1"/>
  <c r="AM329" i="7" s="1"/>
  <c r="AM330" i="7" s="1"/>
  <c r="AM331" i="7" s="1"/>
  <c r="AM332" i="7" s="1"/>
  <c r="AM333" i="7" s="1"/>
  <c r="AM334" i="7" s="1"/>
  <c r="AM335" i="7" s="1"/>
  <c r="AM336" i="7" s="1"/>
  <c r="AM337" i="7" s="1"/>
  <c r="AM338" i="7" s="1"/>
  <c r="AM339" i="7" s="1"/>
  <c r="AM340" i="7" s="1"/>
  <c r="AM341" i="7" s="1"/>
  <c r="AM342" i="7" s="1"/>
  <c r="AM343" i="7" s="1"/>
  <c r="AM344" i="7" s="1"/>
  <c r="AM345" i="7" s="1"/>
  <c r="AM346" i="7" s="1"/>
  <c r="AM347" i="7" s="1"/>
  <c r="AM348" i="7" s="1"/>
  <c r="AM349" i="7" s="1"/>
  <c r="AM350" i="7" s="1"/>
  <c r="AM351" i="7" s="1"/>
  <c r="AM352" i="7" s="1"/>
  <c r="AM353" i="7" s="1"/>
  <c r="AM354" i="7" s="1"/>
  <c r="AM355" i="7" s="1"/>
  <c r="AM356" i="7" s="1"/>
  <c r="AM357" i="7" s="1"/>
  <c r="AM358" i="7" s="1"/>
  <c r="AM359" i="7" s="1"/>
  <c r="AM360" i="7" s="1"/>
  <c r="AM361" i="7" s="1"/>
  <c r="AM362" i="7" s="1"/>
  <c r="AM363" i="7" s="1"/>
  <c r="AM364" i="7" s="1"/>
  <c r="AM365" i="7" s="1"/>
  <c r="AM366" i="7" s="1"/>
  <c r="AM367" i="7" s="1"/>
  <c r="AM368" i="7" s="1"/>
  <c r="AM369" i="7" s="1"/>
  <c r="AM370" i="7" s="1"/>
  <c r="AM371" i="7" s="1"/>
  <c r="AM372" i="7" s="1"/>
  <c r="AM373" i="7" s="1"/>
  <c r="AM374" i="7" s="1"/>
  <c r="AM375" i="7" s="1"/>
  <c r="AM376" i="7" s="1"/>
  <c r="AM377" i="7" s="1"/>
  <c r="AM378" i="7" s="1"/>
  <c r="AM379" i="7" s="1"/>
  <c r="AM380" i="7" s="1"/>
  <c r="AM381" i="7" s="1"/>
  <c r="AM382" i="7" s="1"/>
  <c r="AM383" i="7" s="1"/>
  <c r="AM384" i="7" s="1"/>
  <c r="AM385" i="7" s="1"/>
  <c r="AM386" i="7" s="1"/>
  <c r="AM387" i="7" s="1"/>
  <c r="AM388" i="7" s="1"/>
  <c r="AM389" i="7" s="1"/>
  <c r="AM390" i="7" s="1"/>
  <c r="AM391" i="7" s="1"/>
  <c r="AM392" i="7" s="1"/>
  <c r="AM393" i="7" s="1"/>
  <c r="AM394" i="7" s="1"/>
  <c r="AM395" i="7" s="1"/>
  <c r="AM396" i="7" s="1"/>
  <c r="AM397" i="7" s="1"/>
  <c r="AM398" i="7" s="1"/>
  <c r="AM399" i="7" s="1"/>
  <c r="AM400" i="7" s="1"/>
  <c r="AM401" i="7" s="1"/>
  <c r="AM402" i="7" s="1"/>
  <c r="AM403" i="7" s="1"/>
  <c r="AM404" i="7" s="1"/>
  <c r="AM405" i="7" s="1"/>
  <c r="AM406" i="7" s="1"/>
  <c r="AM407" i="7" s="1"/>
  <c r="AM408" i="7" s="1"/>
  <c r="AM409" i="7" s="1"/>
  <c r="AM410" i="7" s="1"/>
  <c r="AM411" i="7" s="1"/>
  <c r="AM412" i="7" s="1"/>
  <c r="AM413" i="7" s="1"/>
  <c r="AM414" i="7" s="1"/>
  <c r="AM415" i="7" s="1"/>
  <c r="AM416" i="7" s="1"/>
  <c r="AM417" i="7" s="1"/>
  <c r="AM418" i="7" s="1"/>
  <c r="AM419" i="7" s="1"/>
  <c r="AM420" i="7" s="1"/>
  <c r="AM421" i="7" s="1"/>
  <c r="AM422" i="7" s="1"/>
  <c r="AM423" i="7" s="1"/>
  <c r="AM424" i="7" s="1"/>
  <c r="AM425" i="7" s="1"/>
  <c r="AM426" i="7" s="1"/>
  <c r="AM427" i="7" s="1"/>
  <c r="AM428" i="7" s="1"/>
  <c r="AM429" i="7" s="1"/>
  <c r="AM430" i="7" s="1"/>
  <c r="AM431" i="7" s="1"/>
  <c r="AM432" i="7" s="1"/>
  <c r="AM433" i="7" s="1"/>
  <c r="AM434" i="7" s="1"/>
  <c r="AM435" i="7" s="1"/>
  <c r="AM436" i="7" s="1"/>
  <c r="AM437" i="7" s="1"/>
  <c r="AM438" i="7" s="1"/>
  <c r="AM439" i="7" s="1"/>
  <c r="AM440" i="7" s="1"/>
  <c r="AM441" i="7" s="1"/>
  <c r="AM442" i="7" s="1"/>
  <c r="AM443" i="7" s="1"/>
  <c r="AM444" i="7" s="1"/>
  <c r="AM445" i="7" s="1"/>
  <c r="AM446" i="7" s="1"/>
  <c r="AM447" i="7" s="1"/>
  <c r="AM448" i="7" s="1"/>
  <c r="AM449" i="7" s="1"/>
  <c r="AM450" i="7" s="1"/>
  <c r="AM451" i="7" s="1"/>
  <c r="AM452" i="7" s="1"/>
  <c r="AM453" i="7" s="1"/>
  <c r="AM454" i="7" s="1"/>
  <c r="AM455" i="7" s="1"/>
  <c r="AM456" i="7" s="1"/>
  <c r="AM457" i="7" s="1"/>
  <c r="AM458" i="7" s="1"/>
  <c r="AM459" i="7" s="1"/>
  <c r="AM460" i="7" s="1"/>
  <c r="AM461" i="7" s="1"/>
  <c r="AM462" i="7" s="1"/>
  <c r="AM463" i="7" s="1"/>
  <c r="AM464" i="7" s="1"/>
  <c r="AM465" i="7" s="1"/>
  <c r="AM466" i="7" s="1"/>
  <c r="AM467" i="7" s="1"/>
  <c r="AM468" i="7" s="1"/>
  <c r="AM469" i="7" s="1"/>
  <c r="AM470" i="7" s="1"/>
  <c r="AM471" i="7" s="1"/>
  <c r="AM472" i="7" s="1"/>
  <c r="AM473" i="7" s="1"/>
  <c r="AM474" i="7" s="1"/>
  <c r="AM475" i="7" s="1"/>
  <c r="AM476" i="7" s="1"/>
  <c r="AM477" i="7" s="1"/>
  <c r="AM478" i="7" s="1"/>
  <c r="AM479" i="7" s="1"/>
  <c r="AM480" i="7" s="1"/>
  <c r="AM481" i="7" s="1"/>
  <c r="AM482" i="7" s="1"/>
  <c r="AM483" i="7" s="1"/>
  <c r="AM484" i="7" s="1"/>
  <c r="AM485" i="7" s="1"/>
  <c r="AM486" i="7" s="1"/>
  <c r="AM487" i="7" s="1"/>
  <c r="AM488" i="7" s="1"/>
  <c r="AM489" i="7" s="1"/>
  <c r="AM490" i="7" s="1"/>
  <c r="AM491" i="7" s="1"/>
  <c r="AM492" i="7" s="1"/>
  <c r="AM493" i="7" s="1"/>
  <c r="AM494" i="7" s="1"/>
  <c r="AM495" i="7" s="1"/>
  <c r="AM496" i="7" s="1"/>
  <c r="AM497" i="7" s="1"/>
  <c r="AM498" i="7" s="1"/>
  <c r="AM499" i="7" s="1"/>
  <c r="AM500" i="7" s="1"/>
  <c r="AM501" i="7" s="1"/>
  <c r="AL61" i="7"/>
  <c r="AL62" i="7" s="1"/>
  <c r="AL63" i="7" s="1"/>
  <c r="AL64" i="7" s="1"/>
  <c r="AL65" i="7" s="1"/>
  <c r="AL66" i="7" s="1"/>
  <c r="AL67" i="7" s="1"/>
  <c r="AL68" i="7" s="1"/>
  <c r="AL69" i="7" s="1"/>
  <c r="AL70" i="7" s="1"/>
  <c r="AL71" i="7" s="1"/>
  <c r="AL72" i="7" s="1"/>
  <c r="AL73" i="7" s="1"/>
  <c r="AL74" i="7" s="1"/>
  <c r="AL75" i="7" s="1"/>
  <c r="AL76" i="7" s="1"/>
  <c r="AL77" i="7" s="1"/>
  <c r="AL78" i="7" s="1"/>
  <c r="AL79" i="7" s="1"/>
  <c r="AL80" i="7" s="1"/>
  <c r="AL81" i="7" s="1"/>
  <c r="AL82" i="7" s="1"/>
  <c r="AL83" i="7" s="1"/>
  <c r="AL84" i="7" s="1"/>
  <c r="AL85" i="7" s="1"/>
  <c r="AL86" i="7" s="1"/>
  <c r="AL87" i="7" s="1"/>
  <c r="AL88" i="7" s="1"/>
  <c r="AL89" i="7" s="1"/>
  <c r="AL90" i="7" s="1"/>
  <c r="AL91" i="7" s="1"/>
  <c r="AL92" i="7" s="1"/>
  <c r="AL93" i="7" s="1"/>
  <c r="AL94" i="7" s="1"/>
  <c r="AL95" i="7" s="1"/>
  <c r="AL96" i="7" s="1"/>
  <c r="AL97" i="7" s="1"/>
  <c r="AL98" i="7" s="1"/>
  <c r="AL99" i="7" s="1"/>
  <c r="AL100" i="7" s="1"/>
  <c r="AL101" i="7" s="1"/>
  <c r="AL102" i="7" s="1"/>
  <c r="AL103" i="7" s="1"/>
  <c r="AL104" i="7" s="1"/>
  <c r="AL105" i="7" s="1"/>
  <c r="AL106" i="7" s="1"/>
  <c r="AL107" i="7" s="1"/>
  <c r="AL108" i="7" s="1"/>
  <c r="AL109" i="7" s="1"/>
  <c r="AL110" i="7" s="1"/>
  <c r="AL111" i="7" s="1"/>
  <c r="AL112" i="7" s="1"/>
  <c r="AL113" i="7" s="1"/>
  <c r="AL114" i="7" s="1"/>
  <c r="AL115" i="7" s="1"/>
  <c r="AL116" i="7" s="1"/>
  <c r="AL117" i="7" s="1"/>
  <c r="AL118" i="7" s="1"/>
  <c r="AL119" i="7" s="1"/>
  <c r="AL120" i="7" s="1"/>
  <c r="AL121" i="7" s="1"/>
  <c r="AL122" i="7" s="1"/>
  <c r="AL123" i="7" s="1"/>
  <c r="AL124" i="7" s="1"/>
  <c r="AL125" i="7" s="1"/>
  <c r="AL126" i="7" s="1"/>
  <c r="AL127" i="7" s="1"/>
  <c r="AL128" i="7" s="1"/>
  <c r="AL129" i="7" s="1"/>
  <c r="AL130" i="7" s="1"/>
  <c r="AL131" i="7" s="1"/>
  <c r="AL132" i="7" s="1"/>
  <c r="AL133" i="7" s="1"/>
  <c r="AL134" i="7" s="1"/>
  <c r="AL135" i="7" s="1"/>
  <c r="AL136" i="7" s="1"/>
  <c r="AL137" i="7" s="1"/>
  <c r="AL138" i="7" s="1"/>
  <c r="AL139" i="7" s="1"/>
  <c r="AL140" i="7" s="1"/>
  <c r="AL141" i="7" s="1"/>
  <c r="AL142" i="7" s="1"/>
  <c r="AL143" i="7" s="1"/>
  <c r="AL144" i="7" s="1"/>
  <c r="AL145" i="7" s="1"/>
  <c r="AL146" i="7" s="1"/>
  <c r="AL147" i="7" s="1"/>
  <c r="AL148" i="7" s="1"/>
  <c r="AL149" i="7" s="1"/>
  <c r="AL150" i="7" s="1"/>
  <c r="AL151" i="7" s="1"/>
  <c r="AL152" i="7" s="1"/>
  <c r="AL153" i="7" s="1"/>
  <c r="AL154" i="7" s="1"/>
  <c r="AL155" i="7" s="1"/>
  <c r="AL156" i="7" s="1"/>
  <c r="AL157" i="7" s="1"/>
  <c r="AL158" i="7" s="1"/>
  <c r="AL159" i="7" s="1"/>
  <c r="AL160" i="7" s="1"/>
  <c r="AL161" i="7" s="1"/>
  <c r="AL162" i="7" s="1"/>
  <c r="AL163" i="7" s="1"/>
  <c r="AL164" i="7" s="1"/>
  <c r="AL165" i="7" s="1"/>
  <c r="AL166" i="7" s="1"/>
  <c r="AL167" i="7" s="1"/>
  <c r="AL168" i="7" s="1"/>
  <c r="AL169" i="7" s="1"/>
  <c r="AL170" i="7" s="1"/>
  <c r="AL171" i="7" s="1"/>
  <c r="AL172" i="7" s="1"/>
  <c r="AL173" i="7" s="1"/>
  <c r="AL174" i="7" s="1"/>
  <c r="AL175" i="7" s="1"/>
  <c r="AL176" i="7" s="1"/>
  <c r="AL177" i="7" s="1"/>
  <c r="AL178" i="7" s="1"/>
  <c r="AL179" i="7" s="1"/>
  <c r="AL180" i="7" s="1"/>
  <c r="AL181" i="7" s="1"/>
  <c r="AL182" i="7" s="1"/>
  <c r="AL183" i="7" s="1"/>
  <c r="AL184" i="7" s="1"/>
  <c r="AL185" i="7" s="1"/>
  <c r="AL186" i="7" s="1"/>
  <c r="AL187" i="7" s="1"/>
  <c r="AL188" i="7" s="1"/>
  <c r="AL189" i="7" s="1"/>
  <c r="AL190" i="7" s="1"/>
  <c r="AL191" i="7" s="1"/>
  <c r="AL192" i="7" s="1"/>
  <c r="AL193" i="7" s="1"/>
  <c r="AL194" i="7" s="1"/>
  <c r="AL195" i="7" s="1"/>
  <c r="AL196" i="7" s="1"/>
  <c r="AL197" i="7" s="1"/>
  <c r="AL198" i="7" s="1"/>
  <c r="AL199" i="7" s="1"/>
  <c r="AL200" i="7" s="1"/>
  <c r="AL201" i="7" s="1"/>
  <c r="AL202" i="7" s="1"/>
  <c r="AL203" i="7" s="1"/>
  <c r="AL204" i="7" s="1"/>
  <c r="AL205" i="7" s="1"/>
  <c r="AL206" i="7" s="1"/>
  <c r="AL207" i="7" s="1"/>
  <c r="AL208" i="7" s="1"/>
  <c r="AL209" i="7" s="1"/>
  <c r="AL210" i="7" s="1"/>
  <c r="AL211" i="7" s="1"/>
  <c r="AL212" i="7" s="1"/>
  <c r="AL213" i="7" s="1"/>
  <c r="AL214" i="7" s="1"/>
  <c r="AL215" i="7" s="1"/>
  <c r="AL216" i="7" s="1"/>
  <c r="AL217" i="7" s="1"/>
  <c r="AL218" i="7" s="1"/>
  <c r="AL219" i="7" s="1"/>
  <c r="AL220" i="7" s="1"/>
  <c r="AL221" i="7" s="1"/>
  <c r="AL222" i="7" s="1"/>
  <c r="AL223" i="7" s="1"/>
  <c r="AL224" i="7" s="1"/>
  <c r="AL225" i="7" s="1"/>
  <c r="AL226" i="7" s="1"/>
  <c r="AL227" i="7" s="1"/>
  <c r="AL228" i="7" s="1"/>
  <c r="AL229" i="7" s="1"/>
  <c r="AL230" i="7" s="1"/>
  <c r="AL231" i="7" s="1"/>
  <c r="AL232" i="7" s="1"/>
  <c r="AL233" i="7" s="1"/>
  <c r="AL234" i="7" s="1"/>
  <c r="AL235" i="7" s="1"/>
  <c r="AL236" i="7" s="1"/>
  <c r="AL237" i="7" s="1"/>
  <c r="AL238" i="7" s="1"/>
  <c r="AL239" i="7" s="1"/>
  <c r="AL240" i="7" s="1"/>
  <c r="AL241" i="7" s="1"/>
  <c r="AL242" i="7" s="1"/>
  <c r="AL243" i="7" s="1"/>
  <c r="AL244" i="7" s="1"/>
  <c r="AL245" i="7" s="1"/>
  <c r="AL246" i="7" s="1"/>
  <c r="AL247" i="7" s="1"/>
  <c r="AL248" i="7" s="1"/>
  <c r="AL249" i="7" s="1"/>
  <c r="AL250" i="7" s="1"/>
  <c r="AL251" i="7" s="1"/>
  <c r="AL252" i="7" s="1"/>
  <c r="AL253" i="7" s="1"/>
  <c r="AL254" i="7" s="1"/>
  <c r="AL255" i="7" s="1"/>
  <c r="AL256" i="7" s="1"/>
  <c r="AL257" i="7" s="1"/>
  <c r="AL258" i="7" s="1"/>
  <c r="AL259" i="7" s="1"/>
  <c r="AL260" i="7" s="1"/>
  <c r="AL261" i="7" s="1"/>
  <c r="AL262" i="7" s="1"/>
  <c r="AL263" i="7" s="1"/>
  <c r="AL264" i="7" s="1"/>
  <c r="AL265" i="7" s="1"/>
  <c r="AL266" i="7" s="1"/>
  <c r="AL267" i="7" s="1"/>
  <c r="AL268" i="7" s="1"/>
  <c r="AL269" i="7" s="1"/>
  <c r="AL270" i="7" s="1"/>
  <c r="AL271" i="7" s="1"/>
  <c r="AL272" i="7" s="1"/>
  <c r="AL273" i="7" s="1"/>
  <c r="AL274" i="7" s="1"/>
  <c r="AL275" i="7" s="1"/>
  <c r="AL276" i="7" s="1"/>
  <c r="AL277" i="7" s="1"/>
  <c r="AL278" i="7" s="1"/>
  <c r="AL279" i="7" s="1"/>
  <c r="AL280" i="7" s="1"/>
  <c r="AL281" i="7" s="1"/>
  <c r="AL282" i="7" s="1"/>
  <c r="AL283" i="7" s="1"/>
  <c r="AL284" i="7" s="1"/>
  <c r="AL285" i="7" s="1"/>
  <c r="AL286" i="7" s="1"/>
  <c r="AL287" i="7" s="1"/>
  <c r="AL288" i="7" s="1"/>
  <c r="AL289" i="7" s="1"/>
  <c r="AL290" i="7" s="1"/>
  <c r="AL291" i="7" s="1"/>
  <c r="AL292" i="7" s="1"/>
  <c r="AL293" i="7" s="1"/>
  <c r="AL294" i="7" s="1"/>
  <c r="AL295" i="7" s="1"/>
  <c r="AL296" i="7" s="1"/>
  <c r="AL297" i="7" s="1"/>
  <c r="AL298" i="7" s="1"/>
  <c r="AL299" i="7" s="1"/>
  <c r="AL300" i="7" s="1"/>
  <c r="AL301" i="7" s="1"/>
  <c r="AL302" i="7" s="1"/>
  <c r="AL303" i="7" s="1"/>
  <c r="AL304" i="7" s="1"/>
  <c r="AL305" i="7" s="1"/>
  <c r="AL306" i="7" s="1"/>
  <c r="AL307" i="7" s="1"/>
  <c r="AL308" i="7" s="1"/>
  <c r="AL309" i="7" s="1"/>
  <c r="AL310" i="7" s="1"/>
  <c r="AL311" i="7" s="1"/>
  <c r="AL312" i="7" s="1"/>
  <c r="AL313" i="7" s="1"/>
  <c r="AL314" i="7" s="1"/>
  <c r="AL315" i="7" s="1"/>
  <c r="AL316" i="7" s="1"/>
  <c r="AL317" i="7" s="1"/>
  <c r="AL318" i="7" s="1"/>
  <c r="AL319" i="7" s="1"/>
  <c r="AL320" i="7" s="1"/>
  <c r="AL321" i="7" s="1"/>
  <c r="AL322" i="7" s="1"/>
  <c r="AL323" i="7" s="1"/>
  <c r="AL324" i="7" s="1"/>
  <c r="AL325" i="7" s="1"/>
  <c r="AL326" i="7" s="1"/>
  <c r="AL327" i="7" s="1"/>
  <c r="AL328" i="7" s="1"/>
  <c r="AL329" i="7" s="1"/>
  <c r="AL330" i="7" s="1"/>
  <c r="AL331" i="7" s="1"/>
  <c r="AL332" i="7" s="1"/>
  <c r="AL333" i="7" s="1"/>
  <c r="AL334" i="7" s="1"/>
  <c r="AL335" i="7" s="1"/>
  <c r="AL336" i="7" s="1"/>
  <c r="AL337" i="7" s="1"/>
  <c r="AL338" i="7" s="1"/>
  <c r="AL339" i="7" s="1"/>
  <c r="AL340" i="7" s="1"/>
  <c r="AL341" i="7" s="1"/>
  <c r="AL342" i="7" s="1"/>
  <c r="AL343" i="7" s="1"/>
  <c r="AL344" i="7" s="1"/>
  <c r="AL345" i="7" s="1"/>
  <c r="AL346" i="7" s="1"/>
  <c r="AL347" i="7" s="1"/>
  <c r="AL348" i="7" s="1"/>
  <c r="AL349" i="7" s="1"/>
  <c r="AL350" i="7" s="1"/>
  <c r="AL351" i="7" s="1"/>
  <c r="AL352" i="7" s="1"/>
  <c r="AL353" i="7" s="1"/>
  <c r="AL354" i="7" s="1"/>
  <c r="AL355" i="7" s="1"/>
  <c r="AL356" i="7" s="1"/>
  <c r="AL357" i="7" s="1"/>
  <c r="AL358" i="7" s="1"/>
  <c r="AL359" i="7" s="1"/>
  <c r="AL360" i="7" s="1"/>
  <c r="AL361" i="7" s="1"/>
  <c r="AL362" i="7" s="1"/>
  <c r="AL363" i="7" s="1"/>
  <c r="AL364" i="7" s="1"/>
  <c r="AL365" i="7" s="1"/>
  <c r="AL366" i="7" s="1"/>
  <c r="AL367" i="7" s="1"/>
  <c r="AL368" i="7" s="1"/>
  <c r="AL369" i="7" s="1"/>
  <c r="AL370" i="7" s="1"/>
  <c r="AL371" i="7" s="1"/>
  <c r="AL372" i="7" s="1"/>
  <c r="AL373" i="7" s="1"/>
  <c r="AL374" i="7" s="1"/>
  <c r="AL375" i="7" s="1"/>
  <c r="AL376" i="7" s="1"/>
  <c r="AL377" i="7" s="1"/>
  <c r="AL378" i="7" s="1"/>
  <c r="AL379" i="7" s="1"/>
  <c r="AL380" i="7" s="1"/>
  <c r="AL381" i="7" s="1"/>
  <c r="AL382" i="7" s="1"/>
  <c r="AL383" i="7" s="1"/>
  <c r="AL384" i="7" s="1"/>
  <c r="AL385" i="7" s="1"/>
  <c r="AL386" i="7" s="1"/>
  <c r="AL387" i="7" s="1"/>
  <c r="AL388" i="7" s="1"/>
  <c r="AL389" i="7" s="1"/>
  <c r="AL390" i="7" s="1"/>
  <c r="AL391" i="7" s="1"/>
  <c r="AL392" i="7" s="1"/>
  <c r="AL393" i="7" s="1"/>
  <c r="AL394" i="7" s="1"/>
  <c r="AL395" i="7" s="1"/>
  <c r="AL396" i="7" s="1"/>
  <c r="AL397" i="7" s="1"/>
  <c r="AL398" i="7" s="1"/>
  <c r="AL399" i="7" s="1"/>
  <c r="AL400" i="7" s="1"/>
  <c r="AL401" i="7" s="1"/>
  <c r="AL402" i="7" s="1"/>
  <c r="AL403" i="7" s="1"/>
  <c r="AL404" i="7" s="1"/>
  <c r="AL405" i="7" s="1"/>
  <c r="AL406" i="7" s="1"/>
  <c r="AL407" i="7" s="1"/>
  <c r="AL408" i="7" s="1"/>
  <c r="AL409" i="7" s="1"/>
  <c r="AL410" i="7" s="1"/>
  <c r="AL411" i="7" s="1"/>
  <c r="AL412" i="7" s="1"/>
  <c r="AL413" i="7" s="1"/>
  <c r="AL414" i="7" s="1"/>
  <c r="AL415" i="7" s="1"/>
  <c r="AL416" i="7" s="1"/>
  <c r="AL417" i="7" s="1"/>
  <c r="AL418" i="7" s="1"/>
  <c r="AL419" i="7" s="1"/>
  <c r="AL420" i="7" s="1"/>
  <c r="AL421" i="7" s="1"/>
  <c r="AL422" i="7" s="1"/>
  <c r="AL423" i="7" s="1"/>
  <c r="AL424" i="7" s="1"/>
  <c r="AL425" i="7" s="1"/>
  <c r="AL426" i="7" s="1"/>
  <c r="AL427" i="7" s="1"/>
  <c r="AL428" i="7" s="1"/>
  <c r="AL429" i="7" s="1"/>
  <c r="AL430" i="7" s="1"/>
  <c r="AL431" i="7" s="1"/>
  <c r="AL432" i="7" s="1"/>
  <c r="AL433" i="7" s="1"/>
  <c r="AL434" i="7" s="1"/>
  <c r="AL435" i="7" s="1"/>
  <c r="AL436" i="7" s="1"/>
  <c r="AL437" i="7" s="1"/>
  <c r="AL438" i="7" s="1"/>
  <c r="AL439" i="7" s="1"/>
  <c r="AL440" i="7" s="1"/>
  <c r="AL441" i="7" s="1"/>
  <c r="AL442" i="7" s="1"/>
  <c r="AL443" i="7" s="1"/>
  <c r="AL444" i="7" s="1"/>
  <c r="AL445" i="7" s="1"/>
  <c r="AL446" i="7" s="1"/>
  <c r="AL447" i="7" s="1"/>
  <c r="AL448" i="7" s="1"/>
  <c r="AL449" i="7" s="1"/>
  <c r="AL450" i="7" s="1"/>
  <c r="AL451" i="7" s="1"/>
  <c r="AL452" i="7" s="1"/>
  <c r="AL453" i="7" s="1"/>
  <c r="AL454" i="7" s="1"/>
  <c r="AL455" i="7" s="1"/>
  <c r="AL456" i="7" s="1"/>
  <c r="AL457" i="7" s="1"/>
  <c r="AL458" i="7" s="1"/>
  <c r="AL459" i="7" s="1"/>
  <c r="AL460" i="7" s="1"/>
  <c r="AL461" i="7" s="1"/>
  <c r="AL462" i="7" s="1"/>
  <c r="AL463" i="7" s="1"/>
  <c r="AL464" i="7" s="1"/>
  <c r="AL465" i="7" s="1"/>
  <c r="AL466" i="7" s="1"/>
  <c r="AL467" i="7" s="1"/>
  <c r="AL468" i="7" s="1"/>
  <c r="AL469" i="7" s="1"/>
  <c r="AL470" i="7" s="1"/>
  <c r="AL471" i="7" s="1"/>
  <c r="AL472" i="7" s="1"/>
  <c r="AL473" i="7" s="1"/>
  <c r="AL474" i="7" s="1"/>
  <c r="AL475" i="7" s="1"/>
  <c r="AL476" i="7" s="1"/>
  <c r="AL477" i="7" s="1"/>
  <c r="AL478" i="7" s="1"/>
  <c r="AL479" i="7" s="1"/>
  <c r="AL480" i="7" s="1"/>
  <c r="AL481" i="7" s="1"/>
  <c r="AL482" i="7" s="1"/>
  <c r="AL483" i="7" s="1"/>
  <c r="AL484" i="7" s="1"/>
  <c r="AL485" i="7" s="1"/>
  <c r="AL486" i="7" s="1"/>
  <c r="AL487" i="7" s="1"/>
  <c r="AL488" i="7" s="1"/>
  <c r="AL489" i="7" s="1"/>
  <c r="AL490" i="7" s="1"/>
  <c r="AL491" i="7" s="1"/>
  <c r="AL492" i="7" s="1"/>
  <c r="AL493" i="7" s="1"/>
  <c r="AL494" i="7" s="1"/>
  <c r="AL495" i="7" s="1"/>
  <c r="AL496" i="7" s="1"/>
  <c r="AL497" i="7" s="1"/>
  <c r="AL498" i="7" s="1"/>
  <c r="AL499" i="7" s="1"/>
  <c r="AL500" i="7" s="1"/>
  <c r="AL501" i="7" s="1"/>
  <c r="AK61" i="7"/>
  <c r="AK62" i="7" s="1"/>
  <c r="AK63" i="7" s="1"/>
  <c r="AK64" i="7" s="1"/>
  <c r="AK65" i="7" s="1"/>
  <c r="AK66" i="7" s="1"/>
  <c r="AK67" i="7" s="1"/>
  <c r="AK68" i="7" s="1"/>
  <c r="AK69" i="7" s="1"/>
  <c r="AK70" i="7" s="1"/>
  <c r="AK71" i="7" s="1"/>
  <c r="AK72" i="7" s="1"/>
  <c r="AK73" i="7" s="1"/>
  <c r="AK74" i="7" s="1"/>
  <c r="AK75" i="7" s="1"/>
  <c r="AK76" i="7" s="1"/>
  <c r="AK77" i="7" s="1"/>
  <c r="AK78" i="7" s="1"/>
  <c r="AK79" i="7" s="1"/>
  <c r="AK80" i="7" s="1"/>
  <c r="AK81" i="7" s="1"/>
  <c r="AK82" i="7" s="1"/>
  <c r="AK83" i="7" s="1"/>
  <c r="AK84" i="7" s="1"/>
  <c r="AK85" i="7" s="1"/>
  <c r="AK86" i="7" s="1"/>
  <c r="AK87" i="7" s="1"/>
  <c r="AK88" i="7" s="1"/>
  <c r="AK89" i="7" s="1"/>
  <c r="AK90" i="7" s="1"/>
  <c r="AK91" i="7" s="1"/>
  <c r="AK92" i="7" s="1"/>
  <c r="AK93" i="7" s="1"/>
  <c r="AK94" i="7" s="1"/>
  <c r="AK95" i="7" s="1"/>
  <c r="AK96" i="7" s="1"/>
  <c r="AK97" i="7" s="1"/>
  <c r="AK98" i="7" s="1"/>
  <c r="AK99" i="7" s="1"/>
  <c r="AK100" i="7" s="1"/>
  <c r="AK101" i="7" s="1"/>
  <c r="AK102" i="7" s="1"/>
  <c r="AK103" i="7" s="1"/>
  <c r="AK104" i="7" s="1"/>
  <c r="AK105" i="7" s="1"/>
  <c r="AK106" i="7" s="1"/>
  <c r="AK107" i="7" s="1"/>
  <c r="AK108" i="7" s="1"/>
  <c r="AK109" i="7" s="1"/>
  <c r="AK110" i="7" s="1"/>
  <c r="AK111" i="7" s="1"/>
  <c r="AK112" i="7" s="1"/>
  <c r="AK113" i="7" s="1"/>
  <c r="AK114" i="7" s="1"/>
  <c r="AK115" i="7" s="1"/>
  <c r="AK116" i="7" s="1"/>
  <c r="AK117" i="7" s="1"/>
  <c r="AK118" i="7" s="1"/>
  <c r="AK119" i="7" s="1"/>
  <c r="AK120" i="7" s="1"/>
  <c r="AK121" i="7" s="1"/>
  <c r="AK122" i="7" s="1"/>
  <c r="AK123" i="7" s="1"/>
  <c r="AK124" i="7" s="1"/>
  <c r="AK125" i="7" s="1"/>
  <c r="AK126" i="7" s="1"/>
  <c r="AK127" i="7" s="1"/>
  <c r="AK128" i="7" s="1"/>
  <c r="AK129" i="7" s="1"/>
  <c r="AK130" i="7" s="1"/>
  <c r="AK131" i="7" s="1"/>
  <c r="AK132" i="7" s="1"/>
  <c r="AK133" i="7" s="1"/>
  <c r="AK134" i="7" s="1"/>
  <c r="AK135" i="7" s="1"/>
  <c r="AK136" i="7" s="1"/>
  <c r="AK137" i="7" s="1"/>
  <c r="AK138" i="7" s="1"/>
  <c r="AK139" i="7" s="1"/>
  <c r="AK140" i="7" s="1"/>
  <c r="AK141" i="7" s="1"/>
  <c r="AK142" i="7" s="1"/>
  <c r="AK143" i="7" s="1"/>
  <c r="AK144" i="7" s="1"/>
  <c r="AK145" i="7" s="1"/>
  <c r="AK146" i="7" s="1"/>
  <c r="AK147" i="7" s="1"/>
  <c r="AK148" i="7" s="1"/>
  <c r="AK149" i="7" s="1"/>
  <c r="AK150" i="7" s="1"/>
  <c r="AK151" i="7" s="1"/>
  <c r="AK152" i="7" s="1"/>
  <c r="AK153" i="7" s="1"/>
  <c r="AK154" i="7" s="1"/>
  <c r="AK155" i="7" s="1"/>
  <c r="AK156" i="7" s="1"/>
  <c r="AK157" i="7" s="1"/>
  <c r="AK158" i="7" s="1"/>
  <c r="AK159" i="7" s="1"/>
  <c r="AK160" i="7" s="1"/>
  <c r="AK161" i="7" s="1"/>
  <c r="AK162" i="7" s="1"/>
  <c r="AK163" i="7" s="1"/>
  <c r="AK164" i="7" s="1"/>
  <c r="AK165" i="7" s="1"/>
  <c r="AK166" i="7" s="1"/>
  <c r="AK167" i="7" s="1"/>
  <c r="AK168" i="7" s="1"/>
  <c r="AK169" i="7" s="1"/>
  <c r="AK170" i="7" s="1"/>
  <c r="AK171" i="7" s="1"/>
  <c r="AK172" i="7" s="1"/>
  <c r="AK173" i="7" s="1"/>
  <c r="AK174" i="7" s="1"/>
  <c r="AK175" i="7" s="1"/>
  <c r="AK176" i="7" s="1"/>
  <c r="AK177" i="7" s="1"/>
  <c r="AK178" i="7" s="1"/>
  <c r="AK179" i="7" s="1"/>
  <c r="AK180" i="7" s="1"/>
  <c r="AK181" i="7" s="1"/>
  <c r="AK182" i="7" s="1"/>
  <c r="AK183" i="7" s="1"/>
  <c r="AK184" i="7" s="1"/>
  <c r="AK185" i="7" s="1"/>
  <c r="AK186" i="7" s="1"/>
  <c r="AK187" i="7" s="1"/>
  <c r="AK188" i="7" s="1"/>
  <c r="AK189" i="7" s="1"/>
  <c r="AK190" i="7" s="1"/>
  <c r="AK191" i="7" s="1"/>
  <c r="AK192" i="7" s="1"/>
  <c r="AK193" i="7" s="1"/>
  <c r="AK194" i="7" s="1"/>
  <c r="AK195" i="7" s="1"/>
  <c r="AK196" i="7" s="1"/>
  <c r="AK197" i="7" s="1"/>
  <c r="AK198" i="7" s="1"/>
  <c r="AK199" i="7" s="1"/>
  <c r="AK200" i="7" s="1"/>
  <c r="AK201" i="7" s="1"/>
  <c r="AK202" i="7" s="1"/>
  <c r="AK203" i="7" s="1"/>
  <c r="AK204" i="7" s="1"/>
  <c r="AK205" i="7" s="1"/>
  <c r="AK206" i="7" s="1"/>
  <c r="AK207" i="7" s="1"/>
  <c r="AK208" i="7" s="1"/>
  <c r="AK209" i="7" s="1"/>
  <c r="AK210" i="7" s="1"/>
  <c r="AK211" i="7" s="1"/>
  <c r="AK212" i="7" s="1"/>
  <c r="AK213" i="7" s="1"/>
  <c r="AK214" i="7" s="1"/>
  <c r="AK215" i="7" s="1"/>
  <c r="AK216" i="7" s="1"/>
  <c r="AK217" i="7" s="1"/>
  <c r="AK218" i="7" s="1"/>
  <c r="AK219" i="7" s="1"/>
  <c r="AK220" i="7" s="1"/>
  <c r="AK221" i="7" s="1"/>
  <c r="AK222" i="7" s="1"/>
  <c r="AK223" i="7" s="1"/>
  <c r="AK224" i="7" s="1"/>
  <c r="AK225" i="7" s="1"/>
  <c r="AK226" i="7" s="1"/>
  <c r="AK227" i="7" s="1"/>
  <c r="AK228" i="7" s="1"/>
  <c r="AK229" i="7" s="1"/>
  <c r="AK230" i="7" s="1"/>
  <c r="AK231" i="7" s="1"/>
  <c r="AK232" i="7" s="1"/>
  <c r="AK233" i="7" s="1"/>
  <c r="AK234" i="7" s="1"/>
  <c r="AK235" i="7" s="1"/>
  <c r="AK236" i="7" s="1"/>
  <c r="AK237" i="7" s="1"/>
  <c r="AK238" i="7" s="1"/>
  <c r="AK239" i="7" s="1"/>
  <c r="AK240" i="7" s="1"/>
  <c r="AK241" i="7" s="1"/>
  <c r="AK242" i="7" s="1"/>
  <c r="AK243" i="7" s="1"/>
  <c r="AK244" i="7" s="1"/>
  <c r="AK245" i="7" s="1"/>
  <c r="AK246" i="7" s="1"/>
  <c r="AK247" i="7" s="1"/>
  <c r="AK248" i="7" s="1"/>
  <c r="AK249" i="7" s="1"/>
  <c r="AK250" i="7" s="1"/>
  <c r="AK251" i="7" s="1"/>
  <c r="AK252" i="7" s="1"/>
  <c r="AK253" i="7" s="1"/>
  <c r="AK254" i="7" s="1"/>
  <c r="AK255" i="7" s="1"/>
  <c r="AK256" i="7" s="1"/>
  <c r="AK257" i="7" s="1"/>
  <c r="AK258" i="7" s="1"/>
  <c r="AK259" i="7" s="1"/>
  <c r="AK260" i="7" s="1"/>
  <c r="AK261" i="7" s="1"/>
  <c r="AK262" i="7" s="1"/>
  <c r="AK263" i="7" s="1"/>
  <c r="AK264" i="7" s="1"/>
  <c r="AK265" i="7" s="1"/>
  <c r="AK266" i="7" s="1"/>
  <c r="AK267" i="7" s="1"/>
  <c r="AK268" i="7" s="1"/>
  <c r="AK269" i="7" s="1"/>
  <c r="AK270" i="7" s="1"/>
  <c r="AK271" i="7" s="1"/>
  <c r="AK272" i="7" s="1"/>
  <c r="AK273" i="7" s="1"/>
  <c r="AK274" i="7" s="1"/>
  <c r="AK275" i="7" s="1"/>
  <c r="AK276" i="7" s="1"/>
  <c r="AK277" i="7" s="1"/>
  <c r="AK278" i="7" s="1"/>
  <c r="AK279" i="7" s="1"/>
  <c r="AK280" i="7" s="1"/>
  <c r="AK281" i="7" s="1"/>
  <c r="AK282" i="7" s="1"/>
  <c r="AK283" i="7" s="1"/>
  <c r="AK284" i="7" s="1"/>
  <c r="AK285" i="7" s="1"/>
  <c r="AK286" i="7" s="1"/>
  <c r="AK287" i="7" s="1"/>
  <c r="AK288" i="7" s="1"/>
  <c r="AK289" i="7" s="1"/>
  <c r="AK290" i="7" s="1"/>
  <c r="AK291" i="7" s="1"/>
  <c r="AK292" i="7" s="1"/>
  <c r="AK293" i="7" s="1"/>
  <c r="AK294" i="7" s="1"/>
  <c r="AK295" i="7" s="1"/>
  <c r="AK296" i="7" s="1"/>
  <c r="AK297" i="7" s="1"/>
  <c r="AK298" i="7" s="1"/>
  <c r="AK299" i="7" s="1"/>
  <c r="AK300" i="7" s="1"/>
  <c r="AK301" i="7" s="1"/>
  <c r="AK302" i="7" s="1"/>
  <c r="AK303" i="7" s="1"/>
  <c r="AK304" i="7" s="1"/>
  <c r="AK305" i="7" s="1"/>
  <c r="AK306" i="7" s="1"/>
  <c r="AK307" i="7" s="1"/>
  <c r="AK308" i="7" s="1"/>
  <c r="AK309" i="7" s="1"/>
  <c r="AK310" i="7" s="1"/>
  <c r="AK311" i="7" s="1"/>
  <c r="AK312" i="7" s="1"/>
  <c r="AK313" i="7" s="1"/>
  <c r="AK314" i="7" s="1"/>
  <c r="AK315" i="7" s="1"/>
  <c r="AK316" i="7" s="1"/>
  <c r="AK317" i="7" s="1"/>
  <c r="AK318" i="7" s="1"/>
  <c r="AK319" i="7" s="1"/>
  <c r="AK320" i="7" s="1"/>
  <c r="AK321" i="7" s="1"/>
  <c r="AK322" i="7" s="1"/>
  <c r="AK323" i="7" s="1"/>
  <c r="AK324" i="7" s="1"/>
  <c r="AK325" i="7" s="1"/>
  <c r="AK326" i="7" s="1"/>
  <c r="AK327" i="7" s="1"/>
  <c r="AK328" i="7" s="1"/>
  <c r="AK329" i="7" s="1"/>
  <c r="AK330" i="7" s="1"/>
  <c r="AK331" i="7" s="1"/>
  <c r="AK332" i="7" s="1"/>
  <c r="AK333" i="7" s="1"/>
  <c r="AK334" i="7" s="1"/>
  <c r="AK335" i="7" s="1"/>
  <c r="AK336" i="7" s="1"/>
  <c r="AK337" i="7" s="1"/>
  <c r="AK338" i="7" s="1"/>
  <c r="AK339" i="7" s="1"/>
  <c r="AK340" i="7" s="1"/>
  <c r="AK341" i="7" s="1"/>
  <c r="AK342" i="7" s="1"/>
  <c r="AK343" i="7" s="1"/>
  <c r="AK344" i="7" s="1"/>
  <c r="AK345" i="7" s="1"/>
  <c r="AK346" i="7" s="1"/>
  <c r="AK347" i="7" s="1"/>
  <c r="AK348" i="7" s="1"/>
  <c r="AK349" i="7" s="1"/>
  <c r="AK350" i="7" s="1"/>
  <c r="AK351" i="7" s="1"/>
  <c r="AK352" i="7" s="1"/>
  <c r="AK353" i="7" s="1"/>
  <c r="AK354" i="7" s="1"/>
  <c r="AK355" i="7" s="1"/>
  <c r="AK356" i="7" s="1"/>
  <c r="AK357" i="7" s="1"/>
  <c r="AK358" i="7" s="1"/>
  <c r="AK359" i="7" s="1"/>
  <c r="AK360" i="7" s="1"/>
  <c r="AK361" i="7" s="1"/>
  <c r="AK362" i="7" s="1"/>
  <c r="AK363" i="7" s="1"/>
  <c r="AK364" i="7" s="1"/>
  <c r="AK365" i="7" s="1"/>
  <c r="AK366" i="7" s="1"/>
  <c r="AK367" i="7" s="1"/>
  <c r="AK368" i="7" s="1"/>
  <c r="AK369" i="7" s="1"/>
  <c r="AK370" i="7" s="1"/>
  <c r="AK371" i="7" s="1"/>
  <c r="AK372" i="7" s="1"/>
  <c r="AK373" i="7" s="1"/>
  <c r="AK374" i="7" s="1"/>
  <c r="AK375" i="7" s="1"/>
  <c r="AK376" i="7" s="1"/>
  <c r="AK377" i="7" s="1"/>
  <c r="AK378" i="7" s="1"/>
  <c r="AK379" i="7" s="1"/>
  <c r="AK380" i="7" s="1"/>
  <c r="AK381" i="7" s="1"/>
  <c r="AK382" i="7" s="1"/>
  <c r="AK383" i="7" s="1"/>
  <c r="AK384" i="7" s="1"/>
  <c r="AK385" i="7" s="1"/>
  <c r="AK386" i="7" s="1"/>
  <c r="AK387" i="7" s="1"/>
  <c r="AK388" i="7" s="1"/>
  <c r="AK389" i="7" s="1"/>
  <c r="AK390" i="7" s="1"/>
  <c r="AK391" i="7" s="1"/>
  <c r="AK392" i="7" s="1"/>
  <c r="AK393" i="7" s="1"/>
  <c r="AK394" i="7" s="1"/>
  <c r="AK395" i="7" s="1"/>
  <c r="AK396" i="7" s="1"/>
  <c r="AK397" i="7" s="1"/>
  <c r="AK398" i="7" s="1"/>
  <c r="AK399" i="7" s="1"/>
  <c r="AK400" i="7" s="1"/>
  <c r="AK401" i="7" s="1"/>
  <c r="AK402" i="7" s="1"/>
  <c r="AK403" i="7" s="1"/>
  <c r="AK404" i="7" s="1"/>
  <c r="AK405" i="7" s="1"/>
  <c r="AK406" i="7" s="1"/>
  <c r="AK407" i="7" s="1"/>
  <c r="AK408" i="7" s="1"/>
  <c r="AK409" i="7" s="1"/>
  <c r="AK410" i="7" s="1"/>
  <c r="AK411" i="7" s="1"/>
  <c r="AK412" i="7" s="1"/>
  <c r="AK413" i="7" s="1"/>
  <c r="AK414" i="7" s="1"/>
  <c r="AK415" i="7" s="1"/>
  <c r="AK416" i="7" s="1"/>
  <c r="AK417" i="7" s="1"/>
  <c r="AK418" i="7" s="1"/>
  <c r="AK419" i="7" s="1"/>
  <c r="AK420" i="7" s="1"/>
  <c r="AK421" i="7" s="1"/>
  <c r="AK422" i="7" s="1"/>
  <c r="AK423" i="7" s="1"/>
  <c r="AK424" i="7" s="1"/>
  <c r="AK425" i="7" s="1"/>
  <c r="AK426" i="7" s="1"/>
  <c r="AK427" i="7" s="1"/>
  <c r="AK428" i="7" s="1"/>
  <c r="AK429" i="7" s="1"/>
  <c r="AK430" i="7" s="1"/>
  <c r="AK431" i="7" s="1"/>
  <c r="AK432" i="7" s="1"/>
  <c r="AK433" i="7" s="1"/>
  <c r="AK434" i="7" s="1"/>
  <c r="AK435" i="7" s="1"/>
  <c r="AK436" i="7" s="1"/>
  <c r="AK437" i="7" s="1"/>
  <c r="AK438" i="7" s="1"/>
  <c r="AK439" i="7" s="1"/>
  <c r="AK440" i="7" s="1"/>
  <c r="AK441" i="7" s="1"/>
  <c r="AK442" i="7" s="1"/>
  <c r="AK443" i="7" s="1"/>
  <c r="AK444" i="7" s="1"/>
  <c r="AK445" i="7" s="1"/>
  <c r="AK446" i="7" s="1"/>
  <c r="AK447" i="7" s="1"/>
  <c r="AK448" i="7" s="1"/>
  <c r="AK449" i="7" s="1"/>
  <c r="AK450" i="7" s="1"/>
  <c r="AK451" i="7" s="1"/>
  <c r="AK452" i="7" s="1"/>
  <c r="AK453" i="7" s="1"/>
  <c r="AK454" i="7" s="1"/>
  <c r="AK455" i="7" s="1"/>
  <c r="AK456" i="7" s="1"/>
  <c r="AK457" i="7" s="1"/>
  <c r="AK458" i="7" s="1"/>
  <c r="AK459" i="7" s="1"/>
  <c r="AK460" i="7" s="1"/>
  <c r="AK461" i="7" s="1"/>
  <c r="AK462" i="7" s="1"/>
  <c r="AK463" i="7" s="1"/>
  <c r="AK464" i="7" s="1"/>
  <c r="AK465" i="7" s="1"/>
  <c r="AK466" i="7" s="1"/>
  <c r="AK467" i="7" s="1"/>
  <c r="AK468" i="7" s="1"/>
  <c r="AK469" i="7" s="1"/>
  <c r="AK470" i="7" s="1"/>
  <c r="AK471" i="7" s="1"/>
  <c r="AK472" i="7" s="1"/>
  <c r="AK473" i="7" s="1"/>
  <c r="AK474" i="7" s="1"/>
  <c r="AK475" i="7" s="1"/>
  <c r="AK476" i="7" s="1"/>
  <c r="AK477" i="7" s="1"/>
  <c r="AK478" i="7" s="1"/>
  <c r="AK479" i="7" s="1"/>
  <c r="AK480" i="7" s="1"/>
  <c r="AK481" i="7" s="1"/>
  <c r="AK482" i="7" s="1"/>
  <c r="AK483" i="7" s="1"/>
  <c r="AK484" i="7" s="1"/>
  <c r="AK485" i="7" s="1"/>
  <c r="AK486" i="7" s="1"/>
  <c r="AK487" i="7" s="1"/>
  <c r="AK488" i="7" s="1"/>
  <c r="AK489" i="7" s="1"/>
  <c r="AK490" i="7" s="1"/>
  <c r="AK491" i="7" s="1"/>
  <c r="AK492" i="7" s="1"/>
  <c r="AK493" i="7" s="1"/>
  <c r="AK494" i="7" s="1"/>
  <c r="AK495" i="7" s="1"/>
  <c r="AK496" i="7" s="1"/>
  <c r="AK497" i="7" s="1"/>
  <c r="AK498" i="7" s="1"/>
  <c r="AK499" i="7" s="1"/>
  <c r="AK500" i="7" s="1"/>
  <c r="AK501" i="7" s="1"/>
  <c r="AJ61" i="7"/>
  <c r="AJ62" i="7" s="1"/>
  <c r="AJ63" i="7" s="1"/>
  <c r="AJ64" i="7" s="1"/>
  <c r="AJ65" i="7" s="1"/>
  <c r="AJ66" i="7" s="1"/>
  <c r="AJ67" i="7" s="1"/>
  <c r="AJ68" i="7" s="1"/>
  <c r="AJ69" i="7" s="1"/>
  <c r="AJ70" i="7" s="1"/>
  <c r="AJ71" i="7" s="1"/>
  <c r="AJ72" i="7" s="1"/>
  <c r="AJ73" i="7" s="1"/>
  <c r="AJ74" i="7" s="1"/>
  <c r="AJ75" i="7" s="1"/>
  <c r="AJ76" i="7" s="1"/>
  <c r="AJ77" i="7" s="1"/>
  <c r="AJ78" i="7" s="1"/>
  <c r="AJ79" i="7" s="1"/>
  <c r="AJ80" i="7" s="1"/>
  <c r="AJ81" i="7" s="1"/>
  <c r="AJ82" i="7" s="1"/>
  <c r="AJ83" i="7" s="1"/>
  <c r="AJ84" i="7" s="1"/>
  <c r="AJ85" i="7" s="1"/>
  <c r="AJ86" i="7" s="1"/>
  <c r="AJ87" i="7" s="1"/>
  <c r="AJ88" i="7" s="1"/>
  <c r="AJ89" i="7" s="1"/>
  <c r="AJ90" i="7" s="1"/>
  <c r="AJ91" i="7" s="1"/>
  <c r="AJ92" i="7" s="1"/>
  <c r="AJ93" i="7" s="1"/>
  <c r="AJ94" i="7" s="1"/>
  <c r="AJ95" i="7" s="1"/>
  <c r="AJ96" i="7" s="1"/>
  <c r="AJ97" i="7" s="1"/>
  <c r="AJ98" i="7" s="1"/>
  <c r="AJ99" i="7" s="1"/>
  <c r="AJ100" i="7" s="1"/>
  <c r="AJ101" i="7" s="1"/>
  <c r="AJ102" i="7" s="1"/>
  <c r="AJ103" i="7" s="1"/>
  <c r="AJ104" i="7" s="1"/>
  <c r="AJ105" i="7" s="1"/>
  <c r="AJ106" i="7" s="1"/>
  <c r="AJ107" i="7" s="1"/>
  <c r="AJ108" i="7" s="1"/>
  <c r="AJ109" i="7" s="1"/>
  <c r="AJ110" i="7" s="1"/>
  <c r="AJ111" i="7" s="1"/>
  <c r="AJ112" i="7" s="1"/>
  <c r="AJ113" i="7" s="1"/>
  <c r="AJ114" i="7" s="1"/>
  <c r="AJ115" i="7" s="1"/>
  <c r="AJ116" i="7" s="1"/>
  <c r="AJ117" i="7" s="1"/>
  <c r="AJ118" i="7" s="1"/>
  <c r="AJ119" i="7" s="1"/>
  <c r="AJ120" i="7" s="1"/>
  <c r="AJ121" i="7" s="1"/>
  <c r="AJ122" i="7" s="1"/>
  <c r="AJ123" i="7" s="1"/>
  <c r="AJ124" i="7" s="1"/>
  <c r="AJ125" i="7" s="1"/>
  <c r="AJ126" i="7" s="1"/>
  <c r="AJ127" i="7" s="1"/>
  <c r="AJ128" i="7" s="1"/>
  <c r="AJ129" i="7" s="1"/>
  <c r="AJ130" i="7" s="1"/>
  <c r="AJ131" i="7" s="1"/>
  <c r="AJ132" i="7" s="1"/>
  <c r="AJ133" i="7" s="1"/>
  <c r="AJ134" i="7" s="1"/>
  <c r="AJ135" i="7" s="1"/>
  <c r="AJ136" i="7" s="1"/>
  <c r="AJ137" i="7" s="1"/>
  <c r="AJ138" i="7" s="1"/>
  <c r="AJ139" i="7" s="1"/>
  <c r="AJ140" i="7" s="1"/>
  <c r="AJ141" i="7" s="1"/>
  <c r="AJ142" i="7" s="1"/>
  <c r="AJ143" i="7" s="1"/>
  <c r="AJ144" i="7" s="1"/>
  <c r="AJ145" i="7" s="1"/>
  <c r="AJ146" i="7" s="1"/>
  <c r="AJ147" i="7" s="1"/>
  <c r="AJ148" i="7" s="1"/>
  <c r="AJ149" i="7" s="1"/>
  <c r="AJ150" i="7" s="1"/>
  <c r="AJ151" i="7" s="1"/>
  <c r="AJ152" i="7" s="1"/>
  <c r="AJ153" i="7" s="1"/>
  <c r="AJ154" i="7" s="1"/>
  <c r="AJ155" i="7" s="1"/>
  <c r="AJ156" i="7" s="1"/>
  <c r="AJ157" i="7" s="1"/>
  <c r="AJ158" i="7" s="1"/>
  <c r="AJ159" i="7" s="1"/>
  <c r="AJ160" i="7" s="1"/>
  <c r="AJ161" i="7" s="1"/>
  <c r="AJ162" i="7" s="1"/>
  <c r="AJ163" i="7" s="1"/>
  <c r="AJ164" i="7" s="1"/>
  <c r="AJ165" i="7" s="1"/>
  <c r="AJ166" i="7" s="1"/>
  <c r="AJ167" i="7" s="1"/>
  <c r="AJ168" i="7" s="1"/>
  <c r="AJ169" i="7" s="1"/>
  <c r="AJ170" i="7" s="1"/>
  <c r="AJ171" i="7" s="1"/>
  <c r="AJ172" i="7" s="1"/>
  <c r="AJ173" i="7" s="1"/>
  <c r="AJ174" i="7" s="1"/>
  <c r="AJ175" i="7" s="1"/>
  <c r="AJ176" i="7" s="1"/>
  <c r="AJ177" i="7" s="1"/>
  <c r="AJ178" i="7" s="1"/>
  <c r="AJ179" i="7" s="1"/>
  <c r="AJ180" i="7" s="1"/>
  <c r="AJ181" i="7" s="1"/>
  <c r="AJ182" i="7" s="1"/>
  <c r="AJ183" i="7" s="1"/>
  <c r="AJ184" i="7" s="1"/>
  <c r="AJ185" i="7" s="1"/>
  <c r="AJ186" i="7" s="1"/>
  <c r="AJ187" i="7" s="1"/>
  <c r="AJ188" i="7" s="1"/>
  <c r="AJ189" i="7" s="1"/>
  <c r="AJ190" i="7" s="1"/>
  <c r="AJ191" i="7" s="1"/>
  <c r="AJ192" i="7" s="1"/>
  <c r="AJ193" i="7" s="1"/>
  <c r="AJ194" i="7" s="1"/>
  <c r="AJ195" i="7" s="1"/>
  <c r="AJ196" i="7" s="1"/>
  <c r="AJ197" i="7" s="1"/>
  <c r="AJ198" i="7" s="1"/>
  <c r="AJ199" i="7" s="1"/>
  <c r="AJ200" i="7" s="1"/>
  <c r="AJ201" i="7" s="1"/>
  <c r="AJ202" i="7" s="1"/>
  <c r="AJ203" i="7" s="1"/>
  <c r="AJ204" i="7" s="1"/>
  <c r="AJ205" i="7" s="1"/>
  <c r="AJ206" i="7" s="1"/>
  <c r="AJ207" i="7" s="1"/>
  <c r="AJ208" i="7" s="1"/>
  <c r="AJ209" i="7" s="1"/>
  <c r="AJ210" i="7" s="1"/>
  <c r="AJ211" i="7" s="1"/>
  <c r="AJ212" i="7" s="1"/>
  <c r="AJ213" i="7" s="1"/>
  <c r="AJ214" i="7" s="1"/>
  <c r="AJ215" i="7" s="1"/>
  <c r="AJ216" i="7" s="1"/>
  <c r="AJ217" i="7" s="1"/>
  <c r="AJ218" i="7" s="1"/>
  <c r="AJ219" i="7" s="1"/>
  <c r="AJ220" i="7" s="1"/>
  <c r="AJ221" i="7" s="1"/>
  <c r="AJ222" i="7" s="1"/>
  <c r="AJ223" i="7" s="1"/>
  <c r="AJ224" i="7" s="1"/>
  <c r="AJ225" i="7" s="1"/>
  <c r="AJ226" i="7" s="1"/>
  <c r="AJ227" i="7" s="1"/>
  <c r="AJ228" i="7" s="1"/>
  <c r="AJ229" i="7" s="1"/>
  <c r="AJ230" i="7" s="1"/>
  <c r="AJ231" i="7" s="1"/>
  <c r="AJ232" i="7" s="1"/>
  <c r="AJ233" i="7" s="1"/>
  <c r="AJ234" i="7" s="1"/>
  <c r="AJ235" i="7" s="1"/>
  <c r="AJ236" i="7" s="1"/>
  <c r="AJ237" i="7" s="1"/>
  <c r="AJ238" i="7" s="1"/>
  <c r="AJ239" i="7" s="1"/>
  <c r="AJ240" i="7" s="1"/>
  <c r="AJ241" i="7" s="1"/>
  <c r="AJ242" i="7" s="1"/>
  <c r="AJ243" i="7" s="1"/>
  <c r="AJ244" i="7" s="1"/>
  <c r="AJ245" i="7" s="1"/>
  <c r="AJ246" i="7" s="1"/>
  <c r="AJ247" i="7" s="1"/>
  <c r="AJ248" i="7" s="1"/>
  <c r="AJ249" i="7" s="1"/>
  <c r="AJ250" i="7" s="1"/>
  <c r="AJ251" i="7" s="1"/>
  <c r="AJ252" i="7" s="1"/>
  <c r="AJ253" i="7" s="1"/>
  <c r="AJ254" i="7" s="1"/>
  <c r="AJ255" i="7" s="1"/>
  <c r="AJ256" i="7" s="1"/>
  <c r="AJ257" i="7" s="1"/>
  <c r="AJ258" i="7" s="1"/>
  <c r="AJ259" i="7" s="1"/>
  <c r="AJ260" i="7" s="1"/>
  <c r="AJ261" i="7" s="1"/>
  <c r="AJ262" i="7" s="1"/>
  <c r="AJ263" i="7" s="1"/>
  <c r="AJ264" i="7" s="1"/>
  <c r="AJ265" i="7" s="1"/>
  <c r="AJ266" i="7" s="1"/>
  <c r="AJ267" i="7" s="1"/>
  <c r="AJ268" i="7" s="1"/>
  <c r="AJ269" i="7" s="1"/>
  <c r="AJ270" i="7" s="1"/>
  <c r="AJ271" i="7" s="1"/>
  <c r="AJ272" i="7" s="1"/>
  <c r="AJ273" i="7" s="1"/>
  <c r="AJ274" i="7" s="1"/>
  <c r="AJ275" i="7" s="1"/>
  <c r="AJ276" i="7" s="1"/>
  <c r="AJ277" i="7" s="1"/>
  <c r="AJ278" i="7" s="1"/>
  <c r="AJ279" i="7" s="1"/>
  <c r="AJ280" i="7" s="1"/>
  <c r="AJ281" i="7" s="1"/>
  <c r="AJ282" i="7" s="1"/>
  <c r="AJ283" i="7" s="1"/>
  <c r="AJ284" i="7" s="1"/>
  <c r="AJ285" i="7" s="1"/>
  <c r="AJ286" i="7" s="1"/>
  <c r="AJ287" i="7" s="1"/>
  <c r="AJ288" i="7" s="1"/>
  <c r="AJ289" i="7" s="1"/>
  <c r="AJ290" i="7" s="1"/>
  <c r="AJ291" i="7" s="1"/>
  <c r="AJ292" i="7" s="1"/>
  <c r="AJ293" i="7" s="1"/>
  <c r="AJ294" i="7" s="1"/>
  <c r="AJ295" i="7" s="1"/>
  <c r="AJ296" i="7" s="1"/>
  <c r="AJ297" i="7" s="1"/>
  <c r="AJ298" i="7" s="1"/>
  <c r="AJ299" i="7" s="1"/>
  <c r="AJ300" i="7" s="1"/>
  <c r="AJ301" i="7" s="1"/>
  <c r="AJ302" i="7" s="1"/>
  <c r="AJ303" i="7" s="1"/>
  <c r="AJ304" i="7" s="1"/>
  <c r="AJ305" i="7" s="1"/>
  <c r="AJ306" i="7" s="1"/>
  <c r="AJ307" i="7" s="1"/>
  <c r="AJ308" i="7" s="1"/>
  <c r="AJ309" i="7" s="1"/>
  <c r="AJ310" i="7" s="1"/>
  <c r="AJ311" i="7" s="1"/>
  <c r="AJ312" i="7" s="1"/>
  <c r="AJ313" i="7" s="1"/>
  <c r="AJ314" i="7" s="1"/>
  <c r="AJ315" i="7" s="1"/>
  <c r="AJ316" i="7" s="1"/>
  <c r="AJ317" i="7" s="1"/>
  <c r="AJ318" i="7" s="1"/>
  <c r="AJ319" i="7" s="1"/>
  <c r="AJ320" i="7" s="1"/>
  <c r="AJ321" i="7" s="1"/>
  <c r="AJ322" i="7" s="1"/>
  <c r="AJ323" i="7" s="1"/>
  <c r="AJ324" i="7" s="1"/>
  <c r="AJ325" i="7" s="1"/>
  <c r="AJ326" i="7" s="1"/>
  <c r="AJ327" i="7" s="1"/>
  <c r="AJ328" i="7" s="1"/>
  <c r="AJ329" i="7" s="1"/>
  <c r="AJ330" i="7" s="1"/>
  <c r="AJ331" i="7" s="1"/>
  <c r="AJ332" i="7" s="1"/>
  <c r="AJ333" i="7" s="1"/>
  <c r="AJ334" i="7" s="1"/>
  <c r="AJ335" i="7" s="1"/>
  <c r="AJ336" i="7" s="1"/>
  <c r="AJ337" i="7" s="1"/>
  <c r="AJ338" i="7" s="1"/>
  <c r="AJ339" i="7" s="1"/>
  <c r="AJ340" i="7" s="1"/>
  <c r="AJ341" i="7" s="1"/>
  <c r="AJ342" i="7" s="1"/>
  <c r="AJ343" i="7" s="1"/>
  <c r="AJ344" i="7" s="1"/>
  <c r="AJ345" i="7" s="1"/>
  <c r="AJ346" i="7" s="1"/>
  <c r="AJ347" i="7" s="1"/>
  <c r="AJ348" i="7" s="1"/>
  <c r="AJ349" i="7" s="1"/>
  <c r="AJ350" i="7" s="1"/>
  <c r="AJ351" i="7" s="1"/>
  <c r="AJ352" i="7" s="1"/>
  <c r="AJ353" i="7" s="1"/>
  <c r="AJ354" i="7" s="1"/>
  <c r="AJ355" i="7" s="1"/>
  <c r="AJ356" i="7" s="1"/>
  <c r="AJ357" i="7" s="1"/>
  <c r="AJ358" i="7" s="1"/>
  <c r="AJ359" i="7" s="1"/>
  <c r="AJ360" i="7" s="1"/>
  <c r="AJ361" i="7" s="1"/>
  <c r="AJ362" i="7" s="1"/>
  <c r="AJ363" i="7" s="1"/>
  <c r="AJ364" i="7" s="1"/>
  <c r="AJ365" i="7" s="1"/>
  <c r="AJ366" i="7" s="1"/>
  <c r="AJ367" i="7" s="1"/>
  <c r="AJ368" i="7" s="1"/>
  <c r="AJ369" i="7" s="1"/>
  <c r="AJ370" i="7" s="1"/>
  <c r="AJ371" i="7" s="1"/>
  <c r="AJ372" i="7" s="1"/>
  <c r="AJ373" i="7" s="1"/>
  <c r="AJ374" i="7" s="1"/>
  <c r="AJ375" i="7" s="1"/>
  <c r="AJ376" i="7" s="1"/>
  <c r="AJ377" i="7" s="1"/>
  <c r="AJ378" i="7" s="1"/>
  <c r="AJ379" i="7" s="1"/>
  <c r="AJ380" i="7" s="1"/>
  <c r="AJ381" i="7" s="1"/>
  <c r="AJ382" i="7" s="1"/>
  <c r="AJ383" i="7" s="1"/>
  <c r="AJ384" i="7" s="1"/>
  <c r="AJ385" i="7" s="1"/>
  <c r="AJ386" i="7" s="1"/>
  <c r="AJ387" i="7" s="1"/>
  <c r="AJ388" i="7" s="1"/>
  <c r="AJ389" i="7" s="1"/>
  <c r="AJ390" i="7" s="1"/>
  <c r="AJ391" i="7" s="1"/>
  <c r="AJ392" i="7" s="1"/>
  <c r="AJ393" i="7" s="1"/>
  <c r="AJ394" i="7" s="1"/>
  <c r="AJ395" i="7" s="1"/>
  <c r="AJ396" i="7" s="1"/>
  <c r="AJ397" i="7" s="1"/>
  <c r="AJ398" i="7" s="1"/>
  <c r="AJ399" i="7" s="1"/>
  <c r="AJ400" i="7" s="1"/>
  <c r="AJ401" i="7" s="1"/>
  <c r="AJ402" i="7" s="1"/>
  <c r="AJ403" i="7" s="1"/>
  <c r="AJ404" i="7" s="1"/>
  <c r="AJ405" i="7" s="1"/>
  <c r="AJ406" i="7" s="1"/>
  <c r="AJ407" i="7" s="1"/>
  <c r="AJ408" i="7" s="1"/>
  <c r="AJ409" i="7" s="1"/>
  <c r="AJ410" i="7" s="1"/>
  <c r="AJ411" i="7" s="1"/>
  <c r="AJ412" i="7" s="1"/>
  <c r="AJ413" i="7" s="1"/>
  <c r="AJ414" i="7" s="1"/>
  <c r="AJ415" i="7" s="1"/>
  <c r="AJ416" i="7" s="1"/>
  <c r="AJ417" i="7" s="1"/>
  <c r="AJ418" i="7" s="1"/>
  <c r="AJ419" i="7" s="1"/>
  <c r="AJ420" i="7" s="1"/>
  <c r="AJ421" i="7" s="1"/>
  <c r="AJ422" i="7" s="1"/>
  <c r="AJ423" i="7" s="1"/>
  <c r="AJ424" i="7" s="1"/>
  <c r="AJ425" i="7" s="1"/>
  <c r="AJ426" i="7" s="1"/>
  <c r="AJ427" i="7" s="1"/>
  <c r="AJ428" i="7" s="1"/>
  <c r="AJ429" i="7" s="1"/>
  <c r="AJ430" i="7" s="1"/>
  <c r="AJ431" i="7" s="1"/>
  <c r="AJ432" i="7" s="1"/>
  <c r="AJ433" i="7" s="1"/>
  <c r="AJ434" i="7" s="1"/>
  <c r="AJ435" i="7" s="1"/>
  <c r="AJ436" i="7" s="1"/>
  <c r="AJ437" i="7" s="1"/>
  <c r="AJ438" i="7" s="1"/>
  <c r="AJ439" i="7" s="1"/>
  <c r="AJ440" i="7" s="1"/>
  <c r="AJ441" i="7" s="1"/>
  <c r="AJ442" i="7" s="1"/>
  <c r="AJ443" i="7" s="1"/>
  <c r="AJ444" i="7" s="1"/>
  <c r="AJ445" i="7" s="1"/>
  <c r="AJ446" i="7" s="1"/>
  <c r="AJ447" i="7" s="1"/>
  <c r="AJ448" i="7" s="1"/>
  <c r="AJ449" i="7" s="1"/>
  <c r="AJ450" i="7" s="1"/>
  <c r="AJ451" i="7" s="1"/>
  <c r="AJ452" i="7" s="1"/>
  <c r="AJ453" i="7" s="1"/>
  <c r="AJ454" i="7" s="1"/>
  <c r="AJ455" i="7" s="1"/>
  <c r="AJ456" i="7" s="1"/>
  <c r="AJ457" i="7" s="1"/>
  <c r="AJ458" i="7" s="1"/>
  <c r="AJ459" i="7" s="1"/>
  <c r="AJ460" i="7" s="1"/>
  <c r="AJ461" i="7" s="1"/>
  <c r="AJ462" i="7" s="1"/>
  <c r="AJ463" i="7" s="1"/>
  <c r="AJ464" i="7" s="1"/>
  <c r="AJ465" i="7" s="1"/>
  <c r="AJ466" i="7" s="1"/>
  <c r="AJ467" i="7" s="1"/>
  <c r="AJ468" i="7" s="1"/>
  <c r="AJ469" i="7" s="1"/>
  <c r="AJ470" i="7" s="1"/>
  <c r="AJ471" i="7" s="1"/>
  <c r="AJ472" i="7" s="1"/>
  <c r="AJ473" i="7" s="1"/>
  <c r="AJ474" i="7" s="1"/>
  <c r="AJ475" i="7" s="1"/>
  <c r="AJ476" i="7" s="1"/>
  <c r="AJ477" i="7" s="1"/>
  <c r="AJ478" i="7" s="1"/>
  <c r="AJ479" i="7" s="1"/>
  <c r="AJ480" i="7" s="1"/>
  <c r="AJ481" i="7" s="1"/>
  <c r="AJ482" i="7" s="1"/>
  <c r="AJ483" i="7" s="1"/>
  <c r="AJ484" i="7" s="1"/>
  <c r="AJ485" i="7" s="1"/>
  <c r="AJ486" i="7" s="1"/>
  <c r="AJ487" i="7" s="1"/>
  <c r="AJ488" i="7" s="1"/>
  <c r="AJ489" i="7" s="1"/>
  <c r="AJ490" i="7" s="1"/>
  <c r="AJ491" i="7" s="1"/>
  <c r="AJ492" i="7" s="1"/>
  <c r="AJ493" i="7" s="1"/>
  <c r="AJ494" i="7" s="1"/>
  <c r="AJ495" i="7" s="1"/>
  <c r="AJ496" i="7" s="1"/>
  <c r="AJ497" i="7" s="1"/>
  <c r="AJ498" i="7" s="1"/>
  <c r="AJ499" i="7" s="1"/>
  <c r="AJ500" i="7" s="1"/>
  <c r="AJ501" i="7" s="1"/>
  <c r="AG61" i="7"/>
  <c r="AG62" i="7" s="1"/>
  <c r="AG63" i="7" s="1"/>
  <c r="AG64" i="7" s="1"/>
  <c r="AG65" i="7" s="1"/>
  <c r="AG66" i="7" s="1"/>
  <c r="AG67" i="7" s="1"/>
  <c r="AG68" i="7" s="1"/>
  <c r="AG69" i="7" s="1"/>
  <c r="AG70" i="7" s="1"/>
  <c r="AG71" i="7" s="1"/>
  <c r="AG72" i="7" s="1"/>
  <c r="AG73" i="7" s="1"/>
  <c r="AG74" i="7" s="1"/>
  <c r="AG75" i="7" s="1"/>
  <c r="AG76" i="7" s="1"/>
  <c r="AG77" i="7" s="1"/>
  <c r="AG78" i="7" s="1"/>
  <c r="AG79" i="7" s="1"/>
  <c r="AG80" i="7" s="1"/>
  <c r="AG81" i="7" s="1"/>
  <c r="AG82" i="7" s="1"/>
  <c r="AG83" i="7" s="1"/>
  <c r="AG84" i="7" s="1"/>
  <c r="AG85" i="7" s="1"/>
  <c r="AG86" i="7" s="1"/>
  <c r="AG87" i="7" s="1"/>
  <c r="AG88" i="7" s="1"/>
  <c r="AG89" i="7" s="1"/>
  <c r="AG90" i="7" s="1"/>
  <c r="AG91" i="7" s="1"/>
  <c r="AG92" i="7" s="1"/>
  <c r="AG93" i="7" s="1"/>
  <c r="AG94" i="7" s="1"/>
  <c r="AG95" i="7" s="1"/>
  <c r="AG96" i="7" s="1"/>
  <c r="AG97" i="7" s="1"/>
  <c r="AG98" i="7" s="1"/>
  <c r="AG99" i="7" s="1"/>
  <c r="AG100" i="7" s="1"/>
  <c r="AG101" i="7" s="1"/>
  <c r="AG102" i="7" s="1"/>
  <c r="AG103" i="7" s="1"/>
  <c r="AG104" i="7" s="1"/>
  <c r="AG105" i="7" s="1"/>
  <c r="AG106" i="7" s="1"/>
  <c r="AG107" i="7" s="1"/>
  <c r="AG108" i="7" s="1"/>
  <c r="AG109" i="7" s="1"/>
  <c r="AG110" i="7" s="1"/>
  <c r="AG111" i="7" s="1"/>
  <c r="AG112" i="7" s="1"/>
  <c r="AG113" i="7" s="1"/>
  <c r="AG114" i="7" s="1"/>
  <c r="AG115" i="7" s="1"/>
  <c r="AG116" i="7" s="1"/>
  <c r="AG117" i="7" s="1"/>
  <c r="AG118" i="7" s="1"/>
  <c r="AG119" i="7" s="1"/>
  <c r="AG120" i="7" s="1"/>
  <c r="AG121" i="7" s="1"/>
  <c r="AG122" i="7" s="1"/>
  <c r="AG123" i="7" s="1"/>
  <c r="AG124" i="7" s="1"/>
  <c r="AG125" i="7" s="1"/>
  <c r="AG126" i="7" s="1"/>
  <c r="AG127" i="7" s="1"/>
  <c r="AG128" i="7" s="1"/>
  <c r="AG129" i="7" s="1"/>
  <c r="AG130" i="7" s="1"/>
  <c r="AG131" i="7" s="1"/>
  <c r="AG132" i="7" s="1"/>
  <c r="AG133" i="7" s="1"/>
  <c r="AG134" i="7" s="1"/>
  <c r="AG135" i="7" s="1"/>
  <c r="AG136" i="7" s="1"/>
  <c r="AG137" i="7" s="1"/>
  <c r="AG138" i="7" s="1"/>
  <c r="AG139" i="7" s="1"/>
  <c r="AG140" i="7" s="1"/>
  <c r="AG141" i="7" s="1"/>
  <c r="AG142" i="7" s="1"/>
  <c r="AG143" i="7" s="1"/>
  <c r="AG144" i="7" s="1"/>
  <c r="AG145" i="7" s="1"/>
  <c r="AG146" i="7" s="1"/>
  <c r="AG147" i="7" s="1"/>
  <c r="AG148" i="7" s="1"/>
  <c r="AG149" i="7" s="1"/>
  <c r="AG150" i="7" s="1"/>
  <c r="AG151" i="7" s="1"/>
  <c r="AG152" i="7" s="1"/>
  <c r="AG153" i="7" s="1"/>
  <c r="AG154" i="7" s="1"/>
  <c r="AG155" i="7" s="1"/>
  <c r="AG156" i="7" s="1"/>
  <c r="AG157" i="7" s="1"/>
  <c r="AG158" i="7" s="1"/>
  <c r="AG159" i="7" s="1"/>
  <c r="AG160" i="7" s="1"/>
  <c r="AG161" i="7" s="1"/>
  <c r="AG162" i="7" s="1"/>
  <c r="AG163" i="7" s="1"/>
  <c r="AG164" i="7" s="1"/>
  <c r="AG165" i="7" s="1"/>
  <c r="AG166" i="7" s="1"/>
  <c r="AG167" i="7" s="1"/>
  <c r="AG168" i="7" s="1"/>
  <c r="AG169" i="7" s="1"/>
  <c r="AG170" i="7" s="1"/>
  <c r="AG171" i="7" s="1"/>
  <c r="AG172" i="7" s="1"/>
  <c r="AG173" i="7" s="1"/>
  <c r="AG174" i="7" s="1"/>
  <c r="AG175" i="7" s="1"/>
  <c r="AG176" i="7" s="1"/>
  <c r="AG177" i="7" s="1"/>
  <c r="AG178" i="7" s="1"/>
  <c r="AG179" i="7" s="1"/>
  <c r="AG180" i="7" s="1"/>
  <c r="AG181" i="7" s="1"/>
  <c r="AG182" i="7" s="1"/>
  <c r="AG183" i="7" s="1"/>
  <c r="AG184" i="7" s="1"/>
  <c r="AG185" i="7" s="1"/>
  <c r="AG186" i="7" s="1"/>
  <c r="AG187" i="7" s="1"/>
  <c r="AG188" i="7" s="1"/>
  <c r="AG189" i="7" s="1"/>
  <c r="AG190" i="7" s="1"/>
  <c r="AG191" i="7" s="1"/>
  <c r="AG192" i="7" s="1"/>
  <c r="AG193" i="7" s="1"/>
  <c r="AG194" i="7" s="1"/>
  <c r="AG195" i="7" s="1"/>
  <c r="AG196" i="7" s="1"/>
  <c r="AG197" i="7" s="1"/>
  <c r="AG198" i="7" s="1"/>
  <c r="AG199" i="7" s="1"/>
  <c r="AG200" i="7" s="1"/>
  <c r="AG201" i="7" s="1"/>
  <c r="AG202" i="7" s="1"/>
  <c r="AG203" i="7" s="1"/>
  <c r="AG204" i="7" s="1"/>
  <c r="AG205" i="7" s="1"/>
  <c r="AG206" i="7" s="1"/>
  <c r="AG207" i="7" s="1"/>
  <c r="AG208" i="7" s="1"/>
  <c r="AG209" i="7" s="1"/>
  <c r="AG210" i="7" s="1"/>
  <c r="AG211" i="7" s="1"/>
  <c r="AG212" i="7" s="1"/>
  <c r="AG213" i="7" s="1"/>
  <c r="AG214" i="7" s="1"/>
  <c r="AG215" i="7" s="1"/>
  <c r="AG216" i="7" s="1"/>
  <c r="AG217" i="7" s="1"/>
  <c r="AG218" i="7" s="1"/>
  <c r="AG219" i="7" s="1"/>
  <c r="AG220" i="7" s="1"/>
  <c r="AG221" i="7" s="1"/>
  <c r="AG222" i="7" s="1"/>
  <c r="AG223" i="7" s="1"/>
  <c r="AG224" i="7" s="1"/>
  <c r="AG225" i="7" s="1"/>
  <c r="AG226" i="7" s="1"/>
  <c r="AG227" i="7" s="1"/>
  <c r="AG228" i="7" s="1"/>
  <c r="AG229" i="7" s="1"/>
  <c r="AG230" i="7" s="1"/>
  <c r="AG231" i="7" s="1"/>
  <c r="AG232" i="7" s="1"/>
  <c r="AG233" i="7" s="1"/>
  <c r="AG234" i="7" s="1"/>
  <c r="AG235" i="7" s="1"/>
  <c r="AG236" i="7" s="1"/>
  <c r="AG237" i="7" s="1"/>
  <c r="AG238" i="7" s="1"/>
  <c r="AG239" i="7" s="1"/>
  <c r="AG240" i="7" s="1"/>
  <c r="AG241" i="7" s="1"/>
  <c r="AG242" i="7" s="1"/>
  <c r="AG243" i="7" s="1"/>
  <c r="AG244" i="7" s="1"/>
  <c r="AG245" i="7" s="1"/>
  <c r="AG246" i="7" s="1"/>
  <c r="AG247" i="7" s="1"/>
  <c r="AG248" i="7" s="1"/>
  <c r="AG249" i="7" s="1"/>
  <c r="AG250" i="7" s="1"/>
  <c r="AG251" i="7" s="1"/>
  <c r="AG252" i="7" s="1"/>
  <c r="AG253" i="7" s="1"/>
  <c r="AG254" i="7" s="1"/>
  <c r="AG255" i="7" s="1"/>
  <c r="AG256" i="7" s="1"/>
  <c r="AG257" i="7" s="1"/>
  <c r="AG258" i="7" s="1"/>
  <c r="AG259" i="7" s="1"/>
  <c r="AG260" i="7" s="1"/>
  <c r="AG261" i="7" s="1"/>
  <c r="AG262" i="7" s="1"/>
  <c r="AG263" i="7" s="1"/>
  <c r="AG264" i="7" s="1"/>
  <c r="AG265" i="7" s="1"/>
  <c r="AG266" i="7" s="1"/>
  <c r="AG267" i="7" s="1"/>
  <c r="AG268" i="7" s="1"/>
  <c r="AG269" i="7" s="1"/>
  <c r="AG270" i="7" s="1"/>
  <c r="AG271" i="7" s="1"/>
  <c r="AG272" i="7" s="1"/>
  <c r="AG273" i="7" s="1"/>
  <c r="AG274" i="7" s="1"/>
  <c r="AG275" i="7" s="1"/>
  <c r="AG276" i="7" s="1"/>
  <c r="AG277" i="7" s="1"/>
  <c r="AG278" i="7" s="1"/>
  <c r="AG279" i="7" s="1"/>
  <c r="AG280" i="7" s="1"/>
  <c r="AG281" i="7" s="1"/>
  <c r="AG282" i="7" s="1"/>
  <c r="AG283" i="7" s="1"/>
  <c r="AG284" i="7" s="1"/>
  <c r="AG285" i="7" s="1"/>
  <c r="AG286" i="7" s="1"/>
  <c r="AG287" i="7" s="1"/>
  <c r="AG288" i="7" s="1"/>
  <c r="AG289" i="7" s="1"/>
  <c r="AG290" i="7" s="1"/>
  <c r="AG291" i="7" s="1"/>
  <c r="AG292" i="7" s="1"/>
  <c r="AG293" i="7" s="1"/>
  <c r="AG294" i="7" s="1"/>
  <c r="AG295" i="7" s="1"/>
  <c r="AG296" i="7" s="1"/>
  <c r="AG297" i="7" s="1"/>
  <c r="AG298" i="7" s="1"/>
  <c r="AG299" i="7" s="1"/>
  <c r="AG300" i="7" s="1"/>
  <c r="AG301" i="7" s="1"/>
  <c r="AG302" i="7" s="1"/>
  <c r="AG303" i="7" s="1"/>
  <c r="AG304" i="7" s="1"/>
  <c r="AG305" i="7" s="1"/>
  <c r="AG306" i="7" s="1"/>
  <c r="AG307" i="7" s="1"/>
  <c r="AG308" i="7" s="1"/>
  <c r="AG309" i="7" s="1"/>
  <c r="AG310" i="7" s="1"/>
  <c r="AG311" i="7" s="1"/>
  <c r="AG312" i="7" s="1"/>
  <c r="AG313" i="7" s="1"/>
  <c r="AG314" i="7" s="1"/>
  <c r="AG315" i="7" s="1"/>
  <c r="AG316" i="7" s="1"/>
  <c r="AG317" i="7" s="1"/>
  <c r="AG318" i="7" s="1"/>
  <c r="AG319" i="7" s="1"/>
  <c r="AG320" i="7" s="1"/>
  <c r="AG321" i="7" s="1"/>
  <c r="AG322" i="7" s="1"/>
  <c r="AG323" i="7" s="1"/>
  <c r="AG324" i="7" s="1"/>
  <c r="AG325" i="7" s="1"/>
  <c r="AG326" i="7" s="1"/>
  <c r="AG327" i="7" s="1"/>
  <c r="AG328" i="7" s="1"/>
  <c r="AG329" i="7" s="1"/>
  <c r="AG330" i="7" s="1"/>
  <c r="AG331" i="7" s="1"/>
  <c r="AG332" i="7" s="1"/>
  <c r="AG333" i="7" s="1"/>
  <c r="AG334" i="7" s="1"/>
  <c r="AG335" i="7" s="1"/>
  <c r="AG336" i="7" s="1"/>
  <c r="AG337" i="7" s="1"/>
  <c r="AG338" i="7" s="1"/>
  <c r="AG339" i="7" s="1"/>
  <c r="AG340" i="7" s="1"/>
  <c r="AG341" i="7" s="1"/>
  <c r="AG342" i="7" s="1"/>
  <c r="AG343" i="7" s="1"/>
  <c r="AG344" i="7" s="1"/>
  <c r="AG345" i="7" s="1"/>
  <c r="AG346" i="7" s="1"/>
  <c r="AG347" i="7" s="1"/>
  <c r="AG348" i="7" s="1"/>
  <c r="AG349" i="7" s="1"/>
  <c r="AG350" i="7" s="1"/>
  <c r="AG351" i="7" s="1"/>
  <c r="AG352" i="7" s="1"/>
  <c r="AG353" i="7" s="1"/>
  <c r="AG354" i="7" s="1"/>
  <c r="AG355" i="7" s="1"/>
  <c r="AG356" i="7" s="1"/>
  <c r="AG357" i="7" s="1"/>
  <c r="AG358" i="7" s="1"/>
  <c r="AG359" i="7" s="1"/>
  <c r="AG360" i="7" s="1"/>
  <c r="AG361" i="7" s="1"/>
  <c r="AG362" i="7" s="1"/>
  <c r="AG363" i="7" s="1"/>
  <c r="AG364" i="7" s="1"/>
  <c r="AG365" i="7" s="1"/>
  <c r="AG366" i="7" s="1"/>
  <c r="AG367" i="7" s="1"/>
  <c r="AG368" i="7" s="1"/>
  <c r="AG369" i="7" s="1"/>
  <c r="AG370" i="7" s="1"/>
  <c r="AG371" i="7" s="1"/>
  <c r="AG372" i="7" s="1"/>
  <c r="AG373" i="7" s="1"/>
  <c r="AG374" i="7" s="1"/>
  <c r="AG375" i="7" s="1"/>
  <c r="AG376" i="7" s="1"/>
  <c r="AG377" i="7" s="1"/>
  <c r="AG378" i="7" s="1"/>
  <c r="AG379" i="7" s="1"/>
  <c r="AG380" i="7" s="1"/>
  <c r="AG381" i="7" s="1"/>
  <c r="AG382" i="7" s="1"/>
  <c r="AG383" i="7" s="1"/>
  <c r="AG384" i="7" s="1"/>
  <c r="AG385" i="7" s="1"/>
  <c r="AG386" i="7" s="1"/>
  <c r="AG387" i="7" s="1"/>
  <c r="AG388" i="7" s="1"/>
  <c r="AG389" i="7" s="1"/>
  <c r="AG390" i="7" s="1"/>
  <c r="AG391" i="7" s="1"/>
  <c r="AG392" i="7" s="1"/>
  <c r="AG393" i="7" s="1"/>
  <c r="AG394" i="7" s="1"/>
  <c r="AG395" i="7" s="1"/>
  <c r="AG396" i="7" s="1"/>
  <c r="AG397" i="7" s="1"/>
  <c r="AG398" i="7" s="1"/>
  <c r="AG399" i="7" s="1"/>
  <c r="AG400" i="7" s="1"/>
  <c r="AG401" i="7" s="1"/>
  <c r="AG402" i="7" s="1"/>
  <c r="AG403" i="7" s="1"/>
  <c r="AG404" i="7" s="1"/>
  <c r="AG405" i="7" s="1"/>
  <c r="AG406" i="7" s="1"/>
  <c r="AG407" i="7" s="1"/>
  <c r="AG408" i="7" s="1"/>
  <c r="AG409" i="7" s="1"/>
  <c r="AG410" i="7" s="1"/>
  <c r="AG411" i="7" s="1"/>
  <c r="AG412" i="7" s="1"/>
  <c r="AG413" i="7" s="1"/>
  <c r="AG414" i="7" s="1"/>
  <c r="AG415" i="7" s="1"/>
  <c r="AG416" i="7" s="1"/>
  <c r="AG417" i="7" s="1"/>
  <c r="AG418" i="7" s="1"/>
  <c r="AG419" i="7" s="1"/>
  <c r="AG420" i="7" s="1"/>
  <c r="AG421" i="7" s="1"/>
  <c r="AG422" i="7" s="1"/>
  <c r="AG423" i="7" s="1"/>
  <c r="AG424" i="7" s="1"/>
  <c r="AG425" i="7" s="1"/>
  <c r="AG426" i="7" s="1"/>
  <c r="AG427" i="7" s="1"/>
  <c r="AG428" i="7" s="1"/>
  <c r="AG429" i="7" s="1"/>
  <c r="AG430" i="7" s="1"/>
  <c r="AG431" i="7" s="1"/>
  <c r="AG432" i="7" s="1"/>
  <c r="AG433" i="7" s="1"/>
  <c r="AG434" i="7" s="1"/>
  <c r="AG435" i="7" s="1"/>
  <c r="AG436" i="7" s="1"/>
  <c r="AG437" i="7" s="1"/>
  <c r="AG438" i="7" s="1"/>
  <c r="AG439" i="7" s="1"/>
  <c r="AG440" i="7" s="1"/>
  <c r="AG441" i="7" s="1"/>
  <c r="AG442" i="7" s="1"/>
  <c r="AG443" i="7" s="1"/>
  <c r="AG444" i="7" s="1"/>
  <c r="AG445" i="7" s="1"/>
  <c r="AG446" i="7" s="1"/>
  <c r="AG447" i="7" s="1"/>
  <c r="AG448" i="7" s="1"/>
  <c r="AG449" i="7" s="1"/>
  <c r="AG450" i="7" s="1"/>
  <c r="AG451" i="7" s="1"/>
  <c r="AG452" i="7" s="1"/>
  <c r="AG453" i="7" s="1"/>
  <c r="AG454" i="7" s="1"/>
  <c r="AG455" i="7" s="1"/>
  <c r="AG456" i="7" s="1"/>
  <c r="AG457" i="7" s="1"/>
  <c r="AG458" i="7" s="1"/>
  <c r="AG459" i="7" s="1"/>
  <c r="AG460" i="7" s="1"/>
  <c r="AG461" i="7" s="1"/>
  <c r="AG462" i="7" s="1"/>
  <c r="AG463" i="7" s="1"/>
  <c r="AG464" i="7" s="1"/>
  <c r="AG465" i="7" s="1"/>
  <c r="AG466" i="7" s="1"/>
  <c r="AG467" i="7" s="1"/>
  <c r="AG468" i="7" s="1"/>
  <c r="AG469" i="7" s="1"/>
  <c r="AG470" i="7" s="1"/>
  <c r="AG471" i="7" s="1"/>
  <c r="AG472" i="7" s="1"/>
  <c r="AG473" i="7" s="1"/>
  <c r="AG474" i="7" s="1"/>
  <c r="AG475" i="7" s="1"/>
  <c r="AG476" i="7" s="1"/>
  <c r="AG477" i="7" s="1"/>
  <c r="AG478" i="7" s="1"/>
  <c r="AG479" i="7" s="1"/>
  <c r="AG480" i="7" s="1"/>
  <c r="AG481" i="7" s="1"/>
  <c r="AG482" i="7" s="1"/>
  <c r="AG483" i="7" s="1"/>
  <c r="AG484" i="7" s="1"/>
  <c r="AG485" i="7" s="1"/>
  <c r="AG486" i="7" s="1"/>
  <c r="AG487" i="7" s="1"/>
  <c r="AG488" i="7" s="1"/>
  <c r="AG489" i="7" s="1"/>
  <c r="AG490" i="7" s="1"/>
  <c r="AG491" i="7" s="1"/>
  <c r="AG492" i="7" s="1"/>
  <c r="AG493" i="7" s="1"/>
  <c r="AG494" i="7" s="1"/>
  <c r="AG495" i="7" s="1"/>
  <c r="AG496" i="7" s="1"/>
  <c r="AG497" i="7" s="1"/>
  <c r="AG498" i="7" s="1"/>
  <c r="AG499" i="7" s="1"/>
  <c r="AG500" i="7" s="1"/>
  <c r="AG501" i="7" s="1"/>
  <c r="AH61" i="7"/>
  <c r="AH62" i="7" s="1"/>
  <c r="AH63" i="7" s="1"/>
  <c r="AH64" i="7" s="1"/>
  <c r="AH65" i="7" s="1"/>
  <c r="AH66" i="7" s="1"/>
  <c r="AH67" i="7" s="1"/>
  <c r="AH68" i="7" s="1"/>
  <c r="AH69" i="7" s="1"/>
  <c r="AH70" i="7" s="1"/>
  <c r="AH71" i="7" s="1"/>
  <c r="AH72" i="7" s="1"/>
  <c r="AH73" i="7" s="1"/>
  <c r="AH74" i="7" s="1"/>
  <c r="AH75" i="7" s="1"/>
  <c r="AH76" i="7" s="1"/>
  <c r="AH77" i="7" s="1"/>
  <c r="AH78" i="7" s="1"/>
  <c r="AH79" i="7" s="1"/>
  <c r="AH80" i="7" s="1"/>
  <c r="AH81" i="7" s="1"/>
  <c r="AH82" i="7" s="1"/>
  <c r="AH83" i="7" s="1"/>
  <c r="AH84" i="7" s="1"/>
  <c r="AH85" i="7" s="1"/>
  <c r="AH86" i="7" s="1"/>
  <c r="AH87" i="7" s="1"/>
  <c r="AH88" i="7" s="1"/>
  <c r="AH89" i="7" s="1"/>
  <c r="AH90" i="7" s="1"/>
  <c r="AH91" i="7" s="1"/>
  <c r="AH92" i="7" s="1"/>
  <c r="AH93" i="7" s="1"/>
  <c r="AH94" i="7" s="1"/>
  <c r="AH95" i="7" s="1"/>
  <c r="AH96" i="7" s="1"/>
  <c r="AH97" i="7" s="1"/>
  <c r="AH98" i="7" s="1"/>
  <c r="AH99" i="7" s="1"/>
  <c r="AH100" i="7" s="1"/>
  <c r="AH101" i="7" s="1"/>
  <c r="AH102" i="7" s="1"/>
  <c r="AH103" i="7" s="1"/>
  <c r="AH104" i="7" s="1"/>
  <c r="AH105" i="7" s="1"/>
  <c r="AH106" i="7" s="1"/>
  <c r="AH107" i="7" s="1"/>
  <c r="AH108" i="7" s="1"/>
  <c r="AH109" i="7" s="1"/>
  <c r="AH110" i="7" s="1"/>
  <c r="AH111" i="7" s="1"/>
  <c r="AH112" i="7" s="1"/>
  <c r="AH113" i="7" s="1"/>
  <c r="AH114" i="7" s="1"/>
  <c r="AH115" i="7" s="1"/>
  <c r="AH116" i="7" s="1"/>
  <c r="AH117" i="7" s="1"/>
  <c r="AH118" i="7" s="1"/>
  <c r="AH119" i="7" s="1"/>
  <c r="AH120" i="7" s="1"/>
  <c r="AH121" i="7" s="1"/>
  <c r="AH122" i="7" s="1"/>
  <c r="AH123" i="7" s="1"/>
  <c r="AH124" i="7" s="1"/>
  <c r="AH125" i="7" s="1"/>
  <c r="AH126" i="7" s="1"/>
  <c r="AH127" i="7" s="1"/>
  <c r="AH128" i="7" s="1"/>
  <c r="AH129" i="7" s="1"/>
  <c r="AH130" i="7" s="1"/>
  <c r="AH131" i="7" s="1"/>
  <c r="AH132" i="7" s="1"/>
  <c r="AH133" i="7" s="1"/>
  <c r="AH134" i="7" s="1"/>
  <c r="AH135" i="7" s="1"/>
  <c r="AH136" i="7" s="1"/>
  <c r="AH137" i="7" s="1"/>
  <c r="AH138" i="7" s="1"/>
  <c r="AH139" i="7" s="1"/>
  <c r="AH140" i="7" s="1"/>
  <c r="AH141" i="7" s="1"/>
  <c r="AH142" i="7" s="1"/>
  <c r="AH143" i="7" s="1"/>
  <c r="AH144" i="7" s="1"/>
  <c r="AH145" i="7" s="1"/>
  <c r="AH146" i="7" s="1"/>
  <c r="AH147" i="7" s="1"/>
  <c r="AH148" i="7" s="1"/>
  <c r="AH149" i="7" s="1"/>
  <c r="AH150" i="7" s="1"/>
  <c r="AH151" i="7" s="1"/>
  <c r="AH152" i="7" s="1"/>
  <c r="AH153" i="7" s="1"/>
  <c r="AH154" i="7" s="1"/>
  <c r="AH155" i="7" s="1"/>
  <c r="AH156" i="7" s="1"/>
  <c r="AH157" i="7" s="1"/>
  <c r="AH158" i="7" s="1"/>
  <c r="AH159" i="7" s="1"/>
  <c r="AH160" i="7" s="1"/>
  <c r="AH161" i="7" s="1"/>
  <c r="AH162" i="7" s="1"/>
  <c r="AH163" i="7" s="1"/>
  <c r="AH164" i="7" s="1"/>
  <c r="AH165" i="7" s="1"/>
  <c r="AH166" i="7" s="1"/>
  <c r="AH167" i="7" s="1"/>
  <c r="AH168" i="7" s="1"/>
  <c r="AH169" i="7" s="1"/>
  <c r="AH170" i="7" s="1"/>
  <c r="AH171" i="7" s="1"/>
  <c r="AH172" i="7" s="1"/>
  <c r="AH173" i="7" s="1"/>
  <c r="AH174" i="7" s="1"/>
  <c r="AH175" i="7" s="1"/>
  <c r="AH176" i="7" s="1"/>
  <c r="AH177" i="7" s="1"/>
  <c r="AH178" i="7" s="1"/>
  <c r="AH179" i="7" s="1"/>
  <c r="AH180" i="7" s="1"/>
  <c r="AH181" i="7" s="1"/>
  <c r="AH182" i="7" s="1"/>
  <c r="AH183" i="7" s="1"/>
  <c r="AH184" i="7" s="1"/>
  <c r="AH185" i="7" s="1"/>
  <c r="AH186" i="7" s="1"/>
  <c r="AH187" i="7" s="1"/>
  <c r="AH188" i="7" s="1"/>
  <c r="AH189" i="7" s="1"/>
  <c r="AH190" i="7" s="1"/>
  <c r="AH191" i="7" s="1"/>
  <c r="AH192" i="7" s="1"/>
  <c r="AH193" i="7" s="1"/>
  <c r="AH194" i="7" s="1"/>
  <c r="AH195" i="7" s="1"/>
  <c r="AH196" i="7" s="1"/>
  <c r="AH197" i="7" s="1"/>
  <c r="AH198" i="7" s="1"/>
  <c r="AH199" i="7" s="1"/>
  <c r="AH200" i="7" s="1"/>
  <c r="AH201" i="7" s="1"/>
  <c r="AH202" i="7" s="1"/>
  <c r="AH203" i="7" s="1"/>
  <c r="AH204" i="7" s="1"/>
  <c r="AH205" i="7" s="1"/>
  <c r="AH206" i="7" s="1"/>
  <c r="AH207" i="7" s="1"/>
  <c r="AH208" i="7" s="1"/>
  <c r="AH209" i="7" s="1"/>
  <c r="AH210" i="7" s="1"/>
  <c r="AH211" i="7" s="1"/>
  <c r="AH212" i="7" s="1"/>
  <c r="AH213" i="7" s="1"/>
  <c r="AH214" i="7" s="1"/>
  <c r="AH215" i="7" s="1"/>
  <c r="AH216" i="7" s="1"/>
  <c r="AH217" i="7" s="1"/>
  <c r="AH218" i="7" s="1"/>
  <c r="AH219" i="7" s="1"/>
  <c r="AH220" i="7" s="1"/>
  <c r="AH221" i="7" s="1"/>
  <c r="AH222" i="7" s="1"/>
  <c r="AH223" i="7" s="1"/>
  <c r="AH224" i="7" s="1"/>
  <c r="AH225" i="7" s="1"/>
  <c r="AH226" i="7" s="1"/>
  <c r="AH227" i="7" s="1"/>
  <c r="AH228" i="7" s="1"/>
  <c r="AH229" i="7" s="1"/>
  <c r="AH230" i="7" s="1"/>
  <c r="AH231" i="7" s="1"/>
  <c r="AH232" i="7" s="1"/>
  <c r="AH233" i="7" s="1"/>
  <c r="AH234" i="7" s="1"/>
  <c r="AH235" i="7" s="1"/>
  <c r="AH236" i="7" s="1"/>
  <c r="AH237" i="7" s="1"/>
  <c r="AH238" i="7" s="1"/>
  <c r="AH239" i="7" s="1"/>
  <c r="AH240" i="7" s="1"/>
  <c r="AH241" i="7" s="1"/>
  <c r="AH242" i="7" s="1"/>
  <c r="AH243" i="7" s="1"/>
  <c r="AH244" i="7" s="1"/>
  <c r="AH245" i="7" s="1"/>
  <c r="AH246" i="7" s="1"/>
  <c r="AH247" i="7" s="1"/>
  <c r="AH248" i="7" s="1"/>
  <c r="AH249" i="7" s="1"/>
  <c r="AH250" i="7" s="1"/>
  <c r="AH251" i="7" s="1"/>
  <c r="AH252" i="7" s="1"/>
  <c r="AH253" i="7" s="1"/>
  <c r="AH254" i="7" s="1"/>
  <c r="AH255" i="7" s="1"/>
  <c r="AH256" i="7" s="1"/>
  <c r="AH257" i="7" s="1"/>
  <c r="AH258" i="7" s="1"/>
  <c r="AH259" i="7" s="1"/>
  <c r="AH260" i="7" s="1"/>
  <c r="AH261" i="7" s="1"/>
  <c r="AH262" i="7" s="1"/>
  <c r="AH263" i="7" s="1"/>
  <c r="AH264" i="7" s="1"/>
  <c r="AH265" i="7" s="1"/>
  <c r="AH266" i="7" s="1"/>
  <c r="AH267" i="7" s="1"/>
  <c r="AH268" i="7" s="1"/>
  <c r="AH269" i="7" s="1"/>
  <c r="AH270" i="7" s="1"/>
  <c r="AH271" i="7" s="1"/>
  <c r="AH272" i="7" s="1"/>
  <c r="AH273" i="7" s="1"/>
  <c r="AH274" i="7" s="1"/>
  <c r="AH275" i="7" s="1"/>
  <c r="AH276" i="7" s="1"/>
  <c r="AH277" i="7" s="1"/>
  <c r="AH278" i="7" s="1"/>
  <c r="AH279" i="7" s="1"/>
  <c r="AH280" i="7" s="1"/>
  <c r="AH281" i="7" s="1"/>
  <c r="AH282" i="7" s="1"/>
  <c r="AH283" i="7" s="1"/>
  <c r="AH284" i="7" s="1"/>
  <c r="AH285" i="7" s="1"/>
  <c r="AH286" i="7" s="1"/>
  <c r="AH287" i="7" s="1"/>
  <c r="AH288" i="7" s="1"/>
  <c r="AH289" i="7" s="1"/>
  <c r="AH290" i="7" s="1"/>
  <c r="AH291" i="7" s="1"/>
  <c r="AH292" i="7" s="1"/>
  <c r="AH293" i="7" s="1"/>
  <c r="AH294" i="7" s="1"/>
  <c r="AH295" i="7" s="1"/>
  <c r="AH296" i="7" s="1"/>
  <c r="AH297" i="7" s="1"/>
  <c r="AH298" i="7" s="1"/>
  <c r="AH299" i="7" s="1"/>
  <c r="AH300" i="7" s="1"/>
  <c r="AH301" i="7" s="1"/>
  <c r="AH302" i="7" s="1"/>
  <c r="AH303" i="7" s="1"/>
  <c r="AH304" i="7" s="1"/>
  <c r="AH305" i="7" s="1"/>
  <c r="AH306" i="7" s="1"/>
  <c r="AH307" i="7" s="1"/>
  <c r="AH308" i="7" s="1"/>
  <c r="AH309" i="7" s="1"/>
  <c r="AH310" i="7" s="1"/>
  <c r="AH311" i="7" s="1"/>
  <c r="AH312" i="7" s="1"/>
  <c r="AH313" i="7" s="1"/>
  <c r="AH314" i="7" s="1"/>
  <c r="AH315" i="7" s="1"/>
  <c r="AH316" i="7" s="1"/>
  <c r="AH317" i="7" s="1"/>
  <c r="AH318" i="7" s="1"/>
  <c r="AH319" i="7" s="1"/>
  <c r="AH320" i="7" s="1"/>
  <c r="AH321" i="7" s="1"/>
  <c r="AH322" i="7" s="1"/>
  <c r="AH323" i="7" s="1"/>
  <c r="AH324" i="7" s="1"/>
  <c r="AH325" i="7" s="1"/>
  <c r="AH326" i="7" s="1"/>
  <c r="AH327" i="7" s="1"/>
  <c r="AH328" i="7" s="1"/>
  <c r="AH329" i="7" s="1"/>
  <c r="AH330" i="7" s="1"/>
  <c r="AH331" i="7" s="1"/>
  <c r="AH332" i="7" s="1"/>
  <c r="AH333" i="7" s="1"/>
  <c r="AH334" i="7" s="1"/>
  <c r="AH335" i="7" s="1"/>
  <c r="AH336" i="7" s="1"/>
  <c r="AH337" i="7" s="1"/>
  <c r="AH338" i="7" s="1"/>
  <c r="AH339" i="7" s="1"/>
  <c r="AH340" i="7" s="1"/>
  <c r="AH341" i="7" s="1"/>
  <c r="AH342" i="7" s="1"/>
  <c r="AH343" i="7" s="1"/>
  <c r="AH344" i="7" s="1"/>
  <c r="AH345" i="7" s="1"/>
  <c r="AH346" i="7" s="1"/>
  <c r="AH347" i="7" s="1"/>
  <c r="AH348" i="7" s="1"/>
  <c r="AH349" i="7" s="1"/>
  <c r="AH350" i="7" s="1"/>
  <c r="AH351" i="7" s="1"/>
  <c r="AH352" i="7" s="1"/>
  <c r="AH353" i="7" s="1"/>
  <c r="AH354" i="7" s="1"/>
  <c r="AH355" i="7" s="1"/>
  <c r="AH356" i="7" s="1"/>
  <c r="AH357" i="7" s="1"/>
  <c r="AH358" i="7" s="1"/>
  <c r="AH359" i="7" s="1"/>
  <c r="AH360" i="7" s="1"/>
  <c r="AH361" i="7" s="1"/>
  <c r="AH362" i="7" s="1"/>
  <c r="AH363" i="7" s="1"/>
  <c r="AH364" i="7" s="1"/>
  <c r="AH365" i="7" s="1"/>
  <c r="AH366" i="7" s="1"/>
  <c r="AH367" i="7" s="1"/>
  <c r="AH368" i="7" s="1"/>
  <c r="AH369" i="7" s="1"/>
  <c r="AH370" i="7" s="1"/>
  <c r="AH371" i="7" s="1"/>
  <c r="AH372" i="7" s="1"/>
  <c r="AH373" i="7" s="1"/>
  <c r="AH374" i="7" s="1"/>
  <c r="AH375" i="7" s="1"/>
  <c r="AH376" i="7" s="1"/>
  <c r="AH377" i="7" s="1"/>
  <c r="AH378" i="7" s="1"/>
  <c r="AH379" i="7" s="1"/>
  <c r="AH380" i="7" s="1"/>
  <c r="AH381" i="7" s="1"/>
  <c r="AH382" i="7" s="1"/>
  <c r="AH383" i="7" s="1"/>
  <c r="AH384" i="7" s="1"/>
  <c r="AH385" i="7" s="1"/>
  <c r="AH386" i="7" s="1"/>
  <c r="AH387" i="7" s="1"/>
  <c r="AH388" i="7" s="1"/>
  <c r="AH389" i="7" s="1"/>
  <c r="AH390" i="7" s="1"/>
  <c r="AH391" i="7" s="1"/>
  <c r="AH392" i="7" s="1"/>
  <c r="AH393" i="7" s="1"/>
  <c r="AH394" i="7" s="1"/>
  <c r="AH395" i="7" s="1"/>
  <c r="AH396" i="7" s="1"/>
  <c r="AH397" i="7" s="1"/>
  <c r="AH398" i="7" s="1"/>
  <c r="AH399" i="7" s="1"/>
  <c r="AH400" i="7" s="1"/>
  <c r="AH401" i="7" s="1"/>
  <c r="AH402" i="7" s="1"/>
  <c r="AH403" i="7" s="1"/>
  <c r="AH404" i="7" s="1"/>
  <c r="AH405" i="7" s="1"/>
  <c r="AH406" i="7" s="1"/>
  <c r="AH407" i="7" s="1"/>
  <c r="AH408" i="7" s="1"/>
  <c r="AH409" i="7" s="1"/>
  <c r="AH410" i="7" s="1"/>
  <c r="AH411" i="7" s="1"/>
  <c r="AH412" i="7" s="1"/>
  <c r="AH413" i="7" s="1"/>
  <c r="AH414" i="7" s="1"/>
  <c r="AH415" i="7" s="1"/>
  <c r="AH416" i="7" s="1"/>
  <c r="AH417" i="7" s="1"/>
  <c r="AH418" i="7" s="1"/>
  <c r="AH419" i="7" s="1"/>
  <c r="AH420" i="7" s="1"/>
  <c r="AH421" i="7" s="1"/>
  <c r="AH422" i="7" s="1"/>
  <c r="AH423" i="7" s="1"/>
  <c r="AH424" i="7" s="1"/>
  <c r="AH425" i="7" s="1"/>
  <c r="AH426" i="7" s="1"/>
  <c r="AH427" i="7" s="1"/>
  <c r="AH428" i="7" s="1"/>
  <c r="AH429" i="7" s="1"/>
  <c r="AH430" i="7" s="1"/>
  <c r="AH431" i="7" s="1"/>
  <c r="AH432" i="7" s="1"/>
  <c r="AH433" i="7" s="1"/>
  <c r="AH434" i="7" s="1"/>
  <c r="AH435" i="7" s="1"/>
  <c r="AH436" i="7" s="1"/>
  <c r="AH437" i="7" s="1"/>
  <c r="AH438" i="7" s="1"/>
  <c r="AH439" i="7" s="1"/>
  <c r="AH440" i="7" s="1"/>
  <c r="AH441" i="7" s="1"/>
  <c r="AH442" i="7" s="1"/>
  <c r="AH443" i="7" s="1"/>
  <c r="AH444" i="7" s="1"/>
  <c r="AH445" i="7" s="1"/>
  <c r="AH446" i="7" s="1"/>
  <c r="AH447" i="7" s="1"/>
  <c r="AH448" i="7" s="1"/>
  <c r="AH449" i="7" s="1"/>
  <c r="AH450" i="7" s="1"/>
  <c r="AH451" i="7" s="1"/>
  <c r="AH452" i="7" s="1"/>
  <c r="AH453" i="7" s="1"/>
  <c r="AH454" i="7" s="1"/>
  <c r="AH455" i="7" s="1"/>
  <c r="AH456" i="7" s="1"/>
  <c r="AH457" i="7" s="1"/>
  <c r="AH458" i="7" s="1"/>
  <c r="AH459" i="7" s="1"/>
  <c r="AH460" i="7" s="1"/>
  <c r="AH461" i="7" s="1"/>
  <c r="AH462" i="7" s="1"/>
  <c r="AH463" i="7" s="1"/>
  <c r="AH464" i="7" s="1"/>
  <c r="AH465" i="7" s="1"/>
  <c r="AH466" i="7" s="1"/>
  <c r="AH467" i="7" s="1"/>
  <c r="AH468" i="7" s="1"/>
  <c r="AH469" i="7" s="1"/>
  <c r="AH470" i="7" s="1"/>
  <c r="AH471" i="7" s="1"/>
  <c r="AH472" i="7" s="1"/>
  <c r="AH473" i="7" s="1"/>
  <c r="AH474" i="7" s="1"/>
  <c r="AH475" i="7" s="1"/>
  <c r="AH476" i="7" s="1"/>
  <c r="AH477" i="7" s="1"/>
  <c r="AH478" i="7" s="1"/>
  <c r="AH479" i="7" s="1"/>
  <c r="AH480" i="7" s="1"/>
  <c r="AH481" i="7" s="1"/>
  <c r="AH482" i="7" s="1"/>
  <c r="AH483" i="7" s="1"/>
  <c r="AH484" i="7" s="1"/>
  <c r="AH485" i="7" s="1"/>
  <c r="AH486" i="7" s="1"/>
  <c r="AH487" i="7" s="1"/>
  <c r="AH488" i="7" s="1"/>
  <c r="AH489" i="7" s="1"/>
  <c r="AH490" i="7" s="1"/>
  <c r="AH491" i="7" s="1"/>
  <c r="AH492" i="7" s="1"/>
  <c r="AH493" i="7" s="1"/>
  <c r="AH494" i="7" s="1"/>
  <c r="AH495" i="7" s="1"/>
  <c r="AH496" i="7" s="1"/>
  <c r="AH497" i="7" s="1"/>
  <c r="AH498" i="7" s="1"/>
  <c r="AH499" i="7" s="1"/>
  <c r="AH500" i="7" s="1"/>
  <c r="AH501" i="7" s="1"/>
  <c r="AI61" i="7"/>
  <c r="AI62" i="7" s="1"/>
  <c r="AI63" i="7" s="1"/>
  <c r="AI64" i="7" s="1"/>
  <c r="AI65" i="7" s="1"/>
  <c r="AI66" i="7" s="1"/>
  <c r="AI67" i="7" s="1"/>
  <c r="AI68" i="7" s="1"/>
  <c r="AI69" i="7" s="1"/>
  <c r="AI70" i="7" s="1"/>
  <c r="AI71" i="7" s="1"/>
  <c r="AI72" i="7" s="1"/>
  <c r="AI73" i="7" s="1"/>
  <c r="AI74" i="7" s="1"/>
  <c r="AI75" i="7" s="1"/>
  <c r="AI76" i="7" s="1"/>
  <c r="AI77" i="7" s="1"/>
  <c r="AI78" i="7" s="1"/>
  <c r="AI79" i="7" s="1"/>
  <c r="AI80" i="7" s="1"/>
  <c r="AI81" i="7" s="1"/>
  <c r="AI82" i="7" s="1"/>
  <c r="AI83" i="7" s="1"/>
  <c r="AI84" i="7" s="1"/>
  <c r="AI85" i="7" s="1"/>
  <c r="AI86" i="7" s="1"/>
  <c r="AI87" i="7" s="1"/>
  <c r="AI88" i="7" s="1"/>
  <c r="AI89" i="7" s="1"/>
  <c r="AI90" i="7" s="1"/>
  <c r="AI91" i="7" s="1"/>
  <c r="AI92" i="7" s="1"/>
  <c r="AI93" i="7" s="1"/>
  <c r="AI94" i="7" s="1"/>
  <c r="AI95" i="7" s="1"/>
  <c r="AI96" i="7" s="1"/>
  <c r="AI97" i="7" s="1"/>
  <c r="AI98" i="7" s="1"/>
  <c r="AI99" i="7" s="1"/>
  <c r="AI100" i="7" s="1"/>
  <c r="AI101" i="7" s="1"/>
  <c r="AI102" i="7" s="1"/>
  <c r="AI103" i="7" s="1"/>
  <c r="AI104" i="7" s="1"/>
  <c r="AI105" i="7" s="1"/>
  <c r="AI106" i="7" s="1"/>
  <c r="AI107" i="7" s="1"/>
  <c r="AI108" i="7" s="1"/>
  <c r="AI109" i="7" s="1"/>
  <c r="AI110" i="7" s="1"/>
  <c r="AI111" i="7" s="1"/>
  <c r="AI112" i="7" s="1"/>
  <c r="AI113" i="7" s="1"/>
  <c r="AI114" i="7" s="1"/>
  <c r="AI115" i="7" s="1"/>
  <c r="AI116" i="7" s="1"/>
  <c r="AI117" i="7" s="1"/>
  <c r="AI118" i="7" s="1"/>
  <c r="AI119" i="7" s="1"/>
  <c r="AI120" i="7" s="1"/>
  <c r="AI121" i="7" s="1"/>
  <c r="AI122" i="7" s="1"/>
  <c r="AI123" i="7" s="1"/>
  <c r="AI124" i="7" s="1"/>
  <c r="AI125" i="7" s="1"/>
  <c r="AI126" i="7" s="1"/>
  <c r="AI127" i="7" s="1"/>
  <c r="AI128" i="7" s="1"/>
  <c r="AI129" i="7" s="1"/>
  <c r="AI130" i="7" s="1"/>
  <c r="AI131" i="7" s="1"/>
  <c r="AI132" i="7" s="1"/>
  <c r="AI133" i="7" s="1"/>
  <c r="AI134" i="7" s="1"/>
  <c r="AI135" i="7" s="1"/>
  <c r="AI136" i="7" s="1"/>
  <c r="AI137" i="7" s="1"/>
  <c r="AI138" i="7" s="1"/>
  <c r="AI139" i="7" s="1"/>
  <c r="AI140" i="7" s="1"/>
  <c r="AI141" i="7" s="1"/>
  <c r="AI142" i="7" s="1"/>
  <c r="AI143" i="7" s="1"/>
  <c r="AI144" i="7" s="1"/>
  <c r="AI145" i="7" s="1"/>
  <c r="AI146" i="7" s="1"/>
  <c r="AI147" i="7" s="1"/>
  <c r="AI148" i="7" s="1"/>
  <c r="AI149" i="7" s="1"/>
  <c r="AI150" i="7" s="1"/>
  <c r="AI151" i="7" s="1"/>
  <c r="AI152" i="7" s="1"/>
  <c r="AI153" i="7" s="1"/>
  <c r="AI154" i="7" s="1"/>
  <c r="AI155" i="7" s="1"/>
  <c r="AI156" i="7" s="1"/>
  <c r="AI157" i="7" s="1"/>
  <c r="AI158" i="7" s="1"/>
  <c r="AI159" i="7" s="1"/>
  <c r="AI160" i="7" s="1"/>
  <c r="AI161" i="7" s="1"/>
  <c r="AI162" i="7" s="1"/>
  <c r="AI163" i="7" s="1"/>
  <c r="AI164" i="7" s="1"/>
  <c r="AI165" i="7" s="1"/>
  <c r="AI166" i="7" s="1"/>
  <c r="AI167" i="7" s="1"/>
  <c r="AI168" i="7" s="1"/>
  <c r="AI169" i="7" s="1"/>
  <c r="AI170" i="7" s="1"/>
  <c r="AI171" i="7" s="1"/>
  <c r="AI172" i="7" s="1"/>
  <c r="AI173" i="7" s="1"/>
  <c r="AI174" i="7" s="1"/>
  <c r="AI175" i="7" s="1"/>
  <c r="AI176" i="7" s="1"/>
  <c r="AI177" i="7" s="1"/>
  <c r="AI178" i="7" s="1"/>
  <c r="AI179" i="7" s="1"/>
  <c r="AI180" i="7" s="1"/>
  <c r="AI181" i="7" s="1"/>
  <c r="AI182" i="7" s="1"/>
  <c r="AI183" i="7" s="1"/>
  <c r="AI184" i="7" s="1"/>
  <c r="AI185" i="7" s="1"/>
  <c r="AI186" i="7" s="1"/>
  <c r="AI187" i="7" s="1"/>
  <c r="AI188" i="7" s="1"/>
  <c r="AI189" i="7" s="1"/>
  <c r="AI190" i="7" s="1"/>
  <c r="AI191" i="7" s="1"/>
  <c r="AI192" i="7" s="1"/>
  <c r="AI193" i="7" s="1"/>
  <c r="AI194" i="7" s="1"/>
  <c r="AI195" i="7" s="1"/>
  <c r="AI196" i="7" s="1"/>
  <c r="AI197" i="7" s="1"/>
  <c r="AI198" i="7" s="1"/>
  <c r="AI199" i="7" s="1"/>
  <c r="AI200" i="7" s="1"/>
  <c r="AI201" i="7" s="1"/>
  <c r="AI202" i="7" s="1"/>
  <c r="AI203" i="7" s="1"/>
  <c r="AI204" i="7" s="1"/>
  <c r="AI205" i="7" s="1"/>
  <c r="AI206" i="7" s="1"/>
  <c r="AI207" i="7" s="1"/>
  <c r="AI208" i="7" s="1"/>
  <c r="AI209" i="7" s="1"/>
  <c r="AI210" i="7" s="1"/>
  <c r="AI211" i="7" s="1"/>
  <c r="AI212" i="7" s="1"/>
  <c r="AI213" i="7" s="1"/>
  <c r="AI214" i="7" s="1"/>
  <c r="AI215" i="7" s="1"/>
  <c r="AI216" i="7" s="1"/>
  <c r="AI217" i="7" s="1"/>
  <c r="AI218" i="7" s="1"/>
  <c r="AI219" i="7" s="1"/>
  <c r="AI220" i="7" s="1"/>
  <c r="AI221" i="7" s="1"/>
  <c r="AI222" i="7" s="1"/>
  <c r="AI223" i="7" s="1"/>
  <c r="AI224" i="7" s="1"/>
  <c r="AI225" i="7" s="1"/>
  <c r="AI226" i="7" s="1"/>
  <c r="AI227" i="7" s="1"/>
  <c r="AI228" i="7" s="1"/>
  <c r="AI229" i="7" s="1"/>
  <c r="AI230" i="7" s="1"/>
  <c r="AI231" i="7" s="1"/>
  <c r="AI232" i="7" s="1"/>
  <c r="AI233" i="7" s="1"/>
  <c r="AI234" i="7" s="1"/>
  <c r="AI235" i="7" s="1"/>
  <c r="AI236" i="7" s="1"/>
  <c r="AI237" i="7" s="1"/>
  <c r="AI238" i="7" s="1"/>
  <c r="AI239" i="7" s="1"/>
  <c r="AI240" i="7" s="1"/>
  <c r="AI241" i="7" s="1"/>
  <c r="AI242" i="7" s="1"/>
  <c r="AI243" i="7" s="1"/>
  <c r="AI244" i="7" s="1"/>
  <c r="AI245" i="7" s="1"/>
  <c r="AI246" i="7" s="1"/>
  <c r="AI247" i="7" s="1"/>
  <c r="AI248" i="7" s="1"/>
  <c r="AI249" i="7" s="1"/>
  <c r="AI250" i="7" s="1"/>
  <c r="AI251" i="7" s="1"/>
  <c r="AI252" i="7" s="1"/>
  <c r="AI253" i="7" s="1"/>
  <c r="AI254" i="7" s="1"/>
  <c r="AI255" i="7" s="1"/>
  <c r="AI256" i="7" s="1"/>
  <c r="AI257" i="7" s="1"/>
  <c r="AI258" i="7" s="1"/>
  <c r="AI259" i="7" s="1"/>
  <c r="AI260" i="7" s="1"/>
  <c r="AI261" i="7" s="1"/>
  <c r="AI262" i="7" s="1"/>
  <c r="AI263" i="7" s="1"/>
  <c r="AI264" i="7" s="1"/>
  <c r="AI265" i="7" s="1"/>
  <c r="AI266" i="7" s="1"/>
  <c r="AI267" i="7" s="1"/>
  <c r="AI268" i="7" s="1"/>
  <c r="AI269" i="7" s="1"/>
  <c r="AI270" i="7" s="1"/>
  <c r="AI271" i="7" s="1"/>
  <c r="AI272" i="7" s="1"/>
  <c r="AI273" i="7" s="1"/>
  <c r="AI274" i="7" s="1"/>
  <c r="AI275" i="7" s="1"/>
  <c r="AI276" i="7" s="1"/>
  <c r="AI277" i="7" s="1"/>
  <c r="AI278" i="7" s="1"/>
  <c r="AI279" i="7" s="1"/>
  <c r="AI280" i="7" s="1"/>
  <c r="AI281" i="7" s="1"/>
  <c r="AI282" i="7" s="1"/>
  <c r="AI283" i="7" s="1"/>
  <c r="AI284" i="7" s="1"/>
  <c r="AI285" i="7" s="1"/>
  <c r="AI286" i="7" s="1"/>
  <c r="AI287" i="7" s="1"/>
  <c r="AI288" i="7" s="1"/>
  <c r="AI289" i="7" s="1"/>
  <c r="AI290" i="7" s="1"/>
  <c r="AI291" i="7" s="1"/>
  <c r="AI292" i="7" s="1"/>
  <c r="AI293" i="7" s="1"/>
  <c r="AI294" i="7" s="1"/>
  <c r="AI295" i="7" s="1"/>
  <c r="AI296" i="7" s="1"/>
  <c r="AI297" i="7" s="1"/>
  <c r="AI298" i="7" s="1"/>
  <c r="AI299" i="7" s="1"/>
  <c r="AI300" i="7" s="1"/>
  <c r="AI301" i="7" s="1"/>
  <c r="AI302" i="7" s="1"/>
  <c r="AI303" i="7" s="1"/>
  <c r="AI304" i="7" s="1"/>
  <c r="AI305" i="7" s="1"/>
  <c r="AI306" i="7" s="1"/>
  <c r="AI307" i="7" s="1"/>
  <c r="AI308" i="7" s="1"/>
  <c r="AI309" i="7" s="1"/>
  <c r="AI310" i="7" s="1"/>
  <c r="AI311" i="7" s="1"/>
  <c r="AI312" i="7" s="1"/>
  <c r="AI313" i="7" s="1"/>
  <c r="AI314" i="7" s="1"/>
  <c r="AI315" i="7" s="1"/>
  <c r="AI316" i="7" s="1"/>
  <c r="AI317" i="7" s="1"/>
  <c r="AI318" i="7" s="1"/>
  <c r="AI319" i="7" s="1"/>
  <c r="AI320" i="7" s="1"/>
  <c r="AI321" i="7" s="1"/>
  <c r="AI322" i="7" s="1"/>
  <c r="AI323" i="7" s="1"/>
  <c r="AI324" i="7" s="1"/>
  <c r="AI325" i="7" s="1"/>
  <c r="AI326" i="7" s="1"/>
  <c r="AI327" i="7" s="1"/>
  <c r="AI328" i="7" s="1"/>
  <c r="AI329" i="7" s="1"/>
  <c r="AI330" i="7" s="1"/>
  <c r="AI331" i="7" s="1"/>
  <c r="AI332" i="7" s="1"/>
  <c r="AI333" i="7" s="1"/>
  <c r="AI334" i="7" s="1"/>
  <c r="AI335" i="7" s="1"/>
  <c r="AI336" i="7" s="1"/>
  <c r="AI337" i="7" s="1"/>
  <c r="AI338" i="7" s="1"/>
  <c r="AI339" i="7" s="1"/>
  <c r="AI340" i="7" s="1"/>
  <c r="AI341" i="7" s="1"/>
  <c r="AI342" i="7" s="1"/>
  <c r="AI343" i="7" s="1"/>
  <c r="AI344" i="7" s="1"/>
  <c r="AI345" i="7" s="1"/>
  <c r="AI346" i="7" s="1"/>
  <c r="AI347" i="7" s="1"/>
  <c r="AI348" i="7" s="1"/>
  <c r="AI349" i="7" s="1"/>
  <c r="AI350" i="7" s="1"/>
  <c r="AI351" i="7" s="1"/>
  <c r="AI352" i="7" s="1"/>
  <c r="AI353" i="7" s="1"/>
  <c r="AI354" i="7" s="1"/>
  <c r="AI355" i="7" s="1"/>
  <c r="AI356" i="7" s="1"/>
  <c r="AI357" i="7" s="1"/>
  <c r="AI358" i="7" s="1"/>
  <c r="AI359" i="7" s="1"/>
  <c r="AI360" i="7" s="1"/>
  <c r="AI361" i="7" s="1"/>
  <c r="AI362" i="7" s="1"/>
  <c r="AI363" i="7" s="1"/>
  <c r="AI364" i="7" s="1"/>
  <c r="AI365" i="7" s="1"/>
  <c r="AI366" i="7" s="1"/>
  <c r="AI367" i="7" s="1"/>
  <c r="AI368" i="7" s="1"/>
  <c r="AI369" i="7" s="1"/>
  <c r="AI370" i="7" s="1"/>
  <c r="AI371" i="7" s="1"/>
  <c r="AI372" i="7" s="1"/>
  <c r="AI373" i="7" s="1"/>
  <c r="AI374" i="7" s="1"/>
  <c r="AI375" i="7" s="1"/>
  <c r="AI376" i="7" s="1"/>
  <c r="AI377" i="7" s="1"/>
  <c r="AI378" i="7" s="1"/>
  <c r="AI379" i="7" s="1"/>
  <c r="AI380" i="7" s="1"/>
  <c r="AI381" i="7" s="1"/>
  <c r="AI382" i="7" s="1"/>
  <c r="AI383" i="7" s="1"/>
  <c r="AI384" i="7" s="1"/>
  <c r="AI385" i="7" s="1"/>
  <c r="AI386" i="7" s="1"/>
  <c r="AI387" i="7" s="1"/>
  <c r="AI388" i="7" s="1"/>
  <c r="AI389" i="7" s="1"/>
  <c r="AI390" i="7" s="1"/>
  <c r="AI391" i="7" s="1"/>
  <c r="AI392" i="7" s="1"/>
  <c r="AI393" i="7" s="1"/>
  <c r="AI394" i="7" s="1"/>
  <c r="AI395" i="7" s="1"/>
  <c r="AI396" i="7" s="1"/>
  <c r="AI397" i="7" s="1"/>
  <c r="AI398" i="7" s="1"/>
  <c r="AI399" i="7" s="1"/>
  <c r="AI400" i="7" s="1"/>
  <c r="AI401" i="7" s="1"/>
  <c r="AI402" i="7" s="1"/>
  <c r="AI403" i="7" s="1"/>
  <c r="AI404" i="7" s="1"/>
  <c r="AI405" i="7" s="1"/>
  <c r="AI406" i="7" s="1"/>
  <c r="AI407" i="7" s="1"/>
  <c r="AI408" i="7" s="1"/>
  <c r="AI409" i="7" s="1"/>
  <c r="AI410" i="7" s="1"/>
  <c r="AI411" i="7" s="1"/>
  <c r="AI412" i="7" s="1"/>
  <c r="AI413" i="7" s="1"/>
  <c r="AI414" i="7" s="1"/>
  <c r="AI415" i="7" s="1"/>
  <c r="AI416" i="7" s="1"/>
  <c r="AI417" i="7" s="1"/>
  <c r="AI418" i="7" s="1"/>
  <c r="AI419" i="7" s="1"/>
  <c r="AI420" i="7" s="1"/>
  <c r="AI421" i="7" s="1"/>
  <c r="AI422" i="7" s="1"/>
  <c r="AI423" i="7" s="1"/>
  <c r="AI424" i="7" s="1"/>
  <c r="AI425" i="7" s="1"/>
  <c r="AI426" i="7" s="1"/>
  <c r="AI427" i="7" s="1"/>
  <c r="AI428" i="7" s="1"/>
  <c r="AI429" i="7" s="1"/>
  <c r="AI430" i="7" s="1"/>
  <c r="AI431" i="7" s="1"/>
  <c r="AI432" i="7" s="1"/>
  <c r="AI433" i="7" s="1"/>
  <c r="AI434" i="7" s="1"/>
  <c r="AI435" i="7" s="1"/>
  <c r="AI436" i="7" s="1"/>
  <c r="AI437" i="7" s="1"/>
  <c r="AI438" i="7" s="1"/>
  <c r="AI439" i="7" s="1"/>
  <c r="AI440" i="7" s="1"/>
  <c r="AI441" i="7" s="1"/>
  <c r="AI442" i="7" s="1"/>
  <c r="AI443" i="7" s="1"/>
  <c r="AI444" i="7" s="1"/>
  <c r="AI445" i="7" s="1"/>
  <c r="AI446" i="7" s="1"/>
  <c r="AI447" i="7" s="1"/>
  <c r="AI448" i="7" s="1"/>
  <c r="AI449" i="7" s="1"/>
  <c r="AI450" i="7" s="1"/>
  <c r="AI451" i="7" s="1"/>
  <c r="AI452" i="7" s="1"/>
  <c r="AI453" i="7" s="1"/>
  <c r="AI454" i="7" s="1"/>
  <c r="AI455" i="7" s="1"/>
  <c r="AI456" i="7" s="1"/>
  <c r="AI457" i="7" s="1"/>
  <c r="AI458" i="7" s="1"/>
  <c r="AI459" i="7" s="1"/>
  <c r="AI460" i="7" s="1"/>
  <c r="AI461" i="7" s="1"/>
  <c r="AI462" i="7" s="1"/>
  <c r="AI463" i="7" s="1"/>
  <c r="AI464" i="7" s="1"/>
  <c r="AI465" i="7" s="1"/>
  <c r="AI466" i="7" s="1"/>
  <c r="AI467" i="7" s="1"/>
  <c r="AI468" i="7" s="1"/>
  <c r="AI469" i="7" s="1"/>
  <c r="AI470" i="7" s="1"/>
  <c r="AI471" i="7" s="1"/>
  <c r="AI472" i="7" s="1"/>
  <c r="AI473" i="7" s="1"/>
  <c r="AI474" i="7" s="1"/>
  <c r="AI475" i="7" s="1"/>
  <c r="AI476" i="7" s="1"/>
  <c r="AI477" i="7" s="1"/>
  <c r="AI478" i="7" s="1"/>
  <c r="AI479" i="7" s="1"/>
  <c r="AI480" i="7" s="1"/>
  <c r="AI481" i="7" s="1"/>
  <c r="AI482" i="7" s="1"/>
  <c r="AI483" i="7" s="1"/>
  <c r="AI484" i="7" s="1"/>
  <c r="AI485" i="7" s="1"/>
  <c r="AI486" i="7" s="1"/>
  <c r="AI487" i="7" s="1"/>
  <c r="AI488" i="7" s="1"/>
  <c r="AI489" i="7" s="1"/>
  <c r="AI490" i="7" s="1"/>
  <c r="AI491" i="7" s="1"/>
  <c r="AI492" i="7" s="1"/>
  <c r="AI493" i="7" s="1"/>
  <c r="AI494" i="7" s="1"/>
  <c r="AI495" i="7" s="1"/>
  <c r="AI496" i="7" s="1"/>
  <c r="AI497" i="7" s="1"/>
  <c r="AI498" i="7" s="1"/>
  <c r="AI499" i="7" s="1"/>
  <c r="AI500" i="7" s="1"/>
  <c r="AI501" i="7" s="1"/>
  <c r="AF61" i="7"/>
  <c r="AF62" i="7" s="1"/>
  <c r="AF63" i="7" s="1"/>
  <c r="AF64" i="7" s="1"/>
  <c r="AF65" i="7" s="1"/>
  <c r="AF66" i="7" s="1"/>
  <c r="AF67" i="7" s="1"/>
  <c r="AF68" i="7" s="1"/>
  <c r="AF69" i="7" s="1"/>
  <c r="AF70" i="7" s="1"/>
  <c r="AF71" i="7" s="1"/>
  <c r="AF72" i="7" s="1"/>
  <c r="AF73" i="7" s="1"/>
  <c r="AF74" i="7" s="1"/>
  <c r="AF75" i="7" s="1"/>
  <c r="AF76" i="7" s="1"/>
  <c r="AF77" i="7" s="1"/>
  <c r="AF78" i="7" s="1"/>
  <c r="AF79" i="7" s="1"/>
  <c r="AF80" i="7" s="1"/>
  <c r="AF81" i="7" s="1"/>
  <c r="AF82" i="7" s="1"/>
  <c r="AF83" i="7" s="1"/>
  <c r="AF84" i="7" s="1"/>
  <c r="AF85" i="7" s="1"/>
  <c r="AF86" i="7" s="1"/>
  <c r="AF87" i="7" s="1"/>
  <c r="AF88" i="7" s="1"/>
  <c r="AF89" i="7" s="1"/>
  <c r="AF90" i="7" s="1"/>
  <c r="AF91" i="7" s="1"/>
  <c r="AF92" i="7" s="1"/>
  <c r="AF93" i="7" s="1"/>
  <c r="AF94" i="7" s="1"/>
  <c r="AF95" i="7" s="1"/>
  <c r="AF96" i="7" s="1"/>
  <c r="AF97" i="7" s="1"/>
  <c r="AF98" i="7" s="1"/>
  <c r="AF99" i="7" s="1"/>
  <c r="AF100" i="7" s="1"/>
  <c r="AF101" i="7" s="1"/>
  <c r="AF102" i="7" s="1"/>
  <c r="AF103" i="7" s="1"/>
  <c r="AF104" i="7" s="1"/>
  <c r="AF105" i="7" s="1"/>
  <c r="AF106" i="7" s="1"/>
  <c r="AF107" i="7" s="1"/>
  <c r="AF108" i="7" s="1"/>
  <c r="AF109" i="7" s="1"/>
  <c r="AF110" i="7" s="1"/>
  <c r="AF111" i="7" s="1"/>
  <c r="AF112" i="7" s="1"/>
  <c r="AF113" i="7" s="1"/>
  <c r="AF114" i="7" s="1"/>
  <c r="AF115" i="7" s="1"/>
  <c r="AF116" i="7" s="1"/>
  <c r="AF117" i="7" s="1"/>
  <c r="AF118" i="7" s="1"/>
  <c r="AF119" i="7" s="1"/>
  <c r="AF120" i="7" s="1"/>
  <c r="AF121" i="7" s="1"/>
  <c r="AF122" i="7" s="1"/>
  <c r="AF123" i="7" s="1"/>
  <c r="AF124" i="7" s="1"/>
  <c r="AF125" i="7" s="1"/>
  <c r="AF126" i="7" s="1"/>
  <c r="AF127" i="7" s="1"/>
  <c r="AF128" i="7" s="1"/>
  <c r="AF129" i="7" s="1"/>
  <c r="AF130" i="7" s="1"/>
  <c r="AF131" i="7" s="1"/>
  <c r="AF132" i="7" s="1"/>
  <c r="AF133" i="7" s="1"/>
  <c r="AF134" i="7" s="1"/>
  <c r="AF135" i="7" s="1"/>
  <c r="AF136" i="7" s="1"/>
  <c r="AF137" i="7" s="1"/>
  <c r="AF138" i="7" s="1"/>
  <c r="AF139" i="7" s="1"/>
  <c r="AF140" i="7" s="1"/>
  <c r="AF141" i="7" s="1"/>
  <c r="AF142" i="7" s="1"/>
  <c r="AF143" i="7" s="1"/>
  <c r="AF144" i="7" s="1"/>
  <c r="AF145" i="7" s="1"/>
  <c r="AF146" i="7" s="1"/>
  <c r="AF147" i="7" s="1"/>
  <c r="AF148" i="7" s="1"/>
  <c r="AF149" i="7" s="1"/>
  <c r="AF150" i="7" s="1"/>
  <c r="AF151" i="7" s="1"/>
  <c r="AF152" i="7" s="1"/>
  <c r="AF153" i="7" s="1"/>
  <c r="AF154" i="7" s="1"/>
  <c r="AF155" i="7" s="1"/>
  <c r="AF156" i="7" s="1"/>
  <c r="AF157" i="7" s="1"/>
  <c r="AF158" i="7" s="1"/>
  <c r="AF159" i="7" s="1"/>
  <c r="AF160" i="7" s="1"/>
  <c r="AF161" i="7" s="1"/>
  <c r="AF162" i="7" s="1"/>
  <c r="AF163" i="7" s="1"/>
  <c r="AF164" i="7" s="1"/>
  <c r="AF165" i="7" s="1"/>
  <c r="AF166" i="7" s="1"/>
  <c r="AF167" i="7" s="1"/>
  <c r="AF168" i="7" s="1"/>
  <c r="AF169" i="7" s="1"/>
  <c r="AF170" i="7" s="1"/>
  <c r="AF171" i="7" s="1"/>
  <c r="AF172" i="7" s="1"/>
  <c r="AF173" i="7" s="1"/>
  <c r="AF174" i="7" s="1"/>
  <c r="AF175" i="7" s="1"/>
  <c r="AF176" i="7" s="1"/>
  <c r="AF177" i="7" s="1"/>
  <c r="AF178" i="7" s="1"/>
  <c r="AF179" i="7" s="1"/>
  <c r="AF180" i="7" s="1"/>
  <c r="AF181" i="7" s="1"/>
  <c r="AF182" i="7" s="1"/>
  <c r="AF183" i="7" s="1"/>
  <c r="AF184" i="7" s="1"/>
  <c r="AF185" i="7" s="1"/>
  <c r="AF186" i="7" s="1"/>
  <c r="AF187" i="7" s="1"/>
  <c r="AF188" i="7" s="1"/>
  <c r="AF189" i="7" s="1"/>
  <c r="AF190" i="7" s="1"/>
  <c r="AF191" i="7" s="1"/>
  <c r="AF192" i="7" s="1"/>
  <c r="AF193" i="7" s="1"/>
  <c r="AF194" i="7" s="1"/>
  <c r="AF195" i="7" s="1"/>
  <c r="AF196" i="7" s="1"/>
  <c r="AF197" i="7" s="1"/>
  <c r="AF198" i="7" s="1"/>
  <c r="AF199" i="7" s="1"/>
  <c r="AF200" i="7" s="1"/>
  <c r="AF201" i="7" s="1"/>
  <c r="AF202" i="7" s="1"/>
  <c r="AF203" i="7" s="1"/>
  <c r="AF204" i="7" s="1"/>
  <c r="AF205" i="7" s="1"/>
  <c r="AF206" i="7" s="1"/>
  <c r="AF207" i="7" s="1"/>
  <c r="AF208" i="7" s="1"/>
  <c r="AF209" i="7" s="1"/>
  <c r="AF210" i="7" s="1"/>
  <c r="AF211" i="7" s="1"/>
  <c r="AF212" i="7" s="1"/>
  <c r="AF213" i="7" s="1"/>
  <c r="AF214" i="7" s="1"/>
  <c r="AF215" i="7" s="1"/>
  <c r="AF216" i="7" s="1"/>
  <c r="AF217" i="7" s="1"/>
  <c r="AF218" i="7" s="1"/>
  <c r="AF219" i="7" s="1"/>
  <c r="AF220" i="7" s="1"/>
  <c r="AF221" i="7" s="1"/>
  <c r="AF222" i="7" s="1"/>
  <c r="AF223" i="7" s="1"/>
  <c r="AF224" i="7" s="1"/>
  <c r="AF225" i="7" s="1"/>
  <c r="AF226" i="7" s="1"/>
  <c r="AF227" i="7" s="1"/>
  <c r="AF228" i="7" s="1"/>
  <c r="AF229" i="7" s="1"/>
  <c r="AF230" i="7" s="1"/>
  <c r="AF231" i="7" s="1"/>
  <c r="AF232" i="7" s="1"/>
  <c r="AF233" i="7" s="1"/>
  <c r="AF234" i="7" s="1"/>
  <c r="AF235" i="7" s="1"/>
  <c r="AF236" i="7" s="1"/>
  <c r="AF237" i="7" s="1"/>
  <c r="AF238" i="7" s="1"/>
  <c r="AF239" i="7" s="1"/>
  <c r="AF240" i="7" s="1"/>
  <c r="AF241" i="7" s="1"/>
  <c r="AF242" i="7" s="1"/>
  <c r="AF243" i="7" s="1"/>
  <c r="AF244" i="7" s="1"/>
  <c r="AF245" i="7" s="1"/>
  <c r="AF246" i="7" s="1"/>
  <c r="AF247" i="7" s="1"/>
  <c r="AF248" i="7" s="1"/>
  <c r="AF249" i="7" s="1"/>
  <c r="AF250" i="7" s="1"/>
  <c r="AF251" i="7" s="1"/>
  <c r="AF252" i="7" s="1"/>
  <c r="AF253" i="7" s="1"/>
  <c r="AF254" i="7" s="1"/>
  <c r="AF255" i="7" s="1"/>
  <c r="AF256" i="7" s="1"/>
  <c r="AF257" i="7" s="1"/>
  <c r="AF258" i="7" s="1"/>
  <c r="AF259" i="7" s="1"/>
  <c r="AF260" i="7" s="1"/>
  <c r="AF261" i="7" s="1"/>
  <c r="AF262" i="7" s="1"/>
  <c r="AF263" i="7" s="1"/>
  <c r="AF264" i="7" s="1"/>
  <c r="AF265" i="7" s="1"/>
  <c r="AF266" i="7" s="1"/>
  <c r="AF267" i="7" s="1"/>
  <c r="AF268" i="7" s="1"/>
  <c r="AF269" i="7" s="1"/>
  <c r="AF270" i="7" s="1"/>
  <c r="AF271" i="7" s="1"/>
  <c r="AF272" i="7" s="1"/>
  <c r="AF273" i="7" s="1"/>
  <c r="AF274" i="7" s="1"/>
  <c r="AF275" i="7" s="1"/>
  <c r="AF276" i="7" s="1"/>
  <c r="AF277" i="7" s="1"/>
  <c r="AF278" i="7" s="1"/>
  <c r="AF279" i="7" s="1"/>
  <c r="AF280" i="7" s="1"/>
  <c r="AF281" i="7" s="1"/>
  <c r="AF282" i="7" s="1"/>
  <c r="AF283" i="7" s="1"/>
  <c r="AF284" i="7" s="1"/>
  <c r="AF285" i="7" s="1"/>
  <c r="AF286" i="7" s="1"/>
  <c r="AF287" i="7" s="1"/>
  <c r="AF288" i="7" s="1"/>
  <c r="AF289" i="7" s="1"/>
  <c r="AF290" i="7" s="1"/>
  <c r="AF291" i="7" s="1"/>
  <c r="AF292" i="7" s="1"/>
  <c r="AF293" i="7" s="1"/>
  <c r="AF294" i="7" s="1"/>
  <c r="AF295" i="7" s="1"/>
  <c r="AF296" i="7" s="1"/>
  <c r="AF297" i="7" s="1"/>
  <c r="AF298" i="7" s="1"/>
  <c r="AF299" i="7" s="1"/>
  <c r="AF300" i="7" s="1"/>
  <c r="AF301" i="7" s="1"/>
  <c r="AF302" i="7" s="1"/>
  <c r="AF303" i="7" s="1"/>
  <c r="AF304" i="7" s="1"/>
  <c r="AF305" i="7" s="1"/>
  <c r="AF306" i="7" s="1"/>
  <c r="AF307" i="7" s="1"/>
  <c r="AF308" i="7" s="1"/>
  <c r="AF309" i="7" s="1"/>
  <c r="AF310" i="7" s="1"/>
  <c r="AF311" i="7" s="1"/>
  <c r="AF312" i="7" s="1"/>
  <c r="AF313" i="7" s="1"/>
  <c r="AF314" i="7" s="1"/>
  <c r="AF315" i="7" s="1"/>
  <c r="AF316" i="7" s="1"/>
  <c r="AF317" i="7" s="1"/>
  <c r="AF318" i="7" s="1"/>
  <c r="AF319" i="7" s="1"/>
  <c r="AF320" i="7" s="1"/>
  <c r="AF321" i="7" s="1"/>
  <c r="AF322" i="7" s="1"/>
  <c r="AF323" i="7" s="1"/>
  <c r="AF324" i="7" s="1"/>
  <c r="AF325" i="7" s="1"/>
  <c r="AF326" i="7" s="1"/>
  <c r="AF327" i="7" s="1"/>
  <c r="AF328" i="7" s="1"/>
  <c r="AF329" i="7" s="1"/>
  <c r="AF330" i="7" s="1"/>
  <c r="AF331" i="7" s="1"/>
  <c r="AF332" i="7" s="1"/>
  <c r="AF333" i="7" s="1"/>
  <c r="AF334" i="7" s="1"/>
  <c r="AF335" i="7" s="1"/>
  <c r="AF336" i="7" s="1"/>
  <c r="AF337" i="7" s="1"/>
  <c r="AF338" i="7" s="1"/>
  <c r="AF339" i="7" s="1"/>
  <c r="AF340" i="7" s="1"/>
  <c r="AF341" i="7" s="1"/>
  <c r="AF342" i="7" s="1"/>
  <c r="AF343" i="7" s="1"/>
  <c r="AF344" i="7" s="1"/>
  <c r="AF345" i="7" s="1"/>
  <c r="AF346" i="7" s="1"/>
  <c r="AF347" i="7" s="1"/>
  <c r="AF348" i="7" s="1"/>
  <c r="AF349" i="7" s="1"/>
  <c r="AF350" i="7" s="1"/>
  <c r="AF351" i="7" s="1"/>
  <c r="AF352" i="7" s="1"/>
  <c r="AF353" i="7" s="1"/>
  <c r="AF354" i="7" s="1"/>
  <c r="AF355" i="7" s="1"/>
  <c r="AF356" i="7" s="1"/>
  <c r="AF357" i="7" s="1"/>
  <c r="AF358" i="7" s="1"/>
  <c r="AF359" i="7" s="1"/>
  <c r="AF360" i="7" s="1"/>
  <c r="AF361" i="7" s="1"/>
  <c r="AF362" i="7" s="1"/>
  <c r="AF363" i="7" s="1"/>
  <c r="AF364" i="7" s="1"/>
  <c r="AF365" i="7" s="1"/>
  <c r="AF366" i="7" s="1"/>
  <c r="AF367" i="7" s="1"/>
  <c r="AF368" i="7" s="1"/>
  <c r="AF369" i="7" s="1"/>
  <c r="AF370" i="7" s="1"/>
  <c r="AF371" i="7" s="1"/>
  <c r="AF372" i="7" s="1"/>
  <c r="AF373" i="7" s="1"/>
  <c r="AF374" i="7" s="1"/>
  <c r="AF375" i="7" s="1"/>
  <c r="AF376" i="7" s="1"/>
  <c r="AF377" i="7" s="1"/>
  <c r="AF378" i="7" s="1"/>
  <c r="AF379" i="7" s="1"/>
  <c r="AF380" i="7" s="1"/>
  <c r="AF381" i="7" s="1"/>
  <c r="AF382" i="7" s="1"/>
  <c r="AF383" i="7" s="1"/>
  <c r="AF384" i="7" s="1"/>
  <c r="AF385" i="7" s="1"/>
  <c r="AF386" i="7" s="1"/>
  <c r="AF387" i="7" s="1"/>
  <c r="AF388" i="7" s="1"/>
  <c r="AF389" i="7" s="1"/>
  <c r="AF390" i="7" s="1"/>
  <c r="AF391" i="7" s="1"/>
  <c r="AF392" i="7" s="1"/>
  <c r="AF393" i="7" s="1"/>
  <c r="AF394" i="7" s="1"/>
  <c r="AF395" i="7" s="1"/>
  <c r="AF396" i="7" s="1"/>
  <c r="AF397" i="7" s="1"/>
  <c r="AF398" i="7" s="1"/>
  <c r="AF399" i="7" s="1"/>
  <c r="AF400" i="7" s="1"/>
  <c r="AF401" i="7" s="1"/>
  <c r="AF402" i="7" s="1"/>
  <c r="AF403" i="7" s="1"/>
  <c r="AF404" i="7" s="1"/>
  <c r="AF405" i="7" s="1"/>
  <c r="AF406" i="7" s="1"/>
  <c r="AF407" i="7" s="1"/>
  <c r="AF408" i="7" s="1"/>
  <c r="AF409" i="7" s="1"/>
  <c r="AF410" i="7" s="1"/>
  <c r="AF411" i="7" s="1"/>
  <c r="AF412" i="7" s="1"/>
  <c r="AF413" i="7" s="1"/>
  <c r="AF414" i="7" s="1"/>
  <c r="AF415" i="7" s="1"/>
  <c r="AF416" i="7" s="1"/>
  <c r="AF417" i="7" s="1"/>
  <c r="AF418" i="7" s="1"/>
  <c r="AF419" i="7" s="1"/>
  <c r="AF420" i="7" s="1"/>
  <c r="AF421" i="7" s="1"/>
  <c r="AF422" i="7" s="1"/>
  <c r="AF423" i="7" s="1"/>
  <c r="AF424" i="7" s="1"/>
  <c r="AF425" i="7" s="1"/>
  <c r="AF426" i="7" s="1"/>
  <c r="AF427" i="7" s="1"/>
  <c r="AF428" i="7" s="1"/>
  <c r="AF429" i="7" s="1"/>
  <c r="AF430" i="7" s="1"/>
  <c r="AF431" i="7" s="1"/>
  <c r="AF432" i="7" s="1"/>
  <c r="AF433" i="7" s="1"/>
  <c r="AF434" i="7" s="1"/>
  <c r="AF435" i="7" s="1"/>
  <c r="AF436" i="7" s="1"/>
  <c r="AF437" i="7" s="1"/>
  <c r="AF438" i="7" s="1"/>
  <c r="AF439" i="7" s="1"/>
  <c r="AF440" i="7" s="1"/>
  <c r="AF441" i="7" s="1"/>
  <c r="AF442" i="7" s="1"/>
  <c r="AF443" i="7" s="1"/>
  <c r="AF444" i="7" s="1"/>
  <c r="AF445" i="7" s="1"/>
  <c r="AF446" i="7" s="1"/>
  <c r="AF447" i="7" s="1"/>
  <c r="AF448" i="7" s="1"/>
  <c r="AF449" i="7" s="1"/>
  <c r="AF450" i="7" s="1"/>
  <c r="AF451" i="7" s="1"/>
  <c r="AF452" i="7" s="1"/>
  <c r="AF453" i="7" s="1"/>
  <c r="AF454" i="7" s="1"/>
  <c r="AF455" i="7" s="1"/>
  <c r="AF456" i="7" s="1"/>
  <c r="AF457" i="7" s="1"/>
  <c r="AF458" i="7" s="1"/>
  <c r="AF459" i="7" s="1"/>
  <c r="AF460" i="7" s="1"/>
  <c r="AF461" i="7" s="1"/>
  <c r="AF462" i="7" s="1"/>
  <c r="AF463" i="7" s="1"/>
  <c r="AF464" i="7" s="1"/>
  <c r="AF465" i="7" s="1"/>
  <c r="AF466" i="7" s="1"/>
  <c r="AF467" i="7" s="1"/>
  <c r="AF468" i="7" s="1"/>
  <c r="AF469" i="7" s="1"/>
  <c r="AF470" i="7" s="1"/>
  <c r="AF471" i="7" s="1"/>
  <c r="AF472" i="7" s="1"/>
  <c r="AF473" i="7" s="1"/>
  <c r="AF474" i="7" s="1"/>
  <c r="AF475" i="7" s="1"/>
  <c r="AF476" i="7" s="1"/>
  <c r="AF477" i="7" s="1"/>
  <c r="AF478" i="7" s="1"/>
  <c r="AF479" i="7" s="1"/>
  <c r="AF480" i="7" s="1"/>
  <c r="AF481" i="7" s="1"/>
  <c r="AF482" i="7" s="1"/>
  <c r="AF483" i="7" s="1"/>
  <c r="AF484" i="7" s="1"/>
  <c r="AF485" i="7" s="1"/>
  <c r="AF486" i="7" s="1"/>
  <c r="AF487" i="7" s="1"/>
  <c r="AF488" i="7" s="1"/>
  <c r="AF489" i="7" s="1"/>
  <c r="AF490" i="7" s="1"/>
  <c r="AF491" i="7" s="1"/>
  <c r="AF492" i="7" s="1"/>
  <c r="AF493" i="7" s="1"/>
  <c r="AF494" i="7" s="1"/>
  <c r="AF495" i="7" s="1"/>
  <c r="AF496" i="7" s="1"/>
  <c r="AF497" i="7" s="1"/>
  <c r="AF498" i="7" s="1"/>
  <c r="AF499" i="7" s="1"/>
  <c r="AF500" i="7" s="1"/>
  <c r="AF501" i="7" s="1"/>
  <c r="AE61" i="7"/>
  <c r="AE62" i="7" s="1"/>
  <c r="AE63" i="7" s="1"/>
  <c r="AE64" i="7" s="1"/>
  <c r="AE65" i="7" s="1"/>
  <c r="AE66" i="7" s="1"/>
  <c r="AE67" i="7" s="1"/>
  <c r="AE68" i="7" s="1"/>
  <c r="AE69" i="7" s="1"/>
  <c r="AE70" i="7" s="1"/>
  <c r="AE71" i="7" s="1"/>
  <c r="AE72" i="7" s="1"/>
  <c r="AE73" i="7" s="1"/>
  <c r="AE74" i="7" s="1"/>
  <c r="AE75" i="7" s="1"/>
  <c r="AE76" i="7" s="1"/>
  <c r="AE77" i="7" s="1"/>
  <c r="AE78" i="7" s="1"/>
  <c r="AE79" i="7" s="1"/>
  <c r="AE80" i="7" s="1"/>
  <c r="AE81" i="7" s="1"/>
  <c r="AE82" i="7" s="1"/>
  <c r="AE83" i="7" s="1"/>
  <c r="AE84" i="7" s="1"/>
  <c r="AE85" i="7" s="1"/>
  <c r="AE86" i="7" s="1"/>
  <c r="AE87" i="7" s="1"/>
  <c r="AE88" i="7" s="1"/>
  <c r="AE89" i="7" s="1"/>
  <c r="AE90" i="7" s="1"/>
  <c r="AE91" i="7" s="1"/>
  <c r="AE92" i="7" s="1"/>
  <c r="AE93" i="7" s="1"/>
  <c r="AE94" i="7" s="1"/>
  <c r="AE95" i="7" s="1"/>
  <c r="AE96" i="7" s="1"/>
  <c r="AE97" i="7" s="1"/>
  <c r="AE98" i="7" s="1"/>
  <c r="AE99" i="7" s="1"/>
  <c r="AE100" i="7" s="1"/>
  <c r="AE101" i="7" s="1"/>
  <c r="AE102" i="7" s="1"/>
  <c r="AE103" i="7" s="1"/>
  <c r="AE104" i="7" s="1"/>
  <c r="AE105" i="7" s="1"/>
  <c r="AE106" i="7" s="1"/>
  <c r="AE107" i="7" s="1"/>
  <c r="AE108" i="7" s="1"/>
  <c r="AE109" i="7" s="1"/>
  <c r="AE110" i="7" s="1"/>
  <c r="AE111" i="7" s="1"/>
  <c r="AE112" i="7" s="1"/>
  <c r="AE113" i="7" s="1"/>
  <c r="AE114" i="7" s="1"/>
  <c r="AE115" i="7" s="1"/>
  <c r="AE116" i="7" s="1"/>
  <c r="AE117" i="7" s="1"/>
  <c r="AE118" i="7" s="1"/>
  <c r="AE119" i="7" s="1"/>
  <c r="AE120" i="7" s="1"/>
  <c r="AE121" i="7" s="1"/>
  <c r="AE122" i="7" s="1"/>
  <c r="AE123" i="7" s="1"/>
  <c r="AE124" i="7" s="1"/>
  <c r="AE125" i="7" s="1"/>
  <c r="AE126" i="7" s="1"/>
  <c r="AE127" i="7" s="1"/>
  <c r="AE128" i="7" s="1"/>
  <c r="AE129" i="7" s="1"/>
  <c r="AE130" i="7" s="1"/>
  <c r="AE131" i="7" s="1"/>
  <c r="AE132" i="7" s="1"/>
  <c r="AE133" i="7" s="1"/>
  <c r="AE134" i="7" s="1"/>
  <c r="AE135" i="7" s="1"/>
  <c r="AE136" i="7" s="1"/>
  <c r="AE137" i="7" s="1"/>
  <c r="AE138" i="7" s="1"/>
  <c r="AE139" i="7" s="1"/>
  <c r="AE140" i="7" s="1"/>
  <c r="AE141" i="7" s="1"/>
  <c r="AE142" i="7" s="1"/>
  <c r="AE143" i="7" s="1"/>
  <c r="AE144" i="7" s="1"/>
  <c r="AE145" i="7" s="1"/>
  <c r="AE146" i="7" s="1"/>
  <c r="AE147" i="7" s="1"/>
  <c r="AE148" i="7" s="1"/>
  <c r="AE149" i="7" s="1"/>
  <c r="AE150" i="7" s="1"/>
  <c r="AE151" i="7" s="1"/>
  <c r="AE152" i="7" s="1"/>
  <c r="AE153" i="7" s="1"/>
  <c r="AE154" i="7" s="1"/>
  <c r="AE155" i="7" s="1"/>
  <c r="AE156" i="7" s="1"/>
  <c r="AE157" i="7" s="1"/>
  <c r="AE158" i="7" s="1"/>
  <c r="AE159" i="7" s="1"/>
  <c r="AE160" i="7" s="1"/>
  <c r="AE161" i="7" s="1"/>
  <c r="AE162" i="7" s="1"/>
  <c r="AE163" i="7" s="1"/>
  <c r="AE164" i="7" s="1"/>
  <c r="AE165" i="7" s="1"/>
  <c r="AE166" i="7" s="1"/>
  <c r="AE167" i="7" s="1"/>
  <c r="AE168" i="7" s="1"/>
  <c r="AE169" i="7" s="1"/>
  <c r="AE170" i="7" s="1"/>
  <c r="AE171" i="7" s="1"/>
  <c r="AE172" i="7" s="1"/>
  <c r="AE173" i="7" s="1"/>
  <c r="AE174" i="7" s="1"/>
  <c r="AE175" i="7" s="1"/>
  <c r="AE176" i="7" s="1"/>
  <c r="AE177" i="7" s="1"/>
  <c r="AE178" i="7" s="1"/>
  <c r="AE179" i="7" s="1"/>
  <c r="AE180" i="7" s="1"/>
  <c r="AE181" i="7" s="1"/>
  <c r="AE182" i="7" s="1"/>
  <c r="AE183" i="7" s="1"/>
  <c r="AE184" i="7" s="1"/>
  <c r="AE185" i="7" s="1"/>
  <c r="AE186" i="7" s="1"/>
  <c r="AE187" i="7" s="1"/>
  <c r="AE188" i="7" s="1"/>
  <c r="AE189" i="7" s="1"/>
  <c r="AE190" i="7" s="1"/>
  <c r="AE191" i="7" s="1"/>
  <c r="AE192" i="7" s="1"/>
  <c r="AE193" i="7" s="1"/>
  <c r="AE194" i="7" s="1"/>
  <c r="AE195" i="7" s="1"/>
  <c r="AE196" i="7" s="1"/>
  <c r="AE197" i="7" s="1"/>
  <c r="AE198" i="7" s="1"/>
  <c r="AE199" i="7" s="1"/>
  <c r="AE200" i="7" s="1"/>
  <c r="AE201" i="7" s="1"/>
  <c r="AE202" i="7" s="1"/>
  <c r="AE203" i="7" s="1"/>
  <c r="AE204" i="7" s="1"/>
  <c r="AE205" i="7" s="1"/>
  <c r="AE206" i="7" s="1"/>
  <c r="AE207" i="7" s="1"/>
  <c r="AE208" i="7" s="1"/>
  <c r="AE209" i="7" s="1"/>
  <c r="AE210" i="7" s="1"/>
  <c r="AE211" i="7" s="1"/>
  <c r="AE212" i="7" s="1"/>
  <c r="AE213" i="7" s="1"/>
  <c r="AE214" i="7" s="1"/>
  <c r="AE215" i="7" s="1"/>
  <c r="AE216" i="7" s="1"/>
  <c r="AE217" i="7" s="1"/>
  <c r="AE218" i="7" s="1"/>
  <c r="AE219" i="7" s="1"/>
  <c r="AE220" i="7" s="1"/>
  <c r="AE221" i="7" s="1"/>
  <c r="AE222" i="7" s="1"/>
  <c r="AE223" i="7" s="1"/>
  <c r="AE224" i="7" s="1"/>
  <c r="AE225" i="7" s="1"/>
  <c r="AE226" i="7" s="1"/>
  <c r="AE227" i="7" s="1"/>
  <c r="AE228" i="7" s="1"/>
  <c r="AE229" i="7" s="1"/>
  <c r="AE230" i="7" s="1"/>
  <c r="AE231" i="7" s="1"/>
  <c r="AE232" i="7" s="1"/>
  <c r="AE233" i="7" s="1"/>
  <c r="AE234" i="7" s="1"/>
  <c r="AE235" i="7" s="1"/>
  <c r="AE236" i="7" s="1"/>
  <c r="AE237" i="7" s="1"/>
  <c r="AE238" i="7" s="1"/>
  <c r="AE239" i="7" s="1"/>
  <c r="AE240" i="7" s="1"/>
  <c r="AE241" i="7" s="1"/>
  <c r="AE242" i="7" s="1"/>
  <c r="AE243" i="7" s="1"/>
  <c r="AE244" i="7" s="1"/>
  <c r="AE245" i="7" s="1"/>
  <c r="AE246" i="7" s="1"/>
  <c r="AE247" i="7" s="1"/>
  <c r="AE248" i="7" s="1"/>
  <c r="AE249" i="7" s="1"/>
  <c r="AE250" i="7" s="1"/>
  <c r="AE251" i="7" s="1"/>
  <c r="AE252" i="7" s="1"/>
  <c r="AE253" i="7" s="1"/>
  <c r="AE254" i="7" s="1"/>
  <c r="AE255" i="7" s="1"/>
  <c r="AE256" i="7" s="1"/>
  <c r="AE257" i="7" s="1"/>
  <c r="AE258" i="7" s="1"/>
  <c r="AE259" i="7" s="1"/>
  <c r="AE260" i="7" s="1"/>
  <c r="AE261" i="7" s="1"/>
  <c r="AE262" i="7" s="1"/>
  <c r="AE263" i="7" s="1"/>
  <c r="AE264" i="7" s="1"/>
  <c r="AE265" i="7" s="1"/>
  <c r="AE266" i="7" s="1"/>
  <c r="AE267" i="7" s="1"/>
  <c r="AE268" i="7" s="1"/>
  <c r="AE269" i="7" s="1"/>
  <c r="AE270" i="7" s="1"/>
  <c r="AE271" i="7" s="1"/>
  <c r="AE272" i="7" s="1"/>
  <c r="AE273" i="7" s="1"/>
  <c r="AE274" i="7" s="1"/>
  <c r="AE275" i="7" s="1"/>
  <c r="AE276" i="7" s="1"/>
  <c r="AE277" i="7" s="1"/>
  <c r="AE278" i="7" s="1"/>
  <c r="AE279" i="7" s="1"/>
  <c r="AE280" i="7" s="1"/>
  <c r="AE281" i="7" s="1"/>
  <c r="AE282" i="7" s="1"/>
  <c r="AE283" i="7" s="1"/>
  <c r="AE284" i="7" s="1"/>
  <c r="AE285" i="7" s="1"/>
  <c r="AE286" i="7" s="1"/>
  <c r="AE287" i="7" s="1"/>
  <c r="AE288" i="7" s="1"/>
  <c r="AE289" i="7" s="1"/>
  <c r="AE290" i="7" s="1"/>
  <c r="AE291" i="7" s="1"/>
  <c r="AE292" i="7" s="1"/>
  <c r="AE293" i="7" s="1"/>
  <c r="AE294" i="7" s="1"/>
  <c r="AE295" i="7" s="1"/>
  <c r="AE296" i="7" s="1"/>
  <c r="AE297" i="7" s="1"/>
  <c r="AE298" i="7" s="1"/>
  <c r="AE299" i="7" s="1"/>
  <c r="AE300" i="7" s="1"/>
  <c r="AE301" i="7" s="1"/>
  <c r="AE302" i="7" s="1"/>
  <c r="AE303" i="7" s="1"/>
  <c r="AE304" i="7" s="1"/>
  <c r="AE305" i="7" s="1"/>
  <c r="AE306" i="7" s="1"/>
  <c r="AE307" i="7" s="1"/>
  <c r="AE308" i="7" s="1"/>
  <c r="AE309" i="7" s="1"/>
  <c r="AE310" i="7" s="1"/>
  <c r="AE311" i="7" s="1"/>
  <c r="AE312" i="7" s="1"/>
  <c r="AE313" i="7" s="1"/>
  <c r="AE314" i="7" s="1"/>
  <c r="AE315" i="7" s="1"/>
  <c r="AE316" i="7" s="1"/>
  <c r="AE317" i="7" s="1"/>
  <c r="AE318" i="7" s="1"/>
  <c r="AE319" i="7" s="1"/>
  <c r="AE320" i="7" s="1"/>
  <c r="AE321" i="7" s="1"/>
  <c r="AE322" i="7" s="1"/>
  <c r="AE323" i="7" s="1"/>
  <c r="AE324" i="7" s="1"/>
  <c r="AE325" i="7" s="1"/>
  <c r="AE326" i="7" s="1"/>
  <c r="AE327" i="7" s="1"/>
  <c r="AE328" i="7" s="1"/>
  <c r="AE329" i="7" s="1"/>
  <c r="AE330" i="7" s="1"/>
  <c r="AE331" i="7" s="1"/>
  <c r="AE332" i="7" s="1"/>
  <c r="AE333" i="7" s="1"/>
  <c r="AE334" i="7" s="1"/>
  <c r="AE335" i="7" s="1"/>
  <c r="AE336" i="7" s="1"/>
  <c r="AE337" i="7" s="1"/>
  <c r="AE338" i="7" s="1"/>
  <c r="AE339" i="7" s="1"/>
  <c r="AE340" i="7" s="1"/>
  <c r="AE341" i="7" s="1"/>
  <c r="AE342" i="7" s="1"/>
  <c r="AE343" i="7" s="1"/>
  <c r="AE344" i="7" s="1"/>
  <c r="AE345" i="7" s="1"/>
  <c r="AE346" i="7" s="1"/>
  <c r="AE347" i="7" s="1"/>
  <c r="AE348" i="7" s="1"/>
  <c r="AE349" i="7" s="1"/>
  <c r="AE350" i="7" s="1"/>
  <c r="AE351" i="7" s="1"/>
  <c r="AE352" i="7" s="1"/>
  <c r="AE353" i="7" s="1"/>
  <c r="AE354" i="7" s="1"/>
  <c r="AE355" i="7" s="1"/>
  <c r="AE356" i="7" s="1"/>
  <c r="AE357" i="7" s="1"/>
  <c r="AE358" i="7" s="1"/>
  <c r="AE359" i="7" s="1"/>
  <c r="AE360" i="7" s="1"/>
  <c r="AE361" i="7" s="1"/>
  <c r="AE362" i="7" s="1"/>
  <c r="AE363" i="7" s="1"/>
  <c r="AE364" i="7" s="1"/>
  <c r="AE365" i="7" s="1"/>
  <c r="AE366" i="7" s="1"/>
  <c r="AE367" i="7" s="1"/>
  <c r="AE368" i="7" s="1"/>
  <c r="AE369" i="7" s="1"/>
  <c r="AE370" i="7" s="1"/>
  <c r="AE371" i="7" s="1"/>
  <c r="AE372" i="7" s="1"/>
  <c r="AE373" i="7" s="1"/>
  <c r="AE374" i="7" s="1"/>
  <c r="AE375" i="7" s="1"/>
  <c r="AE376" i="7" s="1"/>
  <c r="AE377" i="7" s="1"/>
  <c r="AE378" i="7" s="1"/>
  <c r="AE379" i="7" s="1"/>
  <c r="AE380" i="7" s="1"/>
  <c r="AE381" i="7" s="1"/>
  <c r="AE382" i="7" s="1"/>
  <c r="AE383" i="7" s="1"/>
  <c r="AE384" i="7" s="1"/>
  <c r="AE385" i="7" s="1"/>
  <c r="AE386" i="7" s="1"/>
  <c r="AE387" i="7" s="1"/>
  <c r="AE388" i="7" s="1"/>
  <c r="AE389" i="7" s="1"/>
  <c r="AE390" i="7" s="1"/>
  <c r="AE391" i="7" s="1"/>
  <c r="AE392" i="7" s="1"/>
  <c r="AE393" i="7" s="1"/>
  <c r="AE394" i="7" s="1"/>
  <c r="AE395" i="7" s="1"/>
  <c r="AE396" i="7" s="1"/>
  <c r="AE397" i="7" s="1"/>
  <c r="AE398" i="7" s="1"/>
  <c r="AE399" i="7" s="1"/>
  <c r="AE400" i="7" s="1"/>
  <c r="AE401" i="7" s="1"/>
  <c r="AE402" i="7" s="1"/>
  <c r="AE403" i="7" s="1"/>
  <c r="AE404" i="7" s="1"/>
  <c r="AE405" i="7" s="1"/>
  <c r="AE406" i="7" s="1"/>
  <c r="AE407" i="7" s="1"/>
  <c r="AE408" i="7" s="1"/>
  <c r="AE409" i="7" s="1"/>
  <c r="AE410" i="7" s="1"/>
  <c r="AE411" i="7" s="1"/>
  <c r="AE412" i="7" s="1"/>
  <c r="AE413" i="7" s="1"/>
  <c r="AE414" i="7" s="1"/>
  <c r="AE415" i="7" s="1"/>
  <c r="AE416" i="7" s="1"/>
  <c r="AE417" i="7" s="1"/>
  <c r="AE418" i="7" s="1"/>
  <c r="AE419" i="7" s="1"/>
  <c r="AE420" i="7" s="1"/>
  <c r="AE421" i="7" s="1"/>
  <c r="AE422" i="7" s="1"/>
  <c r="AE423" i="7" s="1"/>
  <c r="AE424" i="7" s="1"/>
  <c r="AE425" i="7" s="1"/>
  <c r="AE426" i="7" s="1"/>
  <c r="AE427" i="7" s="1"/>
  <c r="AE428" i="7" s="1"/>
  <c r="AE429" i="7" s="1"/>
  <c r="AE430" i="7" s="1"/>
  <c r="AE431" i="7" s="1"/>
  <c r="AE432" i="7" s="1"/>
  <c r="AE433" i="7" s="1"/>
  <c r="AE434" i="7" s="1"/>
  <c r="AE435" i="7" s="1"/>
  <c r="AE436" i="7" s="1"/>
  <c r="AE437" i="7" s="1"/>
  <c r="AE438" i="7" s="1"/>
  <c r="AE439" i="7" s="1"/>
  <c r="AE440" i="7" s="1"/>
  <c r="AE441" i="7" s="1"/>
  <c r="AE442" i="7" s="1"/>
  <c r="AE443" i="7" s="1"/>
  <c r="AE444" i="7" s="1"/>
  <c r="AE445" i="7" s="1"/>
  <c r="AE446" i="7" s="1"/>
  <c r="AE447" i="7" s="1"/>
  <c r="AE448" i="7" s="1"/>
  <c r="AE449" i="7" s="1"/>
  <c r="AE450" i="7" s="1"/>
  <c r="AE451" i="7" s="1"/>
  <c r="AE452" i="7" s="1"/>
  <c r="AE453" i="7" s="1"/>
  <c r="AE454" i="7" s="1"/>
  <c r="AE455" i="7" s="1"/>
  <c r="AE456" i="7" s="1"/>
  <c r="AE457" i="7" s="1"/>
  <c r="AE458" i="7" s="1"/>
  <c r="AE459" i="7" s="1"/>
  <c r="AE460" i="7" s="1"/>
  <c r="AE461" i="7" s="1"/>
  <c r="AE462" i="7" s="1"/>
  <c r="AE463" i="7" s="1"/>
  <c r="AE464" i="7" s="1"/>
  <c r="AE465" i="7" s="1"/>
  <c r="AE466" i="7" s="1"/>
  <c r="AE467" i="7" s="1"/>
  <c r="AE468" i="7" s="1"/>
  <c r="AE469" i="7" s="1"/>
  <c r="AE470" i="7" s="1"/>
  <c r="AE471" i="7" s="1"/>
  <c r="AE472" i="7" s="1"/>
  <c r="AE473" i="7" s="1"/>
  <c r="AE474" i="7" s="1"/>
  <c r="AE475" i="7" s="1"/>
  <c r="AE476" i="7" s="1"/>
  <c r="AE477" i="7" s="1"/>
  <c r="AE478" i="7" s="1"/>
  <c r="AE479" i="7" s="1"/>
  <c r="AE480" i="7" s="1"/>
  <c r="AE481" i="7" s="1"/>
  <c r="AE482" i="7" s="1"/>
  <c r="AE483" i="7" s="1"/>
  <c r="AE484" i="7" s="1"/>
  <c r="AE485" i="7" s="1"/>
  <c r="AE486" i="7" s="1"/>
  <c r="AE487" i="7" s="1"/>
  <c r="AE488" i="7" s="1"/>
  <c r="AE489" i="7" s="1"/>
  <c r="AE490" i="7" s="1"/>
  <c r="AE491" i="7" s="1"/>
  <c r="AE492" i="7" s="1"/>
  <c r="AE493" i="7" s="1"/>
  <c r="AE494" i="7" s="1"/>
  <c r="AE495" i="7" s="1"/>
  <c r="AE496" i="7" s="1"/>
  <c r="AE497" i="7" s="1"/>
  <c r="AE498" i="7" s="1"/>
  <c r="AE499" i="7" s="1"/>
  <c r="AE500" i="7" s="1"/>
  <c r="AE501" i="7" s="1"/>
  <c r="AC61" i="7"/>
  <c r="AC62" i="7" s="1"/>
  <c r="AC63" i="7" s="1"/>
  <c r="AC64" i="7" s="1"/>
  <c r="AC65" i="7" s="1"/>
  <c r="AC66" i="7" s="1"/>
  <c r="AC67" i="7" s="1"/>
  <c r="AC68" i="7" s="1"/>
  <c r="AC69" i="7" s="1"/>
  <c r="AC70" i="7" s="1"/>
  <c r="AC71" i="7" s="1"/>
  <c r="AC72" i="7" s="1"/>
  <c r="AC73" i="7" s="1"/>
  <c r="AC74" i="7" s="1"/>
  <c r="AC75" i="7" s="1"/>
  <c r="AC76" i="7" s="1"/>
  <c r="AC77" i="7" s="1"/>
  <c r="AC78" i="7" s="1"/>
  <c r="AC79" i="7" s="1"/>
  <c r="AC80" i="7" s="1"/>
  <c r="AC81" i="7" s="1"/>
  <c r="AC82" i="7" s="1"/>
  <c r="AC83" i="7" s="1"/>
  <c r="AC84" i="7" s="1"/>
  <c r="AC85" i="7" s="1"/>
  <c r="AC86" i="7" s="1"/>
  <c r="AC87" i="7" s="1"/>
  <c r="AC88" i="7" s="1"/>
  <c r="AC89" i="7" s="1"/>
  <c r="AC90" i="7" s="1"/>
  <c r="AC91" i="7" s="1"/>
  <c r="AC92" i="7" s="1"/>
  <c r="AC93" i="7" s="1"/>
  <c r="AC94" i="7" s="1"/>
  <c r="AC95" i="7" s="1"/>
  <c r="AC96" i="7" s="1"/>
  <c r="AC97" i="7" s="1"/>
  <c r="AC98" i="7" s="1"/>
  <c r="AC99" i="7" s="1"/>
  <c r="AC100" i="7" s="1"/>
  <c r="AC101" i="7" s="1"/>
  <c r="AC102" i="7" s="1"/>
  <c r="AC103" i="7" s="1"/>
  <c r="AC104" i="7" s="1"/>
  <c r="AC105" i="7" s="1"/>
  <c r="AC106" i="7" s="1"/>
  <c r="AC107" i="7" s="1"/>
  <c r="AC108" i="7" s="1"/>
  <c r="AC109" i="7" s="1"/>
  <c r="AC110" i="7" s="1"/>
  <c r="AC111" i="7" s="1"/>
  <c r="AC112" i="7" s="1"/>
  <c r="AC113" i="7" s="1"/>
  <c r="AC114" i="7" s="1"/>
  <c r="AC115" i="7" s="1"/>
  <c r="AC116" i="7" s="1"/>
  <c r="AC117" i="7" s="1"/>
  <c r="AC118" i="7" s="1"/>
  <c r="AC119" i="7" s="1"/>
  <c r="AC120" i="7" s="1"/>
  <c r="AC121" i="7" s="1"/>
  <c r="AC122" i="7" s="1"/>
  <c r="AC123" i="7" s="1"/>
  <c r="AC124" i="7" s="1"/>
  <c r="AC125" i="7" s="1"/>
  <c r="AC126" i="7" s="1"/>
  <c r="AC127" i="7" s="1"/>
  <c r="AC128" i="7" s="1"/>
  <c r="AC129" i="7" s="1"/>
  <c r="AC130" i="7" s="1"/>
  <c r="AC131" i="7" s="1"/>
  <c r="AC132" i="7" s="1"/>
  <c r="AC133" i="7" s="1"/>
  <c r="AC134" i="7" s="1"/>
  <c r="AC135" i="7" s="1"/>
  <c r="AC136" i="7" s="1"/>
  <c r="AC137" i="7" s="1"/>
  <c r="AC138" i="7" s="1"/>
  <c r="AC139" i="7" s="1"/>
  <c r="AC140" i="7" s="1"/>
  <c r="AC141" i="7" s="1"/>
  <c r="AC142" i="7" s="1"/>
  <c r="AC143" i="7" s="1"/>
  <c r="AC144" i="7" s="1"/>
  <c r="AC145" i="7" s="1"/>
  <c r="AC146" i="7" s="1"/>
  <c r="AC147" i="7" s="1"/>
  <c r="AC148" i="7" s="1"/>
  <c r="AC149" i="7" s="1"/>
  <c r="AC150" i="7" s="1"/>
  <c r="AC151" i="7" s="1"/>
  <c r="AC152" i="7" s="1"/>
  <c r="AC153" i="7" s="1"/>
  <c r="AC154" i="7" s="1"/>
  <c r="AC155" i="7" s="1"/>
  <c r="AC156" i="7" s="1"/>
  <c r="AC157" i="7" s="1"/>
  <c r="AC158" i="7" s="1"/>
  <c r="AC159" i="7" s="1"/>
  <c r="AC160" i="7" s="1"/>
  <c r="AC161" i="7" s="1"/>
  <c r="AC162" i="7" s="1"/>
  <c r="AC163" i="7" s="1"/>
  <c r="AC164" i="7" s="1"/>
  <c r="AC165" i="7" s="1"/>
  <c r="AC166" i="7" s="1"/>
  <c r="AC167" i="7" s="1"/>
  <c r="AC168" i="7" s="1"/>
  <c r="AC169" i="7" s="1"/>
  <c r="AC170" i="7" s="1"/>
  <c r="AC171" i="7" s="1"/>
  <c r="AC172" i="7" s="1"/>
  <c r="AC173" i="7" s="1"/>
  <c r="AC174" i="7" s="1"/>
  <c r="AC175" i="7" s="1"/>
  <c r="AC176" i="7" s="1"/>
  <c r="AC177" i="7" s="1"/>
  <c r="AC178" i="7" s="1"/>
  <c r="AC179" i="7" s="1"/>
  <c r="AC180" i="7" s="1"/>
  <c r="AC181" i="7" s="1"/>
  <c r="AC182" i="7" s="1"/>
  <c r="AC183" i="7" s="1"/>
  <c r="AC184" i="7" s="1"/>
  <c r="AC185" i="7" s="1"/>
  <c r="AC186" i="7" s="1"/>
  <c r="AC187" i="7" s="1"/>
  <c r="AC188" i="7" s="1"/>
  <c r="AC189" i="7" s="1"/>
  <c r="AC190" i="7" s="1"/>
  <c r="AC191" i="7" s="1"/>
  <c r="AC192" i="7" s="1"/>
  <c r="AC193" i="7" s="1"/>
  <c r="AC194" i="7" s="1"/>
  <c r="AC195" i="7" s="1"/>
  <c r="AC196" i="7" s="1"/>
  <c r="AC197" i="7" s="1"/>
  <c r="AC198" i="7" s="1"/>
  <c r="AC199" i="7" s="1"/>
  <c r="AC200" i="7" s="1"/>
  <c r="AC201" i="7" s="1"/>
  <c r="AC202" i="7" s="1"/>
  <c r="AC203" i="7" s="1"/>
  <c r="AC204" i="7" s="1"/>
  <c r="AC205" i="7" s="1"/>
  <c r="AC206" i="7" s="1"/>
  <c r="AC207" i="7" s="1"/>
  <c r="AC208" i="7" s="1"/>
  <c r="AC209" i="7" s="1"/>
  <c r="AC210" i="7" s="1"/>
  <c r="AC211" i="7" s="1"/>
  <c r="AC212" i="7" s="1"/>
  <c r="AC213" i="7" s="1"/>
  <c r="AC214" i="7" s="1"/>
  <c r="AC215" i="7" s="1"/>
  <c r="AC216" i="7" s="1"/>
  <c r="AC217" i="7" s="1"/>
  <c r="AC218" i="7" s="1"/>
  <c r="AC219" i="7" s="1"/>
  <c r="AC220" i="7" s="1"/>
  <c r="AC221" i="7" s="1"/>
  <c r="AC222" i="7" s="1"/>
  <c r="AC223" i="7" s="1"/>
  <c r="AC224" i="7" s="1"/>
  <c r="AC225" i="7" s="1"/>
  <c r="AC226" i="7" s="1"/>
  <c r="AC227" i="7" s="1"/>
  <c r="AC228" i="7" s="1"/>
  <c r="AC229" i="7" s="1"/>
  <c r="AC230" i="7" s="1"/>
  <c r="AC231" i="7" s="1"/>
  <c r="AC232" i="7" s="1"/>
  <c r="AC233" i="7" s="1"/>
  <c r="AC234" i="7" s="1"/>
  <c r="AC235" i="7" s="1"/>
  <c r="AC236" i="7" s="1"/>
  <c r="AC237" i="7" s="1"/>
  <c r="AC238" i="7" s="1"/>
  <c r="AC239" i="7" s="1"/>
  <c r="AC240" i="7" s="1"/>
  <c r="AC241" i="7" s="1"/>
  <c r="AC242" i="7" s="1"/>
  <c r="AC243" i="7" s="1"/>
  <c r="AC244" i="7" s="1"/>
  <c r="AC245" i="7" s="1"/>
  <c r="AC246" i="7" s="1"/>
  <c r="AC247" i="7" s="1"/>
  <c r="AC248" i="7" s="1"/>
  <c r="AC249" i="7" s="1"/>
  <c r="AC250" i="7" s="1"/>
  <c r="AC251" i="7" s="1"/>
  <c r="AC252" i="7" s="1"/>
  <c r="AC253" i="7" s="1"/>
  <c r="AC254" i="7" s="1"/>
  <c r="AC255" i="7" s="1"/>
  <c r="AC256" i="7" s="1"/>
  <c r="AC257" i="7" s="1"/>
  <c r="AC258" i="7" s="1"/>
  <c r="AC259" i="7" s="1"/>
  <c r="AC260" i="7" s="1"/>
  <c r="AC261" i="7" s="1"/>
  <c r="AC262" i="7" s="1"/>
  <c r="AC263" i="7" s="1"/>
  <c r="AC264" i="7" s="1"/>
  <c r="AC265" i="7" s="1"/>
  <c r="AC266" i="7" s="1"/>
  <c r="AC267" i="7" s="1"/>
  <c r="AC268" i="7" s="1"/>
  <c r="AC269" i="7" s="1"/>
  <c r="AC270" i="7" s="1"/>
  <c r="AC271" i="7" s="1"/>
  <c r="AC272" i="7" s="1"/>
  <c r="AC273" i="7" s="1"/>
  <c r="AC274" i="7" s="1"/>
  <c r="AC275" i="7" s="1"/>
  <c r="AC276" i="7" s="1"/>
  <c r="AC277" i="7" s="1"/>
  <c r="AC278" i="7" s="1"/>
  <c r="AC279" i="7" s="1"/>
  <c r="AC280" i="7" s="1"/>
  <c r="AC281" i="7" s="1"/>
  <c r="AC282" i="7" s="1"/>
  <c r="AC283" i="7" s="1"/>
  <c r="AC284" i="7" s="1"/>
  <c r="AC285" i="7" s="1"/>
  <c r="AC286" i="7" s="1"/>
  <c r="AC287" i="7" s="1"/>
  <c r="AC288" i="7" s="1"/>
  <c r="AC289" i="7" s="1"/>
  <c r="AC290" i="7" s="1"/>
  <c r="AC291" i="7" s="1"/>
  <c r="AC292" i="7" s="1"/>
  <c r="AC293" i="7" s="1"/>
  <c r="AC294" i="7" s="1"/>
  <c r="AC295" i="7" s="1"/>
  <c r="AC296" i="7" s="1"/>
  <c r="AC297" i="7" s="1"/>
  <c r="AC298" i="7" s="1"/>
  <c r="AC299" i="7" s="1"/>
  <c r="AC300" i="7" s="1"/>
  <c r="AC301" i="7" s="1"/>
  <c r="AC302" i="7" s="1"/>
  <c r="AC303" i="7" s="1"/>
  <c r="AC304" i="7" s="1"/>
  <c r="AC305" i="7" s="1"/>
  <c r="AC306" i="7" s="1"/>
  <c r="AC307" i="7" s="1"/>
  <c r="AC308" i="7" s="1"/>
  <c r="AC309" i="7" s="1"/>
  <c r="AC310" i="7" s="1"/>
  <c r="AC311" i="7" s="1"/>
  <c r="AC312" i="7" s="1"/>
  <c r="AC313" i="7" s="1"/>
  <c r="AC314" i="7" s="1"/>
  <c r="AC315" i="7" s="1"/>
  <c r="AC316" i="7" s="1"/>
  <c r="AC317" i="7" s="1"/>
  <c r="AC318" i="7" s="1"/>
  <c r="AC319" i="7" s="1"/>
  <c r="AC320" i="7" s="1"/>
  <c r="AC321" i="7" s="1"/>
  <c r="AC322" i="7" s="1"/>
  <c r="AC323" i="7" s="1"/>
  <c r="AC324" i="7" s="1"/>
  <c r="AC325" i="7" s="1"/>
  <c r="AC326" i="7" s="1"/>
  <c r="AC327" i="7" s="1"/>
  <c r="AC328" i="7" s="1"/>
  <c r="AC329" i="7" s="1"/>
  <c r="AC330" i="7" s="1"/>
  <c r="AC331" i="7" s="1"/>
  <c r="AC332" i="7" s="1"/>
  <c r="AC333" i="7" s="1"/>
  <c r="AC334" i="7" s="1"/>
  <c r="AC335" i="7" s="1"/>
  <c r="AC336" i="7" s="1"/>
  <c r="AC337" i="7" s="1"/>
  <c r="AC338" i="7" s="1"/>
  <c r="AC339" i="7" s="1"/>
  <c r="AC340" i="7" s="1"/>
  <c r="AC341" i="7" s="1"/>
  <c r="AC342" i="7" s="1"/>
  <c r="AC343" i="7" s="1"/>
  <c r="AC344" i="7" s="1"/>
  <c r="AC345" i="7" s="1"/>
  <c r="AC346" i="7" s="1"/>
  <c r="AC347" i="7" s="1"/>
  <c r="AC348" i="7" s="1"/>
  <c r="AC349" i="7" s="1"/>
  <c r="AC350" i="7" s="1"/>
  <c r="AC351" i="7" s="1"/>
  <c r="AC352" i="7" s="1"/>
  <c r="AC353" i="7" s="1"/>
  <c r="AC354" i="7" s="1"/>
  <c r="AC355" i="7" s="1"/>
  <c r="AC356" i="7" s="1"/>
  <c r="AC357" i="7" s="1"/>
  <c r="AC358" i="7" s="1"/>
  <c r="AC359" i="7" s="1"/>
  <c r="AC360" i="7" s="1"/>
  <c r="AC361" i="7" s="1"/>
  <c r="AC362" i="7" s="1"/>
  <c r="AC363" i="7" s="1"/>
  <c r="AC364" i="7" s="1"/>
  <c r="AC365" i="7" s="1"/>
  <c r="AC366" i="7" s="1"/>
  <c r="AC367" i="7" s="1"/>
  <c r="AC368" i="7" s="1"/>
  <c r="AC369" i="7" s="1"/>
  <c r="AC370" i="7" s="1"/>
  <c r="AC371" i="7" s="1"/>
  <c r="AC372" i="7" s="1"/>
  <c r="AC373" i="7" s="1"/>
  <c r="AC374" i="7" s="1"/>
  <c r="AC375" i="7" s="1"/>
  <c r="AC376" i="7" s="1"/>
  <c r="AC377" i="7" s="1"/>
  <c r="AC378" i="7" s="1"/>
  <c r="AC379" i="7" s="1"/>
  <c r="AC380" i="7" s="1"/>
  <c r="AC381" i="7" s="1"/>
  <c r="AC382" i="7" s="1"/>
  <c r="AC383" i="7" s="1"/>
  <c r="AC384" i="7" s="1"/>
  <c r="AC385" i="7" s="1"/>
  <c r="AC386" i="7" s="1"/>
  <c r="AC387" i="7" s="1"/>
  <c r="AC388" i="7" s="1"/>
  <c r="AC389" i="7" s="1"/>
  <c r="AC390" i="7" s="1"/>
  <c r="AC391" i="7" s="1"/>
  <c r="AC392" i="7" s="1"/>
  <c r="AC393" i="7" s="1"/>
  <c r="AC394" i="7" s="1"/>
  <c r="AC395" i="7" s="1"/>
  <c r="AC396" i="7" s="1"/>
  <c r="AC397" i="7" s="1"/>
  <c r="AC398" i="7" s="1"/>
  <c r="AC399" i="7" s="1"/>
  <c r="AC400" i="7" s="1"/>
  <c r="AC401" i="7" s="1"/>
  <c r="AC402" i="7" s="1"/>
  <c r="AC403" i="7" s="1"/>
  <c r="AC404" i="7" s="1"/>
  <c r="AC405" i="7" s="1"/>
  <c r="AC406" i="7" s="1"/>
  <c r="AC407" i="7" s="1"/>
  <c r="AC408" i="7" s="1"/>
  <c r="AC409" i="7" s="1"/>
  <c r="AC410" i="7" s="1"/>
  <c r="AC411" i="7" s="1"/>
  <c r="AC412" i="7" s="1"/>
  <c r="AC413" i="7" s="1"/>
  <c r="AC414" i="7" s="1"/>
  <c r="AC415" i="7" s="1"/>
  <c r="AC416" i="7" s="1"/>
  <c r="AC417" i="7" s="1"/>
  <c r="AC418" i="7" s="1"/>
  <c r="AC419" i="7" s="1"/>
  <c r="AC420" i="7" s="1"/>
  <c r="AC421" i="7" s="1"/>
  <c r="AC422" i="7" s="1"/>
  <c r="AC423" i="7" s="1"/>
  <c r="AC424" i="7" s="1"/>
  <c r="AC425" i="7" s="1"/>
  <c r="AC426" i="7" s="1"/>
  <c r="AC427" i="7" s="1"/>
  <c r="AC428" i="7" s="1"/>
  <c r="AC429" i="7" s="1"/>
  <c r="AC430" i="7" s="1"/>
  <c r="AC431" i="7" s="1"/>
  <c r="AC432" i="7" s="1"/>
  <c r="AC433" i="7" s="1"/>
  <c r="AC434" i="7" s="1"/>
  <c r="AC435" i="7" s="1"/>
  <c r="AC436" i="7" s="1"/>
  <c r="AC437" i="7" s="1"/>
  <c r="AC438" i="7" s="1"/>
  <c r="AC439" i="7" s="1"/>
  <c r="AC440" i="7" s="1"/>
  <c r="AC441" i="7" s="1"/>
  <c r="AC442" i="7" s="1"/>
  <c r="AC443" i="7" s="1"/>
  <c r="AC444" i="7" s="1"/>
  <c r="AC445" i="7" s="1"/>
  <c r="AC446" i="7" s="1"/>
  <c r="AC447" i="7" s="1"/>
  <c r="AC448" i="7" s="1"/>
  <c r="AC449" i="7" s="1"/>
  <c r="AC450" i="7" s="1"/>
  <c r="AC451" i="7" s="1"/>
  <c r="AC452" i="7" s="1"/>
  <c r="AC453" i="7" s="1"/>
  <c r="AC454" i="7" s="1"/>
  <c r="AC455" i="7" s="1"/>
  <c r="AC456" i="7" s="1"/>
  <c r="AC457" i="7" s="1"/>
  <c r="AC458" i="7" s="1"/>
  <c r="AC459" i="7" s="1"/>
  <c r="AC460" i="7" s="1"/>
  <c r="AC461" i="7" s="1"/>
  <c r="AC462" i="7" s="1"/>
  <c r="AC463" i="7" s="1"/>
  <c r="AC464" i="7" s="1"/>
  <c r="AC465" i="7" s="1"/>
  <c r="AC466" i="7" s="1"/>
  <c r="AC467" i="7" s="1"/>
  <c r="AC468" i="7" s="1"/>
  <c r="AC469" i="7" s="1"/>
  <c r="AC470" i="7" s="1"/>
  <c r="AC471" i="7" s="1"/>
  <c r="AC472" i="7" s="1"/>
  <c r="AC473" i="7" s="1"/>
  <c r="AC474" i="7" s="1"/>
  <c r="AC475" i="7" s="1"/>
  <c r="AC476" i="7" s="1"/>
  <c r="AC477" i="7" s="1"/>
  <c r="AC478" i="7" s="1"/>
  <c r="AC479" i="7" s="1"/>
  <c r="AC480" i="7" s="1"/>
  <c r="AC481" i="7" s="1"/>
  <c r="AC482" i="7" s="1"/>
  <c r="AC483" i="7" s="1"/>
  <c r="AC484" i="7" s="1"/>
  <c r="AC485" i="7" s="1"/>
  <c r="AC486" i="7" s="1"/>
  <c r="AC487" i="7" s="1"/>
  <c r="AC488" i="7" s="1"/>
  <c r="AC489" i="7" s="1"/>
  <c r="AC490" i="7" s="1"/>
  <c r="AC491" i="7" s="1"/>
  <c r="AC492" i="7" s="1"/>
  <c r="AC493" i="7" s="1"/>
  <c r="AC494" i="7" s="1"/>
  <c r="AC495" i="7" s="1"/>
  <c r="AC496" i="7" s="1"/>
  <c r="AC497" i="7" s="1"/>
  <c r="AC498" i="7" s="1"/>
  <c r="AC499" i="7" s="1"/>
  <c r="AC500" i="7" s="1"/>
  <c r="AC501" i="7" s="1"/>
  <c r="AD61" i="7"/>
  <c r="AD62" i="7" s="1"/>
  <c r="AD63" i="7" s="1"/>
  <c r="AD64" i="7" s="1"/>
  <c r="AD65" i="7" s="1"/>
  <c r="AD66" i="7" s="1"/>
  <c r="AD67" i="7" s="1"/>
  <c r="AD68" i="7" s="1"/>
  <c r="AD69" i="7" s="1"/>
  <c r="AD70" i="7" s="1"/>
  <c r="AD71" i="7" s="1"/>
  <c r="AD72" i="7" s="1"/>
  <c r="AD73" i="7" s="1"/>
  <c r="AD74" i="7" s="1"/>
  <c r="AD75" i="7" s="1"/>
  <c r="AD76" i="7" s="1"/>
  <c r="AD77" i="7" s="1"/>
  <c r="AD78" i="7" s="1"/>
  <c r="AD79" i="7" s="1"/>
  <c r="AD80" i="7" s="1"/>
  <c r="AD81" i="7" s="1"/>
  <c r="AD82" i="7" s="1"/>
  <c r="AD83" i="7" s="1"/>
  <c r="AD84" i="7" s="1"/>
  <c r="AD85" i="7" s="1"/>
  <c r="AD86" i="7" s="1"/>
  <c r="AD87" i="7" s="1"/>
  <c r="AD88" i="7" s="1"/>
  <c r="AD89" i="7" s="1"/>
  <c r="AD90" i="7" s="1"/>
  <c r="AD91" i="7" s="1"/>
  <c r="AD92" i="7" s="1"/>
  <c r="AD93" i="7" s="1"/>
  <c r="AD94" i="7" s="1"/>
  <c r="AD95" i="7" s="1"/>
  <c r="AD96" i="7" s="1"/>
  <c r="AD97" i="7" s="1"/>
  <c r="AD98" i="7" s="1"/>
  <c r="AD99" i="7" s="1"/>
  <c r="AD100" i="7" s="1"/>
  <c r="AD101" i="7" s="1"/>
  <c r="AD102" i="7" s="1"/>
  <c r="AD103" i="7" s="1"/>
  <c r="AD104" i="7" s="1"/>
  <c r="AD105" i="7" s="1"/>
  <c r="AD106" i="7" s="1"/>
  <c r="AD107" i="7" s="1"/>
  <c r="AD108" i="7" s="1"/>
  <c r="AD109" i="7" s="1"/>
  <c r="AD110" i="7" s="1"/>
  <c r="AD111" i="7" s="1"/>
  <c r="AD112" i="7" s="1"/>
  <c r="AD113" i="7" s="1"/>
  <c r="AD114" i="7" s="1"/>
  <c r="AD115" i="7" s="1"/>
  <c r="AD116" i="7" s="1"/>
  <c r="AD117" i="7" s="1"/>
  <c r="AD118" i="7" s="1"/>
  <c r="AD119" i="7" s="1"/>
  <c r="AD120" i="7" s="1"/>
  <c r="AD121" i="7" s="1"/>
  <c r="AD122" i="7" s="1"/>
  <c r="AD123" i="7" s="1"/>
  <c r="AD124" i="7" s="1"/>
  <c r="AD125" i="7" s="1"/>
  <c r="AD126" i="7" s="1"/>
  <c r="AD127" i="7" s="1"/>
  <c r="AD128" i="7" s="1"/>
  <c r="AD129" i="7" s="1"/>
  <c r="AD130" i="7" s="1"/>
  <c r="AD131" i="7" s="1"/>
  <c r="AD132" i="7" s="1"/>
  <c r="AD133" i="7" s="1"/>
  <c r="AD134" i="7" s="1"/>
  <c r="AD135" i="7" s="1"/>
  <c r="AD136" i="7" s="1"/>
  <c r="AD137" i="7" s="1"/>
  <c r="AD138" i="7" s="1"/>
  <c r="AD139" i="7" s="1"/>
  <c r="AD140" i="7" s="1"/>
  <c r="AD141" i="7" s="1"/>
  <c r="AD142" i="7" s="1"/>
  <c r="AD143" i="7" s="1"/>
  <c r="AD144" i="7" s="1"/>
  <c r="AD145" i="7" s="1"/>
  <c r="AD146" i="7" s="1"/>
  <c r="AD147" i="7" s="1"/>
  <c r="AD148" i="7" s="1"/>
  <c r="AD149" i="7" s="1"/>
  <c r="AD150" i="7" s="1"/>
  <c r="AD151" i="7" s="1"/>
  <c r="AD152" i="7" s="1"/>
  <c r="AD153" i="7" s="1"/>
  <c r="AD154" i="7" s="1"/>
  <c r="AD155" i="7" s="1"/>
  <c r="AD156" i="7" s="1"/>
  <c r="AD157" i="7" s="1"/>
  <c r="AD158" i="7" s="1"/>
  <c r="AD159" i="7" s="1"/>
  <c r="AD160" i="7" s="1"/>
  <c r="AD161" i="7" s="1"/>
  <c r="AD162" i="7" s="1"/>
  <c r="AD163" i="7" s="1"/>
  <c r="AD164" i="7" s="1"/>
  <c r="AD165" i="7" s="1"/>
  <c r="AD166" i="7" s="1"/>
  <c r="AD167" i="7" s="1"/>
  <c r="AD168" i="7" s="1"/>
  <c r="AD169" i="7" s="1"/>
  <c r="AD170" i="7" s="1"/>
  <c r="AD171" i="7" s="1"/>
  <c r="AD172" i="7" s="1"/>
  <c r="AD173" i="7" s="1"/>
  <c r="AD174" i="7" s="1"/>
  <c r="AD175" i="7" s="1"/>
  <c r="AD176" i="7" s="1"/>
  <c r="AD177" i="7" s="1"/>
  <c r="AD178" i="7" s="1"/>
  <c r="AD179" i="7" s="1"/>
  <c r="AD180" i="7" s="1"/>
  <c r="AD181" i="7" s="1"/>
  <c r="AD182" i="7" s="1"/>
  <c r="AD183" i="7" s="1"/>
  <c r="AD184" i="7" s="1"/>
  <c r="AD185" i="7" s="1"/>
  <c r="AD186" i="7" s="1"/>
  <c r="AD187" i="7" s="1"/>
  <c r="AD188" i="7" s="1"/>
  <c r="AD189" i="7" s="1"/>
  <c r="AD190" i="7" s="1"/>
  <c r="AD191" i="7" s="1"/>
  <c r="AD192" i="7" s="1"/>
  <c r="AD193" i="7" s="1"/>
  <c r="AD194" i="7" s="1"/>
  <c r="AD195" i="7" s="1"/>
  <c r="AD196" i="7" s="1"/>
  <c r="AD197" i="7" s="1"/>
  <c r="AD198" i="7" s="1"/>
  <c r="AD199" i="7" s="1"/>
  <c r="AD200" i="7" s="1"/>
  <c r="AD201" i="7" s="1"/>
  <c r="AD202" i="7" s="1"/>
  <c r="AD203" i="7" s="1"/>
  <c r="AD204" i="7" s="1"/>
  <c r="AD205" i="7" s="1"/>
  <c r="AD206" i="7" s="1"/>
  <c r="AD207" i="7" s="1"/>
  <c r="AD208" i="7" s="1"/>
  <c r="AD209" i="7" s="1"/>
  <c r="AD210" i="7" s="1"/>
  <c r="AD211" i="7" s="1"/>
  <c r="AD212" i="7" s="1"/>
  <c r="AD213" i="7" s="1"/>
  <c r="AD214" i="7" s="1"/>
  <c r="AD215" i="7" s="1"/>
  <c r="AD216" i="7" s="1"/>
  <c r="AD217" i="7" s="1"/>
  <c r="AD218" i="7" s="1"/>
  <c r="AD219" i="7" s="1"/>
  <c r="AD220" i="7" s="1"/>
  <c r="AD221" i="7" s="1"/>
  <c r="AD222" i="7" s="1"/>
  <c r="AD223" i="7" s="1"/>
  <c r="AD224" i="7" s="1"/>
  <c r="AD225" i="7" s="1"/>
  <c r="AD226" i="7" s="1"/>
  <c r="AD227" i="7" s="1"/>
  <c r="AD228" i="7" s="1"/>
  <c r="AD229" i="7" s="1"/>
  <c r="AD230" i="7" s="1"/>
  <c r="AD231" i="7" s="1"/>
  <c r="AD232" i="7" s="1"/>
  <c r="AD233" i="7" s="1"/>
  <c r="AD234" i="7" s="1"/>
  <c r="AD235" i="7" s="1"/>
  <c r="AD236" i="7" s="1"/>
  <c r="AD237" i="7" s="1"/>
  <c r="AD238" i="7" s="1"/>
  <c r="AD239" i="7" s="1"/>
  <c r="AD240" i="7" s="1"/>
  <c r="AD241" i="7" s="1"/>
  <c r="AD242" i="7" s="1"/>
  <c r="AD243" i="7" s="1"/>
  <c r="AD244" i="7" s="1"/>
  <c r="AD245" i="7" s="1"/>
  <c r="AD246" i="7" s="1"/>
  <c r="AD247" i="7" s="1"/>
  <c r="AD248" i="7" s="1"/>
  <c r="AD249" i="7" s="1"/>
  <c r="AD250" i="7" s="1"/>
  <c r="AD251" i="7" s="1"/>
  <c r="AD252" i="7" s="1"/>
  <c r="AD253" i="7" s="1"/>
  <c r="AD254" i="7" s="1"/>
  <c r="AD255" i="7" s="1"/>
  <c r="AD256" i="7" s="1"/>
  <c r="AD257" i="7" s="1"/>
  <c r="AD258" i="7" s="1"/>
  <c r="AD259" i="7" s="1"/>
  <c r="AD260" i="7" s="1"/>
  <c r="AD261" i="7" s="1"/>
  <c r="AD262" i="7" s="1"/>
  <c r="AD263" i="7" s="1"/>
  <c r="AD264" i="7" s="1"/>
  <c r="AD265" i="7" s="1"/>
  <c r="AD266" i="7" s="1"/>
  <c r="AD267" i="7" s="1"/>
  <c r="AD268" i="7" s="1"/>
  <c r="AD269" i="7" s="1"/>
  <c r="AD270" i="7" s="1"/>
  <c r="AD271" i="7" s="1"/>
  <c r="AD272" i="7" s="1"/>
  <c r="AD273" i="7" s="1"/>
  <c r="AD274" i="7" s="1"/>
  <c r="AD275" i="7" s="1"/>
  <c r="AD276" i="7" s="1"/>
  <c r="AD277" i="7" s="1"/>
  <c r="AD278" i="7" s="1"/>
  <c r="AD279" i="7" s="1"/>
  <c r="AD280" i="7" s="1"/>
  <c r="AD281" i="7" s="1"/>
  <c r="AD282" i="7" s="1"/>
  <c r="AD283" i="7" s="1"/>
  <c r="AD284" i="7" s="1"/>
  <c r="AD285" i="7" s="1"/>
  <c r="AD286" i="7" s="1"/>
  <c r="AD287" i="7" s="1"/>
  <c r="AD288" i="7" s="1"/>
  <c r="AD289" i="7" s="1"/>
  <c r="AD290" i="7" s="1"/>
  <c r="AD291" i="7" s="1"/>
  <c r="AD292" i="7" s="1"/>
  <c r="AD293" i="7" s="1"/>
  <c r="AD294" i="7" s="1"/>
  <c r="AD295" i="7" s="1"/>
  <c r="AD296" i="7" s="1"/>
  <c r="AD297" i="7" s="1"/>
  <c r="AD298" i="7" s="1"/>
  <c r="AD299" i="7" s="1"/>
  <c r="AD300" i="7" s="1"/>
  <c r="AD301" i="7" s="1"/>
  <c r="AD302" i="7" s="1"/>
  <c r="AD303" i="7" s="1"/>
  <c r="AD304" i="7" s="1"/>
  <c r="AD305" i="7" s="1"/>
  <c r="AD306" i="7" s="1"/>
  <c r="AD307" i="7" s="1"/>
  <c r="AD308" i="7" s="1"/>
  <c r="AD309" i="7" s="1"/>
  <c r="AD310" i="7" s="1"/>
  <c r="AD311" i="7" s="1"/>
  <c r="AD312" i="7" s="1"/>
  <c r="AD313" i="7" s="1"/>
  <c r="AD314" i="7" s="1"/>
  <c r="AD315" i="7" s="1"/>
  <c r="AD316" i="7" s="1"/>
  <c r="AD317" i="7" s="1"/>
  <c r="AD318" i="7" s="1"/>
  <c r="AD319" i="7" s="1"/>
  <c r="AD320" i="7" s="1"/>
  <c r="AD321" i="7" s="1"/>
  <c r="AD322" i="7" s="1"/>
  <c r="AD323" i="7" s="1"/>
  <c r="AD324" i="7" s="1"/>
  <c r="AD325" i="7" s="1"/>
  <c r="AD326" i="7" s="1"/>
  <c r="AD327" i="7" s="1"/>
  <c r="AD328" i="7" s="1"/>
  <c r="AD329" i="7" s="1"/>
  <c r="AD330" i="7" s="1"/>
  <c r="AD331" i="7" s="1"/>
  <c r="AD332" i="7" s="1"/>
  <c r="AD333" i="7" s="1"/>
  <c r="AD334" i="7" s="1"/>
  <c r="AD335" i="7" s="1"/>
  <c r="AD336" i="7" s="1"/>
  <c r="AD337" i="7" s="1"/>
  <c r="AD338" i="7" s="1"/>
  <c r="AD339" i="7" s="1"/>
  <c r="AD340" i="7" s="1"/>
  <c r="AD341" i="7" s="1"/>
  <c r="AD342" i="7" s="1"/>
  <c r="AD343" i="7" s="1"/>
  <c r="AD344" i="7" s="1"/>
  <c r="AD345" i="7" s="1"/>
  <c r="AD346" i="7" s="1"/>
  <c r="AD347" i="7" s="1"/>
  <c r="AD348" i="7" s="1"/>
  <c r="AD349" i="7" s="1"/>
  <c r="AD350" i="7" s="1"/>
  <c r="AD351" i="7" s="1"/>
  <c r="AD352" i="7" s="1"/>
  <c r="AD353" i="7" s="1"/>
  <c r="AD354" i="7" s="1"/>
  <c r="AD355" i="7" s="1"/>
  <c r="AD356" i="7" s="1"/>
  <c r="AD357" i="7" s="1"/>
  <c r="AD358" i="7" s="1"/>
  <c r="AD359" i="7" s="1"/>
  <c r="AD360" i="7" s="1"/>
  <c r="AD361" i="7" s="1"/>
  <c r="AD362" i="7" s="1"/>
  <c r="AD363" i="7" s="1"/>
  <c r="AD364" i="7" s="1"/>
  <c r="AD365" i="7" s="1"/>
  <c r="AD366" i="7" s="1"/>
  <c r="AD367" i="7" s="1"/>
  <c r="AD368" i="7" s="1"/>
  <c r="AD369" i="7" s="1"/>
  <c r="AD370" i="7" s="1"/>
  <c r="AD371" i="7" s="1"/>
  <c r="AD372" i="7" s="1"/>
  <c r="AD373" i="7" s="1"/>
  <c r="AD374" i="7" s="1"/>
  <c r="AD375" i="7" s="1"/>
  <c r="AD376" i="7" s="1"/>
  <c r="AD377" i="7" s="1"/>
  <c r="AD378" i="7" s="1"/>
  <c r="AD379" i="7" s="1"/>
  <c r="AD380" i="7" s="1"/>
  <c r="AD381" i="7" s="1"/>
  <c r="AD382" i="7" s="1"/>
  <c r="AD383" i="7" s="1"/>
  <c r="AD384" i="7" s="1"/>
  <c r="AD385" i="7" s="1"/>
  <c r="AD386" i="7" s="1"/>
  <c r="AD387" i="7" s="1"/>
  <c r="AD388" i="7" s="1"/>
  <c r="AD389" i="7" s="1"/>
  <c r="AD390" i="7" s="1"/>
  <c r="AD391" i="7" s="1"/>
  <c r="AD392" i="7" s="1"/>
  <c r="AD393" i="7" s="1"/>
  <c r="AD394" i="7" s="1"/>
  <c r="AD395" i="7" s="1"/>
  <c r="AD396" i="7" s="1"/>
  <c r="AD397" i="7" s="1"/>
  <c r="AD398" i="7" s="1"/>
  <c r="AD399" i="7" s="1"/>
  <c r="AD400" i="7" s="1"/>
  <c r="AD401" i="7" s="1"/>
  <c r="AD402" i="7" s="1"/>
  <c r="AD403" i="7" s="1"/>
  <c r="AD404" i="7" s="1"/>
  <c r="AD405" i="7" s="1"/>
  <c r="AD406" i="7" s="1"/>
  <c r="AD407" i="7" s="1"/>
  <c r="AD408" i="7" s="1"/>
  <c r="AD409" i="7" s="1"/>
  <c r="AD410" i="7" s="1"/>
  <c r="AD411" i="7" s="1"/>
  <c r="AD412" i="7" s="1"/>
  <c r="AD413" i="7" s="1"/>
  <c r="AD414" i="7" s="1"/>
  <c r="AD415" i="7" s="1"/>
  <c r="AD416" i="7" s="1"/>
  <c r="AD417" i="7" s="1"/>
  <c r="AD418" i="7" s="1"/>
  <c r="AD419" i="7" s="1"/>
  <c r="AD420" i="7" s="1"/>
  <c r="AD421" i="7" s="1"/>
  <c r="AD422" i="7" s="1"/>
  <c r="AD423" i="7" s="1"/>
  <c r="AD424" i="7" s="1"/>
  <c r="AD425" i="7" s="1"/>
  <c r="AD426" i="7" s="1"/>
  <c r="AD427" i="7" s="1"/>
  <c r="AD428" i="7" s="1"/>
  <c r="AD429" i="7" s="1"/>
  <c r="AD430" i="7" s="1"/>
  <c r="AD431" i="7" s="1"/>
  <c r="AD432" i="7" s="1"/>
  <c r="AD433" i="7" s="1"/>
  <c r="AD434" i="7" s="1"/>
  <c r="AD435" i="7" s="1"/>
  <c r="AD436" i="7" s="1"/>
  <c r="AD437" i="7" s="1"/>
  <c r="AD438" i="7" s="1"/>
  <c r="AD439" i="7" s="1"/>
  <c r="AD440" i="7" s="1"/>
  <c r="AD441" i="7" s="1"/>
  <c r="AD442" i="7" s="1"/>
  <c r="AD443" i="7" s="1"/>
  <c r="AD444" i="7" s="1"/>
  <c r="AD445" i="7" s="1"/>
  <c r="AD446" i="7" s="1"/>
  <c r="AD447" i="7" s="1"/>
  <c r="AD448" i="7" s="1"/>
  <c r="AD449" i="7" s="1"/>
  <c r="AD450" i="7" s="1"/>
  <c r="AD451" i="7" s="1"/>
  <c r="AD452" i="7" s="1"/>
  <c r="AD453" i="7" s="1"/>
  <c r="AD454" i="7" s="1"/>
  <c r="AD455" i="7" s="1"/>
  <c r="AD456" i="7" s="1"/>
  <c r="AD457" i="7" s="1"/>
  <c r="AD458" i="7" s="1"/>
  <c r="AD459" i="7" s="1"/>
  <c r="AD460" i="7" s="1"/>
  <c r="AD461" i="7" s="1"/>
  <c r="AD462" i="7" s="1"/>
  <c r="AD463" i="7" s="1"/>
  <c r="AD464" i="7" s="1"/>
  <c r="AD465" i="7" s="1"/>
  <c r="AD466" i="7" s="1"/>
  <c r="AD467" i="7" s="1"/>
  <c r="AD468" i="7" s="1"/>
  <c r="AD469" i="7" s="1"/>
  <c r="AD470" i="7" s="1"/>
  <c r="AD471" i="7" s="1"/>
  <c r="AD472" i="7" s="1"/>
  <c r="AD473" i="7" s="1"/>
  <c r="AD474" i="7" s="1"/>
  <c r="AD475" i="7" s="1"/>
  <c r="AD476" i="7" s="1"/>
  <c r="AD477" i="7" s="1"/>
  <c r="AD478" i="7" s="1"/>
  <c r="AD479" i="7" s="1"/>
  <c r="AD480" i="7" s="1"/>
  <c r="AD481" i="7" s="1"/>
  <c r="AD482" i="7" s="1"/>
  <c r="AD483" i="7" s="1"/>
  <c r="AD484" i="7" s="1"/>
  <c r="AD485" i="7" s="1"/>
  <c r="AD486" i="7" s="1"/>
  <c r="AD487" i="7" s="1"/>
  <c r="AD488" i="7" s="1"/>
  <c r="AD489" i="7" s="1"/>
  <c r="AD490" i="7" s="1"/>
  <c r="AD491" i="7" s="1"/>
  <c r="AD492" i="7" s="1"/>
  <c r="AD493" i="7" s="1"/>
  <c r="AD494" i="7" s="1"/>
  <c r="AD495" i="7" s="1"/>
  <c r="AD496" i="7" s="1"/>
  <c r="AD497" i="7" s="1"/>
  <c r="AD498" i="7" s="1"/>
  <c r="AD499" i="7" s="1"/>
  <c r="AD500" i="7" s="1"/>
  <c r="AD501" i="7" s="1"/>
  <c r="D3" i="11"/>
  <c r="D8" i="11"/>
  <c r="D7" i="11"/>
  <c r="D6" i="11"/>
  <c r="D5" i="11"/>
  <c r="B4" i="10"/>
  <c r="F72" i="7"/>
  <c r="F73" i="7"/>
  <c r="F74" i="7"/>
  <c r="F75" i="7"/>
  <c r="F76" i="7"/>
  <c r="F77" i="7"/>
  <c r="F88" i="7"/>
  <c r="F101" i="7"/>
  <c r="F104" i="7"/>
  <c r="F105" i="7"/>
  <c r="F106" i="7"/>
  <c r="F108" i="7"/>
  <c r="F10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C62" i="5"/>
  <c r="D62" i="5" s="1"/>
  <c r="F62" i="7" s="1"/>
  <c r="C63" i="5"/>
  <c r="D63" i="5" s="1"/>
  <c r="F63" i="7" s="1"/>
  <c r="C64" i="5"/>
  <c r="D64" i="5" s="1"/>
  <c r="F64" i="7" s="1"/>
  <c r="C65" i="5"/>
  <c r="D65" i="5" s="1"/>
  <c r="F65" i="7" s="1"/>
  <c r="C66" i="5"/>
  <c r="D66" i="5" s="1"/>
  <c r="F66" i="7" s="1"/>
  <c r="C67" i="5"/>
  <c r="D67" i="5" s="1"/>
  <c r="F67" i="7" s="1"/>
  <c r="C68" i="5"/>
  <c r="D68" i="5" s="1"/>
  <c r="F68" i="7" s="1"/>
  <c r="C69" i="5"/>
  <c r="C70" i="5"/>
  <c r="D70" i="5" s="1"/>
  <c r="F70" i="7" s="1"/>
  <c r="C71" i="5"/>
  <c r="D71" i="5" s="1"/>
  <c r="F71" i="7" s="1"/>
  <c r="C72" i="5"/>
  <c r="D72" i="5" s="1"/>
  <c r="C73" i="5"/>
  <c r="D73" i="5" s="1"/>
  <c r="C74" i="5"/>
  <c r="D74" i="5" s="1"/>
  <c r="C75" i="5"/>
  <c r="D75" i="5" s="1"/>
  <c r="C76" i="5"/>
  <c r="D76" i="5" s="1"/>
  <c r="C77" i="5"/>
  <c r="D77" i="5" s="1"/>
  <c r="C78" i="5"/>
  <c r="D78" i="5" s="1"/>
  <c r="F78" i="7" s="1"/>
  <c r="C79" i="5"/>
  <c r="D79" i="5" s="1"/>
  <c r="F79" i="7" s="1"/>
  <c r="C80" i="5"/>
  <c r="D80" i="5" s="1"/>
  <c r="F80" i="7" s="1"/>
  <c r="C81" i="5"/>
  <c r="D81" i="5" s="1"/>
  <c r="F81" i="7" s="1"/>
  <c r="C82" i="5"/>
  <c r="C83" i="5"/>
  <c r="D83" i="5" s="1"/>
  <c r="F83" i="7" s="1"/>
  <c r="C84" i="5"/>
  <c r="D84" i="5" s="1"/>
  <c r="F84" i="7" s="1"/>
  <c r="C85" i="5"/>
  <c r="D85" i="5" s="1"/>
  <c r="F85" i="7" s="1"/>
  <c r="C86" i="5"/>
  <c r="D86" i="5" s="1"/>
  <c r="F86" i="7" s="1"/>
  <c r="C87" i="5"/>
  <c r="D87" i="5" s="1"/>
  <c r="F87" i="7" s="1"/>
  <c r="C88" i="5"/>
  <c r="D88" i="5" s="1"/>
  <c r="C89" i="5"/>
  <c r="D89" i="5" s="1"/>
  <c r="F89" i="7" s="1"/>
  <c r="C90" i="5"/>
  <c r="D90" i="5" s="1"/>
  <c r="F90" i="7" s="1"/>
  <c r="C91" i="5"/>
  <c r="D91" i="5" s="1"/>
  <c r="F91" i="7" s="1"/>
  <c r="C92" i="5"/>
  <c r="D92" i="5" s="1"/>
  <c r="F92" i="7" s="1"/>
  <c r="C93" i="5"/>
  <c r="D93" i="5" s="1"/>
  <c r="F93" i="7" s="1"/>
  <c r="C94" i="5"/>
  <c r="D94" i="5" s="1"/>
  <c r="F94" i="7" s="1"/>
  <c r="C95" i="5"/>
  <c r="D95" i="5" s="1"/>
  <c r="F95" i="7" s="1"/>
  <c r="C96" i="5"/>
  <c r="D96" i="5" s="1"/>
  <c r="F96" i="7" s="1"/>
  <c r="C97" i="5"/>
  <c r="D97" i="5" s="1"/>
  <c r="F97" i="7" s="1"/>
  <c r="C98" i="5"/>
  <c r="D98" i="5" s="1"/>
  <c r="F98" i="7" s="1"/>
  <c r="C99" i="5"/>
  <c r="D99" i="5" s="1"/>
  <c r="F99" i="7" s="1"/>
  <c r="C100" i="5"/>
  <c r="D100" i="5" s="1"/>
  <c r="F100" i="7" s="1"/>
  <c r="C101" i="5"/>
  <c r="D101" i="5" s="1"/>
  <c r="C102" i="5"/>
  <c r="D102" i="5" s="1"/>
  <c r="F102" i="7" s="1"/>
  <c r="C103" i="5"/>
  <c r="D103" i="5" s="1"/>
  <c r="F103" i="7" s="1"/>
  <c r="C104" i="5"/>
  <c r="D104" i="5" s="1"/>
  <c r="C105" i="5"/>
  <c r="D105" i="5" s="1"/>
  <c r="C106" i="5"/>
  <c r="D106" i="5" s="1"/>
  <c r="C107" i="5"/>
  <c r="D107" i="5" s="1"/>
  <c r="F107" i="7" s="1"/>
  <c r="C108" i="5"/>
  <c r="D108" i="5" s="1"/>
  <c r="C109" i="5"/>
  <c r="D109" i="5" s="1"/>
  <c r="C110" i="5"/>
  <c r="D110" i="5" s="1"/>
  <c r="F110" i="7" s="1"/>
  <c r="C111" i="5"/>
  <c r="D111" i="5" s="1"/>
  <c r="F111" i="7" s="1"/>
  <c r="C112" i="5"/>
  <c r="D112" i="5" s="1"/>
  <c r="F112" i="7" s="1"/>
  <c r="C113" i="5"/>
  <c r="D113" i="5" s="1"/>
  <c r="F113" i="7" s="1"/>
  <c r="C114" i="5"/>
  <c r="D114" i="5" s="1"/>
  <c r="F114" i="7" s="1"/>
  <c r="C115" i="5"/>
  <c r="D115" i="5" s="1"/>
  <c r="F115" i="7" s="1"/>
  <c r="C116" i="5"/>
  <c r="D116" i="5" s="1"/>
  <c r="F116" i="7" s="1"/>
  <c r="C117" i="5"/>
  <c r="D117" i="5" s="1"/>
  <c r="F117" i="7" s="1"/>
  <c r="C118" i="5"/>
  <c r="D118" i="5" s="1"/>
  <c r="F118" i="7" s="1"/>
  <c r="C119" i="5"/>
  <c r="D119" i="5" s="1"/>
  <c r="F119" i="7" s="1"/>
  <c r="C120" i="5"/>
  <c r="D120" i="5" s="1"/>
  <c r="C121" i="5"/>
  <c r="D121" i="5" s="1"/>
  <c r="C122" i="5"/>
  <c r="D122" i="5" s="1"/>
  <c r="C123" i="5"/>
  <c r="D123" i="5" s="1"/>
  <c r="C124" i="5"/>
  <c r="C125" i="5"/>
  <c r="C126" i="5"/>
  <c r="C127" i="5"/>
  <c r="C128" i="5"/>
  <c r="C129" i="5"/>
  <c r="C130" i="5"/>
  <c r="C131" i="5"/>
  <c r="C132" i="5"/>
  <c r="C133" i="5"/>
  <c r="C134" i="5"/>
  <c r="D134" i="5" s="1"/>
  <c r="C135" i="5"/>
  <c r="D135" i="5" s="1"/>
  <c r="C136" i="5"/>
  <c r="D136" i="5" s="1"/>
  <c r="C137" i="5"/>
  <c r="D137" i="5" s="1"/>
  <c r="C138" i="5"/>
  <c r="D138" i="5" s="1"/>
  <c r="C139" i="5"/>
  <c r="D139" i="5" s="1"/>
  <c r="C140" i="5"/>
  <c r="D140" i="5" s="1"/>
  <c r="C141" i="5"/>
  <c r="D141" i="5" s="1"/>
  <c r="C142" i="5"/>
  <c r="C143" i="5"/>
  <c r="C144" i="5"/>
  <c r="C145" i="5"/>
  <c r="C146" i="5"/>
  <c r="C147" i="5"/>
  <c r="C148" i="5"/>
  <c r="D148" i="5" s="1"/>
  <c r="C149" i="5"/>
  <c r="D149" i="5" s="1"/>
  <c r="C150" i="5"/>
  <c r="D150" i="5" s="1"/>
  <c r="C151" i="5"/>
  <c r="D151" i="5" s="1"/>
  <c r="C152" i="5"/>
  <c r="D152" i="5" s="1"/>
  <c r="C153" i="5"/>
  <c r="D153" i="5" s="1"/>
  <c r="C154" i="5"/>
  <c r="D154" i="5" s="1"/>
  <c r="C155" i="5"/>
  <c r="D155" i="5" s="1"/>
  <c r="C156" i="5"/>
  <c r="D156" i="5" s="1"/>
  <c r="C157" i="5"/>
  <c r="D157" i="5" s="1"/>
  <c r="C158" i="5"/>
  <c r="C159" i="5"/>
  <c r="C160" i="5"/>
  <c r="C161" i="5"/>
  <c r="C162" i="5"/>
  <c r="C163" i="5"/>
  <c r="C164" i="5"/>
  <c r="C165" i="5"/>
  <c r="C166" i="5"/>
  <c r="D166" i="5" s="1"/>
  <c r="C167" i="5"/>
  <c r="D167" i="5" s="1"/>
  <c r="C168" i="5"/>
  <c r="D168" i="5" s="1"/>
  <c r="C169" i="5"/>
  <c r="D169" i="5" s="1"/>
  <c r="C170" i="5"/>
  <c r="D170" i="5" s="1"/>
  <c r="C171" i="5"/>
  <c r="D171" i="5" s="1"/>
  <c r="C172" i="5"/>
  <c r="D172" i="5" s="1"/>
  <c r="C173" i="5"/>
  <c r="D173" i="5" s="1"/>
  <c r="C174" i="5"/>
  <c r="C175" i="5"/>
  <c r="C176" i="5"/>
  <c r="C177" i="5"/>
  <c r="C178" i="5"/>
  <c r="C179" i="5"/>
  <c r="C180" i="5"/>
  <c r="D180" i="5" s="1"/>
  <c r="C181" i="5"/>
  <c r="D181" i="5" s="1"/>
  <c r="C182" i="5"/>
  <c r="D182" i="5" s="1"/>
  <c r="C183" i="5"/>
  <c r="D183" i="5" s="1"/>
  <c r="C184" i="5"/>
  <c r="D184" i="5" s="1"/>
  <c r="C185" i="5"/>
  <c r="D185" i="5" s="1"/>
  <c r="C186" i="5"/>
  <c r="D186" i="5" s="1"/>
  <c r="C187" i="5"/>
  <c r="D187" i="5" s="1"/>
  <c r="C188" i="5"/>
  <c r="D188" i="5" s="1"/>
  <c r="C189" i="5"/>
  <c r="D189" i="5" s="1"/>
  <c r="C190" i="5"/>
  <c r="C191" i="5"/>
  <c r="C192" i="5"/>
  <c r="C193" i="5"/>
  <c r="C194" i="5"/>
  <c r="C195" i="5"/>
  <c r="C196" i="5"/>
  <c r="C197" i="5"/>
  <c r="C198" i="5"/>
  <c r="D198" i="5" s="1"/>
  <c r="C199" i="5"/>
  <c r="D199" i="5" s="1"/>
  <c r="C200" i="5"/>
  <c r="D200" i="5" s="1"/>
  <c r="C201" i="5"/>
  <c r="D201" i="5" s="1"/>
  <c r="C202" i="5"/>
  <c r="D202" i="5" s="1"/>
  <c r="C203" i="5"/>
  <c r="D203" i="5" s="1"/>
  <c r="C204" i="5"/>
  <c r="D204" i="5" s="1"/>
  <c r="C205" i="5"/>
  <c r="D205" i="5" s="1"/>
  <c r="C206" i="5"/>
  <c r="C207" i="5"/>
  <c r="C208" i="5"/>
  <c r="C209" i="5"/>
  <c r="C210" i="5"/>
  <c r="C211" i="5"/>
  <c r="C212" i="5"/>
  <c r="C213" i="5"/>
  <c r="C214" i="5"/>
  <c r="D214" i="5" s="1"/>
  <c r="C215" i="5"/>
  <c r="D215" i="5" s="1"/>
  <c r="C216" i="5"/>
  <c r="D216" i="5" s="1"/>
  <c r="C217" i="5"/>
  <c r="D217" i="5" s="1"/>
  <c r="C218" i="5"/>
  <c r="D218" i="5" s="1"/>
  <c r="C219" i="5"/>
  <c r="D219" i="5" s="1"/>
  <c r="C220" i="5"/>
  <c r="D220" i="5" s="1"/>
  <c r="C221" i="5"/>
  <c r="D221" i="5" s="1"/>
  <c r="C222" i="5"/>
  <c r="C223" i="5"/>
  <c r="C224" i="5"/>
  <c r="C225" i="5"/>
  <c r="C226" i="5"/>
  <c r="C227" i="5"/>
  <c r="C228" i="5"/>
  <c r="D228" i="5" s="1"/>
  <c r="C229" i="5"/>
  <c r="D229" i="5" s="1"/>
  <c r="C230" i="5"/>
  <c r="D230" i="5" s="1"/>
  <c r="C231" i="5"/>
  <c r="D231" i="5" s="1"/>
  <c r="C232" i="5"/>
  <c r="D232" i="5" s="1"/>
  <c r="C233" i="5"/>
  <c r="D233" i="5" s="1"/>
  <c r="C234" i="5"/>
  <c r="D234" i="5" s="1"/>
  <c r="C235" i="5"/>
  <c r="D235" i="5" s="1"/>
  <c r="C236" i="5"/>
  <c r="D236" i="5" s="1"/>
  <c r="C237" i="5"/>
  <c r="D237" i="5" s="1"/>
  <c r="C238" i="5"/>
  <c r="C239" i="5"/>
  <c r="C240" i="5"/>
  <c r="C241" i="5"/>
  <c r="C242" i="5"/>
  <c r="C243" i="5"/>
  <c r="C244" i="5"/>
  <c r="C245" i="5"/>
  <c r="C246" i="5"/>
  <c r="D246" i="5" s="1"/>
  <c r="C247" i="5"/>
  <c r="D247" i="5" s="1"/>
  <c r="C248" i="5"/>
  <c r="D248" i="5" s="1"/>
  <c r="C249" i="5"/>
  <c r="D249" i="5" s="1"/>
  <c r="C250" i="5"/>
  <c r="D250" i="5" s="1"/>
  <c r="C251" i="5"/>
  <c r="D251" i="5" s="1"/>
  <c r="C252" i="5"/>
  <c r="C253" i="5"/>
  <c r="C254" i="5"/>
  <c r="C255" i="5"/>
  <c r="C256" i="5"/>
  <c r="C257" i="5"/>
  <c r="C258" i="5"/>
  <c r="C259" i="5"/>
  <c r="C260" i="5"/>
  <c r="C261" i="5"/>
  <c r="C262" i="5"/>
  <c r="D262" i="5" s="1"/>
  <c r="C263" i="5"/>
  <c r="D263" i="5" s="1"/>
  <c r="C264" i="5"/>
  <c r="D264" i="5" s="1"/>
  <c r="C265" i="5"/>
  <c r="D265" i="5" s="1"/>
  <c r="C266" i="5"/>
  <c r="D266" i="5" s="1"/>
  <c r="C267" i="5"/>
  <c r="D267" i="5" s="1"/>
  <c r="C268" i="5"/>
  <c r="D268" i="5" s="1"/>
  <c r="C269" i="5"/>
  <c r="D269" i="5" s="1"/>
  <c r="C270" i="5"/>
  <c r="C271" i="5"/>
  <c r="C272" i="5"/>
  <c r="C273" i="5"/>
  <c r="C274" i="5"/>
  <c r="C275" i="5"/>
  <c r="C276" i="5"/>
  <c r="D276" i="5" s="1"/>
  <c r="C277" i="5"/>
  <c r="D277" i="5" s="1"/>
  <c r="C278" i="5"/>
  <c r="D278" i="5" s="1"/>
  <c r="C279" i="5"/>
  <c r="D279" i="5" s="1"/>
  <c r="C280" i="5"/>
  <c r="D280" i="5" s="1"/>
  <c r="C281" i="5"/>
  <c r="D281" i="5" s="1"/>
  <c r="C282" i="5"/>
  <c r="D282" i="5" s="1"/>
  <c r="C283" i="5"/>
  <c r="D283" i="5" s="1"/>
  <c r="C284" i="5"/>
  <c r="D284" i="5" s="1"/>
  <c r="C285" i="5"/>
  <c r="D285" i="5" s="1"/>
  <c r="C286" i="5"/>
  <c r="C287" i="5"/>
  <c r="C288" i="5"/>
  <c r="C289" i="5"/>
  <c r="C290" i="5"/>
  <c r="C291" i="5"/>
  <c r="C292" i="5"/>
  <c r="C293" i="5"/>
  <c r="C294" i="5"/>
  <c r="D294" i="5" s="1"/>
  <c r="C295" i="5"/>
  <c r="D295" i="5" s="1"/>
  <c r="C296" i="5"/>
  <c r="D296" i="5" s="1"/>
  <c r="C297" i="5"/>
  <c r="D297" i="5" s="1"/>
  <c r="C298" i="5"/>
  <c r="D298" i="5" s="1"/>
  <c r="C299" i="5"/>
  <c r="D299" i="5" s="1"/>
  <c r="C300" i="5"/>
  <c r="D300" i="5" s="1"/>
  <c r="C301" i="5"/>
  <c r="D301" i="5" s="1"/>
  <c r="C302" i="5"/>
  <c r="C303" i="5"/>
  <c r="C304" i="5"/>
  <c r="C305" i="5"/>
  <c r="C306" i="5"/>
  <c r="C307" i="5"/>
  <c r="C308" i="5"/>
  <c r="D308" i="5" s="1"/>
  <c r="C309" i="5"/>
  <c r="D309" i="5" s="1"/>
  <c r="C310" i="5"/>
  <c r="D310" i="5" s="1"/>
  <c r="C311" i="5"/>
  <c r="D311" i="5" s="1"/>
  <c r="C312" i="5"/>
  <c r="D312" i="5" s="1"/>
  <c r="C313" i="5"/>
  <c r="D313" i="5" s="1"/>
  <c r="C314" i="5"/>
  <c r="D314" i="5" s="1"/>
  <c r="C315" i="5"/>
  <c r="D315" i="5" s="1"/>
  <c r="C316" i="5"/>
  <c r="D316" i="5" s="1"/>
  <c r="C317" i="5"/>
  <c r="D317" i="5" s="1"/>
  <c r="C318" i="5"/>
  <c r="C319" i="5"/>
  <c r="C320" i="5"/>
  <c r="C321" i="5"/>
  <c r="C322" i="5"/>
  <c r="C323" i="5"/>
  <c r="C324" i="5"/>
  <c r="C325" i="5"/>
  <c r="C326" i="5"/>
  <c r="D326" i="5" s="1"/>
  <c r="C327" i="5"/>
  <c r="D327" i="5" s="1"/>
  <c r="C328" i="5"/>
  <c r="D328" i="5" s="1"/>
  <c r="C329" i="5"/>
  <c r="D329" i="5" s="1"/>
  <c r="C330" i="5"/>
  <c r="D330" i="5" s="1"/>
  <c r="C331" i="5"/>
  <c r="D331" i="5" s="1"/>
  <c r="C332" i="5"/>
  <c r="D332" i="5" s="1"/>
  <c r="C333" i="5"/>
  <c r="D333" i="5" s="1"/>
  <c r="C334" i="5"/>
  <c r="C335" i="5"/>
  <c r="C336" i="5"/>
  <c r="C337" i="5"/>
  <c r="C338" i="5"/>
  <c r="C339" i="5"/>
  <c r="C340" i="5"/>
  <c r="C341" i="5"/>
  <c r="C342" i="5"/>
  <c r="D342" i="5" s="1"/>
  <c r="C343" i="5"/>
  <c r="D343" i="5" s="1"/>
  <c r="C344" i="5"/>
  <c r="D344" i="5" s="1"/>
  <c r="C345" i="5"/>
  <c r="D345" i="5" s="1"/>
  <c r="C346" i="5"/>
  <c r="D346" i="5" s="1"/>
  <c r="C347" i="5"/>
  <c r="D347" i="5" s="1"/>
  <c r="C348" i="5"/>
  <c r="D348" i="5" s="1"/>
  <c r="C349" i="5"/>
  <c r="D349" i="5" s="1"/>
  <c r="C350" i="5"/>
  <c r="C351" i="5"/>
  <c r="C352" i="5"/>
  <c r="C353" i="5"/>
  <c r="C354" i="5"/>
  <c r="C355" i="5"/>
  <c r="C356" i="5"/>
  <c r="D356" i="5" s="1"/>
  <c r="C357" i="5"/>
  <c r="D357" i="5" s="1"/>
  <c r="C358" i="5"/>
  <c r="D358" i="5" s="1"/>
  <c r="C359" i="5"/>
  <c r="D359" i="5" s="1"/>
  <c r="C360" i="5"/>
  <c r="D360" i="5" s="1"/>
  <c r="C361" i="5"/>
  <c r="D361" i="5" s="1"/>
  <c r="C362" i="5"/>
  <c r="D362" i="5" s="1"/>
  <c r="C363" i="5"/>
  <c r="D363" i="5" s="1"/>
  <c r="C364" i="5"/>
  <c r="D364" i="5" s="1"/>
  <c r="C365" i="5"/>
  <c r="D365" i="5" s="1"/>
  <c r="C366" i="5"/>
  <c r="C367" i="5"/>
  <c r="C368" i="5"/>
  <c r="C369" i="5"/>
  <c r="C370" i="5"/>
  <c r="C371" i="5"/>
  <c r="C372" i="5"/>
  <c r="C373" i="5"/>
  <c r="C374" i="5"/>
  <c r="D374" i="5" s="1"/>
  <c r="C375" i="5"/>
  <c r="D375" i="5" s="1"/>
  <c r="C376" i="5"/>
  <c r="D376" i="5" s="1"/>
  <c r="C377" i="5"/>
  <c r="D377" i="5" s="1"/>
  <c r="C378" i="5"/>
  <c r="D378" i="5" s="1"/>
  <c r="C379" i="5"/>
  <c r="D379" i="5" s="1"/>
  <c r="C380" i="5"/>
  <c r="C381" i="5"/>
  <c r="C382" i="5"/>
  <c r="C383" i="5"/>
  <c r="C384" i="5"/>
  <c r="C385" i="5"/>
  <c r="C386" i="5"/>
  <c r="C387" i="5"/>
  <c r="C388" i="5"/>
  <c r="C389" i="5"/>
  <c r="C390" i="5"/>
  <c r="D390" i="5" s="1"/>
  <c r="C391" i="5"/>
  <c r="D391" i="5" s="1"/>
  <c r="C392" i="5"/>
  <c r="D392" i="5" s="1"/>
  <c r="C393" i="5"/>
  <c r="D393" i="5" s="1"/>
  <c r="C394" i="5"/>
  <c r="D394" i="5" s="1"/>
  <c r="C395" i="5"/>
  <c r="D395" i="5" s="1"/>
  <c r="C396" i="5"/>
  <c r="D396" i="5" s="1"/>
  <c r="C397" i="5"/>
  <c r="D397" i="5" s="1"/>
  <c r="C398" i="5"/>
  <c r="C399" i="5"/>
  <c r="C400" i="5"/>
  <c r="C401" i="5"/>
  <c r="C402" i="5"/>
  <c r="C403" i="5"/>
  <c r="C404" i="5"/>
  <c r="D404" i="5" s="1"/>
  <c r="C405" i="5"/>
  <c r="D405" i="5" s="1"/>
  <c r="C406" i="5"/>
  <c r="D406" i="5" s="1"/>
  <c r="C407" i="5"/>
  <c r="D407" i="5" s="1"/>
  <c r="C408" i="5"/>
  <c r="D408" i="5" s="1"/>
  <c r="C409" i="5"/>
  <c r="D409" i="5" s="1"/>
  <c r="C410" i="5"/>
  <c r="D410" i="5" s="1"/>
  <c r="C411" i="5"/>
  <c r="D411" i="5" s="1"/>
  <c r="C412" i="5"/>
  <c r="D412" i="5" s="1"/>
  <c r="C413" i="5"/>
  <c r="D413" i="5" s="1"/>
  <c r="C414" i="5"/>
  <c r="C415" i="5"/>
  <c r="C416" i="5"/>
  <c r="C417" i="5"/>
  <c r="C418" i="5"/>
  <c r="C419" i="5"/>
  <c r="C420" i="5"/>
  <c r="C421" i="5"/>
  <c r="C422" i="5"/>
  <c r="D422" i="5" s="1"/>
  <c r="C423" i="5"/>
  <c r="D423" i="5" s="1"/>
  <c r="C424" i="5"/>
  <c r="D424" i="5" s="1"/>
  <c r="C425" i="5"/>
  <c r="D425" i="5" s="1"/>
  <c r="C426" i="5"/>
  <c r="D426" i="5" s="1"/>
  <c r="C427" i="5"/>
  <c r="D427" i="5" s="1"/>
  <c r="C428" i="5"/>
  <c r="D428" i="5" s="1"/>
  <c r="C429" i="5"/>
  <c r="D429" i="5" s="1"/>
  <c r="C430" i="5"/>
  <c r="C431" i="5"/>
  <c r="C432" i="5"/>
  <c r="C433" i="5"/>
  <c r="C434" i="5"/>
  <c r="C435" i="5"/>
  <c r="C436" i="5"/>
  <c r="D436" i="5" s="1"/>
  <c r="C437" i="5"/>
  <c r="D437" i="5" s="1"/>
  <c r="C438" i="5"/>
  <c r="D438" i="5" s="1"/>
  <c r="C439" i="5"/>
  <c r="D439" i="5" s="1"/>
  <c r="C440" i="5"/>
  <c r="D440" i="5" s="1"/>
  <c r="C441" i="5"/>
  <c r="D441" i="5" s="1"/>
  <c r="C442" i="5"/>
  <c r="D442" i="5" s="1"/>
  <c r="C443" i="5"/>
  <c r="D443" i="5" s="1"/>
  <c r="C444" i="5"/>
  <c r="D444" i="5" s="1"/>
  <c r="C445" i="5"/>
  <c r="D445" i="5" s="1"/>
  <c r="C446" i="5"/>
  <c r="C447" i="5"/>
  <c r="C448" i="5"/>
  <c r="C449" i="5"/>
  <c r="C450" i="5"/>
  <c r="C451" i="5"/>
  <c r="C452" i="5"/>
  <c r="C453" i="5"/>
  <c r="C454" i="5"/>
  <c r="D454" i="5" s="1"/>
  <c r="C455" i="5"/>
  <c r="D455" i="5" s="1"/>
  <c r="C456" i="5"/>
  <c r="D456" i="5" s="1"/>
  <c r="C457" i="5"/>
  <c r="D457" i="5" s="1"/>
  <c r="C458" i="5"/>
  <c r="D458" i="5" s="1"/>
  <c r="C459" i="5"/>
  <c r="D459" i="5" s="1"/>
  <c r="C460" i="5"/>
  <c r="D460" i="5" s="1"/>
  <c r="C461" i="5"/>
  <c r="D461" i="5" s="1"/>
  <c r="C462" i="5"/>
  <c r="C463" i="5"/>
  <c r="C464" i="5"/>
  <c r="C465" i="5"/>
  <c r="C466" i="5"/>
  <c r="C467" i="5"/>
  <c r="C468" i="5"/>
  <c r="C469" i="5"/>
  <c r="C470" i="5"/>
  <c r="D470" i="5" s="1"/>
  <c r="C471" i="5"/>
  <c r="D471" i="5" s="1"/>
  <c r="C472" i="5"/>
  <c r="D472" i="5" s="1"/>
  <c r="C473" i="5"/>
  <c r="D473" i="5" s="1"/>
  <c r="C474" i="5"/>
  <c r="D474" i="5" s="1"/>
  <c r="C475" i="5"/>
  <c r="D475" i="5" s="1"/>
  <c r="C476" i="5"/>
  <c r="D476" i="5" s="1"/>
  <c r="C477" i="5"/>
  <c r="D477" i="5" s="1"/>
  <c r="C478" i="5"/>
  <c r="C479" i="5"/>
  <c r="C480" i="5"/>
  <c r="C481" i="5"/>
  <c r="C482" i="5"/>
  <c r="C483" i="5"/>
  <c r="C484" i="5"/>
  <c r="D484" i="5" s="1"/>
  <c r="C485" i="5"/>
  <c r="D485" i="5" s="1"/>
  <c r="C486" i="5"/>
  <c r="D486" i="5" s="1"/>
  <c r="C487" i="5"/>
  <c r="D487" i="5" s="1"/>
  <c r="C488" i="5"/>
  <c r="D488" i="5" s="1"/>
  <c r="C489" i="5"/>
  <c r="D489" i="5" s="1"/>
  <c r="C490" i="5"/>
  <c r="D490" i="5" s="1"/>
  <c r="C491" i="5"/>
  <c r="D491" i="5" s="1"/>
  <c r="C492" i="5"/>
  <c r="D492" i="5" s="1"/>
  <c r="C493" i="5"/>
  <c r="D493" i="5" s="1"/>
  <c r="C494" i="5"/>
  <c r="C495" i="5"/>
  <c r="C496" i="5"/>
  <c r="C497" i="5"/>
  <c r="C498" i="5"/>
  <c r="C499" i="5"/>
  <c r="C500" i="5"/>
  <c r="C501" i="5"/>
  <c r="D69" i="5"/>
  <c r="F69" i="7" s="1"/>
  <c r="D82" i="5"/>
  <c r="F82" i="7" s="1"/>
  <c r="D124" i="5"/>
  <c r="D125" i="5"/>
  <c r="D126" i="5"/>
  <c r="D127" i="5"/>
  <c r="D128" i="5"/>
  <c r="D129" i="5"/>
  <c r="D130" i="5"/>
  <c r="D131" i="5"/>
  <c r="D132" i="5"/>
  <c r="D133" i="5"/>
  <c r="D142" i="5"/>
  <c r="D143" i="5"/>
  <c r="D144" i="5"/>
  <c r="D145" i="5"/>
  <c r="D146" i="5"/>
  <c r="D147" i="5"/>
  <c r="D158" i="5"/>
  <c r="D159" i="5"/>
  <c r="D160" i="5"/>
  <c r="D161" i="5"/>
  <c r="D162" i="5"/>
  <c r="D163" i="5"/>
  <c r="D164" i="5"/>
  <c r="D165" i="5"/>
  <c r="D174" i="5"/>
  <c r="D175" i="5"/>
  <c r="D176" i="5"/>
  <c r="D177" i="5"/>
  <c r="D178" i="5"/>
  <c r="D179" i="5"/>
  <c r="D190" i="5"/>
  <c r="D191" i="5"/>
  <c r="D192" i="5"/>
  <c r="D193" i="5"/>
  <c r="D194" i="5"/>
  <c r="D195" i="5"/>
  <c r="D196" i="5"/>
  <c r="D197" i="5"/>
  <c r="D206" i="5"/>
  <c r="D207" i="5"/>
  <c r="D208" i="5"/>
  <c r="D209" i="5"/>
  <c r="D210" i="5"/>
  <c r="D211" i="5"/>
  <c r="D212" i="5"/>
  <c r="D213" i="5"/>
  <c r="D222" i="5"/>
  <c r="D223" i="5"/>
  <c r="D224" i="5"/>
  <c r="D225" i="5"/>
  <c r="D226" i="5"/>
  <c r="D227" i="5"/>
  <c r="D238" i="5"/>
  <c r="D239" i="5"/>
  <c r="D240" i="5"/>
  <c r="D241" i="5"/>
  <c r="D242" i="5"/>
  <c r="D243" i="5"/>
  <c r="D244" i="5"/>
  <c r="D245" i="5"/>
  <c r="D252" i="5"/>
  <c r="D253" i="5"/>
  <c r="D254" i="5"/>
  <c r="D255" i="5"/>
  <c r="D256" i="5"/>
  <c r="D257" i="5"/>
  <c r="D258" i="5"/>
  <c r="D259" i="5"/>
  <c r="D260" i="5"/>
  <c r="D261" i="5"/>
  <c r="D270" i="5"/>
  <c r="D271" i="5"/>
  <c r="D272" i="5"/>
  <c r="D273" i="5"/>
  <c r="D274" i="5"/>
  <c r="D275" i="5"/>
  <c r="D286" i="5"/>
  <c r="D287" i="5"/>
  <c r="D288" i="5"/>
  <c r="D289" i="5"/>
  <c r="D290" i="5"/>
  <c r="D291" i="5"/>
  <c r="D292" i="5"/>
  <c r="D293" i="5"/>
  <c r="D302" i="5"/>
  <c r="D303" i="5"/>
  <c r="D304" i="5"/>
  <c r="D305" i="5"/>
  <c r="D306" i="5"/>
  <c r="D307" i="5"/>
  <c r="D318" i="5"/>
  <c r="D319" i="5"/>
  <c r="D320" i="5"/>
  <c r="D321" i="5"/>
  <c r="D322" i="5"/>
  <c r="D323" i="5"/>
  <c r="D324" i="5"/>
  <c r="D325" i="5"/>
  <c r="D334" i="5"/>
  <c r="D335" i="5"/>
  <c r="D336" i="5"/>
  <c r="D337" i="5"/>
  <c r="D338" i="5"/>
  <c r="D339" i="5"/>
  <c r="D340" i="5"/>
  <c r="D341" i="5"/>
  <c r="D350" i="5"/>
  <c r="D351" i="5"/>
  <c r="D352" i="5"/>
  <c r="D353" i="5"/>
  <c r="D354" i="5"/>
  <c r="D355" i="5"/>
  <c r="D366" i="5"/>
  <c r="D367" i="5"/>
  <c r="D368" i="5"/>
  <c r="D369" i="5"/>
  <c r="D370" i="5"/>
  <c r="D371" i="5"/>
  <c r="D372" i="5"/>
  <c r="D373" i="5"/>
  <c r="D380" i="5"/>
  <c r="D381" i="5"/>
  <c r="D382" i="5"/>
  <c r="D383" i="5"/>
  <c r="D384" i="5"/>
  <c r="D385" i="5"/>
  <c r="D386" i="5"/>
  <c r="D387" i="5"/>
  <c r="D388" i="5"/>
  <c r="D389" i="5"/>
  <c r="D398" i="5"/>
  <c r="D399" i="5"/>
  <c r="D400" i="5"/>
  <c r="D401" i="5"/>
  <c r="D402" i="5"/>
  <c r="D403" i="5"/>
  <c r="D414" i="5"/>
  <c r="D415" i="5"/>
  <c r="D416" i="5"/>
  <c r="D417" i="5"/>
  <c r="D418" i="5"/>
  <c r="D419" i="5"/>
  <c r="D420" i="5"/>
  <c r="D421" i="5"/>
  <c r="D430" i="5"/>
  <c r="D431" i="5"/>
  <c r="D432" i="5"/>
  <c r="D433" i="5"/>
  <c r="D434" i="5"/>
  <c r="D435" i="5"/>
  <c r="D446" i="5"/>
  <c r="D447" i="5"/>
  <c r="D448" i="5"/>
  <c r="D449" i="5"/>
  <c r="D450" i="5"/>
  <c r="D451" i="5"/>
  <c r="D452" i="5"/>
  <c r="D453" i="5"/>
  <c r="D462" i="5"/>
  <c r="D463" i="5"/>
  <c r="D464" i="5"/>
  <c r="D465" i="5"/>
  <c r="D466" i="5"/>
  <c r="D467" i="5"/>
  <c r="D468" i="5"/>
  <c r="D469" i="5"/>
  <c r="D478" i="5"/>
  <c r="D479" i="5"/>
  <c r="D480" i="5"/>
  <c r="D481" i="5"/>
  <c r="D482" i="5"/>
  <c r="D483" i="5"/>
  <c r="D494" i="5"/>
  <c r="D495" i="5"/>
  <c r="D496" i="5"/>
  <c r="D497" i="5"/>
  <c r="D498" i="5"/>
  <c r="D499" i="5"/>
  <c r="D500" i="5"/>
  <c r="D501" i="5"/>
  <c r="C61" i="5"/>
  <c r="D61" i="5" s="1"/>
  <c r="F61" i="7" s="1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B2" i="7"/>
  <c r="A2" i="7"/>
  <c r="A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61" i="6"/>
  <c r="A501" i="6"/>
  <c r="A500" i="6"/>
  <c r="A499" i="6"/>
  <c r="A498" i="6"/>
  <c r="A497" i="6"/>
  <c r="A496" i="6"/>
  <c r="A495" i="6"/>
  <c r="A494" i="6"/>
  <c r="A493" i="6"/>
  <c r="A492" i="6"/>
  <c r="A491" i="6"/>
  <c r="A490" i="6"/>
  <c r="A489" i="6"/>
  <c r="A488" i="6"/>
  <c r="A487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3" i="5"/>
  <c r="A4" i="5"/>
  <c r="A5" i="5"/>
  <c r="A6" i="5"/>
  <c r="A7" i="5"/>
  <c r="A8" i="5"/>
  <c r="A9" i="5"/>
  <c r="A10" i="5"/>
  <c r="A11" i="5"/>
  <c r="A12" i="5"/>
  <c r="A13" i="5"/>
  <c r="B2" i="5"/>
  <c r="A2" i="5"/>
  <c r="L5" i="8"/>
  <c r="L6" i="8"/>
  <c r="L9" i="8"/>
  <c r="K9" i="8"/>
  <c r="K8" i="8"/>
  <c r="L8" i="8" s="1"/>
  <c r="K7" i="8"/>
  <c r="L7" i="8" s="1"/>
  <c r="K6" i="8"/>
  <c r="K5" i="8"/>
  <c r="K4" i="8"/>
  <c r="L4" i="8" s="1"/>
  <c r="N3" i="23" a="1"/>
  <c r="N3" i="23" s="1"/>
  <c r="N4" i="23" a="1"/>
  <c r="N4" i="23" s="1"/>
  <c r="N5" i="23" a="1"/>
  <c r="N5" i="23" s="1"/>
  <c r="N6" i="23" a="1"/>
  <c r="N6" i="23" s="1"/>
  <c r="N7" i="23" a="1"/>
  <c r="N7" i="23" s="1"/>
  <c r="N8" i="23" a="1"/>
  <c r="N8" i="23" s="1"/>
  <c r="N9" i="23" a="1"/>
  <c r="N9" i="23" s="1"/>
  <c r="N10" i="23" a="1"/>
  <c r="N10" i="23" s="1"/>
  <c r="N11" i="23" a="1"/>
  <c r="N11" i="23" s="1"/>
  <c r="N12" i="23" a="1"/>
  <c r="N12" i="23" s="1"/>
  <c r="N13" i="23" a="1"/>
  <c r="N13" i="23" s="1"/>
  <c r="N14" i="23" a="1"/>
  <c r="N14" i="23" s="1"/>
  <c r="N15" i="23" a="1"/>
  <c r="N15" i="23" s="1"/>
  <c r="N16" i="23" a="1"/>
  <c r="N16" i="23" s="1"/>
  <c r="N17" i="23" a="1"/>
  <c r="N17" i="23" s="1"/>
  <c r="N18" i="23" a="1"/>
  <c r="N18" i="23" s="1"/>
  <c r="N19" i="23" a="1"/>
  <c r="N19" i="23" s="1"/>
  <c r="N20" i="23" a="1"/>
  <c r="N20" i="23" s="1"/>
  <c r="N21" i="23" a="1"/>
  <c r="N21" i="23" s="1"/>
  <c r="N22" i="23" a="1"/>
  <c r="N22" i="23" s="1"/>
  <c r="N23" i="23" a="1"/>
  <c r="N23" i="23" s="1"/>
  <c r="N24" i="23" a="1"/>
  <c r="N24" i="23" s="1"/>
  <c r="N25" i="23" a="1"/>
  <c r="N25" i="23" s="1"/>
  <c r="N26" i="23" a="1"/>
  <c r="N26" i="23" s="1"/>
  <c r="N27" i="23" a="1"/>
  <c r="N27" i="23" s="1"/>
  <c r="N28" i="23" a="1"/>
  <c r="N28" i="23" s="1"/>
  <c r="N29" i="23" a="1"/>
  <c r="N29" i="23" s="1"/>
  <c r="N30" i="23" a="1"/>
  <c r="N30" i="23" s="1"/>
  <c r="N31" i="23" a="1"/>
  <c r="N31" i="23" s="1"/>
  <c r="N32" i="23" a="1"/>
  <c r="N32" i="23" s="1"/>
  <c r="N33" i="23" a="1"/>
  <c r="N33" i="23" s="1"/>
  <c r="N34" i="23" a="1"/>
  <c r="N34" i="23" s="1"/>
  <c r="N35" i="23" a="1"/>
  <c r="N35" i="23" s="1"/>
  <c r="N36" i="23" a="1"/>
  <c r="N36" i="23" s="1"/>
  <c r="N37" i="23" a="1"/>
  <c r="N37" i="23" s="1"/>
  <c r="N38" i="23" a="1"/>
  <c r="N38" i="23" s="1"/>
  <c r="N39" i="23" a="1"/>
  <c r="N39" i="23" s="1"/>
  <c r="N40" i="23" a="1"/>
  <c r="N40" i="23" s="1"/>
  <c r="N41" i="23" a="1"/>
  <c r="N41" i="23" s="1"/>
  <c r="N42" i="23" a="1"/>
  <c r="N42" i="23" s="1"/>
  <c r="N43" i="23" a="1"/>
  <c r="N43" i="23" s="1"/>
  <c r="N44" i="23" a="1"/>
  <c r="N44" i="23" s="1"/>
  <c r="N45" i="23" a="1"/>
  <c r="N45" i="23" s="1"/>
  <c r="N46" i="23" a="1"/>
  <c r="N46" i="23" s="1"/>
  <c r="N47" i="23" a="1"/>
  <c r="N47" i="23" s="1"/>
  <c r="N48" i="23" a="1"/>
  <c r="N48" i="23" s="1"/>
  <c r="N49" i="23" a="1"/>
  <c r="N49" i="23" s="1"/>
  <c r="N50" i="23" a="1"/>
  <c r="N50" i="23" s="1"/>
  <c r="N51" i="23" a="1"/>
  <c r="N51" i="23" s="1"/>
  <c r="N52" i="23" a="1"/>
  <c r="N52" i="23" s="1"/>
  <c r="N53" i="23" a="1"/>
  <c r="N53" i="23" s="1"/>
  <c r="N54" i="23" a="1"/>
  <c r="N54" i="23" s="1"/>
  <c r="N55" i="23" a="1"/>
  <c r="N55" i="23" s="1"/>
  <c r="N56" i="23" a="1"/>
  <c r="N56" i="23" s="1"/>
  <c r="N57" i="23" a="1"/>
  <c r="N57" i="23" s="1"/>
  <c r="N58" i="23" a="1"/>
  <c r="N58" i="23" s="1"/>
  <c r="N59" i="23" a="1"/>
  <c r="N59" i="23" s="1"/>
  <c r="N60" i="23" a="1"/>
  <c r="N60" i="23" s="1"/>
  <c r="N61" i="23" a="1"/>
  <c r="N61" i="23" s="1"/>
  <c r="N62" i="23" a="1"/>
  <c r="N62" i="23" s="1"/>
  <c r="N63" i="23" a="1"/>
  <c r="N63" i="23" s="1"/>
  <c r="N64" i="23" a="1"/>
  <c r="N64" i="23" s="1"/>
  <c r="N65" i="23" a="1"/>
  <c r="N65" i="23" s="1"/>
  <c r="N66" i="23" a="1"/>
  <c r="N66" i="23" s="1"/>
  <c r="N67" i="23" a="1"/>
  <c r="N67" i="23" s="1"/>
  <c r="N68" i="23" a="1"/>
  <c r="N68" i="23" s="1"/>
  <c r="N69" i="23" a="1"/>
  <c r="N69" i="23" s="1"/>
  <c r="N70" i="23" a="1"/>
  <c r="N70" i="23" s="1"/>
  <c r="N71" i="23" a="1"/>
  <c r="N71" i="23" s="1"/>
  <c r="N72" i="23" a="1"/>
  <c r="N72" i="23" s="1"/>
  <c r="N73" i="23" a="1"/>
  <c r="N73" i="23" s="1"/>
  <c r="N74" i="23" a="1"/>
  <c r="N74" i="23" s="1"/>
  <c r="N75" i="23" a="1"/>
  <c r="N75" i="23" s="1"/>
  <c r="N76" i="23" a="1"/>
  <c r="N76" i="23" s="1"/>
  <c r="N77" i="23" a="1"/>
  <c r="N77" i="23" s="1"/>
  <c r="N78" i="23" a="1"/>
  <c r="N78" i="23" s="1"/>
  <c r="N79" i="23" a="1"/>
  <c r="N79" i="23" s="1"/>
  <c r="N80" i="23" a="1"/>
  <c r="N80" i="23" s="1"/>
  <c r="N81" i="23" a="1"/>
  <c r="N81" i="23" s="1"/>
  <c r="N82" i="23" a="1"/>
  <c r="N82" i="23" s="1"/>
  <c r="N83" i="23" a="1"/>
  <c r="N83" i="23" s="1"/>
  <c r="N84" i="23" a="1"/>
  <c r="N84" i="23" s="1"/>
  <c r="N85" i="23" a="1"/>
  <c r="N85" i="23" s="1"/>
  <c r="N86" i="23" a="1"/>
  <c r="N86" i="23" s="1"/>
  <c r="N87" i="23" a="1"/>
  <c r="N87" i="23" s="1"/>
  <c r="N88" i="23" a="1"/>
  <c r="N88" i="23" s="1"/>
  <c r="N89" i="23" a="1"/>
  <c r="N89" i="23" s="1"/>
  <c r="N90" i="23" a="1"/>
  <c r="N90" i="23" s="1"/>
  <c r="N91" i="23" a="1"/>
  <c r="N91" i="23" s="1"/>
  <c r="N92" i="23" a="1"/>
  <c r="N92" i="23" s="1"/>
  <c r="N93" i="23" a="1"/>
  <c r="N93" i="23" s="1"/>
  <c r="N94" i="23" a="1"/>
  <c r="N94" i="23" s="1"/>
  <c r="N95" i="23" a="1"/>
  <c r="N95" i="23" s="1"/>
  <c r="N96" i="23" a="1"/>
  <c r="N96" i="23" s="1"/>
  <c r="N97" i="23" a="1"/>
  <c r="N97" i="23" s="1"/>
  <c r="N98" i="23" a="1"/>
  <c r="N98" i="23" s="1"/>
  <c r="N99" i="23" a="1"/>
  <c r="N99" i="23" s="1"/>
  <c r="N100" i="23" a="1"/>
  <c r="N100" i="23" s="1"/>
  <c r="N101" i="23" a="1"/>
  <c r="N101" i="23" s="1"/>
  <c r="N102" i="23" a="1"/>
  <c r="N102" i="23" s="1"/>
  <c r="N103" i="23" a="1"/>
  <c r="N103" i="23" s="1"/>
  <c r="N104" i="23" a="1"/>
  <c r="N104" i="23" s="1"/>
  <c r="N105" i="23" a="1"/>
  <c r="N105" i="23" s="1"/>
  <c r="N106" i="23" a="1"/>
  <c r="N106" i="23" s="1"/>
  <c r="N107" i="23" a="1"/>
  <c r="N107" i="23" s="1"/>
  <c r="N108" i="23" a="1"/>
  <c r="N108" i="23" s="1"/>
  <c r="N109" i="23" a="1"/>
  <c r="N109" i="23" s="1"/>
  <c r="N110" i="23" a="1"/>
  <c r="N110" i="23" s="1"/>
  <c r="N111" i="23" a="1"/>
  <c r="N111" i="23" s="1"/>
  <c r="N112" i="23" a="1"/>
  <c r="N112" i="23" s="1"/>
  <c r="N113" i="23" a="1"/>
  <c r="N113" i="23" s="1"/>
  <c r="N114" i="23" a="1"/>
  <c r="N114" i="23" s="1"/>
  <c r="N115" i="23" a="1"/>
  <c r="N115" i="23" s="1"/>
  <c r="N116" i="23" a="1"/>
  <c r="N116" i="23" s="1"/>
  <c r="N117" i="23" a="1"/>
  <c r="N117" i="23" s="1"/>
  <c r="N118" i="23" a="1"/>
  <c r="N118" i="23" s="1"/>
  <c r="N119" i="23" a="1"/>
  <c r="N119" i="23" s="1"/>
  <c r="N120" i="23" a="1"/>
  <c r="N120" i="23" s="1"/>
  <c r="N121" i="23" a="1"/>
  <c r="N121" i="23" s="1"/>
  <c r="N122" i="23" a="1"/>
  <c r="N122" i="23" s="1"/>
  <c r="N123" i="23" a="1"/>
  <c r="N123" i="23" s="1"/>
  <c r="N124" i="23" a="1"/>
  <c r="N124" i="23" s="1"/>
  <c r="N125" i="23" a="1"/>
  <c r="N125" i="23" s="1"/>
  <c r="N126" i="23" a="1"/>
  <c r="N126" i="23" s="1"/>
  <c r="N127" i="23" a="1"/>
  <c r="N127" i="23" s="1"/>
  <c r="N128" i="23" a="1"/>
  <c r="N128" i="23" s="1"/>
  <c r="N129" i="23" a="1"/>
  <c r="N129" i="23" s="1"/>
  <c r="N130" i="23" a="1"/>
  <c r="N130" i="23" s="1"/>
  <c r="N131" i="23" a="1"/>
  <c r="N131" i="23" s="1"/>
  <c r="N132" i="23" a="1"/>
  <c r="N132" i="23" s="1"/>
  <c r="N133" i="23" a="1"/>
  <c r="N133" i="23" s="1"/>
  <c r="N134" i="23" a="1"/>
  <c r="N134" i="23" s="1"/>
  <c r="N135" i="23" a="1"/>
  <c r="N135" i="23" s="1"/>
  <c r="N136" i="23" a="1"/>
  <c r="N136" i="23" s="1"/>
  <c r="N137" i="23" a="1"/>
  <c r="N137" i="23" s="1"/>
  <c r="N138" i="23" a="1"/>
  <c r="N138" i="23" s="1"/>
  <c r="N139" i="23" a="1"/>
  <c r="N139" i="23" s="1"/>
  <c r="N140" i="23" a="1"/>
  <c r="N140" i="23" s="1"/>
  <c r="N141" i="23" a="1"/>
  <c r="N141" i="23" s="1"/>
  <c r="N142" i="23" a="1"/>
  <c r="N142" i="23" s="1"/>
  <c r="N143" i="23" a="1"/>
  <c r="N143" i="23" s="1"/>
  <c r="N144" i="23" a="1"/>
  <c r="N144" i="23" s="1"/>
  <c r="N145" i="23" a="1"/>
  <c r="N145" i="23" s="1"/>
  <c r="N146" i="23" a="1"/>
  <c r="N146" i="23" s="1"/>
  <c r="N147" i="23" a="1"/>
  <c r="N147" i="23" s="1"/>
  <c r="N148" i="23" a="1"/>
  <c r="N148" i="23" s="1"/>
  <c r="N149" i="23" a="1"/>
  <c r="N149" i="23" s="1"/>
  <c r="N150" i="23" a="1"/>
  <c r="N150" i="23" s="1"/>
  <c r="N151" i="23" a="1"/>
  <c r="N151" i="23" s="1"/>
  <c r="N152" i="23" a="1"/>
  <c r="N152" i="23" s="1"/>
  <c r="N153" i="23" a="1"/>
  <c r="N153" i="23" s="1"/>
  <c r="N154" i="23" a="1"/>
  <c r="N154" i="23" s="1"/>
  <c r="N155" i="23" a="1"/>
  <c r="N155" i="23" s="1"/>
  <c r="N156" i="23" a="1"/>
  <c r="N156" i="23" s="1"/>
  <c r="N157" i="23" a="1"/>
  <c r="N157" i="23" s="1"/>
  <c r="N158" i="23" a="1"/>
  <c r="N158" i="23" s="1"/>
  <c r="N159" i="23" a="1"/>
  <c r="N159" i="23" s="1"/>
  <c r="N160" i="23" a="1"/>
  <c r="N160" i="23" s="1"/>
  <c r="N161" i="23" a="1"/>
  <c r="N161" i="23" s="1"/>
  <c r="N162" i="23" a="1"/>
  <c r="N162" i="23" s="1"/>
  <c r="N163" i="23" a="1"/>
  <c r="N163" i="23" s="1"/>
  <c r="N164" i="23" a="1"/>
  <c r="N164" i="23" s="1"/>
  <c r="N165" i="23" a="1"/>
  <c r="N165" i="23" s="1"/>
  <c r="N166" i="23" a="1"/>
  <c r="N166" i="23" s="1"/>
  <c r="N167" i="23" a="1"/>
  <c r="N167" i="23" s="1"/>
  <c r="N168" i="23" a="1"/>
  <c r="N168" i="23" s="1"/>
  <c r="N169" i="23" a="1"/>
  <c r="N169" i="23" s="1"/>
  <c r="N170" i="23" a="1"/>
  <c r="N170" i="23" s="1"/>
  <c r="N171" i="23" a="1"/>
  <c r="N171" i="23" s="1"/>
  <c r="N172" i="23" a="1"/>
  <c r="N172" i="23" s="1"/>
  <c r="N173" i="23" a="1"/>
  <c r="N173" i="23" s="1"/>
  <c r="N174" i="23" a="1"/>
  <c r="N174" i="23" s="1"/>
  <c r="N175" i="23" a="1"/>
  <c r="N175" i="23" s="1"/>
  <c r="N176" i="23" a="1"/>
  <c r="N176" i="23" s="1"/>
  <c r="N177" i="23" a="1"/>
  <c r="N177" i="23" s="1"/>
  <c r="N178" i="23" a="1"/>
  <c r="N178" i="23" s="1"/>
  <c r="N179" i="23" a="1"/>
  <c r="N179" i="23" s="1"/>
  <c r="N180" i="23" a="1"/>
  <c r="N180" i="23" s="1"/>
  <c r="N181" i="23" a="1"/>
  <c r="N181" i="23" s="1"/>
  <c r="N182" i="23" a="1"/>
  <c r="N182" i="23" s="1"/>
  <c r="N183" i="23" a="1"/>
  <c r="N183" i="23" s="1"/>
  <c r="N184" i="23" a="1"/>
  <c r="N184" i="23" s="1"/>
  <c r="N185" i="23" a="1"/>
  <c r="N185" i="23" s="1"/>
  <c r="N186" i="23" a="1"/>
  <c r="N186" i="23" s="1"/>
  <c r="N187" i="23" a="1"/>
  <c r="N187" i="23" s="1"/>
  <c r="N188" i="23" a="1"/>
  <c r="N188" i="23" s="1"/>
  <c r="N189" i="23" a="1"/>
  <c r="N189" i="23" s="1"/>
  <c r="N190" i="23" a="1"/>
  <c r="N190" i="23" s="1"/>
  <c r="N191" i="23" a="1"/>
  <c r="N191" i="23" s="1"/>
  <c r="N192" i="23" a="1"/>
  <c r="N192" i="23" s="1"/>
  <c r="N193" i="23" a="1"/>
  <c r="N193" i="23" s="1"/>
  <c r="N194" i="23" a="1"/>
  <c r="N194" i="23" s="1"/>
  <c r="N195" i="23" a="1"/>
  <c r="N195" i="23" s="1"/>
  <c r="N196" i="23" a="1"/>
  <c r="N196" i="23" s="1"/>
  <c r="N197" i="23" a="1"/>
  <c r="N197" i="23" s="1"/>
  <c r="N198" i="23" a="1"/>
  <c r="N198" i="23" s="1"/>
  <c r="N199" i="23" a="1"/>
  <c r="N199" i="23" s="1"/>
  <c r="N200" i="23" a="1"/>
  <c r="N200" i="23" s="1"/>
  <c r="N201" i="23" a="1"/>
  <c r="N201" i="23" s="1"/>
  <c r="N202" i="23" a="1"/>
  <c r="N202" i="23" s="1"/>
  <c r="N203" i="23" a="1"/>
  <c r="N203" i="23" s="1"/>
  <c r="N204" i="23" a="1"/>
  <c r="N204" i="23" s="1"/>
  <c r="N205" i="23" a="1"/>
  <c r="N205" i="23" s="1"/>
  <c r="N206" i="23" a="1"/>
  <c r="N206" i="23" s="1"/>
  <c r="N207" i="23" a="1"/>
  <c r="N207" i="23" s="1"/>
  <c r="N208" i="23" a="1"/>
  <c r="N208" i="23" s="1"/>
  <c r="N209" i="23" a="1"/>
  <c r="N209" i="23" s="1"/>
  <c r="N210" i="23" a="1"/>
  <c r="N210" i="23" s="1"/>
  <c r="N211" i="23" a="1"/>
  <c r="N211" i="23" s="1"/>
  <c r="N212" i="23" a="1"/>
  <c r="N212" i="23" s="1"/>
  <c r="N213" i="23" a="1"/>
  <c r="N213" i="23" s="1"/>
  <c r="N214" i="23" a="1"/>
  <c r="N214" i="23" s="1"/>
  <c r="N215" i="23" a="1"/>
  <c r="N215" i="23" s="1"/>
  <c r="N216" i="23" a="1"/>
  <c r="N216" i="23" s="1"/>
  <c r="N217" i="23" a="1"/>
  <c r="N217" i="23" s="1"/>
  <c r="N218" i="23" a="1"/>
  <c r="N218" i="23" s="1"/>
  <c r="N219" i="23" a="1"/>
  <c r="N219" i="23" s="1"/>
  <c r="N220" i="23" a="1"/>
  <c r="N220" i="23" s="1"/>
  <c r="N221" i="23" a="1"/>
  <c r="N221" i="23" s="1"/>
  <c r="N222" i="23" a="1"/>
  <c r="N222" i="23" s="1"/>
  <c r="N223" i="23" a="1"/>
  <c r="N223" i="23" s="1"/>
  <c r="N224" i="23" a="1"/>
  <c r="N224" i="23" s="1"/>
  <c r="N225" i="23" a="1"/>
  <c r="N225" i="23" s="1"/>
  <c r="N226" i="23" a="1"/>
  <c r="N226" i="23" s="1"/>
  <c r="N227" i="23" a="1"/>
  <c r="N227" i="23" s="1"/>
  <c r="N228" i="23" a="1"/>
  <c r="N228" i="23" s="1"/>
  <c r="N229" i="23" a="1"/>
  <c r="N229" i="23" s="1"/>
  <c r="N230" i="23" a="1"/>
  <c r="N230" i="23" s="1"/>
  <c r="N231" i="23" a="1"/>
  <c r="N231" i="23" s="1"/>
  <c r="N232" i="23" a="1"/>
  <c r="N232" i="23" s="1"/>
  <c r="N233" i="23" a="1"/>
  <c r="N233" i="23" s="1"/>
  <c r="N234" i="23" a="1"/>
  <c r="N234" i="23" s="1"/>
  <c r="N235" i="23" a="1"/>
  <c r="N235" i="23" s="1"/>
  <c r="N236" i="23" a="1"/>
  <c r="N236" i="23" s="1"/>
  <c r="N237" i="23" a="1"/>
  <c r="N237" i="23" s="1"/>
  <c r="N238" i="23" a="1"/>
  <c r="N238" i="23" s="1"/>
  <c r="N239" i="23" a="1"/>
  <c r="N239" i="23" s="1"/>
  <c r="N240" i="23" a="1"/>
  <c r="N240" i="23" s="1"/>
  <c r="N241" i="23" a="1"/>
  <c r="N241" i="23" s="1"/>
  <c r="N242" i="23" a="1"/>
  <c r="N242" i="23" s="1"/>
  <c r="N243" i="23" a="1"/>
  <c r="N243" i="23" s="1"/>
  <c r="N244" i="23" a="1"/>
  <c r="N244" i="23" s="1"/>
  <c r="N245" i="23" a="1"/>
  <c r="N245" i="23" s="1"/>
  <c r="N246" i="23" a="1"/>
  <c r="N246" i="23" s="1"/>
  <c r="N247" i="23" a="1"/>
  <c r="N247" i="23" s="1"/>
  <c r="N248" i="23" a="1"/>
  <c r="N248" i="23" s="1"/>
  <c r="N249" i="23" a="1"/>
  <c r="N249" i="23" s="1"/>
  <c r="N250" i="23" a="1"/>
  <c r="N250" i="23" s="1"/>
  <c r="N251" i="23" a="1"/>
  <c r="N251" i="23" s="1"/>
  <c r="N252" i="23" a="1"/>
  <c r="N252" i="23" s="1"/>
  <c r="N253" i="23" a="1"/>
  <c r="N253" i="23" s="1"/>
  <c r="N254" i="23" a="1"/>
  <c r="N254" i="23" s="1"/>
  <c r="N255" i="23" a="1"/>
  <c r="N255" i="23" s="1"/>
  <c r="N256" i="23" a="1"/>
  <c r="N256" i="23" s="1"/>
  <c r="N257" i="23" a="1"/>
  <c r="N257" i="23" s="1"/>
  <c r="N258" i="23" a="1"/>
  <c r="N258" i="23" s="1"/>
  <c r="N259" i="23" a="1"/>
  <c r="N259" i="23" s="1"/>
  <c r="N260" i="23" a="1"/>
  <c r="N260" i="23" s="1"/>
  <c r="N261" i="23" a="1"/>
  <c r="N261" i="23" s="1"/>
  <c r="N262" i="23" a="1"/>
  <c r="N262" i="23" s="1"/>
  <c r="N263" i="23" a="1"/>
  <c r="N263" i="23" s="1"/>
  <c r="N264" i="23" a="1"/>
  <c r="N264" i="23" s="1"/>
  <c r="N265" i="23" a="1"/>
  <c r="N265" i="23" s="1"/>
  <c r="N266" i="23" a="1"/>
  <c r="N266" i="23" s="1"/>
  <c r="N267" i="23" a="1"/>
  <c r="N267" i="23" s="1"/>
  <c r="N268" i="23" a="1"/>
  <c r="N268" i="23" s="1"/>
  <c r="N269" i="23" a="1"/>
  <c r="N269" i="23" s="1"/>
  <c r="N270" i="23" a="1"/>
  <c r="N270" i="23" s="1"/>
  <c r="N271" i="23" a="1"/>
  <c r="N271" i="23" s="1"/>
  <c r="N272" i="23" a="1"/>
  <c r="N272" i="23" s="1"/>
  <c r="N273" i="23" a="1"/>
  <c r="N273" i="23" s="1"/>
  <c r="N274" i="23" a="1"/>
  <c r="N274" i="23" s="1"/>
  <c r="N275" i="23" a="1"/>
  <c r="N275" i="23" s="1"/>
  <c r="N276" i="23" a="1"/>
  <c r="N276" i="23" s="1"/>
  <c r="N277" i="23" a="1"/>
  <c r="N277" i="23" s="1"/>
  <c r="N278" i="23" a="1"/>
  <c r="N278" i="23" s="1"/>
  <c r="N279" i="23" a="1"/>
  <c r="N279" i="23" s="1"/>
  <c r="N280" i="23" a="1"/>
  <c r="N280" i="23" s="1"/>
  <c r="N281" i="23" a="1"/>
  <c r="N281" i="23" s="1"/>
  <c r="N282" i="23" a="1"/>
  <c r="N282" i="23" s="1"/>
  <c r="N283" i="23" a="1"/>
  <c r="N283" i="23" s="1"/>
  <c r="N284" i="23" a="1"/>
  <c r="N284" i="23" s="1"/>
  <c r="N285" i="23" a="1"/>
  <c r="N285" i="23" s="1"/>
  <c r="N286" i="23" a="1"/>
  <c r="N286" i="23" s="1"/>
  <c r="N287" i="23" a="1"/>
  <c r="N287" i="23" s="1"/>
  <c r="N288" i="23" a="1"/>
  <c r="N288" i="23" s="1"/>
  <c r="N289" i="23" a="1"/>
  <c r="N289" i="23" s="1"/>
  <c r="N290" i="23" a="1"/>
  <c r="N290" i="23" s="1"/>
  <c r="N291" i="23" a="1"/>
  <c r="N291" i="23" s="1"/>
  <c r="N292" i="23" a="1"/>
  <c r="N292" i="23" s="1"/>
  <c r="N293" i="23" a="1"/>
  <c r="N293" i="23" s="1"/>
  <c r="N294" i="23" a="1"/>
  <c r="N294" i="23"/>
  <c r="N295" i="23" a="1"/>
  <c r="N295" i="23" s="1"/>
  <c r="N296" i="23" a="1"/>
  <c r="N296" i="23" s="1"/>
  <c r="N297" i="23" a="1"/>
  <c r="N297" i="23" s="1"/>
  <c r="N298" i="23" a="1"/>
  <c r="N298" i="23" s="1"/>
  <c r="N299" i="23" a="1"/>
  <c r="N299" i="23" s="1"/>
  <c r="N300" i="23" a="1"/>
  <c r="N300" i="23" s="1"/>
  <c r="N301" i="23" a="1"/>
  <c r="N301" i="23" s="1"/>
  <c r="N302" i="23" a="1"/>
  <c r="N302" i="23" s="1"/>
  <c r="N303" i="23" a="1"/>
  <c r="N303" i="23" s="1"/>
  <c r="N304" i="23" a="1"/>
  <c r="N304" i="23" s="1"/>
  <c r="N305" i="23" a="1"/>
  <c r="N305" i="23" s="1"/>
  <c r="N306" i="23" a="1"/>
  <c r="N306" i="23" s="1"/>
  <c r="N307" i="23" a="1"/>
  <c r="N307" i="23" s="1"/>
  <c r="N308" i="23" a="1"/>
  <c r="N308" i="23" s="1"/>
  <c r="N309" i="23" a="1"/>
  <c r="N309" i="23" s="1"/>
  <c r="N310" i="23" a="1"/>
  <c r="N310" i="23" s="1"/>
  <c r="N311" i="23" a="1"/>
  <c r="N311" i="23" s="1"/>
  <c r="N312" i="23" a="1"/>
  <c r="N312" i="23" s="1"/>
  <c r="N313" i="23" a="1"/>
  <c r="N313" i="23" s="1"/>
  <c r="N314" i="23" a="1"/>
  <c r="N314" i="23" s="1"/>
  <c r="N315" i="23" a="1"/>
  <c r="N315" i="23" s="1"/>
  <c r="N316" i="23" a="1"/>
  <c r="N316" i="23" s="1"/>
  <c r="N317" i="23" a="1"/>
  <c r="N317" i="23" s="1"/>
  <c r="N318" i="23" a="1"/>
  <c r="N318" i="23" s="1"/>
  <c r="N319" i="23" a="1"/>
  <c r="N319" i="23" s="1"/>
  <c r="N320" i="23" a="1"/>
  <c r="N320" i="23" s="1"/>
  <c r="N321" i="23" a="1"/>
  <c r="N321" i="23" s="1"/>
  <c r="N322" i="23" a="1"/>
  <c r="N322" i="23" s="1"/>
  <c r="N323" i="23" a="1"/>
  <c r="N323" i="23" s="1"/>
  <c r="N324" i="23" a="1"/>
  <c r="N324" i="23" s="1"/>
  <c r="N325" i="23" a="1"/>
  <c r="N325" i="23" s="1"/>
  <c r="N326" i="23" a="1"/>
  <c r="N326" i="23" s="1"/>
  <c r="N327" i="23" a="1"/>
  <c r="N327" i="23" s="1"/>
  <c r="N328" i="23" a="1"/>
  <c r="N328" i="23" s="1"/>
  <c r="N329" i="23" a="1"/>
  <c r="N329" i="23" s="1"/>
  <c r="N330" i="23" a="1"/>
  <c r="N330" i="23" s="1"/>
  <c r="N331" i="23" a="1"/>
  <c r="N331" i="23" s="1"/>
  <c r="N332" i="23" a="1"/>
  <c r="N332" i="23" s="1"/>
  <c r="N333" i="23" a="1"/>
  <c r="N333" i="23" s="1"/>
  <c r="N334" i="23" a="1"/>
  <c r="N334" i="23" s="1"/>
  <c r="N335" i="23" a="1"/>
  <c r="N335" i="23" s="1"/>
  <c r="N336" i="23" a="1"/>
  <c r="N336" i="23" s="1"/>
  <c r="N337" i="23" a="1"/>
  <c r="N337" i="23" s="1"/>
  <c r="N338" i="23" a="1"/>
  <c r="N338" i="23" s="1"/>
  <c r="N339" i="23" a="1"/>
  <c r="N339" i="23" s="1"/>
  <c r="N340" i="23" a="1"/>
  <c r="N340" i="23" s="1"/>
  <c r="N341" i="23" a="1"/>
  <c r="N341" i="23" s="1"/>
  <c r="N342" i="23" a="1"/>
  <c r="N342" i="23" s="1"/>
  <c r="N343" i="23" a="1"/>
  <c r="N343" i="23" s="1"/>
  <c r="N344" i="23" a="1"/>
  <c r="N344" i="23" s="1"/>
  <c r="N345" i="23" a="1"/>
  <c r="N345" i="23" s="1"/>
  <c r="N346" i="23" a="1"/>
  <c r="N346" i="23" s="1"/>
  <c r="N347" i="23" a="1"/>
  <c r="N347" i="23" s="1"/>
  <c r="N348" i="23" a="1"/>
  <c r="N348" i="23" s="1"/>
  <c r="N349" i="23" a="1"/>
  <c r="N349" i="23" s="1"/>
  <c r="N350" i="23" a="1"/>
  <c r="N350" i="23" s="1"/>
  <c r="N351" i="23" a="1"/>
  <c r="N351" i="23" s="1"/>
  <c r="N352" i="23" a="1"/>
  <c r="N352" i="23" s="1"/>
  <c r="N353" i="23" a="1"/>
  <c r="N353" i="23" s="1"/>
  <c r="N354" i="23" a="1"/>
  <c r="N354" i="23" s="1"/>
  <c r="N355" i="23" a="1"/>
  <c r="N355" i="23" s="1"/>
  <c r="N356" i="23" a="1"/>
  <c r="N356" i="23" s="1"/>
  <c r="N357" i="23" a="1"/>
  <c r="N357" i="23" s="1"/>
  <c r="N358" i="23" a="1"/>
  <c r="N358" i="23" s="1"/>
  <c r="N359" i="23" a="1"/>
  <c r="N359" i="23" s="1"/>
  <c r="N360" i="23" a="1"/>
  <c r="N360" i="23" s="1"/>
  <c r="N361" i="23" a="1"/>
  <c r="N361" i="23" s="1"/>
  <c r="N362" i="23" a="1"/>
  <c r="N362" i="23" s="1"/>
  <c r="N363" i="23" a="1"/>
  <c r="N363" i="23" s="1"/>
  <c r="N364" i="23" a="1"/>
  <c r="N364" i="23" s="1"/>
  <c r="N365" i="23" a="1"/>
  <c r="N365" i="23" s="1"/>
  <c r="N366" i="23" a="1"/>
  <c r="N366" i="23" s="1"/>
  <c r="N367" i="23" a="1"/>
  <c r="N367" i="23" s="1"/>
  <c r="N368" i="23" a="1"/>
  <c r="N368" i="23" s="1"/>
  <c r="N369" i="23" a="1"/>
  <c r="N369" i="23" s="1"/>
  <c r="N370" i="23" a="1"/>
  <c r="N370" i="23" s="1"/>
  <c r="N371" i="23" a="1"/>
  <c r="N371" i="23" s="1"/>
  <c r="N372" i="23" a="1"/>
  <c r="N372" i="23" s="1"/>
  <c r="N373" i="23" a="1"/>
  <c r="N373" i="23" s="1"/>
  <c r="N374" i="23" a="1"/>
  <c r="N374" i="23" s="1"/>
  <c r="N375" i="23" a="1"/>
  <c r="N375" i="23" s="1"/>
  <c r="N376" i="23" a="1"/>
  <c r="N376" i="23" s="1"/>
  <c r="N377" i="23" a="1"/>
  <c r="N377" i="23" s="1"/>
  <c r="N378" i="23" a="1"/>
  <c r="N378" i="23" s="1"/>
  <c r="N379" i="23" a="1"/>
  <c r="N379" i="23" s="1"/>
  <c r="N380" i="23" a="1"/>
  <c r="N380" i="23" s="1"/>
  <c r="N381" i="23" a="1"/>
  <c r="N381" i="23" s="1"/>
  <c r="N382" i="23" a="1"/>
  <c r="N382" i="23" s="1"/>
  <c r="N383" i="23" a="1"/>
  <c r="N383" i="23" s="1"/>
  <c r="N384" i="23" a="1"/>
  <c r="N384" i="23" s="1"/>
  <c r="N385" i="23" a="1"/>
  <c r="N385" i="23" s="1"/>
  <c r="N386" i="23" a="1"/>
  <c r="N386" i="23" s="1"/>
  <c r="N387" i="23" a="1"/>
  <c r="N387" i="23" s="1"/>
  <c r="N388" i="23" a="1"/>
  <c r="N388" i="23" s="1"/>
  <c r="N389" i="23" a="1"/>
  <c r="N389" i="23" s="1"/>
  <c r="N390" i="23" a="1"/>
  <c r="N390" i="23" s="1"/>
  <c r="N391" i="23" a="1"/>
  <c r="N391" i="23" s="1"/>
  <c r="N392" i="23" a="1"/>
  <c r="N392" i="23" s="1"/>
  <c r="N393" i="23" a="1"/>
  <c r="N393" i="23" s="1"/>
  <c r="N394" i="23" a="1"/>
  <c r="N394" i="23" s="1"/>
  <c r="N395" i="23" a="1"/>
  <c r="N395" i="23" s="1"/>
  <c r="N396" i="23" a="1"/>
  <c r="N396" i="23" s="1"/>
  <c r="N397" i="23" a="1"/>
  <c r="N397" i="23" s="1"/>
  <c r="N398" i="23" a="1"/>
  <c r="N398" i="23" s="1"/>
  <c r="N399" i="23" a="1"/>
  <c r="N399" i="23" s="1"/>
  <c r="N400" i="23" a="1"/>
  <c r="N400" i="23" s="1"/>
  <c r="N401" i="23" a="1"/>
  <c r="N401" i="23" s="1"/>
  <c r="N402" i="23" a="1"/>
  <c r="N402" i="23" s="1"/>
  <c r="N403" i="23" a="1"/>
  <c r="N403" i="23" s="1"/>
  <c r="N404" i="23" a="1"/>
  <c r="N404" i="23" s="1"/>
  <c r="N405" i="23" a="1"/>
  <c r="N405" i="23" s="1"/>
  <c r="N406" i="23" a="1"/>
  <c r="N406" i="23" s="1"/>
  <c r="N407" i="23" a="1"/>
  <c r="N407" i="23" s="1"/>
  <c r="N408" i="23" a="1"/>
  <c r="N408" i="23" s="1"/>
  <c r="N409" i="23" a="1"/>
  <c r="N409" i="23" s="1"/>
  <c r="N410" i="23" a="1"/>
  <c r="N410" i="23" s="1"/>
  <c r="N411" i="23" a="1"/>
  <c r="N411" i="23" s="1"/>
  <c r="N412" i="23" a="1"/>
  <c r="N412" i="23" s="1"/>
  <c r="N413" i="23" a="1"/>
  <c r="N413" i="23" s="1"/>
  <c r="N414" i="23" a="1"/>
  <c r="N414" i="23" s="1"/>
  <c r="N415" i="23" a="1"/>
  <c r="N415" i="23" s="1"/>
  <c r="N416" i="23" a="1"/>
  <c r="N416" i="23" s="1"/>
  <c r="N417" i="23" a="1"/>
  <c r="N417" i="23" s="1"/>
  <c r="N418" i="23" a="1"/>
  <c r="N418" i="23" s="1"/>
  <c r="N419" i="23" a="1"/>
  <c r="N419" i="23" s="1"/>
  <c r="N420" i="23" a="1"/>
  <c r="N420" i="23" s="1"/>
  <c r="N421" i="23" a="1"/>
  <c r="N421" i="23" s="1"/>
  <c r="N422" i="23" a="1"/>
  <c r="N422" i="23" s="1"/>
  <c r="N423" i="23" a="1"/>
  <c r="N423" i="23" s="1"/>
  <c r="N424" i="23" a="1"/>
  <c r="N424" i="23" s="1"/>
  <c r="N425" i="23" a="1"/>
  <c r="N425" i="23" s="1"/>
  <c r="N426" i="23" a="1"/>
  <c r="N426" i="23" s="1"/>
  <c r="N427" i="23" a="1"/>
  <c r="N427" i="23" s="1"/>
  <c r="N428" i="23" a="1"/>
  <c r="N428" i="23" s="1"/>
  <c r="N429" i="23" a="1"/>
  <c r="N429" i="23" s="1"/>
  <c r="N430" i="23" a="1"/>
  <c r="N430" i="23" s="1"/>
  <c r="N431" i="23" a="1"/>
  <c r="N431" i="23" s="1"/>
  <c r="N432" i="23" a="1"/>
  <c r="N432" i="23" s="1"/>
  <c r="N433" i="23" a="1"/>
  <c r="N433" i="23" s="1"/>
  <c r="N434" i="23" a="1"/>
  <c r="N434" i="23" s="1"/>
  <c r="N435" i="23" a="1"/>
  <c r="N435" i="23" s="1"/>
  <c r="N436" i="23" a="1"/>
  <c r="N436" i="23" s="1"/>
  <c r="N437" i="23" a="1"/>
  <c r="N437" i="23" s="1"/>
  <c r="N438" i="23" a="1"/>
  <c r="N438" i="23" s="1"/>
  <c r="N439" i="23" a="1"/>
  <c r="N439" i="23" s="1"/>
  <c r="N440" i="23" a="1"/>
  <c r="N440" i="23" s="1"/>
  <c r="N441" i="23" a="1"/>
  <c r="N441" i="23" s="1"/>
  <c r="N442" i="23" a="1"/>
  <c r="N442" i="23" s="1"/>
  <c r="N443" i="23" a="1"/>
  <c r="N443" i="23" s="1"/>
  <c r="N444" i="23" a="1"/>
  <c r="N444" i="23" s="1"/>
  <c r="N445" i="23" a="1"/>
  <c r="N445" i="23" s="1"/>
  <c r="N446" i="23" a="1"/>
  <c r="N446" i="23" s="1"/>
  <c r="N447" i="23" a="1"/>
  <c r="N447" i="23" s="1"/>
  <c r="N448" i="23" a="1"/>
  <c r="N448" i="23" s="1"/>
  <c r="N449" i="23" a="1"/>
  <c r="N449" i="23" s="1"/>
  <c r="N450" i="23" a="1"/>
  <c r="N450" i="23" s="1"/>
  <c r="N451" i="23" a="1"/>
  <c r="N451" i="23" s="1"/>
  <c r="N452" i="23" a="1"/>
  <c r="N452" i="23" s="1"/>
  <c r="N453" i="23" a="1"/>
  <c r="N453" i="23" s="1"/>
  <c r="N454" i="23" a="1"/>
  <c r="N454" i="23" s="1"/>
  <c r="N455" i="23" a="1"/>
  <c r="N455" i="23" s="1"/>
  <c r="N456" i="23" a="1"/>
  <c r="N456" i="23" s="1"/>
  <c r="N457" i="23" a="1"/>
  <c r="N457" i="23" s="1"/>
  <c r="N458" i="23" a="1"/>
  <c r="N458" i="23" s="1"/>
  <c r="N459" i="23" a="1"/>
  <c r="N459" i="23" s="1"/>
  <c r="N460" i="23" a="1"/>
  <c r="N460" i="23" s="1"/>
  <c r="N461" i="23" a="1"/>
  <c r="N461" i="23" s="1"/>
  <c r="N462" i="23" a="1"/>
  <c r="N462" i="23" s="1"/>
  <c r="N463" i="23" a="1"/>
  <c r="N463" i="23" s="1"/>
  <c r="N464" i="23" a="1"/>
  <c r="N464" i="23" s="1"/>
  <c r="N465" i="23" a="1"/>
  <c r="N465" i="23" s="1"/>
  <c r="N466" i="23" a="1"/>
  <c r="N466" i="23" s="1"/>
  <c r="N467" i="23" a="1"/>
  <c r="N467" i="23" s="1"/>
  <c r="N468" i="23" a="1"/>
  <c r="N468" i="23" s="1"/>
  <c r="N469" i="23" a="1"/>
  <c r="N469" i="23" s="1"/>
  <c r="N470" i="23" a="1"/>
  <c r="N470" i="23" s="1"/>
  <c r="N471" i="23" a="1"/>
  <c r="N471" i="23" s="1"/>
  <c r="N472" i="23" a="1"/>
  <c r="N472" i="23" s="1"/>
  <c r="N473" i="23" a="1"/>
  <c r="N473" i="23" s="1"/>
  <c r="N474" i="23" a="1"/>
  <c r="N474" i="23" s="1"/>
  <c r="N475" i="23" a="1"/>
  <c r="N475" i="23" s="1"/>
  <c r="N476" i="23" a="1"/>
  <c r="N476" i="23" s="1"/>
  <c r="N477" i="23" a="1"/>
  <c r="N477" i="23" s="1"/>
  <c r="N478" i="23" a="1"/>
  <c r="N478" i="23" s="1"/>
  <c r="N479" i="23" a="1"/>
  <c r="N479" i="23" s="1"/>
  <c r="N480" i="23" a="1"/>
  <c r="N480" i="23" s="1"/>
  <c r="N481" i="23" a="1"/>
  <c r="N481" i="23" s="1"/>
  <c r="N482" i="23" a="1"/>
  <c r="N482" i="23" s="1"/>
  <c r="N483" i="23" a="1"/>
  <c r="N483" i="23" s="1"/>
  <c r="N484" i="23" a="1"/>
  <c r="N484" i="23" s="1"/>
  <c r="N485" i="23" a="1"/>
  <c r="N485" i="23" s="1"/>
  <c r="N486" i="23" a="1"/>
  <c r="N486" i="23" s="1"/>
  <c r="N487" i="23" a="1"/>
  <c r="N487" i="23" s="1"/>
  <c r="N488" i="23" a="1"/>
  <c r="N488" i="23" s="1"/>
  <c r="N489" i="23" a="1"/>
  <c r="N489" i="23" s="1"/>
  <c r="N490" i="23" a="1"/>
  <c r="N490" i="23" s="1"/>
  <c r="N491" i="23" a="1"/>
  <c r="N491" i="23" s="1"/>
  <c r="N492" i="23" a="1"/>
  <c r="N492" i="23" s="1"/>
  <c r="N493" i="23" a="1"/>
  <c r="N493" i="23" s="1"/>
  <c r="N494" i="23" a="1"/>
  <c r="N494" i="23" s="1"/>
  <c r="N495" i="23" a="1"/>
  <c r="N495" i="23" s="1"/>
  <c r="N496" i="23" a="1"/>
  <c r="N496" i="23" s="1"/>
  <c r="N497" i="23" a="1"/>
  <c r="N497" i="23" s="1"/>
  <c r="N498" i="23" a="1"/>
  <c r="N498" i="23" s="1"/>
  <c r="N499" i="23" a="1"/>
  <c r="N499" i="23" s="1"/>
  <c r="N500" i="23" a="1"/>
  <c r="N500" i="23" s="1"/>
  <c r="N501" i="23" a="1"/>
  <c r="N501" i="23" s="1"/>
  <c r="M3" i="23" a="1"/>
  <c r="M3" i="23" s="1"/>
  <c r="M4" i="23" a="1"/>
  <c r="M4" i="23" s="1"/>
  <c r="M5" i="23" a="1"/>
  <c r="M5" i="23" s="1"/>
  <c r="M6" i="23" a="1"/>
  <c r="M6" i="23" s="1"/>
  <c r="M7" i="23" a="1"/>
  <c r="M7" i="23" s="1"/>
  <c r="M8" i="23" a="1"/>
  <c r="M8" i="23" s="1"/>
  <c r="M9" i="23" a="1"/>
  <c r="M9" i="23" s="1"/>
  <c r="M10" i="23" a="1"/>
  <c r="M10" i="23" s="1"/>
  <c r="M11" i="23" a="1"/>
  <c r="M11" i="23" s="1"/>
  <c r="M12" i="23" a="1"/>
  <c r="M12" i="23" s="1"/>
  <c r="M13" i="23" a="1"/>
  <c r="M13" i="23" s="1"/>
  <c r="M14" i="23" a="1"/>
  <c r="M14" i="23" s="1"/>
  <c r="M15" i="23" a="1"/>
  <c r="M15" i="23" s="1"/>
  <c r="M16" i="23" a="1"/>
  <c r="M16" i="23" s="1"/>
  <c r="M17" i="23" a="1"/>
  <c r="M17" i="23" s="1"/>
  <c r="M18" i="23" a="1"/>
  <c r="M18" i="23" s="1"/>
  <c r="M19" i="23" a="1"/>
  <c r="M19" i="23" s="1"/>
  <c r="M20" i="23" a="1"/>
  <c r="M20" i="23" s="1"/>
  <c r="M21" i="23" a="1"/>
  <c r="M21" i="23" s="1"/>
  <c r="M22" i="23" a="1"/>
  <c r="M22" i="23" s="1"/>
  <c r="M23" i="23" a="1"/>
  <c r="M23" i="23" s="1"/>
  <c r="M24" i="23" a="1"/>
  <c r="M24" i="23" s="1"/>
  <c r="M25" i="23" a="1"/>
  <c r="M25" i="23" s="1"/>
  <c r="M26" i="23" a="1"/>
  <c r="M26" i="23" s="1"/>
  <c r="M27" i="23" a="1"/>
  <c r="M27" i="23" s="1"/>
  <c r="M28" i="23" a="1"/>
  <c r="M28" i="23" s="1"/>
  <c r="M29" i="23" a="1"/>
  <c r="M29" i="23"/>
  <c r="M30" i="23" a="1"/>
  <c r="M30" i="23" s="1"/>
  <c r="M31" i="23" a="1"/>
  <c r="M31" i="23" s="1"/>
  <c r="M32" i="23" a="1"/>
  <c r="M32" i="23" s="1"/>
  <c r="M33" i="23" a="1"/>
  <c r="M33" i="23" s="1"/>
  <c r="M34" i="23" a="1"/>
  <c r="M34" i="23" s="1"/>
  <c r="M35" i="23" a="1"/>
  <c r="M35" i="23" s="1"/>
  <c r="M36" i="23" a="1"/>
  <c r="M36" i="23" s="1"/>
  <c r="M37" i="23" a="1"/>
  <c r="M37" i="23" s="1"/>
  <c r="M38" i="23" a="1"/>
  <c r="M38" i="23" s="1"/>
  <c r="M39" i="23" a="1"/>
  <c r="M39" i="23" s="1"/>
  <c r="M40" i="23" a="1"/>
  <c r="M40" i="23" s="1"/>
  <c r="M41" i="23" a="1"/>
  <c r="M41" i="23" s="1"/>
  <c r="M42" i="23" a="1"/>
  <c r="M42" i="23" s="1"/>
  <c r="M43" i="23" a="1"/>
  <c r="M43" i="23" s="1"/>
  <c r="M44" i="23" a="1"/>
  <c r="M44" i="23" s="1"/>
  <c r="M45" i="23" a="1"/>
  <c r="M45" i="23" s="1"/>
  <c r="M46" i="23" a="1"/>
  <c r="M46" i="23" s="1"/>
  <c r="M47" i="23" a="1"/>
  <c r="M47" i="23"/>
  <c r="M48" i="23" a="1"/>
  <c r="M48" i="23" s="1"/>
  <c r="M49" i="23" a="1"/>
  <c r="M49" i="23" s="1"/>
  <c r="M50" i="23" a="1"/>
  <c r="M50" i="23" s="1"/>
  <c r="M51" i="23" a="1"/>
  <c r="M51" i="23" s="1"/>
  <c r="M52" i="23" a="1"/>
  <c r="M52" i="23" s="1"/>
  <c r="M53" i="23" a="1"/>
  <c r="M53" i="23" s="1"/>
  <c r="M54" i="23" a="1"/>
  <c r="M54" i="23" s="1"/>
  <c r="M55" i="23" a="1"/>
  <c r="M55" i="23" s="1"/>
  <c r="M56" i="23" a="1"/>
  <c r="M56" i="23" s="1"/>
  <c r="M57" i="23" a="1"/>
  <c r="M57" i="23" s="1"/>
  <c r="M58" i="23" a="1"/>
  <c r="M58" i="23" s="1"/>
  <c r="M59" i="23" a="1"/>
  <c r="M59" i="23" s="1"/>
  <c r="M60" i="23" a="1"/>
  <c r="M60" i="23" s="1"/>
  <c r="M61" i="23" a="1"/>
  <c r="M61" i="23" s="1"/>
  <c r="M62" i="23" a="1"/>
  <c r="M62" i="23" s="1"/>
  <c r="M63" i="23" a="1"/>
  <c r="M63" i="23" s="1"/>
  <c r="M64" i="23" a="1"/>
  <c r="M64" i="23" s="1"/>
  <c r="M65" i="23" a="1"/>
  <c r="M65" i="23" s="1"/>
  <c r="M66" i="23" a="1"/>
  <c r="M66" i="23" s="1"/>
  <c r="M67" i="23" a="1"/>
  <c r="M67" i="23" s="1"/>
  <c r="M68" i="23" a="1"/>
  <c r="M68" i="23" s="1"/>
  <c r="M69" i="23" a="1"/>
  <c r="M69" i="23" s="1"/>
  <c r="M70" i="23" a="1"/>
  <c r="M70" i="23" s="1"/>
  <c r="M71" i="23" a="1"/>
  <c r="M71" i="23" s="1"/>
  <c r="M72" i="23" a="1"/>
  <c r="M72" i="23" s="1"/>
  <c r="M73" i="23" a="1"/>
  <c r="M73" i="23" s="1"/>
  <c r="M74" i="23" a="1"/>
  <c r="M74" i="23" s="1"/>
  <c r="M75" i="23" a="1"/>
  <c r="M75" i="23" s="1"/>
  <c r="M76" i="23" a="1"/>
  <c r="M76" i="23" s="1"/>
  <c r="M77" i="23" a="1"/>
  <c r="M77" i="23" s="1"/>
  <c r="M78" i="23" a="1"/>
  <c r="M78" i="23" s="1"/>
  <c r="M79" i="23" a="1"/>
  <c r="M79" i="23" s="1"/>
  <c r="M80" i="23" a="1"/>
  <c r="M80" i="23" s="1"/>
  <c r="M81" i="23" a="1"/>
  <c r="M81" i="23" s="1"/>
  <c r="M82" i="23" a="1"/>
  <c r="M82" i="23" s="1"/>
  <c r="M83" i="23" a="1"/>
  <c r="M83" i="23" s="1"/>
  <c r="M84" i="23" a="1"/>
  <c r="M84" i="23" s="1"/>
  <c r="M85" i="23" a="1"/>
  <c r="M85" i="23"/>
  <c r="M86" i="23" a="1"/>
  <c r="M86" i="23" s="1"/>
  <c r="M87" i="23" a="1"/>
  <c r="M87" i="23" s="1"/>
  <c r="M88" i="23" a="1"/>
  <c r="M88" i="23" s="1"/>
  <c r="M89" i="23" a="1"/>
  <c r="M89" i="23" s="1"/>
  <c r="M90" i="23" a="1"/>
  <c r="M90" i="23" s="1"/>
  <c r="M91" i="23" a="1"/>
  <c r="M91" i="23" s="1"/>
  <c r="M92" i="23" a="1"/>
  <c r="M92" i="23" s="1"/>
  <c r="M93" i="23" a="1"/>
  <c r="M93" i="23" s="1"/>
  <c r="M94" i="23" a="1"/>
  <c r="M94" i="23" s="1"/>
  <c r="M95" i="23" a="1"/>
  <c r="M95" i="23" s="1"/>
  <c r="M96" i="23" a="1"/>
  <c r="M96" i="23" s="1"/>
  <c r="M97" i="23" a="1"/>
  <c r="M97" i="23" s="1"/>
  <c r="M98" i="23" a="1"/>
  <c r="M98" i="23" s="1"/>
  <c r="M99" i="23" a="1"/>
  <c r="M99" i="23" s="1"/>
  <c r="M100" i="23" a="1"/>
  <c r="M100" i="23" s="1"/>
  <c r="M101" i="23" a="1"/>
  <c r="M101" i="23" s="1"/>
  <c r="M102" i="23" a="1"/>
  <c r="M102" i="23" s="1"/>
  <c r="M103" i="23" a="1"/>
  <c r="M103" i="23" s="1"/>
  <c r="M104" i="23" a="1"/>
  <c r="M104" i="23" s="1"/>
  <c r="M105" i="23" a="1"/>
  <c r="M105" i="23" s="1"/>
  <c r="M106" i="23" a="1"/>
  <c r="M106" i="23" s="1"/>
  <c r="M107" i="23" a="1"/>
  <c r="M107" i="23" s="1"/>
  <c r="M108" i="23" a="1"/>
  <c r="M108" i="23" s="1"/>
  <c r="M109" i="23" a="1"/>
  <c r="M109" i="23" s="1"/>
  <c r="M110" i="23" a="1"/>
  <c r="M110" i="23" s="1"/>
  <c r="M111" i="23" a="1"/>
  <c r="M111" i="23" s="1"/>
  <c r="M112" i="23" a="1"/>
  <c r="M112" i="23" s="1"/>
  <c r="M113" i="23" a="1"/>
  <c r="M113" i="23" s="1"/>
  <c r="M114" i="23" a="1"/>
  <c r="M114" i="23" s="1"/>
  <c r="M115" i="23" a="1"/>
  <c r="M115" i="23" s="1"/>
  <c r="M116" i="23" a="1"/>
  <c r="M116" i="23" s="1"/>
  <c r="M117" i="23" a="1"/>
  <c r="M117" i="23" s="1"/>
  <c r="M118" i="23" a="1"/>
  <c r="M118" i="23"/>
  <c r="M119" i="23" a="1"/>
  <c r="M119" i="23" s="1"/>
  <c r="M120" i="23" a="1"/>
  <c r="M120" i="23" s="1"/>
  <c r="M121" i="23" a="1"/>
  <c r="M121" i="23" s="1"/>
  <c r="M122" i="23" a="1"/>
  <c r="M122" i="23" s="1"/>
  <c r="M123" i="23" a="1"/>
  <c r="M123" i="23" s="1"/>
  <c r="M124" i="23" a="1"/>
  <c r="M124" i="23" s="1"/>
  <c r="M125" i="23" a="1"/>
  <c r="M125" i="23" s="1"/>
  <c r="M126" i="23" a="1"/>
  <c r="M126" i="23"/>
  <c r="M127" i="23" a="1"/>
  <c r="M127" i="23" s="1"/>
  <c r="M128" i="23" a="1"/>
  <c r="M128" i="23" s="1"/>
  <c r="M129" i="23" a="1"/>
  <c r="M129" i="23" s="1"/>
  <c r="M130" i="23" a="1"/>
  <c r="M130" i="23" s="1"/>
  <c r="M131" i="23" a="1"/>
  <c r="M131" i="23" s="1"/>
  <c r="M132" i="23" a="1"/>
  <c r="M132" i="23" s="1"/>
  <c r="M133" i="23" a="1"/>
  <c r="M133" i="23" s="1"/>
  <c r="M134" i="23" a="1"/>
  <c r="M134" i="23" s="1"/>
  <c r="M135" i="23" a="1"/>
  <c r="M135" i="23"/>
  <c r="M136" i="23" a="1"/>
  <c r="M136" i="23" s="1"/>
  <c r="M137" i="23" a="1"/>
  <c r="M137" i="23" s="1"/>
  <c r="M138" i="23" a="1"/>
  <c r="M138" i="23" s="1"/>
  <c r="M139" i="23" a="1"/>
  <c r="M139" i="23" s="1"/>
  <c r="M140" i="23" a="1"/>
  <c r="M140" i="23" s="1"/>
  <c r="M141" i="23" a="1"/>
  <c r="M141" i="23" s="1"/>
  <c r="M142" i="23" a="1"/>
  <c r="M142" i="23" s="1"/>
  <c r="M143" i="23" a="1"/>
  <c r="M143" i="23" s="1"/>
  <c r="M144" i="23" a="1"/>
  <c r="M144" i="23" s="1"/>
  <c r="M145" i="23" a="1"/>
  <c r="M145" i="23" s="1"/>
  <c r="M146" i="23" a="1"/>
  <c r="M146" i="23" s="1"/>
  <c r="M147" i="23" a="1"/>
  <c r="M147" i="23" s="1"/>
  <c r="M148" i="23" a="1"/>
  <c r="M148" i="23" s="1"/>
  <c r="M149" i="23" a="1"/>
  <c r="M149" i="23" s="1"/>
  <c r="M150" i="23" a="1"/>
  <c r="M150" i="23" s="1"/>
  <c r="M151" i="23" a="1"/>
  <c r="M151" i="23" s="1"/>
  <c r="M152" i="23" a="1"/>
  <c r="M152" i="23" s="1"/>
  <c r="M153" i="23" a="1"/>
  <c r="M153" i="23" s="1"/>
  <c r="M154" i="23" a="1"/>
  <c r="M154" i="23" s="1"/>
  <c r="M155" i="23" a="1"/>
  <c r="M155" i="23" s="1"/>
  <c r="M156" i="23" a="1"/>
  <c r="M156" i="23" s="1"/>
  <c r="M157" i="23" a="1"/>
  <c r="M157" i="23" s="1"/>
  <c r="M158" i="23" a="1"/>
  <c r="M158" i="23" s="1"/>
  <c r="M159" i="23" a="1"/>
  <c r="M159" i="23" s="1"/>
  <c r="M160" i="23" a="1"/>
  <c r="M160" i="23" s="1"/>
  <c r="M161" i="23" a="1"/>
  <c r="M161" i="23" s="1"/>
  <c r="M162" i="23" a="1"/>
  <c r="M162" i="23" s="1"/>
  <c r="M163" i="23" a="1"/>
  <c r="M163" i="23" s="1"/>
  <c r="M164" i="23" a="1"/>
  <c r="M164" i="23" s="1"/>
  <c r="M165" i="23" a="1"/>
  <c r="M165" i="23" s="1"/>
  <c r="M166" i="23" a="1"/>
  <c r="M166" i="23" s="1"/>
  <c r="M167" i="23" a="1"/>
  <c r="M167" i="23" s="1"/>
  <c r="M168" i="23" a="1"/>
  <c r="M168" i="23" s="1"/>
  <c r="M169" i="23" a="1"/>
  <c r="M169" i="23" s="1"/>
  <c r="M170" i="23" a="1"/>
  <c r="M170" i="23" s="1"/>
  <c r="M171" i="23" a="1"/>
  <c r="M171" i="23" s="1"/>
  <c r="M172" i="23" a="1"/>
  <c r="M172" i="23" s="1"/>
  <c r="M173" i="23" a="1"/>
  <c r="M173" i="23" s="1"/>
  <c r="M174" i="23" a="1"/>
  <c r="M174" i="23" s="1"/>
  <c r="M175" i="23" a="1"/>
  <c r="M175" i="23" s="1"/>
  <c r="M176" i="23" a="1"/>
  <c r="M176" i="23" s="1"/>
  <c r="M177" i="23" a="1"/>
  <c r="M177" i="23" s="1"/>
  <c r="M178" i="23" a="1"/>
  <c r="M178" i="23" s="1"/>
  <c r="M179" i="23" a="1"/>
  <c r="M179" i="23" s="1"/>
  <c r="M180" i="23" a="1"/>
  <c r="M180" i="23" s="1"/>
  <c r="M181" i="23" a="1"/>
  <c r="M181" i="23" s="1"/>
  <c r="M182" i="23" a="1"/>
  <c r="M182" i="23" s="1"/>
  <c r="M183" i="23" a="1"/>
  <c r="M183" i="23" s="1"/>
  <c r="M184" i="23" a="1"/>
  <c r="M184" i="23" s="1"/>
  <c r="M185" i="23" a="1"/>
  <c r="M185" i="23" s="1"/>
  <c r="M186" i="23" a="1"/>
  <c r="M186" i="23" s="1"/>
  <c r="M187" i="23" a="1"/>
  <c r="M187" i="23" s="1"/>
  <c r="M188" i="23" a="1"/>
  <c r="M188" i="23" s="1"/>
  <c r="M189" i="23" a="1"/>
  <c r="M189" i="23" s="1"/>
  <c r="M190" i="23" a="1"/>
  <c r="M190" i="23" s="1"/>
  <c r="M191" i="23" a="1"/>
  <c r="M191" i="23" s="1"/>
  <c r="M192" i="23" a="1"/>
  <c r="M192" i="23" s="1"/>
  <c r="M193" i="23" a="1"/>
  <c r="M193" i="23" s="1"/>
  <c r="M194" i="23" a="1"/>
  <c r="M194" i="23" s="1"/>
  <c r="M195" i="23" a="1"/>
  <c r="M195" i="23" s="1"/>
  <c r="M196" i="23" a="1"/>
  <c r="M196" i="23" s="1"/>
  <c r="M197" i="23" a="1"/>
  <c r="M197" i="23" s="1"/>
  <c r="M198" i="23" a="1"/>
  <c r="M198" i="23" s="1"/>
  <c r="M199" i="23" a="1"/>
  <c r="M199" i="23" s="1"/>
  <c r="M200" i="23" a="1"/>
  <c r="M200" i="23" s="1"/>
  <c r="M201" i="23" a="1"/>
  <c r="M201" i="23" s="1"/>
  <c r="M202" i="23" a="1"/>
  <c r="M202" i="23" s="1"/>
  <c r="M203" i="23" a="1"/>
  <c r="M203" i="23" s="1"/>
  <c r="M204" i="23" a="1"/>
  <c r="M204" i="23" s="1"/>
  <c r="M205" i="23" a="1"/>
  <c r="M205" i="23" s="1"/>
  <c r="M206" i="23" a="1"/>
  <c r="M206" i="23" s="1"/>
  <c r="M207" i="23" a="1"/>
  <c r="M207" i="23" s="1"/>
  <c r="M208" i="23" a="1"/>
  <c r="M208" i="23" s="1"/>
  <c r="M209" i="23" a="1"/>
  <c r="M209" i="23" s="1"/>
  <c r="M210" i="23" a="1"/>
  <c r="M210" i="23" s="1"/>
  <c r="M211" i="23" a="1"/>
  <c r="M211" i="23" s="1"/>
  <c r="M212" i="23" a="1"/>
  <c r="M212" i="23" s="1"/>
  <c r="M213" i="23" a="1"/>
  <c r="M213" i="23" s="1"/>
  <c r="M214" i="23" a="1"/>
  <c r="M214" i="23" s="1"/>
  <c r="M215" i="23" a="1"/>
  <c r="M215" i="23" s="1"/>
  <c r="M216" i="23" a="1"/>
  <c r="M216" i="23" s="1"/>
  <c r="M217" i="23" a="1"/>
  <c r="M217" i="23" s="1"/>
  <c r="M218" i="23" a="1"/>
  <c r="M218" i="23" s="1"/>
  <c r="M219" i="23" a="1"/>
  <c r="M219" i="23" s="1"/>
  <c r="M220" i="23" a="1"/>
  <c r="M220" i="23" s="1"/>
  <c r="M221" i="23" a="1"/>
  <c r="M221" i="23" s="1"/>
  <c r="M222" i="23" a="1"/>
  <c r="M222" i="23" s="1"/>
  <c r="M223" i="23" a="1"/>
  <c r="M223" i="23" s="1"/>
  <c r="M224" i="23" a="1"/>
  <c r="M224" i="23" s="1"/>
  <c r="M225" i="23" a="1"/>
  <c r="M225" i="23" s="1"/>
  <c r="M226" i="23" a="1"/>
  <c r="M226" i="23" s="1"/>
  <c r="M227" i="23" a="1"/>
  <c r="M227" i="23" s="1"/>
  <c r="M228" i="23" a="1"/>
  <c r="M228" i="23" s="1"/>
  <c r="M229" i="23" a="1"/>
  <c r="M229" i="23" s="1"/>
  <c r="M230" i="23" a="1"/>
  <c r="M230" i="23" s="1"/>
  <c r="M231" i="23" a="1"/>
  <c r="M231" i="23" s="1"/>
  <c r="M232" i="23" a="1"/>
  <c r="M232" i="23" s="1"/>
  <c r="M233" i="23" a="1"/>
  <c r="M233" i="23" s="1"/>
  <c r="M234" i="23" a="1"/>
  <c r="M234" i="23" s="1"/>
  <c r="M235" i="23" a="1"/>
  <c r="M235" i="23" s="1"/>
  <c r="M236" i="23" a="1"/>
  <c r="M236" i="23" s="1"/>
  <c r="M237" i="23" a="1"/>
  <c r="M237" i="23" s="1"/>
  <c r="M238" i="23" a="1"/>
  <c r="M238" i="23" s="1"/>
  <c r="M239" i="23" a="1"/>
  <c r="M239" i="23" s="1"/>
  <c r="M240" i="23" a="1"/>
  <c r="M240" i="23" s="1"/>
  <c r="M241" i="23" a="1"/>
  <c r="M241" i="23"/>
  <c r="M242" i="23" a="1"/>
  <c r="M242" i="23" s="1"/>
  <c r="M243" i="23" a="1"/>
  <c r="M243" i="23" s="1"/>
  <c r="M244" i="23" a="1"/>
  <c r="M244" i="23" s="1"/>
  <c r="M245" i="23" a="1"/>
  <c r="M245" i="23" s="1"/>
  <c r="M246" i="23" a="1"/>
  <c r="M246" i="23" s="1"/>
  <c r="M247" i="23" a="1"/>
  <c r="M247" i="23" s="1"/>
  <c r="M248" i="23" a="1"/>
  <c r="M248" i="23" s="1"/>
  <c r="M249" i="23" a="1"/>
  <c r="M249" i="23" s="1"/>
  <c r="M250" i="23" a="1"/>
  <c r="M250" i="23" s="1"/>
  <c r="M251" i="23" a="1"/>
  <c r="M251" i="23" s="1"/>
  <c r="M252" i="23" a="1"/>
  <c r="M252" i="23" s="1"/>
  <c r="M253" i="23" a="1"/>
  <c r="M253" i="23" s="1"/>
  <c r="M254" i="23" a="1"/>
  <c r="M254" i="23"/>
  <c r="M255" i="23" a="1"/>
  <c r="M255" i="23" s="1"/>
  <c r="M256" i="23" a="1"/>
  <c r="M256" i="23" s="1"/>
  <c r="M257" i="23" a="1"/>
  <c r="M257" i="23" s="1"/>
  <c r="M258" i="23" a="1"/>
  <c r="M258" i="23" s="1"/>
  <c r="M259" i="23" a="1"/>
  <c r="M259" i="23" s="1"/>
  <c r="M260" i="23" a="1"/>
  <c r="M260" i="23" s="1"/>
  <c r="M261" i="23" a="1"/>
  <c r="M261" i="23" s="1"/>
  <c r="M262" i="23" a="1"/>
  <c r="M262" i="23"/>
  <c r="M263" i="23" a="1"/>
  <c r="M263" i="23" s="1"/>
  <c r="M264" i="23" a="1"/>
  <c r="M264" i="23" s="1"/>
  <c r="M265" i="23" a="1"/>
  <c r="M265" i="23" s="1"/>
  <c r="M266" i="23" a="1"/>
  <c r="M266" i="23" s="1"/>
  <c r="M267" i="23" a="1"/>
  <c r="M267" i="23" s="1"/>
  <c r="M268" i="23" a="1"/>
  <c r="M268" i="23" s="1"/>
  <c r="M269" i="23" a="1"/>
  <c r="M269" i="23" s="1"/>
  <c r="M270" i="23" a="1"/>
  <c r="M270" i="23" s="1"/>
  <c r="M271" i="23" a="1"/>
  <c r="M271" i="23" s="1"/>
  <c r="M272" i="23" a="1"/>
  <c r="M272" i="23" s="1"/>
  <c r="M273" i="23" a="1"/>
  <c r="M273" i="23" s="1"/>
  <c r="M274" i="23" a="1"/>
  <c r="M274" i="23" s="1"/>
  <c r="M275" i="23" a="1"/>
  <c r="M275" i="23" s="1"/>
  <c r="M276" i="23" a="1"/>
  <c r="M276" i="23" s="1"/>
  <c r="M277" i="23" a="1"/>
  <c r="M277" i="23" s="1"/>
  <c r="M278" i="23" a="1"/>
  <c r="M278" i="23" s="1"/>
  <c r="M279" i="23" a="1"/>
  <c r="M279" i="23" s="1"/>
  <c r="M280" i="23" a="1"/>
  <c r="M280" i="23" s="1"/>
  <c r="M281" i="23" a="1"/>
  <c r="M281" i="23" s="1"/>
  <c r="M282" i="23" a="1"/>
  <c r="M282" i="23" s="1"/>
  <c r="M283" i="23" a="1"/>
  <c r="M283" i="23" s="1"/>
  <c r="M284" i="23" a="1"/>
  <c r="M284" i="23" s="1"/>
  <c r="M285" i="23" a="1"/>
  <c r="M285" i="23" s="1"/>
  <c r="M286" i="23" a="1"/>
  <c r="M286" i="23" s="1"/>
  <c r="M287" i="23" a="1"/>
  <c r="M287" i="23" s="1"/>
  <c r="M288" i="23" a="1"/>
  <c r="M288" i="23" s="1"/>
  <c r="M289" i="23" a="1"/>
  <c r="M289" i="23" s="1"/>
  <c r="M290" i="23" a="1"/>
  <c r="M290" i="23" s="1"/>
  <c r="M291" i="23" a="1"/>
  <c r="M291" i="23" s="1"/>
  <c r="M292" i="23" a="1"/>
  <c r="M292" i="23" s="1"/>
  <c r="M293" i="23" a="1"/>
  <c r="M293" i="23" s="1"/>
  <c r="M294" i="23" a="1"/>
  <c r="M294" i="23" s="1"/>
  <c r="M295" i="23" a="1"/>
  <c r="M295" i="23" s="1"/>
  <c r="M296" i="23" a="1"/>
  <c r="M296" i="23" s="1"/>
  <c r="M297" i="23" a="1"/>
  <c r="M297" i="23" s="1"/>
  <c r="M298" i="23" a="1"/>
  <c r="M298" i="23" s="1"/>
  <c r="M299" i="23" a="1"/>
  <c r="M299" i="23" s="1"/>
  <c r="M300" i="23" a="1"/>
  <c r="M300" i="23" s="1"/>
  <c r="M301" i="23" a="1"/>
  <c r="M301" i="23" s="1"/>
  <c r="M302" i="23" a="1"/>
  <c r="M302" i="23" s="1"/>
  <c r="M303" i="23" a="1"/>
  <c r="M303" i="23" s="1"/>
  <c r="M304" i="23" a="1"/>
  <c r="M304" i="23" s="1"/>
  <c r="M305" i="23" a="1"/>
  <c r="M305" i="23" s="1"/>
  <c r="M306" i="23" a="1"/>
  <c r="M306" i="23" s="1"/>
  <c r="M307" i="23" a="1"/>
  <c r="M307" i="23" s="1"/>
  <c r="M308" i="23" a="1"/>
  <c r="M308" i="23" s="1"/>
  <c r="M309" i="23" a="1"/>
  <c r="M309" i="23" s="1"/>
  <c r="M310" i="23" a="1"/>
  <c r="M310" i="23" s="1"/>
  <c r="M311" i="23" a="1"/>
  <c r="M311" i="23" s="1"/>
  <c r="M312" i="23" a="1"/>
  <c r="M312" i="23" s="1"/>
  <c r="M313" i="23" a="1"/>
  <c r="M313" i="23" s="1"/>
  <c r="M314" i="23" a="1"/>
  <c r="M314" i="23" s="1"/>
  <c r="M315" i="23" a="1"/>
  <c r="M315" i="23" s="1"/>
  <c r="M316" i="23" a="1"/>
  <c r="M316" i="23" s="1"/>
  <c r="M317" i="23" a="1"/>
  <c r="M317" i="23" s="1"/>
  <c r="M318" i="23" a="1"/>
  <c r="M318" i="23" s="1"/>
  <c r="M319" i="23" a="1"/>
  <c r="M319" i="23" s="1"/>
  <c r="M320" i="23" a="1"/>
  <c r="M320" i="23" s="1"/>
  <c r="M321" i="23" a="1"/>
  <c r="M321" i="23" s="1"/>
  <c r="M322" i="23" a="1"/>
  <c r="M322" i="23" s="1"/>
  <c r="M323" i="23" a="1"/>
  <c r="M323" i="23" s="1"/>
  <c r="M324" i="23" a="1"/>
  <c r="M324" i="23" s="1"/>
  <c r="M325" i="23" a="1"/>
  <c r="M325" i="23" s="1"/>
  <c r="M326" i="23" a="1"/>
  <c r="M326" i="23" s="1"/>
  <c r="M327" i="23" a="1"/>
  <c r="M327" i="23" s="1"/>
  <c r="M328" i="23" a="1"/>
  <c r="M328" i="23" s="1"/>
  <c r="M329" i="23" a="1"/>
  <c r="M329" i="23" s="1"/>
  <c r="M330" i="23" a="1"/>
  <c r="M330" i="23" s="1"/>
  <c r="M331" i="23" a="1"/>
  <c r="M331" i="23" s="1"/>
  <c r="M332" i="23" a="1"/>
  <c r="M332" i="23" s="1"/>
  <c r="M333" i="23" a="1"/>
  <c r="M333" i="23" s="1"/>
  <c r="M334" i="23" a="1"/>
  <c r="M334" i="23" s="1"/>
  <c r="M335" i="23" a="1"/>
  <c r="M335" i="23" s="1"/>
  <c r="M336" i="23" a="1"/>
  <c r="M336" i="23" s="1"/>
  <c r="M337" i="23" a="1"/>
  <c r="M337" i="23" s="1"/>
  <c r="M338" i="23" a="1"/>
  <c r="M338" i="23" s="1"/>
  <c r="M339" i="23" a="1"/>
  <c r="M339" i="23" s="1"/>
  <c r="M340" i="23" a="1"/>
  <c r="M340" i="23" s="1"/>
  <c r="M341" i="23" a="1"/>
  <c r="M341" i="23" s="1"/>
  <c r="M342" i="23" a="1"/>
  <c r="M342" i="23" s="1"/>
  <c r="M343" i="23" a="1"/>
  <c r="M343" i="23" s="1"/>
  <c r="M344" i="23" a="1"/>
  <c r="M344" i="23" s="1"/>
  <c r="M345" i="23" a="1"/>
  <c r="M345" i="23" s="1"/>
  <c r="M346" i="23" a="1"/>
  <c r="M346" i="23" s="1"/>
  <c r="M347" i="23" a="1"/>
  <c r="M347" i="23" s="1"/>
  <c r="M348" i="23" a="1"/>
  <c r="M348" i="23" s="1"/>
  <c r="M349" i="23" a="1"/>
  <c r="M349" i="23" s="1"/>
  <c r="M350" i="23" a="1"/>
  <c r="M350" i="23" s="1"/>
  <c r="M351" i="23" a="1"/>
  <c r="M351" i="23" s="1"/>
  <c r="M352" i="23" a="1"/>
  <c r="M352" i="23" s="1"/>
  <c r="M353" i="23" a="1"/>
  <c r="M353" i="23" s="1"/>
  <c r="M354" i="23" a="1"/>
  <c r="M354" i="23" s="1"/>
  <c r="M355" i="23" a="1"/>
  <c r="M355" i="23" s="1"/>
  <c r="M356" i="23" a="1"/>
  <c r="M356" i="23" s="1"/>
  <c r="M357" i="23" a="1"/>
  <c r="M357" i="23" s="1"/>
  <c r="M358" i="23" a="1"/>
  <c r="M358" i="23" s="1"/>
  <c r="M359" i="23" a="1"/>
  <c r="M359" i="23" s="1"/>
  <c r="M360" i="23" a="1"/>
  <c r="M360" i="23" s="1"/>
  <c r="M361" i="23" a="1"/>
  <c r="M361" i="23" s="1"/>
  <c r="M362" i="23" a="1"/>
  <c r="M362" i="23" s="1"/>
  <c r="M363" i="23" a="1"/>
  <c r="M363" i="23" s="1"/>
  <c r="M364" i="23" a="1"/>
  <c r="M364" i="23" s="1"/>
  <c r="M365" i="23" a="1"/>
  <c r="M365" i="23" s="1"/>
  <c r="M366" i="23" a="1"/>
  <c r="M366" i="23" s="1"/>
  <c r="M367" i="23" a="1"/>
  <c r="M367" i="23" s="1"/>
  <c r="M368" i="23" a="1"/>
  <c r="M368" i="23" s="1"/>
  <c r="M369" i="23" a="1"/>
  <c r="M369" i="23" s="1"/>
  <c r="M370" i="23" a="1"/>
  <c r="M370" i="23" s="1"/>
  <c r="M371" i="23" a="1"/>
  <c r="M371" i="23" s="1"/>
  <c r="M372" i="23" a="1"/>
  <c r="M372" i="23" s="1"/>
  <c r="M373" i="23" a="1"/>
  <c r="M373" i="23" s="1"/>
  <c r="M374" i="23" a="1"/>
  <c r="M374" i="23" s="1"/>
  <c r="M375" i="23" a="1"/>
  <c r="M375" i="23" s="1"/>
  <c r="M376" i="23" a="1"/>
  <c r="M376" i="23" s="1"/>
  <c r="M377" i="23" a="1"/>
  <c r="M377" i="23" s="1"/>
  <c r="M378" i="23" a="1"/>
  <c r="M378" i="23" s="1"/>
  <c r="M379" i="23" a="1"/>
  <c r="M379" i="23" s="1"/>
  <c r="M380" i="23" a="1"/>
  <c r="M380" i="23" s="1"/>
  <c r="M381" i="23" a="1"/>
  <c r="M381" i="23" s="1"/>
  <c r="M382" i="23" a="1"/>
  <c r="M382" i="23" s="1"/>
  <c r="M383" i="23" a="1"/>
  <c r="M383" i="23" s="1"/>
  <c r="M384" i="23" a="1"/>
  <c r="M384" i="23" s="1"/>
  <c r="M385" i="23" a="1"/>
  <c r="M385" i="23" s="1"/>
  <c r="M386" i="23" a="1"/>
  <c r="M386" i="23" s="1"/>
  <c r="M387" i="23" a="1"/>
  <c r="M387" i="23" s="1"/>
  <c r="M388" i="23" a="1"/>
  <c r="M388" i="23" s="1"/>
  <c r="M389" i="23" a="1"/>
  <c r="M389" i="23" s="1"/>
  <c r="M390" i="23" a="1"/>
  <c r="M390" i="23" s="1"/>
  <c r="M391" i="23" a="1"/>
  <c r="M391" i="23" s="1"/>
  <c r="M392" i="23" a="1"/>
  <c r="M392" i="23" s="1"/>
  <c r="M393" i="23" a="1"/>
  <c r="M393" i="23" s="1"/>
  <c r="M394" i="23" a="1"/>
  <c r="M394" i="23" s="1"/>
  <c r="M395" i="23" a="1"/>
  <c r="M395" i="23" s="1"/>
  <c r="M396" i="23" a="1"/>
  <c r="M396" i="23" s="1"/>
  <c r="M397" i="23" a="1"/>
  <c r="M397" i="23" s="1"/>
  <c r="M398" i="23" a="1"/>
  <c r="M398" i="23" s="1"/>
  <c r="M399" i="23" a="1"/>
  <c r="M399" i="23" s="1"/>
  <c r="M400" i="23" a="1"/>
  <c r="M400" i="23" s="1"/>
  <c r="M401" i="23" a="1"/>
  <c r="M401" i="23" s="1"/>
  <c r="M402" i="23" a="1"/>
  <c r="M402" i="23" s="1"/>
  <c r="M403" i="23" a="1"/>
  <c r="M403" i="23" s="1"/>
  <c r="M404" i="23" a="1"/>
  <c r="M404" i="23" s="1"/>
  <c r="M405" i="23" a="1"/>
  <c r="M405" i="23" s="1"/>
  <c r="M406" i="23" a="1"/>
  <c r="M406" i="23" s="1"/>
  <c r="M407" i="23" a="1"/>
  <c r="M407" i="23" s="1"/>
  <c r="M408" i="23" a="1"/>
  <c r="M408" i="23" s="1"/>
  <c r="M409" i="23" a="1"/>
  <c r="M409" i="23" s="1"/>
  <c r="M410" i="23" a="1"/>
  <c r="M410" i="23" s="1"/>
  <c r="M411" i="23" a="1"/>
  <c r="M411" i="23" s="1"/>
  <c r="M412" i="23" a="1"/>
  <c r="M412" i="23" s="1"/>
  <c r="M413" i="23" a="1"/>
  <c r="M413" i="23" s="1"/>
  <c r="M414" i="23" a="1"/>
  <c r="M414" i="23" s="1"/>
  <c r="M415" i="23" a="1"/>
  <c r="M415" i="23" s="1"/>
  <c r="M416" i="23" a="1"/>
  <c r="M416" i="23" s="1"/>
  <c r="M417" i="23" a="1"/>
  <c r="M417" i="23" s="1"/>
  <c r="M418" i="23" a="1"/>
  <c r="M418" i="23" s="1"/>
  <c r="M419" i="23" a="1"/>
  <c r="M419" i="23" s="1"/>
  <c r="M420" i="23" a="1"/>
  <c r="M420" i="23" s="1"/>
  <c r="M421" i="23" a="1"/>
  <c r="M421" i="23" s="1"/>
  <c r="M422" i="23" a="1"/>
  <c r="M422" i="23" s="1"/>
  <c r="M423" i="23" a="1"/>
  <c r="M423" i="23" s="1"/>
  <c r="M424" i="23" a="1"/>
  <c r="M424" i="23" s="1"/>
  <c r="M425" i="23" a="1"/>
  <c r="M425" i="23" s="1"/>
  <c r="M426" i="23" a="1"/>
  <c r="M426" i="23" s="1"/>
  <c r="M427" i="23" a="1"/>
  <c r="M427" i="23" s="1"/>
  <c r="M428" i="23" a="1"/>
  <c r="M428" i="23" s="1"/>
  <c r="M429" i="23" a="1"/>
  <c r="M429" i="23" s="1"/>
  <c r="M430" i="23" a="1"/>
  <c r="M430" i="23" s="1"/>
  <c r="M431" i="23" a="1"/>
  <c r="M431" i="23" s="1"/>
  <c r="M432" i="23" a="1"/>
  <c r="M432" i="23" s="1"/>
  <c r="M433" i="23" a="1"/>
  <c r="M433" i="23" s="1"/>
  <c r="M434" i="23" a="1"/>
  <c r="M434" i="23" s="1"/>
  <c r="M435" i="23" a="1"/>
  <c r="M435" i="23" s="1"/>
  <c r="M436" i="23" a="1"/>
  <c r="M436" i="23" s="1"/>
  <c r="M437" i="23" a="1"/>
  <c r="M437" i="23" s="1"/>
  <c r="M438" i="23" a="1"/>
  <c r="M438" i="23" s="1"/>
  <c r="M439" i="23" a="1"/>
  <c r="M439" i="23" s="1"/>
  <c r="M440" i="23" a="1"/>
  <c r="M440" i="23" s="1"/>
  <c r="M441" i="23" a="1"/>
  <c r="M441" i="23" s="1"/>
  <c r="M442" i="23" a="1"/>
  <c r="M442" i="23" s="1"/>
  <c r="M443" i="23" a="1"/>
  <c r="M443" i="23" s="1"/>
  <c r="M444" i="23" a="1"/>
  <c r="M444" i="23" s="1"/>
  <c r="M445" i="23" a="1"/>
  <c r="M445" i="23" s="1"/>
  <c r="M446" i="23" a="1"/>
  <c r="M446" i="23" s="1"/>
  <c r="M447" i="23" a="1"/>
  <c r="M447" i="23" s="1"/>
  <c r="M448" i="23" a="1"/>
  <c r="M448" i="23" s="1"/>
  <c r="M449" i="23" a="1"/>
  <c r="M449" i="23" s="1"/>
  <c r="M450" i="23" a="1"/>
  <c r="M450" i="23" s="1"/>
  <c r="M451" i="23" a="1"/>
  <c r="M451" i="23" s="1"/>
  <c r="M452" i="23" a="1"/>
  <c r="M452" i="23" s="1"/>
  <c r="M453" i="23" a="1"/>
  <c r="M453" i="23" s="1"/>
  <c r="M454" i="23" a="1"/>
  <c r="M454" i="23" s="1"/>
  <c r="M455" i="23" a="1"/>
  <c r="M455" i="23" s="1"/>
  <c r="M456" i="23" a="1"/>
  <c r="M456" i="23" s="1"/>
  <c r="M457" i="23" a="1"/>
  <c r="M457" i="23" s="1"/>
  <c r="M458" i="23" a="1"/>
  <c r="M458" i="23" s="1"/>
  <c r="M459" i="23" a="1"/>
  <c r="M459" i="23" s="1"/>
  <c r="M460" i="23" a="1"/>
  <c r="M460" i="23" s="1"/>
  <c r="M461" i="23" a="1"/>
  <c r="M461" i="23" s="1"/>
  <c r="M462" i="23" a="1"/>
  <c r="M462" i="23" s="1"/>
  <c r="M463" i="23" a="1"/>
  <c r="M463" i="23" s="1"/>
  <c r="M464" i="23" a="1"/>
  <c r="M464" i="23" s="1"/>
  <c r="M465" i="23" a="1"/>
  <c r="M465" i="23"/>
  <c r="M466" i="23" a="1"/>
  <c r="M466" i="23" s="1"/>
  <c r="M467" i="23" a="1"/>
  <c r="M467" i="23" s="1"/>
  <c r="M468" i="23" a="1"/>
  <c r="M468" i="23" s="1"/>
  <c r="M469" i="23" a="1"/>
  <c r="M469" i="23" s="1"/>
  <c r="M470" i="23" a="1"/>
  <c r="M470" i="23" s="1"/>
  <c r="M471" i="23" a="1"/>
  <c r="M471" i="23" s="1"/>
  <c r="M472" i="23" a="1"/>
  <c r="M472" i="23" s="1"/>
  <c r="M473" i="23" a="1"/>
  <c r="M473" i="23" s="1"/>
  <c r="M474" i="23" a="1"/>
  <c r="M474" i="23" s="1"/>
  <c r="M475" i="23" a="1"/>
  <c r="M475" i="23" s="1"/>
  <c r="M476" i="23" a="1"/>
  <c r="M476" i="23" s="1"/>
  <c r="M477" i="23" a="1"/>
  <c r="M477" i="23" s="1"/>
  <c r="M478" i="23" a="1"/>
  <c r="M478" i="23" s="1"/>
  <c r="M479" i="23" a="1"/>
  <c r="M479" i="23" s="1"/>
  <c r="M480" i="23" a="1"/>
  <c r="M480" i="23" s="1"/>
  <c r="M481" i="23" a="1"/>
  <c r="M481" i="23" s="1"/>
  <c r="M482" i="23" a="1"/>
  <c r="M482" i="23" s="1"/>
  <c r="M483" i="23" a="1"/>
  <c r="M483" i="23" s="1"/>
  <c r="M484" i="23" a="1"/>
  <c r="M484" i="23" s="1"/>
  <c r="M485" i="23" a="1"/>
  <c r="M485" i="23" s="1"/>
  <c r="M486" i="23" a="1"/>
  <c r="M486" i="23" s="1"/>
  <c r="M487" i="23" a="1"/>
  <c r="M487" i="23" s="1"/>
  <c r="M488" i="23" a="1"/>
  <c r="M488" i="23" s="1"/>
  <c r="M489" i="23" a="1"/>
  <c r="M489" i="23" s="1"/>
  <c r="M490" i="23" a="1"/>
  <c r="M490" i="23" s="1"/>
  <c r="M491" i="23" a="1"/>
  <c r="M491" i="23" s="1"/>
  <c r="M492" i="23" a="1"/>
  <c r="M492" i="23" s="1"/>
  <c r="M493" i="23" a="1"/>
  <c r="M493" i="23" s="1"/>
  <c r="M494" i="23" a="1"/>
  <c r="M494" i="23" s="1"/>
  <c r="M495" i="23" a="1"/>
  <c r="M495" i="23" s="1"/>
  <c r="M496" i="23" a="1"/>
  <c r="M496" i="23" s="1"/>
  <c r="M497" i="23" a="1"/>
  <c r="M497" i="23" s="1"/>
  <c r="M498" i="23" a="1"/>
  <c r="M498" i="23" s="1"/>
  <c r="M499" i="23" a="1"/>
  <c r="M499" i="23" s="1"/>
  <c r="M500" i="23" a="1"/>
  <c r="M500" i="23" s="1"/>
  <c r="M501" i="23" a="1"/>
  <c r="M501" i="23" s="1"/>
  <c r="L3" i="23" a="1"/>
  <c r="L3" i="23" s="1"/>
  <c r="L4" i="23" a="1"/>
  <c r="L4" i="23"/>
  <c r="L5" i="23" a="1"/>
  <c r="L5" i="23" s="1"/>
  <c r="L6" i="23" a="1"/>
  <c r="L6" i="23" s="1"/>
  <c r="L7" i="23" a="1"/>
  <c r="L7" i="23" s="1"/>
  <c r="L8" i="23" a="1"/>
  <c r="L8" i="23" s="1"/>
  <c r="L9" i="23" a="1"/>
  <c r="L9" i="23" s="1"/>
  <c r="L10" i="23" a="1"/>
  <c r="L10" i="23" s="1"/>
  <c r="L11" i="23" a="1"/>
  <c r="L11" i="23" s="1"/>
  <c r="L12" i="23" a="1"/>
  <c r="L12" i="23" s="1"/>
  <c r="L13" i="23" a="1"/>
  <c r="L13" i="23" s="1"/>
  <c r="L14" i="23" a="1"/>
  <c r="L14" i="23" s="1"/>
  <c r="L15" i="23" a="1"/>
  <c r="L15" i="23" s="1"/>
  <c r="L16" i="23" a="1"/>
  <c r="L16" i="23" s="1"/>
  <c r="L17" i="23" a="1"/>
  <c r="L17" i="23"/>
  <c r="L18" i="23" a="1"/>
  <c r="L18" i="23" s="1"/>
  <c r="L19" i="23" a="1"/>
  <c r="L19" i="23" s="1"/>
  <c r="L20" i="23" a="1"/>
  <c r="L20" i="23"/>
  <c r="L21" i="23" a="1"/>
  <c r="L21" i="23" s="1"/>
  <c r="L22" i="23" a="1"/>
  <c r="L22" i="23"/>
  <c r="L23" i="23" a="1"/>
  <c r="L23" i="23" s="1"/>
  <c r="L24" i="23" a="1"/>
  <c r="L24" i="23" s="1"/>
  <c r="L25" i="23" a="1"/>
  <c r="L25" i="23" s="1"/>
  <c r="L26" i="23" a="1"/>
  <c r="L26" i="23" s="1"/>
  <c r="L27" i="23" a="1"/>
  <c r="L27" i="23" s="1"/>
  <c r="L28" i="23" a="1"/>
  <c r="L28" i="23" s="1"/>
  <c r="L29" i="23" a="1"/>
  <c r="L29" i="23" s="1"/>
  <c r="L30" i="23" a="1"/>
  <c r="L30" i="23" s="1"/>
  <c r="L31" i="23" a="1"/>
  <c r="L31" i="23" s="1"/>
  <c r="L32" i="23" a="1"/>
  <c r="L32" i="23"/>
  <c r="L33" i="23" a="1"/>
  <c r="L33" i="23" s="1"/>
  <c r="L34" i="23" a="1"/>
  <c r="L34" i="23" s="1"/>
  <c r="L35" i="23" a="1"/>
  <c r="L35" i="23" s="1"/>
  <c r="L36" i="23" a="1"/>
  <c r="L36" i="23" s="1"/>
  <c r="L37" i="23" a="1"/>
  <c r="L37" i="23" s="1"/>
  <c r="L38" i="23" a="1"/>
  <c r="L38" i="23" s="1"/>
  <c r="L39" i="23" a="1"/>
  <c r="L39" i="23" s="1"/>
  <c r="L40" i="23" a="1"/>
  <c r="L40" i="23" s="1"/>
  <c r="L41" i="23" a="1"/>
  <c r="L41" i="23" s="1"/>
  <c r="L42" i="23" a="1"/>
  <c r="L42" i="23" s="1"/>
  <c r="L43" i="23" a="1"/>
  <c r="L43" i="23" s="1"/>
  <c r="L44" i="23" a="1"/>
  <c r="L44" i="23" s="1"/>
  <c r="L45" i="23" a="1"/>
  <c r="L45" i="23" s="1"/>
  <c r="L46" i="23" a="1"/>
  <c r="L46" i="23" s="1"/>
  <c r="L47" i="23" a="1"/>
  <c r="L47" i="23" s="1"/>
  <c r="L48" i="23" a="1"/>
  <c r="L48" i="23" s="1"/>
  <c r="L49" i="23" a="1"/>
  <c r="L49" i="23" s="1"/>
  <c r="L50" i="23" a="1"/>
  <c r="L50" i="23" s="1"/>
  <c r="L51" i="23" a="1"/>
  <c r="L51" i="23" s="1"/>
  <c r="L52" i="23" a="1"/>
  <c r="L52" i="23" s="1"/>
  <c r="L53" i="23" a="1"/>
  <c r="L53" i="23" s="1"/>
  <c r="L54" i="23" a="1"/>
  <c r="L54" i="23" s="1"/>
  <c r="L55" i="23" a="1"/>
  <c r="L55" i="23" s="1"/>
  <c r="L56" i="23" a="1"/>
  <c r="L56" i="23" s="1"/>
  <c r="L57" i="23" a="1"/>
  <c r="L57" i="23" s="1"/>
  <c r="L58" i="23" a="1"/>
  <c r="L58" i="23" s="1"/>
  <c r="L59" i="23" a="1"/>
  <c r="L59" i="23" s="1"/>
  <c r="L60" i="23" a="1"/>
  <c r="L60" i="23" s="1"/>
  <c r="L61" i="23" a="1"/>
  <c r="L61" i="23"/>
  <c r="L62" i="23" a="1"/>
  <c r="L62" i="23" s="1"/>
  <c r="L63" i="23" a="1"/>
  <c r="L63" i="23" s="1"/>
  <c r="L64" i="23" a="1"/>
  <c r="L64" i="23" s="1"/>
  <c r="L65" i="23" a="1"/>
  <c r="L65" i="23" s="1"/>
  <c r="L66" i="23" a="1"/>
  <c r="L66" i="23" s="1"/>
  <c r="L67" i="23" a="1"/>
  <c r="L67" i="23" s="1"/>
  <c r="L68" i="23" a="1"/>
  <c r="L68" i="23" s="1"/>
  <c r="L69" i="23" a="1"/>
  <c r="L69" i="23" s="1"/>
  <c r="L70" i="23" a="1"/>
  <c r="L70" i="23" s="1"/>
  <c r="L71" i="23" a="1"/>
  <c r="L71" i="23" s="1"/>
  <c r="L72" i="23" a="1"/>
  <c r="L72" i="23" s="1"/>
  <c r="L73" i="23" a="1"/>
  <c r="L73" i="23" s="1"/>
  <c r="L74" i="23" a="1"/>
  <c r="L74" i="23" s="1"/>
  <c r="L75" i="23" a="1"/>
  <c r="L75" i="23" s="1"/>
  <c r="L76" i="23" a="1"/>
  <c r="L76" i="23" s="1"/>
  <c r="L77" i="23" a="1"/>
  <c r="L77" i="23" s="1"/>
  <c r="L78" i="23" a="1"/>
  <c r="L78" i="23" s="1"/>
  <c r="L79" i="23" a="1"/>
  <c r="L79" i="23" s="1"/>
  <c r="L80" i="23" a="1"/>
  <c r="L80" i="23" s="1"/>
  <c r="L81" i="23" a="1"/>
  <c r="L81" i="23" s="1"/>
  <c r="L82" i="23" a="1"/>
  <c r="L82" i="23" s="1"/>
  <c r="L83" i="23" a="1"/>
  <c r="L83" i="23" s="1"/>
  <c r="L84" i="23" a="1"/>
  <c r="L84" i="23" s="1"/>
  <c r="L85" i="23" a="1"/>
  <c r="L85" i="23"/>
  <c r="L86" i="23" a="1"/>
  <c r="L86" i="23" s="1"/>
  <c r="L87" i="23" a="1"/>
  <c r="L87" i="23" s="1"/>
  <c r="L88" i="23" a="1"/>
  <c r="L88" i="23" s="1"/>
  <c r="L89" i="23" a="1"/>
  <c r="L89" i="23" s="1"/>
  <c r="L90" i="23" a="1"/>
  <c r="L90" i="23" s="1"/>
  <c r="L91" i="23" a="1"/>
  <c r="L91" i="23" s="1"/>
  <c r="L92" i="23" a="1"/>
  <c r="L92" i="23" s="1"/>
  <c r="L93" i="23" a="1"/>
  <c r="L93" i="23" s="1"/>
  <c r="L94" i="23" a="1"/>
  <c r="L94" i="23" s="1"/>
  <c r="L95" i="23" a="1"/>
  <c r="L95" i="23" s="1"/>
  <c r="L96" i="23" a="1"/>
  <c r="L96" i="23" s="1"/>
  <c r="L97" i="23" a="1"/>
  <c r="L97" i="23" s="1"/>
  <c r="L98" i="23" a="1"/>
  <c r="L98" i="23" s="1"/>
  <c r="L99" i="23" a="1"/>
  <c r="L99" i="23" s="1"/>
  <c r="L100" i="23" a="1"/>
  <c r="L100" i="23" s="1"/>
  <c r="L101" i="23" a="1"/>
  <c r="L101" i="23" s="1"/>
  <c r="L102" i="23" a="1"/>
  <c r="L102" i="23" s="1"/>
  <c r="L103" i="23" a="1"/>
  <c r="L103" i="23" s="1"/>
  <c r="L104" i="23" a="1"/>
  <c r="L104" i="23" s="1"/>
  <c r="L105" i="23" a="1"/>
  <c r="L105" i="23" s="1"/>
  <c r="L106" i="23" a="1"/>
  <c r="L106" i="23" s="1"/>
  <c r="L107" i="23" a="1"/>
  <c r="L107" i="23" s="1"/>
  <c r="L108" i="23" a="1"/>
  <c r="L108" i="23" s="1"/>
  <c r="L109" i="23" a="1"/>
  <c r="L109" i="23" s="1"/>
  <c r="L110" i="23" a="1"/>
  <c r="L110" i="23" s="1"/>
  <c r="L111" i="23" a="1"/>
  <c r="L111" i="23" s="1"/>
  <c r="L112" i="23" a="1"/>
  <c r="L112" i="23" s="1"/>
  <c r="L113" i="23" a="1"/>
  <c r="L113" i="23" s="1"/>
  <c r="L114" i="23" a="1"/>
  <c r="L114" i="23" s="1"/>
  <c r="L115" i="23" a="1"/>
  <c r="L115" i="23" s="1"/>
  <c r="L116" i="23" a="1"/>
  <c r="L116" i="23" s="1"/>
  <c r="L117" i="23" a="1"/>
  <c r="L117" i="23" s="1"/>
  <c r="L118" i="23" a="1"/>
  <c r="L118" i="23" s="1"/>
  <c r="L119" i="23" a="1"/>
  <c r="L119" i="23" s="1"/>
  <c r="L120" i="23" a="1"/>
  <c r="L120" i="23" s="1"/>
  <c r="L121" i="23" a="1"/>
  <c r="L121" i="23" s="1"/>
  <c r="L122" i="23" a="1"/>
  <c r="L122" i="23" s="1"/>
  <c r="L123" i="23" a="1"/>
  <c r="L123" i="23" s="1"/>
  <c r="L124" i="23" a="1"/>
  <c r="L124" i="23" s="1"/>
  <c r="L125" i="23" a="1"/>
  <c r="L125" i="23" s="1"/>
  <c r="L126" i="23" a="1"/>
  <c r="L126" i="23" s="1"/>
  <c r="L127" i="23" a="1"/>
  <c r="L127" i="23" s="1"/>
  <c r="L128" i="23" a="1"/>
  <c r="L128" i="23" s="1"/>
  <c r="L129" i="23" a="1"/>
  <c r="L129" i="23" s="1"/>
  <c r="L130" i="23" a="1"/>
  <c r="L130" i="23" s="1"/>
  <c r="L131" i="23" a="1"/>
  <c r="L131" i="23" s="1"/>
  <c r="L132" i="23" a="1"/>
  <c r="L132" i="23" s="1"/>
  <c r="L133" i="23" a="1"/>
  <c r="L133" i="23" s="1"/>
  <c r="L134" i="23" a="1"/>
  <c r="L134" i="23" s="1"/>
  <c r="L135" i="23" a="1"/>
  <c r="L135" i="23" s="1"/>
  <c r="L136" i="23" a="1"/>
  <c r="L136" i="23" s="1"/>
  <c r="L137" i="23" a="1"/>
  <c r="L137" i="23" s="1"/>
  <c r="L138" i="23" a="1"/>
  <c r="L138" i="23" s="1"/>
  <c r="L139" i="23" a="1"/>
  <c r="L139" i="23" s="1"/>
  <c r="L140" i="23" a="1"/>
  <c r="L140" i="23" s="1"/>
  <c r="L141" i="23" a="1"/>
  <c r="L141" i="23" s="1"/>
  <c r="L142" i="23" a="1"/>
  <c r="L142" i="23" s="1"/>
  <c r="L143" i="23" a="1"/>
  <c r="L143" i="23" s="1"/>
  <c r="L144" i="23" a="1"/>
  <c r="L144" i="23" s="1"/>
  <c r="L145" i="23" a="1"/>
  <c r="L145" i="23" s="1"/>
  <c r="L146" i="23" a="1"/>
  <c r="L146" i="23" s="1"/>
  <c r="L147" i="23" a="1"/>
  <c r="L147" i="23" s="1"/>
  <c r="L148" i="23" a="1"/>
  <c r="L148" i="23" s="1"/>
  <c r="L149" i="23" a="1"/>
  <c r="L149" i="23" s="1"/>
  <c r="L150" i="23" a="1"/>
  <c r="L150" i="23" s="1"/>
  <c r="L151" i="23" a="1"/>
  <c r="L151" i="23" s="1"/>
  <c r="L152" i="23" a="1"/>
  <c r="L152" i="23" s="1"/>
  <c r="L153" i="23" a="1"/>
  <c r="L153" i="23" s="1"/>
  <c r="L154" i="23" a="1"/>
  <c r="L154" i="23" s="1"/>
  <c r="L155" i="23" a="1"/>
  <c r="L155" i="23" s="1"/>
  <c r="L156" i="23" a="1"/>
  <c r="L156" i="23" s="1"/>
  <c r="L157" i="23" a="1"/>
  <c r="L157" i="23" s="1"/>
  <c r="L158" i="23" a="1"/>
  <c r="L158" i="23" s="1"/>
  <c r="L159" i="23" a="1"/>
  <c r="L159" i="23" s="1"/>
  <c r="L160" i="23" a="1"/>
  <c r="L160" i="23" s="1"/>
  <c r="L161" i="23" a="1"/>
  <c r="L161" i="23" s="1"/>
  <c r="L162" i="23" a="1"/>
  <c r="L162" i="23" s="1"/>
  <c r="L163" i="23" a="1"/>
  <c r="L163" i="23" s="1"/>
  <c r="L164" i="23" a="1"/>
  <c r="L164" i="23" s="1"/>
  <c r="L165" i="23" a="1"/>
  <c r="L165" i="23" s="1"/>
  <c r="L166" i="23" a="1"/>
  <c r="L166" i="23" s="1"/>
  <c r="L167" i="23" a="1"/>
  <c r="L167" i="23" s="1"/>
  <c r="L168" i="23" a="1"/>
  <c r="L168" i="23" s="1"/>
  <c r="L169" i="23" a="1"/>
  <c r="L169" i="23" s="1"/>
  <c r="L170" i="23" a="1"/>
  <c r="L170" i="23" s="1"/>
  <c r="L171" i="23" a="1"/>
  <c r="L171" i="23" s="1"/>
  <c r="L172" i="23" a="1"/>
  <c r="L172" i="23" s="1"/>
  <c r="L173" i="23" a="1"/>
  <c r="L173" i="23" s="1"/>
  <c r="L174" i="23" a="1"/>
  <c r="L174" i="23" s="1"/>
  <c r="L175" i="23" a="1"/>
  <c r="L175" i="23" s="1"/>
  <c r="L176" i="23" a="1"/>
  <c r="L176" i="23" s="1"/>
  <c r="L177" i="23" a="1"/>
  <c r="L177" i="23" s="1"/>
  <c r="L178" i="23" a="1"/>
  <c r="L178" i="23" s="1"/>
  <c r="L179" i="23" a="1"/>
  <c r="L179" i="23" s="1"/>
  <c r="L180" i="23" a="1"/>
  <c r="L180" i="23" s="1"/>
  <c r="L181" i="23" a="1"/>
  <c r="L181" i="23" s="1"/>
  <c r="L182" i="23" a="1"/>
  <c r="L182" i="23" s="1"/>
  <c r="L183" i="23" a="1"/>
  <c r="L183" i="23" s="1"/>
  <c r="L184" i="23" a="1"/>
  <c r="L184" i="23" s="1"/>
  <c r="L185" i="23" a="1"/>
  <c r="L185" i="23" s="1"/>
  <c r="L186" i="23" a="1"/>
  <c r="L186" i="23" s="1"/>
  <c r="L187" i="23" a="1"/>
  <c r="L187" i="23" s="1"/>
  <c r="L188" i="23" a="1"/>
  <c r="L188" i="23" s="1"/>
  <c r="L189" i="23" a="1"/>
  <c r="L189" i="23" s="1"/>
  <c r="L190" i="23" a="1"/>
  <c r="L190" i="23" s="1"/>
  <c r="L191" i="23" a="1"/>
  <c r="L191" i="23" s="1"/>
  <c r="L192" i="23" a="1"/>
  <c r="L192" i="23" s="1"/>
  <c r="L193" i="23" a="1"/>
  <c r="L193" i="23" s="1"/>
  <c r="L194" i="23" a="1"/>
  <c r="L194" i="23" s="1"/>
  <c r="L195" i="23" a="1"/>
  <c r="L195" i="23" s="1"/>
  <c r="L196" i="23" a="1"/>
  <c r="L196" i="23" s="1"/>
  <c r="L197" i="23" a="1"/>
  <c r="L197" i="23" s="1"/>
  <c r="L198" i="23" a="1"/>
  <c r="L198" i="23" s="1"/>
  <c r="L199" i="23" a="1"/>
  <c r="L199" i="23" s="1"/>
  <c r="L200" i="23" a="1"/>
  <c r="L200" i="23" s="1"/>
  <c r="L201" i="23" a="1"/>
  <c r="L201" i="23" s="1"/>
  <c r="L202" i="23" a="1"/>
  <c r="L202" i="23" s="1"/>
  <c r="L203" i="23" a="1"/>
  <c r="L203" i="23" s="1"/>
  <c r="L204" i="23" a="1"/>
  <c r="L204" i="23" s="1"/>
  <c r="L205" i="23" a="1"/>
  <c r="L205" i="23" s="1"/>
  <c r="L206" i="23" a="1"/>
  <c r="L206" i="23" s="1"/>
  <c r="L207" i="23" a="1"/>
  <c r="L207" i="23" s="1"/>
  <c r="L208" i="23" a="1"/>
  <c r="L208" i="23" s="1"/>
  <c r="L209" i="23" a="1"/>
  <c r="L209" i="23" s="1"/>
  <c r="L210" i="23" a="1"/>
  <c r="L210" i="23" s="1"/>
  <c r="L211" i="23" a="1"/>
  <c r="L211" i="23" s="1"/>
  <c r="L212" i="23" a="1"/>
  <c r="L212" i="23" s="1"/>
  <c r="L213" i="23" a="1"/>
  <c r="L213" i="23" s="1"/>
  <c r="L214" i="23" a="1"/>
  <c r="L214" i="23" s="1"/>
  <c r="L215" i="23" a="1"/>
  <c r="L215" i="23" s="1"/>
  <c r="L216" i="23" a="1"/>
  <c r="L216" i="23" s="1"/>
  <c r="L217" i="23" a="1"/>
  <c r="L217" i="23" s="1"/>
  <c r="L218" i="23" a="1"/>
  <c r="L218" i="23" s="1"/>
  <c r="L219" i="23" a="1"/>
  <c r="L219" i="23" s="1"/>
  <c r="L220" i="23" a="1"/>
  <c r="L220" i="23" s="1"/>
  <c r="L221" i="23" a="1"/>
  <c r="L221" i="23" s="1"/>
  <c r="L222" i="23" a="1"/>
  <c r="L222" i="23"/>
  <c r="L223" i="23" a="1"/>
  <c r="L223" i="23" s="1"/>
  <c r="L224" i="23" a="1"/>
  <c r="L224" i="23" s="1"/>
  <c r="L225" i="23" a="1"/>
  <c r="L225" i="23" s="1"/>
  <c r="L226" i="23" a="1"/>
  <c r="L226" i="23" s="1"/>
  <c r="L227" i="23" a="1"/>
  <c r="L227" i="23" s="1"/>
  <c r="L228" i="23" a="1"/>
  <c r="L228" i="23" s="1"/>
  <c r="L229" i="23" a="1"/>
  <c r="L229" i="23" s="1"/>
  <c r="L230" i="23" a="1"/>
  <c r="L230" i="23" s="1"/>
  <c r="L231" i="23" a="1"/>
  <c r="L231" i="23" s="1"/>
  <c r="L232" i="23" a="1"/>
  <c r="L232" i="23" s="1"/>
  <c r="L233" i="23" a="1"/>
  <c r="L233" i="23" s="1"/>
  <c r="L234" i="23" a="1"/>
  <c r="L234" i="23" s="1"/>
  <c r="L235" i="23" a="1"/>
  <c r="L235" i="23" s="1"/>
  <c r="L236" i="23" a="1"/>
  <c r="L236" i="23" s="1"/>
  <c r="L237" i="23" a="1"/>
  <c r="L237" i="23" s="1"/>
  <c r="L238" i="23" a="1"/>
  <c r="L238" i="23" s="1"/>
  <c r="L239" i="23" a="1"/>
  <c r="L239" i="23" s="1"/>
  <c r="L240" i="23" a="1"/>
  <c r="L240" i="23" s="1"/>
  <c r="L241" i="23" a="1"/>
  <c r="L241" i="23" s="1"/>
  <c r="L242" i="23" a="1"/>
  <c r="L242" i="23" s="1"/>
  <c r="L243" i="23" a="1"/>
  <c r="L243" i="23" s="1"/>
  <c r="L244" i="23" a="1"/>
  <c r="L244" i="23" s="1"/>
  <c r="L245" i="23" a="1"/>
  <c r="L245" i="23"/>
  <c r="L246" i="23" a="1"/>
  <c r="L246" i="23" s="1"/>
  <c r="L247" i="23" a="1"/>
  <c r="L247" i="23" s="1"/>
  <c r="L248" i="23" a="1"/>
  <c r="L248" i="23" s="1"/>
  <c r="L249" i="23" a="1"/>
  <c r="L249" i="23" s="1"/>
  <c r="L250" i="23" a="1"/>
  <c r="L250" i="23" s="1"/>
  <c r="L251" i="23" a="1"/>
  <c r="L251" i="23" s="1"/>
  <c r="L252" i="23" a="1"/>
  <c r="L252" i="23" s="1"/>
  <c r="L253" i="23" a="1"/>
  <c r="L253" i="23" s="1"/>
  <c r="L254" i="23" a="1"/>
  <c r="L254" i="23" s="1"/>
  <c r="L255" i="23" a="1"/>
  <c r="L255" i="23" s="1"/>
  <c r="L256" i="23" a="1"/>
  <c r="L256" i="23" s="1"/>
  <c r="L257" i="23" a="1"/>
  <c r="L257" i="23" s="1"/>
  <c r="L258" i="23" a="1"/>
  <c r="L258" i="23" s="1"/>
  <c r="L259" i="23" a="1"/>
  <c r="L259" i="23" s="1"/>
  <c r="L260" i="23" a="1"/>
  <c r="L260" i="23" s="1"/>
  <c r="L261" i="23" a="1"/>
  <c r="L261" i="23" s="1"/>
  <c r="L262" i="23" a="1"/>
  <c r="L262" i="23" s="1"/>
  <c r="L263" i="23" a="1"/>
  <c r="L263" i="23" s="1"/>
  <c r="L264" i="23" a="1"/>
  <c r="L264" i="23" s="1"/>
  <c r="L265" i="23" a="1"/>
  <c r="L265" i="23" s="1"/>
  <c r="L266" i="23" a="1"/>
  <c r="L266" i="23" s="1"/>
  <c r="L267" i="23" a="1"/>
  <c r="L267" i="23" s="1"/>
  <c r="L268" i="23" a="1"/>
  <c r="L268" i="23" s="1"/>
  <c r="L269" i="23" a="1"/>
  <c r="L269" i="23" s="1"/>
  <c r="L270" i="23" a="1"/>
  <c r="L270" i="23" s="1"/>
  <c r="L271" i="23" a="1"/>
  <c r="L271" i="23" s="1"/>
  <c r="L272" i="23" a="1"/>
  <c r="L272" i="23" s="1"/>
  <c r="L273" i="23" a="1"/>
  <c r="L273" i="23" s="1"/>
  <c r="L274" i="23" a="1"/>
  <c r="L274" i="23" s="1"/>
  <c r="L275" i="23" a="1"/>
  <c r="L275" i="23" s="1"/>
  <c r="L276" i="23" a="1"/>
  <c r="L276" i="23" s="1"/>
  <c r="L277" i="23" a="1"/>
  <c r="L277" i="23" s="1"/>
  <c r="L278" i="23" a="1"/>
  <c r="L278" i="23" s="1"/>
  <c r="L279" i="23" a="1"/>
  <c r="L279" i="23" s="1"/>
  <c r="L280" i="23" a="1"/>
  <c r="L280" i="23" s="1"/>
  <c r="L281" i="23" a="1"/>
  <c r="L281" i="23" s="1"/>
  <c r="L282" i="23" a="1"/>
  <c r="L282" i="23" s="1"/>
  <c r="L283" i="23" a="1"/>
  <c r="L283" i="23" s="1"/>
  <c r="L284" i="23" a="1"/>
  <c r="L284" i="23" s="1"/>
  <c r="L285" i="23" a="1"/>
  <c r="L285" i="23" s="1"/>
  <c r="L286" i="23" a="1"/>
  <c r="L286" i="23" s="1"/>
  <c r="L287" i="23" a="1"/>
  <c r="L287" i="23" s="1"/>
  <c r="L288" i="23" a="1"/>
  <c r="L288" i="23" s="1"/>
  <c r="L289" i="23" a="1"/>
  <c r="L289" i="23" s="1"/>
  <c r="L290" i="23" a="1"/>
  <c r="L290" i="23" s="1"/>
  <c r="L291" i="23" a="1"/>
  <c r="L291" i="23" s="1"/>
  <c r="L292" i="23" a="1"/>
  <c r="L292" i="23" s="1"/>
  <c r="L293" i="23" a="1"/>
  <c r="L293" i="23"/>
  <c r="L294" i="23" a="1"/>
  <c r="L294" i="23" s="1"/>
  <c r="L295" i="23" a="1"/>
  <c r="L295" i="23" s="1"/>
  <c r="L296" i="23" a="1"/>
  <c r="L296" i="23" s="1"/>
  <c r="L297" i="23" a="1"/>
  <c r="L297" i="23" s="1"/>
  <c r="L298" i="23" a="1"/>
  <c r="L298" i="23" s="1"/>
  <c r="L299" i="23" a="1"/>
  <c r="L299" i="23" s="1"/>
  <c r="L300" i="23" a="1"/>
  <c r="L300" i="23" s="1"/>
  <c r="L301" i="23" a="1"/>
  <c r="L301" i="23" s="1"/>
  <c r="L302" i="23" a="1"/>
  <c r="L302" i="23" s="1"/>
  <c r="L303" i="23" a="1"/>
  <c r="L303" i="23" s="1"/>
  <c r="L304" i="23" a="1"/>
  <c r="L304" i="23" s="1"/>
  <c r="L305" i="23" a="1"/>
  <c r="L305" i="23" s="1"/>
  <c r="L306" i="23" a="1"/>
  <c r="L306" i="23" s="1"/>
  <c r="L307" i="23" a="1"/>
  <c r="L307" i="23" s="1"/>
  <c r="L308" i="23" a="1"/>
  <c r="L308" i="23" s="1"/>
  <c r="L309" i="23" a="1"/>
  <c r="L309" i="23" s="1"/>
  <c r="L310" i="23" a="1"/>
  <c r="L310" i="23" s="1"/>
  <c r="L311" i="23" a="1"/>
  <c r="L311" i="23" s="1"/>
  <c r="L312" i="23" a="1"/>
  <c r="L312" i="23" s="1"/>
  <c r="L313" i="23" a="1"/>
  <c r="L313" i="23" s="1"/>
  <c r="L314" i="23" a="1"/>
  <c r="L314" i="23" s="1"/>
  <c r="L315" i="23" a="1"/>
  <c r="L315" i="23" s="1"/>
  <c r="L316" i="23" a="1"/>
  <c r="L316" i="23" s="1"/>
  <c r="L317" i="23" a="1"/>
  <c r="L317" i="23" s="1"/>
  <c r="L318" i="23" a="1"/>
  <c r="L318" i="23" s="1"/>
  <c r="L319" i="23" a="1"/>
  <c r="L319" i="23" s="1"/>
  <c r="L320" i="23" a="1"/>
  <c r="L320" i="23" s="1"/>
  <c r="L321" i="23" a="1"/>
  <c r="L321" i="23" s="1"/>
  <c r="L322" i="23" a="1"/>
  <c r="L322" i="23" s="1"/>
  <c r="L323" i="23" a="1"/>
  <c r="L323" i="23" s="1"/>
  <c r="L324" i="23" a="1"/>
  <c r="L324" i="23" s="1"/>
  <c r="L325" i="23" a="1"/>
  <c r="L325" i="23" s="1"/>
  <c r="L326" i="23" a="1"/>
  <c r="L326" i="23" s="1"/>
  <c r="L327" i="23" a="1"/>
  <c r="L327" i="23" s="1"/>
  <c r="L328" i="23" a="1"/>
  <c r="L328" i="23" s="1"/>
  <c r="L329" i="23" a="1"/>
  <c r="L329" i="23"/>
  <c r="L330" i="23" a="1"/>
  <c r="L330" i="23" s="1"/>
  <c r="L331" i="23" a="1"/>
  <c r="L331" i="23" s="1"/>
  <c r="L332" i="23" a="1"/>
  <c r="L332" i="23" s="1"/>
  <c r="L333" i="23" a="1"/>
  <c r="L333" i="23" s="1"/>
  <c r="L334" i="23" a="1"/>
  <c r="L334" i="23" s="1"/>
  <c r="L335" i="23" a="1"/>
  <c r="L335" i="23" s="1"/>
  <c r="L336" i="23" a="1"/>
  <c r="L336" i="23" s="1"/>
  <c r="L337" i="23" a="1"/>
  <c r="L337" i="23" s="1"/>
  <c r="L338" i="23" a="1"/>
  <c r="L338" i="23" s="1"/>
  <c r="L339" i="23" a="1"/>
  <c r="L339" i="23" s="1"/>
  <c r="L340" i="23" a="1"/>
  <c r="L340" i="23" s="1"/>
  <c r="L341" i="23" a="1"/>
  <c r="L341" i="23" s="1"/>
  <c r="L342" i="23" a="1"/>
  <c r="L342" i="23" s="1"/>
  <c r="L343" i="23" a="1"/>
  <c r="L343" i="23" s="1"/>
  <c r="L344" i="23" a="1"/>
  <c r="L344" i="23" s="1"/>
  <c r="L345" i="23" a="1"/>
  <c r="L345" i="23" s="1"/>
  <c r="L346" i="23" a="1"/>
  <c r="L346" i="23" s="1"/>
  <c r="L347" i="23" a="1"/>
  <c r="L347" i="23" s="1"/>
  <c r="L348" i="23" a="1"/>
  <c r="L348" i="23" s="1"/>
  <c r="L349" i="23" a="1"/>
  <c r="L349" i="23" s="1"/>
  <c r="L350" i="23" a="1"/>
  <c r="L350" i="23" s="1"/>
  <c r="L351" i="23" a="1"/>
  <c r="L351" i="23" s="1"/>
  <c r="L352" i="23" a="1"/>
  <c r="L352" i="23" s="1"/>
  <c r="L353" i="23" a="1"/>
  <c r="L353" i="23" s="1"/>
  <c r="L354" i="23" a="1"/>
  <c r="L354" i="23" s="1"/>
  <c r="L355" i="23" a="1"/>
  <c r="L355" i="23" s="1"/>
  <c r="L356" i="23" a="1"/>
  <c r="L356" i="23" s="1"/>
  <c r="L357" i="23" a="1"/>
  <c r="L357" i="23" s="1"/>
  <c r="L358" i="23" a="1"/>
  <c r="L358" i="23" s="1"/>
  <c r="L359" i="23" a="1"/>
  <c r="L359" i="23" s="1"/>
  <c r="L360" i="23" a="1"/>
  <c r="L360" i="23" s="1"/>
  <c r="L361" i="23" a="1"/>
  <c r="L361" i="23" s="1"/>
  <c r="L362" i="23" a="1"/>
  <c r="L362" i="23" s="1"/>
  <c r="L363" i="23" a="1"/>
  <c r="L363" i="23" s="1"/>
  <c r="L364" i="23" a="1"/>
  <c r="L364" i="23" s="1"/>
  <c r="L365" i="23" a="1"/>
  <c r="L365" i="23" s="1"/>
  <c r="L366" i="23" a="1"/>
  <c r="L366" i="23"/>
  <c r="L367" i="23" a="1"/>
  <c r="L367" i="23" s="1"/>
  <c r="L368" i="23" a="1"/>
  <c r="L368" i="23" s="1"/>
  <c r="L369" i="23" a="1"/>
  <c r="L369" i="23"/>
  <c r="L370" i="23" a="1"/>
  <c r="L370" i="23" s="1"/>
  <c r="L371" i="23" a="1"/>
  <c r="L371" i="23" s="1"/>
  <c r="L372" i="23" a="1"/>
  <c r="L372" i="23" s="1"/>
  <c r="L373" i="23" a="1"/>
  <c r="L373" i="23" s="1"/>
  <c r="L374" i="23" a="1"/>
  <c r="L374" i="23" s="1"/>
  <c r="L375" i="23" a="1"/>
  <c r="L375" i="23" s="1"/>
  <c r="L376" i="23" a="1"/>
  <c r="L376" i="23" s="1"/>
  <c r="L377" i="23" a="1"/>
  <c r="L377" i="23" s="1"/>
  <c r="L378" i="23" a="1"/>
  <c r="L378" i="23" s="1"/>
  <c r="L379" i="23" a="1"/>
  <c r="L379" i="23" s="1"/>
  <c r="L380" i="23" a="1"/>
  <c r="L380" i="23" s="1"/>
  <c r="L381" i="23" a="1"/>
  <c r="L381" i="23" s="1"/>
  <c r="L382" i="23" a="1"/>
  <c r="L382" i="23" s="1"/>
  <c r="L383" i="23" a="1"/>
  <c r="L383" i="23" s="1"/>
  <c r="L384" i="23" a="1"/>
  <c r="L384" i="23" s="1"/>
  <c r="L385" i="23" a="1"/>
  <c r="L385" i="23" s="1"/>
  <c r="L386" i="23" a="1"/>
  <c r="L386" i="23" s="1"/>
  <c r="L387" i="23" a="1"/>
  <c r="L387" i="23" s="1"/>
  <c r="L388" i="23" a="1"/>
  <c r="L388" i="23" s="1"/>
  <c r="L389" i="23" a="1"/>
  <c r="L389" i="23" s="1"/>
  <c r="L390" i="23" a="1"/>
  <c r="L390" i="23" s="1"/>
  <c r="L391" i="23" a="1"/>
  <c r="L391" i="23" s="1"/>
  <c r="L392" i="23" a="1"/>
  <c r="L392" i="23" s="1"/>
  <c r="L393" i="23" a="1"/>
  <c r="L393" i="23" s="1"/>
  <c r="L394" i="23" a="1"/>
  <c r="L394" i="23" s="1"/>
  <c r="L395" i="23" a="1"/>
  <c r="L395" i="23" s="1"/>
  <c r="L396" i="23" a="1"/>
  <c r="L396" i="23" s="1"/>
  <c r="L397" i="23" a="1"/>
  <c r="L397" i="23" s="1"/>
  <c r="L398" i="23" a="1"/>
  <c r="L398" i="23" s="1"/>
  <c r="L399" i="23" a="1"/>
  <c r="L399" i="23" s="1"/>
  <c r="L400" i="23" a="1"/>
  <c r="L400" i="23" s="1"/>
  <c r="L401" i="23" a="1"/>
  <c r="L401" i="23" s="1"/>
  <c r="L402" i="23" a="1"/>
  <c r="L402" i="23" s="1"/>
  <c r="L403" i="23" a="1"/>
  <c r="L403" i="23" s="1"/>
  <c r="L404" i="23" a="1"/>
  <c r="L404" i="23" s="1"/>
  <c r="L405" i="23" a="1"/>
  <c r="L405" i="23" s="1"/>
  <c r="L406" i="23" a="1"/>
  <c r="L406" i="23" s="1"/>
  <c r="L407" i="23" a="1"/>
  <c r="L407" i="23" s="1"/>
  <c r="L408" i="23" a="1"/>
  <c r="L408" i="23" s="1"/>
  <c r="L409" i="23" a="1"/>
  <c r="L409" i="23" s="1"/>
  <c r="L410" i="23" a="1"/>
  <c r="L410" i="23" s="1"/>
  <c r="L411" i="23" a="1"/>
  <c r="L411" i="23" s="1"/>
  <c r="L412" i="23" a="1"/>
  <c r="L412" i="23" s="1"/>
  <c r="L413" i="23" a="1"/>
  <c r="L413" i="23" s="1"/>
  <c r="L414" i="23" a="1"/>
  <c r="L414" i="23" s="1"/>
  <c r="L415" i="23" a="1"/>
  <c r="L415" i="23" s="1"/>
  <c r="L416" i="23" a="1"/>
  <c r="L416" i="23" s="1"/>
  <c r="L417" i="23" a="1"/>
  <c r="L417" i="23" s="1"/>
  <c r="L418" i="23" a="1"/>
  <c r="L418" i="23" s="1"/>
  <c r="L419" i="23" a="1"/>
  <c r="L419" i="23" s="1"/>
  <c r="L420" i="23" a="1"/>
  <c r="L420" i="23" s="1"/>
  <c r="L421" i="23" a="1"/>
  <c r="L421" i="23" s="1"/>
  <c r="L422" i="23" a="1"/>
  <c r="L422" i="23" s="1"/>
  <c r="L423" i="23" a="1"/>
  <c r="L423" i="23" s="1"/>
  <c r="L424" i="23" a="1"/>
  <c r="L424" i="23" s="1"/>
  <c r="L425" i="23" a="1"/>
  <c r="L425" i="23" s="1"/>
  <c r="L426" i="23" a="1"/>
  <c r="L426" i="23" s="1"/>
  <c r="L427" i="23" a="1"/>
  <c r="L427" i="23" s="1"/>
  <c r="L428" i="23" a="1"/>
  <c r="L428" i="23" s="1"/>
  <c r="L429" i="23" a="1"/>
  <c r="L429" i="23" s="1"/>
  <c r="L430" i="23" a="1"/>
  <c r="L430" i="23"/>
  <c r="L431" i="23" a="1"/>
  <c r="L431" i="23" s="1"/>
  <c r="L432" i="23" a="1"/>
  <c r="L432" i="23" s="1"/>
  <c r="L433" i="23" a="1"/>
  <c r="L433" i="23" s="1"/>
  <c r="L434" i="23" a="1"/>
  <c r="L434" i="23" s="1"/>
  <c r="L435" i="23" a="1"/>
  <c r="L435" i="23" s="1"/>
  <c r="L436" i="23" a="1"/>
  <c r="L436" i="23" s="1"/>
  <c r="L437" i="23" a="1"/>
  <c r="L437" i="23"/>
  <c r="L438" i="23" a="1"/>
  <c r="L438" i="23" s="1"/>
  <c r="L439" i="23" a="1"/>
  <c r="L439" i="23" s="1"/>
  <c r="L440" i="23" a="1"/>
  <c r="L440" i="23" s="1"/>
  <c r="L441" i="23" a="1"/>
  <c r="L441" i="23" s="1"/>
  <c r="L442" i="23" a="1"/>
  <c r="L442" i="23" s="1"/>
  <c r="L443" i="23" a="1"/>
  <c r="L443" i="23" s="1"/>
  <c r="L444" i="23" a="1"/>
  <c r="L444" i="23" s="1"/>
  <c r="L445" i="23" a="1"/>
  <c r="L445" i="23" s="1"/>
  <c r="L446" i="23" a="1"/>
  <c r="L446" i="23" s="1"/>
  <c r="L447" i="23" a="1"/>
  <c r="L447" i="23" s="1"/>
  <c r="L448" i="23" a="1"/>
  <c r="L448" i="23" s="1"/>
  <c r="L449" i="23" a="1"/>
  <c r="L449" i="23" s="1"/>
  <c r="L450" i="23" a="1"/>
  <c r="L450" i="23" s="1"/>
  <c r="L451" i="23" a="1"/>
  <c r="L451" i="23" s="1"/>
  <c r="L452" i="23" a="1"/>
  <c r="L452" i="23" s="1"/>
  <c r="L453" i="23" a="1"/>
  <c r="L453" i="23" s="1"/>
  <c r="L454" i="23" a="1"/>
  <c r="L454" i="23" s="1"/>
  <c r="L455" i="23" a="1"/>
  <c r="L455" i="23" s="1"/>
  <c r="L456" i="23" a="1"/>
  <c r="L456" i="23" s="1"/>
  <c r="L457" i="23" a="1"/>
  <c r="L457" i="23" s="1"/>
  <c r="L458" i="23" a="1"/>
  <c r="L458" i="23" s="1"/>
  <c r="L459" i="23" a="1"/>
  <c r="L459" i="23" s="1"/>
  <c r="L460" i="23" a="1"/>
  <c r="L460" i="23" s="1"/>
  <c r="L461" i="23" a="1"/>
  <c r="L461" i="23"/>
  <c r="L462" i="23" a="1"/>
  <c r="L462" i="23" s="1"/>
  <c r="L463" i="23" a="1"/>
  <c r="L463" i="23" s="1"/>
  <c r="L464" i="23" a="1"/>
  <c r="L464" i="23" s="1"/>
  <c r="L465" i="23" a="1"/>
  <c r="L465" i="23" s="1"/>
  <c r="L466" i="23" a="1"/>
  <c r="L466" i="23" s="1"/>
  <c r="L467" i="23" a="1"/>
  <c r="L467" i="23" s="1"/>
  <c r="L468" i="23" a="1"/>
  <c r="L468" i="23" s="1"/>
  <c r="L469" i="23" a="1"/>
  <c r="L469" i="23" s="1"/>
  <c r="L470" i="23" a="1"/>
  <c r="L470" i="23" s="1"/>
  <c r="L471" i="23" a="1"/>
  <c r="L471" i="23" s="1"/>
  <c r="L472" i="23" a="1"/>
  <c r="L472" i="23" s="1"/>
  <c r="L473" i="23" a="1"/>
  <c r="L473" i="23" s="1"/>
  <c r="L474" i="23" a="1"/>
  <c r="L474" i="23" s="1"/>
  <c r="L475" i="23" a="1"/>
  <c r="L475" i="23" s="1"/>
  <c r="L476" i="23" a="1"/>
  <c r="L476" i="23" s="1"/>
  <c r="L477" i="23" a="1"/>
  <c r="L477" i="23" s="1"/>
  <c r="L478" i="23" a="1"/>
  <c r="L478" i="23" s="1"/>
  <c r="L479" i="23" a="1"/>
  <c r="L479" i="23" s="1"/>
  <c r="L480" i="23" a="1"/>
  <c r="L480" i="23" s="1"/>
  <c r="L481" i="23" a="1"/>
  <c r="L481" i="23" s="1"/>
  <c r="L482" i="23" a="1"/>
  <c r="L482" i="23" s="1"/>
  <c r="L483" i="23" a="1"/>
  <c r="L483" i="23" s="1"/>
  <c r="L484" i="23" a="1"/>
  <c r="L484" i="23" s="1"/>
  <c r="L485" i="23" a="1"/>
  <c r="L485" i="23" s="1"/>
  <c r="L486" i="23" a="1"/>
  <c r="L486" i="23" s="1"/>
  <c r="L487" i="23" a="1"/>
  <c r="L487" i="23" s="1"/>
  <c r="L488" i="23" a="1"/>
  <c r="L488" i="23" s="1"/>
  <c r="L489" i="23" a="1"/>
  <c r="L489" i="23" s="1"/>
  <c r="L490" i="23" a="1"/>
  <c r="L490" i="23" s="1"/>
  <c r="L491" i="23" a="1"/>
  <c r="L491" i="23" s="1"/>
  <c r="L492" i="23" a="1"/>
  <c r="L492" i="23" s="1"/>
  <c r="L493" i="23" a="1"/>
  <c r="L493" i="23" s="1"/>
  <c r="L494" i="23" a="1"/>
  <c r="L494" i="23" s="1"/>
  <c r="L495" i="23" a="1"/>
  <c r="L495" i="23" s="1"/>
  <c r="L496" i="23" a="1"/>
  <c r="L496" i="23" s="1"/>
  <c r="L497" i="23" a="1"/>
  <c r="L497" i="23" s="1"/>
  <c r="L498" i="23" a="1"/>
  <c r="L498" i="23" s="1"/>
  <c r="L499" i="23" a="1"/>
  <c r="L499" i="23" s="1"/>
  <c r="L500" i="23" a="1"/>
  <c r="L500" i="23" s="1"/>
  <c r="L501" i="23" a="1"/>
  <c r="L501" i="23" s="1"/>
  <c r="K3" i="23" a="1"/>
  <c r="K3" i="23" s="1"/>
  <c r="K4" i="23" a="1"/>
  <c r="K4" i="23" s="1"/>
  <c r="K5" i="23" a="1"/>
  <c r="K5" i="23" s="1"/>
  <c r="K6" i="23" a="1"/>
  <c r="K6" i="23" s="1"/>
  <c r="K7" i="23" a="1"/>
  <c r="K7" i="23" s="1"/>
  <c r="K8" i="23" a="1"/>
  <c r="K8" i="23" s="1"/>
  <c r="K9" i="23" a="1"/>
  <c r="K9" i="23" s="1"/>
  <c r="K10" i="23" a="1"/>
  <c r="K10" i="23" s="1"/>
  <c r="K11" i="23" a="1"/>
  <c r="K11" i="23" s="1"/>
  <c r="K12" i="23" a="1"/>
  <c r="K12" i="23" s="1"/>
  <c r="K13" i="23" a="1"/>
  <c r="K13" i="23" s="1"/>
  <c r="K14" i="23" a="1"/>
  <c r="K14" i="23" s="1"/>
  <c r="K15" i="23" a="1"/>
  <c r="K15" i="23"/>
  <c r="K16" i="23" a="1"/>
  <c r="K16" i="23" s="1"/>
  <c r="K17" i="23" a="1"/>
  <c r="K17" i="23" s="1"/>
  <c r="K18" i="23" a="1"/>
  <c r="K18" i="23"/>
  <c r="K19" i="23" a="1"/>
  <c r="K19" i="23" s="1"/>
  <c r="K20" i="23" a="1"/>
  <c r="K20" i="23" s="1"/>
  <c r="K21" i="23" a="1"/>
  <c r="K21" i="23" s="1"/>
  <c r="K22" i="23" a="1"/>
  <c r="K22" i="23" s="1"/>
  <c r="K23" i="23" a="1"/>
  <c r="K23" i="23" s="1"/>
  <c r="K24" i="23" a="1"/>
  <c r="K24" i="23"/>
  <c r="K25" i="23" a="1"/>
  <c r="K25" i="23" s="1"/>
  <c r="K26" i="23" a="1"/>
  <c r="K26" i="23" s="1"/>
  <c r="K27" i="23" a="1"/>
  <c r="K27" i="23" s="1"/>
  <c r="K28" i="23" a="1"/>
  <c r="K28" i="23" s="1"/>
  <c r="K29" i="23" a="1"/>
  <c r="K29" i="23"/>
  <c r="K30" i="23" a="1"/>
  <c r="K30" i="23" s="1"/>
  <c r="K31" i="23" a="1"/>
  <c r="K31" i="23" s="1"/>
  <c r="K32" i="23" a="1"/>
  <c r="K32" i="23" s="1"/>
  <c r="K33" i="23" a="1"/>
  <c r="K33" i="23" s="1"/>
  <c r="K34" i="23" a="1"/>
  <c r="K34" i="23" s="1"/>
  <c r="K35" i="23" a="1"/>
  <c r="K35" i="23" s="1"/>
  <c r="K36" i="23" a="1"/>
  <c r="K36" i="23" s="1"/>
  <c r="K37" i="23" a="1"/>
  <c r="K37" i="23"/>
  <c r="K38" i="23" a="1"/>
  <c r="K38" i="23" s="1"/>
  <c r="K39" i="23" a="1"/>
  <c r="K39" i="23" s="1"/>
  <c r="K40" i="23" a="1"/>
  <c r="K40" i="23" s="1"/>
  <c r="K41" i="23" a="1"/>
  <c r="K41" i="23" s="1"/>
  <c r="K42" i="23" a="1"/>
  <c r="K42" i="23"/>
  <c r="K43" i="23" a="1"/>
  <c r="K43" i="23" s="1"/>
  <c r="K44" i="23" a="1"/>
  <c r="K44" i="23" s="1"/>
  <c r="K45" i="23" a="1"/>
  <c r="K45" i="23" s="1"/>
  <c r="K46" i="23" a="1"/>
  <c r="K46" i="23" s="1"/>
  <c r="K47" i="23" a="1"/>
  <c r="K47" i="23" s="1"/>
  <c r="K48" i="23" a="1"/>
  <c r="K48" i="23" s="1"/>
  <c r="K49" i="23" a="1"/>
  <c r="K49" i="23" s="1"/>
  <c r="K50" i="23" a="1"/>
  <c r="K50" i="23" s="1"/>
  <c r="K51" i="23" a="1"/>
  <c r="K51" i="23" s="1"/>
  <c r="K52" i="23" a="1"/>
  <c r="K52" i="23" s="1"/>
  <c r="K53" i="23" a="1"/>
  <c r="K53" i="23" s="1"/>
  <c r="K54" i="23" a="1"/>
  <c r="K54" i="23" s="1"/>
  <c r="K55" i="23" a="1"/>
  <c r="K55" i="23" s="1"/>
  <c r="K56" i="23" a="1"/>
  <c r="K56" i="23" s="1"/>
  <c r="K57" i="23" a="1"/>
  <c r="K57" i="23" s="1"/>
  <c r="K58" i="23" a="1"/>
  <c r="K58" i="23" s="1"/>
  <c r="K59" i="23" a="1"/>
  <c r="K59" i="23" s="1"/>
  <c r="K60" i="23" a="1"/>
  <c r="K60" i="23" s="1"/>
  <c r="K61" i="23" a="1"/>
  <c r="K61" i="23" s="1"/>
  <c r="K62" i="23" a="1"/>
  <c r="K62" i="23" s="1"/>
  <c r="K63" i="23" a="1"/>
  <c r="K63" i="23" s="1"/>
  <c r="K64" i="23" a="1"/>
  <c r="K64" i="23"/>
  <c r="K65" i="23" a="1"/>
  <c r="K65" i="23" s="1"/>
  <c r="K66" i="23" a="1"/>
  <c r="K66" i="23" s="1"/>
  <c r="K67" i="23" a="1"/>
  <c r="K67" i="23" s="1"/>
  <c r="K68" i="23" a="1"/>
  <c r="K68" i="23" s="1"/>
  <c r="K69" i="23" a="1"/>
  <c r="K69" i="23" s="1"/>
  <c r="K70" i="23" a="1"/>
  <c r="K70" i="23"/>
  <c r="K71" i="23" a="1"/>
  <c r="K71" i="23" s="1"/>
  <c r="K72" i="23" a="1"/>
  <c r="K72" i="23" s="1"/>
  <c r="K73" i="23" a="1"/>
  <c r="K73" i="23" s="1"/>
  <c r="K74" i="23" a="1"/>
  <c r="K74" i="23" s="1"/>
  <c r="K75" i="23" a="1"/>
  <c r="K75" i="23" s="1"/>
  <c r="K76" i="23" a="1"/>
  <c r="K76" i="23" s="1"/>
  <c r="K77" i="23" a="1"/>
  <c r="K77" i="23"/>
  <c r="K78" i="23" a="1"/>
  <c r="K78" i="23"/>
  <c r="K79" i="23" a="1"/>
  <c r="K79" i="23" s="1"/>
  <c r="K80" i="23" a="1"/>
  <c r="K80" i="23" s="1"/>
  <c r="K81" i="23" a="1"/>
  <c r="K81" i="23"/>
  <c r="K82" i="23" a="1"/>
  <c r="K82" i="23" s="1"/>
  <c r="K83" i="23" a="1"/>
  <c r="K83" i="23" s="1"/>
  <c r="K84" i="23" a="1"/>
  <c r="K84" i="23" s="1"/>
  <c r="K85" i="23" a="1"/>
  <c r="K85" i="23" s="1"/>
  <c r="K86" i="23" a="1"/>
  <c r="K86" i="23"/>
  <c r="K87" i="23" a="1"/>
  <c r="K87" i="23" s="1"/>
  <c r="K88" i="23" a="1"/>
  <c r="K88" i="23" s="1"/>
  <c r="K89" i="23" a="1"/>
  <c r="K89" i="23" s="1"/>
  <c r="K90" i="23" a="1"/>
  <c r="K90" i="23"/>
  <c r="K91" i="23" a="1"/>
  <c r="K91" i="23" s="1"/>
  <c r="K92" i="23" a="1"/>
  <c r="K92" i="23" s="1"/>
  <c r="K93" i="23" a="1"/>
  <c r="K93" i="23"/>
  <c r="K94" i="23" a="1"/>
  <c r="K94" i="23" s="1"/>
  <c r="K95" i="23" a="1"/>
  <c r="K95" i="23"/>
  <c r="K96" i="23" a="1"/>
  <c r="K96" i="23" s="1"/>
  <c r="K97" i="23" a="1"/>
  <c r="K97" i="23"/>
  <c r="K98" i="23" a="1"/>
  <c r="K98" i="23" s="1"/>
  <c r="K99" i="23" a="1"/>
  <c r="K99" i="23" s="1"/>
  <c r="K100" i="23" a="1"/>
  <c r="K100" i="23" s="1"/>
  <c r="K101" i="23" a="1"/>
  <c r="K101" i="23" s="1"/>
  <c r="K102" i="23" a="1"/>
  <c r="K102" i="23" s="1"/>
  <c r="K103" i="23" a="1"/>
  <c r="K103" i="23"/>
  <c r="K104" i="23" a="1"/>
  <c r="K104" i="23" s="1"/>
  <c r="K105" i="23" a="1"/>
  <c r="K105" i="23" s="1"/>
  <c r="K106" i="23" a="1"/>
  <c r="K106" i="23" s="1"/>
  <c r="K107" i="23" a="1"/>
  <c r="K107" i="23" s="1"/>
  <c r="K108" i="23" a="1"/>
  <c r="K108" i="23" s="1"/>
  <c r="K109" i="23" a="1"/>
  <c r="K109" i="23"/>
  <c r="K110" i="23" a="1"/>
  <c r="K110" i="23" s="1"/>
  <c r="K111" i="23" a="1"/>
  <c r="K111" i="23" s="1"/>
  <c r="K112" i="23" a="1"/>
  <c r="K112" i="23" s="1"/>
  <c r="K113" i="23" a="1"/>
  <c r="K113" i="23" s="1"/>
  <c r="K114" i="23" a="1"/>
  <c r="K114" i="23" s="1"/>
  <c r="K115" i="23" a="1"/>
  <c r="K115" i="23" s="1"/>
  <c r="K116" i="23" a="1"/>
  <c r="K116" i="23" s="1"/>
  <c r="K117" i="23" a="1"/>
  <c r="K117" i="23" s="1"/>
  <c r="K118" i="23" a="1"/>
  <c r="K118" i="23" s="1"/>
  <c r="K119" i="23" a="1"/>
  <c r="K119" i="23" s="1"/>
  <c r="K120" i="23" a="1"/>
  <c r="K120" i="23" s="1"/>
  <c r="K121" i="23" a="1"/>
  <c r="K121" i="23"/>
  <c r="K122" i="23" a="1"/>
  <c r="K122" i="23" s="1"/>
  <c r="K123" i="23" a="1"/>
  <c r="K123" i="23" s="1"/>
  <c r="K124" i="23" a="1"/>
  <c r="K124" i="23" s="1"/>
  <c r="K125" i="23" a="1"/>
  <c r="K125" i="23" s="1"/>
  <c r="K126" i="23" a="1"/>
  <c r="K126" i="23" s="1"/>
  <c r="K127" i="23" a="1"/>
  <c r="K127" i="23" s="1"/>
  <c r="K128" i="23" a="1"/>
  <c r="K128" i="23" s="1"/>
  <c r="K129" i="23" a="1"/>
  <c r="K129" i="23"/>
  <c r="K130" i="23" a="1"/>
  <c r="K130" i="23" s="1"/>
  <c r="K131" i="23" a="1"/>
  <c r="K131" i="23" s="1"/>
  <c r="K132" i="23" a="1"/>
  <c r="K132" i="23" s="1"/>
  <c r="K133" i="23" a="1"/>
  <c r="K133" i="23" s="1"/>
  <c r="K134" i="23" a="1"/>
  <c r="K134" i="23" s="1"/>
  <c r="K135" i="23" a="1"/>
  <c r="K135" i="23"/>
  <c r="K136" i="23" a="1"/>
  <c r="K136" i="23" s="1"/>
  <c r="K137" i="23" a="1"/>
  <c r="K137" i="23" s="1"/>
  <c r="K138" i="23" a="1"/>
  <c r="K138" i="23" s="1"/>
  <c r="K139" i="23" a="1"/>
  <c r="K139" i="23" s="1"/>
  <c r="K140" i="23" a="1"/>
  <c r="K140" i="23" s="1"/>
  <c r="K141" i="23" a="1"/>
  <c r="K141" i="23" s="1"/>
  <c r="K142" i="23" a="1"/>
  <c r="K142" i="23"/>
  <c r="K143" i="23" a="1"/>
  <c r="K143" i="23" s="1"/>
  <c r="K144" i="23" a="1"/>
  <c r="K144" i="23" s="1"/>
  <c r="K145" i="23" a="1"/>
  <c r="K145" i="23" s="1"/>
  <c r="K146" i="23" a="1"/>
  <c r="K146" i="23" s="1"/>
  <c r="K147" i="23" a="1"/>
  <c r="K147" i="23" s="1"/>
  <c r="K148" i="23" a="1"/>
  <c r="K148" i="23" s="1"/>
  <c r="K149" i="23" a="1"/>
  <c r="K149" i="23" s="1"/>
  <c r="K150" i="23" a="1"/>
  <c r="K150" i="23" s="1"/>
  <c r="K151" i="23" a="1"/>
  <c r="K151" i="23" s="1"/>
  <c r="K152" i="23" a="1"/>
  <c r="K152" i="23" s="1"/>
  <c r="K153" i="23" a="1"/>
  <c r="K153" i="23" s="1"/>
  <c r="K154" i="23" a="1"/>
  <c r="K154" i="23" s="1"/>
  <c r="K155" i="23" a="1"/>
  <c r="K155" i="23" s="1"/>
  <c r="K156" i="23" a="1"/>
  <c r="K156" i="23" s="1"/>
  <c r="K157" i="23" a="1"/>
  <c r="K157" i="23" s="1"/>
  <c r="K158" i="23" a="1"/>
  <c r="K158" i="23" s="1"/>
  <c r="K159" i="23" a="1"/>
  <c r="K159" i="23" s="1"/>
  <c r="K160" i="23" a="1"/>
  <c r="K160" i="23" s="1"/>
  <c r="K161" i="23" a="1"/>
  <c r="K161" i="23" s="1"/>
  <c r="K162" i="23" a="1"/>
  <c r="K162" i="23" s="1"/>
  <c r="K163" i="23" a="1"/>
  <c r="K163" i="23" s="1"/>
  <c r="K164" i="23" a="1"/>
  <c r="K164" i="23" s="1"/>
  <c r="K165" i="23" a="1"/>
  <c r="K165" i="23" s="1"/>
  <c r="K166" i="23" a="1"/>
  <c r="K166" i="23" s="1"/>
  <c r="K167" i="23" a="1"/>
  <c r="K167" i="23" s="1"/>
  <c r="K168" i="23" a="1"/>
  <c r="K168" i="23" s="1"/>
  <c r="K169" i="23" a="1"/>
  <c r="K169" i="23" s="1"/>
  <c r="K170" i="23" a="1"/>
  <c r="K170" i="23" s="1"/>
  <c r="K171" i="23" a="1"/>
  <c r="K171" i="23" s="1"/>
  <c r="K172" i="23" a="1"/>
  <c r="K172" i="23" s="1"/>
  <c r="K173" i="23" a="1"/>
  <c r="K173" i="23" s="1"/>
  <c r="K174" i="23" a="1"/>
  <c r="K174" i="23" s="1"/>
  <c r="K175" i="23" a="1"/>
  <c r="K175" i="23" s="1"/>
  <c r="K176" i="23" a="1"/>
  <c r="K176" i="23" s="1"/>
  <c r="K177" i="23" a="1"/>
  <c r="K177" i="23" s="1"/>
  <c r="K178" i="23" a="1"/>
  <c r="K178" i="23" s="1"/>
  <c r="K179" i="23" a="1"/>
  <c r="K179" i="23" s="1"/>
  <c r="K180" i="23" a="1"/>
  <c r="K180" i="23" s="1"/>
  <c r="K181" i="23" a="1"/>
  <c r="K181" i="23" s="1"/>
  <c r="K182" i="23" a="1"/>
  <c r="K182" i="23" s="1"/>
  <c r="K183" i="23" a="1"/>
  <c r="K183" i="23" s="1"/>
  <c r="K184" i="23" a="1"/>
  <c r="K184" i="23" s="1"/>
  <c r="K185" i="23" a="1"/>
  <c r="K185" i="23" s="1"/>
  <c r="K186" i="23" a="1"/>
  <c r="K186" i="23"/>
  <c r="K187" i="23" a="1"/>
  <c r="K187" i="23" s="1"/>
  <c r="K188" i="23" a="1"/>
  <c r="K188" i="23" s="1"/>
  <c r="K189" i="23" a="1"/>
  <c r="K189" i="23" s="1"/>
  <c r="K190" i="23" a="1"/>
  <c r="K190" i="23" s="1"/>
  <c r="K191" i="23" a="1"/>
  <c r="K191" i="23" s="1"/>
  <c r="K192" i="23" a="1"/>
  <c r="K192" i="23" s="1"/>
  <c r="K193" i="23" a="1"/>
  <c r="K193" i="23" s="1"/>
  <c r="K194" i="23" a="1"/>
  <c r="K194" i="23" s="1"/>
  <c r="K195" i="23" a="1"/>
  <c r="K195" i="23" s="1"/>
  <c r="K196" i="23" a="1"/>
  <c r="K196" i="23" s="1"/>
  <c r="K197" i="23" a="1"/>
  <c r="K197" i="23" s="1"/>
  <c r="K198" i="23" a="1"/>
  <c r="K198" i="23" s="1"/>
  <c r="K199" i="23" a="1"/>
  <c r="K199" i="23" s="1"/>
  <c r="K200" i="23" a="1"/>
  <c r="K200" i="23" s="1"/>
  <c r="K201" i="23" a="1"/>
  <c r="K201" i="23" s="1"/>
  <c r="K202" i="23" a="1"/>
  <c r="K202" i="23" s="1"/>
  <c r="K203" i="23" a="1"/>
  <c r="K203" i="23" s="1"/>
  <c r="K204" i="23" a="1"/>
  <c r="K204" i="23" s="1"/>
  <c r="K205" i="23" a="1"/>
  <c r="K205" i="23" s="1"/>
  <c r="K206" i="23" a="1"/>
  <c r="K206" i="23" s="1"/>
  <c r="K207" i="23" a="1"/>
  <c r="K207" i="23" s="1"/>
  <c r="K208" i="23" a="1"/>
  <c r="K208" i="23" s="1"/>
  <c r="K209" i="23" a="1"/>
  <c r="K209" i="23" s="1"/>
  <c r="K210" i="23" a="1"/>
  <c r="K210" i="23" s="1"/>
  <c r="K211" i="23" a="1"/>
  <c r="K211" i="23" s="1"/>
  <c r="K212" i="23" a="1"/>
  <c r="K212" i="23" s="1"/>
  <c r="K213" i="23" a="1"/>
  <c r="K213" i="23" s="1"/>
  <c r="K214" i="23" a="1"/>
  <c r="K214" i="23" s="1"/>
  <c r="K215" i="23" a="1"/>
  <c r="K215" i="23" s="1"/>
  <c r="K216" i="23" a="1"/>
  <c r="K216" i="23" s="1"/>
  <c r="K217" i="23" a="1"/>
  <c r="K217" i="23" s="1"/>
  <c r="K218" i="23" a="1"/>
  <c r="K218" i="23" s="1"/>
  <c r="K219" i="23" a="1"/>
  <c r="K219" i="23" s="1"/>
  <c r="K220" i="23" a="1"/>
  <c r="K220" i="23" s="1"/>
  <c r="K221" i="23" a="1"/>
  <c r="K221" i="23"/>
  <c r="K222" i="23" a="1"/>
  <c r="K222" i="23" s="1"/>
  <c r="K223" i="23" a="1"/>
  <c r="K223" i="23" s="1"/>
  <c r="K224" i="23" a="1"/>
  <c r="K224" i="23"/>
  <c r="K225" i="23" a="1"/>
  <c r="K225" i="23" s="1"/>
  <c r="K226" i="23" a="1"/>
  <c r="K226" i="23" s="1"/>
  <c r="K227" i="23" a="1"/>
  <c r="K227" i="23" s="1"/>
  <c r="K228" i="23" a="1"/>
  <c r="K228" i="23" s="1"/>
  <c r="K229" i="23" a="1"/>
  <c r="K229" i="23"/>
  <c r="K230" i="23" a="1"/>
  <c r="K230" i="23" s="1"/>
  <c r="K231" i="23" a="1"/>
  <c r="K231" i="23" s="1"/>
  <c r="K232" i="23" a="1"/>
  <c r="K232" i="23" s="1"/>
  <c r="K233" i="23" a="1"/>
  <c r="K233" i="23" s="1"/>
  <c r="K234" i="23" a="1"/>
  <c r="K234" i="23"/>
  <c r="K235" i="23" a="1"/>
  <c r="K235" i="23" s="1"/>
  <c r="K236" i="23" a="1"/>
  <c r="K236" i="23" s="1"/>
  <c r="K237" i="23" a="1"/>
  <c r="K237" i="23" s="1"/>
  <c r="K238" i="23" a="1"/>
  <c r="K238" i="23" s="1"/>
  <c r="K239" i="23" a="1"/>
  <c r="K239" i="23" s="1"/>
  <c r="K240" i="23" a="1"/>
  <c r="K240" i="23" s="1"/>
  <c r="K241" i="23" a="1"/>
  <c r="K241" i="23" s="1"/>
  <c r="K242" i="23" a="1"/>
  <c r="K242" i="23" s="1"/>
  <c r="K243" i="23" a="1"/>
  <c r="K243" i="23" s="1"/>
  <c r="K244" i="23" a="1"/>
  <c r="K244" i="23" s="1"/>
  <c r="K245" i="23" a="1"/>
  <c r="K245" i="23" s="1"/>
  <c r="K246" i="23" a="1"/>
  <c r="K246" i="23" s="1"/>
  <c r="K247" i="23" a="1"/>
  <c r="K247" i="23" s="1"/>
  <c r="K248" i="23" a="1"/>
  <c r="K248" i="23" s="1"/>
  <c r="K249" i="23" a="1"/>
  <c r="K249" i="23" s="1"/>
  <c r="K250" i="23" a="1"/>
  <c r="K250" i="23" s="1"/>
  <c r="K251" i="23" a="1"/>
  <c r="K251" i="23" s="1"/>
  <c r="K252" i="23" a="1"/>
  <c r="K252" i="23" s="1"/>
  <c r="K253" i="23" a="1"/>
  <c r="K253" i="23" s="1"/>
  <c r="K254" i="23" a="1"/>
  <c r="K254" i="23" s="1"/>
  <c r="K255" i="23" a="1"/>
  <c r="K255" i="23" s="1"/>
  <c r="K256" i="23" a="1"/>
  <c r="K256" i="23" s="1"/>
  <c r="K257" i="23" a="1"/>
  <c r="K257" i="23" s="1"/>
  <c r="K258" i="23" a="1"/>
  <c r="K258" i="23" s="1"/>
  <c r="K259" i="23" a="1"/>
  <c r="K259" i="23" s="1"/>
  <c r="K260" i="23" a="1"/>
  <c r="K260" i="23" s="1"/>
  <c r="K261" i="23" a="1"/>
  <c r="K261" i="23" s="1"/>
  <c r="K262" i="23" a="1"/>
  <c r="K262" i="23" s="1"/>
  <c r="K263" i="23" a="1"/>
  <c r="K263" i="23" s="1"/>
  <c r="K264" i="23" a="1"/>
  <c r="K264" i="23" s="1"/>
  <c r="K265" i="23" a="1"/>
  <c r="K265" i="23" s="1"/>
  <c r="K266" i="23" a="1"/>
  <c r="K266" i="23"/>
  <c r="K267" i="23" a="1"/>
  <c r="K267" i="23" s="1"/>
  <c r="K268" i="23" a="1"/>
  <c r="K268" i="23" s="1"/>
  <c r="K269" i="23" a="1"/>
  <c r="K269" i="23" s="1"/>
  <c r="K270" i="23" a="1"/>
  <c r="K270" i="23" s="1"/>
  <c r="K271" i="23" a="1"/>
  <c r="K271" i="23" s="1"/>
  <c r="K272" i="23" a="1"/>
  <c r="K272" i="23" s="1"/>
  <c r="K273" i="23" a="1"/>
  <c r="K273" i="23" s="1"/>
  <c r="K274" i="23" a="1"/>
  <c r="K274" i="23" s="1"/>
  <c r="K275" i="23" a="1"/>
  <c r="K275" i="23" s="1"/>
  <c r="K276" i="23" a="1"/>
  <c r="K276" i="23" s="1"/>
  <c r="K277" i="23" a="1"/>
  <c r="K277" i="23" s="1"/>
  <c r="K278" i="23" a="1"/>
  <c r="K278" i="23" s="1"/>
  <c r="K279" i="23" a="1"/>
  <c r="K279" i="23" s="1"/>
  <c r="K280" i="23" a="1"/>
  <c r="K280" i="23" s="1"/>
  <c r="K281" i="23" a="1"/>
  <c r="K281" i="23" s="1"/>
  <c r="K282" i="23" a="1"/>
  <c r="K282" i="23" s="1"/>
  <c r="K283" i="23" a="1"/>
  <c r="K283" i="23" s="1"/>
  <c r="K284" i="23" a="1"/>
  <c r="K284" i="23" s="1"/>
  <c r="K285" i="23" a="1"/>
  <c r="K285" i="23" s="1"/>
  <c r="K286" i="23" a="1"/>
  <c r="K286" i="23" s="1"/>
  <c r="K287" i="23" a="1"/>
  <c r="K287" i="23" s="1"/>
  <c r="K288" i="23" a="1"/>
  <c r="K288" i="23" s="1"/>
  <c r="K289" i="23" a="1"/>
  <c r="K289" i="23" s="1"/>
  <c r="K290" i="23" a="1"/>
  <c r="K290" i="23" s="1"/>
  <c r="K291" i="23" a="1"/>
  <c r="K291" i="23" s="1"/>
  <c r="K292" i="23" a="1"/>
  <c r="K292" i="23" s="1"/>
  <c r="K293" i="23" a="1"/>
  <c r="K293" i="23" s="1"/>
  <c r="K294" i="23" a="1"/>
  <c r="K294" i="23" s="1"/>
  <c r="K295" i="23" a="1"/>
  <c r="K295" i="23" s="1"/>
  <c r="K296" i="23" a="1"/>
  <c r="K296" i="23" s="1"/>
  <c r="K297" i="23" a="1"/>
  <c r="K297" i="23" s="1"/>
  <c r="K298" i="23" a="1"/>
  <c r="K298" i="23" s="1"/>
  <c r="K299" i="23" a="1"/>
  <c r="K299" i="23" s="1"/>
  <c r="K300" i="23" a="1"/>
  <c r="K300" i="23" s="1"/>
  <c r="K301" i="23" a="1"/>
  <c r="K301" i="23" s="1"/>
  <c r="K302" i="23" a="1"/>
  <c r="K302" i="23" s="1"/>
  <c r="K303" i="23" a="1"/>
  <c r="K303" i="23" s="1"/>
  <c r="K304" i="23" a="1"/>
  <c r="K304" i="23" s="1"/>
  <c r="K305" i="23" a="1"/>
  <c r="K305" i="23" s="1"/>
  <c r="K306" i="23" a="1"/>
  <c r="K306" i="23" s="1"/>
  <c r="K307" i="23" a="1"/>
  <c r="K307" i="23" s="1"/>
  <c r="K308" i="23" a="1"/>
  <c r="K308" i="23" s="1"/>
  <c r="K309" i="23" a="1"/>
  <c r="K309" i="23" s="1"/>
  <c r="K310" i="23" a="1"/>
  <c r="K310" i="23" s="1"/>
  <c r="K311" i="23" a="1"/>
  <c r="K311" i="23" s="1"/>
  <c r="K312" i="23" a="1"/>
  <c r="K312" i="23" s="1"/>
  <c r="K313" i="23" a="1"/>
  <c r="K313" i="23" s="1"/>
  <c r="K314" i="23" a="1"/>
  <c r="K314" i="23" s="1"/>
  <c r="K315" i="23" a="1"/>
  <c r="K315" i="23" s="1"/>
  <c r="K316" i="23" a="1"/>
  <c r="K316" i="23" s="1"/>
  <c r="K317" i="23" a="1"/>
  <c r="K317" i="23" s="1"/>
  <c r="K318" i="23" a="1"/>
  <c r="K318" i="23" s="1"/>
  <c r="K319" i="23" a="1"/>
  <c r="K319" i="23" s="1"/>
  <c r="K320" i="23" a="1"/>
  <c r="K320" i="23" s="1"/>
  <c r="K321" i="23" a="1"/>
  <c r="K321" i="23" s="1"/>
  <c r="K322" i="23" a="1"/>
  <c r="K322" i="23" s="1"/>
  <c r="K323" i="23" a="1"/>
  <c r="K323" i="23" s="1"/>
  <c r="K324" i="23" a="1"/>
  <c r="K324" i="23" s="1"/>
  <c r="K325" i="23" a="1"/>
  <c r="K325" i="23" s="1"/>
  <c r="K326" i="23" a="1"/>
  <c r="K326" i="23" s="1"/>
  <c r="K327" i="23" a="1"/>
  <c r="K327" i="23" s="1"/>
  <c r="K328" i="23" a="1"/>
  <c r="K328" i="23" s="1"/>
  <c r="K329" i="23" a="1"/>
  <c r="K329" i="23" s="1"/>
  <c r="K330" i="23" a="1"/>
  <c r="K330" i="23" s="1"/>
  <c r="K331" i="23" a="1"/>
  <c r="K331" i="23" s="1"/>
  <c r="K332" i="23" a="1"/>
  <c r="K332" i="23" s="1"/>
  <c r="K333" i="23" a="1"/>
  <c r="K333" i="23" s="1"/>
  <c r="K334" i="23" a="1"/>
  <c r="K334" i="23" s="1"/>
  <c r="K335" i="23" a="1"/>
  <c r="K335" i="23" s="1"/>
  <c r="K336" i="23" a="1"/>
  <c r="K336" i="23" s="1"/>
  <c r="K337" i="23" a="1"/>
  <c r="K337" i="23" s="1"/>
  <c r="K338" i="23" a="1"/>
  <c r="K338" i="23" s="1"/>
  <c r="K339" i="23" a="1"/>
  <c r="K339" i="23" s="1"/>
  <c r="K340" i="23" a="1"/>
  <c r="K340" i="23" s="1"/>
  <c r="K341" i="23" a="1"/>
  <c r="K341" i="23" s="1"/>
  <c r="K342" i="23" a="1"/>
  <c r="K342" i="23" s="1"/>
  <c r="K343" i="23" a="1"/>
  <c r="K343" i="23" s="1"/>
  <c r="K344" i="23" a="1"/>
  <c r="K344" i="23" s="1"/>
  <c r="K345" i="23" a="1"/>
  <c r="K345" i="23" s="1"/>
  <c r="K346" i="23" a="1"/>
  <c r="K346" i="23" s="1"/>
  <c r="K347" i="23" a="1"/>
  <c r="K347" i="23" s="1"/>
  <c r="K348" i="23" a="1"/>
  <c r="K348" i="23" s="1"/>
  <c r="K349" i="23" a="1"/>
  <c r="K349" i="23" s="1"/>
  <c r="K350" i="23" a="1"/>
  <c r="K350" i="23" s="1"/>
  <c r="K351" i="23" a="1"/>
  <c r="K351" i="23" s="1"/>
  <c r="K352" i="23" a="1"/>
  <c r="K352" i="23" s="1"/>
  <c r="K353" i="23" a="1"/>
  <c r="K353" i="23" s="1"/>
  <c r="K354" i="23" a="1"/>
  <c r="K354" i="23" s="1"/>
  <c r="K355" i="23" a="1"/>
  <c r="K355" i="23" s="1"/>
  <c r="K356" i="23" a="1"/>
  <c r="K356" i="23" s="1"/>
  <c r="K357" i="23" a="1"/>
  <c r="K357" i="23" s="1"/>
  <c r="K358" i="23" a="1"/>
  <c r="K358" i="23" s="1"/>
  <c r="K359" i="23" a="1"/>
  <c r="K359" i="23" s="1"/>
  <c r="K360" i="23" a="1"/>
  <c r="K360" i="23" s="1"/>
  <c r="K361" i="23" a="1"/>
  <c r="K361" i="23" s="1"/>
  <c r="K362" i="23" a="1"/>
  <c r="K362" i="23" s="1"/>
  <c r="K363" i="23" a="1"/>
  <c r="K363" i="23" s="1"/>
  <c r="K364" i="23" a="1"/>
  <c r="K364" i="23" s="1"/>
  <c r="K365" i="23" a="1"/>
  <c r="K365" i="23" s="1"/>
  <c r="K366" i="23" a="1"/>
  <c r="K366" i="23" s="1"/>
  <c r="K367" i="23" a="1"/>
  <c r="K367" i="23" s="1"/>
  <c r="K368" i="23" a="1"/>
  <c r="K368" i="23" s="1"/>
  <c r="K369" i="23" a="1"/>
  <c r="K369" i="23" s="1"/>
  <c r="K370" i="23" a="1"/>
  <c r="K370" i="23" s="1"/>
  <c r="K371" i="23" a="1"/>
  <c r="K371" i="23" s="1"/>
  <c r="K372" i="23" a="1"/>
  <c r="K372" i="23" s="1"/>
  <c r="K373" i="23" a="1"/>
  <c r="K373" i="23" s="1"/>
  <c r="K374" i="23" a="1"/>
  <c r="K374" i="23" s="1"/>
  <c r="K375" i="23" a="1"/>
  <c r="K375" i="23" s="1"/>
  <c r="K376" i="23" a="1"/>
  <c r="K376" i="23" s="1"/>
  <c r="K377" i="23" a="1"/>
  <c r="K377" i="23" s="1"/>
  <c r="K378" i="23" a="1"/>
  <c r="K378" i="23" s="1"/>
  <c r="K379" i="23" a="1"/>
  <c r="K379" i="23" s="1"/>
  <c r="K380" i="23" a="1"/>
  <c r="K380" i="23" s="1"/>
  <c r="K381" i="23" a="1"/>
  <c r="K381" i="23" s="1"/>
  <c r="K382" i="23" a="1"/>
  <c r="K382" i="23" s="1"/>
  <c r="K383" i="23" a="1"/>
  <c r="K383" i="23" s="1"/>
  <c r="K384" i="23" a="1"/>
  <c r="K384" i="23" s="1"/>
  <c r="K385" i="23" a="1"/>
  <c r="K385" i="23" s="1"/>
  <c r="K386" i="23" a="1"/>
  <c r="K386" i="23" s="1"/>
  <c r="K387" i="23" a="1"/>
  <c r="K387" i="23" s="1"/>
  <c r="K388" i="23" a="1"/>
  <c r="K388" i="23" s="1"/>
  <c r="K389" i="23" a="1"/>
  <c r="K389" i="23" s="1"/>
  <c r="K390" i="23" a="1"/>
  <c r="K390" i="23" s="1"/>
  <c r="K391" i="23" a="1"/>
  <c r="K391" i="23" s="1"/>
  <c r="K392" i="23" a="1"/>
  <c r="K392" i="23" s="1"/>
  <c r="K393" i="23" a="1"/>
  <c r="K393" i="23" s="1"/>
  <c r="K394" i="23" a="1"/>
  <c r="K394" i="23" s="1"/>
  <c r="K395" i="23" a="1"/>
  <c r="K395" i="23" s="1"/>
  <c r="K396" i="23" a="1"/>
  <c r="K396" i="23" s="1"/>
  <c r="K397" i="23" a="1"/>
  <c r="K397" i="23" s="1"/>
  <c r="K398" i="23" a="1"/>
  <c r="K398" i="23" s="1"/>
  <c r="K399" i="23" a="1"/>
  <c r="K399" i="23" s="1"/>
  <c r="K400" i="23" a="1"/>
  <c r="K400" i="23" s="1"/>
  <c r="K401" i="23" a="1"/>
  <c r="K401" i="23" s="1"/>
  <c r="K402" i="23" a="1"/>
  <c r="K402" i="23" s="1"/>
  <c r="K403" i="23" a="1"/>
  <c r="K403" i="23" s="1"/>
  <c r="K404" i="23" a="1"/>
  <c r="K404" i="23" s="1"/>
  <c r="K405" i="23" a="1"/>
  <c r="K405" i="23" s="1"/>
  <c r="K406" i="23" a="1"/>
  <c r="K406" i="23" s="1"/>
  <c r="K407" i="23" a="1"/>
  <c r="K407" i="23" s="1"/>
  <c r="K408" i="23" a="1"/>
  <c r="K408" i="23" s="1"/>
  <c r="K409" i="23" a="1"/>
  <c r="K409" i="23" s="1"/>
  <c r="K410" i="23" a="1"/>
  <c r="K410" i="23" s="1"/>
  <c r="K411" i="23" a="1"/>
  <c r="K411" i="23" s="1"/>
  <c r="K412" i="23" a="1"/>
  <c r="K412" i="23" s="1"/>
  <c r="K413" i="23" a="1"/>
  <c r="K413" i="23" s="1"/>
  <c r="K414" i="23" a="1"/>
  <c r="K414" i="23" s="1"/>
  <c r="K415" i="23" a="1"/>
  <c r="K415" i="23" s="1"/>
  <c r="K416" i="23" a="1"/>
  <c r="K416" i="23" s="1"/>
  <c r="K417" i="23" a="1"/>
  <c r="K417" i="23" s="1"/>
  <c r="K418" i="23" a="1"/>
  <c r="K418" i="23"/>
  <c r="K419" i="23" a="1"/>
  <c r="K419" i="23" s="1"/>
  <c r="K420" i="23" a="1"/>
  <c r="K420" i="23" s="1"/>
  <c r="K421" i="23" a="1"/>
  <c r="K421" i="23" s="1"/>
  <c r="K422" i="23" a="1"/>
  <c r="K422" i="23" s="1"/>
  <c r="K423" i="23" a="1"/>
  <c r="K423" i="23" s="1"/>
  <c r="K424" i="23" a="1"/>
  <c r="K424" i="23" s="1"/>
  <c r="K425" i="23" a="1"/>
  <c r="K425" i="23" s="1"/>
  <c r="K426" i="23" a="1"/>
  <c r="K426" i="23" s="1"/>
  <c r="K427" i="23" a="1"/>
  <c r="K427" i="23" s="1"/>
  <c r="K428" i="23" a="1"/>
  <c r="K428" i="23" s="1"/>
  <c r="K429" i="23" a="1"/>
  <c r="K429" i="23" s="1"/>
  <c r="K430" i="23" a="1"/>
  <c r="K430" i="23" s="1"/>
  <c r="K431" i="23" a="1"/>
  <c r="K431" i="23" s="1"/>
  <c r="K432" i="23" a="1"/>
  <c r="K432" i="23" s="1"/>
  <c r="K433" i="23" a="1"/>
  <c r="K433" i="23" s="1"/>
  <c r="K434" i="23" a="1"/>
  <c r="K434" i="23" s="1"/>
  <c r="K435" i="23" a="1"/>
  <c r="K435" i="23" s="1"/>
  <c r="K436" i="23" a="1"/>
  <c r="K436" i="23" s="1"/>
  <c r="K437" i="23" a="1"/>
  <c r="K437" i="23" s="1"/>
  <c r="K438" i="23" a="1"/>
  <c r="K438" i="23" s="1"/>
  <c r="K439" i="23" a="1"/>
  <c r="K439" i="23" s="1"/>
  <c r="K440" i="23" a="1"/>
  <c r="K440" i="23" s="1"/>
  <c r="K441" i="23" a="1"/>
  <c r="K441" i="23" s="1"/>
  <c r="K442" i="23" a="1"/>
  <c r="K442" i="23" s="1"/>
  <c r="K443" i="23" a="1"/>
  <c r="K443" i="23" s="1"/>
  <c r="K444" i="23" a="1"/>
  <c r="K444" i="23" s="1"/>
  <c r="K445" i="23" a="1"/>
  <c r="K445" i="23" s="1"/>
  <c r="K446" i="23" a="1"/>
  <c r="K446" i="23" s="1"/>
  <c r="K447" i="23" a="1"/>
  <c r="K447" i="23" s="1"/>
  <c r="K448" i="23" a="1"/>
  <c r="K448" i="23" s="1"/>
  <c r="K449" i="23" a="1"/>
  <c r="K449" i="23" s="1"/>
  <c r="K450" i="23" a="1"/>
  <c r="K450" i="23" s="1"/>
  <c r="K451" i="23" a="1"/>
  <c r="K451" i="23" s="1"/>
  <c r="K452" i="23" a="1"/>
  <c r="K452" i="23" s="1"/>
  <c r="K453" i="23" a="1"/>
  <c r="K453" i="23" s="1"/>
  <c r="K454" i="23" a="1"/>
  <c r="K454" i="23" s="1"/>
  <c r="K455" i="23" a="1"/>
  <c r="K455" i="23" s="1"/>
  <c r="K456" i="23" a="1"/>
  <c r="K456" i="23" s="1"/>
  <c r="K457" i="23" a="1"/>
  <c r="K457" i="23" s="1"/>
  <c r="K458" i="23" a="1"/>
  <c r="K458" i="23" s="1"/>
  <c r="K459" i="23" a="1"/>
  <c r="K459" i="23" s="1"/>
  <c r="K460" i="23" a="1"/>
  <c r="K460" i="23" s="1"/>
  <c r="K461" i="23" a="1"/>
  <c r="K461" i="23" s="1"/>
  <c r="K462" i="23" a="1"/>
  <c r="K462" i="23" s="1"/>
  <c r="K463" i="23" a="1"/>
  <c r="K463" i="23" s="1"/>
  <c r="K464" i="23" a="1"/>
  <c r="K464" i="23" s="1"/>
  <c r="K465" i="23" a="1"/>
  <c r="K465" i="23" s="1"/>
  <c r="K466" i="23" a="1"/>
  <c r="K466" i="23" s="1"/>
  <c r="K467" i="23" a="1"/>
  <c r="K467" i="23" s="1"/>
  <c r="K468" i="23" a="1"/>
  <c r="K468" i="23" s="1"/>
  <c r="K469" i="23" a="1"/>
  <c r="K469" i="23" s="1"/>
  <c r="K470" i="23" a="1"/>
  <c r="K470" i="23" s="1"/>
  <c r="K471" i="23" a="1"/>
  <c r="K471" i="23" s="1"/>
  <c r="K472" i="23" a="1"/>
  <c r="K472" i="23" s="1"/>
  <c r="K473" i="23" a="1"/>
  <c r="K473" i="23" s="1"/>
  <c r="K474" i="23" a="1"/>
  <c r="K474" i="23" s="1"/>
  <c r="K475" i="23" a="1"/>
  <c r="K475" i="23" s="1"/>
  <c r="K476" i="23" a="1"/>
  <c r="K476" i="23" s="1"/>
  <c r="K477" i="23" a="1"/>
  <c r="K477" i="23" s="1"/>
  <c r="K478" i="23" a="1"/>
  <c r="K478" i="23" s="1"/>
  <c r="K479" i="23" a="1"/>
  <c r="K479" i="23" s="1"/>
  <c r="K480" i="23" a="1"/>
  <c r="K480" i="23" s="1"/>
  <c r="K481" i="23" a="1"/>
  <c r="K481" i="23" s="1"/>
  <c r="K482" i="23" a="1"/>
  <c r="K482" i="23" s="1"/>
  <c r="K483" i="23" a="1"/>
  <c r="K483" i="23" s="1"/>
  <c r="K484" i="23" a="1"/>
  <c r="K484" i="23" s="1"/>
  <c r="K485" i="23" a="1"/>
  <c r="K485" i="23" s="1"/>
  <c r="K486" i="23" a="1"/>
  <c r="K486" i="23" s="1"/>
  <c r="K487" i="23" a="1"/>
  <c r="K487" i="23" s="1"/>
  <c r="K488" i="23" a="1"/>
  <c r="K488" i="23" s="1"/>
  <c r="K489" i="23" a="1"/>
  <c r="K489" i="23" s="1"/>
  <c r="K490" i="23" a="1"/>
  <c r="K490" i="23" s="1"/>
  <c r="K491" i="23" a="1"/>
  <c r="K491" i="23" s="1"/>
  <c r="K492" i="23" a="1"/>
  <c r="K492" i="23" s="1"/>
  <c r="K493" i="23" a="1"/>
  <c r="K493" i="23" s="1"/>
  <c r="K494" i="23" a="1"/>
  <c r="K494" i="23" s="1"/>
  <c r="K495" i="23" a="1"/>
  <c r="K495" i="23" s="1"/>
  <c r="K496" i="23" a="1"/>
  <c r="K496" i="23" s="1"/>
  <c r="K497" i="23" a="1"/>
  <c r="K497" i="23" s="1"/>
  <c r="K498" i="23" a="1"/>
  <c r="K498" i="23" s="1"/>
  <c r="K499" i="23" a="1"/>
  <c r="K499" i="23" s="1"/>
  <c r="K500" i="23" a="1"/>
  <c r="K500" i="23" s="1"/>
  <c r="K501" i="23" a="1"/>
  <c r="K501" i="23" s="1"/>
  <c r="I420" i="23" a="1"/>
  <c r="I420" i="23" s="1"/>
  <c r="H2" i="23" a="1"/>
  <c r="J146" i="23" s="1" a="1"/>
  <c r="J146" i="23" s="1"/>
  <c r="C7" i="9"/>
  <c r="C6" i="9"/>
  <c r="C8" i="9" s="1"/>
  <c r="C4" i="9"/>
  <c r="H2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C10" i="9" l="1"/>
  <c r="C11" i="9" s="1"/>
  <c r="C9" i="9"/>
  <c r="A9" i="14" s="1"/>
  <c r="I3" i="12"/>
  <c r="H4" i="13"/>
  <c r="H5" i="13" s="1"/>
  <c r="G4" i="13"/>
  <c r="E375" i="13"/>
  <c r="K375" i="13" s="1"/>
  <c r="E372" i="13"/>
  <c r="K372" i="13" s="1"/>
  <c r="E179" i="13"/>
  <c r="K179" i="13" s="1"/>
  <c r="E25" i="13"/>
  <c r="K25" i="13" s="1"/>
  <c r="E7" i="13"/>
  <c r="K7" i="13" s="1"/>
  <c r="E154" i="13"/>
  <c r="K154" i="13" s="1"/>
  <c r="E136" i="13"/>
  <c r="K136" i="13" s="1"/>
  <c r="E135" i="13"/>
  <c r="K135" i="13" s="1"/>
  <c r="E352" i="13"/>
  <c r="K352" i="13" s="1"/>
  <c r="E351" i="13"/>
  <c r="K351" i="13" s="1"/>
  <c r="E497" i="13"/>
  <c r="K497" i="13" s="1"/>
  <c r="E332" i="13"/>
  <c r="K332" i="13" s="1"/>
  <c r="E129" i="13"/>
  <c r="K129" i="13" s="1"/>
  <c r="E496" i="13"/>
  <c r="K496" i="13" s="1"/>
  <c r="E328" i="13"/>
  <c r="K328" i="13" s="1"/>
  <c r="E112" i="13"/>
  <c r="K112" i="13" s="1"/>
  <c r="E153" i="13"/>
  <c r="K153" i="13" s="1"/>
  <c r="E335" i="13"/>
  <c r="K335" i="13" s="1"/>
  <c r="E490" i="13"/>
  <c r="K490" i="13" s="1"/>
  <c r="E304" i="13"/>
  <c r="K304" i="13" s="1"/>
  <c r="E111" i="13"/>
  <c r="K111" i="13" s="1"/>
  <c r="E489" i="13"/>
  <c r="K489" i="13" s="1"/>
  <c r="E288" i="13"/>
  <c r="K288" i="13" s="1"/>
  <c r="E34" i="13"/>
  <c r="K34" i="13" s="1"/>
  <c r="E473" i="13"/>
  <c r="K473" i="13" s="1"/>
  <c r="E281" i="13"/>
  <c r="K281" i="13" s="1"/>
  <c r="E33" i="13"/>
  <c r="K33" i="13" s="1"/>
  <c r="E467" i="13"/>
  <c r="K467" i="13" s="1"/>
  <c r="E280" i="13"/>
  <c r="K280" i="13" s="1"/>
  <c r="E26" i="13"/>
  <c r="K26" i="13" s="1"/>
  <c r="E258" i="13"/>
  <c r="K258" i="13" s="1"/>
  <c r="E444" i="13"/>
  <c r="K444" i="13" s="1"/>
  <c r="E232" i="13"/>
  <c r="K232" i="13" s="1"/>
  <c r="E442" i="13"/>
  <c r="K442" i="13" s="1"/>
  <c r="E403" i="13"/>
  <c r="K403" i="13" s="1"/>
  <c r="E212" i="13"/>
  <c r="K212" i="13" s="1"/>
  <c r="E466" i="13"/>
  <c r="K466" i="13" s="1"/>
  <c r="E8" i="13"/>
  <c r="K8" i="13" s="1"/>
  <c r="E231" i="13"/>
  <c r="K231" i="13" s="1"/>
  <c r="E380" i="13"/>
  <c r="K380" i="13" s="1"/>
  <c r="E211" i="13"/>
  <c r="K211" i="13" s="1"/>
  <c r="E130" i="13"/>
  <c r="K130" i="13" s="1"/>
  <c r="E402" i="13"/>
  <c r="K402" i="13" s="1"/>
  <c r="E257" i="13"/>
  <c r="K257" i="13" s="1"/>
  <c r="E104" i="13"/>
  <c r="K104" i="13" s="1"/>
  <c r="E399" i="13"/>
  <c r="K399" i="13" s="1"/>
  <c r="E240" i="13"/>
  <c r="K240" i="13" s="1"/>
  <c r="E103" i="13"/>
  <c r="K103" i="13" s="1"/>
  <c r="E396" i="13"/>
  <c r="K396" i="13" s="1"/>
  <c r="E239" i="13"/>
  <c r="K239" i="13" s="1"/>
  <c r="E84" i="13"/>
  <c r="K84" i="13" s="1"/>
  <c r="E426" i="13"/>
  <c r="K426" i="13" s="1"/>
  <c r="E327" i="13"/>
  <c r="K327" i="13" s="1"/>
  <c r="E208" i="13"/>
  <c r="K208" i="13" s="1"/>
  <c r="E80" i="13"/>
  <c r="K80" i="13" s="1"/>
  <c r="E425" i="13"/>
  <c r="K425" i="13" s="1"/>
  <c r="E311" i="13"/>
  <c r="K311" i="13" s="1"/>
  <c r="E207" i="13"/>
  <c r="K207" i="13" s="1"/>
  <c r="E79" i="13"/>
  <c r="K79" i="13" s="1"/>
  <c r="E420" i="13"/>
  <c r="K420" i="13" s="1"/>
  <c r="E308" i="13"/>
  <c r="K308" i="13" s="1"/>
  <c r="E186" i="13"/>
  <c r="K186" i="13" s="1"/>
  <c r="E52" i="13"/>
  <c r="K52" i="13" s="1"/>
  <c r="E419" i="13"/>
  <c r="K419" i="13" s="1"/>
  <c r="E305" i="13"/>
  <c r="K305" i="13" s="1"/>
  <c r="E180" i="13"/>
  <c r="K180" i="13" s="1"/>
  <c r="E51" i="13"/>
  <c r="K51" i="13" s="1"/>
  <c r="E472" i="13"/>
  <c r="K472" i="13" s="1"/>
  <c r="E378" i="13"/>
  <c r="K378" i="13" s="1"/>
  <c r="E287" i="13"/>
  <c r="K287" i="13" s="1"/>
  <c r="E185" i="13"/>
  <c r="K185" i="13" s="1"/>
  <c r="E83" i="13"/>
  <c r="K83" i="13" s="1"/>
  <c r="E450" i="13"/>
  <c r="K450" i="13" s="1"/>
  <c r="E356" i="13"/>
  <c r="K356" i="13" s="1"/>
  <c r="E264" i="13"/>
  <c r="K264" i="13" s="1"/>
  <c r="E162" i="13"/>
  <c r="K162" i="13" s="1"/>
  <c r="E58" i="13"/>
  <c r="K58" i="13" s="1"/>
  <c r="E449" i="13"/>
  <c r="K449" i="13" s="1"/>
  <c r="E355" i="13"/>
  <c r="K355" i="13" s="1"/>
  <c r="E263" i="13"/>
  <c r="K263" i="13" s="1"/>
  <c r="E161" i="13"/>
  <c r="K161" i="13" s="1"/>
  <c r="E57" i="13"/>
  <c r="K57" i="13" s="1"/>
  <c r="E499" i="13"/>
  <c r="K499" i="13" s="1"/>
  <c r="E476" i="13"/>
  <c r="K476" i="13" s="1"/>
  <c r="E452" i="13"/>
  <c r="K452" i="13" s="1"/>
  <c r="E431" i="13"/>
  <c r="K431" i="13" s="1"/>
  <c r="E407" i="13"/>
  <c r="K407" i="13" s="1"/>
  <c r="E384" i="13"/>
  <c r="K384" i="13" s="1"/>
  <c r="E360" i="13"/>
  <c r="K360" i="13" s="1"/>
  <c r="E337" i="13"/>
  <c r="K337" i="13" s="1"/>
  <c r="E313" i="13"/>
  <c r="K313" i="13" s="1"/>
  <c r="E290" i="13"/>
  <c r="K290" i="13" s="1"/>
  <c r="E266" i="13"/>
  <c r="K266" i="13" s="1"/>
  <c r="E242" i="13"/>
  <c r="K242" i="13" s="1"/>
  <c r="E216" i="13"/>
  <c r="K216" i="13" s="1"/>
  <c r="E192" i="13"/>
  <c r="K192" i="13" s="1"/>
  <c r="E164" i="13"/>
  <c r="K164" i="13" s="1"/>
  <c r="E138" i="13"/>
  <c r="K138" i="13" s="1"/>
  <c r="E114" i="13"/>
  <c r="K114" i="13" s="1"/>
  <c r="E88" i="13"/>
  <c r="K88" i="13" s="1"/>
  <c r="E64" i="13"/>
  <c r="K64" i="13" s="1"/>
  <c r="E36" i="13"/>
  <c r="K36" i="13" s="1"/>
  <c r="E10" i="13"/>
  <c r="K10" i="13" s="1"/>
  <c r="E498" i="13"/>
  <c r="K498" i="13" s="1"/>
  <c r="E474" i="13"/>
  <c r="K474" i="13" s="1"/>
  <c r="E451" i="13"/>
  <c r="K451" i="13" s="1"/>
  <c r="E428" i="13"/>
  <c r="K428" i="13" s="1"/>
  <c r="E404" i="13"/>
  <c r="K404" i="13" s="1"/>
  <c r="E383" i="13"/>
  <c r="K383" i="13" s="1"/>
  <c r="E359" i="13"/>
  <c r="K359" i="13" s="1"/>
  <c r="E336" i="13"/>
  <c r="K336" i="13" s="1"/>
  <c r="E312" i="13"/>
  <c r="K312" i="13" s="1"/>
  <c r="E289" i="13"/>
  <c r="K289" i="13" s="1"/>
  <c r="E265" i="13"/>
  <c r="K265" i="13" s="1"/>
  <c r="E241" i="13"/>
  <c r="K241" i="13" s="1"/>
  <c r="E215" i="13"/>
  <c r="K215" i="13" s="1"/>
  <c r="E191" i="13"/>
  <c r="K191" i="13" s="1"/>
  <c r="E163" i="13"/>
  <c r="K163" i="13" s="1"/>
  <c r="E137" i="13"/>
  <c r="K137" i="13" s="1"/>
  <c r="E113" i="13"/>
  <c r="K113" i="13" s="1"/>
  <c r="E87" i="13"/>
  <c r="K87" i="13" s="1"/>
  <c r="E63" i="13"/>
  <c r="K63" i="13" s="1"/>
  <c r="E35" i="13"/>
  <c r="K35" i="13" s="1"/>
  <c r="E9" i="13"/>
  <c r="K9" i="13" s="1"/>
  <c r="E495" i="13"/>
  <c r="K495" i="13" s="1"/>
  <c r="E471" i="13"/>
  <c r="K471" i="13" s="1"/>
  <c r="E448" i="13"/>
  <c r="K448" i="13" s="1"/>
  <c r="E424" i="13"/>
  <c r="K424" i="13" s="1"/>
  <c r="E401" i="13"/>
  <c r="K401" i="13" s="1"/>
  <c r="E377" i="13"/>
  <c r="K377" i="13" s="1"/>
  <c r="E354" i="13"/>
  <c r="K354" i="13" s="1"/>
  <c r="E330" i="13"/>
  <c r="K330" i="13" s="1"/>
  <c r="E307" i="13"/>
  <c r="K307" i="13" s="1"/>
  <c r="E284" i="13"/>
  <c r="K284" i="13" s="1"/>
  <c r="E260" i="13"/>
  <c r="K260" i="13" s="1"/>
  <c r="E234" i="13"/>
  <c r="K234" i="13" s="1"/>
  <c r="E210" i="13"/>
  <c r="K210" i="13" s="1"/>
  <c r="E184" i="13"/>
  <c r="K184" i="13" s="1"/>
  <c r="E160" i="13"/>
  <c r="K160" i="13" s="1"/>
  <c r="E132" i="13"/>
  <c r="K132" i="13" s="1"/>
  <c r="E106" i="13"/>
  <c r="K106" i="13" s="1"/>
  <c r="E82" i="13"/>
  <c r="K82" i="13" s="1"/>
  <c r="E56" i="13"/>
  <c r="K56" i="13" s="1"/>
  <c r="E32" i="13"/>
  <c r="K32" i="13" s="1"/>
  <c r="E4" i="13"/>
  <c r="K4" i="13" s="1"/>
  <c r="E492" i="13"/>
  <c r="K492" i="13" s="1"/>
  <c r="E468" i="13"/>
  <c r="K468" i="13" s="1"/>
  <c r="E447" i="13"/>
  <c r="K447" i="13" s="1"/>
  <c r="E423" i="13"/>
  <c r="K423" i="13" s="1"/>
  <c r="E400" i="13"/>
  <c r="K400" i="13" s="1"/>
  <c r="E376" i="13"/>
  <c r="K376" i="13" s="1"/>
  <c r="E353" i="13"/>
  <c r="K353" i="13" s="1"/>
  <c r="E329" i="13"/>
  <c r="K329" i="13" s="1"/>
  <c r="E306" i="13"/>
  <c r="K306" i="13" s="1"/>
  <c r="E282" i="13"/>
  <c r="K282" i="13" s="1"/>
  <c r="E259" i="13"/>
  <c r="K259" i="13" s="1"/>
  <c r="E233" i="13"/>
  <c r="K233" i="13" s="1"/>
  <c r="E209" i="13"/>
  <c r="K209" i="13" s="1"/>
  <c r="E183" i="13"/>
  <c r="K183" i="13" s="1"/>
  <c r="E159" i="13"/>
  <c r="K159" i="13" s="1"/>
  <c r="E131" i="13"/>
  <c r="K131" i="13" s="1"/>
  <c r="E105" i="13"/>
  <c r="K105" i="13" s="1"/>
  <c r="E81" i="13"/>
  <c r="K81" i="13" s="1"/>
  <c r="E55" i="13"/>
  <c r="K55" i="13" s="1"/>
  <c r="E31" i="13"/>
  <c r="K31" i="13" s="1"/>
  <c r="E3" i="13"/>
  <c r="K3" i="13" s="1"/>
  <c r="E488" i="13"/>
  <c r="K488" i="13" s="1"/>
  <c r="E465" i="13"/>
  <c r="K465" i="13" s="1"/>
  <c r="E441" i="13"/>
  <c r="K441" i="13" s="1"/>
  <c r="E418" i="13"/>
  <c r="K418" i="13" s="1"/>
  <c r="E394" i="13"/>
  <c r="K394" i="13" s="1"/>
  <c r="E371" i="13"/>
  <c r="K371" i="13" s="1"/>
  <c r="E348" i="13"/>
  <c r="K348" i="13" s="1"/>
  <c r="E324" i="13"/>
  <c r="K324" i="13" s="1"/>
  <c r="E303" i="13"/>
  <c r="K303" i="13" s="1"/>
  <c r="E279" i="13"/>
  <c r="K279" i="13" s="1"/>
  <c r="E256" i="13"/>
  <c r="K256" i="13" s="1"/>
  <c r="E228" i="13"/>
  <c r="K228" i="13" s="1"/>
  <c r="E202" i="13"/>
  <c r="K202" i="13" s="1"/>
  <c r="E178" i="13"/>
  <c r="K178" i="13" s="1"/>
  <c r="E152" i="13"/>
  <c r="K152" i="13" s="1"/>
  <c r="E128" i="13"/>
  <c r="K128" i="13" s="1"/>
  <c r="E100" i="13"/>
  <c r="K100" i="13" s="1"/>
  <c r="E74" i="13"/>
  <c r="K74" i="13" s="1"/>
  <c r="E50" i="13"/>
  <c r="K50" i="13" s="1"/>
  <c r="E24" i="13"/>
  <c r="K24" i="13" s="1"/>
  <c r="E2" i="13"/>
  <c r="K2" i="13" s="1"/>
  <c r="E487" i="13"/>
  <c r="K487" i="13" s="1"/>
  <c r="E464" i="13"/>
  <c r="K464" i="13" s="1"/>
  <c r="E440" i="13"/>
  <c r="K440" i="13" s="1"/>
  <c r="E417" i="13"/>
  <c r="K417" i="13" s="1"/>
  <c r="E393" i="13"/>
  <c r="K393" i="13" s="1"/>
  <c r="E370" i="13"/>
  <c r="K370" i="13" s="1"/>
  <c r="E346" i="13"/>
  <c r="K346" i="13" s="1"/>
  <c r="E323" i="13"/>
  <c r="K323" i="13" s="1"/>
  <c r="E300" i="13"/>
  <c r="K300" i="13" s="1"/>
  <c r="E276" i="13"/>
  <c r="K276" i="13" s="1"/>
  <c r="E255" i="13"/>
  <c r="K255" i="13" s="1"/>
  <c r="E227" i="13"/>
  <c r="K227" i="13" s="1"/>
  <c r="E201" i="13"/>
  <c r="K201" i="13" s="1"/>
  <c r="E177" i="13"/>
  <c r="K177" i="13" s="1"/>
  <c r="E151" i="13"/>
  <c r="K151" i="13" s="1"/>
  <c r="E127" i="13"/>
  <c r="K127" i="13" s="1"/>
  <c r="E99" i="13"/>
  <c r="K99" i="13" s="1"/>
  <c r="E73" i="13"/>
  <c r="K73" i="13" s="1"/>
  <c r="E49" i="13"/>
  <c r="K49" i="13" s="1"/>
  <c r="E23" i="13"/>
  <c r="K23" i="13" s="1"/>
  <c r="E484" i="13"/>
  <c r="K484" i="13" s="1"/>
  <c r="E463" i="13"/>
  <c r="K463" i="13" s="1"/>
  <c r="E439" i="13"/>
  <c r="K439" i="13" s="1"/>
  <c r="E416" i="13"/>
  <c r="K416" i="13" s="1"/>
  <c r="E392" i="13"/>
  <c r="K392" i="13" s="1"/>
  <c r="E369" i="13"/>
  <c r="K369" i="13" s="1"/>
  <c r="E345" i="13"/>
  <c r="K345" i="13" s="1"/>
  <c r="E322" i="13"/>
  <c r="K322" i="13" s="1"/>
  <c r="E298" i="13"/>
  <c r="K298" i="13" s="1"/>
  <c r="E275" i="13"/>
  <c r="K275" i="13" s="1"/>
  <c r="E250" i="13"/>
  <c r="K250" i="13" s="1"/>
  <c r="E226" i="13"/>
  <c r="K226" i="13" s="1"/>
  <c r="E200" i="13"/>
  <c r="K200" i="13" s="1"/>
  <c r="E176" i="13"/>
  <c r="K176" i="13" s="1"/>
  <c r="E148" i="13"/>
  <c r="K148" i="13" s="1"/>
  <c r="E122" i="13"/>
  <c r="K122" i="13" s="1"/>
  <c r="E98" i="13"/>
  <c r="K98" i="13" s="1"/>
  <c r="E72" i="13"/>
  <c r="K72" i="13" s="1"/>
  <c r="E48" i="13"/>
  <c r="K48" i="13" s="1"/>
  <c r="E20" i="13"/>
  <c r="K20" i="13" s="1"/>
  <c r="E483" i="13"/>
  <c r="K483" i="13" s="1"/>
  <c r="E460" i="13"/>
  <c r="K460" i="13" s="1"/>
  <c r="E436" i="13"/>
  <c r="K436" i="13" s="1"/>
  <c r="E415" i="13"/>
  <c r="K415" i="13" s="1"/>
  <c r="E391" i="13"/>
  <c r="K391" i="13" s="1"/>
  <c r="E368" i="13"/>
  <c r="K368" i="13" s="1"/>
  <c r="E344" i="13"/>
  <c r="K344" i="13" s="1"/>
  <c r="E321" i="13"/>
  <c r="K321" i="13" s="1"/>
  <c r="E297" i="13"/>
  <c r="K297" i="13" s="1"/>
  <c r="E274" i="13"/>
  <c r="K274" i="13" s="1"/>
  <c r="E249" i="13"/>
  <c r="K249" i="13" s="1"/>
  <c r="E225" i="13"/>
  <c r="K225" i="13" s="1"/>
  <c r="E199" i="13"/>
  <c r="K199" i="13" s="1"/>
  <c r="E175" i="13"/>
  <c r="K175" i="13" s="1"/>
  <c r="E147" i="13"/>
  <c r="K147" i="13" s="1"/>
  <c r="E121" i="13"/>
  <c r="K121" i="13" s="1"/>
  <c r="E97" i="13"/>
  <c r="K97" i="13" s="1"/>
  <c r="E71" i="13"/>
  <c r="K71" i="13" s="1"/>
  <c r="E47" i="13"/>
  <c r="K47" i="13" s="1"/>
  <c r="E19" i="13"/>
  <c r="K19" i="13" s="1"/>
  <c r="E482" i="13"/>
  <c r="K482" i="13" s="1"/>
  <c r="E458" i="13"/>
  <c r="K458" i="13" s="1"/>
  <c r="E435" i="13"/>
  <c r="K435" i="13" s="1"/>
  <c r="E412" i="13"/>
  <c r="K412" i="13" s="1"/>
  <c r="E388" i="13"/>
  <c r="K388" i="13" s="1"/>
  <c r="E367" i="13"/>
  <c r="K367" i="13" s="1"/>
  <c r="E343" i="13"/>
  <c r="K343" i="13" s="1"/>
  <c r="E320" i="13"/>
  <c r="K320" i="13" s="1"/>
  <c r="E296" i="13"/>
  <c r="K296" i="13" s="1"/>
  <c r="E273" i="13"/>
  <c r="K273" i="13" s="1"/>
  <c r="E248" i="13"/>
  <c r="K248" i="13" s="1"/>
  <c r="E224" i="13"/>
  <c r="K224" i="13" s="1"/>
  <c r="E196" i="13"/>
  <c r="K196" i="13" s="1"/>
  <c r="E170" i="13"/>
  <c r="K170" i="13" s="1"/>
  <c r="E146" i="13"/>
  <c r="K146" i="13" s="1"/>
  <c r="E120" i="13"/>
  <c r="K120" i="13" s="1"/>
  <c r="E96" i="13"/>
  <c r="K96" i="13" s="1"/>
  <c r="E68" i="13"/>
  <c r="K68" i="13" s="1"/>
  <c r="E42" i="13"/>
  <c r="K42" i="13" s="1"/>
  <c r="E18" i="13"/>
  <c r="K18" i="13" s="1"/>
  <c r="E481" i="13"/>
  <c r="K481" i="13" s="1"/>
  <c r="E457" i="13"/>
  <c r="K457" i="13" s="1"/>
  <c r="E434" i="13"/>
  <c r="K434" i="13" s="1"/>
  <c r="E410" i="13"/>
  <c r="K410" i="13" s="1"/>
  <c r="E387" i="13"/>
  <c r="K387" i="13" s="1"/>
  <c r="E364" i="13"/>
  <c r="K364" i="13" s="1"/>
  <c r="E340" i="13"/>
  <c r="K340" i="13" s="1"/>
  <c r="E319" i="13"/>
  <c r="K319" i="13" s="1"/>
  <c r="E295" i="13"/>
  <c r="K295" i="13" s="1"/>
  <c r="E272" i="13"/>
  <c r="K272" i="13" s="1"/>
  <c r="E247" i="13"/>
  <c r="K247" i="13" s="1"/>
  <c r="E223" i="13"/>
  <c r="K223" i="13" s="1"/>
  <c r="E195" i="13"/>
  <c r="K195" i="13" s="1"/>
  <c r="E169" i="13"/>
  <c r="K169" i="13" s="1"/>
  <c r="E145" i="13"/>
  <c r="K145" i="13" s="1"/>
  <c r="E119" i="13"/>
  <c r="K119" i="13" s="1"/>
  <c r="E95" i="13"/>
  <c r="K95" i="13" s="1"/>
  <c r="E67" i="13"/>
  <c r="K67" i="13" s="1"/>
  <c r="E41" i="13"/>
  <c r="K41" i="13" s="1"/>
  <c r="E17" i="13"/>
  <c r="K17" i="13" s="1"/>
  <c r="E480" i="13"/>
  <c r="K480" i="13" s="1"/>
  <c r="E456" i="13"/>
  <c r="K456" i="13" s="1"/>
  <c r="E433" i="13"/>
  <c r="K433" i="13" s="1"/>
  <c r="E409" i="13"/>
  <c r="K409" i="13" s="1"/>
  <c r="E386" i="13"/>
  <c r="K386" i="13" s="1"/>
  <c r="E362" i="13"/>
  <c r="K362" i="13" s="1"/>
  <c r="E339" i="13"/>
  <c r="K339" i="13" s="1"/>
  <c r="E316" i="13"/>
  <c r="K316" i="13" s="1"/>
  <c r="E292" i="13"/>
  <c r="K292" i="13" s="1"/>
  <c r="E271" i="13"/>
  <c r="K271" i="13" s="1"/>
  <c r="E244" i="13"/>
  <c r="K244" i="13" s="1"/>
  <c r="E218" i="13"/>
  <c r="K218" i="13" s="1"/>
  <c r="E194" i="13"/>
  <c r="K194" i="13" s="1"/>
  <c r="E168" i="13"/>
  <c r="K168" i="13" s="1"/>
  <c r="E144" i="13"/>
  <c r="K144" i="13" s="1"/>
  <c r="E116" i="13"/>
  <c r="K116" i="13" s="1"/>
  <c r="E90" i="13"/>
  <c r="K90" i="13" s="1"/>
  <c r="E66" i="13"/>
  <c r="K66" i="13" s="1"/>
  <c r="E40" i="13"/>
  <c r="K40" i="13" s="1"/>
  <c r="E16" i="13"/>
  <c r="K16" i="13" s="1"/>
  <c r="E500" i="13"/>
  <c r="K500" i="13" s="1"/>
  <c r="E479" i="13"/>
  <c r="K479" i="13" s="1"/>
  <c r="E455" i="13"/>
  <c r="K455" i="13" s="1"/>
  <c r="E432" i="13"/>
  <c r="K432" i="13" s="1"/>
  <c r="E408" i="13"/>
  <c r="K408" i="13" s="1"/>
  <c r="E385" i="13"/>
  <c r="K385" i="13" s="1"/>
  <c r="E361" i="13"/>
  <c r="K361" i="13" s="1"/>
  <c r="E338" i="13"/>
  <c r="K338" i="13" s="1"/>
  <c r="E314" i="13"/>
  <c r="K314" i="13" s="1"/>
  <c r="E291" i="13"/>
  <c r="K291" i="13" s="1"/>
  <c r="E268" i="13"/>
  <c r="K268" i="13" s="1"/>
  <c r="E243" i="13"/>
  <c r="K243" i="13" s="1"/>
  <c r="E217" i="13"/>
  <c r="K217" i="13" s="1"/>
  <c r="E193" i="13"/>
  <c r="K193" i="13" s="1"/>
  <c r="E167" i="13"/>
  <c r="K167" i="13" s="1"/>
  <c r="E143" i="13"/>
  <c r="K143" i="13" s="1"/>
  <c r="E115" i="13"/>
  <c r="K115" i="13" s="1"/>
  <c r="E89" i="13"/>
  <c r="K89" i="13" s="1"/>
  <c r="E65" i="13"/>
  <c r="K65" i="13" s="1"/>
  <c r="E39" i="13"/>
  <c r="K39" i="13" s="1"/>
  <c r="E15" i="13"/>
  <c r="K15" i="13" s="1"/>
  <c r="E494" i="13"/>
  <c r="K494" i="13" s="1"/>
  <c r="E478" i="13"/>
  <c r="K478" i="13" s="1"/>
  <c r="E462" i="13"/>
  <c r="K462" i="13" s="1"/>
  <c r="E446" i="13"/>
  <c r="K446" i="13" s="1"/>
  <c r="E430" i="13"/>
  <c r="K430" i="13" s="1"/>
  <c r="E414" i="13"/>
  <c r="K414" i="13" s="1"/>
  <c r="E398" i="13"/>
  <c r="K398" i="13" s="1"/>
  <c r="E382" i="13"/>
  <c r="K382" i="13" s="1"/>
  <c r="E366" i="13"/>
  <c r="K366" i="13" s="1"/>
  <c r="E350" i="13"/>
  <c r="K350" i="13" s="1"/>
  <c r="E334" i="13"/>
  <c r="K334" i="13" s="1"/>
  <c r="E318" i="13"/>
  <c r="K318" i="13" s="1"/>
  <c r="E302" i="13"/>
  <c r="K302" i="13" s="1"/>
  <c r="E286" i="13"/>
  <c r="K286" i="13" s="1"/>
  <c r="E270" i="13"/>
  <c r="K270" i="13" s="1"/>
  <c r="E254" i="13"/>
  <c r="K254" i="13" s="1"/>
  <c r="E238" i="13"/>
  <c r="K238" i="13" s="1"/>
  <c r="E222" i="13"/>
  <c r="K222" i="13" s="1"/>
  <c r="E206" i="13"/>
  <c r="K206" i="13" s="1"/>
  <c r="E190" i="13"/>
  <c r="K190" i="13" s="1"/>
  <c r="E174" i="13"/>
  <c r="K174" i="13" s="1"/>
  <c r="E158" i="13"/>
  <c r="K158" i="13" s="1"/>
  <c r="E142" i="13"/>
  <c r="K142" i="13" s="1"/>
  <c r="E126" i="13"/>
  <c r="K126" i="13" s="1"/>
  <c r="E110" i="13"/>
  <c r="K110" i="13" s="1"/>
  <c r="E94" i="13"/>
  <c r="K94" i="13" s="1"/>
  <c r="E78" i="13"/>
  <c r="K78" i="13" s="1"/>
  <c r="E62" i="13"/>
  <c r="K62" i="13" s="1"/>
  <c r="E46" i="13"/>
  <c r="K46" i="13" s="1"/>
  <c r="E30" i="13"/>
  <c r="K30" i="13" s="1"/>
  <c r="E14" i="13"/>
  <c r="K14" i="13" s="1"/>
  <c r="E493" i="13"/>
  <c r="K493" i="13" s="1"/>
  <c r="E477" i="13"/>
  <c r="K477" i="13" s="1"/>
  <c r="E461" i="13"/>
  <c r="K461" i="13" s="1"/>
  <c r="E445" i="13"/>
  <c r="K445" i="13" s="1"/>
  <c r="E429" i="13"/>
  <c r="K429" i="13" s="1"/>
  <c r="E413" i="13"/>
  <c r="K413" i="13" s="1"/>
  <c r="E397" i="13"/>
  <c r="K397" i="13" s="1"/>
  <c r="E381" i="13"/>
  <c r="K381" i="13" s="1"/>
  <c r="E365" i="13"/>
  <c r="K365" i="13" s="1"/>
  <c r="E349" i="13"/>
  <c r="K349" i="13" s="1"/>
  <c r="E333" i="13"/>
  <c r="K333" i="13" s="1"/>
  <c r="E317" i="13"/>
  <c r="K317" i="13" s="1"/>
  <c r="E301" i="13"/>
  <c r="K301" i="13" s="1"/>
  <c r="E285" i="13"/>
  <c r="K285" i="13" s="1"/>
  <c r="E269" i="13"/>
  <c r="K269" i="13" s="1"/>
  <c r="E253" i="13"/>
  <c r="K253" i="13" s="1"/>
  <c r="E237" i="13"/>
  <c r="K237" i="13" s="1"/>
  <c r="E221" i="13"/>
  <c r="K221" i="13" s="1"/>
  <c r="E205" i="13"/>
  <c r="K205" i="13" s="1"/>
  <c r="E189" i="13"/>
  <c r="K189" i="13" s="1"/>
  <c r="E173" i="13"/>
  <c r="K173" i="13" s="1"/>
  <c r="E157" i="13"/>
  <c r="K157" i="13" s="1"/>
  <c r="E141" i="13"/>
  <c r="K141" i="13" s="1"/>
  <c r="E125" i="13"/>
  <c r="K125" i="13" s="1"/>
  <c r="E109" i="13"/>
  <c r="K109" i="13" s="1"/>
  <c r="E93" i="13"/>
  <c r="K93" i="13" s="1"/>
  <c r="E77" i="13"/>
  <c r="K77" i="13" s="1"/>
  <c r="E61" i="13"/>
  <c r="K61" i="13" s="1"/>
  <c r="E45" i="13"/>
  <c r="K45" i="13" s="1"/>
  <c r="E29" i="13"/>
  <c r="K29" i="13" s="1"/>
  <c r="E13" i="13"/>
  <c r="K13" i="13" s="1"/>
  <c r="N8" i="13"/>
  <c r="E252" i="13"/>
  <c r="K252" i="13" s="1"/>
  <c r="E236" i="13"/>
  <c r="K236" i="13" s="1"/>
  <c r="E220" i="13"/>
  <c r="K220" i="13" s="1"/>
  <c r="E204" i="13"/>
  <c r="K204" i="13" s="1"/>
  <c r="E188" i="13"/>
  <c r="K188" i="13" s="1"/>
  <c r="E172" i="13"/>
  <c r="K172" i="13" s="1"/>
  <c r="E156" i="13"/>
  <c r="K156" i="13" s="1"/>
  <c r="E140" i="13"/>
  <c r="K140" i="13" s="1"/>
  <c r="E124" i="13"/>
  <c r="K124" i="13" s="1"/>
  <c r="E108" i="13"/>
  <c r="K108" i="13" s="1"/>
  <c r="E92" i="13"/>
  <c r="K92" i="13" s="1"/>
  <c r="E76" i="13"/>
  <c r="K76" i="13" s="1"/>
  <c r="E60" i="13"/>
  <c r="K60" i="13" s="1"/>
  <c r="E44" i="13"/>
  <c r="K44" i="13" s="1"/>
  <c r="E28" i="13"/>
  <c r="K28" i="13" s="1"/>
  <c r="E12" i="13"/>
  <c r="K12" i="13" s="1"/>
  <c r="I6" i="12"/>
  <c r="E491" i="13"/>
  <c r="K491" i="13" s="1"/>
  <c r="E475" i="13"/>
  <c r="K475" i="13" s="1"/>
  <c r="E459" i="13"/>
  <c r="K459" i="13" s="1"/>
  <c r="E443" i="13"/>
  <c r="K443" i="13" s="1"/>
  <c r="E427" i="13"/>
  <c r="K427" i="13" s="1"/>
  <c r="E411" i="13"/>
  <c r="K411" i="13" s="1"/>
  <c r="E395" i="13"/>
  <c r="K395" i="13" s="1"/>
  <c r="E379" i="13"/>
  <c r="K379" i="13" s="1"/>
  <c r="E363" i="13"/>
  <c r="K363" i="13" s="1"/>
  <c r="E347" i="13"/>
  <c r="K347" i="13" s="1"/>
  <c r="E331" i="13"/>
  <c r="K331" i="13" s="1"/>
  <c r="E315" i="13"/>
  <c r="K315" i="13" s="1"/>
  <c r="E299" i="13"/>
  <c r="K299" i="13" s="1"/>
  <c r="E283" i="13"/>
  <c r="K283" i="13" s="1"/>
  <c r="E267" i="13"/>
  <c r="K267" i="13" s="1"/>
  <c r="E251" i="13"/>
  <c r="K251" i="13" s="1"/>
  <c r="E235" i="13"/>
  <c r="K235" i="13" s="1"/>
  <c r="E219" i="13"/>
  <c r="K219" i="13" s="1"/>
  <c r="E203" i="13"/>
  <c r="K203" i="13" s="1"/>
  <c r="E187" i="13"/>
  <c r="K187" i="13" s="1"/>
  <c r="E171" i="13"/>
  <c r="K171" i="13" s="1"/>
  <c r="E155" i="13"/>
  <c r="K155" i="13" s="1"/>
  <c r="E139" i="13"/>
  <c r="K139" i="13" s="1"/>
  <c r="E123" i="13"/>
  <c r="K123" i="13" s="1"/>
  <c r="E107" i="13"/>
  <c r="K107" i="13" s="1"/>
  <c r="E91" i="13"/>
  <c r="K91" i="13" s="1"/>
  <c r="E75" i="13"/>
  <c r="K75" i="13" s="1"/>
  <c r="E59" i="13"/>
  <c r="K59" i="13" s="1"/>
  <c r="E43" i="13"/>
  <c r="K43" i="13" s="1"/>
  <c r="E27" i="13"/>
  <c r="K27" i="13" s="1"/>
  <c r="E11" i="13"/>
  <c r="K11" i="13" s="1"/>
  <c r="E486" i="13"/>
  <c r="K486" i="13" s="1"/>
  <c r="E470" i="13"/>
  <c r="K470" i="13" s="1"/>
  <c r="E454" i="13"/>
  <c r="K454" i="13" s="1"/>
  <c r="E438" i="13"/>
  <c r="K438" i="13" s="1"/>
  <c r="E422" i="13"/>
  <c r="K422" i="13" s="1"/>
  <c r="E406" i="13"/>
  <c r="K406" i="13" s="1"/>
  <c r="E390" i="13"/>
  <c r="K390" i="13" s="1"/>
  <c r="E374" i="13"/>
  <c r="K374" i="13" s="1"/>
  <c r="E358" i="13"/>
  <c r="K358" i="13" s="1"/>
  <c r="E342" i="13"/>
  <c r="K342" i="13" s="1"/>
  <c r="E326" i="13"/>
  <c r="K326" i="13" s="1"/>
  <c r="E310" i="13"/>
  <c r="K310" i="13" s="1"/>
  <c r="E294" i="13"/>
  <c r="K294" i="13" s="1"/>
  <c r="E278" i="13"/>
  <c r="K278" i="13" s="1"/>
  <c r="E262" i="13"/>
  <c r="K262" i="13" s="1"/>
  <c r="E246" i="13"/>
  <c r="K246" i="13" s="1"/>
  <c r="E230" i="13"/>
  <c r="K230" i="13" s="1"/>
  <c r="E214" i="13"/>
  <c r="K214" i="13" s="1"/>
  <c r="E198" i="13"/>
  <c r="K198" i="13" s="1"/>
  <c r="E182" i="13"/>
  <c r="K182" i="13" s="1"/>
  <c r="E166" i="13"/>
  <c r="K166" i="13" s="1"/>
  <c r="E150" i="13"/>
  <c r="K150" i="13" s="1"/>
  <c r="E134" i="13"/>
  <c r="K134" i="13" s="1"/>
  <c r="E118" i="13"/>
  <c r="K118" i="13" s="1"/>
  <c r="E102" i="13"/>
  <c r="K102" i="13" s="1"/>
  <c r="E86" i="13"/>
  <c r="K86" i="13" s="1"/>
  <c r="E70" i="13"/>
  <c r="K70" i="13" s="1"/>
  <c r="E54" i="13"/>
  <c r="K54" i="13" s="1"/>
  <c r="E38" i="13"/>
  <c r="K38" i="13" s="1"/>
  <c r="E22" i="13"/>
  <c r="K22" i="13" s="1"/>
  <c r="E6" i="13"/>
  <c r="K6" i="13" s="1"/>
  <c r="E501" i="13"/>
  <c r="K501" i="13" s="1"/>
  <c r="E485" i="13"/>
  <c r="K485" i="13" s="1"/>
  <c r="E469" i="13"/>
  <c r="K469" i="13" s="1"/>
  <c r="E453" i="13"/>
  <c r="K453" i="13" s="1"/>
  <c r="E437" i="13"/>
  <c r="K437" i="13" s="1"/>
  <c r="E421" i="13"/>
  <c r="K421" i="13" s="1"/>
  <c r="E405" i="13"/>
  <c r="K405" i="13" s="1"/>
  <c r="E389" i="13"/>
  <c r="K389" i="13" s="1"/>
  <c r="E373" i="13"/>
  <c r="K373" i="13" s="1"/>
  <c r="E357" i="13"/>
  <c r="K357" i="13" s="1"/>
  <c r="E341" i="13"/>
  <c r="K341" i="13" s="1"/>
  <c r="E325" i="13"/>
  <c r="K325" i="13" s="1"/>
  <c r="E309" i="13"/>
  <c r="K309" i="13" s="1"/>
  <c r="E293" i="13"/>
  <c r="K293" i="13" s="1"/>
  <c r="E277" i="13"/>
  <c r="K277" i="13" s="1"/>
  <c r="E261" i="13"/>
  <c r="K261" i="13" s="1"/>
  <c r="E245" i="13"/>
  <c r="K245" i="13" s="1"/>
  <c r="E229" i="13"/>
  <c r="K229" i="13" s="1"/>
  <c r="E213" i="13"/>
  <c r="K213" i="13" s="1"/>
  <c r="E197" i="13"/>
  <c r="K197" i="13" s="1"/>
  <c r="E181" i="13"/>
  <c r="K181" i="13" s="1"/>
  <c r="E165" i="13"/>
  <c r="K165" i="13" s="1"/>
  <c r="E149" i="13"/>
  <c r="K149" i="13" s="1"/>
  <c r="E133" i="13"/>
  <c r="K133" i="13" s="1"/>
  <c r="E117" i="13"/>
  <c r="K117" i="13" s="1"/>
  <c r="E101" i="13"/>
  <c r="K101" i="13" s="1"/>
  <c r="E85" i="13"/>
  <c r="K85" i="13" s="1"/>
  <c r="E69" i="13"/>
  <c r="K69" i="13" s="1"/>
  <c r="E53" i="13"/>
  <c r="K53" i="13" s="1"/>
  <c r="E37" i="13"/>
  <c r="K37" i="13" s="1"/>
  <c r="E21" i="13"/>
  <c r="K21" i="13" s="1"/>
  <c r="AV61" i="7"/>
  <c r="AW61" i="7" s="1"/>
  <c r="AV62" i="7"/>
  <c r="AW62" i="7" s="1"/>
  <c r="AX62" i="7" s="1"/>
  <c r="C3" i="12" s="1"/>
  <c r="Y63" i="7"/>
  <c r="C61" i="7"/>
  <c r="D61" i="7" s="1"/>
  <c r="E61" i="7" s="1"/>
  <c r="M4" i="8"/>
  <c r="L10" i="8"/>
  <c r="M9" i="8"/>
  <c r="M6" i="8"/>
  <c r="M7" i="8"/>
  <c r="M5" i="8"/>
  <c r="M8" i="8"/>
  <c r="I499" i="23" a="1"/>
  <c r="I499" i="23" s="1"/>
  <c r="I436" i="23" a="1"/>
  <c r="I436" i="23" s="1"/>
  <c r="I494" i="23" a="1"/>
  <c r="I494" i="23" s="1"/>
  <c r="I434" i="23" a="1"/>
  <c r="I434" i="23" s="1"/>
  <c r="I430" i="23" a="1"/>
  <c r="I430" i="23" s="1"/>
  <c r="I492" i="23" a="1"/>
  <c r="I492" i="23" s="1"/>
  <c r="I488" i="23" a="1"/>
  <c r="I488" i="23" s="1"/>
  <c r="I404" i="23" a="1"/>
  <c r="I404" i="23" s="1"/>
  <c r="I485" i="23" a="1"/>
  <c r="I485" i="23" s="1"/>
  <c r="I483" i="23" a="1"/>
  <c r="I483" i="23" s="1"/>
  <c r="I373" i="23" a="1"/>
  <c r="I373" i="23" s="1"/>
  <c r="I388" i="23" a="1"/>
  <c r="I388" i="23" s="1"/>
  <c r="I477" i="23" a="1"/>
  <c r="I477" i="23" s="1"/>
  <c r="I355" i="23" a="1"/>
  <c r="I355" i="23" s="1"/>
  <c r="I320" i="23" a="1"/>
  <c r="I320" i="23" s="1"/>
  <c r="I493" i="23" a="1"/>
  <c r="I493" i="23" s="1"/>
  <c r="I468" i="23" a="1"/>
  <c r="I468" i="23" s="1"/>
  <c r="I291" i="23" a="1"/>
  <c r="I291" i="23" s="1"/>
  <c r="I476" i="23" a="1"/>
  <c r="I476" i="23" s="1"/>
  <c r="I465" i="23" a="1"/>
  <c r="I465" i="23" s="1"/>
  <c r="I253" i="23" a="1"/>
  <c r="I253" i="23" s="1"/>
  <c r="I205" i="23" a="1"/>
  <c r="I205" i="23" s="1"/>
  <c r="I461" i="23" a="1"/>
  <c r="I461" i="23" s="1"/>
  <c r="I460" i="23" a="1"/>
  <c r="I460" i="23" s="1"/>
  <c r="I144" i="23" a="1"/>
  <c r="I144" i="23" s="1"/>
  <c r="I453" i="23" a="1"/>
  <c r="I453" i="23" s="1"/>
  <c r="J439" i="23" a="1"/>
  <c r="J439" i="23" s="1"/>
  <c r="I501" i="23" a="1"/>
  <c r="I501" i="23" s="1"/>
  <c r="I450" i="23" a="1"/>
  <c r="I450" i="23" s="1"/>
  <c r="J277" i="23" a="1"/>
  <c r="J277" i="23" s="1"/>
  <c r="I500" i="23" a="1"/>
  <c r="I500" i="23" s="1"/>
  <c r="I446" i="23" a="1"/>
  <c r="I446" i="23" s="1"/>
  <c r="J117" i="23" a="1"/>
  <c r="J117" i="23" s="1"/>
  <c r="I459" i="23" a="1"/>
  <c r="I459" i="23" s="1"/>
  <c r="I473" i="23" a="1"/>
  <c r="I473" i="23" s="1"/>
  <c r="I489" i="23" a="1"/>
  <c r="I489" i="23" s="1"/>
  <c r="I472" i="23" a="1"/>
  <c r="I472" i="23" s="1"/>
  <c r="I456" i="23" a="1"/>
  <c r="I456" i="23" s="1"/>
  <c r="I441" i="23" a="1"/>
  <c r="I441" i="23" s="1"/>
  <c r="I425" i="23" a="1"/>
  <c r="I425" i="23" s="1"/>
  <c r="I407" i="23" a="1"/>
  <c r="I407" i="23" s="1"/>
  <c r="I392" i="23" a="1"/>
  <c r="I392" i="23" s="1"/>
  <c r="I376" i="23" a="1"/>
  <c r="I376" i="23" s="1"/>
  <c r="I360" i="23" a="1"/>
  <c r="I360" i="23" s="1"/>
  <c r="I323" i="23" a="1"/>
  <c r="I323" i="23" s="1"/>
  <c r="I297" i="23" a="1"/>
  <c r="I297" i="23" s="1"/>
  <c r="I260" i="23" a="1"/>
  <c r="I260" i="23" s="1"/>
  <c r="I38" i="23" a="1"/>
  <c r="I38" i="23" s="1"/>
  <c r="J466" i="23" a="1"/>
  <c r="J466" i="23" s="1"/>
  <c r="J322" i="23" a="1"/>
  <c r="J322" i="23" s="1"/>
  <c r="J156" i="23" a="1"/>
  <c r="J156" i="23" s="1"/>
  <c r="I455" i="23" a="1"/>
  <c r="I455" i="23" s="1"/>
  <c r="I440" i="23" a="1"/>
  <c r="I440" i="23" s="1"/>
  <c r="I424" i="23" a="1"/>
  <c r="I424" i="23" s="1"/>
  <c r="I391" i="23" a="1"/>
  <c r="I391" i="23" s="1"/>
  <c r="I375" i="23" a="1"/>
  <c r="I375" i="23" s="1"/>
  <c r="I359" i="23" a="1"/>
  <c r="I359" i="23" s="1"/>
  <c r="I342" i="23" a="1"/>
  <c r="I342" i="23" s="1"/>
  <c r="I322" i="23" a="1"/>
  <c r="I322" i="23" s="1"/>
  <c r="I296" i="23" a="1"/>
  <c r="I296" i="23" s="1"/>
  <c r="I259" i="23" a="1"/>
  <c r="I259" i="23" s="1"/>
  <c r="I157" i="23" a="1"/>
  <c r="I157" i="23" s="1"/>
  <c r="I94" i="23" a="1"/>
  <c r="I94" i="23" s="1"/>
  <c r="I36" i="23" a="1"/>
  <c r="I36" i="23" s="1"/>
  <c r="J462" i="23" a="1"/>
  <c r="J462" i="23" s="1"/>
  <c r="H2" i="23"/>
  <c r="J3" i="23" a="1"/>
  <c r="J3" i="23" s="1"/>
  <c r="J12" i="23" a="1"/>
  <c r="J12" i="23" s="1"/>
  <c r="J67" i="23" a="1"/>
  <c r="J67" i="23" s="1"/>
  <c r="J78" i="23" a="1"/>
  <c r="J78" i="23" s="1"/>
  <c r="J107" i="23" a="1"/>
  <c r="J107" i="23" s="1"/>
  <c r="J118" i="23" a="1"/>
  <c r="J118" i="23" s="1"/>
  <c r="J137" i="23" a="1"/>
  <c r="J137" i="23" s="1"/>
  <c r="J157" i="23" a="1"/>
  <c r="J157" i="23" s="1"/>
  <c r="J167" i="23" a="1"/>
  <c r="J167" i="23" s="1"/>
  <c r="J177" i="23" a="1"/>
  <c r="J177" i="23" s="1"/>
  <c r="J197" i="23" a="1"/>
  <c r="J197" i="23" s="1"/>
  <c r="J207" i="23" a="1"/>
  <c r="J207" i="23" s="1"/>
  <c r="J226" i="23" a="1"/>
  <c r="J226" i="23" s="1"/>
  <c r="J236" i="23" a="1"/>
  <c r="J236" i="23" s="1"/>
  <c r="J256" i="23" a="1"/>
  <c r="J256" i="23" s="1"/>
  <c r="J278" i="23" a="1"/>
  <c r="J278" i="23" s="1"/>
  <c r="J288" i="23" a="1"/>
  <c r="J288" i="23" s="1"/>
  <c r="J299" i="23" a="1"/>
  <c r="J299" i="23" s="1"/>
  <c r="J311" i="23" a="1"/>
  <c r="J311" i="23" s="1"/>
  <c r="J346" i="23" a="1"/>
  <c r="J346" i="23" s="1"/>
  <c r="J358" i="23" a="1"/>
  <c r="J358" i="23" s="1"/>
  <c r="J381" i="23" a="1"/>
  <c r="J381" i="23" s="1"/>
  <c r="J393" i="23" a="1"/>
  <c r="J393" i="23" s="1"/>
  <c r="J404" i="23" a="1"/>
  <c r="J404" i="23" s="1"/>
  <c r="J416" i="23" a="1"/>
  <c r="J416" i="23" s="1"/>
  <c r="J427" i="23" a="1"/>
  <c r="J427" i="23" s="1"/>
  <c r="J440" i="23" a="1"/>
  <c r="J440" i="23" s="1"/>
  <c r="J453" i="23" a="1"/>
  <c r="J453" i="23" s="1"/>
  <c r="J467" i="23" a="1"/>
  <c r="J467" i="23" s="1"/>
  <c r="J482" i="23" a="1"/>
  <c r="J482" i="23" s="1"/>
  <c r="J498" i="23" a="1"/>
  <c r="J498" i="23" s="1"/>
  <c r="I9" i="23" a="1"/>
  <c r="I9" i="23" s="1"/>
  <c r="I19" i="23" a="1"/>
  <c r="I19" i="23" s="1"/>
  <c r="I39" i="23" a="1"/>
  <c r="I39" i="23" s="1"/>
  <c r="I60" i="23" a="1"/>
  <c r="I60" i="23" s="1"/>
  <c r="I83" i="23" a="1"/>
  <c r="I83" i="23" s="1"/>
  <c r="I95" i="23" a="1"/>
  <c r="I95" i="23" s="1"/>
  <c r="I106" i="23" a="1"/>
  <c r="I106" i="23" s="1"/>
  <c r="I119" i="23" a="1"/>
  <c r="I119" i="23" s="1"/>
  <c r="I132" i="23" a="1"/>
  <c r="I132" i="23" s="1"/>
  <c r="I145" i="23" a="1"/>
  <c r="I145" i="23" s="1"/>
  <c r="I158" i="23" a="1"/>
  <c r="I158" i="23" s="1"/>
  <c r="I170" i="23" a="1"/>
  <c r="I170" i="23" s="1"/>
  <c r="I183" i="23" a="1"/>
  <c r="I183" i="23" s="1"/>
  <c r="I196" i="23" a="1"/>
  <c r="I196" i="23" s="1"/>
  <c r="I209" i="23" a="1"/>
  <c r="I209" i="23" s="1"/>
  <c r="I222" i="23" a="1"/>
  <c r="I222" i="23" s="1"/>
  <c r="I234" i="23" a="1"/>
  <c r="I234" i="23" s="1"/>
  <c r="J4" i="23" a="1"/>
  <c r="J4" i="23" s="1"/>
  <c r="J13" i="23" a="1"/>
  <c r="J13" i="23" s="1"/>
  <c r="J22" i="23" a="1"/>
  <c r="J22" i="23" s="1"/>
  <c r="J31" i="23" a="1"/>
  <c r="J31" i="23" s="1"/>
  <c r="J40" i="23" a="1"/>
  <c r="J40" i="23" s="1"/>
  <c r="J49" i="23" a="1"/>
  <c r="J49" i="23" s="1"/>
  <c r="J58" i="23" a="1"/>
  <c r="J58" i="23" s="1"/>
  <c r="J68" i="23" a="1"/>
  <c r="J68" i="23" s="1"/>
  <c r="J88" i="23" a="1"/>
  <c r="J88" i="23" s="1"/>
  <c r="J98" i="23" a="1"/>
  <c r="J98" i="23" s="1"/>
  <c r="J108" i="23" a="1"/>
  <c r="J108" i="23" s="1"/>
  <c r="J128" i="23" a="1"/>
  <c r="J128" i="23" s="1"/>
  <c r="J147" i="23" a="1"/>
  <c r="J147" i="23" s="1"/>
  <c r="J158" i="23" a="1"/>
  <c r="J158" i="23" s="1"/>
  <c r="J187" i="23" a="1"/>
  <c r="J187" i="23" s="1"/>
  <c r="J198" i="23" a="1"/>
  <c r="J198" i="23" s="1"/>
  <c r="J217" i="23" a="1"/>
  <c r="J217" i="23" s="1"/>
  <c r="J237" i="23" a="1"/>
  <c r="J237" i="23" s="1"/>
  <c r="J247" i="23" a="1"/>
  <c r="J247" i="23" s="1"/>
  <c r="J257" i="23" a="1"/>
  <c r="J257" i="23" s="1"/>
  <c r="J267" i="23" a="1"/>
  <c r="J267" i="23" s="1"/>
  <c r="J289" i="23" a="1"/>
  <c r="J289" i="23" s="1"/>
  <c r="J300" i="23" a="1"/>
  <c r="J300" i="23" s="1"/>
  <c r="J312" i="23" a="1"/>
  <c r="J312" i="23" s="1"/>
  <c r="J323" i="23" a="1"/>
  <c r="J323" i="23" s="1"/>
  <c r="J335" i="23" a="1"/>
  <c r="J335" i="23" s="1"/>
  <c r="J370" i="23" a="1"/>
  <c r="J370" i="23" s="1"/>
  <c r="J382" i="23" a="1"/>
  <c r="J382" i="23" s="1"/>
  <c r="J405" i="23" a="1"/>
  <c r="J405" i="23" s="1"/>
  <c r="J417" i="23" a="1"/>
  <c r="J417" i="23" s="1"/>
  <c r="J428" i="23" a="1"/>
  <c r="J428" i="23" s="1"/>
  <c r="J441" i="23" a="1"/>
  <c r="J441" i="23" s="1"/>
  <c r="J454" i="23" a="1"/>
  <c r="J454" i="23" s="1"/>
  <c r="J468" i="23" a="1"/>
  <c r="J468" i="23" s="1"/>
  <c r="J483" i="23" a="1"/>
  <c r="J483" i="23" s="1"/>
  <c r="J499" i="23" a="1"/>
  <c r="J499" i="23" s="1"/>
  <c r="I20" i="23" a="1"/>
  <c r="I20" i="23" s="1"/>
  <c r="I30" i="23" a="1"/>
  <c r="I30" i="23" s="1"/>
  <c r="I49" i="23" a="1"/>
  <c r="I49" i="23" s="1"/>
  <c r="I61" i="23" a="1"/>
  <c r="I61" i="23" s="1"/>
  <c r="I72" i="23" a="1"/>
  <c r="I72" i="23" s="1"/>
  <c r="I84" i="23" a="1"/>
  <c r="I84" i="23" s="1"/>
  <c r="I107" i="23" a="1"/>
  <c r="I107" i="23" s="1"/>
  <c r="I120" i="23" a="1"/>
  <c r="I120" i="23" s="1"/>
  <c r="I133" i="23" a="1"/>
  <c r="I133" i="23" s="1"/>
  <c r="I171" i="23" a="1"/>
  <c r="I171" i="23" s="1"/>
  <c r="I184" i="23" a="1"/>
  <c r="I184" i="23" s="1"/>
  <c r="I197" i="23" a="1"/>
  <c r="I197" i="23" s="1"/>
  <c r="I235" i="23" a="1"/>
  <c r="I235" i="23" s="1"/>
  <c r="I248" i="23" a="1"/>
  <c r="I248" i="23" s="1"/>
  <c r="I261" i="23" a="1"/>
  <c r="I261" i="23" s="1"/>
  <c r="I299" i="23" a="1"/>
  <c r="I299" i="23" s="1"/>
  <c r="I312" i="23" a="1"/>
  <c r="I312" i="23" s="1"/>
  <c r="I325" i="23" a="1"/>
  <c r="I325" i="23" s="1"/>
  <c r="J69" i="23" a="1"/>
  <c r="J69" i="23" s="1"/>
  <c r="J79" i="23" a="1"/>
  <c r="J79" i="23" s="1"/>
  <c r="J109" i="23" a="1"/>
  <c r="J109" i="23" s="1"/>
  <c r="J119" i="23" a="1"/>
  <c r="J119" i="23" s="1"/>
  <c r="J138" i="23" a="1"/>
  <c r="J138" i="23" s="1"/>
  <c r="J148" i="23" a="1"/>
  <c r="J148" i="23" s="1"/>
  <c r="J168" i="23" a="1"/>
  <c r="J168" i="23" s="1"/>
  <c r="J178" i="23" a="1"/>
  <c r="J178" i="23" s="1"/>
  <c r="J188" i="23" a="1"/>
  <c r="J188" i="23" s="1"/>
  <c r="J208" i="23" a="1"/>
  <c r="J208" i="23" s="1"/>
  <c r="J227" i="23" a="1"/>
  <c r="J227" i="23" s="1"/>
  <c r="J238" i="23" a="1"/>
  <c r="J238" i="23" s="1"/>
  <c r="J268" i="23" a="1"/>
  <c r="J268" i="23" s="1"/>
  <c r="J279" i="23" a="1"/>
  <c r="J279" i="23" s="1"/>
  <c r="J301" i="23" a="1"/>
  <c r="J301" i="23" s="1"/>
  <c r="J313" i="23" a="1"/>
  <c r="J313" i="23" s="1"/>
  <c r="J324" i="23" a="1"/>
  <c r="J324" i="23" s="1"/>
  <c r="J336" i="23" a="1"/>
  <c r="J336" i="23" s="1"/>
  <c r="J347" i="23" a="1"/>
  <c r="J347" i="23" s="1"/>
  <c r="J359" i="23" a="1"/>
  <c r="J359" i="23" s="1"/>
  <c r="J394" i="23" a="1"/>
  <c r="J394" i="23" s="1"/>
  <c r="J406" i="23" a="1"/>
  <c r="J406" i="23" s="1"/>
  <c r="J429" i="23" a="1"/>
  <c r="J429" i="23" s="1"/>
  <c r="J442" i="23" a="1"/>
  <c r="J442" i="23" s="1"/>
  <c r="J469" i="23" a="1"/>
  <c r="J469" i="23" s="1"/>
  <c r="J484" i="23" a="1"/>
  <c r="J484" i="23" s="1"/>
  <c r="J500" i="23" a="1"/>
  <c r="J500" i="23" s="1"/>
  <c r="I10" i="23" a="1"/>
  <c r="I10" i="23" s="1"/>
  <c r="I21" i="23" a="1"/>
  <c r="I21" i="23" s="1"/>
  <c r="I40" i="23" a="1"/>
  <c r="I40" i="23" s="1"/>
  <c r="I62" i="23" a="1"/>
  <c r="I62" i="23" s="1"/>
  <c r="I73" i="23" a="1"/>
  <c r="I73" i="23" s="1"/>
  <c r="I85" i="23" a="1"/>
  <c r="I85" i="23" s="1"/>
  <c r="I96" i="23" a="1"/>
  <c r="I96" i="23" s="1"/>
  <c r="I108" i="23" a="1"/>
  <c r="I108" i="23" s="1"/>
  <c r="I121" i="23" a="1"/>
  <c r="I121" i="23" s="1"/>
  <c r="I134" i="23" a="1"/>
  <c r="I134" i="23" s="1"/>
  <c r="I146" i="23" a="1"/>
  <c r="I146" i="23" s="1"/>
  <c r="I159" i="23" a="1"/>
  <c r="I159" i="23" s="1"/>
  <c r="I172" i="23" a="1"/>
  <c r="I172" i="23" s="1"/>
  <c r="I185" i="23" a="1"/>
  <c r="I185" i="23" s="1"/>
  <c r="I198" i="23" a="1"/>
  <c r="I198" i="23" s="1"/>
  <c r="I210" i="23" a="1"/>
  <c r="I210" i="23" s="1"/>
  <c r="I223" i="23" a="1"/>
  <c r="I223" i="23" s="1"/>
  <c r="I236" i="23" a="1"/>
  <c r="I236" i="23" s="1"/>
  <c r="I249" i="23" a="1"/>
  <c r="I249" i="23" s="1"/>
  <c r="I262" i="23" a="1"/>
  <c r="I262" i="23" s="1"/>
  <c r="I274" i="23" a="1"/>
  <c r="I274" i="23" s="1"/>
  <c r="I287" i="23" a="1"/>
  <c r="I287" i="23" s="1"/>
  <c r="I300" i="23" a="1"/>
  <c r="I300" i="23" s="1"/>
  <c r="I313" i="23" a="1"/>
  <c r="I313" i="23" s="1"/>
  <c r="I326" i="23" a="1"/>
  <c r="I326" i="23" s="1"/>
  <c r="I338" i="23" a="1"/>
  <c r="I338" i="23" s="1"/>
  <c r="I351" i="23" a="1"/>
  <c r="I351" i="23" s="1"/>
  <c r="I364" i="23" a="1"/>
  <c r="I364" i="23" s="1"/>
  <c r="J5" i="23" a="1"/>
  <c r="J5" i="23" s="1"/>
  <c r="J14" i="23" a="1"/>
  <c r="J14" i="23" s="1"/>
  <c r="J23" i="23" a="1"/>
  <c r="J23" i="23" s="1"/>
  <c r="J32" i="23" a="1"/>
  <c r="J32" i="23" s="1"/>
  <c r="J41" i="23" a="1"/>
  <c r="J41" i="23" s="1"/>
  <c r="J50" i="23" a="1"/>
  <c r="J50" i="23" s="1"/>
  <c r="J59" i="23" a="1"/>
  <c r="J59" i="23" s="1"/>
  <c r="J70" i="23" a="1"/>
  <c r="J70" i="23" s="1"/>
  <c r="J89" i="23" a="1"/>
  <c r="J89" i="23" s="1"/>
  <c r="J99" i="23" a="1"/>
  <c r="J99" i="23" s="1"/>
  <c r="J110" i="23" a="1"/>
  <c r="J110" i="23" s="1"/>
  <c r="J129" i="23" a="1"/>
  <c r="J129" i="23" s="1"/>
  <c r="J149" i="23" a="1"/>
  <c r="J149" i="23" s="1"/>
  <c r="J159" i="23" a="1"/>
  <c r="J159" i="23" s="1"/>
  <c r="J189" i="23" a="1"/>
  <c r="J189" i="23" s="1"/>
  <c r="J199" i="23" a="1"/>
  <c r="J199" i="23" s="1"/>
  <c r="J218" i="23" a="1"/>
  <c r="J218" i="23" s="1"/>
  <c r="J228" i="23" a="1"/>
  <c r="J228" i="23" s="1"/>
  <c r="J248" i="23" a="1"/>
  <c r="J248" i="23" s="1"/>
  <c r="J258" i="23" a="1"/>
  <c r="J258" i="23" s="1"/>
  <c r="J269" i="23" a="1"/>
  <c r="J269" i="23" s="1"/>
  <c r="J290" i="23" a="1"/>
  <c r="J290" i="23" s="1"/>
  <c r="J302" i="23" a="1"/>
  <c r="J302" i="23" s="1"/>
  <c r="J325" i="23" a="1"/>
  <c r="J325" i="23" s="1"/>
  <c r="J337" i="23" a="1"/>
  <c r="J337" i="23" s="1"/>
  <c r="J348" i="23" a="1"/>
  <c r="J348" i="23" s="1"/>
  <c r="J360" i="23" a="1"/>
  <c r="J360" i="23" s="1"/>
  <c r="J371" i="23" a="1"/>
  <c r="J371" i="23" s="1"/>
  <c r="J383" i="23" a="1"/>
  <c r="J383" i="23" s="1"/>
  <c r="J418" i="23" a="1"/>
  <c r="J418" i="23" s="1"/>
  <c r="J430" i="23" a="1"/>
  <c r="J430" i="23" s="1"/>
  <c r="J455" i="23" a="1"/>
  <c r="J455" i="23" s="1"/>
  <c r="J470" i="23" a="1"/>
  <c r="J470" i="23" s="1"/>
  <c r="J485" i="23" a="1"/>
  <c r="J485" i="23" s="1"/>
  <c r="J501" i="23" a="1"/>
  <c r="J501" i="23" s="1"/>
  <c r="I11" i="23" a="1"/>
  <c r="I11" i="23" s="1"/>
  <c r="I31" i="23" a="1"/>
  <c r="I31" i="23" s="1"/>
  <c r="I50" i="23" a="1"/>
  <c r="I50" i="23" s="1"/>
  <c r="I86" i="23" a="1"/>
  <c r="I86" i="23" s="1"/>
  <c r="I97" i="23" a="1"/>
  <c r="I97" i="23" s="1"/>
  <c r="I109" i="23" a="1"/>
  <c r="I109" i="23" s="1"/>
  <c r="I147" i="23" a="1"/>
  <c r="I147" i="23" s="1"/>
  <c r="I160" i="23" a="1"/>
  <c r="I160" i="23" s="1"/>
  <c r="I173" i="23" a="1"/>
  <c r="I173" i="23" s="1"/>
  <c r="I211" i="23" a="1"/>
  <c r="I211" i="23" s="1"/>
  <c r="I224" i="23" a="1"/>
  <c r="I224" i="23" s="1"/>
  <c r="I237" i="23" a="1"/>
  <c r="I237" i="23" s="1"/>
  <c r="I275" i="23" a="1"/>
  <c r="I275" i="23" s="1"/>
  <c r="I288" i="23" a="1"/>
  <c r="I288" i="23" s="1"/>
  <c r="I301" i="23" a="1"/>
  <c r="I301" i="23" s="1"/>
  <c r="I339" i="23" a="1"/>
  <c r="I339" i="23" s="1"/>
  <c r="I352" i="23" a="1"/>
  <c r="I352" i="23" s="1"/>
  <c r="I365" i="23" a="1"/>
  <c r="I365" i="23" s="1"/>
  <c r="I403" i="23" a="1"/>
  <c r="I403" i="23" s="1"/>
  <c r="J60" i="23" a="1"/>
  <c r="J60" i="23" s="1"/>
  <c r="J80" i="23" a="1"/>
  <c r="J80" i="23" s="1"/>
  <c r="J100" i="23" a="1"/>
  <c r="J100" i="23" s="1"/>
  <c r="J120" i="23" a="1"/>
  <c r="J120" i="23" s="1"/>
  <c r="J139" i="23" a="1"/>
  <c r="J139" i="23" s="1"/>
  <c r="J150" i="23" a="1"/>
  <c r="J150" i="23" s="1"/>
  <c r="J169" i="23" a="1"/>
  <c r="J169" i="23" s="1"/>
  <c r="J179" i="23" a="1"/>
  <c r="J179" i="23" s="1"/>
  <c r="J190" i="23" a="1"/>
  <c r="J190" i="23" s="1"/>
  <c r="J209" i="23" a="1"/>
  <c r="J209" i="23" s="1"/>
  <c r="J229" i="23" a="1"/>
  <c r="J229" i="23" s="1"/>
  <c r="J239" i="23" a="1"/>
  <c r="J239" i="23" s="1"/>
  <c r="J270" i="23" a="1"/>
  <c r="J270" i="23" s="1"/>
  <c r="J280" i="23" a="1"/>
  <c r="J280" i="23" s="1"/>
  <c r="J314" i="23" a="1"/>
  <c r="J314" i="23" s="1"/>
  <c r="J326" i="23" a="1"/>
  <c r="J326" i="23" s="1"/>
  <c r="J349" i="23" a="1"/>
  <c r="J349" i="23" s="1"/>
  <c r="J361" i="23" a="1"/>
  <c r="J361" i="23" s="1"/>
  <c r="J372" i="23" a="1"/>
  <c r="J372" i="23" s="1"/>
  <c r="J384" i="23" a="1"/>
  <c r="J384" i="23" s="1"/>
  <c r="J395" i="23" a="1"/>
  <c r="J395" i="23" s="1"/>
  <c r="J407" i="23" a="1"/>
  <c r="J407" i="23" s="1"/>
  <c r="J443" i="23" a="1"/>
  <c r="J443" i="23" s="1"/>
  <c r="J456" i="23" a="1"/>
  <c r="J456" i="23" s="1"/>
  <c r="J471" i="23" a="1"/>
  <c r="J471" i="23" s="1"/>
  <c r="J486" i="23" a="1"/>
  <c r="J486" i="23" s="1"/>
  <c r="I12" i="23" a="1"/>
  <c r="I12" i="23" s="1"/>
  <c r="I22" i="23" a="1"/>
  <c r="I22" i="23" s="1"/>
  <c r="I41" i="23" a="1"/>
  <c r="I41" i="23" s="1"/>
  <c r="I51" i="23" a="1"/>
  <c r="I51" i="23" s="1"/>
  <c r="I63" i="23" a="1"/>
  <c r="I63" i="23" s="1"/>
  <c r="I74" i="23" a="1"/>
  <c r="I74" i="23" s="1"/>
  <c r="I110" i="23" a="1"/>
  <c r="I110" i="23" s="1"/>
  <c r="I122" i="23" a="1"/>
  <c r="I122" i="23" s="1"/>
  <c r="I135" i="23" a="1"/>
  <c r="I135" i="23" s="1"/>
  <c r="I148" i="23" a="1"/>
  <c r="I148" i="23" s="1"/>
  <c r="I161" i="23" a="1"/>
  <c r="I161" i="23" s="1"/>
  <c r="I174" i="23" a="1"/>
  <c r="I174" i="23" s="1"/>
  <c r="I186" i="23" a="1"/>
  <c r="I186" i="23" s="1"/>
  <c r="I199" i="23" a="1"/>
  <c r="I199" i="23" s="1"/>
  <c r="I212" i="23" a="1"/>
  <c r="I212" i="23" s="1"/>
  <c r="I225" i="23" a="1"/>
  <c r="I225" i="23" s="1"/>
  <c r="I238" i="23" a="1"/>
  <c r="I238" i="23" s="1"/>
  <c r="I250" i="23" a="1"/>
  <c r="I250" i="23" s="1"/>
  <c r="I263" i="23" a="1"/>
  <c r="I263" i="23" s="1"/>
  <c r="I276" i="23" a="1"/>
  <c r="I276" i="23" s="1"/>
  <c r="I289" i="23" a="1"/>
  <c r="I289" i="23" s="1"/>
  <c r="I302" i="23" a="1"/>
  <c r="I302" i="23" s="1"/>
  <c r="I314" i="23" a="1"/>
  <c r="I314" i="23" s="1"/>
  <c r="I327" i="23" a="1"/>
  <c r="I327" i="23" s="1"/>
  <c r="J6" i="23" a="1"/>
  <c r="J6" i="23" s="1"/>
  <c r="J15" i="23" a="1"/>
  <c r="J15" i="23" s="1"/>
  <c r="J24" i="23" a="1"/>
  <c r="J24" i="23" s="1"/>
  <c r="J33" i="23" a="1"/>
  <c r="J33" i="23" s="1"/>
  <c r="J42" i="23" a="1"/>
  <c r="J42" i="23" s="1"/>
  <c r="J51" i="23" a="1"/>
  <c r="J51" i="23" s="1"/>
  <c r="J61" i="23" a="1"/>
  <c r="J61" i="23" s="1"/>
  <c r="J71" i="23" a="1"/>
  <c r="J71" i="23" s="1"/>
  <c r="J90" i="23" a="1"/>
  <c r="J90" i="23" s="1"/>
  <c r="J101" i="23" a="1"/>
  <c r="J101" i="23" s="1"/>
  <c r="J111" i="23" a="1"/>
  <c r="J111" i="23" s="1"/>
  <c r="J130" i="23" a="1"/>
  <c r="J130" i="23" s="1"/>
  <c r="J140" i="23" a="1"/>
  <c r="J140" i="23" s="1"/>
  <c r="J160" i="23" a="1"/>
  <c r="J160" i="23" s="1"/>
  <c r="J180" i="23" a="1"/>
  <c r="J180" i="23" s="1"/>
  <c r="J200" i="23" a="1"/>
  <c r="J200" i="23" s="1"/>
  <c r="J219" i="23" a="1"/>
  <c r="J219" i="23" s="1"/>
  <c r="J230" i="23" a="1"/>
  <c r="J230" i="23" s="1"/>
  <c r="J249" i="23" a="1"/>
  <c r="J249" i="23" s="1"/>
  <c r="J259" i="23" a="1"/>
  <c r="J259" i="23" s="1"/>
  <c r="J281" i="23" a="1"/>
  <c r="J281" i="23" s="1"/>
  <c r="J291" i="23" a="1"/>
  <c r="J291" i="23" s="1"/>
  <c r="J303" i="23" a="1"/>
  <c r="J303" i="23" s="1"/>
  <c r="J338" i="23" a="1"/>
  <c r="J338" i="23" s="1"/>
  <c r="J350" i="23" a="1"/>
  <c r="J350" i="23" s="1"/>
  <c r="J373" i="23" a="1"/>
  <c r="J373" i="23" s="1"/>
  <c r="J385" i="23" a="1"/>
  <c r="J385" i="23" s="1"/>
  <c r="J396" i="23" a="1"/>
  <c r="J396" i="23" s="1"/>
  <c r="J408" i="23" a="1"/>
  <c r="J408" i="23" s="1"/>
  <c r="J419" i="23" a="1"/>
  <c r="J419" i="23" s="1"/>
  <c r="J431" i="23" a="1"/>
  <c r="J431" i="23" s="1"/>
  <c r="J444" i="23" a="1"/>
  <c r="J444" i="23" s="1"/>
  <c r="J457" i="23" a="1"/>
  <c r="J457" i="23" s="1"/>
  <c r="J472" i="23" a="1"/>
  <c r="J472" i="23" s="1"/>
  <c r="J487" i="23" a="1"/>
  <c r="J487" i="23" s="1"/>
  <c r="I3" i="23" a="1"/>
  <c r="I3" i="23" s="1"/>
  <c r="I13" i="23" a="1"/>
  <c r="I13" i="23" s="1"/>
  <c r="I32" i="23" a="1"/>
  <c r="I32" i="23" s="1"/>
  <c r="I52" i="23" a="1"/>
  <c r="I52" i="23" s="1"/>
  <c r="I75" i="23" a="1"/>
  <c r="I75" i="23" s="1"/>
  <c r="I87" i="23" a="1"/>
  <c r="I87" i="23" s="1"/>
  <c r="I98" i="23" a="1"/>
  <c r="I98" i="23" s="1"/>
  <c r="I123" i="23" a="1"/>
  <c r="I123" i="23" s="1"/>
  <c r="I136" i="23" a="1"/>
  <c r="I136" i="23" s="1"/>
  <c r="I149" i="23" a="1"/>
  <c r="I149" i="23" s="1"/>
  <c r="I187" i="23" a="1"/>
  <c r="I187" i="23" s="1"/>
  <c r="I200" i="23" a="1"/>
  <c r="I200" i="23" s="1"/>
  <c r="I213" i="23" a="1"/>
  <c r="I213" i="23" s="1"/>
  <c r="I251" i="23" a="1"/>
  <c r="I251" i="23" s="1"/>
  <c r="I264" i="23" a="1"/>
  <c r="I264" i="23" s="1"/>
  <c r="I277" i="23" a="1"/>
  <c r="I277" i="23" s="1"/>
  <c r="I315" i="23" a="1"/>
  <c r="I315" i="23" s="1"/>
  <c r="J52" i="23" a="1"/>
  <c r="J52" i="23" s="1"/>
  <c r="J62" i="23" a="1"/>
  <c r="J62" i="23" s="1"/>
  <c r="J81" i="23" a="1"/>
  <c r="J81" i="23" s="1"/>
  <c r="J102" i="23" a="1"/>
  <c r="J102" i="23" s="1"/>
  <c r="J121" i="23" a="1"/>
  <c r="J121" i="23" s="1"/>
  <c r="J141" i="23" a="1"/>
  <c r="J141" i="23" s="1"/>
  <c r="J151" i="23" a="1"/>
  <c r="J151" i="23" s="1"/>
  <c r="J170" i="23" a="1"/>
  <c r="J170" i="23" s="1"/>
  <c r="J181" i="23" a="1"/>
  <c r="J181" i="23" s="1"/>
  <c r="J191" i="23" a="1"/>
  <c r="J191" i="23" s="1"/>
  <c r="J210" i="23" a="1"/>
  <c r="J210" i="23" s="1"/>
  <c r="J220" i="23" a="1"/>
  <c r="J220" i="23" s="1"/>
  <c r="J240" i="23" a="1"/>
  <c r="J240" i="23" s="1"/>
  <c r="J260" i="23" a="1"/>
  <c r="J260" i="23" s="1"/>
  <c r="J271" i="23" a="1"/>
  <c r="J271" i="23" s="1"/>
  <c r="J292" i="23" a="1"/>
  <c r="J292" i="23" s="1"/>
  <c r="J304" i="23" a="1"/>
  <c r="J304" i="23" s="1"/>
  <c r="J315" i="23" a="1"/>
  <c r="J315" i="23" s="1"/>
  <c r="J327" i="23" a="1"/>
  <c r="J327" i="23" s="1"/>
  <c r="J362" i="23" a="1"/>
  <c r="J362" i="23" s="1"/>
  <c r="J374" i="23" a="1"/>
  <c r="J374" i="23" s="1"/>
  <c r="J397" i="23" a="1"/>
  <c r="J397" i="23" s="1"/>
  <c r="J409" i="23" a="1"/>
  <c r="J409" i="23" s="1"/>
  <c r="J420" i="23" a="1"/>
  <c r="J420" i="23" s="1"/>
  <c r="J432" i="23" a="1"/>
  <c r="J432" i="23" s="1"/>
  <c r="J445" i="23" a="1"/>
  <c r="J445" i="23" s="1"/>
  <c r="J458" i="23" a="1"/>
  <c r="J458" i="23" s="1"/>
  <c r="J473" i="23" a="1"/>
  <c r="J473" i="23" s="1"/>
  <c r="J488" i="23" a="1"/>
  <c r="J488" i="23" s="1"/>
  <c r="I23" i="23" a="1"/>
  <c r="I23" i="23" s="1"/>
  <c r="I42" i="23" a="1"/>
  <c r="I42" i="23" s="1"/>
  <c r="I53" i="23" a="1"/>
  <c r="I53" i="23" s="1"/>
  <c r="I64" i="23" a="1"/>
  <c r="I64" i="23" s="1"/>
  <c r="I76" i="23" a="1"/>
  <c r="I76" i="23" s="1"/>
  <c r="I99" i="23" a="1"/>
  <c r="I99" i="23" s="1"/>
  <c r="I111" i="23" a="1"/>
  <c r="I111" i="23" s="1"/>
  <c r="I124" i="23" a="1"/>
  <c r="I124" i="23" s="1"/>
  <c r="I137" i="23" a="1"/>
  <c r="I137" i="23" s="1"/>
  <c r="I150" i="23" a="1"/>
  <c r="I150" i="23" s="1"/>
  <c r="I162" i="23" a="1"/>
  <c r="I162" i="23" s="1"/>
  <c r="I175" i="23" a="1"/>
  <c r="I175" i="23" s="1"/>
  <c r="I188" i="23" a="1"/>
  <c r="I188" i="23" s="1"/>
  <c r="I201" i="23" a="1"/>
  <c r="I201" i="23" s="1"/>
  <c r="I214" i="23" a="1"/>
  <c r="I214" i="23" s="1"/>
  <c r="I226" i="23" a="1"/>
  <c r="I226" i="23" s="1"/>
  <c r="I239" i="23" a="1"/>
  <c r="I239" i="23" s="1"/>
  <c r="I252" i="23" a="1"/>
  <c r="I252" i="23" s="1"/>
  <c r="I265" i="23" a="1"/>
  <c r="I265" i="23" s="1"/>
  <c r="I278" i="23" a="1"/>
  <c r="I278" i="23" s="1"/>
  <c r="I290" i="23" a="1"/>
  <c r="I290" i="23" s="1"/>
  <c r="I303" i="23" a="1"/>
  <c r="I303" i="23" s="1"/>
  <c r="J7" i="23" a="1"/>
  <c r="J7" i="23" s="1"/>
  <c r="J16" i="23" a="1"/>
  <c r="J16" i="23" s="1"/>
  <c r="J25" i="23" a="1"/>
  <c r="J25" i="23" s="1"/>
  <c r="J34" i="23" a="1"/>
  <c r="J34" i="23" s="1"/>
  <c r="J43" i="23" a="1"/>
  <c r="J43" i="23" s="1"/>
  <c r="J53" i="23" a="1"/>
  <c r="J53" i="23" s="1"/>
  <c r="J72" i="23" a="1"/>
  <c r="J72" i="23" s="1"/>
  <c r="J91" i="23" a="1"/>
  <c r="J91" i="23" s="1"/>
  <c r="J112" i="23" a="1"/>
  <c r="J112" i="23" s="1"/>
  <c r="J131" i="23" a="1"/>
  <c r="J131" i="23" s="1"/>
  <c r="J142" i="23" a="1"/>
  <c r="J142" i="23" s="1"/>
  <c r="J161" i="23" a="1"/>
  <c r="J161" i="23" s="1"/>
  <c r="J182" i="23" a="1"/>
  <c r="J182" i="23" s="1"/>
  <c r="J201" i="23" a="1"/>
  <c r="J201" i="23" s="1"/>
  <c r="J221" i="23" a="1"/>
  <c r="J221" i="23" s="1"/>
  <c r="J231" i="23" a="1"/>
  <c r="J231" i="23" s="1"/>
  <c r="J250" i="23" a="1"/>
  <c r="J250" i="23" s="1"/>
  <c r="J261" i="23" a="1"/>
  <c r="J261" i="23" s="1"/>
  <c r="J282" i="23" a="1"/>
  <c r="J282" i="23" s="1"/>
  <c r="J293" i="23" a="1"/>
  <c r="J293" i="23" s="1"/>
  <c r="J305" i="23" a="1"/>
  <c r="J305" i="23" s="1"/>
  <c r="J316" i="23" a="1"/>
  <c r="J316" i="23" s="1"/>
  <c r="J328" i="23" a="1"/>
  <c r="J328" i="23" s="1"/>
  <c r="J339" i="23" a="1"/>
  <c r="J339" i="23" s="1"/>
  <c r="J351" i="23" a="1"/>
  <c r="J351" i="23" s="1"/>
  <c r="J386" i="23" a="1"/>
  <c r="J386" i="23" s="1"/>
  <c r="J398" i="23" a="1"/>
  <c r="J398" i="23" s="1"/>
  <c r="J421" i="23" a="1"/>
  <c r="J421" i="23" s="1"/>
  <c r="J433" i="23" a="1"/>
  <c r="J433" i="23" s="1"/>
  <c r="J446" i="23" a="1"/>
  <c r="J446" i="23" s="1"/>
  <c r="J474" i="23" a="1"/>
  <c r="J474" i="23" s="1"/>
  <c r="J489" i="23" a="1"/>
  <c r="J489" i="23" s="1"/>
  <c r="I4" i="23" a="1"/>
  <c r="I4" i="23" s="1"/>
  <c r="I14" i="23" a="1"/>
  <c r="I14" i="23" s="1"/>
  <c r="I33" i="23" a="1"/>
  <c r="I33" i="23" s="1"/>
  <c r="I43" i="23" a="1"/>
  <c r="I43" i="23" s="1"/>
  <c r="I54" i="23" a="1"/>
  <c r="I54" i="23" s="1"/>
  <c r="I65" i="23" a="1"/>
  <c r="I65" i="23" s="1"/>
  <c r="I77" i="23" a="1"/>
  <c r="I77" i="23" s="1"/>
  <c r="I88" i="23" a="1"/>
  <c r="I88" i="23" s="1"/>
  <c r="I100" i="23" a="1"/>
  <c r="I100" i="23" s="1"/>
  <c r="I112" i="23" a="1"/>
  <c r="I112" i="23" s="1"/>
  <c r="I125" i="23" a="1"/>
  <c r="I125" i="23" s="1"/>
  <c r="I163" i="23" a="1"/>
  <c r="I163" i="23" s="1"/>
  <c r="J44" i="23" a="1"/>
  <c r="J44" i="23" s="1"/>
  <c r="J63" i="23" a="1"/>
  <c r="J63" i="23" s="1"/>
  <c r="J82" i="23" a="1"/>
  <c r="J82" i="23" s="1"/>
  <c r="J92" i="23" a="1"/>
  <c r="J92" i="23" s="1"/>
  <c r="J103" i="23" a="1"/>
  <c r="J103" i="23" s="1"/>
  <c r="J122" i="23" a="1"/>
  <c r="J122" i="23" s="1"/>
  <c r="J132" i="23" a="1"/>
  <c r="J132" i="23" s="1"/>
  <c r="J152" i="23" a="1"/>
  <c r="J152" i="23" s="1"/>
  <c r="J171" i="23" a="1"/>
  <c r="J171" i="23" s="1"/>
  <c r="J192" i="23" a="1"/>
  <c r="J192" i="23" s="1"/>
  <c r="J211" i="23" a="1"/>
  <c r="J211" i="23" s="1"/>
  <c r="J222" i="23" a="1"/>
  <c r="J222" i="23" s="1"/>
  <c r="J241" i="23" a="1"/>
  <c r="J241" i="23" s="1"/>
  <c r="J262" i="23" a="1"/>
  <c r="J262" i="23" s="1"/>
  <c r="J272" i="23" a="1"/>
  <c r="J272" i="23" s="1"/>
  <c r="J294" i="23" a="1"/>
  <c r="J294" i="23" s="1"/>
  <c r="J317" i="23" a="1"/>
  <c r="J317" i="23" s="1"/>
  <c r="J329" i="23" a="1"/>
  <c r="J329" i="23" s="1"/>
  <c r="J340" i="23" a="1"/>
  <c r="J340" i="23" s="1"/>
  <c r="J352" i="23" a="1"/>
  <c r="J352" i="23" s="1"/>
  <c r="J363" i="23" a="1"/>
  <c r="J363" i="23" s="1"/>
  <c r="J375" i="23" a="1"/>
  <c r="J375" i="23" s="1"/>
  <c r="J410" i="23" a="1"/>
  <c r="J410" i="23" s="1"/>
  <c r="J422" i="23" a="1"/>
  <c r="J422" i="23" s="1"/>
  <c r="J434" i="23" a="1"/>
  <c r="J434" i="23" s="1"/>
  <c r="J459" i="23" a="1"/>
  <c r="J459" i="23" s="1"/>
  <c r="J475" i="23" a="1"/>
  <c r="J475" i="23" s="1"/>
  <c r="J490" i="23" a="1"/>
  <c r="J490" i="23" s="1"/>
  <c r="I5" i="23" a="1"/>
  <c r="I5" i="23" s="1"/>
  <c r="I24" i="23" a="1"/>
  <c r="I24" i="23" s="1"/>
  <c r="I44" i="23" a="1"/>
  <c r="I44" i="23" s="1"/>
  <c r="I78" i="23" a="1"/>
  <c r="I78" i="23" s="1"/>
  <c r="I89" i="23" a="1"/>
  <c r="I89" i="23" s="1"/>
  <c r="I101" i="23" a="1"/>
  <c r="I101" i="23" s="1"/>
  <c r="I113" i="23" a="1"/>
  <c r="I113" i="23" s="1"/>
  <c r="I126" i="23" a="1"/>
  <c r="I126" i="23" s="1"/>
  <c r="I138" i="23" a="1"/>
  <c r="I138" i="23" s="1"/>
  <c r="I151" i="23" a="1"/>
  <c r="I151" i="23" s="1"/>
  <c r="I164" i="23" a="1"/>
  <c r="I164" i="23" s="1"/>
  <c r="I177" i="23" a="1"/>
  <c r="I177" i="23" s="1"/>
  <c r="I190" i="23" a="1"/>
  <c r="I190" i="23" s="1"/>
  <c r="I202" i="23" a="1"/>
  <c r="I202" i="23" s="1"/>
  <c r="I215" i="23" a="1"/>
  <c r="I215" i="23" s="1"/>
  <c r="I228" i="23" a="1"/>
  <c r="I228" i="23" s="1"/>
  <c r="I241" i="23" a="1"/>
  <c r="I241" i="23" s="1"/>
  <c r="I254" i="23" a="1"/>
  <c r="I254" i="23" s="1"/>
  <c r="I266" i="23" a="1"/>
  <c r="I266" i="23" s="1"/>
  <c r="I279" i="23" a="1"/>
  <c r="I279" i="23" s="1"/>
  <c r="I292" i="23" a="1"/>
  <c r="I292" i="23" s="1"/>
  <c r="I305" i="23" a="1"/>
  <c r="I305" i="23" s="1"/>
  <c r="I318" i="23" a="1"/>
  <c r="I318" i="23" s="1"/>
  <c r="J8" i="23" a="1"/>
  <c r="J8" i="23" s="1"/>
  <c r="J17" i="23" a="1"/>
  <c r="J17" i="23" s="1"/>
  <c r="J26" i="23" a="1"/>
  <c r="J26" i="23" s="1"/>
  <c r="J35" i="23" a="1"/>
  <c r="J35" i="23" s="1"/>
  <c r="J45" i="23" a="1"/>
  <c r="J45" i="23" s="1"/>
  <c r="J54" i="23" a="1"/>
  <c r="J54" i="23" s="1"/>
  <c r="J73" i="23" a="1"/>
  <c r="J73" i="23" s="1"/>
  <c r="J93" i="23" a="1"/>
  <c r="J93" i="23" s="1"/>
  <c r="J113" i="23" a="1"/>
  <c r="J113" i="23" s="1"/>
  <c r="J133" i="23" a="1"/>
  <c r="J133" i="23" s="1"/>
  <c r="J143" i="23" a="1"/>
  <c r="J143" i="23" s="1"/>
  <c r="J162" i="23" a="1"/>
  <c r="J162" i="23" s="1"/>
  <c r="J172" i="23" a="1"/>
  <c r="J172" i="23" s="1"/>
  <c r="J183" i="23" a="1"/>
  <c r="J183" i="23" s="1"/>
  <c r="J202" i="23" a="1"/>
  <c r="J202" i="23" s="1"/>
  <c r="J212" i="23" a="1"/>
  <c r="J212" i="23" s="1"/>
  <c r="J232" i="23" a="1"/>
  <c r="J232" i="23" s="1"/>
  <c r="J251" i="23" a="1"/>
  <c r="J251" i="23" s="1"/>
  <c r="J273" i="23" a="1"/>
  <c r="J273" i="23" s="1"/>
  <c r="J283" i="23" a="1"/>
  <c r="J283" i="23" s="1"/>
  <c r="J306" i="23" a="1"/>
  <c r="J306" i="23" s="1"/>
  <c r="J318" i="23" a="1"/>
  <c r="J318" i="23" s="1"/>
  <c r="J341" i="23" a="1"/>
  <c r="J341" i="23" s="1"/>
  <c r="J353" i="23" a="1"/>
  <c r="J353" i="23" s="1"/>
  <c r="J364" i="23" a="1"/>
  <c r="J364" i="23" s="1"/>
  <c r="J376" i="23" a="1"/>
  <c r="J376" i="23" s="1"/>
  <c r="J387" i="23" a="1"/>
  <c r="J387" i="23" s="1"/>
  <c r="J399" i="23" a="1"/>
  <c r="J399" i="23" s="1"/>
  <c r="J447" i="23" a="1"/>
  <c r="J447" i="23" s="1"/>
  <c r="J460" i="23" a="1"/>
  <c r="J460" i="23" s="1"/>
  <c r="J476" i="23" a="1"/>
  <c r="J476" i="23" s="1"/>
  <c r="J491" i="23" a="1"/>
  <c r="J491" i="23" s="1"/>
  <c r="I15" i="23" a="1"/>
  <c r="I15" i="23" s="1"/>
  <c r="I34" i="23" a="1"/>
  <c r="I34" i="23" s="1"/>
  <c r="I45" i="23" a="1"/>
  <c r="I45" i="23" s="1"/>
  <c r="I55" i="23" a="1"/>
  <c r="I55" i="23" s="1"/>
  <c r="I66" i="23" a="1"/>
  <c r="I66" i="23" s="1"/>
  <c r="I102" i="23" a="1"/>
  <c r="I102" i="23" s="1"/>
  <c r="I139" i="23" a="1"/>
  <c r="I139" i="23" s="1"/>
  <c r="I152" i="23" a="1"/>
  <c r="I152" i="23" s="1"/>
  <c r="I165" i="23" a="1"/>
  <c r="I165" i="23" s="1"/>
  <c r="I203" i="23" a="1"/>
  <c r="I203" i="23" s="1"/>
  <c r="I216" i="23" a="1"/>
  <c r="I216" i="23" s="1"/>
  <c r="I229" i="23" a="1"/>
  <c r="I229" i="23" s="1"/>
  <c r="I267" i="23" a="1"/>
  <c r="I267" i="23" s="1"/>
  <c r="I280" i="23" a="1"/>
  <c r="I280" i="23" s="1"/>
  <c r="I293" i="23" a="1"/>
  <c r="I293" i="23" s="1"/>
  <c r="I331" i="23" a="1"/>
  <c r="I331" i="23" s="1"/>
  <c r="I344" i="23" a="1"/>
  <c r="I344" i="23" s="1"/>
  <c r="I357" i="23" a="1"/>
  <c r="I357" i="23" s="1"/>
  <c r="I395" i="23" a="1"/>
  <c r="I395" i="23" s="1"/>
  <c r="I408" i="23" a="1"/>
  <c r="I408" i="23" s="1"/>
  <c r="I437" i="23" a="1"/>
  <c r="I437" i="23" s="1"/>
  <c r="J36" i="23" a="1"/>
  <c r="J36" i="23" s="1"/>
  <c r="J64" i="23" a="1"/>
  <c r="J64" i="23" s="1"/>
  <c r="J83" i="23" a="1"/>
  <c r="J83" i="23" s="1"/>
  <c r="J94" i="23" a="1"/>
  <c r="J94" i="23" s="1"/>
  <c r="J104" i="23" a="1"/>
  <c r="J104" i="23" s="1"/>
  <c r="J123" i="23" a="1"/>
  <c r="J123" i="23" s="1"/>
  <c r="J134" i="23" a="1"/>
  <c r="J134" i="23" s="1"/>
  <c r="J153" i="23" a="1"/>
  <c r="J153" i="23" s="1"/>
  <c r="J173" i="23" a="1"/>
  <c r="J173" i="23" s="1"/>
  <c r="J193" i="23" a="1"/>
  <c r="J193" i="23" s="1"/>
  <c r="J213" i="23" a="1"/>
  <c r="J213" i="23" s="1"/>
  <c r="J223" i="23" a="1"/>
  <c r="J223" i="23" s="1"/>
  <c r="J242" i="23" a="1"/>
  <c r="J242" i="23" s="1"/>
  <c r="J252" i="23" a="1"/>
  <c r="J252" i="23" s="1"/>
  <c r="J263" i="23" a="1"/>
  <c r="J263" i="23" s="1"/>
  <c r="J284" i="23" a="1"/>
  <c r="J284" i="23" s="1"/>
  <c r="J295" i="23" a="1"/>
  <c r="J295" i="23" s="1"/>
  <c r="J330" i="23" a="1"/>
  <c r="J330" i="23" s="1"/>
  <c r="J342" i="23" a="1"/>
  <c r="J342" i="23" s="1"/>
  <c r="J365" i="23" a="1"/>
  <c r="J365" i="23" s="1"/>
  <c r="J377" i="23" a="1"/>
  <c r="J377" i="23" s="1"/>
  <c r="J388" i="23" a="1"/>
  <c r="J388" i="23" s="1"/>
  <c r="J400" i="23" a="1"/>
  <c r="J400" i="23" s="1"/>
  <c r="J411" i="23" a="1"/>
  <c r="J411" i="23" s="1"/>
  <c r="J423" i="23" a="1"/>
  <c r="J423" i="23" s="1"/>
  <c r="J435" i="23" a="1"/>
  <c r="J435" i="23" s="1"/>
  <c r="J448" i="23" a="1"/>
  <c r="J448" i="23" s="1"/>
  <c r="J461" i="23" a="1"/>
  <c r="J461" i="23" s="1"/>
  <c r="J477" i="23" a="1"/>
  <c r="J477" i="23" s="1"/>
  <c r="J492" i="23" a="1"/>
  <c r="J492" i="23" s="1"/>
  <c r="I6" i="23" a="1"/>
  <c r="I6" i="23" s="1"/>
  <c r="I25" i="23" a="1"/>
  <c r="I25" i="23" s="1"/>
  <c r="I35" i="23" a="1"/>
  <c r="I35" i="23" s="1"/>
  <c r="I67" i="23" a="1"/>
  <c r="I67" i="23" s="1"/>
  <c r="I79" i="23" a="1"/>
  <c r="I79" i="23" s="1"/>
  <c r="I90" i="23" a="1"/>
  <c r="I90" i="23" s="1"/>
  <c r="I114" i="23" a="1"/>
  <c r="I114" i="23" s="1"/>
  <c r="I127" i="23" a="1"/>
  <c r="I127" i="23" s="1"/>
  <c r="I140" i="23" a="1"/>
  <c r="I140" i="23" s="1"/>
  <c r="I153" i="23" a="1"/>
  <c r="I153" i="23" s="1"/>
  <c r="I166" i="23" a="1"/>
  <c r="I166" i="23" s="1"/>
  <c r="I178" i="23" a="1"/>
  <c r="I178" i="23" s="1"/>
  <c r="I191" i="23" a="1"/>
  <c r="I191" i="23" s="1"/>
  <c r="I204" i="23" a="1"/>
  <c r="I204" i="23" s="1"/>
  <c r="I217" i="23" a="1"/>
  <c r="I217" i="23" s="1"/>
  <c r="I230" i="23" a="1"/>
  <c r="I230" i="23" s="1"/>
  <c r="I242" i="23" a="1"/>
  <c r="I242" i="23" s="1"/>
  <c r="I255" i="23" a="1"/>
  <c r="I255" i="23" s="1"/>
  <c r="I268" i="23" a="1"/>
  <c r="I268" i="23" s="1"/>
  <c r="I281" i="23" a="1"/>
  <c r="I281" i="23" s="1"/>
  <c r="I294" i="23" a="1"/>
  <c r="I294" i="23" s="1"/>
  <c r="I306" i="23" a="1"/>
  <c r="I306" i="23" s="1"/>
  <c r="I319" i="23" a="1"/>
  <c r="I319" i="23" s="1"/>
  <c r="I332" i="23" a="1"/>
  <c r="I332" i="23" s="1"/>
  <c r="I345" i="23" a="1"/>
  <c r="I345" i="23" s="1"/>
  <c r="I358" i="23" a="1"/>
  <c r="I358" i="23" s="1"/>
  <c r="I370" i="23" a="1"/>
  <c r="I370" i="23" s="1"/>
  <c r="I383" i="23" a="1"/>
  <c r="I383" i="23" s="1"/>
  <c r="I396" i="23" a="1"/>
  <c r="I396" i="23" s="1"/>
  <c r="I409" i="23" a="1"/>
  <c r="I409" i="23" s="1"/>
  <c r="I423" i="23" a="1"/>
  <c r="I423" i="23" s="1"/>
  <c r="I438" i="23" a="1"/>
  <c r="I438" i="23" s="1"/>
  <c r="I452" i="23" a="1"/>
  <c r="I452" i="23" s="1"/>
  <c r="I466" i="23" a="1"/>
  <c r="I466" i="23" s="1"/>
  <c r="I482" i="23" a="1"/>
  <c r="I482" i="23" s="1"/>
  <c r="J9" i="23" a="1"/>
  <c r="J9" i="23" s="1"/>
  <c r="J18" i="23" a="1"/>
  <c r="J18" i="23" s="1"/>
  <c r="J27" i="23" a="1"/>
  <c r="J27" i="23" s="1"/>
  <c r="J37" i="23" a="1"/>
  <c r="J37" i="23" s="1"/>
  <c r="J46" i="23" a="1"/>
  <c r="J46" i="23" s="1"/>
  <c r="J55" i="23" a="1"/>
  <c r="J55" i="23" s="1"/>
  <c r="J74" i="23" a="1"/>
  <c r="J74" i="23" s="1"/>
  <c r="J84" i="23" a="1"/>
  <c r="J84" i="23" s="1"/>
  <c r="J114" i="23" a="1"/>
  <c r="J114" i="23" s="1"/>
  <c r="J124" i="23" a="1"/>
  <c r="J124" i="23" s="1"/>
  <c r="J144" i="23" a="1"/>
  <c r="J144" i="23" s="1"/>
  <c r="J163" i="23" a="1"/>
  <c r="J163" i="23" s="1"/>
  <c r="J174" i="23" a="1"/>
  <c r="J174" i="23" s="1"/>
  <c r="J184" i="23" a="1"/>
  <c r="J184" i="23" s="1"/>
  <c r="J203" i="23" a="1"/>
  <c r="J203" i="23" s="1"/>
  <c r="J214" i="23" a="1"/>
  <c r="J214" i="23" s="1"/>
  <c r="J233" i="23" a="1"/>
  <c r="J233" i="23" s="1"/>
  <c r="J253" i="23" a="1"/>
  <c r="J253" i="23" s="1"/>
  <c r="J274" i="23" a="1"/>
  <c r="J274" i="23" s="1"/>
  <c r="J285" i="23" a="1"/>
  <c r="J285" i="23" s="1"/>
  <c r="J296" i="23" a="1"/>
  <c r="J296" i="23" s="1"/>
  <c r="J307" i="23" a="1"/>
  <c r="J307" i="23" s="1"/>
  <c r="J319" i="23" a="1"/>
  <c r="J319" i="23" s="1"/>
  <c r="J354" i="23" a="1"/>
  <c r="J354" i="23" s="1"/>
  <c r="J366" i="23" a="1"/>
  <c r="J366" i="23" s="1"/>
  <c r="J389" i="23" a="1"/>
  <c r="J389" i="23" s="1"/>
  <c r="J401" i="23" a="1"/>
  <c r="J401" i="23" s="1"/>
  <c r="J412" i="23" a="1"/>
  <c r="J412" i="23" s="1"/>
  <c r="J28" i="23" a="1"/>
  <c r="J28" i="23" s="1"/>
  <c r="J65" i="23" a="1"/>
  <c r="J65" i="23" s="1"/>
  <c r="J85" i="23" a="1"/>
  <c r="J85" i="23" s="1"/>
  <c r="J95" i="23" a="1"/>
  <c r="J95" i="23" s="1"/>
  <c r="J105" i="23" a="1"/>
  <c r="J105" i="23" s="1"/>
  <c r="J125" i="23" a="1"/>
  <c r="J125" i="23" s="1"/>
  <c r="J135" i="23" a="1"/>
  <c r="J135" i="23" s="1"/>
  <c r="J154" i="23" a="1"/>
  <c r="J154" i="23" s="1"/>
  <c r="J164" i="23" a="1"/>
  <c r="J164" i="23" s="1"/>
  <c r="J194" i="23" a="1"/>
  <c r="J194" i="23" s="1"/>
  <c r="J204" i="23" a="1"/>
  <c r="J204" i="23" s="1"/>
  <c r="J224" i="23" a="1"/>
  <c r="J224" i="23" s="1"/>
  <c r="J243" i="23" a="1"/>
  <c r="J243" i="23" s="1"/>
  <c r="J254" i="23" a="1"/>
  <c r="J254" i="23" s="1"/>
  <c r="J264" i="23" a="1"/>
  <c r="J264" i="23" s="1"/>
  <c r="J286" i="23" a="1"/>
  <c r="J286" i="23" s="1"/>
  <c r="J297" i="23" a="1"/>
  <c r="J297" i="23" s="1"/>
  <c r="J308" i="23" a="1"/>
  <c r="J308" i="23" s="1"/>
  <c r="J320" i="23" a="1"/>
  <c r="J320" i="23" s="1"/>
  <c r="J331" i="23" a="1"/>
  <c r="J331" i="23" s="1"/>
  <c r="J343" i="23" a="1"/>
  <c r="J343" i="23" s="1"/>
  <c r="J378" i="23" a="1"/>
  <c r="J378" i="23" s="1"/>
  <c r="J390" i="23" a="1"/>
  <c r="J390" i="23" s="1"/>
  <c r="J413" i="23" a="1"/>
  <c r="J413" i="23" s="1"/>
  <c r="J425" i="23" a="1"/>
  <c r="J425" i="23" s="1"/>
  <c r="J437" i="23" a="1"/>
  <c r="J437" i="23" s="1"/>
  <c r="J463" i="23" a="1"/>
  <c r="J463" i="23" s="1"/>
  <c r="J494" i="23" a="1"/>
  <c r="J494" i="23" s="1"/>
  <c r="I7" i="23" a="1"/>
  <c r="I7" i="23" s="1"/>
  <c r="I26" i="23" a="1"/>
  <c r="I26" i="23" s="1"/>
  <c r="I37" i="23" a="1"/>
  <c r="I37" i="23" s="1"/>
  <c r="I57" i="23" a="1"/>
  <c r="I57" i="23" s="1"/>
  <c r="I69" i="23" a="1"/>
  <c r="I69" i="23" s="1"/>
  <c r="I80" i="23" a="1"/>
  <c r="I80" i="23" s="1"/>
  <c r="I92" i="23" a="1"/>
  <c r="I92" i="23" s="1"/>
  <c r="I116" i="23" a="1"/>
  <c r="I116" i="23" s="1"/>
  <c r="I129" i="23" a="1"/>
  <c r="I129" i="23" s="1"/>
  <c r="I142" i="23" a="1"/>
  <c r="I142" i="23" s="1"/>
  <c r="I154" i="23" a="1"/>
  <c r="I154" i="23" s="1"/>
  <c r="I167" i="23" a="1"/>
  <c r="I167" i="23" s="1"/>
  <c r="I180" i="23" a="1"/>
  <c r="I180" i="23" s="1"/>
  <c r="I193" i="23" a="1"/>
  <c r="I193" i="23" s="1"/>
  <c r="I206" i="23" a="1"/>
  <c r="I206" i="23" s="1"/>
  <c r="I218" i="23" a="1"/>
  <c r="I218" i="23" s="1"/>
  <c r="I231" i="23" a="1"/>
  <c r="I231" i="23" s="1"/>
  <c r="I244" i="23" a="1"/>
  <c r="I244" i="23" s="1"/>
  <c r="I257" i="23" a="1"/>
  <c r="I257" i="23" s="1"/>
  <c r="I270" i="23" a="1"/>
  <c r="I270" i="23" s="1"/>
  <c r="J10" i="23" a="1"/>
  <c r="J10" i="23" s="1"/>
  <c r="J19" i="23" a="1"/>
  <c r="J19" i="23" s="1"/>
  <c r="J29" i="23" a="1"/>
  <c r="J29" i="23" s="1"/>
  <c r="J38" i="23" a="1"/>
  <c r="J38" i="23" s="1"/>
  <c r="J47" i="23" a="1"/>
  <c r="J47" i="23" s="1"/>
  <c r="J56" i="23" a="1"/>
  <c r="J56" i="23" s="1"/>
  <c r="J75" i="23" a="1"/>
  <c r="J75" i="23" s="1"/>
  <c r="J86" i="23" a="1"/>
  <c r="J86" i="23" s="1"/>
  <c r="J115" i="23" a="1"/>
  <c r="J115" i="23" s="1"/>
  <c r="J126" i="23" a="1"/>
  <c r="J126" i="23" s="1"/>
  <c r="J145" i="23" a="1"/>
  <c r="J145" i="23" s="1"/>
  <c r="J165" i="23" a="1"/>
  <c r="J165" i="23" s="1"/>
  <c r="J175" i="23" a="1"/>
  <c r="J175" i="23" s="1"/>
  <c r="J185" i="23" a="1"/>
  <c r="J185" i="23" s="1"/>
  <c r="J205" i="23" a="1"/>
  <c r="J205" i="23" s="1"/>
  <c r="J215" i="23" a="1"/>
  <c r="J215" i="23" s="1"/>
  <c r="J234" i="23" a="1"/>
  <c r="J234" i="23" s="1"/>
  <c r="J244" i="23" a="1"/>
  <c r="J244" i="23" s="1"/>
  <c r="J265" i="23" a="1"/>
  <c r="J265" i="23" s="1"/>
  <c r="J275" i="23" a="1"/>
  <c r="J275" i="23" s="1"/>
  <c r="J309" i="23" a="1"/>
  <c r="J309" i="23" s="1"/>
  <c r="J321" i="23" a="1"/>
  <c r="J321" i="23" s="1"/>
  <c r="J332" i="23" a="1"/>
  <c r="J332" i="23" s="1"/>
  <c r="J344" i="23" a="1"/>
  <c r="J344" i="23" s="1"/>
  <c r="J355" i="23" a="1"/>
  <c r="J355" i="23" s="1"/>
  <c r="J367" i="23" a="1"/>
  <c r="J367" i="23" s="1"/>
  <c r="J402" i="23" a="1"/>
  <c r="J402" i="23" s="1"/>
  <c r="J414" i="23" a="1"/>
  <c r="J414" i="23" s="1"/>
  <c r="J438" i="23" a="1"/>
  <c r="J438" i="23" s="1"/>
  <c r="J450" i="23" a="1"/>
  <c r="J450" i="23" s="1"/>
  <c r="J464" i="23" a="1"/>
  <c r="J464" i="23" s="1"/>
  <c r="J479" i="23" a="1"/>
  <c r="J479" i="23" s="1"/>
  <c r="J495" i="23" a="1"/>
  <c r="J495" i="23" s="1"/>
  <c r="I17" i="23" a="1"/>
  <c r="I17" i="23" s="1"/>
  <c r="I27" i="23" a="1"/>
  <c r="I27" i="23" s="1"/>
  <c r="I47" i="23" a="1"/>
  <c r="I47" i="23" s="1"/>
  <c r="I70" i="23" a="1"/>
  <c r="I70" i="23" s="1"/>
  <c r="I81" i="23" a="1"/>
  <c r="I81" i="23" s="1"/>
  <c r="I93" i="23" a="1"/>
  <c r="I93" i="23" s="1"/>
  <c r="I104" i="23" a="1"/>
  <c r="I104" i="23" s="1"/>
  <c r="I117" i="23" a="1"/>
  <c r="I117" i="23" s="1"/>
  <c r="I155" i="23" a="1"/>
  <c r="I155" i="23" s="1"/>
  <c r="I168" i="23" a="1"/>
  <c r="I168" i="23" s="1"/>
  <c r="I181" i="23" a="1"/>
  <c r="I181" i="23" s="1"/>
  <c r="I219" i="23" a="1"/>
  <c r="I219" i="23" s="1"/>
  <c r="I232" i="23" a="1"/>
  <c r="I232" i="23" s="1"/>
  <c r="I245" i="23" a="1"/>
  <c r="I245" i="23" s="1"/>
  <c r="I283" i="23" a="1"/>
  <c r="I283" i="23" s="1"/>
  <c r="J20" i="23" a="1"/>
  <c r="J20" i="23" s="1"/>
  <c r="J66" i="23" a="1"/>
  <c r="J66" i="23" s="1"/>
  <c r="J76" i="23" a="1"/>
  <c r="J76" i="23" s="1"/>
  <c r="J96" i="23" a="1"/>
  <c r="J96" i="23" s="1"/>
  <c r="J106" i="23" a="1"/>
  <c r="J106" i="23" s="1"/>
  <c r="J116" i="23" a="1"/>
  <c r="J116" i="23" s="1"/>
  <c r="J136" i="23" a="1"/>
  <c r="J136" i="23" s="1"/>
  <c r="J155" i="23" a="1"/>
  <c r="J155" i="23" s="1"/>
  <c r="J166" i="23" a="1"/>
  <c r="J166" i="23" s="1"/>
  <c r="J195" i="23" a="1"/>
  <c r="J195" i="23" s="1"/>
  <c r="J206" i="23" a="1"/>
  <c r="J206" i="23" s="1"/>
  <c r="J225" i="23" a="1"/>
  <c r="J225" i="23" s="1"/>
  <c r="J245" i="23" a="1"/>
  <c r="J245" i="23" s="1"/>
  <c r="J255" i="23" a="1"/>
  <c r="J255" i="23" s="1"/>
  <c r="J276" i="23" a="1"/>
  <c r="J276" i="23" s="1"/>
  <c r="J287" i="23" a="1"/>
  <c r="J287" i="23" s="1"/>
  <c r="J298" i="23" a="1"/>
  <c r="J298" i="23" s="1"/>
  <c r="J310" i="23" a="1"/>
  <c r="J310" i="23" s="1"/>
  <c r="J333" i="23" a="1"/>
  <c r="J333" i="23" s="1"/>
  <c r="J345" i="23" a="1"/>
  <c r="J345" i="23" s="1"/>
  <c r="J356" i="23" a="1"/>
  <c r="J356" i="23" s="1"/>
  <c r="J368" i="23" a="1"/>
  <c r="J368" i="23" s="1"/>
  <c r="J379" i="23" a="1"/>
  <c r="J379" i="23" s="1"/>
  <c r="J391" i="23" a="1"/>
  <c r="J391" i="23" s="1"/>
  <c r="J426" i="23" a="1"/>
  <c r="J426" i="23" s="1"/>
  <c r="J451" i="23" a="1"/>
  <c r="J451" i="23" s="1"/>
  <c r="J465" i="23" a="1"/>
  <c r="J465" i="23" s="1"/>
  <c r="J480" i="23" a="1"/>
  <c r="J480" i="23" s="1"/>
  <c r="I487" i="23" a="1"/>
  <c r="I487" i="23" s="1"/>
  <c r="I470" i="23" a="1"/>
  <c r="I470" i="23" s="1"/>
  <c r="I439" i="23" a="1"/>
  <c r="I439" i="23" s="1"/>
  <c r="I422" i="23" a="1"/>
  <c r="I422" i="23" s="1"/>
  <c r="I406" i="23" a="1"/>
  <c r="I406" i="23" s="1"/>
  <c r="I390" i="23" a="1"/>
  <c r="I390" i="23" s="1"/>
  <c r="I341" i="23" a="1"/>
  <c r="I341" i="23" s="1"/>
  <c r="I295" i="23" a="1"/>
  <c r="I295" i="23" s="1"/>
  <c r="I258" i="23" a="1"/>
  <c r="I258" i="23" s="1"/>
  <c r="I208" i="23" a="1"/>
  <c r="I208" i="23" s="1"/>
  <c r="I156" i="23" a="1"/>
  <c r="I156" i="23" s="1"/>
  <c r="I91" i="23" a="1"/>
  <c r="I91" i="23" s="1"/>
  <c r="I29" i="23" a="1"/>
  <c r="I29" i="23" s="1"/>
  <c r="J452" i="23" a="1"/>
  <c r="J452" i="23" s="1"/>
  <c r="I471" i="23" a="1"/>
  <c r="I471" i="23" s="1"/>
  <c r="I486" i="23" a="1"/>
  <c r="I486" i="23" s="1"/>
  <c r="I469" i="23" a="1"/>
  <c r="I469" i="23" s="1"/>
  <c r="I454" i="23" a="1"/>
  <c r="I454" i="23" s="1"/>
  <c r="I421" i="23" a="1"/>
  <c r="I421" i="23" s="1"/>
  <c r="I405" i="23" a="1"/>
  <c r="I405" i="23" s="1"/>
  <c r="I389" i="23" a="1"/>
  <c r="I389" i="23" s="1"/>
  <c r="I374" i="23" a="1"/>
  <c r="I374" i="23" s="1"/>
  <c r="I356" i="23" a="1"/>
  <c r="I356" i="23" s="1"/>
  <c r="I340" i="23" a="1"/>
  <c r="I340" i="23" s="1"/>
  <c r="I321" i="23" a="1"/>
  <c r="I321" i="23" s="1"/>
  <c r="I256" i="23" a="1"/>
  <c r="I256" i="23" s="1"/>
  <c r="I207" i="23" a="1"/>
  <c r="I207" i="23" s="1"/>
  <c r="I82" i="23" a="1"/>
  <c r="I82" i="23" s="1"/>
  <c r="I28" i="23" a="1"/>
  <c r="I28" i="23" s="1"/>
  <c r="J449" i="23" a="1"/>
  <c r="J449" i="23" s="1"/>
  <c r="J127" i="23" a="1"/>
  <c r="J127" i="23" s="1"/>
  <c r="I484" i="23" a="1"/>
  <c r="I484" i="23" s="1"/>
  <c r="I467" i="23" a="1"/>
  <c r="I467" i="23" s="1"/>
  <c r="I451" i="23" a="1"/>
  <c r="I451" i="23" s="1"/>
  <c r="I435" i="23" a="1"/>
  <c r="I435" i="23" s="1"/>
  <c r="I419" i="23" a="1"/>
  <c r="I419" i="23" s="1"/>
  <c r="I402" i="23" a="1"/>
  <c r="I402" i="23" s="1"/>
  <c r="I387" i="23" a="1"/>
  <c r="I387" i="23" s="1"/>
  <c r="I372" i="23" a="1"/>
  <c r="I372" i="23" s="1"/>
  <c r="I354" i="23" a="1"/>
  <c r="I354" i="23" s="1"/>
  <c r="I337" i="23" a="1"/>
  <c r="I337" i="23" s="1"/>
  <c r="I317" i="23" a="1"/>
  <c r="I317" i="23" s="1"/>
  <c r="I286" i="23" a="1"/>
  <c r="I286" i="23" s="1"/>
  <c r="I247" i="23" a="1"/>
  <c r="I247" i="23" s="1"/>
  <c r="I143" i="23" a="1"/>
  <c r="I143" i="23" s="1"/>
  <c r="I18" i="23" a="1"/>
  <c r="I18" i="23" s="1"/>
  <c r="J436" i="23" a="1"/>
  <c r="J436" i="23" s="1"/>
  <c r="J266" i="23" a="1"/>
  <c r="J266" i="23" s="1"/>
  <c r="I418" i="23" a="1"/>
  <c r="I418" i="23" s="1"/>
  <c r="I386" i="23" a="1"/>
  <c r="I386" i="23" s="1"/>
  <c r="I371" i="23" a="1"/>
  <c r="I371" i="23" s="1"/>
  <c r="I336" i="23" a="1"/>
  <c r="I336" i="23" s="1"/>
  <c r="I316" i="23" a="1"/>
  <c r="I316" i="23" s="1"/>
  <c r="I285" i="23" a="1"/>
  <c r="I285" i="23" s="1"/>
  <c r="I195" i="23" a="1"/>
  <c r="I195" i="23" s="1"/>
  <c r="I141" i="23" a="1"/>
  <c r="I141" i="23" s="1"/>
  <c r="I71" i="23" a="1"/>
  <c r="I71" i="23" s="1"/>
  <c r="J97" i="23" a="1"/>
  <c r="J97" i="23" s="1"/>
  <c r="I498" i="23" a="1"/>
  <c r="I498" i="23" s="1"/>
  <c r="I464" i="23" a="1"/>
  <c r="I464" i="23" s="1"/>
  <c r="I449" i="23" a="1"/>
  <c r="I449" i="23" s="1"/>
  <c r="I433" i="23" a="1"/>
  <c r="I433" i="23" s="1"/>
  <c r="I417" i="23" a="1"/>
  <c r="I417" i="23" s="1"/>
  <c r="I401" i="23" a="1"/>
  <c r="I401" i="23" s="1"/>
  <c r="I369" i="23" a="1"/>
  <c r="I369" i="23" s="1"/>
  <c r="I353" i="23" a="1"/>
  <c r="I353" i="23" s="1"/>
  <c r="I335" i="23" a="1"/>
  <c r="I335" i="23" s="1"/>
  <c r="I311" i="23" a="1"/>
  <c r="I311" i="23" s="1"/>
  <c r="I284" i="23" a="1"/>
  <c r="I284" i="23" s="1"/>
  <c r="I246" i="23" a="1"/>
  <c r="I246" i="23" s="1"/>
  <c r="I194" i="23" a="1"/>
  <c r="I194" i="23" s="1"/>
  <c r="I131" i="23" a="1"/>
  <c r="I131" i="23" s="1"/>
  <c r="I16" i="23" a="1"/>
  <c r="I16" i="23" s="1"/>
  <c r="J424" i="23" a="1"/>
  <c r="J424" i="23" s="1"/>
  <c r="J246" i="23" a="1"/>
  <c r="J246" i="23" s="1"/>
  <c r="J87" i="23" a="1"/>
  <c r="J87" i="23" s="1"/>
  <c r="I481" i="23" a="1"/>
  <c r="I481" i="23" s="1"/>
  <c r="I463" i="23" a="1"/>
  <c r="I463" i="23" s="1"/>
  <c r="I448" i="23" a="1"/>
  <c r="I448" i="23" s="1"/>
  <c r="I432" i="23" a="1"/>
  <c r="I432" i="23" s="1"/>
  <c r="I416" i="23" a="1"/>
  <c r="I416" i="23" s="1"/>
  <c r="I400" i="23" a="1"/>
  <c r="I400" i="23" s="1"/>
  <c r="I385" i="23" a="1"/>
  <c r="I385" i="23" s="1"/>
  <c r="I368" i="23" a="1"/>
  <c r="I368" i="23" s="1"/>
  <c r="I282" i="23" a="1"/>
  <c r="I282" i="23" s="1"/>
  <c r="I243" i="23" a="1"/>
  <c r="I243" i="23" s="1"/>
  <c r="I192" i="23" a="1"/>
  <c r="I192" i="23" s="1"/>
  <c r="I130" i="23" a="1"/>
  <c r="I130" i="23" s="1"/>
  <c r="I68" i="23" a="1"/>
  <c r="I68" i="23" s="1"/>
  <c r="J415" i="23" a="1"/>
  <c r="J415" i="23" s="1"/>
  <c r="J235" i="23" a="1"/>
  <c r="J235" i="23" s="1"/>
  <c r="J77" i="23" a="1"/>
  <c r="J77" i="23" s="1"/>
  <c r="I480" i="23" a="1"/>
  <c r="I480" i="23" s="1"/>
  <c r="I479" i="23" a="1"/>
  <c r="I479" i="23" s="1"/>
  <c r="I431" i="23" a="1"/>
  <c r="I431" i="23" s="1"/>
  <c r="I399" i="23" a="1"/>
  <c r="I399" i="23" s="1"/>
  <c r="I384" i="23" a="1"/>
  <c r="I384" i="23" s="1"/>
  <c r="I367" i="23" a="1"/>
  <c r="I367" i="23" s="1"/>
  <c r="I350" i="23" a="1"/>
  <c r="I350" i="23" s="1"/>
  <c r="I334" i="23" a="1"/>
  <c r="I334" i="23" s="1"/>
  <c r="I310" i="23" a="1"/>
  <c r="I310" i="23" s="1"/>
  <c r="I240" i="23" a="1"/>
  <c r="I240" i="23" s="1"/>
  <c r="I189" i="23" a="1"/>
  <c r="I189" i="23" s="1"/>
  <c r="I128" i="23" a="1"/>
  <c r="I128" i="23" s="1"/>
  <c r="I59" i="23" a="1"/>
  <c r="I59" i="23" s="1"/>
  <c r="I8" i="23" a="1"/>
  <c r="I8" i="23" s="1"/>
  <c r="J403" i="23" a="1"/>
  <c r="J403" i="23" s="1"/>
  <c r="I497" i="23" a="1"/>
  <c r="I497" i="23" s="1"/>
  <c r="I496" i="23" a="1"/>
  <c r="I496" i="23" s="1"/>
  <c r="I447" i="23" a="1"/>
  <c r="I447" i="23" s="1"/>
  <c r="I415" i="23" a="1"/>
  <c r="I415" i="23" s="1"/>
  <c r="I495" i="23" a="1"/>
  <c r="I495" i="23" s="1"/>
  <c r="I478" i="23" a="1"/>
  <c r="I478" i="23" s="1"/>
  <c r="I462" i="23" a="1"/>
  <c r="I462" i="23" s="1"/>
  <c r="I382" i="23" a="1"/>
  <c r="I382" i="23" s="1"/>
  <c r="I349" i="23" a="1"/>
  <c r="I349" i="23" s="1"/>
  <c r="I333" i="23" a="1"/>
  <c r="I333" i="23" s="1"/>
  <c r="I309" i="23" a="1"/>
  <c r="I309" i="23" s="1"/>
  <c r="I58" i="23" a="1"/>
  <c r="I58" i="23" s="1"/>
  <c r="J392" i="23" a="1"/>
  <c r="J392" i="23" s="1"/>
  <c r="J216" i="23" a="1"/>
  <c r="J216" i="23" s="1"/>
  <c r="J57" i="23" a="1"/>
  <c r="J57" i="23" s="1"/>
  <c r="I414" i="23" a="1"/>
  <c r="I414" i="23" s="1"/>
  <c r="I398" i="23" a="1"/>
  <c r="I398" i="23" s="1"/>
  <c r="I381" i="23" a="1"/>
  <c r="I381" i="23" s="1"/>
  <c r="I366" i="23" a="1"/>
  <c r="I366" i="23" s="1"/>
  <c r="I348" i="23" a="1"/>
  <c r="I348" i="23" s="1"/>
  <c r="I330" i="23" a="1"/>
  <c r="I330" i="23" s="1"/>
  <c r="I308" i="23" a="1"/>
  <c r="I308" i="23" s="1"/>
  <c r="I273" i="23" a="1"/>
  <c r="I273" i="23" s="1"/>
  <c r="I233" i="23" a="1"/>
  <c r="I233" i="23" s="1"/>
  <c r="I182" i="23" a="1"/>
  <c r="I182" i="23" s="1"/>
  <c r="I118" i="23" a="1"/>
  <c r="I118" i="23" s="1"/>
  <c r="I56" i="23" a="1"/>
  <c r="I56" i="23" s="1"/>
  <c r="J497" i="23" a="1"/>
  <c r="J497" i="23" s="1"/>
  <c r="J380" i="23" a="1"/>
  <c r="J380" i="23" s="1"/>
  <c r="J48" i="23" a="1"/>
  <c r="J48" i="23" s="1"/>
  <c r="I445" i="23" a="1"/>
  <c r="I445" i="23" s="1"/>
  <c r="I429" i="23" a="1"/>
  <c r="I429" i="23" s="1"/>
  <c r="I413" i="23" a="1"/>
  <c r="I413" i="23" s="1"/>
  <c r="I397" i="23" a="1"/>
  <c r="I397" i="23" s="1"/>
  <c r="I380" i="23" a="1"/>
  <c r="I380" i="23" s="1"/>
  <c r="I363" i="23" a="1"/>
  <c r="I363" i="23" s="1"/>
  <c r="I347" i="23" a="1"/>
  <c r="I347" i="23" s="1"/>
  <c r="I307" i="23" a="1"/>
  <c r="I307" i="23" s="1"/>
  <c r="I272" i="23" a="1"/>
  <c r="I272" i="23" s="1"/>
  <c r="I179" i="23" a="1"/>
  <c r="I179" i="23" s="1"/>
  <c r="I115" i="23" a="1"/>
  <c r="I115" i="23" s="1"/>
  <c r="I48" i="23" a="1"/>
  <c r="I48" i="23" s="1"/>
  <c r="J496" i="23" a="1"/>
  <c r="J496" i="23" s="1"/>
  <c r="J369" i="23" a="1"/>
  <c r="J369" i="23" s="1"/>
  <c r="J196" i="23" a="1"/>
  <c r="J196" i="23" s="1"/>
  <c r="J39" i="23" a="1"/>
  <c r="J39" i="23" s="1"/>
  <c r="I428" i="23" a="1"/>
  <c r="I428" i="23" s="1"/>
  <c r="I412" i="23" a="1"/>
  <c r="I412" i="23" s="1"/>
  <c r="I394" i="23" a="1"/>
  <c r="I394" i="23" s="1"/>
  <c r="I379" i="23" a="1"/>
  <c r="I379" i="23" s="1"/>
  <c r="I362" i="23" a="1"/>
  <c r="I362" i="23" s="1"/>
  <c r="I346" i="23" a="1"/>
  <c r="I346" i="23" s="1"/>
  <c r="I329" i="23" a="1"/>
  <c r="I329" i="23" s="1"/>
  <c r="I304" i="23" a="1"/>
  <c r="I304" i="23" s="1"/>
  <c r="I271" i="23" a="1"/>
  <c r="I271" i="23" s="1"/>
  <c r="I227" i="23" a="1"/>
  <c r="I227" i="23" s="1"/>
  <c r="I176" i="23" a="1"/>
  <c r="I176" i="23" s="1"/>
  <c r="J493" i="23" a="1"/>
  <c r="J493" i="23" s="1"/>
  <c r="J357" i="23" a="1"/>
  <c r="J357" i="23" s="1"/>
  <c r="J186" i="23" a="1"/>
  <c r="J186" i="23" s="1"/>
  <c r="J30" i="23" a="1"/>
  <c r="J30" i="23" s="1"/>
  <c r="I444" i="23" a="1"/>
  <c r="I444" i="23" s="1"/>
  <c r="I491" i="23" a="1"/>
  <c r="I491" i="23" s="1"/>
  <c r="I474" i="23" a="1"/>
  <c r="I474" i="23" s="1"/>
  <c r="I458" i="23" a="1"/>
  <c r="I458" i="23" s="1"/>
  <c r="I443" i="23" a="1"/>
  <c r="I443" i="23" s="1"/>
  <c r="I427" i="23" a="1"/>
  <c r="I427" i="23" s="1"/>
  <c r="I411" i="23" a="1"/>
  <c r="I411" i="23" s="1"/>
  <c r="I378" i="23" a="1"/>
  <c r="I378" i="23" s="1"/>
  <c r="I328" i="23" a="1"/>
  <c r="I328" i="23" s="1"/>
  <c r="I298" i="23" a="1"/>
  <c r="I298" i="23" s="1"/>
  <c r="I269" i="23" a="1"/>
  <c r="I269" i="23" s="1"/>
  <c r="I221" i="23" a="1"/>
  <c r="I221" i="23" s="1"/>
  <c r="I105" i="23" a="1"/>
  <c r="I105" i="23" s="1"/>
  <c r="I46" i="23" a="1"/>
  <c r="I46" i="23" s="1"/>
  <c r="J481" i="23" a="1"/>
  <c r="J481" i="23" s="1"/>
  <c r="J176" i="23" a="1"/>
  <c r="J176" i="23" s="1"/>
  <c r="J21" i="23" a="1"/>
  <c r="J21" i="23" s="1"/>
  <c r="I475" i="23" a="1"/>
  <c r="I475" i="23" s="1"/>
  <c r="I490" i="23" a="1"/>
  <c r="I490" i="23" s="1"/>
  <c r="I457" i="23" a="1"/>
  <c r="I457" i="23" s="1"/>
  <c r="I442" i="23" a="1"/>
  <c r="I442" i="23" s="1"/>
  <c r="I426" i="23" a="1"/>
  <c r="I426" i="23" s="1"/>
  <c r="I410" i="23" a="1"/>
  <c r="I410" i="23" s="1"/>
  <c r="I393" i="23" a="1"/>
  <c r="I393" i="23" s="1"/>
  <c r="I377" i="23" a="1"/>
  <c r="I377" i="23" s="1"/>
  <c r="I361" i="23" a="1"/>
  <c r="I361" i="23" s="1"/>
  <c r="I343" i="23" a="1"/>
  <c r="I343" i="23" s="1"/>
  <c r="I324" i="23" a="1"/>
  <c r="I324" i="23" s="1"/>
  <c r="I220" i="23" a="1"/>
  <c r="I220" i="23" s="1"/>
  <c r="I169" i="23" a="1"/>
  <c r="I169" i="23" s="1"/>
  <c r="I103" i="23" a="1"/>
  <c r="I103" i="23" s="1"/>
  <c r="J478" i="23" a="1"/>
  <c r="J478" i="23" s="1"/>
  <c r="J334" i="23" a="1"/>
  <c r="J334" i="23" s="1"/>
  <c r="J11" i="23" a="1"/>
  <c r="J11" i="23" s="1"/>
  <c r="E3" i="12" l="1"/>
  <c r="F3" i="12" s="1"/>
  <c r="K3" i="12"/>
  <c r="AX61" i="7"/>
  <c r="C2" i="12" s="1"/>
  <c r="K2" i="12" s="1"/>
  <c r="J4" i="13"/>
  <c r="H6" i="13"/>
  <c r="J5" i="13"/>
  <c r="G5" i="13"/>
  <c r="I4" i="13"/>
  <c r="N10" i="13"/>
  <c r="N9" i="13"/>
  <c r="A19" i="14" s="1"/>
  <c r="AV63" i="7"/>
  <c r="AW63" i="7" s="1"/>
  <c r="AX63" i="7" s="1"/>
  <c r="C4" i="12" s="1"/>
  <c r="Y64" i="7"/>
  <c r="C62" i="7"/>
  <c r="C63" i="7" s="1"/>
  <c r="C64" i="7" s="1"/>
  <c r="I3" i="11"/>
  <c r="I7" i="11" s="1"/>
  <c r="L2" i="23" a="1"/>
  <c r="L2" i="23" s="1"/>
  <c r="M2" i="23" a="1"/>
  <c r="M2" i="23" s="1"/>
  <c r="K2" i="23" a="1"/>
  <c r="K2" i="23" s="1"/>
  <c r="N2" i="23" a="1"/>
  <c r="N2" i="23" s="1"/>
  <c r="J2" i="23" a="1"/>
  <c r="J2" i="23" s="1"/>
  <c r="I2" i="23" a="1"/>
  <c r="I2" i="23" s="1"/>
  <c r="E4" i="12" l="1"/>
  <c r="F4" i="12" s="1"/>
  <c r="K4" i="12"/>
  <c r="H7" i="13"/>
  <c r="J6" i="13"/>
  <c r="G6" i="13"/>
  <c r="I5" i="13"/>
  <c r="Y65" i="7"/>
  <c r="AV64" i="7"/>
  <c r="AW64" i="7" s="1"/>
  <c r="AX64" i="7" s="1"/>
  <c r="C5" i="12" s="1"/>
  <c r="D63" i="7"/>
  <c r="E63" i="7" s="1"/>
  <c r="D62" i="7"/>
  <c r="E62" i="7" s="1"/>
  <c r="I4" i="11"/>
  <c r="I5" i="11"/>
  <c r="I6" i="11" s="1"/>
  <c r="C65" i="7"/>
  <c r="D64" i="7"/>
  <c r="E64" i="7" s="1"/>
  <c r="C7" i="8"/>
  <c r="C6" i="8"/>
  <c r="C5" i="8"/>
  <c r="C4" i="8"/>
  <c r="C3" i="8"/>
  <c r="B3" i="8"/>
  <c r="B8" i="8"/>
  <c r="B7" i="8"/>
  <c r="B6" i="8"/>
  <c r="B5" i="8"/>
  <c r="B4" i="8"/>
  <c r="G8" i="8"/>
  <c r="D8" i="8"/>
  <c r="D7" i="8"/>
  <c r="D6" i="8"/>
  <c r="D5" i="8"/>
  <c r="F8" i="8"/>
  <c r="F7" i="8"/>
  <c r="E6" i="8"/>
  <c r="E8" i="8"/>
  <c r="E7" i="8"/>
  <c r="E5" i="12" l="1"/>
  <c r="F5" i="12" s="1"/>
  <c r="K5" i="12"/>
  <c r="H8" i="13"/>
  <c r="J7" i="13"/>
  <c r="G7" i="13"/>
  <c r="I6" i="13"/>
  <c r="Y66" i="7"/>
  <c r="AV65" i="7"/>
  <c r="AW65" i="7" s="1"/>
  <c r="AX65" i="7" s="1"/>
  <c r="C6" i="12" s="1"/>
  <c r="D65" i="7"/>
  <c r="E65" i="7" s="1"/>
  <c r="C66" i="7"/>
  <c r="K14" i="8" a="1"/>
  <c r="K14" i="8" s="1"/>
  <c r="K15" i="8" s="1"/>
  <c r="K16" i="8" s="1"/>
  <c r="E6" i="12" l="1"/>
  <c r="F6" i="12" s="1"/>
  <c r="K6" i="12"/>
  <c r="J8" i="13"/>
  <c r="H9" i="13"/>
  <c r="I7" i="13"/>
  <c r="G8" i="13"/>
  <c r="Y67" i="7"/>
  <c r="AV66" i="7"/>
  <c r="AW66" i="7" s="1"/>
  <c r="AX66" i="7" s="1"/>
  <c r="C7" i="12" s="1"/>
  <c r="C67" i="7"/>
  <c r="D66" i="7"/>
  <c r="E66" i="7" s="1"/>
  <c r="B6" i="10"/>
  <c r="B8" i="10" s="1"/>
  <c r="B9" i="10" s="1"/>
  <c r="E7" i="12" l="1"/>
  <c r="F7" i="12" s="1"/>
  <c r="K7" i="12"/>
  <c r="H10" i="13"/>
  <c r="J9" i="13"/>
  <c r="I8" i="13"/>
  <c r="G9" i="13"/>
  <c r="Y68" i="7"/>
  <c r="AV67" i="7"/>
  <c r="AW67" i="7" s="1"/>
  <c r="AX67" i="7" s="1"/>
  <c r="C8" i="12" s="1"/>
  <c r="C68" i="7"/>
  <c r="D67" i="7"/>
  <c r="E67" i="7" s="1"/>
  <c r="B10" i="10"/>
  <c r="B11" i="10" s="1"/>
  <c r="E8" i="12" l="1"/>
  <c r="K8" i="12"/>
  <c r="H11" i="13"/>
  <c r="J10" i="13"/>
  <c r="G10" i="13"/>
  <c r="I9" i="13"/>
  <c r="F8" i="12"/>
  <c r="Y69" i="7"/>
  <c r="AV68" i="7"/>
  <c r="AW68" i="7" s="1"/>
  <c r="AX68" i="7" s="1"/>
  <c r="C9" i="12" s="1"/>
  <c r="C69" i="7"/>
  <c r="D68" i="7"/>
  <c r="E68" i="7" s="1"/>
  <c r="E9" i="12" l="1"/>
  <c r="F9" i="12" s="1"/>
  <c r="K9" i="12"/>
  <c r="H12" i="13"/>
  <c r="J11" i="13"/>
  <c r="G11" i="13"/>
  <c r="I10" i="13"/>
  <c r="AV69" i="7"/>
  <c r="AW69" i="7" s="1"/>
  <c r="AX69" i="7" s="1"/>
  <c r="C10" i="12" s="1"/>
  <c r="Y70" i="7"/>
  <c r="C70" i="7"/>
  <c r="D69" i="7"/>
  <c r="E69" i="7" s="1"/>
  <c r="E10" i="12" l="1"/>
  <c r="F10" i="12" s="1"/>
  <c r="K10" i="12"/>
  <c r="J12" i="13"/>
  <c r="H13" i="13"/>
  <c r="I11" i="13"/>
  <c r="G12" i="13"/>
  <c r="Y71" i="7"/>
  <c r="AV70" i="7"/>
  <c r="AW70" i="7" s="1"/>
  <c r="AX70" i="7" s="1"/>
  <c r="C11" i="12" s="1"/>
  <c r="C71" i="7"/>
  <c r="D70" i="7"/>
  <c r="E70" i="7" s="1"/>
  <c r="E11" i="12" l="1"/>
  <c r="F11" i="12" s="1"/>
  <c r="K11" i="12"/>
  <c r="J13" i="13"/>
  <c r="H14" i="13"/>
  <c r="G13" i="13"/>
  <c r="I12" i="13"/>
  <c r="Y72" i="7"/>
  <c r="AV71" i="7"/>
  <c r="AW71" i="7" s="1"/>
  <c r="AX71" i="7" s="1"/>
  <c r="C12" i="12" s="1"/>
  <c r="C72" i="7"/>
  <c r="D71" i="7"/>
  <c r="E71" i="7" s="1"/>
  <c r="E12" i="12" l="1"/>
  <c r="F12" i="12" s="1"/>
  <c r="K12" i="12"/>
  <c r="J14" i="13"/>
  <c r="H15" i="13"/>
  <c r="G14" i="13"/>
  <c r="I13" i="13"/>
  <c r="Y73" i="7"/>
  <c r="AV72" i="7"/>
  <c r="AW72" i="7" s="1"/>
  <c r="AX72" i="7" s="1"/>
  <c r="C13" i="12" s="1"/>
  <c r="C73" i="7"/>
  <c r="D72" i="7"/>
  <c r="E72" i="7" s="1"/>
  <c r="E13" i="12" l="1"/>
  <c r="K13" i="12"/>
  <c r="H16" i="13"/>
  <c r="J15" i="13"/>
  <c r="G15" i="13"/>
  <c r="I14" i="13"/>
  <c r="F13" i="12"/>
  <c r="Y74" i="7"/>
  <c r="AV73" i="7"/>
  <c r="AW73" i="7" s="1"/>
  <c r="AX73" i="7" s="1"/>
  <c r="C14" i="12" s="1"/>
  <c r="C74" i="7"/>
  <c r="D73" i="7"/>
  <c r="E73" i="7" s="1"/>
  <c r="E14" i="12" l="1"/>
  <c r="F14" i="12" s="1"/>
  <c r="K14" i="12"/>
  <c r="H17" i="13"/>
  <c r="J16" i="13"/>
  <c r="G16" i="13"/>
  <c r="I15" i="13"/>
  <c r="Y75" i="7"/>
  <c r="AV74" i="7"/>
  <c r="AW74" i="7" s="1"/>
  <c r="AX74" i="7" s="1"/>
  <c r="C15" i="12" s="1"/>
  <c r="C75" i="7"/>
  <c r="D74" i="7"/>
  <c r="E74" i="7" s="1"/>
  <c r="E15" i="12" l="1"/>
  <c r="F15" i="12" s="1"/>
  <c r="K15" i="12"/>
  <c r="H18" i="13"/>
  <c r="J17" i="13"/>
  <c r="G17" i="13"/>
  <c r="I16" i="13"/>
  <c r="Y76" i="7"/>
  <c r="AV75" i="7"/>
  <c r="AW75" i="7" s="1"/>
  <c r="AX75" i="7" s="1"/>
  <c r="C16" i="12" s="1"/>
  <c r="C76" i="7"/>
  <c r="D75" i="7"/>
  <c r="E75" i="7" s="1"/>
  <c r="E16" i="12" l="1"/>
  <c r="F16" i="12" s="1"/>
  <c r="K16" i="12"/>
  <c r="H19" i="13"/>
  <c r="J18" i="13"/>
  <c r="I17" i="13"/>
  <c r="G18" i="13"/>
  <c r="Y77" i="7"/>
  <c r="AV76" i="7"/>
  <c r="AW76" i="7" s="1"/>
  <c r="AX76" i="7" s="1"/>
  <c r="C17" i="12" s="1"/>
  <c r="C77" i="7"/>
  <c r="D76" i="7"/>
  <c r="E76" i="7" s="1"/>
  <c r="E17" i="12" l="1"/>
  <c r="F17" i="12" s="1"/>
  <c r="K17" i="12"/>
  <c r="H20" i="13"/>
  <c r="J19" i="13"/>
  <c r="I18" i="13"/>
  <c r="G19" i="13"/>
  <c r="Y78" i="7"/>
  <c r="AV77" i="7"/>
  <c r="AW77" i="7" s="1"/>
  <c r="AX77" i="7" s="1"/>
  <c r="C18" i="12" s="1"/>
  <c r="C78" i="7"/>
  <c r="D77" i="7"/>
  <c r="E77" i="7" s="1"/>
  <c r="E18" i="12" l="1"/>
  <c r="F18" i="12" s="1"/>
  <c r="K18" i="12"/>
  <c r="H21" i="13"/>
  <c r="J20" i="13"/>
  <c r="G20" i="13"/>
  <c r="I19" i="13"/>
  <c r="Y79" i="7"/>
  <c r="AV78" i="7"/>
  <c r="AW78" i="7" s="1"/>
  <c r="AX78" i="7" s="1"/>
  <c r="C19" i="12" s="1"/>
  <c r="C79" i="7"/>
  <c r="D78" i="7"/>
  <c r="E78" i="7" s="1"/>
  <c r="E19" i="12" l="1"/>
  <c r="F19" i="12" s="1"/>
  <c r="K19" i="12"/>
  <c r="H22" i="13"/>
  <c r="J21" i="13"/>
  <c r="I20" i="13"/>
  <c r="G21" i="13"/>
  <c r="Y80" i="7"/>
  <c r="AV79" i="7"/>
  <c r="AW79" i="7" s="1"/>
  <c r="AX79" i="7" s="1"/>
  <c r="C20" i="12" s="1"/>
  <c r="C80" i="7"/>
  <c r="D79" i="7"/>
  <c r="E79" i="7" s="1"/>
  <c r="E20" i="12" l="1"/>
  <c r="F20" i="12" s="1"/>
  <c r="K20" i="12"/>
  <c r="H23" i="13"/>
  <c r="J22" i="13"/>
  <c r="G22" i="13"/>
  <c r="I21" i="13"/>
  <c r="Y81" i="7"/>
  <c r="AV80" i="7"/>
  <c r="AW80" i="7" s="1"/>
  <c r="AX80" i="7" s="1"/>
  <c r="C21" i="12" s="1"/>
  <c r="C81" i="7"/>
  <c r="D80" i="7"/>
  <c r="E80" i="7" s="1"/>
  <c r="E21" i="12" l="1"/>
  <c r="F21" i="12" s="1"/>
  <c r="K21" i="12"/>
  <c r="H24" i="13"/>
  <c r="J23" i="13"/>
  <c r="G23" i="13"/>
  <c r="I22" i="13"/>
  <c r="Y82" i="7"/>
  <c r="AV81" i="7"/>
  <c r="AW81" i="7" s="1"/>
  <c r="AX81" i="7" s="1"/>
  <c r="C22" i="12" s="1"/>
  <c r="C82" i="7"/>
  <c r="D81" i="7"/>
  <c r="E81" i="7" s="1"/>
  <c r="E22" i="12" l="1"/>
  <c r="F22" i="12" s="1"/>
  <c r="K22" i="12"/>
  <c r="H25" i="13"/>
  <c r="J24" i="13"/>
  <c r="I23" i="13"/>
  <c r="G24" i="13"/>
  <c r="Y83" i="7"/>
  <c r="AV82" i="7"/>
  <c r="AW82" i="7" s="1"/>
  <c r="AX82" i="7" s="1"/>
  <c r="C23" i="12" s="1"/>
  <c r="C83" i="7"/>
  <c r="D82" i="7"/>
  <c r="E82" i="7" s="1"/>
  <c r="E23" i="12" l="1"/>
  <c r="F23" i="12" s="1"/>
  <c r="K23" i="12"/>
  <c r="H26" i="13"/>
  <c r="J25" i="13"/>
  <c r="I24" i="13"/>
  <c r="G25" i="13"/>
  <c r="Y84" i="7"/>
  <c r="AV83" i="7"/>
  <c r="AW83" i="7" s="1"/>
  <c r="AX83" i="7" s="1"/>
  <c r="C24" i="12" s="1"/>
  <c r="C84" i="7"/>
  <c r="D83" i="7"/>
  <c r="E83" i="7" s="1"/>
  <c r="E24" i="12" l="1"/>
  <c r="F24" i="12" s="1"/>
  <c r="K24" i="12"/>
  <c r="H27" i="13"/>
  <c r="J26" i="13"/>
  <c r="G26" i="13"/>
  <c r="I25" i="13"/>
  <c r="Y85" i="7"/>
  <c r="AV84" i="7"/>
  <c r="AW84" i="7" s="1"/>
  <c r="AX84" i="7" s="1"/>
  <c r="C25" i="12" s="1"/>
  <c r="C85" i="7"/>
  <c r="D84" i="7"/>
  <c r="E84" i="7" s="1"/>
  <c r="E25" i="12" l="1"/>
  <c r="F25" i="12" s="1"/>
  <c r="K25" i="12"/>
  <c r="H28" i="13"/>
  <c r="J27" i="13"/>
  <c r="G27" i="13"/>
  <c r="I26" i="13"/>
  <c r="Y86" i="7"/>
  <c r="AV85" i="7"/>
  <c r="AW85" i="7" s="1"/>
  <c r="AX85" i="7" s="1"/>
  <c r="C26" i="12" s="1"/>
  <c r="C86" i="7"/>
  <c r="D85" i="7"/>
  <c r="E85" i="7" s="1"/>
  <c r="E26" i="12" l="1"/>
  <c r="F26" i="12" s="1"/>
  <c r="K26" i="12"/>
  <c r="H29" i="13"/>
  <c r="J28" i="13"/>
  <c r="G28" i="13"/>
  <c r="I27" i="13"/>
  <c r="Y87" i="7"/>
  <c r="AV86" i="7"/>
  <c r="AW86" i="7" s="1"/>
  <c r="AX86" i="7" s="1"/>
  <c r="C27" i="12" s="1"/>
  <c r="C87" i="7"/>
  <c r="D86" i="7"/>
  <c r="E86" i="7" s="1"/>
  <c r="E27" i="12" l="1"/>
  <c r="F27" i="12" s="1"/>
  <c r="K27" i="12"/>
  <c r="H30" i="13"/>
  <c r="J29" i="13"/>
  <c r="I28" i="13"/>
  <c r="G29" i="13"/>
  <c r="Y88" i="7"/>
  <c r="AV87" i="7"/>
  <c r="AW87" i="7" s="1"/>
  <c r="AX87" i="7" s="1"/>
  <c r="C28" i="12" s="1"/>
  <c r="C88" i="7"/>
  <c r="D87" i="7"/>
  <c r="E87" i="7" s="1"/>
  <c r="E28" i="12" l="1"/>
  <c r="F28" i="12" s="1"/>
  <c r="K28" i="12"/>
  <c r="H31" i="13"/>
  <c r="J30" i="13"/>
  <c r="G30" i="13"/>
  <c r="I29" i="13"/>
  <c r="Y89" i="7"/>
  <c r="AV88" i="7"/>
  <c r="AW88" i="7" s="1"/>
  <c r="AX88" i="7" s="1"/>
  <c r="C29" i="12" s="1"/>
  <c r="C89" i="7"/>
  <c r="D88" i="7"/>
  <c r="E88" i="7" s="1"/>
  <c r="E29" i="12" l="1"/>
  <c r="F29" i="12" s="1"/>
  <c r="K29" i="12"/>
  <c r="H32" i="13"/>
  <c r="J31" i="13"/>
  <c r="G31" i="13"/>
  <c r="I30" i="13"/>
  <c r="Y90" i="7"/>
  <c r="AV89" i="7"/>
  <c r="AW89" i="7" s="1"/>
  <c r="AX89" i="7" s="1"/>
  <c r="C30" i="12" s="1"/>
  <c r="C90" i="7"/>
  <c r="D89" i="7"/>
  <c r="E89" i="7" s="1"/>
  <c r="E30" i="12" l="1"/>
  <c r="F30" i="12" s="1"/>
  <c r="K30" i="12"/>
  <c r="H33" i="13"/>
  <c r="J32" i="13"/>
  <c r="I31" i="13"/>
  <c r="G32" i="13"/>
  <c r="Y91" i="7"/>
  <c r="AV90" i="7"/>
  <c r="AW90" i="7" s="1"/>
  <c r="AX90" i="7" s="1"/>
  <c r="C31" i="12" s="1"/>
  <c r="C91" i="7"/>
  <c r="D90" i="7"/>
  <c r="E90" i="7" s="1"/>
  <c r="E31" i="12" l="1"/>
  <c r="F31" i="12" s="1"/>
  <c r="K31" i="12"/>
  <c r="H34" i="13"/>
  <c r="J33" i="13"/>
  <c r="G33" i="13"/>
  <c r="I32" i="13"/>
  <c r="Y92" i="7"/>
  <c r="AV91" i="7"/>
  <c r="AW91" i="7" s="1"/>
  <c r="AX91" i="7" s="1"/>
  <c r="C32" i="12" s="1"/>
  <c r="C92" i="7"/>
  <c r="D91" i="7"/>
  <c r="E91" i="7" s="1"/>
  <c r="E32" i="12" l="1"/>
  <c r="F32" i="12" s="1"/>
  <c r="K32" i="12"/>
  <c r="H35" i="13"/>
  <c r="J34" i="13"/>
  <c r="I33" i="13"/>
  <c r="G34" i="13"/>
  <c r="Y93" i="7"/>
  <c r="AV92" i="7"/>
  <c r="AW92" i="7" s="1"/>
  <c r="AX92" i="7" s="1"/>
  <c r="C33" i="12" s="1"/>
  <c r="C93" i="7"/>
  <c r="D92" i="7"/>
  <c r="E92" i="7" s="1"/>
  <c r="E33" i="12" l="1"/>
  <c r="F33" i="12" s="1"/>
  <c r="K33" i="12"/>
  <c r="H36" i="13"/>
  <c r="J35" i="13"/>
  <c r="I34" i="13"/>
  <c r="G35" i="13"/>
  <c r="Y94" i="7"/>
  <c r="AV93" i="7"/>
  <c r="AW93" i="7" s="1"/>
  <c r="AX93" i="7" s="1"/>
  <c r="C34" i="12" s="1"/>
  <c r="C94" i="7"/>
  <c r="D93" i="7"/>
  <c r="E93" i="7" s="1"/>
  <c r="E34" i="12" l="1"/>
  <c r="F34" i="12" s="1"/>
  <c r="K34" i="12"/>
  <c r="H37" i="13"/>
  <c r="J36" i="13"/>
  <c r="G36" i="13"/>
  <c r="I35" i="13"/>
  <c r="Y95" i="7"/>
  <c r="AV94" i="7"/>
  <c r="AW94" i="7" s="1"/>
  <c r="AX94" i="7" s="1"/>
  <c r="C35" i="12" s="1"/>
  <c r="C95" i="7"/>
  <c r="D94" i="7"/>
  <c r="E94" i="7" s="1"/>
  <c r="E35" i="12" l="1"/>
  <c r="F35" i="12" s="1"/>
  <c r="K35" i="12"/>
  <c r="H38" i="13"/>
  <c r="J37" i="13"/>
  <c r="I36" i="13"/>
  <c r="G37" i="13"/>
  <c r="Y96" i="7"/>
  <c r="AV95" i="7"/>
  <c r="AW95" i="7" s="1"/>
  <c r="AX95" i="7" s="1"/>
  <c r="C36" i="12" s="1"/>
  <c r="C96" i="7"/>
  <c r="D95" i="7"/>
  <c r="E95" i="7" s="1"/>
  <c r="E36" i="12" l="1"/>
  <c r="F36" i="12" s="1"/>
  <c r="K36" i="12"/>
  <c r="H39" i="13"/>
  <c r="J38" i="13"/>
  <c r="G38" i="13"/>
  <c r="I37" i="13"/>
  <c r="Y97" i="7"/>
  <c r="AV96" i="7"/>
  <c r="AW96" i="7" s="1"/>
  <c r="AX96" i="7" s="1"/>
  <c r="C37" i="12" s="1"/>
  <c r="C97" i="7"/>
  <c r="D96" i="7"/>
  <c r="E96" i="7" s="1"/>
  <c r="E37" i="12" l="1"/>
  <c r="F37" i="12" s="1"/>
  <c r="K37" i="12"/>
  <c r="H40" i="13"/>
  <c r="J39" i="13"/>
  <c r="G39" i="13"/>
  <c r="I38" i="13"/>
  <c r="Y98" i="7"/>
  <c r="AV97" i="7"/>
  <c r="AW97" i="7" s="1"/>
  <c r="AX97" i="7" s="1"/>
  <c r="C38" i="12" s="1"/>
  <c r="C98" i="7"/>
  <c r="D97" i="7"/>
  <c r="E97" i="7" s="1"/>
  <c r="E38" i="12" l="1"/>
  <c r="F38" i="12" s="1"/>
  <c r="K38" i="12"/>
  <c r="H41" i="13"/>
  <c r="J40" i="13"/>
  <c r="I39" i="13"/>
  <c r="G40" i="13"/>
  <c r="Y99" i="7"/>
  <c r="AV98" i="7"/>
  <c r="AW98" i="7" s="1"/>
  <c r="AX98" i="7" s="1"/>
  <c r="C39" i="12" s="1"/>
  <c r="C99" i="7"/>
  <c r="D98" i="7"/>
  <c r="E98" i="7" s="1"/>
  <c r="E39" i="12" l="1"/>
  <c r="F39" i="12" s="1"/>
  <c r="K39" i="12"/>
  <c r="H42" i="13"/>
  <c r="J41" i="13"/>
  <c r="G41" i="13"/>
  <c r="I40" i="13"/>
  <c r="Y100" i="7"/>
  <c r="AV99" i="7"/>
  <c r="AW99" i="7" s="1"/>
  <c r="AX99" i="7" s="1"/>
  <c r="C40" i="12" s="1"/>
  <c r="C100" i="7"/>
  <c r="D99" i="7"/>
  <c r="E99" i="7" s="1"/>
  <c r="E40" i="12" l="1"/>
  <c r="F40" i="12" s="1"/>
  <c r="K40" i="12"/>
  <c r="H43" i="13"/>
  <c r="J42" i="13"/>
  <c r="G42" i="13"/>
  <c r="I41" i="13"/>
  <c r="Y101" i="7"/>
  <c r="AV100" i="7"/>
  <c r="AW100" i="7" s="1"/>
  <c r="AX100" i="7" s="1"/>
  <c r="C41" i="12" s="1"/>
  <c r="C101" i="7"/>
  <c r="D100" i="7"/>
  <c r="E100" i="7" s="1"/>
  <c r="E41" i="12" l="1"/>
  <c r="F41" i="12" s="1"/>
  <c r="K41" i="12"/>
  <c r="H44" i="13"/>
  <c r="J43" i="13"/>
  <c r="G43" i="13"/>
  <c r="I42" i="13"/>
  <c r="Y102" i="7"/>
  <c r="AV101" i="7"/>
  <c r="AW101" i="7" s="1"/>
  <c r="AX101" i="7" s="1"/>
  <c r="C42" i="12" s="1"/>
  <c r="C102" i="7"/>
  <c r="D101" i="7"/>
  <c r="E101" i="7" s="1"/>
  <c r="E42" i="12" l="1"/>
  <c r="F42" i="12" s="1"/>
  <c r="K42" i="12"/>
  <c r="H45" i="13"/>
  <c r="J44" i="13"/>
  <c r="I43" i="13"/>
  <c r="G44" i="13"/>
  <c r="Y103" i="7"/>
  <c r="AV102" i="7"/>
  <c r="AW102" i="7" s="1"/>
  <c r="AX102" i="7" s="1"/>
  <c r="C43" i="12" s="1"/>
  <c r="C103" i="7"/>
  <c r="D102" i="7"/>
  <c r="E102" i="7" s="1"/>
  <c r="E43" i="12" l="1"/>
  <c r="F43" i="12" s="1"/>
  <c r="K43" i="12"/>
  <c r="H46" i="13"/>
  <c r="J45" i="13"/>
  <c r="I44" i="13"/>
  <c r="G45" i="13"/>
  <c r="Y104" i="7"/>
  <c r="AV103" i="7"/>
  <c r="AW103" i="7" s="1"/>
  <c r="AX103" i="7" s="1"/>
  <c r="C44" i="12" s="1"/>
  <c r="C104" i="7"/>
  <c r="D103" i="7"/>
  <c r="E103" i="7" s="1"/>
  <c r="E44" i="12" l="1"/>
  <c r="F44" i="12" s="1"/>
  <c r="K44" i="12"/>
  <c r="H47" i="13"/>
  <c r="J46" i="13"/>
  <c r="I45" i="13"/>
  <c r="G46" i="13"/>
  <c r="Y105" i="7"/>
  <c r="AV104" i="7"/>
  <c r="AW104" i="7" s="1"/>
  <c r="AX104" i="7" s="1"/>
  <c r="C45" i="12" s="1"/>
  <c r="C105" i="7"/>
  <c r="D104" i="7"/>
  <c r="E104" i="7" s="1"/>
  <c r="E45" i="12" l="1"/>
  <c r="F45" i="12" s="1"/>
  <c r="K45" i="12"/>
  <c r="H48" i="13"/>
  <c r="J47" i="13"/>
  <c r="I46" i="13"/>
  <c r="G47" i="13"/>
  <c r="Y106" i="7"/>
  <c r="AV105" i="7"/>
  <c r="AW105" i="7" s="1"/>
  <c r="AX105" i="7" s="1"/>
  <c r="C46" i="12" s="1"/>
  <c r="C106" i="7"/>
  <c r="D105" i="7"/>
  <c r="E105" i="7" s="1"/>
  <c r="E46" i="12" l="1"/>
  <c r="F46" i="12" s="1"/>
  <c r="K46" i="12"/>
  <c r="H49" i="13"/>
  <c r="J48" i="13"/>
  <c r="I47" i="13"/>
  <c r="G48" i="13"/>
  <c r="Y107" i="7"/>
  <c r="AV106" i="7"/>
  <c r="AW106" i="7" s="1"/>
  <c r="AX106" i="7" s="1"/>
  <c r="C47" i="12" s="1"/>
  <c r="C107" i="7"/>
  <c r="D106" i="7"/>
  <c r="E106" i="7" s="1"/>
  <c r="E47" i="12" l="1"/>
  <c r="F47" i="12" s="1"/>
  <c r="K47" i="12"/>
  <c r="H50" i="13"/>
  <c r="J49" i="13"/>
  <c r="I48" i="13"/>
  <c r="G49" i="13"/>
  <c r="Y108" i="7"/>
  <c r="AV107" i="7"/>
  <c r="AW107" i="7" s="1"/>
  <c r="AX107" i="7" s="1"/>
  <c r="C48" i="12" s="1"/>
  <c r="C108" i="7"/>
  <c r="D107" i="7"/>
  <c r="E107" i="7" s="1"/>
  <c r="E48" i="12" l="1"/>
  <c r="F48" i="12" s="1"/>
  <c r="K48" i="12"/>
  <c r="H51" i="13"/>
  <c r="J50" i="13"/>
  <c r="I49" i="13"/>
  <c r="G50" i="13"/>
  <c r="Y109" i="7"/>
  <c r="AV108" i="7"/>
  <c r="AW108" i="7" s="1"/>
  <c r="AX108" i="7" s="1"/>
  <c r="C49" i="12" s="1"/>
  <c r="C109" i="7"/>
  <c r="D108" i="7"/>
  <c r="E108" i="7" s="1"/>
  <c r="E49" i="12" l="1"/>
  <c r="F49" i="12" s="1"/>
  <c r="K49" i="12"/>
  <c r="H52" i="13"/>
  <c r="J51" i="13"/>
  <c r="I50" i="13"/>
  <c r="G51" i="13"/>
  <c r="Y110" i="7"/>
  <c r="AV109" i="7"/>
  <c r="AW109" i="7" s="1"/>
  <c r="AX109" i="7" s="1"/>
  <c r="C50" i="12" s="1"/>
  <c r="C110" i="7"/>
  <c r="D109" i="7"/>
  <c r="E109" i="7" s="1"/>
  <c r="E50" i="12" l="1"/>
  <c r="F50" i="12" s="1"/>
  <c r="K50" i="12"/>
  <c r="H53" i="13"/>
  <c r="J52" i="13"/>
  <c r="G52" i="13"/>
  <c r="I51" i="13"/>
  <c r="Y111" i="7"/>
  <c r="AV110" i="7"/>
  <c r="AW110" i="7" s="1"/>
  <c r="AX110" i="7" s="1"/>
  <c r="C51" i="12" s="1"/>
  <c r="C111" i="7"/>
  <c r="D110" i="7"/>
  <c r="E110" i="7" s="1"/>
  <c r="E51" i="12" l="1"/>
  <c r="F51" i="12" s="1"/>
  <c r="K51" i="12"/>
  <c r="H54" i="13"/>
  <c r="J53" i="13"/>
  <c r="I52" i="13"/>
  <c r="G53" i="13"/>
  <c r="Y112" i="7"/>
  <c r="AV111" i="7"/>
  <c r="AW111" i="7" s="1"/>
  <c r="AX111" i="7" s="1"/>
  <c r="C52" i="12" s="1"/>
  <c r="C112" i="7"/>
  <c r="D111" i="7"/>
  <c r="E111" i="7" s="1"/>
  <c r="E52" i="12" l="1"/>
  <c r="F52" i="12" s="1"/>
  <c r="K52" i="12"/>
  <c r="H55" i="13"/>
  <c r="J54" i="13"/>
  <c r="G54" i="13"/>
  <c r="I53" i="13"/>
  <c r="Y113" i="7"/>
  <c r="AV112" i="7"/>
  <c r="AW112" i="7" s="1"/>
  <c r="AX112" i="7" s="1"/>
  <c r="C53" i="12" s="1"/>
  <c r="C113" i="7"/>
  <c r="D112" i="7"/>
  <c r="E112" i="7" s="1"/>
  <c r="E53" i="12" l="1"/>
  <c r="F53" i="12" s="1"/>
  <c r="K53" i="12"/>
  <c r="H56" i="13"/>
  <c r="J55" i="13"/>
  <c r="G55" i="13"/>
  <c r="I54" i="13"/>
  <c r="Y114" i="7"/>
  <c r="AV113" i="7"/>
  <c r="AW113" i="7" s="1"/>
  <c r="AX113" i="7" s="1"/>
  <c r="C54" i="12" s="1"/>
  <c r="C114" i="7"/>
  <c r="D113" i="7"/>
  <c r="E113" i="7" s="1"/>
  <c r="E54" i="12" l="1"/>
  <c r="F54" i="12" s="1"/>
  <c r="K54" i="12"/>
  <c r="H57" i="13"/>
  <c r="J56" i="13"/>
  <c r="I55" i="13"/>
  <c r="G56" i="13"/>
  <c r="Y115" i="7"/>
  <c r="AV114" i="7"/>
  <c r="AW114" i="7" s="1"/>
  <c r="AX114" i="7" s="1"/>
  <c r="C55" i="12" s="1"/>
  <c r="C115" i="7"/>
  <c r="D114" i="7"/>
  <c r="E114" i="7" s="1"/>
  <c r="E55" i="12" l="1"/>
  <c r="K55" i="12"/>
  <c r="H58" i="13"/>
  <c r="J57" i="13"/>
  <c r="I56" i="13"/>
  <c r="G57" i="13"/>
  <c r="F55" i="12"/>
  <c r="Y116" i="7"/>
  <c r="AV115" i="7"/>
  <c r="AW115" i="7" s="1"/>
  <c r="AX115" i="7" s="1"/>
  <c r="C56" i="12" s="1"/>
  <c r="C116" i="7"/>
  <c r="D115" i="7"/>
  <c r="E115" i="7" s="1"/>
  <c r="E56" i="12" l="1"/>
  <c r="F56" i="12" s="1"/>
  <c r="K56" i="12"/>
  <c r="H59" i="13"/>
  <c r="J58" i="13"/>
  <c r="G58" i="13"/>
  <c r="I57" i="13"/>
  <c r="Y117" i="7"/>
  <c r="AV116" i="7"/>
  <c r="AW116" i="7" s="1"/>
  <c r="AX116" i="7" s="1"/>
  <c r="C57" i="12" s="1"/>
  <c r="C117" i="7"/>
  <c r="D116" i="7"/>
  <c r="E116" i="7" s="1"/>
  <c r="E57" i="12" l="1"/>
  <c r="F57" i="12" s="1"/>
  <c r="K57" i="12"/>
  <c r="H60" i="13"/>
  <c r="J59" i="13"/>
  <c r="G59" i="13"/>
  <c r="I58" i="13"/>
  <c r="Y118" i="7"/>
  <c r="AV117" i="7"/>
  <c r="AW117" i="7" s="1"/>
  <c r="AX117" i="7" s="1"/>
  <c r="C58" i="12" s="1"/>
  <c r="C118" i="7"/>
  <c r="D117" i="7"/>
  <c r="E117" i="7" s="1"/>
  <c r="E58" i="12" l="1"/>
  <c r="F58" i="12" s="1"/>
  <c r="K58" i="12"/>
  <c r="H61" i="13"/>
  <c r="J60" i="13"/>
  <c r="G60" i="13"/>
  <c r="I59" i="13"/>
  <c r="Y119" i="7"/>
  <c r="AV118" i="7"/>
  <c r="AW118" i="7" s="1"/>
  <c r="AX118" i="7" s="1"/>
  <c r="C59" i="12" s="1"/>
  <c r="C119" i="7"/>
  <c r="D118" i="7"/>
  <c r="E118" i="7" s="1"/>
  <c r="E59" i="12" l="1"/>
  <c r="F59" i="12" s="1"/>
  <c r="K59" i="12"/>
  <c r="H62" i="13"/>
  <c r="J61" i="13"/>
  <c r="G61" i="13"/>
  <c r="I60" i="13"/>
  <c r="Y120" i="7"/>
  <c r="AV119" i="7"/>
  <c r="AW119" i="7" s="1"/>
  <c r="AX119" i="7" s="1"/>
  <c r="C60" i="12" s="1"/>
  <c r="C120" i="7"/>
  <c r="D119" i="7"/>
  <c r="E119" i="7" s="1"/>
  <c r="E60" i="12" l="1"/>
  <c r="F60" i="12" s="1"/>
  <c r="K60" i="12"/>
  <c r="H63" i="13"/>
  <c r="J62" i="13"/>
  <c r="G62" i="13"/>
  <c r="I61" i="13"/>
  <c r="Y121" i="7"/>
  <c r="AV120" i="7"/>
  <c r="AW120" i="7" s="1"/>
  <c r="AX120" i="7" s="1"/>
  <c r="C61" i="12" s="1"/>
  <c r="C121" i="7"/>
  <c r="D120" i="7"/>
  <c r="E120" i="7" s="1"/>
  <c r="E61" i="12" l="1"/>
  <c r="F61" i="12" s="1"/>
  <c r="K61" i="12"/>
  <c r="H64" i="13"/>
  <c r="J63" i="13"/>
  <c r="G63" i="13"/>
  <c r="I62" i="13"/>
  <c r="Y122" i="7"/>
  <c r="AV121" i="7"/>
  <c r="AW121" i="7" s="1"/>
  <c r="AX121" i="7" s="1"/>
  <c r="C62" i="12" s="1"/>
  <c r="C122" i="7"/>
  <c r="D121" i="7"/>
  <c r="E121" i="7" s="1"/>
  <c r="E62" i="12" l="1"/>
  <c r="F62" i="12" s="1"/>
  <c r="K62" i="12"/>
  <c r="H65" i="13"/>
  <c r="J64" i="13"/>
  <c r="G64" i="13"/>
  <c r="I63" i="13"/>
  <c r="Y123" i="7"/>
  <c r="AV122" i="7"/>
  <c r="AW122" i="7" s="1"/>
  <c r="AX122" i="7" s="1"/>
  <c r="C63" i="12" s="1"/>
  <c r="C123" i="7"/>
  <c r="D122" i="7"/>
  <c r="E122" i="7" s="1"/>
  <c r="E63" i="12" l="1"/>
  <c r="F63" i="12" s="1"/>
  <c r="K63" i="12"/>
  <c r="H66" i="13"/>
  <c r="J65" i="13"/>
  <c r="G65" i="13"/>
  <c r="I64" i="13"/>
  <c r="Y124" i="7"/>
  <c r="AV123" i="7"/>
  <c r="AW123" i="7" s="1"/>
  <c r="AX123" i="7" s="1"/>
  <c r="C64" i="12" s="1"/>
  <c r="C124" i="7"/>
  <c r="D123" i="7"/>
  <c r="E123" i="7" s="1"/>
  <c r="E64" i="12" l="1"/>
  <c r="F64" i="12" s="1"/>
  <c r="K64" i="12"/>
  <c r="H67" i="13"/>
  <c r="J66" i="13"/>
  <c r="I65" i="13"/>
  <c r="G66" i="13"/>
  <c r="Y125" i="7"/>
  <c r="AV124" i="7"/>
  <c r="AW124" i="7" s="1"/>
  <c r="AX124" i="7" s="1"/>
  <c r="C65" i="12" s="1"/>
  <c r="C125" i="7"/>
  <c r="D124" i="7"/>
  <c r="E124" i="7" s="1"/>
  <c r="E65" i="12" l="1"/>
  <c r="F65" i="12" s="1"/>
  <c r="K65" i="12"/>
  <c r="H68" i="13"/>
  <c r="J67" i="13"/>
  <c r="I66" i="13"/>
  <c r="G67" i="13"/>
  <c r="Y126" i="7"/>
  <c r="AV125" i="7"/>
  <c r="AW125" i="7" s="1"/>
  <c r="AX125" i="7" s="1"/>
  <c r="C66" i="12" s="1"/>
  <c r="C126" i="7"/>
  <c r="D125" i="7"/>
  <c r="E125" i="7" s="1"/>
  <c r="E66" i="12" l="1"/>
  <c r="F66" i="12" s="1"/>
  <c r="K66" i="12"/>
  <c r="H69" i="13"/>
  <c r="J68" i="13"/>
  <c r="G68" i="13"/>
  <c r="I67" i="13"/>
  <c r="Y127" i="7"/>
  <c r="AV126" i="7"/>
  <c r="AW126" i="7" s="1"/>
  <c r="AX126" i="7" s="1"/>
  <c r="C67" i="12" s="1"/>
  <c r="C127" i="7"/>
  <c r="D126" i="7"/>
  <c r="E126" i="7" s="1"/>
  <c r="E67" i="12" l="1"/>
  <c r="F67" i="12" s="1"/>
  <c r="K67" i="12"/>
  <c r="H70" i="13"/>
  <c r="J69" i="13"/>
  <c r="I68" i="13"/>
  <c r="G69" i="13"/>
  <c r="Y128" i="7"/>
  <c r="AV127" i="7"/>
  <c r="AW127" i="7" s="1"/>
  <c r="AX127" i="7" s="1"/>
  <c r="C68" i="12" s="1"/>
  <c r="C128" i="7"/>
  <c r="D127" i="7"/>
  <c r="E127" i="7" s="1"/>
  <c r="E68" i="12" l="1"/>
  <c r="F68" i="12" s="1"/>
  <c r="K68" i="12"/>
  <c r="H71" i="13"/>
  <c r="J70" i="13"/>
  <c r="G70" i="13"/>
  <c r="I69" i="13"/>
  <c r="Y129" i="7"/>
  <c r="AV128" i="7"/>
  <c r="AW128" i="7" s="1"/>
  <c r="AX128" i="7" s="1"/>
  <c r="C69" i="12" s="1"/>
  <c r="C129" i="7"/>
  <c r="D128" i="7"/>
  <c r="E128" i="7" s="1"/>
  <c r="E69" i="12" l="1"/>
  <c r="F69" i="12" s="1"/>
  <c r="K69" i="12"/>
  <c r="H72" i="13"/>
  <c r="J71" i="13"/>
  <c r="G71" i="13"/>
  <c r="I70" i="13"/>
  <c r="Y130" i="7"/>
  <c r="AV129" i="7"/>
  <c r="AW129" i="7" s="1"/>
  <c r="AX129" i="7" s="1"/>
  <c r="C70" i="12" s="1"/>
  <c r="C130" i="7"/>
  <c r="D129" i="7"/>
  <c r="E129" i="7" s="1"/>
  <c r="E70" i="12" l="1"/>
  <c r="F70" i="12" s="1"/>
  <c r="K70" i="12"/>
  <c r="H73" i="13"/>
  <c r="J72" i="13"/>
  <c r="I71" i="13"/>
  <c r="G72" i="13"/>
  <c r="Y131" i="7"/>
  <c r="AV130" i="7"/>
  <c r="AW130" i="7" s="1"/>
  <c r="AX130" i="7" s="1"/>
  <c r="C71" i="12" s="1"/>
  <c r="C131" i="7"/>
  <c r="D130" i="7"/>
  <c r="E130" i="7" s="1"/>
  <c r="E71" i="12" l="1"/>
  <c r="F71" i="12" s="1"/>
  <c r="K71" i="12"/>
  <c r="H74" i="13"/>
  <c r="J73" i="13"/>
  <c r="I72" i="13"/>
  <c r="G73" i="13"/>
  <c r="Y132" i="7"/>
  <c r="AV131" i="7"/>
  <c r="AW131" i="7" s="1"/>
  <c r="AX131" i="7" s="1"/>
  <c r="C72" i="12" s="1"/>
  <c r="C132" i="7"/>
  <c r="D131" i="7"/>
  <c r="E131" i="7" s="1"/>
  <c r="E72" i="12" l="1"/>
  <c r="F72" i="12" s="1"/>
  <c r="K72" i="12"/>
  <c r="H75" i="13"/>
  <c r="J74" i="13"/>
  <c r="G74" i="13"/>
  <c r="I73" i="13"/>
  <c r="Y133" i="7"/>
  <c r="AV132" i="7"/>
  <c r="AW132" i="7" s="1"/>
  <c r="AX132" i="7" s="1"/>
  <c r="C73" i="12" s="1"/>
  <c r="C133" i="7"/>
  <c r="D132" i="7"/>
  <c r="E132" i="7" s="1"/>
  <c r="E73" i="12" l="1"/>
  <c r="F73" i="12" s="1"/>
  <c r="K73" i="12"/>
  <c r="H76" i="13"/>
  <c r="J75" i="13"/>
  <c r="G75" i="13"/>
  <c r="I74" i="13"/>
  <c r="Y134" i="7"/>
  <c r="AV133" i="7"/>
  <c r="AW133" i="7" s="1"/>
  <c r="AX133" i="7" s="1"/>
  <c r="C74" i="12" s="1"/>
  <c r="C134" i="7"/>
  <c r="D133" i="7"/>
  <c r="E133" i="7" s="1"/>
  <c r="E74" i="12" l="1"/>
  <c r="F74" i="12" s="1"/>
  <c r="K74" i="12"/>
  <c r="H77" i="13"/>
  <c r="J76" i="13"/>
  <c r="I75" i="13"/>
  <c r="G76" i="13"/>
  <c r="Y135" i="7"/>
  <c r="AV134" i="7"/>
  <c r="AW134" i="7" s="1"/>
  <c r="AX134" i="7" s="1"/>
  <c r="C75" i="12" s="1"/>
  <c r="C135" i="7"/>
  <c r="D134" i="7"/>
  <c r="E134" i="7" s="1"/>
  <c r="E75" i="12" l="1"/>
  <c r="F75" i="12" s="1"/>
  <c r="K75" i="12"/>
  <c r="H78" i="13"/>
  <c r="J77" i="13"/>
  <c r="I76" i="13"/>
  <c r="G77" i="13"/>
  <c r="Y136" i="7"/>
  <c r="AV135" i="7"/>
  <c r="AW135" i="7" s="1"/>
  <c r="AX135" i="7" s="1"/>
  <c r="C76" i="12" s="1"/>
  <c r="C136" i="7"/>
  <c r="D135" i="7"/>
  <c r="E135" i="7" s="1"/>
  <c r="E76" i="12" l="1"/>
  <c r="F76" i="12" s="1"/>
  <c r="K76" i="12"/>
  <c r="H79" i="13"/>
  <c r="J78" i="13"/>
  <c r="G78" i="13"/>
  <c r="I77" i="13"/>
  <c r="Y137" i="7"/>
  <c r="AV136" i="7"/>
  <c r="AW136" i="7" s="1"/>
  <c r="AX136" i="7" s="1"/>
  <c r="C77" i="12" s="1"/>
  <c r="C137" i="7"/>
  <c r="D136" i="7"/>
  <c r="E136" i="7" s="1"/>
  <c r="E77" i="12" l="1"/>
  <c r="F77" i="12" s="1"/>
  <c r="K77" i="12"/>
  <c r="H80" i="13"/>
  <c r="J79" i="13"/>
  <c r="I78" i="13"/>
  <c r="G79" i="13"/>
  <c r="Y138" i="7"/>
  <c r="AV137" i="7"/>
  <c r="AW137" i="7" s="1"/>
  <c r="AX137" i="7" s="1"/>
  <c r="C78" i="12" s="1"/>
  <c r="C138" i="7"/>
  <c r="D137" i="7"/>
  <c r="E137" i="7" s="1"/>
  <c r="E78" i="12" l="1"/>
  <c r="F78" i="12" s="1"/>
  <c r="K78" i="12"/>
  <c r="H81" i="13"/>
  <c r="J80" i="13"/>
  <c r="G80" i="13"/>
  <c r="I79" i="13"/>
  <c r="Y139" i="7"/>
  <c r="AV138" i="7"/>
  <c r="AW138" i="7" s="1"/>
  <c r="AX138" i="7" s="1"/>
  <c r="C79" i="12" s="1"/>
  <c r="C139" i="7"/>
  <c r="D138" i="7"/>
  <c r="E138" i="7" s="1"/>
  <c r="E79" i="12" l="1"/>
  <c r="F79" i="12" s="1"/>
  <c r="K79" i="12"/>
  <c r="H82" i="13"/>
  <c r="J81" i="13"/>
  <c r="G81" i="13"/>
  <c r="I80" i="13"/>
  <c r="Y140" i="7"/>
  <c r="AV139" i="7"/>
  <c r="AW139" i="7" s="1"/>
  <c r="AX139" i="7" s="1"/>
  <c r="C80" i="12" s="1"/>
  <c r="C140" i="7"/>
  <c r="D139" i="7"/>
  <c r="E139" i="7" s="1"/>
  <c r="E80" i="12" l="1"/>
  <c r="F80" i="12" s="1"/>
  <c r="K80" i="12"/>
  <c r="H83" i="13"/>
  <c r="J82" i="13"/>
  <c r="G82" i="13"/>
  <c r="I81" i="13"/>
  <c r="Y141" i="7"/>
  <c r="AV140" i="7"/>
  <c r="AW140" i="7" s="1"/>
  <c r="AX140" i="7" s="1"/>
  <c r="C81" i="12" s="1"/>
  <c r="C141" i="7"/>
  <c r="D140" i="7"/>
  <c r="E140" i="7" s="1"/>
  <c r="E81" i="12" l="1"/>
  <c r="F81" i="12" s="1"/>
  <c r="K81" i="12"/>
  <c r="H84" i="13"/>
  <c r="J83" i="13"/>
  <c r="I82" i="13"/>
  <c r="G83" i="13"/>
  <c r="Y142" i="7"/>
  <c r="AV141" i="7"/>
  <c r="AW141" i="7" s="1"/>
  <c r="AX141" i="7" s="1"/>
  <c r="C82" i="12" s="1"/>
  <c r="C142" i="7"/>
  <c r="D141" i="7"/>
  <c r="E141" i="7" s="1"/>
  <c r="E82" i="12" l="1"/>
  <c r="F82" i="12" s="1"/>
  <c r="K82" i="12"/>
  <c r="H85" i="13"/>
  <c r="J84" i="13"/>
  <c r="G84" i="13"/>
  <c r="I83" i="13"/>
  <c r="Y143" i="7"/>
  <c r="AV142" i="7"/>
  <c r="AW142" i="7" s="1"/>
  <c r="AX142" i="7" s="1"/>
  <c r="C83" i="12" s="1"/>
  <c r="C143" i="7"/>
  <c r="D142" i="7"/>
  <c r="E142" i="7" s="1"/>
  <c r="E83" i="12" l="1"/>
  <c r="F83" i="12" s="1"/>
  <c r="K83" i="12"/>
  <c r="H86" i="13"/>
  <c r="J85" i="13"/>
  <c r="G85" i="13"/>
  <c r="I84" i="13"/>
  <c r="Y144" i="7"/>
  <c r="AV143" i="7"/>
  <c r="AW143" i="7" s="1"/>
  <c r="AX143" i="7" s="1"/>
  <c r="C84" i="12" s="1"/>
  <c r="C144" i="7"/>
  <c r="D143" i="7"/>
  <c r="E143" i="7" s="1"/>
  <c r="E84" i="12" l="1"/>
  <c r="F84" i="12" s="1"/>
  <c r="K84" i="12"/>
  <c r="H87" i="13"/>
  <c r="J86" i="13"/>
  <c r="G86" i="13"/>
  <c r="I85" i="13"/>
  <c r="Y145" i="7"/>
  <c r="AV144" i="7"/>
  <c r="AW144" i="7" s="1"/>
  <c r="AX144" i="7" s="1"/>
  <c r="C85" i="12" s="1"/>
  <c r="C145" i="7"/>
  <c r="D144" i="7"/>
  <c r="E144" i="7" s="1"/>
  <c r="E85" i="12" l="1"/>
  <c r="F85" i="12" s="1"/>
  <c r="K85" i="12"/>
  <c r="H88" i="13"/>
  <c r="J87" i="13"/>
  <c r="I86" i="13"/>
  <c r="G87" i="13"/>
  <c r="Y146" i="7"/>
  <c r="AV145" i="7"/>
  <c r="AW145" i="7" s="1"/>
  <c r="AX145" i="7" s="1"/>
  <c r="C86" i="12" s="1"/>
  <c r="C146" i="7"/>
  <c r="D145" i="7"/>
  <c r="E145" i="7" s="1"/>
  <c r="E86" i="12" l="1"/>
  <c r="F86" i="12" s="1"/>
  <c r="K86" i="12"/>
  <c r="H89" i="13"/>
  <c r="J88" i="13"/>
  <c r="I87" i="13"/>
  <c r="G88" i="13"/>
  <c r="Y147" i="7"/>
  <c r="AV146" i="7"/>
  <c r="AW146" i="7" s="1"/>
  <c r="AX146" i="7" s="1"/>
  <c r="C87" i="12" s="1"/>
  <c r="C147" i="7"/>
  <c r="D146" i="7"/>
  <c r="E146" i="7" s="1"/>
  <c r="E87" i="12" l="1"/>
  <c r="F87" i="12" s="1"/>
  <c r="K87" i="12"/>
  <c r="H90" i="13"/>
  <c r="J89" i="13"/>
  <c r="I88" i="13"/>
  <c r="G89" i="13"/>
  <c r="Y148" i="7"/>
  <c r="AV147" i="7"/>
  <c r="AW147" i="7" s="1"/>
  <c r="AX147" i="7" s="1"/>
  <c r="C88" i="12" s="1"/>
  <c r="C148" i="7"/>
  <c r="D147" i="7"/>
  <c r="E147" i="7" s="1"/>
  <c r="E88" i="12" l="1"/>
  <c r="F88" i="12" s="1"/>
  <c r="K88" i="12"/>
  <c r="H91" i="13"/>
  <c r="J90" i="13"/>
  <c r="G90" i="13"/>
  <c r="I89" i="13"/>
  <c r="Y149" i="7"/>
  <c r="AV148" i="7"/>
  <c r="AW148" i="7" s="1"/>
  <c r="AX148" i="7" s="1"/>
  <c r="C89" i="12" s="1"/>
  <c r="C149" i="7"/>
  <c r="D148" i="7"/>
  <c r="E148" i="7" s="1"/>
  <c r="E89" i="12" l="1"/>
  <c r="F89" i="12" s="1"/>
  <c r="K89" i="12"/>
  <c r="H92" i="13"/>
  <c r="J91" i="13"/>
  <c r="G91" i="13"/>
  <c r="I90" i="13"/>
  <c r="Y150" i="7"/>
  <c r="AV149" i="7"/>
  <c r="AW149" i="7" s="1"/>
  <c r="AX149" i="7" s="1"/>
  <c r="C90" i="12" s="1"/>
  <c r="C150" i="7"/>
  <c r="D149" i="7"/>
  <c r="E149" i="7" s="1"/>
  <c r="E90" i="12" l="1"/>
  <c r="F90" i="12" s="1"/>
  <c r="K90" i="12"/>
  <c r="H93" i="13"/>
  <c r="J92" i="13"/>
  <c r="I91" i="13"/>
  <c r="G92" i="13"/>
  <c r="Y151" i="7"/>
  <c r="AV150" i="7"/>
  <c r="AW150" i="7" s="1"/>
  <c r="AX150" i="7" s="1"/>
  <c r="C91" i="12" s="1"/>
  <c r="C151" i="7"/>
  <c r="D150" i="7"/>
  <c r="E150" i="7" s="1"/>
  <c r="E91" i="12" l="1"/>
  <c r="F91" i="12" s="1"/>
  <c r="K91" i="12"/>
  <c r="H94" i="13"/>
  <c r="J93" i="13"/>
  <c r="I92" i="13"/>
  <c r="G93" i="13"/>
  <c r="Y152" i="7"/>
  <c r="AV151" i="7"/>
  <c r="AW151" i="7" s="1"/>
  <c r="AX151" i="7" s="1"/>
  <c r="C92" i="12" s="1"/>
  <c r="C152" i="7"/>
  <c r="D151" i="7"/>
  <c r="E151" i="7" s="1"/>
  <c r="E92" i="12" l="1"/>
  <c r="F92" i="12" s="1"/>
  <c r="K92" i="12"/>
  <c r="H95" i="13"/>
  <c r="J94" i="13"/>
  <c r="I93" i="13"/>
  <c r="G94" i="13"/>
  <c r="Y153" i="7"/>
  <c r="AV152" i="7"/>
  <c r="AW152" i="7" s="1"/>
  <c r="AX152" i="7" s="1"/>
  <c r="C93" i="12" s="1"/>
  <c r="C153" i="7"/>
  <c r="D152" i="7"/>
  <c r="E152" i="7" s="1"/>
  <c r="E93" i="12" l="1"/>
  <c r="F93" i="12" s="1"/>
  <c r="K93" i="12"/>
  <c r="H96" i="13"/>
  <c r="J95" i="13"/>
  <c r="I94" i="13"/>
  <c r="G95" i="13"/>
  <c r="Y154" i="7"/>
  <c r="AV153" i="7"/>
  <c r="AW153" i="7" s="1"/>
  <c r="AX153" i="7" s="1"/>
  <c r="C94" i="12" s="1"/>
  <c r="C154" i="7"/>
  <c r="D153" i="7"/>
  <c r="E153" i="7" s="1"/>
  <c r="E94" i="12" l="1"/>
  <c r="F94" i="12" s="1"/>
  <c r="K94" i="12"/>
  <c r="H97" i="13"/>
  <c r="J96" i="13"/>
  <c r="I95" i="13"/>
  <c r="G96" i="13"/>
  <c r="Y155" i="7"/>
  <c r="AV154" i="7"/>
  <c r="AW154" i="7" s="1"/>
  <c r="AX154" i="7" s="1"/>
  <c r="C95" i="12" s="1"/>
  <c r="C155" i="7"/>
  <c r="D154" i="7"/>
  <c r="E154" i="7" s="1"/>
  <c r="E95" i="12" l="1"/>
  <c r="F95" i="12" s="1"/>
  <c r="K95" i="12"/>
  <c r="H98" i="13"/>
  <c r="J97" i="13"/>
  <c r="G97" i="13"/>
  <c r="I96" i="13"/>
  <c r="Y156" i="7"/>
  <c r="AV155" i="7"/>
  <c r="AW155" i="7" s="1"/>
  <c r="AX155" i="7" s="1"/>
  <c r="C96" i="12" s="1"/>
  <c r="C156" i="7"/>
  <c r="D155" i="7"/>
  <c r="E155" i="7" s="1"/>
  <c r="E96" i="12" l="1"/>
  <c r="F96" i="12" s="1"/>
  <c r="K96" i="12"/>
  <c r="H99" i="13"/>
  <c r="J98" i="13"/>
  <c r="I97" i="13"/>
  <c r="G98" i="13"/>
  <c r="Y157" i="7"/>
  <c r="AV156" i="7"/>
  <c r="AW156" i="7" s="1"/>
  <c r="AX156" i="7" s="1"/>
  <c r="C97" i="12" s="1"/>
  <c r="C157" i="7"/>
  <c r="D156" i="7"/>
  <c r="E156" i="7" s="1"/>
  <c r="E97" i="12" l="1"/>
  <c r="F97" i="12" s="1"/>
  <c r="K97" i="12"/>
  <c r="H100" i="13"/>
  <c r="J99" i="13"/>
  <c r="I98" i="13"/>
  <c r="G99" i="13"/>
  <c r="Y158" i="7"/>
  <c r="AV157" i="7"/>
  <c r="AW157" i="7" s="1"/>
  <c r="AX157" i="7" s="1"/>
  <c r="C98" i="12" s="1"/>
  <c r="C158" i="7"/>
  <c r="D157" i="7"/>
  <c r="E157" i="7" s="1"/>
  <c r="E98" i="12" l="1"/>
  <c r="F98" i="12" s="1"/>
  <c r="K98" i="12"/>
  <c r="H101" i="13"/>
  <c r="J100" i="13"/>
  <c r="G100" i="13"/>
  <c r="I99" i="13"/>
  <c r="Y159" i="7"/>
  <c r="AV158" i="7"/>
  <c r="AW158" i="7" s="1"/>
  <c r="AX158" i="7" s="1"/>
  <c r="C99" i="12" s="1"/>
  <c r="C159" i="7"/>
  <c r="D158" i="7"/>
  <c r="E158" i="7" s="1"/>
  <c r="E99" i="12" l="1"/>
  <c r="F99" i="12" s="1"/>
  <c r="K99" i="12"/>
  <c r="H102" i="13"/>
  <c r="J101" i="13"/>
  <c r="G101" i="13"/>
  <c r="I100" i="13"/>
  <c r="Y160" i="7"/>
  <c r="AV159" i="7"/>
  <c r="AW159" i="7" s="1"/>
  <c r="AX159" i="7" s="1"/>
  <c r="C100" i="12" s="1"/>
  <c r="C160" i="7"/>
  <c r="D159" i="7"/>
  <c r="E159" i="7" s="1"/>
  <c r="E100" i="12" l="1"/>
  <c r="F100" i="12" s="1"/>
  <c r="K100" i="12"/>
  <c r="H103" i="13"/>
  <c r="J102" i="13"/>
  <c r="I101" i="13"/>
  <c r="G102" i="13"/>
  <c r="Y161" i="7"/>
  <c r="AV160" i="7"/>
  <c r="AW160" i="7" s="1"/>
  <c r="AX160" i="7" s="1"/>
  <c r="C101" i="12" s="1"/>
  <c r="C161" i="7"/>
  <c r="D160" i="7"/>
  <c r="E160" i="7" s="1"/>
  <c r="E101" i="12" l="1"/>
  <c r="F101" i="12" s="1"/>
  <c r="K101" i="12"/>
  <c r="H104" i="13"/>
  <c r="J103" i="13"/>
  <c r="G103" i="13"/>
  <c r="I102" i="13"/>
  <c r="Y162" i="7"/>
  <c r="AV161" i="7"/>
  <c r="AW161" i="7" s="1"/>
  <c r="AX161" i="7" s="1"/>
  <c r="C102" i="12" s="1"/>
  <c r="C162" i="7"/>
  <c r="D161" i="7"/>
  <c r="E161" i="7" s="1"/>
  <c r="E102" i="12" l="1"/>
  <c r="F102" i="12" s="1"/>
  <c r="K102" i="12"/>
  <c r="H105" i="13"/>
  <c r="J104" i="13"/>
  <c r="I103" i="13"/>
  <c r="G104" i="13"/>
  <c r="Y163" i="7"/>
  <c r="AV162" i="7"/>
  <c r="AW162" i="7" s="1"/>
  <c r="AX162" i="7" s="1"/>
  <c r="C103" i="12" s="1"/>
  <c r="C163" i="7"/>
  <c r="D162" i="7"/>
  <c r="E162" i="7" s="1"/>
  <c r="E103" i="12" l="1"/>
  <c r="F103" i="12" s="1"/>
  <c r="K103" i="12"/>
  <c r="H106" i="13"/>
  <c r="J105" i="13"/>
  <c r="G105" i="13"/>
  <c r="I104" i="13"/>
  <c r="Y164" i="7"/>
  <c r="AV163" i="7"/>
  <c r="AW163" i="7" s="1"/>
  <c r="AX163" i="7" s="1"/>
  <c r="C104" i="12" s="1"/>
  <c r="C164" i="7"/>
  <c r="D163" i="7"/>
  <c r="E163" i="7" s="1"/>
  <c r="E104" i="12" l="1"/>
  <c r="F104" i="12" s="1"/>
  <c r="K104" i="12"/>
  <c r="H107" i="13"/>
  <c r="J106" i="13"/>
  <c r="G106" i="13"/>
  <c r="I105" i="13"/>
  <c r="Y165" i="7"/>
  <c r="AV164" i="7"/>
  <c r="AW164" i="7" s="1"/>
  <c r="AX164" i="7" s="1"/>
  <c r="C105" i="12" s="1"/>
  <c r="C165" i="7"/>
  <c r="D164" i="7"/>
  <c r="E164" i="7" s="1"/>
  <c r="E105" i="12" l="1"/>
  <c r="F105" i="12" s="1"/>
  <c r="K105" i="12"/>
  <c r="H108" i="13"/>
  <c r="J107" i="13"/>
  <c r="G107" i="13"/>
  <c r="I106" i="13"/>
  <c r="Y166" i="7"/>
  <c r="AV165" i="7"/>
  <c r="AW165" i="7" s="1"/>
  <c r="AX165" i="7" s="1"/>
  <c r="C106" i="12" s="1"/>
  <c r="C166" i="7"/>
  <c r="D165" i="7"/>
  <c r="E165" i="7" s="1"/>
  <c r="E106" i="12" l="1"/>
  <c r="F106" i="12" s="1"/>
  <c r="K106" i="12"/>
  <c r="H109" i="13"/>
  <c r="J108" i="13"/>
  <c r="G108" i="13"/>
  <c r="I107" i="13"/>
  <c r="Y167" i="7"/>
  <c r="AV166" i="7"/>
  <c r="AW166" i="7" s="1"/>
  <c r="AX166" i="7" s="1"/>
  <c r="C107" i="12" s="1"/>
  <c r="C167" i="7"/>
  <c r="D166" i="7"/>
  <c r="E166" i="7" s="1"/>
  <c r="E107" i="12" l="1"/>
  <c r="F107" i="12" s="1"/>
  <c r="K107" i="12"/>
  <c r="H110" i="13"/>
  <c r="J109" i="13"/>
  <c r="G109" i="13"/>
  <c r="I108" i="13"/>
  <c r="Y168" i="7"/>
  <c r="AV167" i="7"/>
  <c r="AW167" i="7" s="1"/>
  <c r="AX167" i="7" s="1"/>
  <c r="C108" i="12" s="1"/>
  <c r="C168" i="7"/>
  <c r="D167" i="7"/>
  <c r="E167" i="7" s="1"/>
  <c r="E108" i="12" l="1"/>
  <c r="F108" i="12" s="1"/>
  <c r="K108" i="12"/>
  <c r="H111" i="13"/>
  <c r="J110" i="13"/>
  <c r="G110" i="13"/>
  <c r="I109" i="13"/>
  <c r="Y169" i="7"/>
  <c r="AV168" i="7"/>
  <c r="AW168" i="7" s="1"/>
  <c r="AX168" i="7" s="1"/>
  <c r="C109" i="12" s="1"/>
  <c r="C169" i="7"/>
  <c r="D168" i="7"/>
  <c r="E168" i="7" s="1"/>
  <c r="E109" i="12" l="1"/>
  <c r="F109" i="12" s="1"/>
  <c r="K109" i="12"/>
  <c r="H112" i="13"/>
  <c r="J111" i="13"/>
  <c r="G111" i="13"/>
  <c r="I110" i="13"/>
  <c r="Y170" i="7"/>
  <c r="AV169" i="7"/>
  <c r="AW169" i="7" s="1"/>
  <c r="AX169" i="7" s="1"/>
  <c r="C110" i="12" s="1"/>
  <c r="C170" i="7"/>
  <c r="D169" i="7"/>
  <c r="E169" i="7" s="1"/>
  <c r="E110" i="12" l="1"/>
  <c r="F110" i="12" s="1"/>
  <c r="K110" i="12"/>
  <c r="H113" i="13"/>
  <c r="J112" i="13"/>
  <c r="G112" i="13"/>
  <c r="I111" i="13"/>
  <c r="Y171" i="7"/>
  <c r="AV170" i="7"/>
  <c r="AW170" i="7" s="1"/>
  <c r="AX170" i="7" s="1"/>
  <c r="C111" i="12" s="1"/>
  <c r="C171" i="7"/>
  <c r="D170" i="7"/>
  <c r="E170" i="7" s="1"/>
  <c r="E111" i="12" l="1"/>
  <c r="F111" i="12" s="1"/>
  <c r="K111" i="12"/>
  <c r="H114" i="13"/>
  <c r="J113" i="13"/>
  <c r="G113" i="13"/>
  <c r="I112" i="13"/>
  <c r="Y172" i="7"/>
  <c r="AV171" i="7"/>
  <c r="AW171" i="7" s="1"/>
  <c r="AX171" i="7" s="1"/>
  <c r="C112" i="12" s="1"/>
  <c r="C172" i="7"/>
  <c r="D171" i="7"/>
  <c r="E171" i="7" s="1"/>
  <c r="E112" i="12" l="1"/>
  <c r="F112" i="12" s="1"/>
  <c r="K112" i="12"/>
  <c r="H115" i="13"/>
  <c r="J114" i="13"/>
  <c r="I113" i="13"/>
  <c r="G114" i="13"/>
  <c r="Y173" i="7"/>
  <c r="AV172" i="7"/>
  <c r="AW172" i="7" s="1"/>
  <c r="AX172" i="7" s="1"/>
  <c r="C113" i="12" s="1"/>
  <c r="C173" i="7"/>
  <c r="D172" i="7"/>
  <c r="E172" i="7" s="1"/>
  <c r="E113" i="12" l="1"/>
  <c r="F113" i="12" s="1"/>
  <c r="K113" i="12"/>
  <c r="H116" i="13"/>
  <c r="J115" i="13"/>
  <c r="I114" i="13"/>
  <c r="G115" i="13"/>
  <c r="Y174" i="7"/>
  <c r="AV173" i="7"/>
  <c r="AW173" i="7" s="1"/>
  <c r="AX173" i="7" s="1"/>
  <c r="C114" i="12" s="1"/>
  <c r="C174" i="7"/>
  <c r="D173" i="7"/>
  <c r="E173" i="7" s="1"/>
  <c r="E114" i="12" l="1"/>
  <c r="F114" i="12" s="1"/>
  <c r="K114" i="12"/>
  <c r="H117" i="13"/>
  <c r="J116" i="13"/>
  <c r="G116" i="13"/>
  <c r="I115" i="13"/>
  <c r="Y175" i="7"/>
  <c r="AV174" i="7"/>
  <c r="AW174" i="7" s="1"/>
  <c r="AX174" i="7" s="1"/>
  <c r="C115" i="12" s="1"/>
  <c r="C175" i="7"/>
  <c r="D174" i="7"/>
  <c r="E174" i="7" s="1"/>
  <c r="E115" i="12" l="1"/>
  <c r="F115" i="12" s="1"/>
  <c r="K115" i="12"/>
  <c r="H118" i="13"/>
  <c r="J117" i="13"/>
  <c r="G117" i="13"/>
  <c r="I116" i="13"/>
  <c r="Y176" i="7"/>
  <c r="AV175" i="7"/>
  <c r="AW175" i="7" s="1"/>
  <c r="AX175" i="7" s="1"/>
  <c r="C116" i="12" s="1"/>
  <c r="C176" i="7"/>
  <c r="D175" i="7"/>
  <c r="E175" i="7" s="1"/>
  <c r="E116" i="12" l="1"/>
  <c r="F116" i="12" s="1"/>
  <c r="K116" i="12"/>
  <c r="H119" i="13"/>
  <c r="J118" i="13"/>
  <c r="G118" i="13"/>
  <c r="I117" i="13"/>
  <c r="Y177" i="7"/>
  <c r="AV176" i="7"/>
  <c r="AW176" i="7" s="1"/>
  <c r="AX176" i="7" s="1"/>
  <c r="C117" i="12" s="1"/>
  <c r="C177" i="7"/>
  <c r="D176" i="7"/>
  <c r="E176" i="7" s="1"/>
  <c r="E117" i="12" l="1"/>
  <c r="F117" i="12" s="1"/>
  <c r="K117" i="12"/>
  <c r="H120" i="13"/>
  <c r="J119" i="13"/>
  <c r="G119" i="13"/>
  <c r="I118" i="13"/>
  <c r="Y178" i="7"/>
  <c r="AV177" i="7"/>
  <c r="AW177" i="7" s="1"/>
  <c r="AX177" i="7" s="1"/>
  <c r="C118" i="12" s="1"/>
  <c r="C178" i="7"/>
  <c r="D177" i="7"/>
  <c r="E177" i="7" s="1"/>
  <c r="E118" i="12" l="1"/>
  <c r="F118" i="12" s="1"/>
  <c r="K118" i="12"/>
  <c r="H121" i="13"/>
  <c r="J120" i="13"/>
  <c r="I119" i="13"/>
  <c r="G120" i="13"/>
  <c r="Y179" i="7"/>
  <c r="AV178" i="7"/>
  <c r="AW178" i="7" s="1"/>
  <c r="AX178" i="7" s="1"/>
  <c r="C119" i="12" s="1"/>
  <c r="C179" i="7"/>
  <c r="D178" i="7"/>
  <c r="E178" i="7" s="1"/>
  <c r="E119" i="12" l="1"/>
  <c r="F119" i="12" s="1"/>
  <c r="K119" i="12"/>
  <c r="H122" i="13"/>
  <c r="J121" i="13"/>
  <c r="I120" i="13"/>
  <c r="G121" i="13"/>
  <c r="Y180" i="7"/>
  <c r="AV179" i="7"/>
  <c r="AW179" i="7" s="1"/>
  <c r="AX179" i="7" s="1"/>
  <c r="C120" i="12" s="1"/>
  <c r="C180" i="7"/>
  <c r="D179" i="7"/>
  <c r="E179" i="7" s="1"/>
  <c r="E120" i="12" l="1"/>
  <c r="F120" i="12" s="1"/>
  <c r="K120" i="12"/>
  <c r="H123" i="13"/>
  <c r="J122" i="13"/>
  <c r="G122" i="13"/>
  <c r="I121" i="13"/>
  <c r="Y181" i="7"/>
  <c r="AV180" i="7"/>
  <c r="AW180" i="7" s="1"/>
  <c r="AX180" i="7" s="1"/>
  <c r="C121" i="12" s="1"/>
  <c r="C181" i="7"/>
  <c r="D180" i="7"/>
  <c r="E180" i="7" s="1"/>
  <c r="E121" i="12" l="1"/>
  <c r="F121" i="12" s="1"/>
  <c r="K121" i="12"/>
  <c r="H124" i="13"/>
  <c r="J123" i="13"/>
  <c r="G123" i="13"/>
  <c r="I122" i="13"/>
  <c r="Y182" i="7"/>
  <c r="AV181" i="7"/>
  <c r="AW181" i="7" s="1"/>
  <c r="AX181" i="7" s="1"/>
  <c r="C122" i="12" s="1"/>
  <c r="C182" i="7"/>
  <c r="D181" i="7"/>
  <c r="E181" i="7" s="1"/>
  <c r="E122" i="12" l="1"/>
  <c r="F122" i="12" s="1"/>
  <c r="K122" i="12"/>
  <c r="H125" i="13"/>
  <c r="J124" i="13"/>
  <c r="I123" i="13"/>
  <c r="G124" i="13"/>
  <c r="Y183" i="7"/>
  <c r="AV182" i="7"/>
  <c r="AW182" i="7" s="1"/>
  <c r="AX182" i="7" s="1"/>
  <c r="C123" i="12" s="1"/>
  <c r="C183" i="7"/>
  <c r="D182" i="7"/>
  <c r="E182" i="7" s="1"/>
  <c r="E123" i="12" l="1"/>
  <c r="F123" i="12" s="1"/>
  <c r="K123" i="12"/>
  <c r="H126" i="13"/>
  <c r="J125" i="13"/>
  <c r="G125" i="13"/>
  <c r="I124" i="13"/>
  <c r="Y184" i="7"/>
  <c r="AV183" i="7"/>
  <c r="AW183" i="7" s="1"/>
  <c r="AX183" i="7" s="1"/>
  <c r="C124" i="12" s="1"/>
  <c r="C184" i="7"/>
  <c r="D183" i="7"/>
  <c r="E183" i="7" s="1"/>
  <c r="E124" i="12" l="1"/>
  <c r="F124" i="12" s="1"/>
  <c r="K124" i="12"/>
  <c r="H127" i="13"/>
  <c r="J126" i="13"/>
  <c r="I125" i="13"/>
  <c r="G126" i="13"/>
  <c r="Y185" i="7"/>
  <c r="AV184" i="7"/>
  <c r="AW184" i="7" s="1"/>
  <c r="AX184" i="7" s="1"/>
  <c r="C125" i="12" s="1"/>
  <c r="C185" i="7"/>
  <c r="D184" i="7"/>
  <c r="E184" i="7" s="1"/>
  <c r="E125" i="12" l="1"/>
  <c r="F125" i="12" s="1"/>
  <c r="K125" i="12"/>
  <c r="H128" i="13"/>
  <c r="J127" i="13"/>
  <c r="I126" i="13"/>
  <c r="G127" i="13"/>
  <c r="Y186" i="7"/>
  <c r="AV185" i="7"/>
  <c r="AW185" i="7" s="1"/>
  <c r="AX185" i="7" s="1"/>
  <c r="C126" i="12" s="1"/>
  <c r="C186" i="7"/>
  <c r="D185" i="7"/>
  <c r="E185" i="7" s="1"/>
  <c r="E126" i="12" l="1"/>
  <c r="F126" i="12" s="1"/>
  <c r="K126" i="12"/>
  <c r="H129" i="13"/>
  <c r="J128" i="13"/>
  <c r="I127" i="13"/>
  <c r="G128" i="13"/>
  <c r="Y187" i="7"/>
  <c r="AV186" i="7"/>
  <c r="AW186" i="7" s="1"/>
  <c r="AX186" i="7" s="1"/>
  <c r="C127" i="12" s="1"/>
  <c r="C187" i="7"/>
  <c r="D186" i="7"/>
  <c r="E186" i="7" s="1"/>
  <c r="E127" i="12" l="1"/>
  <c r="F127" i="12" s="1"/>
  <c r="K127" i="12"/>
  <c r="H130" i="13"/>
  <c r="J129" i="13"/>
  <c r="I128" i="13"/>
  <c r="G129" i="13"/>
  <c r="Y188" i="7"/>
  <c r="AV187" i="7"/>
  <c r="AW187" i="7" s="1"/>
  <c r="AX187" i="7" s="1"/>
  <c r="C128" i="12" s="1"/>
  <c r="C188" i="7"/>
  <c r="D187" i="7"/>
  <c r="E187" i="7" s="1"/>
  <c r="E128" i="12" l="1"/>
  <c r="F128" i="12" s="1"/>
  <c r="K128" i="12"/>
  <c r="H131" i="13"/>
  <c r="J130" i="13"/>
  <c r="I129" i="13"/>
  <c r="G130" i="13"/>
  <c r="Y189" i="7"/>
  <c r="AV188" i="7"/>
  <c r="AW188" i="7" s="1"/>
  <c r="AX188" i="7" s="1"/>
  <c r="C129" i="12" s="1"/>
  <c r="C189" i="7"/>
  <c r="D188" i="7"/>
  <c r="E188" i="7" s="1"/>
  <c r="E129" i="12" l="1"/>
  <c r="F129" i="12" s="1"/>
  <c r="K129" i="12"/>
  <c r="H132" i="13"/>
  <c r="J131" i="13"/>
  <c r="I130" i="13"/>
  <c r="G131" i="13"/>
  <c r="Y190" i="7"/>
  <c r="AV189" i="7"/>
  <c r="AW189" i="7" s="1"/>
  <c r="AX189" i="7" s="1"/>
  <c r="C130" i="12" s="1"/>
  <c r="C190" i="7"/>
  <c r="D189" i="7"/>
  <c r="E189" i="7" s="1"/>
  <c r="E130" i="12" l="1"/>
  <c r="F130" i="12" s="1"/>
  <c r="K130" i="12"/>
  <c r="H133" i="13"/>
  <c r="J132" i="13"/>
  <c r="G132" i="13"/>
  <c r="I131" i="13"/>
  <c r="Y191" i="7"/>
  <c r="AV190" i="7"/>
  <c r="AW190" i="7" s="1"/>
  <c r="AX190" i="7" s="1"/>
  <c r="C131" i="12" s="1"/>
  <c r="C191" i="7"/>
  <c r="D190" i="7"/>
  <c r="E190" i="7" s="1"/>
  <c r="E131" i="12" l="1"/>
  <c r="F131" i="12" s="1"/>
  <c r="K131" i="12"/>
  <c r="H134" i="13"/>
  <c r="J133" i="13"/>
  <c r="I132" i="13"/>
  <c r="G133" i="13"/>
  <c r="Y192" i="7"/>
  <c r="AV191" i="7"/>
  <c r="AW191" i="7" s="1"/>
  <c r="AX191" i="7" s="1"/>
  <c r="C132" i="12" s="1"/>
  <c r="C192" i="7"/>
  <c r="D191" i="7"/>
  <c r="E191" i="7" s="1"/>
  <c r="E132" i="12" l="1"/>
  <c r="F132" i="12" s="1"/>
  <c r="K132" i="12"/>
  <c r="H135" i="13"/>
  <c r="J134" i="13"/>
  <c r="G134" i="13"/>
  <c r="I133" i="13"/>
  <c r="Y193" i="7"/>
  <c r="AV192" i="7"/>
  <c r="AW192" i="7" s="1"/>
  <c r="AX192" i="7" s="1"/>
  <c r="C133" i="12" s="1"/>
  <c r="C193" i="7"/>
  <c r="D192" i="7"/>
  <c r="E192" i="7" s="1"/>
  <c r="E133" i="12" l="1"/>
  <c r="F133" i="12" s="1"/>
  <c r="K133" i="12"/>
  <c r="H136" i="13"/>
  <c r="J135" i="13"/>
  <c r="I134" i="13"/>
  <c r="G135" i="13"/>
  <c r="Y194" i="7"/>
  <c r="AV193" i="7"/>
  <c r="AW193" i="7" s="1"/>
  <c r="AX193" i="7" s="1"/>
  <c r="C134" i="12" s="1"/>
  <c r="C194" i="7"/>
  <c r="D193" i="7"/>
  <c r="E193" i="7" s="1"/>
  <c r="E134" i="12" l="1"/>
  <c r="F134" i="12" s="1"/>
  <c r="K134" i="12"/>
  <c r="H137" i="13"/>
  <c r="J136" i="13"/>
  <c r="G136" i="13"/>
  <c r="I135" i="13"/>
  <c r="Y195" i="7"/>
  <c r="AV194" i="7"/>
  <c r="AW194" i="7" s="1"/>
  <c r="AX194" i="7" s="1"/>
  <c r="C135" i="12" s="1"/>
  <c r="C195" i="7"/>
  <c r="D194" i="7"/>
  <c r="E194" i="7" s="1"/>
  <c r="E135" i="12" l="1"/>
  <c r="F135" i="12" s="1"/>
  <c r="K135" i="12"/>
  <c r="H138" i="13"/>
  <c r="J137" i="13"/>
  <c r="I136" i="13"/>
  <c r="G137" i="13"/>
  <c r="Y196" i="7"/>
  <c r="AV195" i="7"/>
  <c r="AW195" i="7" s="1"/>
  <c r="AX195" i="7" s="1"/>
  <c r="C136" i="12" s="1"/>
  <c r="C196" i="7"/>
  <c r="D195" i="7"/>
  <c r="E195" i="7" s="1"/>
  <c r="E136" i="12" l="1"/>
  <c r="F136" i="12" s="1"/>
  <c r="K136" i="12"/>
  <c r="H139" i="13"/>
  <c r="J138" i="13"/>
  <c r="G138" i="13"/>
  <c r="I137" i="13"/>
  <c r="Y197" i="7"/>
  <c r="AV196" i="7"/>
  <c r="AW196" i="7" s="1"/>
  <c r="AX196" i="7" s="1"/>
  <c r="C137" i="12" s="1"/>
  <c r="C197" i="7"/>
  <c r="D196" i="7"/>
  <c r="E196" i="7" s="1"/>
  <c r="E137" i="12" l="1"/>
  <c r="F137" i="12" s="1"/>
  <c r="K137" i="12"/>
  <c r="H140" i="13"/>
  <c r="J139" i="13"/>
  <c r="G139" i="13"/>
  <c r="I138" i="13"/>
  <c r="Y198" i="7"/>
  <c r="AV197" i="7"/>
  <c r="AW197" i="7" s="1"/>
  <c r="AX197" i="7" s="1"/>
  <c r="C138" i="12" s="1"/>
  <c r="C198" i="7"/>
  <c r="D197" i="7"/>
  <c r="E197" i="7" s="1"/>
  <c r="E138" i="12" l="1"/>
  <c r="F138" i="12" s="1"/>
  <c r="K138" i="12"/>
  <c r="H141" i="13"/>
  <c r="J140" i="13"/>
  <c r="I139" i="13"/>
  <c r="G140" i="13"/>
  <c r="Y199" i="7"/>
  <c r="AV198" i="7"/>
  <c r="AW198" i="7" s="1"/>
  <c r="AX198" i="7" s="1"/>
  <c r="C139" i="12" s="1"/>
  <c r="C199" i="7"/>
  <c r="D198" i="7"/>
  <c r="E198" i="7" s="1"/>
  <c r="E139" i="12" l="1"/>
  <c r="F139" i="12" s="1"/>
  <c r="K139" i="12"/>
  <c r="H142" i="13"/>
  <c r="J141" i="13"/>
  <c r="I140" i="13"/>
  <c r="G141" i="13"/>
  <c r="Y200" i="7"/>
  <c r="AV199" i="7"/>
  <c r="AW199" i="7" s="1"/>
  <c r="AX199" i="7" s="1"/>
  <c r="C140" i="12" s="1"/>
  <c r="C200" i="7"/>
  <c r="D199" i="7"/>
  <c r="E199" i="7" s="1"/>
  <c r="E140" i="12" l="1"/>
  <c r="F140" i="12" s="1"/>
  <c r="K140" i="12"/>
  <c r="H143" i="13"/>
  <c r="J142" i="13"/>
  <c r="G142" i="13"/>
  <c r="I141" i="13"/>
  <c r="Y201" i="7"/>
  <c r="AV200" i="7"/>
  <c r="AW200" i="7" s="1"/>
  <c r="AX200" i="7" s="1"/>
  <c r="C141" i="12" s="1"/>
  <c r="C201" i="7"/>
  <c r="D200" i="7"/>
  <c r="E200" i="7" s="1"/>
  <c r="E141" i="12" l="1"/>
  <c r="F141" i="12" s="1"/>
  <c r="K141" i="12"/>
  <c r="H144" i="13"/>
  <c r="J143" i="13"/>
  <c r="I142" i="13"/>
  <c r="G143" i="13"/>
  <c r="Y202" i="7"/>
  <c r="AV201" i="7"/>
  <c r="AW201" i="7" s="1"/>
  <c r="AX201" i="7" s="1"/>
  <c r="C142" i="12" s="1"/>
  <c r="C202" i="7"/>
  <c r="D201" i="7"/>
  <c r="E201" i="7" s="1"/>
  <c r="E142" i="12" l="1"/>
  <c r="F142" i="12" s="1"/>
  <c r="K142" i="12"/>
  <c r="H145" i="13"/>
  <c r="J144" i="13"/>
  <c r="I143" i="13"/>
  <c r="G144" i="13"/>
  <c r="Y203" i="7"/>
  <c r="AV202" i="7"/>
  <c r="AW202" i="7" s="1"/>
  <c r="AX202" i="7" s="1"/>
  <c r="C143" i="12" s="1"/>
  <c r="C203" i="7"/>
  <c r="D202" i="7"/>
  <c r="E202" i="7" s="1"/>
  <c r="E143" i="12" l="1"/>
  <c r="F143" i="12" s="1"/>
  <c r="K143" i="12"/>
  <c r="H146" i="13"/>
  <c r="J145" i="13"/>
  <c r="G145" i="13"/>
  <c r="I144" i="13"/>
  <c r="Y204" i="7"/>
  <c r="AV203" i="7"/>
  <c r="AW203" i="7" s="1"/>
  <c r="AX203" i="7" s="1"/>
  <c r="C144" i="12" s="1"/>
  <c r="C204" i="7"/>
  <c r="D203" i="7"/>
  <c r="E203" i="7" s="1"/>
  <c r="E144" i="12" l="1"/>
  <c r="F144" i="12" s="1"/>
  <c r="K144" i="12"/>
  <c r="H147" i="13"/>
  <c r="J146" i="13"/>
  <c r="I145" i="13"/>
  <c r="G146" i="13"/>
  <c r="Y205" i="7"/>
  <c r="AV204" i="7"/>
  <c r="AW204" i="7" s="1"/>
  <c r="AX204" i="7" s="1"/>
  <c r="C145" i="12" s="1"/>
  <c r="C205" i="7"/>
  <c r="D204" i="7"/>
  <c r="E204" i="7" s="1"/>
  <c r="E145" i="12" l="1"/>
  <c r="F145" i="12" s="1"/>
  <c r="K145" i="12"/>
  <c r="H148" i="13"/>
  <c r="J147" i="13"/>
  <c r="G147" i="13"/>
  <c r="I146" i="13"/>
  <c r="Y206" i="7"/>
  <c r="AV205" i="7"/>
  <c r="AW205" i="7" s="1"/>
  <c r="AX205" i="7" s="1"/>
  <c r="C146" i="12" s="1"/>
  <c r="C206" i="7"/>
  <c r="D205" i="7"/>
  <c r="E205" i="7" s="1"/>
  <c r="E146" i="12" l="1"/>
  <c r="F146" i="12" s="1"/>
  <c r="K146" i="12"/>
  <c r="H149" i="13"/>
  <c r="J148" i="13"/>
  <c r="G148" i="13"/>
  <c r="I147" i="13"/>
  <c r="Y207" i="7"/>
  <c r="AV206" i="7"/>
  <c r="AW206" i="7" s="1"/>
  <c r="AX206" i="7" s="1"/>
  <c r="C147" i="12" s="1"/>
  <c r="C207" i="7"/>
  <c r="D206" i="7"/>
  <c r="E206" i="7" s="1"/>
  <c r="E147" i="12" l="1"/>
  <c r="F147" i="12" s="1"/>
  <c r="K147" i="12"/>
  <c r="H150" i="13"/>
  <c r="J149" i="13"/>
  <c r="G149" i="13"/>
  <c r="I148" i="13"/>
  <c r="Y208" i="7"/>
  <c r="AV207" i="7"/>
  <c r="AW207" i="7" s="1"/>
  <c r="AX207" i="7" s="1"/>
  <c r="C148" i="12" s="1"/>
  <c r="C208" i="7"/>
  <c r="D207" i="7"/>
  <c r="E207" i="7" s="1"/>
  <c r="E148" i="12" l="1"/>
  <c r="F148" i="12" s="1"/>
  <c r="K148" i="12"/>
  <c r="H151" i="13"/>
  <c r="J150" i="13"/>
  <c r="G150" i="13"/>
  <c r="I149" i="13"/>
  <c r="Y209" i="7"/>
  <c r="AV208" i="7"/>
  <c r="AW208" i="7" s="1"/>
  <c r="AX208" i="7" s="1"/>
  <c r="C149" i="12" s="1"/>
  <c r="C209" i="7"/>
  <c r="D208" i="7"/>
  <c r="E208" i="7" s="1"/>
  <c r="E149" i="12" l="1"/>
  <c r="F149" i="12" s="1"/>
  <c r="K149" i="12"/>
  <c r="H152" i="13"/>
  <c r="J151" i="13"/>
  <c r="G151" i="13"/>
  <c r="I150" i="13"/>
  <c r="Y210" i="7"/>
  <c r="AV209" i="7"/>
  <c r="AW209" i="7" s="1"/>
  <c r="AX209" i="7" s="1"/>
  <c r="C150" i="12" s="1"/>
  <c r="C210" i="7"/>
  <c r="D209" i="7"/>
  <c r="E209" i="7" s="1"/>
  <c r="E150" i="12" l="1"/>
  <c r="F150" i="12" s="1"/>
  <c r="K150" i="12"/>
  <c r="H153" i="13"/>
  <c r="J152" i="13"/>
  <c r="I151" i="13"/>
  <c r="G152" i="13"/>
  <c r="Y211" i="7"/>
  <c r="AV210" i="7"/>
  <c r="AW210" i="7" s="1"/>
  <c r="AX210" i="7" s="1"/>
  <c r="C151" i="12" s="1"/>
  <c r="C211" i="7"/>
  <c r="D210" i="7"/>
  <c r="E210" i="7" s="1"/>
  <c r="E151" i="12" l="1"/>
  <c r="F151" i="12" s="1"/>
  <c r="K151" i="12"/>
  <c r="H154" i="13"/>
  <c r="J153" i="13"/>
  <c r="I152" i="13"/>
  <c r="G153" i="13"/>
  <c r="Y212" i="7"/>
  <c r="AV211" i="7"/>
  <c r="AW211" i="7" s="1"/>
  <c r="AX211" i="7" s="1"/>
  <c r="C152" i="12" s="1"/>
  <c r="C212" i="7"/>
  <c r="D211" i="7"/>
  <c r="E211" i="7" s="1"/>
  <c r="E152" i="12" l="1"/>
  <c r="F152" i="12" s="1"/>
  <c r="K152" i="12"/>
  <c r="H155" i="13"/>
  <c r="J154" i="13"/>
  <c r="G154" i="13"/>
  <c r="I153" i="13"/>
  <c r="Y213" i="7"/>
  <c r="AV212" i="7"/>
  <c r="AW212" i="7" s="1"/>
  <c r="AX212" i="7" s="1"/>
  <c r="C153" i="12" s="1"/>
  <c r="C213" i="7"/>
  <c r="D212" i="7"/>
  <c r="E212" i="7" s="1"/>
  <c r="E153" i="12" l="1"/>
  <c r="F153" i="12" s="1"/>
  <c r="K153" i="12"/>
  <c r="H156" i="13"/>
  <c r="J155" i="13"/>
  <c r="G155" i="13"/>
  <c r="I154" i="13"/>
  <c r="Y214" i="7"/>
  <c r="AV213" i="7"/>
  <c r="AW213" i="7" s="1"/>
  <c r="AX213" i="7" s="1"/>
  <c r="C154" i="12" s="1"/>
  <c r="C214" i="7"/>
  <c r="D213" i="7"/>
  <c r="E213" i="7" s="1"/>
  <c r="E154" i="12" l="1"/>
  <c r="F154" i="12" s="1"/>
  <c r="K154" i="12"/>
  <c r="H157" i="13"/>
  <c r="J156" i="13"/>
  <c r="G156" i="13"/>
  <c r="I155" i="13"/>
  <c r="Y215" i="7"/>
  <c r="AV214" i="7"/>
  <c r="AW214" i="7" s="1"/>
  <c r="AX214" i="7" s="1"/>
  <c r="C155" i="12" s="1"/>
  <c r="C215" i="7"/>
  <c r="D214" i="7"/>
  <c r="E214" i="7" s="1"/>
  <c r="E155" i="12" l="1"/>
  <c r="F155" i="12" s="1"/>
  <c r="K155" i="12"/>
  <c r="H158" i="13"/>
  <c r="J157" i="13"/>
  <c r="I156" i="13"/>
  <c r="G157" i="13"/>
  <c r="Y216" i="7"/>
  <c r="AV215" i="7"/>
  <c r="AW215" i="7" s="1"/>
  <c r="AX215" i="7" s="1"/>
  <c r="C156" i="12" s="1"/>
  <c r="C216" i="7"/>
  <c r="D215" i="7"/>
  <c r="E215" i="7" s="1"/>
  <c r="E156" i="12" l="1"/>
  <c r="F156" i="12" s="1"/>
  <c r="K156" i="12"/>
  <c r="H159" i="13"/>
  <c r="J158" i="13"/>
  <c r="G158" i="13"/>
  <c r="I157" i="13"/>
  <c r="Y217" i="7"/>
  <c r="AV216" i="7"/>
  <c r="AW216" i="7" s="1"/>
  <c r="AX216" i="7" s="1"/>
  <c r="C157" i="12" s="1"/>
  <c r="C217" i="7"/>
  <c r="D216" i="7"/>
  <c r="E216" i="7" s="1"/>
  <c r="E157" i="12" l="1"/>
  <c r="F157" i="12" s="1"/>
  <c r="K157" i="12"/>
  <c r="H160" i="13"/>
  <c r="J159" i="13"/>
  <c r="G159" i="13"/>
  <c r="I158" i="13"/>
  <c r="Y218" i="7"/>
  <c r="AV217" i="7"/>
  <c r="AW217" i="7" s="1"/>
  <c r="AX217" i="7" s="1"/>
  <c r="C158" i="12" s="1"/>
  <c r="C218" i="7"/>
  <c r="D217" i="7"/>
  <c r="E217" i="7" s="1"/>
  <c r="E158" i="12" l="1"/>
  <c r="F158" i="12" s="1"/>
  <c r="K158" i="12"/>
  <c r="H161" i="13"/>
  <c r="J160" i="13"/>
  <c r="I159" i="13"/>
  <c r="G160" i="13"/>
  <c r="Y219" i="7"/>
  <c r="AV218" i="7"/>
  <c r="AW218" i="7" s="1"/>
  <c r="AX218" i="7" s="1"/>
  <c r="C159" i="12" s="1"/>
  <c r="C219" i="7"/>
  <c r="D218" i="7"/>
  <c r="E218" i="7" s="1"/>
  <c r="E159" i="12" l="1"/>
  <c r="F159" i="12" s="1"/>
  <c r="K159" i="12"/>
  <c r="H162" i="13"/>
  <c r="J161" i="13"/>
  <c r="G161" i="13"/>
  <c r="I160" i="13"/>
  <c r="Y220" i="7"/>
  <c r="AV219" i="7"/>
  <c r="AW219" i="7" s="1"/>
  <c r="AX219" i="7" s="1"/>
  <c r="C160" i="12" s="1"/>
  <c r="C220" i="7"/>
  <c r="D219" i="7"/>
  <c r="E219" i="7" s="1"/>
  <c r="E160" i="12" l="1"/>
  <c r="F160" i="12" s="1"/>
  <c r="K160" i="12"/>
  <c r="H163" i="13"/>
  <c r="J162" i="13"/>
  <c r="I161" i="13"/>
  <c r="G162" i="13"/>
  <c r="Y221" i="7"/>
  <c r="AV220" i="7"/>
  <c r="AW220" i="7" s="1"/>
  <c r="AX220" i="7" s="1"/>
  <c r="C161" i="12" s="1"/>
  <c r="C221" i="7"/>
  <c r="D220" i="7"/>
  <c r="E220" i="7" s="1"/>
  <c r="E161" i="12" l="1"/>
  <c r="F161" i="12" s="1"/>
  <c r="K161" i="12"/>
  <c r="H164" i="13"/>
  <c r="J163" i="13"/>
  <c r="I162" i="13"/>
  <c r="G163" i="13"/>
  <c r="Y222" i="7"/>
  <c r="AV221" i="7"/>
  <c r="AW221" i="7" s="1"/>
  <c r="AX221" i="7" s="1"/>
  <c r="C162" i="12" s="1"/>
  <c r="C222" i="7"/>
  <c r="D221" i="7"/>
  <c r="E221" i="7" s="1"/>
  <c r="E162" i="12" l="1"/>
  <c r="F162" i="12" s="1"/>
  <c r="K162" i="12"/>
  <c r="H165" i="13"/>
  <c r="J164" i="13"/>
  <c r="I163" i="13"/>
  <c r="G164" i="13"/>
  <c r="Y223" i="7"/>
  <c r="AV222" i="7"/>
  <c r="AW222" i="7" s="1"/>
  <c r="AX222" i="7" s="1"/>
  <c r="C163" i="12" s="1"/>
  <c r="C223" i="7"/>
  <c r="D222" i="7"/>
  <c r="E222" i="7" s="1"/>
  <c r="E163" i="12" l="1"/>
  <c r="F163" i="12" s="1"/>
  <c r="K163" i="12"/>
  <c r="H166" i="13"/>
  <c r="J165" i="13"/>
  <c r="G165" i="13"/>
  <c r="I164" i="13"/>
  <c r="Y224" i="7"/>
  <c r="AV223" i="7"/>
  <c r="AW223" i="7" s="1"/>
  <c r="AX223" i="7" s="1"/>
  <c r="C164" i="12" s="1"/>
  <c r="C224" i="7"/>
  <c r="D223" i="7"/>
  <c r="E223" i="7" s="1"/>
  <c r="E164" i="12" l="1"/>
  <c r="F164" i="12" s="1"/>
  <c r="K164" i="12"/>
  <c r="H167" i="13"/>
  <c r="J166" i="13"/>
  <c r="G166" i="13"/>
  <c r="I165" i="13"/>
  <c r="Y225" i="7"/>
  <c r="AV224" i="7"/>
  <c r="AW224" i="7" s="1"/>
  <c r="AX224" i="7" s="1"/>
  <c r="C165" i="12" s="1"/>
  <c r="C225" i="7"/>
  <c r="D224" i="7"/>
  <c r="E224" i="7" s="1"/>
  <c r="E165" i="12" l="1"/>
  <c r="F165" i="12" s="1"/>
  <c r="K165" i="12"/>
  <c r="H168" i="13"/>
  <c r="J167" i="13"/>
  <c r="G167" i="13"/>
  <c r="I166" i="13"/>
  <c r="Y226" i="7"/>
  <c r="AV225" i="7"/>
  <c r="AW225" i="7" s="1"/>
  <c r="AX225" i="7" s="1"/>
  <c r="C166" i="12" s="1"/>
  <c r="C226" i="7"/>
  <c r="D225" i="7"/>
  <c r="E225" i="7" s="1"/>
  <c r="E166" i="12" l="1"/>
  <c r="F166" i="12" s="1"/>
  <c r="K166" i="12"/>
  <c r="H169" i="13"/>
  <c r="J168" i="13"/>
  <c r="I167" i="13"/>
  <c r="G168" i="13"/>
  <c r="Y227" i="7"/>
  <c r="AV226" i="7"/>
  <c r="AW226" i="7" s="1"/>
  <c r="AX226" i="7" s="1"/>
  <c r="C167" i="12" s="1"/>
  <c r="C227" i="7"/>
  <c r="D226" i="7"/>
  <c r="E226" i="7" s="1"/>
  <c r="E167" i="12" l="1"/>
  <c r="F167" i="12" s="1"/>
  <c r="K167" i="12"/>
  <c r="H170" i="13"/>
  <c r="J169" i="13"/>
  <c r="G169" i="13"/>
  <c r="I168" i="13"/>
  <c r="Y228" i="7"/>
  <c r="AV227" i="7"/>
  <c r="AW227" i="7" s="1"/>
  <c r="AX227" i="7" s="1"/>
  <c r="C168" i="12" s="1"/>
  <c r="C228" i="7"/>
  <c r="D227" i="7"/>
  <c r="E227" i="7" s="1"/>
  <c r="E168" i="12" l="1"/>
  <c r="F168" i="12" s="1"/>
  <c r="K168" i="12"/>
  <c r="H171" i="13"/>
  <c r="J170" i="13"/>
  <c r="G170" i="13"/>
  <c r="I169" i="13"/>
  <c r="Y229" i="7"/>
  <c r="AV228" i="7"/>
  <c r="AW228" i="7" s="1"/>
  <c r="AX228" i="7" s="1"/>
  <c r="C169" i="12" s="1"/>
  <c r="C229" i="7"/>
  <c r="D228" i="7"/>
  <c r="E228" i="7" s="1"/>
  <c r="E169" i="12" l="1"/>
  <c r="F169" i="12" s="1"/>
  <c r="K169" i="12"/>
  <c r="H172" i="13"/>
  <c r="J171" i="13"/>
  <c r="G171" i="13"/>
  <c r="I170" i="13"/>
  <c r="Y230" i="7"/>
  <c r="AV229" i="7"/>
  <c r="AW229" i="7" s="1"/>
  <c r="AX229" i="7" s="1"/>
  <c r="C170" i="12" s="1"/>
  <c r="C230" i="7"/>
  <c r="D229" i="7"/>
  <c r="E229" i="7" s="1"/>
  <c r="E170" i="12" l="1"/>
  <c r="F170" i="12" s="1"/>
  <c r="K170" i="12"/>
  <c r="H173" i="13"/>
  <c r="J172" i="13"/>
  <c r="G172" i="13"/>
  <c r="I171" i="13"/>
  <c r="Y231" i="7"/>
  <c r="AV230" i="7"/>
  <c r="AW230" i="7" s="1"/>
  <c r="AX230" i="7" s="1"/>
  <c r="C171" i="12" s="1"/>
  <c r="C231" i="7"/>
  <c r="D230" i="7"/>
  <c r="E230" i="7" s="1"/>
  <c r="E171" i="12" l="1"/>
  <c r="F171" i="12" s="1"/>
  <c r="K171" i="12"/>
  <c r="H174" i="13"/>
  <c r="J173" i="13"/>
  <c r="G173" i="13"/>
  <c r="I172" i="13"/>
  <c r="Y232" i="7"/>
  <c r="AV231" i="7"/>
  <c r="AW231" i="7" s="1"/>
  <c r="AX231" i="7" s="1"/>
  <c r="C172" i="12" s="1"/>
  <c r="C232" i="7"/>
  <c r="D231" i="7"/>
  <c r="E231" i="7" s="1"/>
  <c r="E172" i="12" l="1"/>
  <c r="F172" i="12" s="1"/>
  <c r="K172" i="12"/>
  <c r="H175" i="13"/>
  <c r="J174" i="13"/>
  <c r="G174" i="13"/>
  <c r="I173" i="13"/>
  <c r="Y233" i="7"/>
  <c r="AV232" i="7"/>
  <c r="AW232" i="7" s="1"/>
  <c r="AX232" i="7" s="1"/>
  <c r="C173" i="12" s="1"/>
  <c r="C233" i="7"/>
  <c r="D232" i="7"/>
  <c r="E232" i="7" s="1"/>
  <c r="E173" i="12" l="1"/>
  <c r="F173" i="12" s="1"/>
  <c r="K173" i="12"/>
  <c r="H176" i="13"/>
  <c r="J175" i="13"/>
  <c r="I174" i="13"/>
  <c r="G175" i="13"/>
  <c r="Y234" i="7"/>
  <c r="AV233" i="7"/>
  <c r="AW233" i="7" s="1"/>
  <c r="AX233" i="7" s="1"/>
  <c r="C174" i="12" s="1"/>
  <c r="C234" i="7"/>
  <c r="D233" i="7"/>
  <c r="E233" i="7" s="1"/>
  <c r="E174" i="12" l="1"/>
  <c r="F174" i="12" s="1"/>
  <c r="K174" i="12"/>
  <c r="H177" i="13"/>
  <c r="J176" i="13"/>
  <c r="I175" i="13"/>
  <c r="G176" i="13"/>
  <c r="Y235" i="7"/>
  <c r="AV234" i="7"/>
  <c r="AW234" i="7" s="1"/>
  <c r="AX234" i="7" s="1"/>
  <c r="C175" i="12" s="1"/>
  <c r="C235" i="7"/>
  <c r="D234" i="7"/>
  <c r="E234" i="7" s="1"/>
  <c r="E175" i="12" l="1"/>
  <c r="F175" i="12" s="1"/>
  <c r="K175" i="12"/>
  <c r="H178" i="13"/>
  <c r="J177" i="13"/>
  <c r="I176" i="13"/>
  <c r="G177" i="13"/>
  <c r="Y236" i="7"/>
  <c r="AV235" i="7"/>
  <c r="AW235" i="7" s="1"/>
  <c r="AX235" i="7" s="1"/>
  <c r="C176" i="12" s="1"/>
  <c r="C236" i="7"/>
  <c r="D235" i="7"/>
  <c r="E235" i="7" s="1"/>
  <c r="E176" i="12" l="1"/>
  <c r="F176" i="12" s="1"/>
  <c r="K176" i="12"/>
  <c r="H179" i="13"/>
  <c r="J178" i="13"/>
  <c r="I177" i="13"/>
  <c r="G178" i="13"/>
  <c r="Y237" i="7"/>
  <c r="AV236" i="7"/>
  <c r="AW236" i="7" s="1"/>
  <c r="AX236" i="7" s="1"/>
  <c r="C177" i="12" s="1"/>
  <c r="C237" i="7"/>
  <c r="D236" i="7"/>
  <c r="E236" i="7" s="1"/>
  <c r="E177" i="12" l="1"/>
  <c r="F177" i="12" s="1"/>
  <c r="K177" i="12"/>
  <c r="H180" i="13"/>
  <c r="J179" i="13"/>
  <c r="I178" i="13"/>
  <c r="G179" i="13"/>
  <c r="Y238" i="7"/>
  <c r="AV237" i="7"/>
  <c r="AW237" i="7" s="1"/>
  <c r="AX237" i="7" s="1"/>
  <c r="C178" i="12" s="1"/>
  <c r="C238" i="7"/>
  <c r="D237" i="7"/>
  <c r="E237" i="7" s="1"/>
  <c r="E178" i="12" l="1"/>
  <c r="F178" i="12" s="1"/>
  <c r="K178" i="12"/>
  <c r="H181" i="13"/>
  <c r="J180" i="13"/>
  <c r="G180" i="13"/>
  <c r="I179" i="13"/>
  <c r="Y239" i="7"/>
  <c r="AV238" i="7"/>
  <c r="AW238" i="7" s="1"/>
  <c r="AX238" i="7" s="1"/>
  <c r="C179" i="12" s="1"/>
  <c r="C239" i="7"/>
  <c r="D238" i="7"/>
  <c r="E238" i="7" s="1"/>
  <c r="E179" i="12" l="1"/>
  <c r="F179" i="12" s="1"/>
  <c r="K179" i="12"/>
  <c r="H182" i="13"/>
  <c r="J181" i="13"/>
  <c r="I180" i="13"/>
  <c r="G181" i="13"/>
  <c r="Y240" i="7"/>
  <c r="AV239" i="7"/>
  <c r="AW239" i="7" s="1"/>
  <c r="AX239" i="7" s="1"/>
  <c r="C180" i="12" s="1"/>
  <c r="C240" i="7"/>
  <c r="D239" i="7"/>
  <c r="E239" i="7" s="1"/>
  <c r="E180" i="12" l="1"/>
  <c r="F180" i="12" s="1"/>
  <c r="K180" i="12"/>
  <c r="H183" i="13"/>
  <c r="J182" i="13"/>
  <c r="I181" i="13"/>
  <c r="G182" i="13"/>
  <c r="Y241" i="7"/>
  <c r="AV240" i="7"/>
  <c r="AW240" i="7" s="1"/>
  <c r="AX240" i="7" s="1"/>
  <c r="C181" i="12" s="1"/>
  <c r="C241" i="7"/>
  <c r="D240" i="7"/>
  <c r="E240" i="7" s="1"/>
  <c r="E181" i="12" l="1"/>
  <c r="F181" i="12" s="1"/>
  <c r="K181" i="12"/>
  <c r="H184" i="13"/>
  <c r="J183" i="13"/>
  <c r="G183" i="13"/>
  <c r="I182" i="13"/>
  <c r="Y242" i="7"/>
  <c r="AV241" i="7"/>
  <c r="AW241" i="7" s="1"/>
  <c r="AX241" i="7" s="1"/>
  <c r="C182" i="12" s="1"/>
  <c r="C242" i="7"/>
  <c r="D241" i="7"/>
  <c r="E241" i="7" s="1"/>
  <c r="E182" i="12" l="1"/>
  <c r="F182" i="12" s="1"/>
  <c r="K182" i="12"/>
  <c r="H185" i="13"/>
  <c r="J184" i="13"/>
  <c r="I183" i="13"/>
  <c r="G184" i="13"/>
  <c r="Y243" i="7"/>
  <c r="AV242" i="7"/>
  <c r="AW242" i="7" s="1"/>
  <c r="AX242" i="7" s="1"/>
  <c r="C183" i="12" s="1"/>
  <c r="C243" i="7"/>
  <c r="D242" i="7"/>
  <c r="E242" i="7" s="1"/>
  <c r="E183" i="12" l="1"/>
  <c r="F183" i="12" s="1"/>
  <c r="K183" i="12"/>
  <c r="H186" i="13"/>
  <c r="J185" i="13"/>
  <c r="I184" i="13"/>
  <c r="G185" i="13"/>
  <c r="Y244" i="7"/>
  <c r="AV243" i="7"/>
  <c r="AW243" i="7" s="1"/>
  <c r="AX243" i="7" s="1"/>
  <c r="C184" i="12" s="1"/>
  <c r="C244" i="7"/>
  <c r="D243" i="7"/>
  <c r="E243" i="7" s="1"/>
  <c r="E184" i="12" l="1"/>
  <c r="F184" i="12" s="1"/>
  <c r="K184" i="12"/>
  <c r="H187" i="13"/>
  <c r="J186" i="13"/>
  <c r="G186" i="13"/>
  <c r="I185" i="13"/>
  <c r="Y245" i="7"/>
  <c r="AV244" i="7"/>
  <c r="AW244" i="7" s="1"/>
  <c r="AX244" i="7" s="1"/>
  <c r="C185" i="12" s="1"/>
  <c r="C245" i="7"/>
  <c r="D244" i="7"/>
  <c r="E244" i="7" s="1"/>
  <c r="E185" i="12" l="1"/>
  <c r="F185" i="12" s="1"/>
  <c r="K185" i="12"/>
  <c r="H188" i="13"/>
  <c r="J187" i="13"/>
  <c r="G187" i="13"/>
  <c r="I186" i="13"/>
  <c r="Y246" i="7"/>
  <c r="AV245" i="7"/>
  <c r="AW245" i="7" s="1"/>
  <c r="AX245" i="7" s="1"/>
  <c r="C186" i="12" s="1"/>
  <c r="C246" i="7"/>
  <c r="D245" i="7"/>
  <c r="E245" i="7" s="1"/>
  <c r="E186" i="12" l="1"/>
  <c r="F186" i="12" s="1"/>
  <c r="K186" i="12"/>
  <c r="H189" i="13"/>
  <c r="J188" i="13"/>
  <c r="G188" i="13"/>
  <c r="I187" i="13"/>
  <c r="Y247" i="7"/>
  <c r="AV246" i="7"/>
  <c r="AW246" i="7" s="1"/>
  <c r="AX246" i="7" s="1"/>
  <c r="C187" i="12" s="1"/>
  <c r="C247" i="7"/>
  <c r="D246" i="7"/>
  <c r="E246" i="7" s="1"/>
  <c r="E187" i="12" l="1"/>
  <c r="F187" i="12" s="1"/>
  <c r="K187" i="12"/>
  <c r="H190" i="13"/>
  <c r="J189" i="13"/>
  <c r="I188" i="13"/>
  <c r="G189" i="13"/>
  <c r="Y248" i="7"/>
  <c r="AV247" i="7"/>
  <c r="AW247" i="7" s="1"/>
  <c r="AX247" i="7" s="1"/>
  <c r="C188" i="12" s="1"/>
  <c r="C248" i="7"/>
  <c r="D247" i="7"/>
  <c r="E247" i="7" s="1"/>
  <c r="E188" i="12" l="1"/>
  <c r="F188" i="12" s="1"/>
  <c r="K188" i="12"/>
  <c r="H191" i="13"/>
  <c r="J190" i="13"/>
  <c r="G190" i="13"/>
  <c r="I189" i="13"/>
  <c r="Y249" i="7"/>
  <c r="AV248" i="7"/>
  <c r="AW248" i="7" s="1"/>
  <c r="AX248" i="7" s="1"/>
  <c r="C189" i="12" s="1"/>
  <c r="C249" i="7"/>
  <c r="D248" i="7"/>
  <c r="E248" i="7" s="1"/>
  <c r="E189" i="12" l="1"/>
  <c r="F189" i="12" s="1"/>
  <c r="K189" i="12"/>
  <c r="H192" i="13"/>
  <c r="J191" i="13"/>
  <c r="G191" i="13"/>
  <c r="I190" i="13"/>
  <c r="Y250" i="7"/>
  <c r="AV249" i="7"/>
  <c r="AW249" i="7" s="1"/>
  <c r="AX249" i="7" s="1"/>
  <c r="C190" i="12" s="1"/>
  <c r="C250" i="7"/>
  <c r="D249" i="7"/>
  <c r="E249" i="7" s="1"/>
  <c r="E190" i="12" l="1"/>
  <c r="F190" i="12" s="1"/>
  <c r="K190" i="12"/>
  <c r="H193" i="13"/>
  <c r="J192" i="13"/>
  <c r="G192" i="13"/>
  <c r="I191" i="13"/>
  <c r="Y251" i="7"/>
  <c r="AV250" i="7"/>
  <c r="AW250" i="7" s="1"/>
  <c r="AX250" i="7" s="1"/>
  <c r="C191" i="12" s="1"/>
  <c r="C251" i="7"/>
  <c r="D250" i="7"/>
  <c r="E250" i="7" s="1"/>
  <c r="E191" i="12" l="1"/>
  <c r="F191" i="12" s="1"/>
  <c r="K191" i="12"/>
  <c r="H194" i="13"/>
  <c r="J193" i="13"/>
  <c r="G193" i="13"/>
  <c r="I192" i="13"/>
  <c r="Y252" i="7"/>
  <c r="AV251" i="7"/>
  <c r="AW251" i="7" s="1"/>
  <c r="AX251" i="7" s="1"/>
  <c r="C192" i="12" s="1"/>
  <c r="C252" i="7"/>
  <c r="D251" i="7"/>
  <c r="E251" i="7" s="1"/>
  <c r="E192" i="12" l="1"/>
  <c r="F192" i="12" s="1"/>
  <c r="K192" i="12"/>
  <c r="H195" i="13"/>
  <c r="J194" i="13"/>
  <c r="I193" i="13"/>
  <c r="G194" i="13"/>
  <c r="Y253" i="7"/>
  <c r="AV252" i="7"/>
  <c r="AW252" i="7" s="1"/>
  <c r="AX252" i="7" s="1"/>
  <c r="C193" i="12" s="1"/>
  <c r="C253" i="7"/>
  <c r="D252" i="7"/>
  <c r="E252" i="7" s="1"/>
  <c r="E193" i="12" l="1"/>
  <c r="F193" i="12" s="1"/>
  <c r="K193" i="12"/>
  <c r="H196" i="13"/>
  <c r="J195" i="13"/>
  <c r="I194" i="13"/>
  <c r="G195" i="13"/>
  <c r="Y254" i="7"/>
  <c r="AV253" i="7"/>
  <c r="AW253" i="7" s="1"/>
  <c r="AX253" i="7" s="1"/>
  <c r="C194" i="12" s="1"/>
  <c r="C254" i="7"/>
  <c r="D253" i="7"/>
  <c r="E253" i="7" s="1"/>
  <c r="E194" i="12" l="1"/>
  <c r="F194" i="12" s="1"/>
  <c r="K194" i="12"/>
  <c r="H197" i="13"/>
  <c r="J196" i="13"/>
  <c r="I195" i="13"/>
  <c r="G196" i="13"/>
  <c r="Y255" i="7"/>
  <c r="AV254" i="7"/>
  <c r="AW254" i="7" s="1"/>
  <c r="AX254" i="7" s="1"/>
  <c r="C195" i="12" s="1"/>
  <c r="C255" i="7"/>
  <c r="D254" i="7"/>
  <c r="E254" i="7" s="1"/>
  <c r="E195" i="12" l="1"/>
  <c r="F195" i="12" s="1"/>
  <c r="K195" i="12"/>
  <c r="H198" i="13"/>
  <c r="J197" i="13"/>
  <c r="G197" i="13"/>
  <c r="I196" i="13"/>
  <c r="Y256" i="7"/>
  <c r="AV255" i="7"/>
  <c r="AW255" i="7" s="1"/>
  <c r="AX255" i="7" s="1"/>
  <c r="C196" i="12" s="1"/>
  <c r="C256" i="7"/>
  <c r="D255" i="7"/>
  <c r="E255" i="7" s="1"/>
  <c r="E196" i="12" l="1"/>
  <c r="F196" i="12" s="1"/>
  <c r="K196" i="12"/>
  <c r="H199" i="13"/>
  <c r="J198" i="13"/>
  <c r="G198" i="13"/>
  <c r="I197" i="13"/>
  <c r="Y257" i="7"/>
  <c r="AV256" i="7"/>
  <c r="AW256" i="7" s="1"/>
  <c r="AX256" i="7" s="1"/>
  <c r="C197" i="12" s="1"/>
  <c r="C257" i="7"/>
  <c r="D256" i="7"/>
  <c r="E256" i="7" s="1"/>
  <c r="E197" i="12" l="1"/>
  <c r="F197" i="12" s="1"/>
  <c r="K197" i="12"/>
  <c r="H200" i="13"/>
  <c r="J199" i="13"/>
  <c r="G199" i="13"/>
  <c r="I198" i="13"/>
  <c r="Y258" i="7"/>
  <c r="AV257" i="7"/>
  <c r="AW257" i="7" s="1"/>
  <c r="AX257" i="7" s="1"/>
  <c r="C198" i="12" s="1"/>
  <c r="C258" i="7"/>
  <c r="D257" i="7"/>
  <c r="E257" i="7" s="1"/>
  <c r="E198" i="12" l="1"/>
  <c r="F198" i="12" s="1"/>
  <c r="K198" i="12"/>
  <c r="H201" i="13"/>
  <c r="J200" i="13"/>
  <c r="I199" i="13"/>
  <c r="G200" i="13"/>
  <c r="Y259" i="7"/>
  <c r="AV258" i="7"/>
  <c r="AW258" i="7" s="1"/>
  <c r="AX258" i="7" s="1"/>
  <c r="C199" i="12" s="1"/>
  <c r="C259" i="7"/>
  <c r="D258" i="7"/>
  <c r="E258" i="7" s="1"/>
  <c r="E199" i="12" l="1"/>
  <c r="F199" i="12" s="1"/>
  <c r="K199" i="12"/>
  <c r="H202" i="13"/>
  <c r="J201" i="13"/>
  <c r="I200" i="13"/>
  <c r="G201" i="13"/>
  <c r="Y260" i="7"/>
  <c r="AV259" i="7"/>
  <c r="AW259" i="7" s="1"/>
  <c r="AX259" i="7" s="1"/>
  <c r="C200" i="12" s="1"/>
  <c r="C260" i="7"/>
  <c r="D259" i="7"/>
  <c r="E259" i="7" s="1"/>
  <c r="E200" i="12" l="1"/>
  <c r="F200" i="12" s="1"/>
  <c r="K200" i="12"/>
  <c r="H203" i="13"/>
  <c r="J202" i="13"/>
  <c r="G202" i="13"/>
  <c r="I201" i="13"/>
  <c r="Y261" i="7"/>
  <c r="AV260" i="7"/>
  <c r="AW260" i="7" s="1"/>
  <c r="AX260" i="7" s="1"/>
  <c r="C201" i="12" s="1"/>
  <c r="C261" i="7"/>
  <c r="D260" i="7"/>
  <c r="E260" i="7" s="1"/>
  <c r="E201" i="12" l="1"/>
  <c r="F201" i="12" s="1"/>
  <c r="K201" i="12"/>
  <c r="H204" i="13"/>
  <c r="J203" i="13"/>
  <c r="G203" i="13"/>
  <c r="I202" i="13"/>
  <c r="Y262" i="7"/>
  <c r="AV261" i="7"/>
  <c r="AW261" i="7" s="1"/>
  <c r="AX261" i="7" s="1"/>
  <c r="C202" i="12" s="1"/>
  <c r="C262" i="7"/>
  <c r="D261" i="7"/>
  <c r="E261" i="7" s="1"/>
  <c r="E202" i="12" l="1"/>
  <c r="F202" i="12" s="1"/>
  <c r="K202" i="12"/>
  <c r="H205" i="13"/>
  <c r="J204" i="13"/>
  <c r="I203" i="13"/>
  <c r="G204" i="13"/>
  <c r="Y263" i="7"/>
  <c r="AV262" i="7"/>
  <c r="AW262" i="7" s="1"/>
  <c r="AX262" i="7" s="1"/>
  <c r="C203" i="12" s="1"/>
  <c r="C263" i="7"/>
  <c r="D262" i="7"/>
  <c r="E262" i="7" s="1"/>
  <c r="E203" i="12" l="1"/>
  <c r="F203" i="12" s="1"/>
  <c r="K203" i="12"/>
  <c r="H206" i="13"/>
  <c r="J205" i="13"/>
  <c r="I204" i="13"/>
  <c r="G205" i="13"/>
  <c r="Y264" i="7"/>
  <c r="AV263" i="7"/>
  <c r="AW263" i="7" s="1"/>
  <c r="AX263" i="7" s="1"/>
  <c r="C204" i="12" s="1"/>
  <c r="C264" i="7"/>
  <c r="D263" i="7"/>
  <c r="E263" i="7" s="1"/>
  <c r="E204" i="12" l="1"/>
  <c r="F204" i="12" s="1"/>
  <c r="K204" i="12"/>
  <c r="H207" i="13"/>
  <c r="J206" i="13"/>
  <c r="G206" i="13"/>
  <c r="I205" i="13"/>
  <c r="Y265" i="7"/>
  <c r="AV264" i="7"/>
  <c r="AW264" i="7" s="1"/>
  <c r="AX264" i="7" s="1"/>
  <c r="C205" i="12" s="1"/>
  <c r="C265" i="7"/>
  <c r="D264" i="7"/>
  <c r="E264" i="7" s="1"/>
  <c r="E205" i="12" l="1"/>
  <c r="F205" i="12" s="1"/>
  <c r="K205" i="12"/>
  <c r="H208" i="13"/>
  <c r="J207" i="13"/>
  <c r="I206" i="13"/>
  <c r="G207" i="13"/>
  <c r="Y266" i="7"/>
  <c r="AV265" i="7"/>
  <c r="AW265" i="7" s="1"/>
  <c r="AX265" i="7" s="1"/>
  <c r="C206" i="12" s="1"/>
  <c r="C266" i="7"/>
  <c r="D265" i="7"/>
  <c r="E265" i="7" s="1"/>
  <c r="E206" i="12" l="1"/>
  <c r="F206" i="12" s="1"/>
  <c r="K206" i="12"/>
  <c r="H209" i="13"/>
  <c r="J208" i="13"/>
  <c r="G208" i="13"/>
  <c r="I207" i="13"/>
  <c r="Y267" i="7"/>
  <c r="AV266" i="7"/>
  <c r="AW266" i="7" s="1"/>
  <c r="AX266" i="7" s="1"/>
  <c r="C207" i="12" s="1"/>
  <c r="C267" i="7"/>
  <c r="D266" i="7"/>
  <c r="E266" i="7" s="1"/>
  <c r="E207" i="12" l="1"/>
  <c r="F207" i="12" s="1"/>
  <c r="K207" i="12"/>
  <c r="H210" i="13"/>
  <c r="J209" i="13"/>
  <c r="I208" i="13"/>
  <c r="G209" i="13"/>
  <c r="Y268" i="7"/>
  <c r="AV267" i="7"/>
  <c r="AW267" i="7" s="1"/>
  <c r="AX267" i="7" s="1"/>
  <c r="C208" i="12" s="1"/>
  <c r="C268" i="7"/>
  <c r="D267" i="7"/>
  <c r="E267" i="7" s="1"/>
  <c r="E208" i="12" l="1"/>
  <c r="F208" i="12" s="1"/>
  <c r="K208" i="12"/>
  <c r="H211" i="13"/>
  <c r="J210" i="13"/>
  <c r="I209" i="13"/>
  <c r="G210" i="13"/>
  <c r="Y269" i="7"/>
  <c r="AV268" i="7"/>
  <c r="AW268" i="7" s="1"/>
  <c r="AX268" i="7" s="1"/>
  <c r="C209" i="12" s="1"/>
  <c r="C269" i="7"/>
  <c r="D268" i="7"/>
  <c r="E268" i="7" s="1"/>
  <c r="E209" i="12" l="1"/>
  <c r="F209" i="12" s="1"/>
  <c r="K209" i="12"/>
  <c r="H212" i="13"/>
  <c r="J211" i="13"/>
  <c r="G211" i="13"/>
  <c r="I210" i="13"/>
  <c r="Y270" i="7"/>
  <c r="AV269" i="7"/>
  <c r="AW269" i="7" s="1"/>
  <c r="AX269" i="7" s="1"/>
  <c r="C210" i="12" s="1"/>
  <c r="C270" i="7"/>
  <c r="D269" i="7"/>
  <c r="E269" i="7" s="1"/>
  <c r="E210" i="12" l="1"/>
  <c r="F210" i="12" s="1"/>
  <c r="K210" i="12"/>
  <c r="H213" i="13"/>
  <c r="J212" i="13"/>
  <c r="I211" i="13"/>
  <c r="G212" i="13"/>
  <c r="Y271" i="7"/>
  <c r="AV270" i="7"/>
  <c r="AW270" i="7" s="1"/>
  <c r="AX270" i="7" s="1"/>
  <c r="C211" i="12" s="1"/>
  <c r="C271" i="7"/>
  <c r="D270" i="7"/>
  <c r="E270" i="7" s="1"/>
  <c r="E211" i="12" l="1"/>
  <c r="F211" i="12" s="1"/>
  <c r="K211" i="12"/>
  <c r="H214" i="13"/>
  <c r="J213" i="13"/>
  <c r="G213" i="13"/>
  <c r="I212" i="13"/>
  <c r="Y272" i="7"/>
  <c r="AV271" i="7"/>
  <c r="AW271" i="7" s="1"/>
  <c r="AX271" i="7" s="1"/>
  <c r="C212" i="12" s="1"/>
  <c r="C272" i="7"/>
  <c r="D271" i="7"/>
  <c r="E271" i="7" s="1"/>
  <c r="E212" i="12" l="1"/>
  <c r="F212" i="12" s="1"/>
  <c r="K212" i="12"/>
  <c r="H215" i="13"/>
  <c r="J214" i="13"/>
  <c r="I213" i="13"/>
  <c r="G214" i="13"/>
  <c r="Y273" i="7"/>
  <c r="AV272" i="7"/>
  <c r="AW272" i="7" s="1"/>
  <c r="AX272" i="7" s="1"/>
  <c r="C213" i="12" s="1"/>
  <c r="C273" i="7"/>
  <c r="D272" i="7"/>
  <c r="E272" i="7" s="1"/>
  <c r="E213" i="12" l="1"/>
  <c r="F213" i="12" s="1"/>
  <c r="K213" i="12"/>
  <c r="H216" i="13"/>
  <c r="J215" i="13"/>
  <c r="G215" i="13"/>
  <c r="I214" i="13"/>
  <c r="Y274" i="7"/>
  <c r="AV273" i="7"/>
  <c r="AW273" i="7" s="1"/>
  <c r="AX273" i="7" s="1"/>
  <c r="C214" i="12" s="1"/>
  <c r="C274" i="7"/>
  <c r="D273" i="7"/>
  <c r="E273" i="7" s="1"/>
  <c r="E214" i="12" l="1"/>
  <c r="F214" i="12" s="1"/>
  <c r="K214" i="12"/>
  <c r="H217" i="13"/>
  <c r="J216" i="13"/>
  <c r="I215" i="13"/>
  <c r="G216" i="13"/>
  <c r="Y275" i="7"/>
  <c r="AV274" i="7"/>
  <c r="AW274" i="7" s="1"/>
  <c r="AX274" i="7" s="1"/>
  <c r="C215" i="12" s="1"/>
  <c r="C275" i="7"/>
  <c r="D274" i="7"/>
  <c r="E274" i="7" s="1"/>
  <c r="E215" i="12" l="1"/>
  <c r="F215" i="12" s="1"/>
  <c r="K215" i="12"/>
  <c r="H218" i="13"/>
  <c r="J217" i="13"/>
  <c r="I216" i="13"/>
  <c r="G217" i="13"/>
  <c r="Y276" i="7"/>
  <c r="AV275" i="7"/>
  <c r="AW275" i="7" s="1"/>
  <c r="AX275" i="7" s="1"/>
  <c r="C216" i="12" s="1"/>
  <c r="C276" i="7"/>
  <c r="D275" i="7"/>
  <c r="E275" i="7" s="1"/>
  <c r="E216" i="12" l="1"/>
  <c r="F216" i="12" s="1"/>
  <c r="K216" i="12"/>
  <c r="H219" i="13"/>
  <c r="J218" i="13"/>
  <c r="G218" i="13"/>
  <c r="I217" i="13"/>
  <c r="Y277" i="7"/>
  <c r="AV276" i="7"/>
  <c r="AW276" i="7" s="1"/>
  <c r="AX276" i="7" s="1"/>
  <c r="C217" i="12" s="1"/>
  <c r="C277" i="7"/>
  <c r="D276" i="7"/>
  <c r="E276" i="7" s="1"/>
  <c r="E217" i="12" l="1"/>
  <c r="F217" i="12" s="1"/>
  <c r="K217" i="12"/>
  <c r="H220" i="13"/>
  <c r="J219" i="13"/>
  <c r="G219" i="13"/>
  <c r="I218" i="13"/>
  <c r="Y278" i="7"/>
  <c r="AV277" i="7"/>
  <c r="AW277" i="7" s="1"/>
  <c r="AX277" i="7" s="1"/>
  <c r="C218" i="12" s="1"/>
  <c r="C278" i="7"/>
  <c r="D277" i="7"/>
  <c r="E277" i="7" s="1"/>
  <c r="E218" i="12" l="1"/>
  <c r="F218" i="12" s="1"/>
  <c r="K218" i="12"/>
  <c r="H221" i="13"/>
  <c r="J220" i="13"/>
  <c r="G220" i="13"/>
  <c r="I219" i="13"/>
  <c r="Y279" i="7"/>
  <c r="AV278" i="7"/>
  <c r="AW278" i="7" s="1"/>
  <c r="AX278" i="7" s="1"/>
  <c r="C219" i="12" s="1"/>
  <c r="C279" i="7"/>
  <c r="D278" i="7"/>
  <c r="E278" i="7" s="1"/>
  <c r="E219" i="12" l="1"/>
  <c r="F219" i="12" s="1"/>
  <c r="K219" i="12"/>
  <c r="H222" i="13"/>
  <c r="J221" i="13"/>
  <c r="I220" i="13"/>
  <c r="G221" i="13"/>
  <c r="Y280" i="7"/>
  <c r="AV279" i="7"/>
  <c r="AW279" i="7" s="1"/>
  <c r="AX279" i="7" s="1"/>
  <c r="C220" i="12" s="1"/>
  <c r="C280" i="7"/>
  <c r="D279" i="7"/>
  <c r="E279" i="7" s="1"/>
  <c r="E220" i="12" l="1"/>
  <c r="F220" i="12" s="1"/>
  <c r="K220" i="12"/>
  <c r="H223" i="13"/>
  <c r="J222" i="13"/>
  <c r="I221" i="13"/>
  <c r="G222" i="13"/>
  <c r="Y281" i="7"/>
  <c r="AV280" i="7"/>
  <c r="AW280" i="7" s="1"/>
  <c r="AX280" i="7" s="1"/>
  <c r="C221" i="12" s="1"/>
  <c r="C281" i="7"/>
  <c r="D280" i="7"/>
  <c r="E280" i="7" s="1"/>
  <c r="E221" i="12" l="1"/>
  <c r="F221" i="12" s="1"/>
  <c r="K221" i="12"/>
  <c r="H224" i="13"/>
  <c r="J223" i="13"/>
  <c r="I222" i="13"/>
  <c r="G223" i="13"/>
  <c r="Y282" i="7"/>
  <c r="AV281" i="7"/>
  <c r="AW281" i="7" s="1"/>
  <c r="AX281" i="7" s="1"/>
  <c r="C222" i="12" s="1"/>
  <c r="C282" i="7"/>
  <c r="D281" i="7"/>
  <c r="E281" i="7" s="1"/>
  <c r="E222" i="12" l="1"/>
  <c r="F222" i="12" s="1"/>
  <c r="K222" i="12"/>
  <c r="H225" i="13"/>
  <c r="J224" i="13"/>
  <c r="I223" i="13"/>
  <c r="G224" i="13"/>
  <c r="Y283" i="7"/>
  <c r="AV282" i="7"/>
  <c r="AW282" i="7" s="1"/>
  <c r="AX282" i="7" s="1"/>
  <c r="C223" i="12" s="1"/>
  <c r="C283" i="7"/>
  <c r="D282" i="7"/>
  <c r="E282" i="7" s="1"/>
  <c r="E223" i="12" l="1"/>
  <c r="F223" i="12" s="1"/>
  <c r="K223" i="12"/>
  <c r="H226" i="13"/>
  <c r="J225" i="13"/>
  <c r="I224" i="13"/>
  <c r="G225" i="13"/>
  <c r="Y284" i="7"/>
  <c r="AV283" i="7"/>
  <c r="AW283" i="7" s="1"/>
  <c r="AX283" i="7" s="1"/>
  <c r="C224" i="12" s="1"/>
  <c r="C284" i="7"/>
  <c r="D283" i="7"/>
  <c r="E283" i="7" s="1"/>
  <c r="E224" i="12" l="1"/>
  <c r="F224" i="12" s="1"/>
  <c r="K224" i="12"/>
  <c r="H227" i="13"/>
  <c r="J226" i="13"/>
  <c r="I225" i="13"/>
  <c r="G226" i="13"/>
  <c r="Y285" i="7"/>
  <c r="AV284" i="7"/>
  <c r="AW284" i="7" s="1"/>
  <c r="AX284" i="7" s="1"/>
  <c r="C225" i="12" s="1"/>
  <c r="C285" i="7"/>
  <c r="D284" i="7"/>
  <c r="E284" i="7" s="1"/>
  <c r="E225" i="12" l="1"/>
  <c r="F225" i="12" s="1"/>
  <c r="K225" i="12"/>
  <c r="H228" i="13"/>
  <c r="J227" i="13"/>
  <c r="G227" i="13"/>
  <c r="I226" i="13"/>
  <c r="Y286" i="7"/>
  <c r="AV285" i="7"/>
  <c r="AW285" i="7" s="1"/>
  <c r="AX285" i="7" s="1"/>
  <c r="C226" i="12" s="1"/>
  <c r="C286" i="7"/>
  <c r="D285" i="7"/>
  <c r="E285" i="7" s="1"/>
  <c r="E226" i="12" l="1"/>
  <c r="F226" i="12" s="1"/>
  <c r="K226" i="12"/>
  <c r="H229" i="13"/>
  <c r="J228" i="13"/>
  <c r="I227" i="13"/>
  <c r="G228" i="13"/>
  <c r="Y287" i="7"/>
  <c r="AV286" i="7"/>
  <c r="AW286" i="7" s="1"/>
  <c r="AX286" i="7" s="1"/>
  <c r="C227" i="12" s="1"/>
  <c r="C287" i="7"/>
  <c r="D286" i="7"/>
  <c r="E286" i="7" s="1"/>
  <c r="E227" i="12" l="1"/>
  <c r="F227" i="12" s="1"/>
  <c r="K227" i="12"/>
  <c r="H230" i="13"/>
  <c r="J229" i="13"/>
  <c r="G229" i="13"/>
  <c r="I228" i="13"/>
  <c r="Y288" i="7"/>
  <c r="AV287" i="7"/>
  <c r="AW287" i="7" s="1"/>
  <c r="AX287" i="7" s="1"/>
  <c r="C228" i="12" s="1"/>
  <c r="C288" i="7"/>
  <c r="D287" i="7"/>
  <c r="E287" i="7" s="1"/>
  <c r="E228" i="12" l="1"/>
  <c r="F228" i="12" s="1"/>
  <c r="K228" i="12"/>
  <c r="H231" i="13"/>
  <c r="J230" i="13"/>
  <c r="I229" i="13"/>
  <c r="G230" i="13"/>
  <c r="Y289" i="7"/>
  <c r="AV288" i="7"/>
  <c r="AW288" i="7" s="1"/>
  <c r="AX288" i="7" s="1"/>
  <c r="C229" i="12" s="1"/>
  <c r="C289" i="7"/>
  <c r="D288" i="7"/>
  <c r="E288" i="7" s="1"/>
  <c r="E229" i="12" l="1"/>
  <c r="F229" i="12" s="1"/>
  <c r="K229" i="12"/>
  <c r="H232" i="13"/>
  <c r="J231" i="13"/>
  <c r="G231" i="13"/>
  <c r="I230" i="13"/>
  <c r="Y290" i="7"/>
  <c r="AV289" i="7"/>
  <c r="AW289" i="7" s="1"/>
  <c r="AX289" i="7" s="1"/>
  <c r="C230" i="12" s="1"/>
  <c r="C290" i="7"/>
  <c r="D289" i="7"/>
  <c r="E289" i="7" s="1"/>
  <c r="E230" i="12" l="1"/>
  <c r="F230" i="12" s="1"/>
  <c r="K230" i="12"/>
  <c r="H233" i="13"/>
  <c r="J232" i="13"/>
  <c r="I231" i="13"/>
  <c r="G232" i="13"/>
  <c r="Y291" i="7"/>
  <c r="AV290" i="7"/>
  <c r="AW290" i="7" s="1"/>
  <c r="AX290" i="7" s="1"/>
  <c r="C231" i="12" s="1"/>
  <c r="C291" i="7"/>
  <c r="D290" i="7"/>
  <c r="E290" i="7" s="1"/>
  <c r="E231" i="12" l="1"/>
  <c r="F231" i="12" s="1"/>
  <c r="K231" i="12"/>
  <c r="H234" i="13"/>
  <c r="J233" i="13"/>
  <c r="G233" i="13"/>
  <c r="I232" i="13"/>
  <c r="Y292" i="7"/>
  <c r="AV291" i="7"/>
  <c r="AW291" i="7" s="1"/>
  <c r="AX291" i="7" s="1"/>
  <c r="C232" i="12" s="1"/>
  <c r="C292" i="7"/>
  <c r="D291" i="7"/>
  <c r="E291" i="7" s="1"/>
  <c r="E232" i="12" l="1"/>
  <c r="F232" i="12" s="1"/>
  <c r="K232" i="12"/>
  <c r="H235" i="13"/>
  <c r="J234" i="13"/>
  <c r="G234" i="13"/>
  <c r="I233" i="13"/>
  <c r="Y293" i="7"/>
  <c r="AV292" i="7"/>
  <c r="AW292" i="7" s="1"/>
  <c r="AX292" i="7" s="1"/>
  <c r="C233" i="12" s="1"/>
  <c r="C293" i="7"/>
  <c r="D292" i="7"/>
  <c r="E292" i="7" s="1"/>
  <c r="E233" i="12" l="1"/>
  <c r="F233" i="12" s="1"/>
  <c r="K233" i="12"/>
  <c r="H236" i="13"/>
  <c r="J235" i="13"/>
  <c r="G235" i="13"/>
  <c r="I234" i="13"/>
  <c r="Y294" i="7"/>
  <c r="AV293" i="7"/>
  <c r="AW293" i="7" s="1"/>
  <c r="AX293" i="7" s="1"/>
  <c r="C234" i="12" s="1"/>
  <c r="C294" i="7"/>
  <c r="D293" i="7"/>
  <c r="E293" i="7" s="1"/>
  <c r="E234" i="12" l="1"/>
  <c r="F234" i="12" s="1"/>
  <c r="K234" i="12"/>
  <c r="H237" i="13"/>
  <c r="J236" i="13"/>
  <c r="G236" i="13"/>
  <c r="I235" i="13"/>
  <c r="Y295" i="7"/>
  <c r="AV294" i="7"/>
  <c r="AW294" i="7" s="1"/>
  <c r="AX294" i="7" s="1"/>
  <c r="C235" i="12" s="1"/>
  <c r="C295" i="7"/>
  <c r="D294" i="7"/>
  <c r="E294" i="7" s="1"/>
  <c r="E235" i="12" l="1"/>
  <c r="F235" i="12" s="1"/>
  <c r="K235" i="12"/>
  <c r="H238" i="13"/>
  <c r="J237" i="13"/>
  <c r="G237" i="13"/>
  <c r="I236" i="13"/>
  <c r="Y296" i="7"/>
  <c r="AV295" i="7"/>
  <c r="AW295" i="7" s="1"/>
  <c r="AX295" i="7" s="1"/>
  <c r="C236" i="12" s="1"/>
  <c r="C296" i="7"/>
  <c r="D295" i="7"/>
  <c r="E295" i="7" s="1"/>
  <c r="E236" i="12" l="1"/>
  <c r="F236" i="12" s="1"/>
  <c r="K236" i="12"/>
  <c r="H239" i="13"/>
  <c r="J238" i="13"/>
  <c r="G238" i="13"/>
  <c r="I237" i="13"/>
  <c r="Y297" i="7"/>
  <c r="AV296" i="7"/>
  <c r="AW296" i="7" s="1"/>
  <c r="AX296" i="7" s="1"/>
  <c r="C237" i="12" s="1"/>
  <c r="C297" i="7"/>
  <c r="D296" i="7"/>
  <c r="E296" i="7" s="1"/>
  <c r="E237" i="12" l="1"/>
  <c r="F237" i="12" s="1"/>
  <c r="K237" i="12"/>
  <c r="H240" i="13"/>
  <c r="J239" i="13"/>
  <c r="G239" i="13"/>
  <c r="I238" i="13"/>
  <c r="Y298" i="7"/>
  <c r="AV297" i="7"/>
  <c r="AW297" i="7" s="1"/>
  <c r="AX297" i="7" s="1"/>
  <c r="C238" i="12" s="1"/>
  <c r="C298" i="7"/>
  <c r="D297" i="7"/>
  <c r="E297" i="7" s="1"/>
  <c r="E238" i="12" l="1"/>
  <c r="F238" i="12" s="1"/>
  <c r="K238" i="12"/>
  <c r="H241" i="13"/>
  <c r="J240" i="13"/>
  <c r="I239" i="13"/>
  <c r="G240" i="13"/>
  <c r="Y299" i="7"/>
  <c r="AV298" i="7"/>
  <c r="AW298" i="7" s="1"/>
  <c r="AX298" i="7" s="1"/>
  <c r="C239" i="12" s="1"/>
  <c r="C299" i="7"/>
  <c r="D298" i="7"/>
  <c r="E298" i="7" s="1"/>
  <c r="E239" i="12" l="1"/>
  <c r="F239" i="12" s="1"/>
  <c r="K239" i="12"/>
  <c r="H242" i="13"/>
  <c r="J241" i="13"/>
  <c r="G241" i="13"/>
  <c r="I240" i="13"/>
  <c r="Y300" i="7"/>
  <c r="AV299" i="7"/>
  <c r="AW299" i="7" s="1"/>
  <c r="AX299" i="7" s="1"/>
  <c r="C240" i="12" s="1"/>
  <c r="C300" i="7"/>
  <c r="D299" i="7"/>
  <c r="E299" i="7" s="1"/>
  <c r="E240" i="12" l="1"/>
  <c r="F240" i="12" s="1"/>
  <c r="K240" i="12"/>
  <c r="H243" i="13"/>
  <c r="J242" i="13"/>
  <c r="I241" i="13"/>
  <c r="G242" i="13"/>
  <c r="Y301" i="7"/>
  <c r="AV300" i="7"/>
  <c r="AW300" i="7" s="1"/>
  <c r="AX300" i="7" s="1"/>
  <c r="C241" i="12" s="1"/>
  <c r="C301" i="7"/>
  <c r="D300" i="7"/>
  <c r="E300" i="7" s="1"/>
  <c r="E241" i="12" l="1"/>
  <c r="F241" i="12" s="1"/>
  <c r="K241" i="12"/>
  <c r="H244" i="13"/>
  <c r="J243" i="13"/>
  <c r="I242" i="13"/>
  <c r="G243" i="13"/>
  <c r="Y302" i="7"/>
  <c r="AV301" i="7"/>
  <c r="AW301" i="7" s="1"/>
  <c r="AX301" i="7" s="1"/>
  <c r="C242" i="12" s="1"/>
  <c r="C302" i="7"/>
  <c r="D301" i="7"/>
  <c r="E301" i="7" s="1"/>
  <c r="E242" i="12" l="1"/>
  <c r="F242" i="12" s="1"/>
  <c r="K242" i="12"/>
  <c r="H245" i="13"/>
  <c r="J244" i="13"/>
  <c r="G244" i="13"/>
  <c r="I243" i="13"/>
  <c r="Y303" i="7"/>
  <c r="AV302" i="7"/>
  <c r="AW302" i="7" s="1"/>
  <c r="AX302" i="7" s="1"/>
  <c r="C243" i="12" s="1"/>
  <c r="C303" i="7"/>
  <c r="D302" i="7"/>
  <c r="E302" i="7" s="1"/>
  <c r="E243" i="12" l="1"/>
  <c r="F243" i="12" s="1"/>
  <c r="K243" i="12"/>
  <c r="H246" i="13"/>
  <c r="J245" i="13"/>
  <c r="G245" i="13"/>
  <c r="I244" i="13"/>
  <c r="Y304" i="7"/>
  <c r="AV303" i="7"/>
  <c r="AW303" i="7" s="1"/>
  <c r="AX303" i="7" s="1"/>
  <c r="C244" i="12" s="1"/>
  <c r="C304" i="7"/>
  <c r="D303" i="7"/>
  <c r="E303" i="7" s="1"/>
  <c r="E244" i="12" l="1"/>
  <c r="F244" i="12" s="1"/>
  <c r="K244" i="12"/>
  <c r="H247" i="13"/>
  <c r="J246" i="13"/>
  <c r="G246" i="13"/>
  <c r="I245" i="13"/>
  <c r="Y305" i="7"/>
  <c r="AV304" i="7"/>
  <c r="AW304" i="7" s="1"/>
  <c r="AX304" i="7" s="1"/>
  <c r="C245" i="12" s="1"/>
  <c r="C305" i="7"/>
  <c r="D304" i="7"/>
  <c r="E304" i="7" s="1"/>
  <c r="E245" i="12" l="1"/>
  <c r="F245" i="12" s="1"/>
  <c r="K245" i="12"/>
  <c r="H248" i="13"/>
  <c r="J247" i="13"/>
  <c r="G247" i="13"/>
  <c r="I246" i="13"/>
  <c r="Y306" i="7"/>
  <c r="AV305" i="7"/>
  <c r="AW305" i="7" s="1"/>
  <c r="AX305" i="7" s="1"/>
  <c r="C246" i="12" s="1"/>
  <c r="C306" i="7"/>
  <c r="D305" i="7"/>
  <c r="E305" i="7" s="1"/>
  <c r="E246" i="12" l="1"/>
  <c r="F246" i="12" s="1"/>
  <c r="K246" i="12"/>
  <c r="H249" i="13"/>
  <c r="J248" i="13"/>
  <c r="I247" i="13"/>
  <c r="G248" i="13"/>
  <c r="Y307" i="7"/>
  <c r="AV306" i="7"/>
  <c r="AW306" i="7" s="1"/>
  <c r="AX306" i="7" s="1"/>
  <c r="C247" i="12" s="1"/>
  <c r="C307" i="7"/>
  <c r="D306" i="7"/>
  <c r="E306" i="7" s="1"/>
  <c r="E247" i="12" l="1"/>
  <c r="F247" i="12" s="1"/>
  <c r="K247" i="12"/>
  <c r="H250" i="13"/>
  <c r="J249" i="13"/>
  <c r="G249" i="13"/>
  <c r="I248" i="13"/>
  <c r="Y308" i="7"/>
  <c r="AV307" i="7"/>
  <c r="AW307" i="7" s="1"/>
  <c r="AX307" i="7" s="1"/>
  <c r="C248" i="12" s="1"/>
  <c r="C308" i="7"/>
  <c r="D307" i="7"/>
  <c r="E307" i="7" s="1"/>
  <c r="E248" i="12" l="1"/>
  <c r="F248" i="12" s="1"/>
  <c r="K248" i="12"/>
  <c r="H251" i="13"/>
  <c r="J250" i="13"/>
  <c r="I249" i="13"/>
  <c r="G250" i="13"/>
  <c r="Y309" i="7"/>
  <c r="AV308" i="7"/>
  <c r="AW308" i="7" s="1"/>
  <c r="AX308" i="7" s="1"/>
  <c r="C249" i="12" s="1"/>
  <c r="C309" i="7"/>
  <c r="D308" i="7"/>
  <c r="E308" i="7" s="1"/>
  <c r="E249" i="12" l="1"/>
  <c r="F249" i="12" s="1"/>
  <c r="K249" i="12"/>
  <c r="H252" i="13"/>
  <c r="J251" i="13"/>
  <c r="G251" i="13"/>
  <c r="I250" i="13"/>
  <c r="Y310" i="7"/>
  <c r="AV309" i="7"/>
  <c r="AW309" i="7" s="1"/>
  <c r="AX309" i="7" s="1"/>
  <c r="C250" i="12" s="1"/>
  <c r="C310" i="7"/>
  <c r="D309" i="7"/>
  <c r="E309" i="7" s="1"/>
  <c r="E250" i="12" l="1"/>
  <c r="F250" i="12" s="1"/>
  <c r="K250" i="12"/>
  <c r="H253" i="13"/>
  <c r="J252" i="13"/>
  <c r="I251" i="13"/>
  <c r="G252" i="13"/>
  <c r="Y311" i="7"/>
  <c r="AV310" i="7"/>
  <c r="AW310" i="7" s="1"/>
  <c r="AX310" i="7" s="1"/>
  <c r="C251" i="12" s="1"/>
  <c r="C311" i="7"/>
  <c r="D310" i="7"/>
  <c r="E310" i="7" s="1"/>
  <c r="E251" i="12" l="1"/>
  <c r="F251" i="12" s="1"/>
  <c r="K251" i="12"/>
  <c r="H254" i="13"/>
  <c r="J253" i="13"/>
  <c r="G253" i="13"/>
  <c r="I252" i="13"/>
  <c r="Y312" i="7"/>
  <c r="AV311" i="7"/>
  <c r="AW311" i="7" s="1"/>
  <c r="AX311" i="7" s="1"/>
  <c r="C252" i="12" s="1"/>
  <c r="C312" i="7"/>
  <c r="D311" i="7"/>
  <c r="E311" i="7" s="1"/>
  <c r="E252" i="12" l="1"/>
  <c r="F252" i="12" s="1"/>
  <c r="K252" i="12"/>
  <c r="H255" i="13"/>
  <c r="J254" i="13"/>
  <c r="G254" i="13"/>
  <c r="I253" i="13"/>
  <c r="Y313" i="7"/>
  <c r="AV312" i="7"/>
  <c r="AW312" i="7" s="1"/>
  <c r="AX312" i="7" s="1"/>
  <c r="C253" i="12" s="1"/>
  <c r="C313" i="7"/>
  <c r="D312" i="7"/>
  <c r="E312" i="7" s="1"/>
  <c r="E253" i="12" l="1"/>
  <c r="F253" i="12" s="1"/>
  <c r="K253" i="12"/>
  <c r="H256" i="13"/>
  <c r="J255" i="13"/>
  <c r="G255" i="13"/>
  <c r="I254" i="13"/>
  <c r="Y314" i="7"/>
  <c r="AV313" i="7"/>
  <c r="AW313" i="7" s="1"/>
  <c r="AX313" i="7" s="1"/>
  <c r="C254" i="12" s="1"/>
  <c r="C314" i="7"/>
  <c r="D313" i="7"/>
  <c r="E313" i="7" s="1"/>
  <c r="E254" i="12" l="1"/>
  <c r="F254" i="12" s="1"/>
  <c r="K254" i="12"/>
  <c r="H257" i="13"/>
  <c r="J256" i="13"/>
  <c r="I255" i="13"/>
  <c r="G256" i="13"/>
  <c r="Y315" i="7"/>
  <c r="AV314" i="7"/>
  <c r="AW314" i="7" s="1"/>
  <c r="AX314" i="7" s="1"/>
  <c r="C255" i="12" s="1"/>
  <c r="C315" i="7"/>
  <c r="D314" i="7"/>
  <c r="E314" i="7" s="1"/>
  <c r="E255" i="12" l="1"/>
  <c r="F255" i="12" s="1"/>
  <c r="K255" i="12"/>
  <c r="H258" i="13"/>
  <c r="J257" i="13"/>
  <c r="I256" i="13"/>
  <c r="G257" i="13"/>
  <c r="Y316" i="7"/>
  <c r="AV315" i="7"/>
  <c r="AW315" i="7" s="1"/>
  <c r="AX315" i="7" s="1"/>
  <c r="C256" i="12" s="1"/>
  <c r="C316" i="7"/>
  <c r="D315" i="7"/>
  <c r="E315" i="7" s="1"/>
  <c r="E256" i="12" l="1"/>
  <c r="F256" i="12" s="1"/>
  <c r="K256" i="12"/>
  <c r="H259" i="13"/>
  <c r="J258" i="13"/>
  <c r="I257" i="13"/>
  <c r="G258" i="13"/>
  <c r="Y317" i="7"/>
  <c r="AV316" i="7"/>
  <c r="AW316" i="7" s="1"/>
  <c r="AX316" i="7" s="1"/>
  <c r="C257" i="12" s="1"/>
  <c r="C317" i="7"/>
  <c r="D316" i="7"/>
  <c r="E316" i="7" s="1"/>
  <c r="E257" i="12" l="1"/>
  <c r="F257" i="12" s="1"/>
  <c r="K257" i="12"/>
  <c r="H260" i="13"/>
  <c r="J259" i="13"/>
  <c r="I258" i="13"/>
  <c r="G259" i="13"/>
  <c r="Y318" i="7"/>
  <c r="AV317" i="7"/>
  <c r="AW317" i="7" s="1"/>
  <c r="AX317" i="7" s="1"/>
  <c r="C258" i="12" s="1"/>
  <c r="C318" i="7"/>
  <c r="D317" i="7"/>
  <c r="E317" i="7" s="1"/>
  <c r="E258" i="12" l="1"/>
  <c r="F258" i="12" s="1"/>
  <c r="K258" i="12"/>
  <c r="H261" i="13"/>
  <c r="J260" i="13"/>
  <c r="G260" i="13"/>
  <c r="I259" i="13"/>
  <c r="Y319" i="7"/>
  <c r="AV318" i="7"/>
  <c r="AW318" i="7" s="1"/>
  <c r="AX318" i="7" s="1"/>
  <c r="C259" i="12" s="1"/>
  <c r="C319" i="7"/>
  <c r="D318" i="7"/>
  <c r="E318" i="7" s="1"/>
  <c r="E259" i="12" l="1"/>
  <c r="F259" i="12" s="1"/>
  <c r="K259" i="12"/>
  <c r="H262" i="13"/>
  <c r="J261" i="13"/>
  <c r="G261" i="13"/>
  <c r="I260" i="13"/>
  <c r="Y320" i="7"/>
  <c r="AV319" i="7"/>
  <c r="AW319" i="7" s="1"/>
  <c r="AX319" i="7" s="1"/>
  <c r="C260" i="12" s="1"/>
  <c r="C320" i="7"/>
  <c r="D319" i="7"/>
  <c r="E319" i="7" s="1"/>
  <c r="E260" i="12" l="1"/>
  <c r="F260" i="12" s="1"/>
  <c r="K260" i="12"/>
  <c r="H263" i="13"/>
  <c r="J262" i="13"/>
  <c r="I261" i="13"/>
  <c r="G262" i="13"/>
  <c r="Y321" i="7"/>
  <c r="AV320" i="7"/>
  <c r="AW320" i="7" s="1"/>
  <c r="AX320" i="7" s="1"/>
  <c r="C261" i="12" s="1"/>
  <c r="C321" i="7"/>
  <c r="D320" i="7"/>
  <c r="E320" i="7" s="1"/>
  <c r="E261" i="12" l="1"/>
  <c r="F261" i="12" s="1"/>
  <c r="K261" i="12"/>
  <c r="H264" i="13"/>
  <c r="J263" i="13"/>
  <c r="G263" i="13"/>
  <c r="I262" i="13"/>
  <c r="Y322" i="7"/>
  <c r="AV321" i="7"/>
  <c r="AW321" i="7" s="1"/>
  <c r="AX321" i="7" s="1"/>
  <c r="C262" i="12" s="1"/>
  <c r="C322" i="7"/>
  <c r="D321" i="7"/>
  <c r="E321" i="7" s="1"/>
  <c r="E262" i="12" l="1"/>
  <c r="F262" i="12" s="1"/>
  <c r="K262" i="12"/>
  <c r="H265" i="13"/>
  <c r="J264" i="13"/>
  <c r="I263" i="13"/>
  <c r="G264" i="13"/>
  <c r="Y323" i="7"/>
  <c r="AV322" i="7"/>
  <c r="AW322" i="7" s="1"/>
  <c r="AX322" i="7" s="1"/>
  <c r="C263" i="12" s="1"/>
  <c r="C323" i="7"/>
  <c r="D322" i="7"/>
  <c r="E322" i="7" s="1"/>
  <c r="E263" i="12" l="1"/>
  <c r="F263" i="12" s="1"/>
  <c r="K263" i="12"/>
  <c r="H266" i="13"/>
  <c r="J265" i="13"/>
  <c r="I264" i="13"/>
  <c r="G265" i="13"/>
  <c r="Y324" i="7"/>
  <c r="AV323" i="7"/>
  <c r="AW323" i="7" s="1"/>
  <c r="AX323" i="7" s="1"/>
  <c r="C264" i="12" s="1"/>
  <c r="C324" i="7"/>
  <c r="D323" i="7"/>
  <c r="E323" i="7" s="1"/>
  <c r="E264" i="12" l="1"/>
  <c r="F264" i="12" s="1"/>
  <c r="K264" i="12"/>
  <c r="H267" i="13"/>
  <c r="J266" i="13"/>
  <c r="G266" i="13"/>
  <c r="I265" i="13"/>
  <c r="Y325" i="7"/>
  <c r="AV324" i="7"/>
  <c r="AW324" i="7" s="1"/>
  <c r="AX324" i="7" s="1"/>
  <c r="C265" i="12" s="1"/>
  <c r="C325" i="7"/>
  <c r="D324" i="7"/>
  <c r="E324" i="7" s="1"/>
  <c r="E265" i="12" l="1"/>
  <c r="F265" i="12" s="1"/>
  <c r="K265" i="12"/>
  <c r="H268" i="13"/>
  <c r="J267" i="13"/>
  <c r="I266" i="13"/>
  <c r="G267" i="13"/>
  <c r="Y326" i="7"/>
  <c r="AV325" i="7"/>
  <c r="AW325" i="7" s="1"/>
  <c r="AX325" i="7" s="1"/>
  <c r="C266" i="12" s="1"/>
  <c r="C326" i="7"/>
  <c r="D325" i="7"/>
  <c r="E325" i="7" s="1"/>
  <c r="E266" i="12" l="1"/>
  <c r="F266" i="12" s="1"/>
  <c r="K266" i="12"/>
  <c r="H269" i="13"/>
  <c r="J268" i="13"/>
  <c r="G268" i="13"/>
  <c r="I267" i="13"/>
  <c r="Y327" i="7"/>
  <c r="AV326" i="7"/>
  <c r="AW326" i="7" s="1"/>
  <c r="AX326" i="7" s="1"/>
  <c r="C267" i="12" s="1"/>
  <c r="C327" i="7"/>
  <c r="D326" i="7"/>
  <c r="E326" i="7" s="1"/>
  <c r="E267" i="12" l="1"/>
  <c r="F267" i="12" s="1"/>
  <c r="K267" i="12"/>
  <c r="H270" i="13"/>
  <c r="J269" i="13"/>
  <c r="I268" i="13"/>
  <c r="G269" i="13"/>
  <c r="Y328" i="7"/>
  <c r="AV327" i="7"/>
  <c r="AW327" i="7" s="1"/>
  <c r="AX327" i="7" s="1"/>
  <c r="C268" i="12" s="1"/>
  <c r="C328" i="7"/>
  <c r="D327" i="7"/>
  <c r="E327" i="7" s="1"/>
  <c r="E268" i="12" l="1"/>
  <c r="F268" i="12" s="1"/>
  <c r="K268" i="12"/>
  <c r="H271" i="13"/>
  <c r="J270" i="13"/>
  <c r="I269" i="13"/>
  <c r="G270" i="13"/>
  <c r="Y329" i="7"/>
  <c r="AV328" i="7"/>
  <c r="AW328" i="7" s="1"/>
  <c r="AX328" i="7" s="1"/>
  <c r="C269" i="12" s="1"/>
  <c r="C329" i="7"/>
  <c r="D328" i="7"/>
  <c r="E328" i="7" s="1"/>
  <c r="E269" i="12" l="1"/>
  <c r="F269" i="12" s="1"/>
  <c r="K269" i="12"/>
  <c r="H272" i="13"/>
  <c r="J271" i="13"/>
  <c r="I270" i="13"/>
  <c r="G271" i="13"/>
  <c r="Y330" i="7"/>
  <c r="AV329" i="7"/>
  <c r="AW329" i="7" s="1"/>
  <c r="AX329" i="7" s="1"/>
  <c r="C270" i="12" s="1"/>
  <c r="C330" i="7"/>
  <c r="D329" i="7"/>
  <c r="E329" i="7" s="1"/>
  <c r="E270" i="12" l="1"/>
  <c r="F270" i="12" s="1"/>
  <c r="K270" i="12"/>
  <c r="H273" i="13"/>
  <c r="J272" i="13"/>
  <c r="I271" i="13"/>
  <c r="G272" i="13"/>
  <c r="Y331" i="7"/>
  <c r="AV330" i="7"/>
  <c r="AW330" i="7" s="1"/>
  <c r="AX330" i="7" s="1"/>
  <c r="C271" i="12" s="1"/>
  <c r="C331" i="7"/>
  <c r="D330" i="7"/>
  <c r="E330" i="7" s="1"/>
  <c r="E271" i="12" l="1"/>
  <c r="F271" i="12" s="1"/>
  <c r="K271" i="12"/>
  <c r="H274" i="13"/>
  <c r="J273" i="13"/>
  <c r="I272" i="13"/>
  <c r="G273" i="13"/>
  <c r="Y332" i="7"/>
  <c r="AV331" i="7"/>
  <c r="AW331" i="7" s="1"/>
  <c r="AX331" i="7" s="1"/>
  <c r="C272" i="12" s="1"/>
  <c r="C332" i="7"/>
  <c r="D331" i="7"/>
  <c r="E331" i="7" s="1"/>
  <c r="E272" i="12" l="1"/>
  <c r="F272" i="12" s="1"/>
  <c r="K272" i="12"/>
  <c r="H275" i="13"/>
  <c r="J274" i="13"/>
  <c r="I273" i="13"/>
  <c r="G274" i="13"/>
  <c r="Y333" i="7"/>
  <c r="AV332" i="7"/>
  <c r="AW332" i="7" s="1"/>
  <c r="AX332" i="7" s="1"/>
  <c r="C273" i="12" s="1"/>
  <c r="C333" i="7"/>
  <c r="D332" i="7"/>
  <c r="E332" i="7" s="1"/>
  <c r="E273" i="12" l="1"/>
  <c r="F273" i="12" s="1"/>
  <c r="K273" i="12"/>
  <c r="H276" i="13"/>
  <c r="J275" i="13"/>
  <c r="G275" i="13"/>
  <c r="I274" i="13"/>
  <c r="Y334" i="7"/>
  <c r="AV333" i="7"/>
  <c r="AW333" i="7" s="1"/>
  <c r="AX333" i="7" s="1"/>
  <c r="C274" i="12" s="1"/>
  <c r="C334" i="7"/>
  <c r="D333" i="7"/>
  <c r="E333" i="7" s="1"/>
  <c r="E274" i="12" l="1"/>
  <c r="F274" i="12" s="1"/>
  <c r="K274" i="12"/>
  <c r="H277" i="13"/>
  <c r="J276" i="13"/>
  <c r="G276" i="13"/>
  <c r="I275" i="13"/>
  <c r="Y335" i="7"/>
  <c r="AV334" i="7"/>
  <c r="AW334" i="7" s="1"/>
  <c r="AX334" i="7" s="1"/>
  <c r="C275" i="12" s="1"/>
  <c r="C335" i="7"/>
  <c r="D334" i="7"/>
  <c r="E334" i="7" s="1"/>
  <c r="E275" i="12" l="1"/>
  <c r="F275" i="12" s="1"/>
  <c r="K275" i="12"/>
  <c r="H278" i="13"/>
  <c r="J277" i="13"/>
  <c r="I276" i="13"/>
  <c r="G277" i="13"/>
  <c r="Y336" i="7"/>
  <c r="AV335" i="7"/>
  <c r="AW335" i="7" s="1"/>
  <c r="AX335" i="7" s="1"/>
  <c r="C276" i="12" s="1"/>
  <c r="C336" i="7"/>
  <c r="D335" i="7"/>
  <c r="E335" i="7" s="1"/>
  <c r="E276" i="12" l="1"/>
  <c r="F276" i="12" s="1"/>
  <c r="K276" i="12"/>
  <c r="H279" i="13"/>
  <c r="J278" i="13"/>
  <c r="I277" i="13"/>
  <c r="G278" i="13"/>
  <c r="Y337" i="7"/>
  <c r="AV336" i="7"/>
  <c r="AW336" i="7" s="1"/>
  <c r="AX336" i="7" s="1"/>
  <c r="C277" i="12" s="1"/>
  <c r="C337" i="7"/>
  <c r="D336" i="7"/>
  <c r="E336" i="7" s="1"/>
  <c r="E277" i="12" l="1"/>
  <c r="F277" i="12" s="1"/>
  <c r="K277" i="12"/>
  <c r="H280" i="13"/>
  <c r="J279" i="13"/>
  <c r="G279" i="13"/>
  <c r="I278" i="13"/>
  <c r="Y338" i="7"/>
  <c r="AV337" i="7"/>
  <c r="AW337" i="7" s="1"/>
  <c r="AX337" i="7" s="1"/>
  <c r="C278" i="12" s="1"/>
  <c r="C338" i="7"/>
  <c r="D337" i="7"/>
  <c r="E337" i="7" s="1"/>
  <c r="E278" i="12" l="1"/>
  <c r="F278" i="12" s="1"/>
  <c r="K278" i="12"/>
  <c r="H281" i="13"/>
  <c r="J280" i="13"/>
  <c r="I279" i="13"/>
  <c r="G280" i="13"/>
  <c r="Y339" i="7"/>
  <c r="AV338" i="7"/>
  <c r="AW338" i="7" s="1"/>
  <c r="AX338" i="7" s="1"/>
  <c r="C279" i="12" s="1"/>
  <c r="C339" i="7"/>
  <c r="D338" i="7"/>
  <c r="E338" i="7" s="1"/>
  <c r="E279" i="12" l="1"/>
  <c r="F279" i="12" s="1"/>
  <c r="K279" i="12"/>
  <c r="H282" i="13"/>
  <c r="J281" i="13"/>
  <c r="G281" i="13"/>
  <c r="I280" i="13"/>
  <c r="Y340" i="7"/>
  <c r="AV339" i="7"/>
  <c r="AW339" i="7" s="1"/>
  <c r="AX339" i="7" s="1"/>
  <c r="C280" i="12" s="1"/>
  <c r="C340" i="7"/>
  <c r="D339" i="7"/>
  <c r="E339" i="7" s="1"/>
  <c r="E280" i="12" l="1"/>
  <c r="F280" i="12" s="1"/>
  <c r="K280" i="12"/>
  <c r="H283" i="13"/>
  <c r="J282" i="13"/>
  <c r="G282" i="13"/>
  <c r="I281" i="13"/>
  <c r="Y341" i="7"/>
  <c r="AV340" i="7"/>
  <c r="AW340" i="7" s="1"/>
  <c r="AX340" i="7" s="1"/>
  <c r="C281" i="12" s="1"/>
  <c r="C341" i="7"/>
  <c r="D340" i="7"/>
  <c r="E340" i="7" s="1"/>
  <c r="E281" i="12" l="1"/>
  <c r="F281" i="12" s="1"/>
  <c r="K281" i="12"/>
  <c r="H284" i="13"/>
  <c r="J283" i="13"/>
  <c r="G283" i="13"/>
  <c r="I282" i="13"/>
  <c r="Y342" i="7"/>
  <c r="AV341" i="7"/>
  <c r="AW341" i="7" s="1"/>
  <c r="AX341" i="7" s="1"/>
  <c r="C282" i="12" s="1"/>
  <c r="C342" i="7"/>
  <c r="D341" i="7"/>
  <c r="E341" i="7" s="1"/>
  <c r="E282" i="12" l="1"/>
  <c r="F282" i="12" s="1"/>
  <c r="K282" i="12"/>
  <c r="H285" i="13"/>
  <c r="J284" i="13"/>
  <c r="I283" i="13"/>
  <c r="G284" i="13"/>
  <c r="Y343" i="7"/>
  <c r="AV342" i="7"/>
  <c r="AW342" i="7" s="1"/>
  <c r="AX342" i="7" s="1"/>
  <c r="C283" i="12" s="1"/>
  <c r="C343" i="7"/>
  <c r="D342" i="7"/>
  <c r="E342" i="7" s="1"/>
  <c r="E283" i="12" l="1"/>
  <c r="F283" i="12" s="1"/>
  <c r="K283" i="12"/>
  <c r="H286" i="13"/>
  <c r="J285" i="13"/>
  <c r="I284" i="13"/>
  <c r="G285" i="13"/>
  <c r="Y344" i="7"/>
  <c r="AV343" i="7"/>
  <c r="AW343" i="7" s="1"/>
  <c r="AX343" i="7" s="1"/>
  <c r="C284" i="12" s="1"/>
  <c r="C344" i="7"/>
  <c r="D343" i="7"/>
  <c r="E343" i="7" s="1"/>
  <c r="E284" i="12" l="1"/>
  <c r="F284" i="12" s="1"/>
  <c r="K284" i="12"/>
  <c r="H287" i="13"/>
  <c r="J286" i="13"/>
  <c r="G286" i="13"/>
  <c r="I285" i="13"/>
  <c r="Y345" i="7"/>
  <c r="AV344" i="7"/>
  <c r="AW344" i="7" s="1"/>
  <c r="AX344" i="7" s="1"/>
  <c r="C285" i="12" s="1"/>
  <c r="C345" i="7"/>
  <c r="D344" i="7"/>
  <c r="E344" i="7" s="1"/>
  <c r="E285" i="12" l="1"/>
  <c r="F285" i="12" s="1"/>
  <c r="K285" i="12"/>
  <c r="H288" i="13"/>
  <c r="J287" i="13"/>
  <c r="G287" i="13"/>
  <c r="I286" i="13"/>
  <c r="Y346" i="7"/>
  <c r="AV345" i="7"/>
  <c r="AW345" i="7" s="1"/>
  <c r="AX345" i="7" s="1"/>
  <c r="C286" i="12" s="1"/>
  <c r="C346" i="7"/>
  <c r="D345" i="7"/>
  <c r="E345" i="7" s="1"/>
  <c r="E286" i="12" l="1"/>
  <c r="F286" i="12" s="1"/>
  <c r="K286" i="12"/>
  <c r="H289" i="13"/>
  <c r="J288" i="13"/>
  <c r="G288" i="13"/>
  <c r="I287" i="13"/>
  <c r="Y347" i="7"/>
  <c r="AV346" i="7"/>
  <c r="AW346" i="7" s="1"/>
  <c r="AX346" i="7" s="1"/>
  <c r="C287" i="12" s="1"/>
  <c r="C347" i="7"/>
  <c r="D346" i="7"/>
  <c r="E346" i="7" s="1"/>
  <c r="E287" i="12" l="1"/>
  <c r="F287" i="12" s="1"/>
  <c r="K287" i="12"/>
  <c r="H290" i="13"/>
  <c r="J289" i="13"/>
  <c r="G289" i="13"/>
  <c r="I288" i="13"/>
  <c r="Y348" i="7"/>
  <c r="AV347" i="7"/>
  <c r="AW347" i="7" s="1"/>
  <c r="AX347" i="7" s="1"/>
  <c r="C288" i="12" s="1"/>
  <c r="C348" i="7"/>
  <c r="D347" i="7"/>
  <c r="E347" i="7" s="1"/>
  <c r="E288" i="12" l="1"/>
  <c r="F288" i="12" s="1"/>
  <c r="K288" i="12"/>
  <c r="H291" i="13"/>
  <c r="J290" i="13"/>
  <c r="I289" i="13"/>
  <c r="G290" i="13"/>
  <c r="Y349" i="7"/>
  <c r="AV348" i="7"/>
  <c r="AW348" i="7" s="1"/>
  <c r="AX348" i="7" s="1"/>
  <c r="C289" i="12" s="1"/>
  <c r="C349" i="7"/>
  <c r="D348" i="7"/>
  <c r="E348" i="7" s="1"/>
  <c r="E289" i="12" l="1"/>
  <c r="F289" i="12" s="1"/>
  <c r="K289" i="12"/>
  <c r="H292" i="13"/>
  <c r="J291" i="13"/>
  <c r="I290" i="13"/>
  <c r="G291" i="13"/>
  <c r="Y350" i="7"/>
  <c r="AV349" i="7"/>
  <c r="AW349" i="7" s="1"/>
  <c r="AX349" i="7" s="1"/>
  <c r="C290" i="12" s="1"/>
  <c r="C350" i="7"/>
  <c r="D349" i="7"/>
  <c r="E349" i="7" s="1"/>
  <c r="E290" i="12" l="1"/>
  <c r="F290" i="12" s="1"/>
  <c r="K290" i="12"/>
  <c r="H293" i="13"/>
  <c r="J292" i="13"/>
  <c r="G292" i="13"/>
  <c r="I291" i="13"/>
  <c r="Y351" i="7"/>
  <c r="AV350" i="7"/>
  <c r="AW350" i="7" s="1"/>
  <c r="AX350" i="7" s="1"/>
  <c r="C291" i="12" s="1"/>
  <c r="C351" i="7"/>
  <c r="D350" i="7"/>
  <c r="E350" i="7" s="1"/>
  <c r="E291" i="12" l="1"/>
  <c r="F291" i="12" s="1"/>
  <c r="K291" i="12"/>
  <c r="H294" i="13"/>
  <c r="J293" i="13"/>
  <c r="G293" i="13"/>
  <c r="I292" i="13"/>
  <c r="Y352" i="7"/>
  <c r="AV351" i="7"/>
  <c r="AW351" i="7" s="1"/>
  <c r="AX351" i="7" s="1"/>
  <c r="C292" i="12" s="1"/>
  <c r="C352" i="7"/>
  <c r="D351" i="7"/>
  <c r="E351" i="7" s="1"/>
  <c r="E292" i="12" l="1"/>
  <c r="F292" i="12" s="1"/>
  <c r="K292" i="12"/>
  <c r="H295" i="13"/>
  <c r="J294" i="13"/>
  <c r="I293" i="13"/>
  <c r="G294" i="13"/>
  <c r="Y353" i="7"/>
  <c r="AV352" i="7"/>
  <c r="AW352" i="7" s="1"/>
  <c r="AX352" i="7" s="1"/>
  <c r="C293" i="12" s="1"/>
  <c r="C353" i="7"/>
  <c r="D352" i="7"/>
  <c r="E352" i="7" s="1"/>
  <c r="E293" i="12" l="1"/>
  <c r="F293" i="12" s="1"/>
  <c r="K293" i="12"/>
  <c r="H296" i="13"/>
  <c r="J295" i="13"/>
  <c r="I294" i="13"/>
  <c r="G295" i="13"/>
  <c r="Y354" i="7"/>
  <c r="AV353" i="7"/>
  <c r="AW353" i="7" s="1"/>
  <c r="AX353" i="7" s="1"/>
  <c r="C294" i="12" s="1"/>
  <c r="C354" i="7"/>
  <c r="D353" i="7"/>
  <c r="E353" i="7" s="1"/>
  <c r="E294" i="12" l="1"/>
  <c r="F294" i="12" s="1"/>
  <c r="K294" i="12"/>
  <c r="H297" i="13"/>
  <c r="J296" i="13"/>
  <c r="I295" i="13"/>
  <c r="G296" i="13"/>
  <c r="Y355" i="7"/>
  <c r="AV354" i="7"/>
  <c r="AW354" i="7" s="1"/>
  <c r="AX354" i="7" s="1"/>
  <c r="C295" i="12" s="1"/>
  <c r="C355" i="7"/>
  <c r="D354" i="7"/>
  <c r="E354" i="7" s="1"/>
  <c r="E295" i="12" l="1"/>
  <c r="F295" i="12" s="1"/>
  <c r="K295" i="12"/>
  <c r="H298" i="13"/>
  <c r="J297" i="13"/>
  <c r="G297" i="13"/>
  <c r="I296" i="13"/>
  <c r="Y356" i="7"/>
  <c r="AV355" i="7"/>
  <c r="AW355" i="7" s="1"/>
  <c r="AX355" i="7" s="1"/>
  <c r="C296" i="12" s="1"/>
  <c r="C356" i="7"/>
  <c r="D355" i="7"/>
  <c r="E355" i="7" s="1"/>
  <c r="E296" i="12" l="1"/>
  <c r="F296" i="12" s="1"/>
  <c r="K296" i="12"/>
  <c r="H299" i="13"/>
  <c r="J298" i="13"/>
  <c r="I297" i="13"/>
  <c r="G298" i="13"/>
  <c r="Y357" i="7"/>
  <c r="AV356" i="7"/>
  <c r="AW356" i="7" s="1"/>
  <c r="AX356" i="7" s="1"/>
  <c r="C297" i="12" s="1"/>
  <c r="C357" i="7"/>
  <c r="D356" i="7"/>
  <c r="E356" i="7" s="1"/>
  <c r="E297" i="12" l="1"/>
  <c r="F297" i="12" s="1"/>
  <c r="K297" i="12"/>
  <c r="H300" i="13"/>
  <c r="J299" i="13"/>
  <c r="I298" i="13"/>
  <c r="G299" i="13"/>
  <c r="Y358" i="7"/>
  <c r="AV357" i="7"/>
  <c r="AW357" i="7" s="1"/>
  <c r="AX357" i="7" s="1"/>
  <c r="C298" i="12" s="1"/>
  <c r="C358" i="7"/>
  <c r="D357" i="7"/>
  <c r="E357" i="7" s="1"/>
  <c r="E298" i="12" l="1"/>
  <c r="F298" i="12" s="1"/>
  <c r="K298" i="12"/>
  <c r="H301" i="13"/>
  <c r="J300" i="13"/>
  <c r="I299" i="13"/>
  <c r="G300" i="13"/>
  <c r="Y359" i="7"/>
  <c r="AV358" i="7"/>
  <c r="AW358" i="7" s="1"/>
  <c r="AX358" i="7" s="1"/>
  <c r="C299" i="12" s="1"/>
  <c r="C359" i="7"/>
  <c r="D358" i="7"/>
  <c r="E358" i="7" s="1"/>
  <c r="E299" i="12" l="1"/>
  <c r="F299" i="12" s="1"/>
  <c r="K299" i="12"/>
  <c r="H302" i="13"/>
  <c r="J301" i="13"/>
  <c r="G301" i="13"/>
  <c r="I300" i="13"/>
  <c r="Y360" i="7"/>
  <c r="AV359" i="7"/>
  <c r="AW359" i="7" s="1"/>
  <c r="AX359" i="7" s="1"/>
  <c r="C300" i="12" s="1"/>
  <c r="C360" i="7"/>
  <c r="D359" i="7"/>
  <c r="E359" i="7" s="1"/>
  <c r="E300" i="12" l="1"/>
  <c r="F300" i="12" s="1"/>
  <c r="K300" i="12"/>
  <c r="H303" i="13"/>
  <c r="J302" i="13"/>
  <c r="G302" i="13"/>
  <c r="I301" i="13"/>
  <c r="Y361" i="7"/>
  <c r="AV360" i="7"/>
  <c r="AW360" i="7" s="1"/>
  <c r="AX360" i="7" s="1"/>
  <c r="C301" i="12" s="1"/>
  <c r="C361" i="7"/>
  <c r="D360" i="7"/>
  <c r="E360" i="7" s="1"/>
  <c r="E301" i="12" l="1"/>
  <c r="F301" i="12" s="1"/>
  <c r="K301" i="12"/>
  <c r="H304" i="13"/>
  <c r="J303" i="13"/>
  <c r="G303" i="13"/>
  <c r="I302" i="13"/>
  <c r="Y362" i="7"/>
  <c r="AV361" i="7"/>
  <c r="AW361" i="7" s="1"/>
  <c r="AX361" i="7" s="1"/>
  <c r="C302" i="12" s="1"/>
  <c r="C362" i="7"/>
  <c r="D361" i="7"/>
  <c r="E361" i="7" s="1"/>
  <c r="E302" i="12" l="1"/>
  <c r="F302" i="12" s="1"/>
  <c r="K302" i="12"/>
  <c r="H305" i="13"/>
  <c r="J304" i="13"/>
  <c r="I303" i="13"/>
  <c r="G304" i="13"/>
  <c r="Y363" i="7"/>
  <c r="AV362" i="7"/>
  <c r="AW362" i="7" s="1"/>
  <c r="AX362" i="7" s="1"/>
  <c r="C303" i="12" s="1"/>
  <c r="C363" i="7"/>
  <c r="D362" i="7"/>
  <c r="E362" i="7" s="1"/>
  <c r="E303" i="12" l="1"/>
  <c r="F303" i="12" s="1"/>
  <c r="K303" i="12"/>
  <c r="H306" i="13"/>
  <c r="J305" i="13"/>
  <c r="I304" i="13"/>
  <c r="G305" i="13"/>
  <c r="Y364" i="7"/>
  <c r="AV363" i="7"/>
  <c r="AW363" i="7" s="1"/>
  <c r="AX363" i="7" s="1"/>
  <c r="C304" i="12" s="1"/>
  <c r="C364" i="7"/>
  <c r="D363" i="7"/>
  <c r="E363" i="7" s="1"/>
  <c r="E304" i="12" l="1"/>
  <c r="F304" i="12" s="1"/>
  <c r="K304" i="12"/>
  <c r="H307" i="13"/>
  <c r="J306" i="13"/>
  <c r="I305" i="13"/>
  <c r="G306" i="13"/>
  <c r="Y365" i="7"/>
  <c r="AV364" i="7"/>
  <c r="AW364" i="7" s="1"/>
  <c r="AX364" i="7" s="1"/>
  <c r="C305" i="12" s="1"/>
  <c r="C365" i="7"/>
  <c r="D364" i="7"/>
  <c r="E364" i="7" s="1"/>
  <c r="E305" i="12" l="1"/>
  <c r="F305" i="12" s="1"/>
  <c r="K305" i="12"/>
  <c r="H308" i="13"/>
  <c r="J307" i="13"/>
  <c r="I306" i="13"/>
  <c r="G307" i="13"/>
  <c r="Y366" i="7"/>
  <c r="AV365" i="7"/>
  <c r="AW365" i="7" s="1"/>
  <c r="AX365" i="7" s="1"/>
  <c r="C306" i="12" s="1"/>
  <c r="C366" i="7"/>
  <c r="D365" i="7"/>
  <c r="E365" i="7" s="1"/>
  <c r="E306" i="12" l="1"/>
  <c r="F306" i="12" s="1"/>
  <c r="K306" i="12"/>
  <c r="H309" i="13"/>
  <c r="J308" i="13"/>
  <c r="G308" i="13"/>
  <c r="I307" i="13"/>
  <c r="Y367" i="7"/>
  <c r="AV366" i="7"/>
  <c r="AW366" i="7" s="1"/>
  <c r="AX366" i="7" s="1"/>
  <c r="C307" i="12" s="1"/>
  <c r="C367" i="7"/>
  <c r="D366" i="7"/>
  <c r="E366" i="7" s="1"/>
  <c r="E307" i="12" l="1"/>
  <c r="F307" i="12" s="1"/>
  <c r="K307" i="12"/>
  <c r="H310" i="13"/>
  <c r="J309" i="13"/>
  <c r="I308" i="13"/>
  <c r="G309" i="13"/>
  <c r="Y368" i="7"/>
  <c r="AV367" i="7"/>
  <c r="AW367" i="7" s="1"/>
  <c r="AX367" i="7" s="1"/>
  <c r="C308" i="12" s="1"/>
  <c r="C368" i="7"/>
  <c r="D367" i="7"/>
  <c r="E367" i="7" s="1"/>
  <c r="E308" i="12" l="1"/>
  <c r="F308" i="12" s="1"/>
  <c r="K308" i="12"/>
  <c r="H311" i="13"/>
  <c r="J310" i="13"/>
  <c r="I309" i="13"/>
  <c r="G310" i="13"/>
  <c r="Y369" i="7"/>
  <c r="AV368" i="7"/>
  <c r="AW368" i="7" s="1"/>
  <c r="AX368" i="7" s="1"/>
  <c r="C309" i="12" s="1"/>
  <c r="C369" i="7"/>
  <c r="D368" i="7"/>
  <c r="E368" i="7" s="1"/>
  <c r="E309" i="12" l="1"/>
  <c r="F309" i="12" s="1"/>
  <c r="K309" i="12"/>
  <c r="H312" i="13"/>
  <c r="J311" i="13"/>
  <c r="I310" i="13"/>
  <c r="G311" i="13"/>
  <c r="Y370" i="7"/>
  <c r="AV369" i="7"/>
  <c r="AW369" i="7" s="1"/>
  <c r="AX369" i="7" s="1"/>
  <c r="C310" i="12" s="1"/>
  <c r="C370" i="7"/>
  <c r="D369" i="7"/>
  <c r="E369" i="7" s="1"/>
  <c r="E310" i="12" l="1"/>
  <c r="F310" i="12" s="1"/>
  <c r="K310" i="12"/>
  <c r="H313" i="13"/>
  <c r="J312" i="13"/>
  <c r="I311" i="13"/>
  <c r="G312" i="13"/>
  <c r="Y371" i="7"/>
  <c r="AV370" i="7"/>
  <c r="AW370" i="7" s="1"/>
  <c r="AX370" i="7" s="1"/>
  <c r="C311" i="12" s="1"/>
  <c r="C371" i="7"/>
  <c r="D370" i="7"/>
  <c r="E370" i="7" s="1"/>
  <c r="E311" i="12" l="1"/>
  <c r="F311" i="12" s="1"/>
  <c r="K311" i="12"/>
  <c r="H314" i="13"/>
  <c r="J313" i="13"/>
  <c r="I312" i="13"/>
  <c r="G313" i="13"/>
  <c r="Y372" i="7"/>
  <c r="AV371" i="7"/>
  <c r="AW371" i="7" s="1"/>
  <c r="AX371" i="7" s="1"/>
  <c r="C312" i="12" s="1"/>
  <c r="C372" i="7"/>
  <c r="D371" i="7"/>
  <c r="E371" i="7" s="1"/>
  <c r="E312" i="12" l="1"/>
  <c r="F312" i="12" s="1"/>
  <c r="K312" i="12"/>
  <c r="H315" i="13"/>
  <c r="J314" i="13"/>
  <c r="G314" i="13"/>
  <c r="I313" i="13"/>
  <c r="Y373" i="7"/>
  <c r="AV372" i="7"/>
  <c r="AW372" i="7" s="1"/>
  <c r="AX372" i="7" s="1"/>
  <c r="C313" i="12" s="1"/>
  <c r="C373" i="7"/>
  <c r="D372" i="7"/>
  <c r="E372" i="7" s="1"/>
  <c r="E313" i="12" l="1"/>
  <c r="F313" i="12" s="1"/>
  <c r="K313" i="12"/>
  <c r="H316" i="13"/>
  <c r="J315" i="13"/>
  <c r="I314" i="13"/>
  <c r="G315" i="13"/>
  <c r="Y374" i="7"/>
  <c r="AV373" i="7"/>
  <c r="AW373" i="7" s="1"/>
  <c r="AX373" i="7" s="1"/>
  <c r="C314" i="12" s="1"/>
  <c r="C374" i="7"/>
  <c r="D373" i="7"/>
  <c r="E373" i="7" s="1"/>
  <c r="E314" i="12" l="1"/>
  <c r="F314" i="12" s="1"/>
  <c r="K314" i="12"/>
  <c r="H317" i="13"/>
  <c r="J316" i="13"/>
  <c r="G316" i="13"/>
  <c r="I315" i="13"/>
  <c r="Y375" i="7"/>
  <c r="AV374" i="7"/>
  <c r="AW374" i="7" s="1"/>
  <c r="AX374" i="7" s="1"/>
  <c r="C315" i="12" s="1"/>
  <c r="C375" i="7"/>
  <c r="D374" i="7"/>
  <c r="E374" i="7" s="1"/>
  <c r="E315" i="12" l="1"/>
  <c r="F315" i="12" s="1"/>
  <c r="K315" i="12"/>
  <c r="H318" i="13"/>
  <c r="J317" i="13"/>
  <c r="I316" i="13"/>
  <c r="G317" i="13"/>
  <c r="Y376" i="7"/>
  <c r="AV375" i="7"/>
  <c r="AW375" i="7" s="1"/>
  <c r="AX375" i="7" s="1"/>
  <c r="C316" i="12" s="1"/>
  <c r="C376" i="7"/>
  <c r="D375" i="7"/>
  <c r="E375" i="7" s="1"/>
  <c r="E316" i="12" l="1"/>
  <c r="F316" i="12" s="1"/>
  <c r="K316" i="12"/>
  <c r="H319" i="13"/>
  <c r="J318" i="13"/>
  <c r="G318" i="13"/>
  <c r="I317" i="13"/>
  <c r="Y377" i="7"/>
  <c r="AV376" i="7"/>
  <c r="AW376" i="7" s="1"/>
  <c r="AX376" i="7" s="1"/>
  <c r="C317" i="12" s="1"/>
  <c r="C377" i="7"/>
  <c r="D376" i="7"/>
  <c r="E376" i="7" s="1"/>
  <c r="E317" i="12" l="1"/>
  <c r="F317" i="12" s="1"/>
  <c r="K317" i="12"/>
  <c r="H320" i="13"/>
  <c r="J319" i="13"/>
  <c r="G319" i="13"/>
  <c r="I318" i="13"/>
  <c r="Y378" i="7"/>
  <c r="AV377" i="7"/>
  <c r="AW377" i="7" s="1"/>
  <c r="AX377" i="7" s="1"/>
  <c r="C318" i="12" s="1"/>
  <c r="C378" i="7"/>
  <c r="D377" i="7"/>
  <c r="E377" i="7" s="1"/>
  <c r="E318" i="12" l="1"/>
  <c r="F318" i="12" s="1"/>
  <c r="K318" i="12"/>
  <c r="H321" i="13"/>
  <c r="J320" i="13"/>
  <c r="G320" i="13"/>
  <c r="I319" i="13"/>
  <c r="Y379" i="7"/>
  <c r="AV378" i="7"/>
  <c r="AW378" i="7" s="1"/>
  <c r="AX378" i="7" s="1"/>
  <c r="C319" i="12" s="1"/>
  <c r="C379" i="7"/>
  <c r="D378" i="7"/>
  <c r="E378" i="7" s="1"/>
  <c r="E319" i="12" l="1"/>
  <c r="F319" i="12" s="1"/>
  <c r="K319" i="12"/>
  <c r="H322" i="13"/>
  <c r="J321" i="13"/>
  <c r="I320" i="13"/>
  <c r="G321" i="13"/>
  <c r="Y380" i="7"/>
  <c r="AV379" i="7"/>
  <c r="AW379" i="7" s="1"/>
  <c r="AX379" i="7" s="1"/>
  <c r="C320" i="12" s="1"/>
  <c r="C380" i="7"/>
  <c r="D379" i="7"/>
  <c r="E379" i="7" s="1"/>
  <c r="E320" i="12" l="1"/>
  <c r="F320" i="12" s="1"/>
  <c r="K320" i="12"/>
  <c r="H323" i="13"/>
  <c r="J322" i="13"/>
  <c r="I321" i="13"/>
  <c r="G322" i="13"/>
  <c r="Y381" i="7"/>
  <c r="AV380" i="7"/>
  <c r="AW380" i="7" s="1"/>
  <c r="AX380" i="7" s="1"/>
  <c r="C321" i="12" s="1"/>
  <c r="C381" i="7"/>
  <c r="D380" i="7"/>
  <c r="E380" i="7" s="1"/>
  <c r="E321" i="12" l="1"/>
  <c r="F321" i="12" s="1"/>
  <c r="K321" i="12"/>
  <c r="H324" i="13"/>
  <c r="J323" i="13"/>
  <c r="I322" i="13"/>
  <c r="G323" i="13"/>
  <c r="Y382" i="7"/>
  <c r="AV381" i="7"/>
  <c r="AW381" i="7" s="1"/>
  <c r="AX381" i="7" s="1"/>
  <c r="C322" i="12" s="1"/>
  <c r="C382" i="7"/>
  <c r="D381" i="7"/>
  <c r="E381" i="7" s="1"/>
  <c r="E322" i="12" l="1"/>
  <c r="F322" i="12" s="1"/>
  <c r="K322" i="12"/>
  <c r="H325" i="13"/>
  <c r="J324" i="13"/>
  <c r="G324" i="13"/>
  <c r="I323" i="13"/>
  <c r="Y383" i="7"/>
  <c r="AV382" i="7"/>
  <c r="AW382" i="7" s="1"/>
  <c r="AX382" i="7" s="1"/>
  <c r="C323" i="12" s="1"/>
  <c r="C383" i="7"/>
  <c r="D382" i="7"/>
  <c r="E382" i="7" s="1"/>
  <c r="E323" i="12" l="1"/>
  <c r="F323" i="12" s="1"/>
  <c r="K323" i="12"/>
  <c r="H326" i="13"/>
  <c r="J325" i="13"/>
  <c r="G325" i="13"/>
  <c r="I324" i="13"/>
  <c r="Y384" i="7"/>
  <c r="AV383" i="7"/>
  <c r="AW383" i="7" s="1"/>
  <c r="AX383" i="7" s="1"/>
  <c r="C324" i="12" s="1"/>
  <c r="C384" i="7"/>
  <c r="D383" i="7"/>
  <c r="E383" i="7" s="1"/>
  <c r="E324" i="12" l="1"/>
  <c r="F324" i="12" s="1"/>
  <c r="K324" i="12"/>
  <c r="H327" i="13"/>
  <c r="J326" i="13"/>
  <c r="G326" i="13"/>
  <c r="I325" i="13"/>
  <c r="Y385" i="7"/>
  <c r="AV384" i="7"/>
  <c r="AW384" i="7" s="1"/>
  <c r="AX384" i="7" s="1"/>
  <c r="C325" i="12" s="1"/>
  <c r="C385" i="7"/>
  <c r="D384" i="7"/>
  <c r="E384" i="7" s="1"/>
  <c r="E325" i="12" l="1"/>
  <c r="F325" i="12" s="1"/>
  <c r="K325" i="12"/>
  <c r="H328" i="13"/>
  <c r="J327" i="13"/>
  <c r="G327" i="13"/>
  <c r="I326" i="13"/>
  <c r="Y386" i="7"/>
  <c r="AV385" i="7"/>
  <c r="AW385" i="7" s="1"/>
  <c r="AX385" i="7" s="1"/>
  <c r="C326" i="12" s="1"/>
  <c r="C386" i="7"/>
  <c r="D385" i="7"/>
  <c r="E385" i="7" s="1"/>
  <c r="E326" i="12" l="1"/>
  <c r="F326" i="12" s="1"/>
  <c r="K326" i="12"/>
  <c r="H329" i="13"/>
  <c r="J328" i="13"/>
  <c r="I327" i="13"/>
  <c r="G328" i="13"/>
  <c r="Y387" i="7"/>
  <c r="AV386" i="7"/>
  <c r="AW386" i="7" s="1"/>
  <c r="AX386" i="7" s="1"/>
  <c r="C327" i="12" s="1"/>
  <c r="C387" i="7"/>
  <c r="D386" i="7"/>
  <c r="E386" i="7" s="1"/>
  <c r="E327" i="12" l="1"/>
  <c r="F327" i="12" s="1"/>
  <c r="K327" i="12"/>
  <c r="H330" i="13"/>
  <c r="J329" i="13"/>
  <c r="I328" i="13"/>
  <c r="G329" i="13"/>
  <c r="Y388" i="7"/>
  <c r="AV387" i="7"/>
  <c r="AW387" i="7" s="1"/>
  <c r="AX387" i="7" s="1"/>
  <c r="C328" i="12" s="1"/>
  <c r="C388" i="7"/>
  <c r="D387" i="7"/>
  <c r="E387" i="7" s="1"/>
  <c r="E328" i="12" l="1"/>
  <c r="F328" i="12" s="1"/>
  <c r="K328" i="12"/>
  <c r="H331" i="13"/>
  <c r="J330" i="13"/>
  <c r="G330" i="13"/>
  <c r="I329" i="13"/>
  <c r="Y389" i="7"/>
  <c r="AV388" i="7"/>
  <c r="AW388" i="7" s="1"/>
  <c r="AX388" i="7" s="1"/>
  <c r="C329" i="12" s="1"/>
  <c r="C389" i="7"/>
  <c r="D388" i="7"/>
  <c r="E388" i="7" s="1"/>
  <c r="E329" i="12" l="1"/>
  <c r="F329" i="12" s="1"/>
  <c r="K329" i="12"/>
  <c r="H332" i="13"/>
  <c r="J331" i="13"/>
  <c r="G331" i="13"/>
  <c r="I330" i="13"/>
  <c r="Y390" i="7"/>
  <c r="AV389" i="7"/>
  <c r="AW389" i="7" s="1"/>
  <c r="AX389" i="7" s="1"/>
  <c r="C330" i="12" s="1"/>
  <c r="C390" i="7"/>
  <c r="D389" i="7"/>
  <c r="E389" i="7" s="1"/>
  <c r="E330" i="12" l="1"/>
  <c r="F330" i="12" s="1"/>
  <c r="K330" i="12"/>
  <c r="H333" i="13"/>
  <c r="J332" i="13"/>
  <c r="G332" i="13"/>
  <c r="I331" i="13"/>
  <c r="Y391" i="7"/>
  <c r="AV390" i="7"/>
  <c r="AW390" i="7" s="1"/>
  <c r="AX390" i="7" s="1"/>
  <c r="C331" i="12" s="1"/>
  <c r="C391" i="7"/>
  <c r="D390" i="7"/>
  <c r="E390" i="7" s="1"/>
  <c r="E331" i="12" l="1"/>
  <c r="F331" i="12" s="1"/>
  <c r="K331" i="12"/>
  <c r="H334" i="13"/>
  <c r="J333" i="13"/>
  <c r="I332" i="13"/>
  <c r="G333" i="13"/>
  <c r="Y392" i="7"/>
  <c r="AV391" i="7"/>
  <c r="AW391" i="7" s="1"/>
  <c r="AX391" i="7" s="1"/>
  <c r="C332" i="12" s="1"/>
  <c r="C392" i="7"/>
  <c r="D391" i="7"/>
  <c r="E391" i="7" s="1"/>
  <c r="E332" i="12" l="1"/>
  <c r="F332" i="12" s="1"/>
  <c r="K332" i="12"/>
  <c r="H335" i="13"/>
  <c r="J334" i="13"/>
  <c r="G334" i="13"/>
  <c r="I333" i="13"/>
  <c r="Y393" i="7"/>
  <c r="AV392" i="7"/>
  <c r="AW392" i="7" s="1"/>
  <c r="AX392" i="7" s="1"/>
  <c r="C333" i="12" s="1"/>
  <c r="C393" i="7"/>
  <c r="D392" i="7"/>
  <c r="E392" i="7" s="1"/>
  <c r="E333" i="12" l="1"/>
  <c r="F333" i="12" s="1"/>
  <c r="K333" i="12"/>
  <c r="H336" i="13"/>
  <c r="J335" i="13"/>
  <c r="I334" i="13"/>
  <c r="G335" i="13"/>
  <c r="Y394" i="7"/>
  <c r="AV393" i="7"/>
  <c r="AW393" i="7" s="1"/>
  <c r="AX393" i="7" s="1"/>
  <c r="C334" i="12" s="1"/>
  <c r="C394" i="7"/>
  <c r="D393" i="7"/>
  <c r="E393" i="7" s="1"/>
  <c r="E334" i="12" l="1"/>
  <c r="F334" i="12" s="1"/>
  <c r="K334" i="12"/>
  <c r="H337" i="13"/>
  <c r="J336" i="13"/>
  <c r="G336" i="13"/>
  <c r="I335" i="13"/>
  <c r="Y395" i="7"/>
  <c r="AV394" i="7"/>
  <c r="AW394" i="7" s="1"/>
  <c r="AX394" i="7" s="1"/>
  <c r="C335" i="12" s="1"/>
  <c r="C395" i="7"/>
  <c r="D394" i="7"/>
  <c r="E394" i="7" s="1"/>
  <c r="E335" i="12" l="1"/>
  <c r="F335" i="12" s="1"/>
  <c r="K335" i="12"/>
  <c r="H338" i="13"/>
  <c r="J337" i="13"/>
  <c r="I336" i="13"/>
  <c r="G337" i="13"/>
  <c r="Y396" i="7"/>
  <c r="AV395" i="7"/>
  <c r="AW395" i="7" s="1"/>
  <c r="AX395" i="7" s="1"/>
  <c r="C336" i="12" s="1"/>
  <c r="C396" i="7"/>
  <c r="D395" i="7"/>
  <c r="E395" i="7" s="1"/>
  <c r="E336" i="12" l="1"/>
  <c r="F336" i="12" s="1"/>
  <c r="K336" i="12"/>
  <c r="H339" i="13"/>
  <c r="J338" i="13"/>
  <c r="I337" i="13"/>
  <c r="G338" i="13"/>
  <c r="Y397" i="7"/>
  <c r="AV396" i="7"/>
  <c r="AW396" i="7" s="1"/>
  <c r="AX396" i="7" s="1"/>
  <c r="C337" i="12" s="1"/>
  <c r="C397" i="7"/>
  <c r="D396" i="7"/>
  <c r="E396" i="7" s="1"/>
  <c r="E337" i="12" l="1"/>
  <c r="F337" i="12" s="1"/>
  <c r="K337" i="12"/>
  <c r="H340" i="13"/>
  <c r="J339" i="13"/>
  <c r="G339" i="13"/>
  <c r="I338" i="13"/>
  <c r="Y398" i="7"/>
  <c r="AV397" i="7"/>
  <c r="AW397" i="7" s="1"/>
  <c r="AX397" i="7" s="1"/>
  <c r="C338" i="12" s="1"/>
  <c r="C398" i="7"/>
  <c r="D397" i="7"/>
  <c r="E397" i="7" s="1"/>
  <c r="E338" i="12" l="1"/>
  <c r="F338" i="12" s="1"/>
  <c r="K338" i="12"/>
  <c r="H341" i="13"/>
  <c r="J340" i="13"/>
  <c r="G340" i="13"/>
  <c r="I339" i="13"/>
  <c r="Y399" i="7"/>
  <c r="AV398" i="7"/>
  <c r="AW398" i="7" s="1"/>
  <c r="AX398" i="7" s="1"/>
  <c r="C339" i="12" s="1"/>
  <c r="C399" i="7"/>
  <c r="D398" i="7"/>
  <c r="E398" i="7" s="1"/>
  <c r="E339" i="12" l="1"/>
  <c r="F339" i="12" s="1"/>
  <c r="K339" i="12"/>
  <c r="H342" i="13"/>
  <c r="J341" i="13"/>
  <c r="I340" i="13"/>
  <c r="G341" i="13"/>
  <c r="Y400" i="7"/>
  <c r="AV399" i="7"/>
  <c r="AW399" i="7" s="1"/>
  <c r="AX399" i="7" s="1"/>
  <c r="C340" i="12" s="1"/>
  <c r="C400" i="7"/>
  <c r="D399" i="7"/>
  <c r="E399" i="7" s="1"/>
  <c r="E340" i="12" l="1"/>
  <c r="F340" i="12" s="1"/>
  <c r="K340" i="12"/>
  <c r="H343" i="13"/>
  <c r="J342" i="13"/>
  <c r="G342" i="13"/>
  <c r="I341" i="13"/>
  <c r="Y401" i="7"/>
  <c r="AV400" i="7"/>
  <c r="AW400" i="7" s="1"/>
  <c r="AX400" i="7" s="1"/>
  <c r="C341" i="12" s="1"/>
  <c r="C401" i="7"/>
  <c r="D400" i="7"/>
  <c r="E400" i="7" s="1"/>
  <c r="E341" i="12" l="1"/>
  <c r="F341" i="12" s="1"/>
  <c r="K341" i="12"/>
  <c r="H344" i="13"/>
  <c r="J343" i="13"/>
  <c r="G343" i="13"/>
  <c r="I342" i="13"/>
  <c r="Y402" i="7"/>
  <c r="AV401" i="7"/>
  <c r="AW401" i="7" s="1"/>
  <c r="AX401" i="7" s="1"/>
  <c r="C342" i="12" s="1"/>
  <c r="C402" i="7"/>
  <c r="D401" i="7"/>
  <c r="E401" i="7" s="1"/>
  <c r="E342" i="12" l="1"/>
  <c r="F342" i="12" s="1"/>
  <c r="K342" i="12"/>
  <c r="H345" i="13"/>
  <c r="J344" i="13"/>
  <c r="I343" i="13"/>
  <c r="G344" i="13"/>
  <c r="Y403" i="7"/>
  <c r="AV402" i="7"/>
  <c r="AW402" i="7" s="1"/>
  <c r="AX402" i="7" s="1"/>
  <c r="C343" i="12" s="1"/>
  <c r="C403" i="7"/>
  <c r="D402" i="7"/>
  <c r="E402" i="7" s="1"/>
  <c r="E343" i="12" l="1"/>
  <c r="F343" i="12" s="1"/>
  <c r="K343" i="12"/>
  <c r="H346" i="13"/>
  <c r="J345" i="13"/>
  <c r="G345" i="13"/>
  <c r="I344" i="13"/>
  <c r="Y404" i="7"/>
  <c r="AV403" i="7"/>
  <c r="AW403" i="7" s="1"/>
  <c r="AX403" i="7" s="1"/>
  <c r="C344" i="12" s="1"/>
  <c r="C404" i="7"/>
  <c r="D403" i="7"/>
  <c r="E403" i="7" s="1"/>
  <c r="E344" i="12" l="1"/>
  <c r="F344" i="12" s="1"/>
  <c r="K344" i="12"/>
  <c r="H347" i="13"/>
  <c r="J346" i="13"/>
  <c r="G346" i="13"/>
  <c r="I345" i="13"/>
  <c r="Y405" i="7"/>
  <c r="AV404" i="7"/>
  <c r="AW404" i="7" s="1"/>
  <c r="AX404" i="7" s="1"/>
  <c r="C345" i="12" s="1"/>
  <c r="C405" i="7"/>
  <c r="D404" i="7"/>
  <c r="E404" i="7" s="1"/>
  <c r="E345" i="12" l="1"/>
  <c r="F345" i="12" s="1"/>
  <c r="K345" i="12"/>
  <c r="H348" i="13"/>
  <c r="J347" i="13"/>
  <c r="G347" i="13"/>
  <c r="I346" i="13"/>
  <c r="Y406" i="7"/>
  <c r="AV405" i="7"/>
  <c r="AW405" i="7" s="1"/>
  <c r="AX405" i="7" s="1"/>
  <c r="C346" i="12" s="1"/>
  <c r="C406" i="7"/>
  <c r="D405" i="7"/>
  <c r="E405" i="7" s="1"/>
  <c r="E346" i="12" l="1"/>
  <c r="F346" i="12" s="1"/>
  <c r="K346" i="12"/>
  <c r="H349" i="13"/>
  <c r="J348" i="13"/>
  <c r="G348" i="13"/>
  <c r="I347" i="13"/>
  <c r="Y407" i="7"/>
  <c r="AV406" i="7"/>
  <c r="AW406" i="7" s="1"/>
  <c r="AX406" i="7" s="1"/>
  <c r="C347" i="12" s="1"/>
  <c r="C407" i="7"/>
  <c r="D406" i="7"/>
  <c r="E406" i="7" s="1"/>
  <c r="E347" i="12" l="1"/>
  <c r="F347" i="12" s="1"/>
  <c r="K347" i="12"/>
  <c r="H350" i="13"/>
  <c r="J349" i="13"/>
  <c r="I348" i="13"/>
  <c r="G349" i="13"/>
  <c r="Y408" i="7"/>
  <c r="AV407" i="7"/>
  <c r="AW407" i="7" s="1"/>
  <c r="AX407" i="7" s="1"/>
  <c r="C348" i="12" s="1"/>
  <c r="C408" i="7"/>
  <c r="D407" i="7"/>
  <c r="E407" i="7" s="1"/>
  <c r="E348" i="12" l="1"/>
  <c r="F348" i="12" s="1"/>
  <c r="K348" i="12"/>
  <c r="H351" i="13"/>
  <c r="J350" i="13"/>
  <c r="I349" i="13"/>
  <c r="G350" i="13"/>
  <c r="Y409" i="7"/>
  <c r="AV408" i="7"/>
  <c r="AW408" i="7" s="1"/>
  <c r="AX408" i="7" s="1"/>
  <c r="C349" i="12" s="1"/>
  <c r="C409" i="7"/>
  <c r="D408" i="7"/>
  <c r="E408" i="7" s="1"/>
  <c r="E349" i="12" l="1"/>
  <c r="F349" i="12" s="1"/>
  <c r="K349" i="12"/>
  <c r="H352" i="13"/>
  <c r="J351" i="13"/>
  <c r="I350" i="13"/>
  <c r="G351" i="13"/>
  <c r="Y410" i="7"/>
  <c r="AV409" i="7"/>
  <c r="AW409" i="7" s="1"/>
  <c r="AX409" i="7" s="1"/>
  <c r="C350" i="12" s="1"/>
  <c r="C410" i="7"/>
  <c r="D409" i="7"/>
  <c r="E409" i="7" s="1"/>
  <c r="E350" i="12" l="1"/>
  <c r="F350" i="12" s="1"/>
  <c r="K350" i="12"/>
  <c r="H353" i="13"/>
  <c r="J352" i="13"/>
  <c r="I351" i="13"/>
  <c r="G352" i="13"/>
  <c r="Y411" i="7"/>
  <c r="AV410" i="7"/>
  <c r="AW410" i="7" s="1"/>
  <c r="AX410" i="7" s="1"/>
  <c r="C351" i="12" s="1"/>
  <c r="C411" i="7"/>
  <c r="D410" i="7"/>
  <c r="E410" i="7" s="1"/>
  <c r="E351" i="12" l="1"/>
  <c r="F351" i="12" s="1"/>
  <c r="K351" i="12"/>
  <c r="H354" i="13"/>
  <c r="J353" i="13"/>
  <c r="G353" i="13"/>
  <c r="I352" i="13"/>
  <c r="Y412" i="7"/>
  <c r="AV411" i="7"/>
  <c r="AW411" i="7" s="1"/>
  <c r="AX411" i="7" s="1"/>
  <c r="C352" i="12" s="1"/>
  <c r="C412" i="7"/>
  <c r="D411" i="7"/>
  <c r="E411" i="7" s="1"/>
  <c r="E352" i="12" l="1"/>
  <c r="F352" i="12" s="1"/>
  <c r="K352" i="12"/>
  <c r="H355" i="13"/>
  <c r="J354" i="13"/>
  <c r="G354" i="13"/>
  <c r="I353" i="13"/>
  <c r="Y413" i="7"/>
  <c r="AV412" i="7"/>
  <c r="AW412" i="7" s="1"/>
  <c r="AX412" i="7" s="1"/>
  <c r="C353" i="12" s="1"/>
  <c r="C413" i="7"/>
  <c r="D412" i="7"/>
  <c r="E412" i="7" s="1"/>
  <c r="E353" i="12" l="1"/>
  <c r="F353" i="12" s="1"/>
  <c r="K353" i="12"/>
  <c r="H356" i="13"/>
  <c r="J355" i="13"/>
  <c r="I354" i="13"/>
  <c r="G355" i="13"/>
  <c r="Y414" i="7"/>
  <c r="AV413" i="7"/>
  <c r="AW413" i="7" s="1"/>
  <c r="AX413" i="7" s="1"/>
  <c r="C354" i="12" s="1"/>
  <c r="C414" i="7"/>
  <c r="D413" i="7"/>
  <c r="E413" i="7" s="1"/>
  <c r="E354" i="12" l="1"/>
  <c r="F354" i="12" s="1"/>
  <c r="K354" i="12"/>
  <c r="H357" i="13"/>
  <c r="J356" i="13"/>
  <c r="G356" i="13"/>
  <c r="I355" i="13"/>
  <c r="Y415" i="7"/>
  <c r="AV414" i="7"/>
  <c r="AW414" i="7" s="1"/>
  <c r="AX414" i="7" s="1"/>
  <c r="C355" i="12" s="1"/>
  <c r="C415" i="7"/>
  <c r="D414" i="7"/>
  <c r="E414" i="7" s="1"/>
  <c r="E355" i="12" l="1"/>
  <c r="F355" i="12" s="1"/>
  <c r="K355" i="12"/>
  <c r="H358" i="13"/>
  <c r="J357" i="13"/>
  <c r="G357" i="13"/>
  <c r="I356" i="13"/>
  <c r="Y416" i="7"/>
  <c r="AV415" i="7"/>
  <c r="AW415" i="7" s="1"/>
  <c r="AX415" i="7" s="1"/>
  <c r="C356" i="12" s="1"/>
  <c r="C416" i="7"/>
  <c r="D415" i="7"/>
  <c r="E415" i="7" s="1"/>
  <c r="E356" i="12" l="1"/>
  <c r="F356" i="12" s="1"/>
  <c r="K356" i="12"/>
  <c r="H359" i="13"/>
  <c r="J358" i="13"/>
  <c r="G358" i="13"/>
  <c r="I357" i="13"/>
  <c r="Y417" i="7"/>
  <c r="AV416" i="7"/>
  <c r="AW416" i="7" s="1"/>
  <c r="AX416" i="7" s="1"/>
  <c r="C357" i="12" s="1"/>
  <c r="C417" i="7"/>
  <c r="D416" i="7"/>
  <c r="E416" i="7" s="1"/>
  <c r="E357" i="12" l="1"/>
  <c r="F357" i="12" s="1"/>
  <c r="K357" i="12"/>
  <c r="H360" i="13"/>
  <c r="J359" i="13"/>
  <c r="I358" i="13"/>
  <c r="G359" i="13"/>
  <c r="Y418" i="7"/>
  <c r="AV417" i="7"/>
  <c r="AW417" i="7" s="1"/>
  <c r="AX417" i="7" s="1"/>
  <c r="C358" i="12" s="1"/>
  <c r="C418" i="7"/>
  <c r="D417" i="7"/>
  <c r="E417" i="7" s="1"/>
  <c r="E358" i="12" l="1"/>
  <c r="F358" i="12" s="1"/>
  <c r="K358" i="12"/>
  <c r="H361" i="13"/>
  <c r="J360" i="13"/>
  <c r="I359" i="13"/>
  <c r="G360" i="13"/>
  <c r="Y419" i="7"/>
  <c r="AV418" i="7"/>
  <c r="AW418" i="7" s="1"/>
  <c r="AX418" i="7" s="1"/>
  <c r="C359" i="12" s="1"/>
  <c r="C419" i="7"/>
  <c r="D418" i="7"/>
  <c r="E418" i="7" s="1"/>
  <c r="E359" i="12" l="1"/>
  <c r="F359" i="12" s="1"/>
  <c r="K359" i="12"/>
  <c r="H362" i="13"/>
  <c r="J361" i="13"/>
  <c r="I360" i="13"/>
  <c r="G361" i="13"/>
  <c r="Y420" i="7"/>
  <c r="AV419" i="7"/>
  <c r="AW419" i="7" s="1"/>
  <c r="AX419" i="7" s="1"/>
  <c r="C360" i="12" s="1"/>
  <c r="C420" i="7"/>
  <c r="D419" i="7"/>
  <c r="E419" i="7" s="1"/>
  <c r="E360" i="12" l="1"/>
  <c r="F360" i="12" s="1"/>
  <c r="K360" i="12"/>
  <c r="H363" i="13"/>
  <c r="J362" i="13"/>
  <c r="G362" i="13"/>
  <c r="I361" i="13"/>
  <c r="Y421" i="7"/>
  <c r="AV420" i="7"/>
  <c r="AW420" i="7" s="1"/>
  <c r="AX420" i="7" s="1"/>
  <c r="C361" i="12" s="1"/>
  <c r="C421" i="7"/>
  <c r="D420" i="7"/>
  <c r="E420" i="7" s="1"/>
  <c r="E361" i="12" l="1"/>
  <c r="F361" i="12" s="1"/>
  <c r="K361" i="12"/>
  <c r="H364" i="13"/>
  <c r="J363" i="13"/>
  <c r="I362" i="13"/>
  <c r="G363" i="13"/>
  <c r="Y422" i="7"/>
  <c r="AV421" i="7"/>
  <c r="AW421" i="7" s="1"/>
  <c r="AX421" i="7" s="1"/>
  <c r="C362" i="12" s="1"/>
  <c r="C422" i="7"/>
  <c r="D421" i="7"/>
  <c r="E421" i="7" s="1"/>
  <c r="E362" i="12" l="1"/>
  <c r="F362" i="12" s="1"/>
  <c r="K362" i="12"/>
  <c r="H365" i="13"/>
  <c r="J364" i="13"/>
  <c r="I363" i="13"/>
  <c r="G364" i="13"/>
  <c r="Y423" i="7"/>
  <c r="AV422" i="7"/>
  <c r="AW422" i="7" s="1"/>
  <c r="AX422" i="7" s="1"/>
  <c r="C363" i="12" s="1"/>
  <c r="C423" i="7"/>
  <c r="D422" i="7"/>
  <c r="E422" i="7" s="1"/>
  <c r="E363" i="12" l="1"/>
  <c r="F363" i="12" s="1"/>
  <c r="K363" i="12"/>
  <c r="H366" i="13"/>
  <c r="J365" i="13"/>
  <c r="G365" i="13"/>
  <c r="I364" i="13"/>
  <c r="Y424" i="7"/>
  <c r="AV423" i="7"/>
  <c r="AW423" i="7" s="1"/>
  <c r="AX423" i="7" s="1"/>
  <c r="C364" i="12" s="1"/>
  <c r="C424" i="7"/>
  <c r="D423" i="7"/>
  <c r="E423" i="7" s="1"/>
  <c r="E364" i="12" l="1"/>
  <c r="F364" i="12" s="1"/>
  <c r="K364" i="12"/>
  <c r="H367" i="13"/>
  <c r="J366" i="13"/>
  <c r="G366" i="13"/>
  <c r="I365" i="13"/>
  <c r="Y425" i="7"/>
  <c r="AV424" i="7"/>
  <c r="AW424" i="7" s="1"/>
  <c r="AX424" i="7" s="1"/>
  <c r="C365" i="12" s="1"/>
  <c r="C425" i="7"/>
  <c r="D424" i="7"/>
  <c r="E424" i="7" s="1"/>
  <c r="E365" i="12" l="1"/>
  <c r="F365" i="12" s="1"/>
  <c r="K365" i="12"/>
  <c r="H368" i="13"/>
  <c r="J367" i="13"/>
  <c r="G367" i="13"/>
  <c r="I366" i="13"/>
  <c r="Y426" i="7"/>
  <c r="AV425" i="7"/>
  <c r="AW425" i="7" s="1"/>
  <c r="AX425" i="7" s="1"/>
  <c r="C366" i="12" s="1"/>
  <c r="C426" i="7"/>
  <c r="D425" i="7"/>
  <c r="E425" i="7" s="1"/>
  <c r="E366" i="12" l="1"/>
  <c r="F366" i="12" s="1"/>
  <c r="K366" i="12"/>
  <c r="H369" i="13"/>
  <c r="J368" i="13"/>
  <c r="G368" i="13"/>
  <c r="I367" i="13"/>
  <c r="Y427" i="7"/>
  <c r="AV426" i="7"/>
  <c r="AW426" i="7" s="1"/>
  <c r="AX426" i="7" s="1"/>
  <c r="C367" i="12" s="1"/>
  <c r="C427" i="7"/>
  <c r="D426" i="7"/>
  <c r="E426" i="7" s="1"/>
  <c r="E367" i="12" l="1"/>
  <c r="F367" i="12" s="1"/>
  <c r="K367" i="12"/>
  <c r="H370" i="13"/>
  <c r="J369" i="13"/>
  <c r="I368" i="13"/>
  <c r="G369" i="13"/>
  <c r="Y428" i="7"/>
  <c r="AV427" i="7"/>
  <c r="AW427" i="7" s="1"/>
  <c r="AX427" i="7" s="1"/>
  <c r="C368" i="12" s="1"/>
  <c r="C428" i="7"/>
  <c r="D427" i="7"/>
  <c r="E427" i="7" s="1"/>
  <c r="E368" i="12" l="1"/>
  <c r="F368" i="12" s="1"/>
  <c r="K368" i="12"/>
  <c r="H371" i="13"/>
  <c r="J370" i="13"/>
  <c r="I369" i="13"/>
  <c r="G370" i="13"/>
  <c r="Y429" i="7"/>
  <c r="AV428" i="7"/>
  <c r="AW428" i="7" s="1"/>
  <c r="AX428" i="7" s="1"/>
  <c r="C369" i="12" s="1"/>
  <c r="C429" i="7"/>
  <c r="D428" i="7"/>
  <c r="E428" i="7" s="1"/>
  <c r="E369" i="12" l="1"/>
  <c r="F369" i="12" s="1"/>
  <c r="K369" i="12"/>
  <c r="H372" i="13"/>
  <c r="J371" i="13"/>
  <c r="I370" i="13"/>
  <c r="G371" i="13"/>
  <c r="Y430" i="7"/>
  <c r="AV429" i="7"/>
  <c r="AW429" i="7" s="1"/>
  <c r="AX429" i="7" s="1"/>
  <c r="C370" i="12" s="1"/>
  <c r="C430" i="7"/>
  <c r="D429" i="7"/>
  <c r="E429" i="7" s="1"/>
  <c r="E370" i="12" l="1"/>
  <c r="F370" i="12" s="1"/>
  <c r="K370" i="12"/>
  <c r="H373" i="13"/>
  <c r="J372" i="13"/>
  <c r="G372" i="13"/>
  <c r="I371" i="13"/>
  <c r="Y431" i="7"/>
  <c r="AV430" i="7"/>
  <c r="AW430" i="7" s="1"/>
  <c r="AX430" i="7" s="1"/>
  <c r="C371" i="12" s="1"/>
  <c r="C431" i="7"/>
  <c r="D430" i="7"/>
  <c r="E430" i="7" s="1"/>
  <c r="E371" i="12" l="1"/>
  <c r="F371" i="12" s="1"/>
  <c r="K371" i="12"/>
  <c r="H374" i="13"/>
  <c r="J373" i="13"/>
  <c r="I372" i="13"/>
  <c r="G373" i="13"/>
  <c r="Y432" i="7"/>
  <c r="AV431" i="7"/>
  <c r="AW431" i="7" s="1"/>
  <c r="AX431" i="7" s="1"/>
  <c r="C372" i="12" s="1"/>
  <c r="C432" i="7"/>
  <c r="D431" i="7"/>
  <c r="E431" i="7" s="1"/>
  <c r="E372" i="12" l="1"/>
  <c r="F372" i="12" s="1"/>
  <c r="K372" i="12"/>
  <c r="H375" i="13"/>
  <c r="J374" i="13"/>
  <c r="G374" i="13"/>
  <c r="I373" i="13"/>
  <c r="Y433" i="7"/>
  <c r="AV432" i="7"/>
  <c r="AW432" i="7" s="1"/>
  <c r="AX432" i="7" s="1"/>
  <c r="C373" i="12" s="1"/>
  <c r="C433" i="7"/>
  <c r="D432" i="7"/>
  <c r="E432" i="7" s="1"/>
  <c r="E373" i="12" l="1"/>
  <c r="F373" i="12" s="1"/>
  <c r="K373" i="12"/>
  <c r="H376" i="13"/>
  <c r="J375" i="13"/>
  <c r="I374" i="13"/>
  <c r="G375" i="13"/>
  <c r="Y434" i="7"/>
  <c r="AV433" i="7"/>
  <c r="AW433" i="7" s="1"/>
  <c r="AX433" i="7" s="1"/>
  <c r="C374" i="12" s="1"/>
  <c r="C434" i="7"/>
  <c r="D433" i="7"/>
  <c r="E433" i="7" s="1"/>
  <c r="E374" i="12" l="1"/>
  <c r="F374" i="12" s="1"/>
  <c r="K374" i="12"/>
  <c r="H377" i="13"/>
  <c r="J376" i="13"/>
  <c r="I375" i="13"/>
  <c r="G376" i="13"/>
  <c r="Y435" i="7"/>
  <c r="AV434" i="7"/>
  <c r="AW434" i="7" s="1"/>
  <c r="AX434" i="7" s="1"/>
  <c r="C375" i="12" s="1"/>
  <c r="C435" i="7"/>
  <c r="D434" i="7"/>
  <c r="E434" i="7" s="1"/>
  <c r="E375" i="12" l="1"/>
  <c r="F375" i="12" s="1"/>
  <c r="K375" i="12"/>
  <c r="H378" i="13"/>
  <c r="J377" i="13"/>
  <c r="G377" i="13"/>
  <c r="I376" i="13"/>
  <c r="Y436" i="7"/>
  <c r="AV435" i="7"/>
  <c r="AW435" i="7" s="1"/>
  <c r="AX435" i="7" s="1"/>
  <c r="C376" i="12" s="1"/>
  <c r="C436" i="7"/>
  <c r="D435" i="7"/>
  <c r="E435" i="7" s="1"/>
  <c r="E376" i="12" l="1"/>
  <c r="F376" i="12" s="1"/>
  <c r="K376" i="12"/>
  <c r="H379" i="13"/>
  <c r="J378" i="13"/>
  <c r="G378" i="13"/>
  <c r="I377" i="13"/>
  <c r="Y437" i="7"/>
  <c r="AV436" i="7"/>
  <c r="AW436" i="7" s="1"/>
  <c r="AX436" i="7" s="1"/>
  <c r="C377" i="12" s="1"/>
  <c r="C437" i="7"/>
  <c r="D436" i="7"/>
  <c r="E436" i="7" s="1"/>
  <c r="E377" i="12" l="1"/>
  <c r="F377" i="12" s="1"/>
  <c r="K377" i="12"/>
  <c r="H380" i="13"/>
  <c r="J379" i="13"/>
  <c r="G379" i="13"/>
  <c r="I378" i="13"/>
  <c r="Y438" i="7"/>
  <c r="AV437" i="7"/>
  <c r="AW437" i="7" s="1"/>
  <c r="AX437" i="7" s="1"/>
  <c r="C378" i="12" s="1"/>
  <c r="C438" i="7"/>
  <c r="D437" i="7"/>
  <c r="E437" i="7" s="1"/>
  <c r="E378" i="12" l="1"/>
  <c r="F378" i="12" s="1"/>
  <c r="K378" i="12"/>
  <c r="H381" i="13"/>
  <c r="J380" i="13"/>
  <c r="G380" i="13"/>
  <c r="I379" i="13"/>
  <c r="Y439" i="7"/>
  <c r="AV438" i="7"/>
  <c r="AW438" i="7" s="1"/>
  <c r="AX438" i="7" s="1"/>
  <c r="C379" i="12" s="1"/>
  <c r="C439" i="7"/>
  <c r="D438" i="7"/>
  <c r="E438" i="7" s="1"/>
  <c r="E379" i="12" l="1"/>
  <c r="F379" i="12" s="1"/>
  <c r="K379" i="12"/>
  <c r="H382" i="13"/>
  <c r="J381" i="13"/>
  <c r="G381" i="13"/>
  <c r="I380" i="13"/>
  <c r="Y440" i="7"/>
  <c r="AV439" i="7"/>
  <c r="AW439" i="7" s="1"/>
  <c r="AX439" i="7" s="1"/>
  <c r="C380" i="12" s="1"/>
  <c r="C440" i="7"/>
  <c r="D439" i="7"/>
  <c r="E439" i="7" s="1"/>
  <c r="E380" i="12" l="1"/>
  <c r="F380" i="12" s="1"/>
  <c r="K380" i="12"/>
  <c r="H383" i="13"/>
  <c r="J382" i="13"/>
  <c r="G382" i="13"/>
  <c r="I381" i="13"/>
  <c r="Y441" i="7"/>
  <c r="AV440" i="7"/>
  <c r="AW440" i="7" s="1"/>
  <c r="AX440" i="7" s="1"/>
  <c r="C381" i="12" s="1"/>
  <c r="C441" i="7"/>
  <c r="D440" i="7"/>
  <c r="E440" i="7" s="1"/>
  <c r="E381" i="12" l="1"/>
  <c r="F381" i="12" s="1"/>
  <c r="K381" i="12"/>
  <c r="H384" i="13"/>
  <c r="J383" i="13"/>
  <c r="G383" i="13"/>
  <c r="I382" i="13"/>
  <c r="Y442" i="7"/>
  <c r="AV441" i="7"/>
  <c r="AW441" i="7" s="1"/>
  <c r="AX441" i="7" s="1"/>
  <c r="C382" i="12" s="1"/>
  <c r="C442" i="7"/>
  <c r="D441" i="7"/>
  <c r="E441" i="7" s="1"/>
  <c r="E382" i="12" l="1"/>
  <c r="F382" i="12" s="1"/>
  <c r="K382" i="12"/>
  <c r="H385" i="13"/>
  <c r="J384" i="13"/>
  <c r="G384" i="13"/>
  <c r="I383" i="13"/>
  <c r="Y443" i="7"/>
  <c r="AV442" i="7"/>
  <c r="AW442" i="7" s="1"/>
  <c r="AX442" i="7" s="1"/>
  <c r="C383" i="12" s="1"/>
  <c r="C443" i="7"/>
  <c r="D442" i="7"/>
  <c r="E442" i="7" s="1"/>
  <c r="E383" i="12" l="1"/>
  <c r="F383" i="12" s="1"/>
  <c r="K383" i="12"/>
  <c r="H386" i="13"/>
  <c r="J385" i="13"/>
  <c r="G385" i="13"/>
  <c r="I384" i="13"/>
  <c r="Y444" i="7"/>
  <c r="AV443" i="7"/>
  <c r="AW443" i="7" s="1"/>
  <c r="AX443" i="7" s="1"/>
  <c r="C384" i="12" s="1"/>
  <c r="C444" i="7"/>
  <c r="D443" i="7"/>
  <c r="E443" i="7" s="1"/>
  <c r="E384" i="12" l="1"/>
  <c r="F384" i="12" s="1"/>
  <c r="K384" i="12"/>
  <c r="H387" i="13"/>
  <c r="J386" i="13"/>
  <c r="I385" i="13"/>
  <c r="G386" i="13"/>
  <c r="Y445" i="7"/>
  <c r="AV444" i="7"/>
  <c r="AW444" i="7" s="1"/>
  <c r="AX444" i="7" s="1"/>
  <c r="C385" i="12" s="1"/>
  <c r="C445" i="7"/>
  <c r="D444" i="7"/>
  <c r="E444" i="7" s="1"/>
  <c r="E385" i="12" l="1"/>
  <c r="F385" i="12" s="1"/>
  <c r="K385" i="12"/>
  <c r="H388" i="13"/>
  <c r="J387" i="13"/>
  <c r="I386" i="13"/>
  <c r="G387" i="13"/>
  <c r="Y446" i="7"/>
  <c r="AV445" i="7"/>
  <c r="AW445" i="7" s="1"/>
  <c r="AX445" i="7" s="1"/>
  <c r="C386" i="12" s="1"/>
  <c r="C446" i="7"/>
  <c r="D445" i="7"/>
  <c r="E445" i="7" s="1"/>
  <c r="E386" i="12" l="1"/>
  <c r="F386" i="12" s="1"/>
  <c r="K386" i="12"/>
  <c r="H389" i="13"/>
  <c r="J388" i="13"/>
  <c r="G388" i="13"/>
  <c r="I387" i="13"/>
  <c r="Y447" i="7"/>
  <c r="AV446" i="7"/>
  <c r="AW446" i="7" s="1"/>
  <c r="AX446" i="7" s="1"/>
  <c r="C387" i="12" s="1"/>
  <c r="C447" i="7"/>
  <c r="D446" i="7"/>
  <c r="E446" i="7" s="1"/>
  <c r="E387" i="12" l="1"/>
  <c r="F387" i="12" s="1"/>
  <c r="K387" i="12"/>
  <c r="H390" i="13"/>
  <c r="J389" i="13"/>
  <c r="G389" i="13"/>
  <c r="I388" i="13"/>
  <c r="Y448" i="7"/>
  <c r="AV447" i="7"/>
  <c r="AW447" i="7" s="1"/>
  <c r="AX447" i="7" s="1"/>
  <c r="C388" i="12" s="1"/>
  <c r="C448" i="7"/>
  <c r="D447" i="7"/>
  <c r="E447" i="7" s="1"/>
  <c r="E388" i="12" l="1"/>
  <c r="F388" i="12" s="1"/>
  <c r="K388" i="12"/>
  <c r="H391" i="13"/>
  <c r="J390" i="13"/>
  <c r="I389" i="13"/>
  <c r="G390" i="13"/>
  <c r="Y449" i="7"/>
  <c r="AV448" i="7"/>
  <c r="AW448" i="7" s="1"/>
  <c r="AX448" i="7" s="1"/>
  <c r="C389" i="12" s="1"/>
  <c r="C449" i="7"/>
  <c r="D448" i="7"/>
  <c r="E448" i="7" s="1"/>
  <c r="E389" i="12" l="1"/>
  <c r="F389" i="12" s="1"/>
  <c r="K389" i="12"/>
  <c r="H392" i="13"/>
  <c r="J391" i="13"/>
  <c r="I390" i="13"/>
  <c r="G391" i="13"/>
  <c r="Y450" i="7"/>
  <c r="AV449" i="7"/>
  <c r="AW449" i="7" s="1"/>
  <c r="AX449" i="7" s="1"/>
  <c r="C390" i="12" s="1"/>
  <c r="C450" i="7"/>
  <c r="D449" i="7"/>
  <c r="E449" i="7" s="1"/>
  <c r="E390" i="12" l="1"/>
  <c r="F390" i="12" s="1"/>
  <c r="K390" i="12"/>
  <c r="H393" i="13"/>
  <c r="J392" i="13"/>
  <c r="I391" i="13"/>
  <c r="G392" i="13"/>
  <c r="Y451" i="7"/>
  <c r="AV450" i="7"/>
  <c r="AW450" i="7" s="1"/>
  <c r="AX450" i="7" s="1"/>
  <c r="C391" i="12" s="1"/>
  <c r="C451" i="7"/>
  <c r="D450" i="7"/>
  <c r="E450" i="7" s="1"/>
  <c r="E391" i="12" l="1"/>
  <c r="F391" i="12" s="1"/>
  <c r="K391" i="12"/>
  <c r="H394" i="13"/>
  <c r="J393" i="13"/>
  <c r="I392" i="13"/>
  <c r="G393" i="13"/>
  <c r="Y452" i="7"/>
  <c r="AV451" i="7"/>
  <c r="AW451" i="7" s="1"/>
  <c r="AX451" i="7" s="1"/>
  <c r="C392" i="12" s="1"/>
  <c r="C452" i="7"/>
  <c r="D451" i="7"/>
  <c r="E451" i="7" s="1"/>
  <c r="E392" i="12" l="1"/>
  <c r="F392" i="12" s="1"/>
  <c r="K392" i="12"/>
  <c r="H395" i="13"/>
  <c r="J394" i="13"/>
  <c r="G394" i="13"/>
  <c r="I393" i="13"/>
  <c r="Y453" i="7"/>
  <c r="AV452" i="7"/>
  <c r="AW452" i="7" s="1"/>
  <c r="AX452" i="7" s="1"/>
  <c r="C393" i="12" s="1"/>
  <c r="C453" i="7"/>
  <c r="D452" i="7"/>
  <c r="E452" i="7" s="1"/>
  <c r="E393" i="12" l="1"/>
  <c r="F393" i="12" s="1"/>
  <c r="K393" i="12"/>
  <c r="H396" i="13"/>
  <c r="J395" i="13"/>
  <c r="I394" i="13"/>
  <c r="G395" i="13"/>
  <c r="Y454" i="7"/>
  <c r="AV453" i="7"/>
  <c r="AW453" i="7" s="1"/>
  <c r="AX453" i="7" s="1"/>
  <c r="C394" i="12" s="1"/>
  <c r="C454" i="7"/>
  <c r="D453" i="7"/>
  <c r="E453" i="7" s="1"/>
  <c r="E394" i="12" l="1"/>
  <c r="F394" i="12" s="1"/>
  <c r="K394" i="12"/>
  <c r="H397" i="13"/>
  <c r="J396" i="13"/>
  <c r="I395" i="13"/>
  <c r="G396" i="13"/>
  <c r="Y455" i="7"/>
  <c r="AV454" i="7"/>
  <c r="AW454" i="7" s="1"/>
  <c r="AX454" i="7" s="1"/>
  <c r="C395" i="12" s="1"/>
  <c r="C455" i="7"/>
  <c r="D454" i="7"/>
  <c r="E454" i="7" s="1"/>
  <c r="E395" i="12" l="1"/>
  <c r="F395" i="12" s="1"/>
  <c r="K395" i="12"/>
  <c r="H398" i="13"/>
  <c r="J397" i="13"/>
  <c r="G397" i="13"/>
  <c r="I396" i="13"/>
  <c r="Y456" i="7"/>
  <c r="AV455" i="7"/>
  <c r="AW455" i="7" s="1"/>
  <c r="AX455" i="7" s="1"/>
  <c r="C396" i="12" s="1"/>
  <c r="C456" i="7"/>
  <c r="D455" i="7"/>
  <c r="E455" i="7" s="1"/>
  <c r="E396" i="12" l="1"/>
  <c r="F396" i="12" s="1"/>
  <c r="K396" i="12"/>
  <c r="H399" i="13"/>
  <c r="J398" i="13"/>
  <c r="I397" i="13"/>
  <c r="G398" i="13"/>
  <c r="Y457" i="7"/>
  <c r="AV456" i="7"/>
  <c r="AW456" i="7" s="1"/>
  <c r="AX456" i="7" s="1"/>
  <c r="C397" i="12" s="1"/>
  <c r="C457" i="7"/>
  <c r="D456" i="7"/>
  <c r="E456" i="7" s="1"/>
  <c r="E397" i="12" l="1"/>
  <c r="F397" i="12" s="1"/>
  <c r="K397" i="12"/>
  <c r="H400" i="13"/>
  <c r="J399" i="13"/>
  <c r="I398" i="13"/>
  <c r="G399" i="13"/>
  <c r="Y458" i="7"/>
  <c r="AV457" i="7"/>
  <c r="AW457" i="7" s="1"/>
  <c r="AX457" i="7" s="1"/>
  <c r="C398" i="12" s="1"/>
  <c r="C458" i="7"/>
  <c r="D457" i="7"/>
  <c r="E457" i="7" s="1"/>
  <c r="E398" i="12" l="1"/>
  <c r="F398" i="12" s="1"/>
  <c r="K398" i="12"/>
  <c r="H401" i="13"/>
  <c r="J400" i="13"/>
  <c r="I399" i="13"/>
  <c r="G400" i="13"/>
  <c r="Y459" i="7"/>
  <c r="AV458" i="7"/>
  <c r="AW458" i="7" s="1"/>
  <c r="AX458" i="7" s="1"/>
  <c r="C399" i="12" s="1"/>
  <c r="C459" i="7"/>
  <c r="D458" i="7"/>
  <c r="E458" i="7" s="1"/>
  <c r="E399" i="12" l="1"/>
  <c r="F399" i="12" s="1"/>
  <c r="K399" i="12"/>
  <c r="H402" i="13"/>
  <c r="J401" i="13"/>
  <c r="I400" i="13"/>
  <c r="G401" i="13"/>
  <c r="Y460" i="7"/>
  <c r="AV459" i="7"/>
  <c r="AW459" i="7" s="1"/>
  <c r="AX459" i="7" s="1"/>
  <c r="C400" i="12" s="1"/>
  <c r="C460" i="7"/>
  <c r="D459" i="7"/>
  <c r="E459" i="7" s="1"/>
  <c r="E400" i="12" l="1"/>
  <c r="F400" i="12" s="1"/>
  <c r="K400" i="12"/>
  <c r="H403" i="13"/>
  <c r="J402" i="13"/>
  <c r="I401" i="13"/>
  <c r="G402" i="13"/>
  <c r="Y461" i="7"/>
  <c r="AV460" i="7"/>
  <c r="AW460" i="7" s="1"/>
  <c r="AX460" i="7" s="1"/>
  <c r="C401" i="12" s="1"/>
  <c r="C461" i="7"/>
  <c r="D460" i="7"/>
  <c r="E460" i="7" s="1"/>
  <c r="E401" i="12" l="1"/>
  <c r="F401" i="12" s="1"/>
  <c r="K401" i="12"/>
  <c r="H404" i="13"/>
  <c r="J403" i="13"/>
  <c r="I402" i="13"/>
  <c r="G403" i="13"/>
  <c r="Y462" i="7"/>
  <c r="AV461" i="7"/>
  <c r="AW461" i="7" s="1"/>
  <c r="AX461" i="7" s="1"/>
  <c r="C402" i="12" s="1"/>
  <c r="C462" i="7"/>
  <c r="D461" i="7"/>
  <c r="E461" i="7" s="1"/>
  <c r="E402" i="12" l="1"/>
  <c r="F402" i="12" s="1"/>
  <c r="K402" i="12"/>
  <c r="H405" i="13"/>
  <c r="J404" i="13"/>
  <c r="G404" i="13"/>
  <c r="I403" i="13"/>
  <c r="Y463" i="7"/>
  <c r="AV462" i="7"/>
  <c r="AW462" i="7" s="1"/>
  <c r="AX462" i="7" s="1"/>
  <c r="C403" i="12" s="1"/>
  <c r="C463" i="7"/>
  <c r="D462" i="7"/>
  <c r="E462" i="7" s="1"/>
  <c r="E403" i="12" l="1"/>
  <c r="F403" i="12" s="1"/>
  <c r="K403" i="12"/>
  <c r="H406" i="13"/>
  <c r="J405" i="13"/>
  <c r="G405" i="13"/>
  <c r="I404" i="13"/>
  <c r="Y464" i="7"/>
  <c r="AV463" i="7"/>
  <c r="AW463" i="7" s="1"/>
  <c r="AX463" i="7" s="1"/>
  <c r="C404" i="12" s="1"/>
  <c r="C464" i="7"/>
  <c r="D463" i="7"/>
  <c r="E463" i="7" s="1"/>
  <c r="E404" i="12" l="1"/>
  <c r="F404" i="12" s="1"/>
  <c r="K404" i="12"/>
  <c r="H407" i="13"/>
  <c r="J406" i="13"/>
  <c r="G406" i="13"/>
  <c r="I405" i="13"/>
  <c r="Y465" i="7"/>
  <c r="AV464" i="7"/>
  <c r="AW464" i="7" s="1"/>
  <c r="AX464" i="7" s="1"/>
  <c r="C405" i="12" s="1"/>
  <c r="C465" i="7"/>
  <c r="D464" i="7"/>
  <c r="E464" i="7" s="1"/>
  <c r="E405" i="12" l="1"/>
  <c r="F405" i="12" s="1"/>
  <c r="K405" i="12"/>
  <c r="H408" i="13"/>
  <c r="J407" i="13"/>
  <c r="G407" i="13"/>
  <c r="I406" i="13"/>
  <c r="Y466" i="7"/>
  <c r="AV465" i="7"/>
  <c r="AW465" i="7" s="1"/>
  <c r="AX465" i="7" s="1"/>
  <c r="C406" i="12" s="1"/>
  <c r="C466" i="7"/>
  <c r="D465" i="7"/>
  <c r="E465" i="7" s="1"/>
  <c r="E406" i="12" l="1"/>
  <c r="F406" i="12" s="1"/>
  <c r="K406" i="12"/>
  <c r="H409" i="13"/>
  <c r="J408" i="13"/>
  <c r="I407" i="13"/>
  <c r="G408" i="13"/>
  <c r="Y467" i="7"/>
  <c r="AV466" i="7"/>
  <c r="AW466" i="7" s="1"/>
  <c r="AX466" i="7" s="1"/>
  <c r="C407" i="12" s="1"/>
  <c r="C467" i="7"/>
  <c r="D466" i="7"/>
  <c r="E466" i="7" s="1"/>
  <c r="E407" i="12" l="1"/>
  <c r="F407" i="12" s="1"/>
  <c r="K407" i="12"/>
  <c r="H410" i="13"/>
  <c r="J409" i="13"/>
  <c r="G409" i="13"/>
  <c r="I408" i="13"/>
  <c r="Y468" i="7"/>
  <c r="AV467" i="7"/>
  <c r="AW467" i="7" s="1"/>
  <c r="AX467" i="7" s="1"/>
  <c r="C408" i="12" s="1"/>
  <c r="C468" i="7"/>
  <c r="D467" i="7"/>
  <c r="E467" i="7" s="1"/>
  <c r="E408" i="12" l="1"/>
  <c r="F408" i="12" s="1"/>
  <c r="K408" i="12"/>
  <c r="H411" i="13"/>
  <c r="J410" i="13"/>
  <c r="G410" i="13"/>
  <c r="I409" i="13"/>
  <c r="Y469" i="7"/>
  <c r="AV468" i="7"/>
  <c r="AW468" i="7" s="1"/>
  <c r="AX468" i="7" s="1"/>
  <c r="C409" i="12" s="1"/>
  <c r="C469" i="7"/>
  <c r="D468" i="7"/>
  <c r="E468" i="7" s="1"/>
  <c r="E409" i="12" l="1"/>
  <c r="F409" i="12" s="1"/>
  <c r="K409" i="12"/>
  <c r="H412" i="13"/>
  <c r="J411" i="13"/>
  <c r="G411" i="13"/>
  <c r="I410" i="13"/>
  <c r="Y470" i="7"/>
  <c r="AV469" i="7"/>
  <c r="AW469" i="7" s="1"/>
  <c r="AX469" i="7" s="1"/>
  <c r="C410" i="12" s="1"/>
  <c r="C470" i="7"/>
  <c r="D469" i="7"/>
  <c r="E469" i="7" s="1"/>
  <c r="E410" i="12" l="1"/>
  <c r="F410" i="12" s="1"/>
  <c r="K410" i="12"/>
  <c r="H413" i="13"/>
  <c r="J412" i="13"/>
  <c r="G412" i="13"/>
  <c r="I411" i="13"/>
  <c r="Y471" i="7"/>
  <c r="AV470" i="7"/>
  <c r="AW470" i="7" s="1"/>
  <c r="AX470" i="7" s="1"/>
  <c r="C411" i="12" s="1"/>
  <c r="C471" i="7"/>
  <c r="D470" i="7"/>
  <c r="E470" i="7" s="1"/>
  <c r="E411" i="12" l="1"/>
  <c r="F411" i="12" s="1"/>
  <c r="K411" i="12"/>
  <c r="H414" i="13"/>
  <c r="J413" i="13"/>
  <c r="I412" i="13"/>
  <c r="G413" i="13"/>
  <c r="Y472" i="7"/>
  <c r="AV471" i="7"/>
  <c r="AW471" i="7" s="1"/>
  <c r="AX471" i="7" s="1"/>
  <c r="C412" i="12" s="1"/>
  <c r="C472" i="7"/>
  <c r="D471" i="7"/>
  <c r="E471" i="7" s="1"/>
  <c r="E412" i="12" l="1"/>
  <c r="F412" i="12" s="1"/>
  <c r="K412" i="12"/>
  <c r="H415" i="13"/>
  <c r="J414" i="13"/>
  <c r="G414" i="13"/>
  <c r="I413" i="13"/>
  <c r="Y473" i="7"/>
  <c r="AV472" i="7"/>
  <c r="AW472" i="7" s="1"/>
  <c r="AX472" i="7" s="1"/>
  <c r="C413" i="12" s="1"/>
  <c r="C473" i="7"/>
  <c r="D472" i="7"/>
  <c r="E472" i="7" s="1"/>
  <c r="E413" i="12" l="1"/>
  <c r="F413" i="12" s="1"/>
  <c r="K413" i="12"/>
  <c r="H416" i="13"/>
  <c r="J415" i="13"/>
  <c r="G415" i="13"/>
  <c r="I414" i="13"/>
  <c r="Y474" i="7"/>
  <c r="AV473" i="7"/>
  <c r="AW473" i="7" s="1"/>
  <c r="AX473" i="7" s="1"/>
  <c r="C414" i="12" s="1"/>
  <c r="C474" i="7"/>
  <c r="D473" i="7"/>
  <c r="E473" i="7" s="1"/>
  <c r="E414" i="12" l="1"/>
  <c r="F414" i="12" s="1"/>
  <c r="K414" i="12"/>
  <c r="H417" i="13"/>
  <c r="J416" i="13"/>
  <c r="I415" i="13"/>
  <c r="G416" i="13"/>
  <c r="Y475" i="7"/>
  <c r="AV474" i="7"/>
  <c r="AW474" i="7" s="1"/>
  <c r="AX474" i="7" s="1"/>
  <c r="C415" i="12" s="1"/>
  <c r="C475" i="7"/>
  <c r="D474" i="7"/>
  <c r="E474" i="7" s="1"/>
  <c r="E415" i="12" l="1"/>
  <c r="F415" i="12" s="1"/>
  <c r="K415" i="12"/>
  <c r="H418" i="13"/>
  <c r="J417" i="13"/>
  <c r="I416" i="13"/>
  <c r="G417" i="13"/>
  <c r="Y476" i="7"/>
  <c r="AV475" i="7"/>
  <c r="AW475" i="7" s="1"/>
  <c r="AX475" i="7" s="1"/>
  <c r="C416" i="12" s="1"/>
  <c r="C476" i="7"/>
  <c r="D475" i="7"/>
  <c r="E475" i="7" s="1"/>
  <c r="E416" i="12" l="1"/>
  <c r="F416" i="12" s="1"/>
  <c r="K416" i="12"/>
  <c r="H419" i="13"/>
  <c r="J418" i="13"/>
  <c r="I417" i="13"/>
  <c r="G418" i="13"/>
  <c r="Y477" i="7"/>
  <c r="AV476" i="7"/>
  <c r="AW476" i="7" s="1"/>
  <c r="AX476" i="7" s="1"/>
  <c r="C417" i="12" s="1"/>
  <c r="C477" i="7"/>
  <c r="D476" i="7"/>
  <c r="E476" i="7" s="1"/>
  <c r="E417" i="12" l="1"/>
  <c r="F417" i="12" s="1"/>
  <c r="K417" i="12"/>
  <c r="H420" i="13"/>
  <c r="J419" i="13"/>
  <c r="I418" i="13"/>
  <c r="G419" i="13"/>
  <c r="Y478" i="7"/>
  <c r="AV477" i="7"/>
  <c r="AW477" i="7" s="1"/>
  <c r="AX477" i="7" s="1"/>
  <c r="C418" i="12" s="1"/>
  <c r="C478" i="7"/>
  <c r="D477" i="7"/>
  <c r="E477" i="7" s="1"/>
  <c r="E418" i="12" l="1"/>
  <c r="F418" i="12" s="1"/>
  <c r="K418" i="12"/>
  <c r="H421" i="13"/>
  <c r="J420" i="13"/>
  <c r="G420" i="13"/>
  <c r="I419" i="13"/>
  <c r="Y479" i="7"/>
  <c r="AV478" i="7"/>
  <c r="AW478" i="7" s="1"/>
  <c r="AX478" i="7" s="1"/>
  <c r="C419" i="12" s="1"/>
  <c r="C479" i="7"/>
  <c r="D478" i="7"/>
  <c r="E478" i="7" s="1"/>
  <c r="E419" i="12" l="1"/>
  <c r="F419" i="12" s="1"/>
  <c r="K419" i="12"/>
  <c r="H422" i="13"/>
  <c r="J421" i="13"/>
  <c r="G421" i="13"/>
  <c r="I420" i="13"/>
  <c r="Y480" i="7"/>
  <c r="AV479" i="7"/>
  <c r="AW479" i="7" s="1"/>
  <c r="AX479" i="7" s="1"/>
  <c r="C420" i="12" s="1"/>
  <c r="C480" i="7"/>
  <c r="D479" i="7"/>
  <c r="E479" i="7" s="1"/>
  <c r="E420" i="12" l="1"/>
  <c r="F420" i="12" s="1"/>
  <c r="K420" i="12"/>
  <c r="H423" i="13"/>
  <c r="J422" i="13"/>
  <c r="G422" i="13"/>
  <c r="I421" i="13"/>
  <c r="Y481" i="7"/>
  <c r="AV480" i="7"/>
  <c r="AW480" i="7" s="1"/>
  <c r="AX480" i="7" s="1"/>
  <c r="C421" i="12" s="1"/>
  <c r="C481" i="7"/>
  <c r="D480" i="7"/>
  <c r="E480" i="7" s="1"/>
  <c r="E421" i="12" l="1"/>
  <c r="F421" i="12" s="1"/>
  <c r="K421" i="12"/>
  <c r="H424" i="13"/>
  <c r="J423" i="13"/>
  <c r="I422" i="13"/>
  <c r="G423" i="13"/>
  <c r="Y482" i="7"/>
  <c r="AV481" i="7"/>
  <c r="AW481" i="7" s="1"/>
  <c r="AX481" i="7" s="1"/>
  <c r="C422" i="12" s="1"/>
  <c r="C482" i="7"/>
  <c r="D481" i="7"/>
  <c r="E481" i="7" s="1"/>
  <c r="E422" i="12" l="1"/>
  <c r="F422" i="12" s="1"/>
  <c r="K422" i="12"/>
  <c r="H425" i="13"/>
  <c r="J424" i="13"/>
  <c r="I423" i="13"/>
  <c r="G424" i="13"/>
  <c r="Y483" i="7"/>
  <c r="AV482" i="7"/>
  <c r="AW482" i="7" s="1"/>
  <c r="AX482" i="7" s="1"/>
  <c r="C423" i="12" s="1"/>
  <c r="C483" i="7"/>
  <c r="D482" i="7"/>
  <c r="E482" i="7" s="1"/>
  <c r="E423" i="12" l="1"/>
  <c r="F423" i="12" s="1"/>
  <c r="K423" i="12"/>
  <c r="H426" i="13"/>
  <c r="J425" i="13"/>
  <c r="I424" i="13"/>
  <c r="G425" i="13"/>
  <c r="Y484" i="7"/>
  <c r="AV483" i="7"/>
  <c r="AW483" i="7" s="1"/>
  <c r="AX483" i="7" s="1"/>
  <c r="C424" i="12" s="1"/>
  <c r="C484" i="7"/>
  <c r="D483" i="7"/>
  <c r="E483" i="7" s="1"/>
  <c r="E424" i="12" l="1"/>
  <c r="F424" i="12" s="1"/>
  <c r="K424" i="12"/>
  <c r="H427" i="13"/>
  <c r="J426" i="13"/>
  <c r="G426" i="13"/>
  <c r="I425" i="13"/>
  <c r="Y485" i="7"/>
  <c r="AV484" i="7"/>
  <c r="AW484" i="7" s="1"/>
  <c r="AX484" i="7" s="1"/>
  <c r="C425" i="12" s="1"/>
  <c r="C485" i="7"/>
  <c r="D484" i="7"/>
  <c r="E484" i="7" s="1"/>
  <c r="E425" i="12" l="1"/>
  <c r="F425" i="12" s="1"/>
  <c r="K425" i="12"/>
  <c r="H428" i="13"/>
  <c r="J427" i="13"/>
  <c r="G427" i="13"/>
  <c r="I426" i="13"/>
  <c r="Y486" i="7"/>
  <c r="AV485" i="7"/>
  <c r="AW485" i="7" s="1"/>
  <c r="AX485" i="7" s="1"/>
  <c r="C426" i="12" s="1"/>
  <c r="C486" i="7"/>
  <c r="D485" i="7"/>
  <c r="E485" i="7" s="1"/>
  <c r="E426" i="12" l="1"/>
  <c r="F426" i="12" s="1"/>
  <c r="K426" i="12"/>
  <c r="H429" i="13"/>
  <c r="J428" i="13"/>
  <c r="G428" i="13"/>
  <c r="I427" i="13"/>
  <c r="Y487" i="7"/>
  <c r="AV486" i="7"/>
  <c r="AW486" i="7" s="1"/>
  <c r="AX486" i="7" s="1"/>
  <c r="C427" i="12" s="1"/>
  <c r="C487" i="7"/>
  <c r="D486" i="7"/>
  <c r="E486" i="7" s="1"/>
  <c r="E427" i="12" l="1"/>
  <c r="F427" i="12" s="1"/>
  <c r="K427" i="12"/>
  <c r="H430" i="13"/>
  <c r="J429" i="13"/>
  <c r="G429" i="13"/>
  <c r="I428" i="13"/>
  <c r="Y488" i="7"/>
  <c r="AV487" i="7"/>
  <c r="AW487" i="7" s="1"/>
  <c r="AX487" i="7" s="1"/>
  <c r="C428" i="12" s="1"/>
  <c r="C488" i="7"/>
  <c r="D487" i="7"/>
  <c r="E487" i="7" s="1"/>
  <c r="E428" i="12" l="1"/>
  <c r="F428" i="12" s="1"/>
  <c r="K428" i="12"/>
  <c r="H431" i="13"/>
  <c r="J430" i="13"/>
  <c r="I429" i="13"/>
  <c r="G430" i="13"/>
  <c r="Y489" i="7"/>
  <c r="AV488" i="7"/>
  <c r="AW488" i="7" s="1"/>
  <c r="AX488" i="7" s="1"/>
  <c r="C429" i="12" s="1"/>
  <c r="C489" i="7"/>
  <c r="D488" i="7"/>
  <c r="E488" i="7" s="1"/>
  <c r="E429" i="12" l="1"/>
  <c r="F429" i="12" s="1"/>
  <c r="K429" i="12"/>
  <c r="H432" i="13"/>
  <c r="J431" i="13"/>
  <c r="G431" i="13"/>
  <c r="I430" i="13"/>
  <c r="Y490" i="7"/>
  <c r="AV489" i="7"/>
  <c r="AW489" i="7" s="1"/>
  <c r="AX489" i="7" s="1"/>
  <c r="C430" i="12" s="1"/>
  <c r="C490" i="7"/>
  <c r="D489" i="7"/>
  <c r="E489" i="7" s="1"/>
  <c r="E430" i="12" l="1"/>
  <c r="F430" i="12" s="1"/>
  <c r="K430" i="12"/>
  <c r="H433" i="13"/>
  <c r="J432" i="13"/>
  <c r="G432" i="13"/>
  <c r="I431" i="13"/>
  <c r="Y491" i="7"/>
  <c r="AV490" i="7"/>
  <c r="AW490" i="7" s="1"/>
  <c r="AX490" i="7" s="1"/>
  <c r="C431" i="12" s="1"/>
  <c r="C491" i="7"/>
  <c r="D490" i="7"/>
  <c r="E490" i="7" s="1"/>
  <c r="E431" i="12" l="1"/>
  <c r="F431" i="12" s="1"/>
  <c r="K431" i="12"/>
  <c r="H434" i="13"/>
  <c r="J433" i="13"/>
  <c r="I432" i="13"/>
  <c r="G433" i="13"/>
  <c r="Y492" i="7"/>
  <c r="AV491" i="7"/>
  <c r="AW491" i="7" s="1"/>
  <c r="AX491" i="7" s="1"/>
  <c r="C432" i="12" s="1"/>
  <c r="C492" i="7"/>
  <c r="D491" i="7"/>
  <c r="E491" i="7" s="1"/>
  <c r="E432" i="12" l="1"/>
  <c r="F432" i="12" s="1"/>
  <c r="K432" i="12"/>
  <c r="H435" i="13"/>
  <c r="J434" i="13"/>
  <c r="I433" i="13"/>
  <c r="G434" i="13"/>
  <c r="Y493" i="7"/>
  <c r="AV492" i="7"/>
  <c r="AW492" i="7" s="1"/>
  <c r="AX492" i="7" s="1"/>
  <c r="C433" i="12" s="1"/>
  <c r="C493" i="7"/>
  <c r="D492" i="7"/>
  <c r="E492" i="7" s="1"/>
  <c r="E433" i="12" l="1"/>
  <c r="F433" i="12" s="1"/>
  <c r="K433" i="12"/>
  <c r="H436" i="13"/>
  <c r="J435" i="13"/>
  <c r="I434" i="13"/>
  <c r="G435" i="13"/>
  <c r="Y494" i="7"/>
  <c r="AV493" i="7"/>
  <c r="AW493" i="7" s="1"/>
  <c r="AX493" i="7" s="1"/>
  <c r="C434" i="12" s="1"/>
  <c r="C494" i="7"/>
  <c r="D493" i="7"/>
  <c r="E493" i="7" s="1"/>
  <c r="E434" i="12" l="1"/>
  <c r="F434" i="12" s="1"/>
  <c r="K434" i="12"/>
  <c r="H437" i="13"/>
  <c r="J436" i="13"/>
  <c r="G436" i="13"/>
  <c r="I435" i="13"/>
  <c r="Y495" i="7"/>
  <c r="AV494" i="7"/>
  <c r="AW494" i="7" s="1"/>
  <c r="AX494" i="7" s="1"/>
  <c r="C435" i="12" s="1"/>
  <c r="C495" i="7"/>
  <c r="D494" i="7"/>
  <c r="E494" i="7" s="1"/>
  <c r="E435" i="12" l="1"/>
  <c r="F435" i="12" s="1"/>
  <c r="K435" i="12"/>
  <c r="H438" i="13"/>
  <c r="J437" i="13"/>
  <c r="I436" i="13"/>
  <c r="G437" i="13"/>
  <c r="Y496" i="7"/>
  <c r="AV495" i="7"/>
  <c r="AW495" i="7" s="1"/>
  <c r="AX495" i="7" s="1"/>
  <c r="C436" i="12" s="1"/>
  <c r="C496" i="7"/>
  <c r="D495" i="7"/>
  <c r="E495" i="7" s="1"/>
  <c r="E436" i="12" l="1"/>
  <c r="F436" i="12" s="1"/>
  <c r="K436" i="12"/>
  <c r="H439" i="13"/>
  <c r="J438" i="13"/>
  <c r="I437" i="13"/>
  <c r="G438" i="13"/>
  <c r="Y497" i="7"/>
  <c r="AV496" i="7"/>
  <c r="AW496" i="7" s="1"/>
  <c r="AX496" i="7" s="1"/>
  <c r="C437" i="12" s="1"/>
  <c r="C497" i="7"/>
  <c r="D496" i="7"/>
  <c r="E496" i="7" s="1"/>
  <c r="E437" i="12" l="1"/>
  <c r="F437" i="12" s="1"/>
  <c r="K437" i="12"/>
  <c r="H440" i="13"/>
  <c r="J439" i="13"/>
  <c r="I438" i="13"/>
  <c r="G439" i="13"/>
  <c r="Y498" i="7"/>
  <c r="AV497" i="7"/>
  <c r="AW497" i="7" s="1"/>
  <c r="AX497" i="7" s="1"/>
  <c r="C438" i="12" s="1"/>
  <c r="C498" i="7"/>
  <c r="D497" i="7"/>
  <c r="E497" i="7" s="1"/>
  <c r="E438" i="12" l="1"/>
  <c r="F438" i="12" s="1"/>
  <c r="K438" i="12"/>
  <c r="H441" i="13"/>
  <c r="J440" i="13"/>
  <c r="I439" i="13"/>
  <c r="G440" i="13"/>
  <c r="Y499" i="7"/>
  <c r="AV498" i="7"/>
  <c r="AW498" i="7" s="1"/>
  <c r="AX498" i="7" s="1"/>
  <c r="C439" i="12" s="1"/>
  <c r="C499" i="7"/>
  <c r="D498" i="7"/>
  <c r="E498" i="7" s="1"/>
  <c r="E439" i="12" l="1"/>
  <c r="F439" i="12" s="1"/>
  <c r="K439" i="12"/>
  <c r="H442" i="13"/>
  <c r="J441" i="13"/>
  <c r="G441" i="13"/>
  <c r="I440" i="13"/>
  <c r="Y500" i="7"/>
  <c r="AV499" i="7"/>
  <c r="AW499" i="7" s="1"/>
  <c r="AX499" i="7" s="1"/>
  <c r="C440" i="12" s="1"/>
  <c r="C500" i="7"/>
  <c r="D499" i="7"/>
  <c r="E499" i="7" s="1"/>
  <c r="E440" i="12" l="1"/>
  <c r="F440" i="12" s="1"/>
  <c r="K440" i="12"/>
  <c r="H443" i="13"/>
  <c r="J442" i="13"/>
  <c r="I441" i="13"/>
  <c r="G442" i="13"/>
  <c r="Y501" i="7"/>
  <c r="AV501" i="7" s="1"/>
  <c r="AW501" i="7" s="1"/>
  <c r="AX501" i="7" s="1"/>
  <c r="AV500" i="7"/>
  <c r="AW500" i="7" s="1"/>
  <c r="AX500" i="7" s="1"/>
  <c r="C441" i="12" s="1"/>
  <c r="C501" i="7"/>
  <c r="D501" i="7" s="1"/>
  <c r="E501" i="7" s="1"/>
  <c r="D500" i="7"/>
  <c r="E500" i="7" s="1"/>
  <c r="C442" i="12" l="1"/>
  <c r="J9" i="14"/>
  <c r="E441" i="12"/>
  <c r="F441" i="12" s="1"/>
  <c r="K441" i="12"/>
  <c r="H444" i="13"/>
  <c r="J443" i="13"/>
  <c r="G443" i="13"/>
  <c r="I442" i="13"/>
  <c r="E442" i="12" l="1"/>
  <c r="K442" i="12"/>
  <c r="H445" i="13"/>
  <c r="J444" i="13"/>
  <c r="I443" i="13"/>
  <c r="G444" i="13"/>
  <c r="I7" i="12" l="1"/>
  <c r="F442" i="12"/>
  <c r="H446" i="13"/>
  <c r="J445" i="13"/>
  <c r="I444" i="13"/>
  <c r="G445" i="13"/>
  <c r="J19" i="14" l="1"/>
  <c r="I9" i="12"/>
  <c r="I10" i="12" s="1"/>
  <c r="I8" i="12"/>
  <c r="I11" i="12" s="1"/>
  <c r="I13" i="12" s="1"/>
  <c r="H447" i="13"/>
  <c r="J446" i="13"/>
  <c r="G446" i="13"/>
  <c r="I445" i="13"/>
  <c r="H448" i="13" l="1"/>
  <c r="J447" i="13"/>
  <c r="I446" i="13"/>
  <c r="G447" i="13"/>
  <c r="H449" i="13" l="1"/>
  <c r="J448" i="13"/>
  <c r="I447" i="13"/>
  <c r="G448" i="13"/>
  <c r="H450" i="13" l="1"/>
  <c r="J449" i="13"/>
  <c r="G449" i="13"/>
  <c r="I448" i="13"/>
  <c r="H451" i="13" l="1"/>
  <c r="J450" i="13"/>
  <c r="I449" i="13"/>
  <c r="G450" i="13"/>
  <c r="H452" i="13" l="1"/>
  <c r="J451" i="13"/>
  <c r="I450" i="13"/>
  <c r="G451" i="13"/>
  <c r="H453" i="13" l="1"/>
  <c r="J452" i="13"/>
  <c r="G452" i="13"/>
  <c r="I451" i="13"/>
  <c r="H454" i="13" l="1"/>
  <c r="J453" i="13"/>
  <c r="G453" i="13"/>
  <c r="I452" i="13"/>
  <c r="H455" i="13" l="1"/>
  <c r="J454" i="13"/>
  <c r="G454" i="13"/>
  <c r="I453" i="13"/>
  <c r="H456" i="13" l="1"/>
  <c r="J455" i="13"/>
  <c r="G455" i="13"/>
  <c r="I454" i="13"/>
  <c r="H457" i="13" l="1"/>
  <c r="J456" i="13"/>
  <c r="I455" i="13"/>
  <c r="G456" i="13"/>
  <c r="H458" i="13" l="1"/>
  <c r="J457" i="13"/>
  <c r="G457" i="13"/>
  <c r="I456" i="13"/>
  <c r="H459" i="13" l="1"/>
  <c r="J458" i="13"/>
  <c r="G458" i="13"/>
  <c r="I457" i="13"/>
  <c r="H460" i="13" l="1"/>
  <c r="J459" i="13"/>
  <c r="G459" i="13"/>
  <c r="I458" i="13"/>
  <c r="H461" i="13" l="1"/>
  <c r="J460" i="13"/>
  <c r="I459" i="13"/>
  <c r="G460" i="13"/>
  <c r="H462" i="13" l="1"/>
  <c r="J461" i="13"/>
  <c r="G461" i="13"/>
  <c r="I460" i="13"/>
  <c r="H463" i="13" l="1"/>
  <c r="J462" i="13"/>
  <c r="G462" i="13"/>
  <c r="I461" i="13"/>
  <c r="H464" i="13" l="1"/>
  <c r="J463" i="13"/>
  <c r="I462" i="13"/>
  <c r="G463" i="13"/>
  <c r="H465" i="13" l="1"/>
  <c r="J464" i="13"/>
  <c r="G464" i="13"/>
  <c r="I463" i="13"/>
  <c r="H466" i="13" l="1"/>
  <c r="J465" i="13"/>
  <c r="G465" i="13"/>
  <c r="I464" i="13"/>
  <c r="H467" i="13" l="1"/>
  <c r="J466" i="13"/>
  <c r="I465" i="13"/>
  <c r="G466" i="13"/>
  <c r="H468" i="13" l="1"/>
  <c r="J467" i="13"/>
  <c r="I466" i="13"/>
  <c r="G467" i="13"/>
  <c r="H469" i="13" l="1"/>
  <c r="J468" i="13"/>
  <c r="G468" i="13"/>
  <c r="I467" i="13"/>
  <c r="H470" i="13" l="1"/>
  <c r="J469" i="13"/>
  <c r="G469" i="13"/>
  <c r="I468" i="13"/>
  <c r="H471" i="13" l="1"/>
  <c r="J470" i="13"/>
  <c r="G470" i="13"/>
  <c r="I469" i="13"/>
  <c r="H472" i="13" l="1"/>
  <c r="J471" i="13"/>
  <c r="I470" i="13"/>
  <c r="G471" i="13"/>
  <c r="H473" i="13" l="1"/>
  <c r="J472" i="13"/>
  <c r="I471" i="13"/>
  <c r="G472" i="13"/>
  <c r="H474" i="13" l="1"/>
  <c r="J473" i="13"/>
  <c r="G473" i="13"/>
  <c r="I472" i="13"/>
  <c r="H475" i="13" l="1"/>
  <c r="J474" i="13"/>
  <c r="G474" i="13"/>
  <c r="I473" i="13"/>
  <c r="H476" i="13" l="1"/>
  <c r="J475" i="13"/>
  <c r="G475" i="13"/>
  <c r="I474" i="13"/>
  <c r="H477" i="13" l="1"/>
  <c r="J476" i="13"/>
  <c r="G476" i="13"/>
  <c r="I475" i="13"/>
  <c r="H478" i="13" l="1"/>
  <c r="J477" i="13"/>
  <c r="I476" i="13"/>
  <c r="G477" i="13"/>
  <c r="H479" i="13" l="1"/>
  <c r="J478" i="13"/>
  <c r="I477" i="13"/>
  <c r="G478" i="13"/>
  <c r="H480" i="13" l="1"/>
  <c r="J479" i="13"/>
  <c r="G479" i="13"/>
  <c r="I478" i="13"/>
  <c r="H481" i="13" l="1"/>
  <c r="J480" i="13"/>
  <c r="G480" i="13"/>
  <c r="I479" i="13"/>
  <c r="H482" i="13" l="1"/>
  <c r="J481" i="13"/>
  <c r="G481" i="13"/>
  <c r="I480" i="13"/>
  <c r="H483" i="13" l="1"/>
  <c r="J482" i="13"/>
  <c r="I481" i="13"/>
  <c r="G482" i="13"/>
  <c r="H484" i="13" l="1"/>
  <c r="J483" i="13"/>
  <c r="I482" i="13"/>
  <c r="G483" i="13"/>
  <c r="H485" i="13" l="1"/>
  <c r="J484" i="13"/>
  <c r="G484" i="13"/>
  <c r="I483" i="13"/>
  <c r="H486" i="13" l="1"/>
  <c r="J485" i="13"/>
  <c r="G485" i="13"/>
  <c r="I484" i="13"/>
  <c r="H487" i="13" l="1"/>
  <c r="J486" i="13"/>
  <c r="G486" i="13"/>
  <c r="I485" i="13"/>
  <c r="H488" i="13" l="1"/>
  <c r="J487" i="13"/>
  <c r="G487" i="13"/>
  <c r="I486" i="13"/>
  <c r="H489" i="13" l="1"/>
  <c r="J488" i="13"/>
  <c r="I487" i="13"/>
  <c r="G488" i="13"/>
  <c r="H490" i="13" l="1"/>
  <c r="J489" i="13"/>
  <c r="G489" i="13"/>
  <c r="I488" i="13"/>
  <c r="H491" i="13" l="1"/>
  <c r="J490" i="13"/>
  <c r="G490" i="13"/>
  <c r="I489" i="13"/>
  <c r="H492" i="13" l="1"/>
  <c r="J491" i="13"/>
  <c r="G491" i="13"/>
  <c r="I490" i="13"/>
  <c r="H493" i="13" l="1"/>
  <c r="J492" i="13"/>
  <c r="I491" i="13"/>
  <c r="G492" i="13"/>
  <c r="H494" i="13" l="1"/>
  <c r="J493" i="13"/>
  <c r="I492" i="13"/>
  <c r="G493" i="13"/>
  <c r="H495" i="13" l="1"/>
  <c r="J494" i="13"/>
  <c r="I493" i="13"/>
  <c r="G494" i="13"/>
  <c r="H496" i="13" l="1"/>
  <c r="J495" i="13"/>
  <c r="G495" i="13"/>
  <c r="I494" i="13"/>
  <c r="H497" i="13" l="1"/>
  <c r="J496" i="13"/>
  <c r="G496" i="13"/>
  <c r="I495" i="13"/>
  <c r="H498" i="13" l="1"/>
  <c r="J497" i="13"/>
  <c r="G497" i="13"/>
  <c r="I496" i="13"/>
  <c r="H499" i="13" l="1"/>
  <c r="J498" i="13"/>
  <c r="G498" i="13"/>
  <c r="I497" i="13"/>
  <c r="H500" i="13" l="1"/>
  <c r="J499" i="13"/>
  <c r="I498" i="13"/>
  <c r="G499" i="13"/>
  <c r="H501" i="13" l="1"/>
  <c r="J500" i="13"/>
  <c r="G500" i="13"/>
  <c r="I499" i="13"/>
  <c r="N5" i="13" l="1"/>
  <c r="N7" i="13" s="1"/>
  <c r="J501" i="13"/>
  <c r="N16" i="13" s="1"/>
  <c r="G501" i="13"/>
  <c r="I500" i="13"/>
  <c r="I501" i="13" l="1"/>
  <c r="N15" i="13" s="1"/>
  <c r="G19" i="14" s="1"/>
  <c r="N4" i="13"/>
  <c r="N6" i="13" s="1"/>
  <c r="N11" i="1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70BA90-F7BD-42D6-ACF8-EA84247E5BC0}" keepAlive="1" name="Query - Portfolio return" description="Connection to the 'Portfolio return' query in the workbook." type="5" refreshedVersion="8" background="1" saveData="1">
    <dbPr connection="Provider=Microsoft.Mashup.OleDb.1;Data Source=$Workbook$;Location=&quot;Portfolio return&quot;;Extended Properties=&quot;&quot;" command="SELECT * FROM [Portfolio return]"/>
  </connection>
  <connection id="2" xr16:uid="{12931BEF-65E8-453D-85A1-F963BAC1ED18}" keepAlive="1" name="Query - returns" description="Connection to the 'returns' query in the workbook." type="5" refreshedVersion="8" background="1" saveData="1">
    <dbPr connection="Provider=Microsoft.Mashup.OleDb.1;Data Source=$Workbook$;Location=returns;Extended Properties=&quot;&quot;" command="SELECT * FROM [returns]"/>
  </connection>
  <connection id="3" xr16:uid="{0B1A0B3C-8EF5-4AAB-8028-B33E3CB92A33}" keepAlive="1" name="Query - returns (2)" description="Connection to the 'returns (2)' query in the workbook." type="5" refreshedVersion="0" background="1" saveData="1">
    <dbPr connection="Provider=Microsoft.Mashup.OleDb.1;Data Source=$Workbook$;Location=&quot;returns (2)&quot;;Extended Properties=&quot;&quot;" command="SELECT * FROM [returns (2)]"/>
  </connection>
  <connection id="4" xr16:uid="{AED94844-A646-47C6-9980-3BD807D5C260}" keepAlive="1" name="Query - returns (3)" description="Connection to the 'returns (3)' query in the workbook." type="5" refreshedVersion="0" background="1" saveData="1">
    <dbPr connection="Provider=Microsoft.Mashup.OleDb.1;Data Source=$Workbook$;Location=&quot;returns (3)&quot;;Extended Properties=&quot;&quot;" command="SELECT * FROM [returns (3)]"/>
  </connection>
  <connection id="5" xr16:uid="{528A42FD-8B13-4B78-AD1F-0F7861936764}" keepAlive="1" name="Query - returns (4)" description="Connection to the 'returns (4)' query in the workbook." type="5" refreshedVersion="0" background="1" saveData="1">
    <dbPr connection="Provider=Microsoft.Mashup.OleDb.1;Data Source=$Workbook$;Location=&quot;returns (4)&quot;;Extended Properties=&quot;&quot;" command="SELECT * FROM [returns (4)]"/>
  </connection>
  <connection id="6" xr16:uid="{BE2FFCFE-B9E9-491F-878C-E2C356773DD8}" keepAlive="1" name="Query - returns (5)" description="Connection to the 'returns (5)' query in the workbook." type="5" refreshedVersion="0" background="1" saveData="1">
    <dbPr connection="Provider=Microsoft.Mashup.OleDb.1;Data Source=$Workbook$;Location=&quot;returns (5)&quot;;Extended Properties=&quot;&quot;" command="SELECT * FROM [returns (5)]"/>
  </connection>
  <connection id="7" xr16:uid="{5776ABD3-ECDA-49EF-BA73-E19405F20EF9}" keepAlive="1" name="Query - returns (6)" description="Connection to the 'returns (6)' query in the workbook." type="5" refreshedVersion="8" background="1" saveData="1">
    <dbPr connection="Provider=Microsoft.Mashup.OleDb.1;Data Source=$Workbook$;Location=&quot;returns (6)&quot;;Extended Properties=&quot;&quot;" command="SELECT * FROM [returns (6)]"/>
  </connection>
  <connection id="8" xr16:uid="{92CB3E74-1D2B-4ED5-B10E-339C8B4ABAE9}" keepAlive="1" name="Query - returns pnl" description="Connection to the 'returns pnl' query in the workbook." type="5" refreshedVersion="8" background="1" saveData="1">
    <dbPr connection="Provider=Microsoft.Mashup.OleDb.1;Data Source=$Workbook$;Location=&quot;returns pnl&quot;;Extended Properties=&quot;&quot;" command="SELECT * FROM [returns pnl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<sst xmlns="http://schemas.openxmlformats.org/spreadsheetml/2006/main" count="3278" uniqueCount="220">
  <si>
    <t>price_date</t>
  </si>
  <si>
    <t>simple_return</t>
  </si>
  <si>
    <t>log_return</t>
  </si>
  <si>
    <t>ticker</t>
  </si>
  <si>
    <t>close_price</t>
  </si>
  <si>
    <t>prior_close_price</t>
  </si>
  <si>
    <t>AMD</t>
  </si>
  <si>
    <t>AVGO</t>
  </si>
  <si>
    <t>AXP</t>
  </si>
  <si>
    <t>LLY</t>
  </si>
  <si>
    <t>MRVL</t>
  </si>
  <si>
    <t>V</t>
  </si>
  <si>
    <t>B.simple_return</t>
  </si>
  <si>
    <t>B.log_return</t>
  </si>
  <si>
    <t>P.avg(simple_return)</t>
  </si>
  <si>
    <t>P.avg(log_return)</t>
  </si>
  <si>
    <t>port_mv</t>
  </si>
  <si>
    <t>previous_day_mv</t>
  </si>
  <si>
    <t>daily_pnl_usd</t>
  </si>
  <si>
    <t>portfolio_simple_return</t>
  </si>
  <si>
    <t>Active_return</t>
  </si>
  <si>
    <t>PORTFOLIO RISK INTELLIGENCE DASHBOARD - INPUTS</t>
  </si>
  <si>
    <t>Portfolio Setup</t>
  </si>
  <si>
    <t>Input Name</t>
  </si>
  <si>
    <t>Input Value</t>
  </si>
  <si>
    <t>Notes</t>
  </si>
  <si>
    <t>Portfolio Name</t>
  </si>
  <si>
    <t>US Equity Risk Portfolio</t>
  </si>
  <si>
    <t>Six-stock US equity portfolio</t>
  </si>
  <si>
    <t>Base Currency</t>
  </si>
  <si>
    <t>USD</t>
  </si>
  <si>
    <t>All prices, P&amp;L and risk measures reported in USD</t>
  </si>
  <si>
    <t>Number of Holdings</t>
  </si>
  <si>
    <t>Number of individual stocks</t>
  </si>
  <si>
    <t>Holdings</t>
  </si>
  <si>
    <t>AVGO, V, AXP, AMD, MRVL, LLY</t>
  </si>
  <si>
    <t>Broadcom, Visa, American Express, AMD, Marvell and Eli Lilly</t>
  </si>
  <si>
    <t>Benchmark</t>
  </si>
  <si>
    <t>S&amp;P 500</t>
  </si>
  <si>
    <t>Benchmark index used for comparison</t>
  </si>
  <si>
    <t>Data Frequency</t>
  </si>
  <si>
    <t>Daily</t>
  </si>
  <si>
    <t>Daily closing-price and return data</t>
  </si>
  <si>
    <t>Data Start Date</t>
  </si>
  <si>
    <t>First price date in the model</t>
  </si>
  <si>
    <t>Data End Date</t>
  </si>
  <si>
    <t>Last price date in the model</t>
  </si>
  <si>
    <t>Risk Model Settings</t>
  </si>
  <si>
    <t>VaR Confidence Level</t>
  </si>
  <si>
    <t>One-sided confidence level for VaR and Expected Shortfall</t>
  </si>
  <si>
    <t>VaR Holding Period</t>
  </si>
  <si>
    <t>Number of trading days covered by VaR</t>
  </si>
  <si>
    <t>VaR Holding Period Unit</t>
  </si>
  <si>
    <t>Days</t>
  </si>
  <si>
    <t>One-day VaR model</t>
  </si>
  <si>
    <t>Trading Days per Year</t>
  </si>
  <si>
    <t>Annualisation assumption for volatility and return metrics</t>
  </si>
  <si>
    <t>Parametric Distribution</t>
  </si>
  <si>
    <t>Normal</t>
  </si>
  <si>
    <t>Assumption used for parametric VaR and Expected Shortfall</t>
  </si>
  <si>
    <t>Rolling Volatility Window</t>
  </si>
  <si>
    <t>Number of daily observations used for rolling volatility</t>
  </si>
  <si>
    <t>Rolling Correlation Window</t>
  </si>
  <si>
    <t>Number of daily observations used for rolling correlation</t>
  </si>
  <si>
    <t>EWMA Lambda</t>
  </si>
  <si>
    <t>Decay factor for EWMA volatility and covariance</t>
  </si>
  <si>
    <t>Monte Carlo Settings</t>
  </si>
  <si>
    <t>Number of Simulations</t>
  </si>
  <si>
    <t>Number of simulated one-day return scenarios</t>
  </si>
  <si>
    <t>Random Seed</t>
  </si>
  <si>
    <t>Fixed seed to make simulation outputs reproducible</t>
  </si>
  <si>
    <t>Simulation Horizon</t>
  </si>
  <si>
    <t>Number of trading days in each simulation</t>
  </si>
  <si>
    <t>Performance Settings</t>
  </si>
  <si>
    <t>Annual Risk-Free Rate</t>
  </si>
  <si>
    <t>Minimum Acceptable Return</t>
  </si>
  <si>
    <t>Downside-return threshold used for Sortino ratio</t>
  </si>
  <si>
    <t>Benchmark Return Series</t>
  </si>
  <si>
    <t>Benchmark Return</t>
  </si>
  <si>
    <t>S&amp;P 500 simple daily return column</t>
  </si>
  <si>
    <t>Performance Return Series</t>
  </si>
  <si>
    <t>Portfolio Return</t>
  </si>
  <si>
    <t>Buy-and-hold portfolio simple daily return column</t>
  </si>
  <si>
    <t>Active Return Definition</t>
  </si>
  <si>
    <t>Portfolio Return - Benchmark Return</t>
  </si>
  <si>
    <t>Used for tracking error and Information Ratio</t>
  </si>
  <si>
    <t>HISTORICAL VALUE AT RISK AND EXPECTED SHORTFALL</t>
  </si>
  <si>
    <t>Metric</t>
  </si>
  <si>
    <t>Value</t>
  </si>
  <si>
    <t>Portfolio Market Value</t>
  </si>
  <si>
    <t>Confidence Level</t>
  </si>
  <si>
    <t>Tail Probability</t>
  </si>
  <si>
    <t>Historical Return Observations</t>
  </si>
  <si>
    <t>Historical VaR Return</t>
  </si>
  <si>
    <t>Historical VaR (USD)</t>
  </si>
  <si>
    <t>Expected Shortfall Return</t>
  </si>
  <si>
    <t>Expected Shortfall (USD)</t>
  </si>
  <si>
    <t>Date</t>
  </si>
  <si>
    <t>STATIC DAILY COVARIANCE MATRIX</t>
  </si>
  <si>
    <t>Ticker</t>
  </si>
  <si>
    <t>Current Portfolio Weights</t>
  </si>
  <si>
    <t>Quantity</t>
  </si>
  <si>
    <t>Latest CP</t>
  </si>
  <si>
    <t>Pos. MV</t>
  </si>
  <si>
    <t>Pos Weight</t>
  </si>
  <si>
    <t>Portfolio Risk Summary</t>
  </si>
  <si>
    <t xml:space="preserve">Daily Variance </t>
  </si>
  <si>
    <t>Daily Volatility</t>
  </si>
  <si>
    <t>Annualized Volatility</t>
  </si>
  <si>
    <t>Confidence Lvl</t>
  </si>
  <si>
    <t>Z-Score</t>
  </si>
  <si>
    <t>Daily Portfolio Volatility</t>
  </si>
  <si>
    <t>Parametric VaR Return</t>
  </si>
  <si>
    <t>Parametric VaR (USD)</t>
  </si>
  <si>
    <t>Parametric ES (USD)</t>
  </si>
  <si>
    <t>Parametric ES Return</t>
  </si>
  <si>
    <t>PARAMETRIC VALUE AT RISK AND EXPECTED SHORTFALL</t>
  </si>
  <si>
    <t>Portfolio Daily Return</t>
  </si>
  <si>
    <t xml:space="preserve">60-Day Rolling Daily Volatility </t>
  </si>
  <si>
    <t>60-Day Rolling Annualized Volatility</t>
  </si>
  <si>
    <t>AMD-AVGO 60D CORRELATION</t>
  </si>
  <si>
    <t>AMD-MRVL 60D CORRELATION</t>
  </si>
  <si>
    <t>AXP-V 60D CORRELATION</t>
  </si>
  <si>
    <t xml:space="preserve">EWMA Daily Variance </t>
  </si>
  <si>
    <t>EWMA Daily Volatility</t>
  </si>
  <si>
    <t>EWMA Annualized Volatility</t>
  </si>
  <si>
    <t>Lambda</t>
  </si>
  <si>
    <t>60 Daily Rolling Annnualized Volatility</t>
  </si>
  <si>
    <t>MONTE CARLO VALUE AT RISK AND EXPECTED SHORTFALL</t>
  </si>
  <si>
    <t>Daily Portfolio Mean Return</t>
  </si>
  <si>
    <t>Simulation Horizon (Days)</t>
  </si>
  <si>
    <t>Simulation No.</t>
  </si>
  <si>
    <t>Uniform No.</t>
  </si>
  <si>
    <t>Standard Normal Z</t>
  </si>
  <si>
    <t>Simulated Portfolio Return</t>
  </si>
  <si>
    <t>Simulated Portfolio P&amp;L (USD)</t>
  </si>
  <si>
    <t>Simulated Loss</t>
  </si>
  <si>
    <t>MC VaR Return</t>
  </si>
  <si>
    <t>MC VaR (USD)</t>
  </si>
  <si>
    <t>MC ES RETURN</t>
  </si>
  <si>
    <t>MC ES (USD)</t>
  </si>
  <si>
    <t xml:space="preserve">Tail Scenario Count </t>
  </si>
  <si>
    <t>AMD VAR</t>
  </si>
  <si>
    <t>AMD-AXP COV</t>
  </si>
  <si>
    <t>AMD-AVGO COV</t>
  </si>
  <si>
    <t>AMD-LLY COV</t>
  </si>
  <si>
    <t>AMD-MRVL COV</t>
  </si>
  <si>
    <t>AMD-V COV</t>
  </si>
  <si>
    <t>AVGO VAR</t>
  </si>
  <si>
    <t>AVGO-AXP COV</t>
  </si>
  <si>
    <t>AVGO-LLY COV</t>
  </si>
  <si>
    <t>AVGO-MRVL COV</t>
  </si>
  <si>
    <t>AVGO-V COV</t>
  </si>
  <si>
    <t>AXP VAR</t>
  </si>
  <si>
    <t>AXP-LLY COV</t>
  </si>
  <si>
    <t>AXP-MRVL COV</t>
  </si>
  <si>
    <t>AXP-V COV</t>
  </si>
  <si>
    <t>LLY VAR</t>
  </si>
  <si>
    <t>LLY-V COV</t>
  </si>
  <si>
    <t>MRVL VAR</t>
  </si>
  <si>
    <t>MRVL-V COV</t>
  </si>
  <si>
    <t>V VAR</t>
  </si>
  <si>
    <t xml:space="preserve">DYNAMIC PORTFOLIO VARIANCE </t>
  </si>
  <si>
    <t>DYNAMIC PORTFOLIO DAILY VOLATILITY</t>
  </si>
  <si>
    <t>DYNAMIC 99% VaR(USD)</t>
  </si>
  <si>
    <t>ACTUAL PORTFOLIO PnL (USD)</t>
  </si>
  <si>
    <t>LLY-MRVL COV</t>
  </si>
  <si>
    <t>Actual P&amp;L</t>
  </si>
  <si>
    <t>Dynamic 99% VaR</t>
  </si>
  <si>
    <t>Actual Loss</t>
  </si>
  <si>
    <t>VaR Exception</t>
  </si>
  <si>
    <t>Cum. Exception</t>
  </si>
  <si>
    <t>BACKTEST SUMMARY</t>
  </si>
  <si>
    <t>Back Test Observations</t>
  </si>
  <si>
    <t>Expected Exception Rate</t>
  </si>
  <si>
    <t xml:space="preserve">Expected Exceptions </t>
  </si>
  <si>
    <t>Actual Exception</t>
  </si>
  <si>
    <t>Actual Exception Rate</t>
  </si>
  <si>
    <t>Exception Ratio</t>
  </si>
  <si>
    <t>Model Assessment</t>
  </si>
  <si>
    <t>Kupiec LR Statistic</t>
  </si>
  <si>
    <t>Chi-Squared critical value at 95% df(1)</t>
  </si>
  <si>
    <t>Conclusion</t>
  </si>
  <si>
    <t>Average Risk-Free Rate of the last 2 years</t>
  </si>
  <si>
    <t>Benchmark Daily Return</t>
  </si>
  <si>
    <t>Daily Risk-Free Rate</t>
  </si>
  <si>
    <t>Portfolio Excess Return</t>
  </si>
  <si>
    <t>Active Return</t>
  </si>
  <si>
    <t>Portfolio Growth Index</t>
  </si>
  <si>
    <t>Benchmark Growth Index</t>
  </si>
  <si>
    <t>Portfolio Drawdown</t>
  </si>
  <si>
    <t xml:space="preserve">Benchmark Drawdown </t>
  </si>
  <si>
    <t>Downside Return</t>
  </si>
  <si>
    <t>PERFORMANCE SUMMARY</t>
  </si>
  <si>
    <t>Observations</t>
  </si>
  <si>
    <t>Portfolio Cumulative Return</t>
  </si>
  <si>
    <t>Benchmark Cumulative Return</t>
  </si>
  <si>
    <t>Benchmark Annualized Return</t>
  </si>
  <si>
    <t>Portfolio Annualized Return</t>
  </si>
  <si>
    <t>Sharpe Ratio</t>
  </si>
  <si>
    <t>Annualized Downside Deviation</t>
  </si>
  <si>
    <t>Sortino Ratio</t>
  </si>
  <si>
    <t>Annualized Active Return</t>
  </si>
  <si>
    <t>Tracking Error</t>
  </si>
  <si>
    <t>Information Ratio</t>
  </si>
  <si>
    <t>Portfolio Maximum Drawdown</t>
  </si>
  <si>
    <t>Benchmark Maximum Drawdown</t>
  </si>
  <si>
    <t>Portfolio Risk Intelligence Dashboard</t>
  </si>
  <si>
    <t>Six-Stock US Equity Portfolio | S&amp;P 500 Benchmark | Aug 2024–Jul 2026</t>
  </si>
  <si>
    <t>Market Risk Metrics</t>
  </si>
  <si>
    <t>Performance &amp; Model Validation</t>
  </si>
  <si>
    <t>Historical 99% VaR</t>
  </si>
  <si>
    <t>Parametric 99% VaR</t>
  </si>
  <si>
    <t>Monte Carlo 99% VaR</t>
  </si>
  <si>
    <t xml:space="preserve">Maximum Drawdown </t>
  </si>
  <si>
    <t xml:space="preserve"> EWMA Dynamic VaR (99%)</t>
  </si>
  <si>
    <r>
      <rPr>
        <sz val="11"/>
        <color rgb="FF17365D"/>
        <rFont val="Calibri"/>
        <family val="2"/>
        <scheme val="minor"/>
      </rPr>
      <t>EWMA VaR Backtest: 7 exceptions | 440 valid forecasts | Exception rate: 1.59% | Kupiec Test: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9" tint="-0.499984740745262"/>
        <rFont val="Calibri"/>
        <family val="2"/>
        <scheme val="minor"/>
      </rPr>
      <t xml:space="preserve">PASS </t>
    </r>
  </si>
  <si>
    <t>EWMA VaR Threshold</t>
  </si>
  <si>
    <t>Historical Expected Shortfall (99% 1-Day): $17674</t>
  </si>
  <si>
    <t>EWMA VaR Exception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</si>
</sst>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AED&quot;* #,##0.00_-;\-&quot;AED&quot;* #,##0.00_-;_-&quot;AED&quot;* &quot;-&quot;??_-;_-@_-"/>
    <numFmt numFmtId="43" formatCode="_-* #,##0.00_-;\-* #,##0.00_-;_-* &quot;-&quot;??_-;_-@_-"/>
    <numFmt numFmtId="164" formatCode="_-[$$-409]* #,##0.00_ ;_-[$$-409]* \-#,##0.00\ ;_-[$$-409]* &quot;-&quot;??_ ;_-@_ "/>
    <numFmt numFmtId="165" formatCode="0.0000%"/>
    <numFmt numFmtId="166" formatCode="_-[$$-409]* #,##0_ ;_-[$$-409]* \-#,##0\ ;_-[$$-409]* &quot;-&quot;??_ ;_-@_ "/>
    <numFmt numFmtId="167" formatCode="_([$$-409]* #,##0_);_([$$-409]* \(#,##0\);_([$$-409]* &quot;-&quot;??_);_(@_)"/>
    <numFmt numFmtId="168" formatCode="0.000000000"/>
    <numFmt numFmtId="169" formatCode="0.0000000"/>
    <numFmt numFmtId="170" formatCode="0.000%"/>
    <numFmt numFmtId="171" formatCode="0.00000"/>
    <numFmt numFmtId="172" formatCode="[$$-409]#,##0.00;[Red][$$-409]#,##0.00"/>
    <numFmt numFmtId="173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rgb="FF17365D"/>
      <name val="Calibri"/>
      <family val="2"/>
      <scheme val="minor"/>
    </font>
    <font>
      <i/>
      <sz val="11"/>
      <color rgb="FF17365D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17365D"/>
      <name val="Calibri"/>
      <family val="2"/>
      <scheme val="minor"/>
    </font>
    <font>
      <b/>
      <sz val="20"/>
      <color rgb="FF17365D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3F8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3" tint="-0.249977111117893"/>
      </left>
      <right/>
      <top style="thin">
        <color theme="3" tint="-0.249977111117893"/>
      </top>
      <bottom/>
      <diagonal/>
    </border>
    <border>
      <left/>
      <right/>
      <top style="thin">
        <color theme="3" tint="-0.249977111117893"/>
      </top>
      <bottom/>
      <diagonal/>
    </border>
    <border>
      <left/>
      <right style="thin">
        <color theme="3" tint="-0.249977111117893"/>
      </right>
      <top style="thin">
        <color theme="3" tint="-0.249977111117893"/>
      </top>
      <bottom/>
      <diagonal/>
    </border>
    <border>
      <left style="thin">
        <color rgb="FF17365D"/>
      </left>
      <right/>
      <top style="thin">
        <color rgb="FF1F4E78"/>
      </top>
      <bottom/>
      <diagonal/>
    </border>
    <border>
      <left/>
      <right/>
      <top style="thin">
        <color rgb="FF1F4E78"/>
      </top>
      <bottom/>
      <diagonal/>
    </border>
    <border>
      <left style="thin">
        <color rgb="FF17365D"/>
      </left>
      <right/>
      <top/>
      <bottom style="thin">
        <color rgb="FF1F4E78"/>
      </bottom>
      <diagonal/>
    </border>
    <border>
      <left/>
      <right/>
      <top/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/>
      <diagonal/>
    </border>
    <border>
      <left/>
      <right style="thin">
        <color rgb="FF1F4E78"/>
      </right>
      <top/>
      <bottom style="thin">
        <color rgb="FF1F4E78"/>
      </bottom>
      <diagonal/>
    </border>
    <border>
      <left style="thin">
        <color rgb="FF1F4E78"/>
      </left>
      <right/>
      <top style="thin">
        <color rgb="FF1F4E78"/>
      </top>
      <bottom/>
      <diagonal/>
    </border>
    <border>
      <left style="thin">
        <color theme="3" tint="-0.249977111117893"/>
      </left>
      <right/>
      <top/>
      <bottom/>
      <diagonal/>
    </border>
    <border>
      <left/>
      <right style="thin">
        <color theme="3" tint="-0.249977111117893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7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5" fontId="0" fillId="0" borderId="0" xfId="2" applyNumberFormat="1" applyFont="1"/>
    <xf numFmtId="0" fontId="0" fillId="0" borderId="1" xfId="0" applyBorder="1"/>
    <xf numFmtId="9" fontId="0" fillId="0" borderId="1" xfId="0" applyNumberFormat="1" applyBorder="1"/>
    <xf numFmtId="0" fontId="2" fillId="0" borderId="0" xfId="0" applyFont="1"/>
    <xf numFmtId="14" fontId="0" fillId="0" borderId="1" xfId="0" applyNumberFormat="1" applyBorder="1"/>
    <xf numFmtId="0" fontId="0" fillId="0" borderId="0" xfId="0" applyAlignment="1">
      <alignment horizontal="center"/>
    </xf>
    <xf numFmtId="164" fontId="0" fillId="0" borderId="0" xfId="0" applyNumberFormat="1"/>
    <xf numFmtId="10" fontId="0" fillId="0" borderId="0" xfId="0" applyNumberFormat="1"/>
    <xf numFmtId="166" fontId="0" fillId="0" borderId="1" xfId="0" applyNumberFormat="1" applyBorder="1"/>
    <xf numFmtId="167" fontId="0" fillId="0" borderId="1" xfId="0" applyNumberFormat="1" applyBorder="1"/>
    <xf numFmtId="10" fontId="0" fillId="2" borderId="1" xfId="2" applyNumberFormat="1" applyFont="1" applyFill="1" applyBorder="1"/>
    <xf numFmtId="10" fontId="0" fillId="3" borderId="1" xfId="2" applyNumberFormat="1" applyFont="1" applyFill="1" applyBorder="1"/>
    <xf numFmtId="168" fontId="0" fillId="0" borderId="1" xfId="0" applyNumberFormat="1" applyBorder="1"/>
    <xf numFmtId="168" fontId="0" fillId="0" borderId="1" xfId="2" applyNumberFormat="1" applyFont="1" applyBorder="1"/>
    <xf numFmtId="10" fontId="0" fillId="0" borderId="1" xfId="2" applyNumberFormat="1" applyFont="1" applyBorder="1"/>
    <xf numFmtId="164" fontId="0" fillId="0" borderId="1" xfId="0" applyNumberFormat="1" applyBorder="1"/>
    <xf numFmtId="164" fontId="0" fillId="3" borderId="1" xfId="1" applyNumberFormat="1" applyFont="1" applyFill="1" applyBorder="1"/>
    <xf numFmtId="1" fontId="0" fillId="0" borderId="1" xfId="0" applyNumberFormat="1" applyBorder="1"/>
    <xf numFmtId="2" fontId="0" fillId="0" borderId="1" xfId="0" applyNumberFormat="1" applyBorder="1"/>
    <xf numFmtId="165" fontId="0" fillId="0" borderId="0" xfId="0" applyNumberFormat="1"/>
    <xf numFmtId="10" fontId="0" fillId="0" borderId="0" xfId="2" applyNumberFormat="1" applyFont="1"/>
    <xf numFmtId="165" fontId="0" fillId="0" borderId="1" xfId="0" applyNumberFormat="1" applyBorder="1"/>
    <xf numFmtId="10" fontId="0" fillId="0" borderId="1" xfId="0" applyNumberFormat="1" applyBorder="1"/>
    <xf numFmtId="43" fontId="0" fillId="0" borderId="0" xfId="3" applyFont="1" applyAlignment="1">
      <alignment horizontal="center"/>
    </xf>
    <xf numFmtId="43" fontId="0" fillId="0" borderId="0" xfId="3" applyFont="1"/>
    <xf numFmtId="164" fontId="0" fillId="2" borderId="1" xfId="0" applyNumberFormat="1" applyFill="1" applyBorder="1"/>
    <xf numFmtId="164" fontId="0" fillId="3" borderId="1" xfId="0" applyNumberFormat="1" applyFill="1" applyBorder="1"/>
    <xf numFmtId="43" fontId="0" fillId="0" borderId="1" xfId="3" applyFont="1" applyBorder="1"/>
    <xf numFmtId="164" fontId="0" fillId="0" borderId="1" xfId="3" applyNumberFormat="1" applyFont="1" applyBorder="1"/>
    <xf numFmtId="10" fontId="0" fillId="0" borderId="0" xfId="2" applyNumberFormat="1" applyFont="1" applyBorder="1"/>
    <xf numFmtId="169" fontId="0" fillId="0" borderId="1" xfId="0" applyNumberFormat="1" applyBorder="1"/>
    <xf numFmtId="0" fontId="0" fillId="0" borderId="5" xfId="0" applyBorder="1"/>
    <xf numFmtId="9" fontId="0" fillId="0" borderId="6" xfId="0" applyNumberFormat="1" applyBorder="1"/>
    <xf numFmtId="0" fontId="0" fillId="0" borderId="6" xfId="0" applyBorder="1"/>
    <xf numFmtId="10" fontId="0" fillId="0" borderId="6" xfId="2" applyNumberFormat="1" applyFont="1" applyBorder="1"/>
    <xf numFmtId="0" fontId="0" fillId="0" borderId="7" xfId="0" applyBorder="1"/>
    <xf numFmtId="1" fontId="0" fillId="0" borderId="6" xfId="0" applyNumberFormat="1" applyBorder="1"/>
    <xf numFmtId="0" fontId="0" fillId="0" borderId="11" xfId="0" applyBorder="1"/>
    <xf numFmtId="0" fontId="0" fillId="0" borderId="12" xfId="0" applyBorder="1"/>
    <xf numFmtId="0" fontId="0" fillId="4" borderId="6" xfId="0" applyFill="1" applyBorder="1"/>
    <xf numFmtId="0" fontId="0" fillId="5" borderId="6" xfId="0" applyFill="1" applyBorder="1"/>
    <xf numFmtId="0" fontId="0" fillId="6" borderId="8" xfId="0" applyFill="1" applyBorder="1" applyAlignment="1">
      <alignment horizontal="center" vertical="center"/>
    </xf>
    <xf numFmtId="2" fontId="0" fillId="7" borderId="6" xfId="0" applyNumberFormat="1" applyFill="1" applyBorder="1"/>
    <xf numFmtId="170" fontId="0" fillId="0" borderId="0" xfId="2" applyNumberFormat="1" applyFont="1"/>
    <xf numFmtId="2" fontId="0" fillId="0" borderId="0" xfId="0" applyNumberFormat="1"/>
    <xf numFmtId="14" fontId="0" fillId="0" borderId="0" xfId="0" applyNumberFormat="1" applyAlignment="1">
      <alignment horizontal="right" vertical="top"/>
    </xf>
    <xf numFmtId="171" fontId="0" fillId="0" borderId="0" xfId="2" applyNumberFormat="1" applyFont="1"/>
    <xf numFmtId="10" fontId="0" fillId="0" borderId="6" xfId="0" applyNumberFormat="1" applyBorder="1"/>
    <xf numFmtId="10" fontId="0" fillId="0" borderId="8" xfId="0" applyNumberFormat="1" applyBorder="1"/>
    <xf numFmtId="164" fontId="0" fillId="0" borderId="12" xfId="0" applyNumberFormat="1" applyBorder="1"/>
    <xf numFmtId="0" fontId="0" fillId="0" borderId="8" xfId="0" applyBorder="1"/>
    <xf numFmtId="0" fontId="0" fillId="0" borderId="4" xfId="0" applyBorder="1"/>
    <xf numFmtId="169" fontId="0" fillId="0" borderId="4" xfId="0" applyNumberFormat="1" applyBorder="1"/>
    <xf numFmtId="0" fontId="0" fillId="0" borderId="29" xfId="0" applyBorder="1" applyAlignment="1">
      <alignment horizontal="center" vertical="center"/>
    </xf>
    <xf numFmtId="172" fontId="10" fillId="0" borderId="0" xfId="0" applyNumberFormat="1" applyFont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0" fontId="0" fillId="11" borderId="27" xfId="0" applyFill="1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0" fontId="0" fillId="11" borderId="26" xfId="0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172" fontId="9" fillId="9" borderId="0" xfId="0" applyNumberFormat="1" applyFont="1" applyFill="1" applyAlignment="1">
      <alignment horizontal="center" vertical="center"/>
    </xf>
    <xf numFmtId="0" fontId="6" fillId="11" borderId="20" xfId="0" applyFont="1" applyFill="1" applyBorder="1" applyAlignment="1">
      <alignment horizontal="center" vertical="center"/>
    </xf>
    <xf numFmtId="0" fontId="6" fillId="11" borderId="21" xfId="0" applyFont="1" applyFill="1" applyBorder="1" applyAlignment="1">
      <alignment horizontal="center" vertical="center"/>
    </xf>
    <xf numFmtId="0" fontId="6" fillId="11" borderId="22" xfId="0" applyFont="1" applyFill="1" applyBorder="1" applyAlignment="1">
      <alignment horizontal="center" vertical="center"/>
    </xf>
    <xf numFmtId="0" fontId="6" fillId="11" borderId="30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31" xfId="0" applyFont="1" applyFill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73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left" vertical="center"/>
    </xf>
    <xf numFmtId="172" fontId="10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0" xfId="0" applyBorder="1"/>
    <xf numFmtId="169" fontId="0" fillId="0" borderId="0" xfId="0" applyNumberFormat="1" applyBorder="1"/>
    <xf numFmtId="0" fontId="0" fillId="0" borderId="1" xfId="0" applyBorder="1" applyAlignment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11">
    <dxf>
      <numFmt numFmtId="19" formatCode="dd/mm/yyyy"/>
    </dxf>
    <dxf>
      <numFmt numFmtId="165" formatCode="0.0000%"/>
    </dxf>
    <dxf>
      <numFmt numFmtId="165" formatCode="0.0000%"/>
    </dxf>
    <dxf>
      <numFmt numFmtId="165" formatCode="0.0000%"/>
    </dxf>
    <dxf>
      <numFmt numFmtId="165" formatCode="0.000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colors>
    <mruColors>
      <color rgb="FF17365D"/>
      <color rgb="FF1F4E78"/>
      <color rgb="FFD9EAF7"/>
      <color rgb="FFCC0000"/>
      <color rgb="FFEAF3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Rolling_Corr!$B$1:$B$60</c:f>
              <c:strCache>
                <c:ptCount val="60"/>
                <c:pt idx="0">
                  <c:v>AMD-AVGO 60D CORRELATION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Rolling_Corr!$A$61:$A$501</c:f>
              <c:numCache>
                <c:formatCode>m/d/yyyy</c:formatCode>
                <c:ptCount val="441"/>
                <c:pt idx="0">
                  <c:v>45590</c:v>
                </c:pt>
                <c:pt idx="1">
                  <c:v>45593</c:v>
                </c:pt>
                <c:pt idx="2">
                  <c:v>45594</c:v>
                </c:pt>
                <c:pt idx="3">
                  <c:v>45595</c:v>
                </c:pt>
                <c:pt idx="4">
                  <c:v>45596</c:v>
                </c:pt>
                <c:pt idx="5">
                  <c:v>45597</c:v>
                </c:pt>
                <c:pt idx="6">
                  <c:v>45600</c:v>
                </c:pt>
                <c:pt idx="7">
                  <c:v>45601</c:v>
                </c:pt>
                <c:pt idx="8">
                  <c:v>45602</c:v>
                </c:pt>
                <c:pt idx="9">
                  <c:v>45603</c:v>
                </c:pt>
                <c:pt idx="10">
                  <c:v>45604</c:v>
                </c:pt>
                <c:pt idx="11">
                  <c:v>45607</c:v>
                </c:pt>
                <c:pt idx="12">
                  <c:v>45608</c:v>
                </c:pt>
                <c:pt idx="13">
                  <c:v>45609</c:v>
                </c:pt>
                <c:pt idx="14">
                  <c:v>45610</c:v>
                </c:pt>
                <c:pt idx="15">
                  <c:v>45611</c:v>
                </c:pt>
                <c:pt idx="16">
                  <c:v>45614</c:v>
                </c:pt>
                <c:pt idx="17">
                  <c:v>45615</c:v>
                </c:pt>
                <c:pt idx="18">
                  <c:v>45616</c:v>
                </c:pt>
                <c:pt idx="19">
                  <c:v>45617</c:v>
                </c:pt>
                <c:pt idx="20">
                  <c:v>45618</c:v>
                </c:pt>
                <c:pt idx="21">
                  <c:v>45621</c:v>
                </c:pt>
                <c:pt idx="22">
                  <c:v>45622</c:v>
                </c:pt>
                <c:pt idx="23">
                  <c:v>45623</c:v>
                </c:pt>
                <c:pt idx="24">
                  <c:v>45625</c:v>
                </c:pt>
                <c:pt idx="25">
                  <c:v>45628</c:v>
                </c:pt>
                <c:pt idx="26">
                  <c:v>45629</c:v>
                </c:pt>
                <c:pt idx="27">
                  <c:v>45630</c:v>
                </c:pt>
                <c:pt idx="28">
                  <c:v>45631</c:v>
                </c:pt>
                <c:pt idx="29">
                  <c:v>45632</c:v>
                </c:pt>
                <c:pt idx="30">
                  <c:v>45635</c:v>
                </c:pt>
                <c:pt idx="31">
                  <c:v>45636</c:v>
                </c:pt>
                <c:pt idx="32">
                  <c:v>45637</c:v>
                </c:pt>
                <c:pt idx="33">
                  <c:v>45638</c:v>
                </c:pt>
                <c:pt idx="34">
                  <c:v>45639</c:v>
                </c:pt>
                <c:pt idx="35">
                  <c:v>45642</c:v>
                </c:pt>
                <c:pt idx="36">
                  <c:v>45643</c:v>
                </c:pt>
                <c:pt idx="37">
                  <c:v>45644</c:v>
                </c:pt>
                <c:pt idx="38">
                  <c:v>45645</c:v>
                </c:pt>
                <c:pt idx="39">
                  <c:v>45646</c:v>
                </c:pt>
                <c:pt idx="40">
                  <c:v>45649</c:v>
                </c:pt>
                <c:pt idx="41">
                  <c:v>45650</c:v>
                </c:pt>
                <c:pt idx="42">
                  <c:v>45652</c:v>
                </c:pt>
                <c:pt idx="43">
                  <c:v>45653</c:v>
                </c:pt>
                <c:pt idx="44">
                  <c:v>45656</c:v>
                </c:pt>
                <c:pt idx="45">
                  <c:v>45657</c:v>
                </c:pt>
                <c:pt idx="46">
                  <c:v>45659</c:v>
                </c:pt>
                <c:pt idx="47">
                  <c:v>45660</c:v>
                </c:pt>
                <c:pt idx="48">
                  <c:v>45663</c:v>
                </c:pt>
                <c:pt idx="49">
                  <c:v>45664</c:v>
                </c:pt>
                <c:pt idx="50">
                  <c:v>45665</c:v>
                </c:pt>
                <c:pt idx="51">
                  <c:v>45667</c:v>
                </c:pt>
                <c:pt idx="52">
                  <c:v>45670</c:v>
                </c:pt>
                <c:pt idx="53">
                  <c:v>45671</c:v>
                </c:pt>
                <c:pt idx="54">
                  <c:v>45672</c:v>
                </c:pt>
                <c:pt idx="55">
                  <c:v>45673</c:v>
                </c:pt>
                <c:pt idx="56">
                  <c:v>45674</c:v>
                </c:pt>
                <c:pt idx="57">
                  <c:v>45678</c:v>
                </c:pt>
                <c:pt idx="58">
                  <c:v>45679</c:v>
                </c:pt>
                <c:pt idx="59">
                  <c:v>45680</c:v>
                </c:pt>
                <c:pt idx="60">
                  <c:v>45681</c:v>
                </c:pt>
                <c:pt idx="61">
                  <c:v>45684</c:v>
                </c:pt>
                <c:pt idx="62">
                  <c:v>45685</c:v>
                </c:pt>
                <c:pt idx="63">
                  <c:v>45686</c:v>
                </c:pt>
                <c:pt idx="64">
                  <c:v>45687</c:v>
                </c:pt>
                <c:pt idx="65">
                  <c:v>45688</c:v>
                </c:pt>
                <c:pt idx="66">
                  <c:v>45691</c:v>
                </c:pt>
                <c:pt idx="67">
                  <c:v>45692</c:v>
                </c:pt>
                <c:pt idx="68">
                  <c:v>45693</c:v>
                </c:pt>
                <c:pt idx="69">
                  <c:v>45694</c:v>
                </c:pt>
                <c:pt idx="70">
                  <c:v>45695</c:v>
                </c:pt>
                <c:pt idx="71">
                  <c:v>45698</c:v>
                </c:pt>
                <c:pt idx="72">
                  <c:v>45699</c:v>
                </c:pt>
                <c:pt idx="73">
                  <c:v>45700</c:v>
                </c:pt>
                <c:pt idx="74">
                  <c:v>45701</c:v>
                </c:pt>
                <c:pt idx="75">
                  <c:v>45702</c:v>
                </c:pt>
                <c:pt idx="76">
                  <c:v>45706</c:v>
                </c:pt>
                <c:pt idx="77">
                  <c:v>45707</c:v>
                </c:pt>
                <c:pt idx="78">
                  <c:v>45708</c:v>
                </c:pt>
                <c:pt idx="79">
                  <c:v>45709</c:v>
                </c:pt>
                <c:pt idx="80">
                  <c:v>45712</c:v>
                </c:pt>
                <c:pt idx="81">
                  <c:v>45713</c:v>
                </c:pt>
                <c:pt idx="82">
                  <c:v>45714</c:v>
                </c:pt>
                <c:pt idx="83">
                  <c:v>45715</c:v>
                </c:pt>
                <c:pt idx="84">
                  <c:v>45716</c:v>
                </c:pt>
                <c:pt idx="85">
                  <c:v>45719</c:v>
                </c:pt>
                <c:pt idx="86">
                  <c:v>45720</c:v>
                </c:pt>
                <c:pt idx="87">
                  <c:v>45721</c:v>
                </c:pt>
                <c:pt idx="88">
                  <c:v>45722</c:v>
                </c:pt>
                <c:pt idx="89">
                  <c:v>45723</c:v>
                </c:pt>
                <c:pt idx="90">
                  <c:v>45726</c:v>
                </c:pt>
                <c:pt idx="91">
                  <c:v>45727</c:v>
                </c:pt>
                <c:pt idx="92">
                  <c:v>45728</c:v>
                </c:pt>
                <c:pt idx="93">
                  <c:v>45729</c:v>
                </c:pt>
                <c:pt idx="94">
                  <c:v>45730</c:v>
                </c:pt>
                <c:pt idx="95">
                  <c:v>45733</c:v>
                </c:pt>
                <c:pt idx="96">
                  <c:v>45734</c:v>
                </c:pt>
                <c:pt idx="97">
                  <c:v>45735</c:v>
                </c:pt>
                <c:pt idx="98">
                  <c:v>45736</c:v>
                </c:pt>
                <c:pt idx="99">
                  <c:v>45737</c:v>
                </c:pt>
                <c:pt idx="100">
                  <c:v>45740</c:v>
                </c:pt>
                <c:pt idx="101">
                  <c:v>45741</c:v>
                </c:pt>
                <c:pt idx="102">
                  <c:v>45742</c:v>
                </c:pt>
                <c:pt idx="103">
                  <c:v>45743</c:v>
                </c:pt>
                <c:pt idx="104">
                  <c:v>45744</c:v>
                </c:pt>
                <c:pt idx="105">
                  <c:v>45747</c:v>
                </c:pt>
                <c:pt idx="106">
                  <c:v>45748</c:v>
                </c:pt>
                <c:pt idx="107">
                  <c:v>45749</c:v>
                </c:pt>
                <c:pt idx="108">
                  <c:v>45750</c:v>
                </c:pt>
                <c:pt idx="109">
                  <c:v>45751</c:v>
                </c:pt>
                <c:pt idx="110">
                  <c:v>45754</c:v>
                </c:pt>
                <c:pt idx="111">
                  <c:v>45755</c:v>
                </c:pt>
                <c:pt idx="112">
                  <c:v>45756</c:v>
                </c:pt>
                <c:pt idx="113">
                  <c:v>45757</c:v>
                </c:pt>
                <c:pt idx="114">
                  <c:v>45758</c:v>
                </c:pt>
                <c:pt idx="115">
                  <c:v>45761</c:v>
                </c:pt>
                <c:pt idx="116">
                  <c:v>45762</c:v>
                </c:pt>
                <c:pt idx="117">
                  <c:v>45763</c:v>
                </c:pt>
                <c:pt idx="118">
                  <c:v>45764</c:v>
                </c:pt>
                <c:pt idx="119">
                  <c:v>45768</c:v>
                </c:pt>
                <c:pt idx="120">
                  <c:v>45769</c:v>
                </c:pt>
                <c:pt idx="121">
                  <c:v>45770</c:v>
                </c:pt>
                <c:pt idx="122">
                  <c:v>45771</c:v>
                </c:pt>
                <c:pt idx="123">
                  <c:v>45772</c:v>
                </c:pt>
                <c:pt idx="124">
                  <c:v>45775</c:v>
                </c:pt>
                <c:pt idx="125">
                  <c:v>45776</c:v>
                </c:pt>
                <c:pt idx="126">
                  <c:v>45777</c:v>
                </c:pt>
                <c:pt idx="127">
                  <c:v>45778</c:v>
                </c:pt>
                <c:pt idx="128">
                  <c:v>45779</c:v>
                </c:pt>
                <c:pt idx="129">
                  <c:v>45782</c:v>
                </c:pt>
                <c:pt idx="130">
                  <c:v>45783</c:v>
                </c:pt>
                <c:pt idx="131">
                  <c:v>45784</c:v>
                </c:pt>
                <c:pt idx="132">
                  <c:v>45785</c:v>
                </c:pt>
                <c:pt idx="133">
                  <c:v>45786</c:v>
                </c:pt>
                <c:pt idx="134">
                  <c:v>45789</c:v>
                </c:pt>
                <c:pt idx="135">
                  <c:v>45790</c:v>
                </c:pt>
                <c:pt idx="136">
                  <c:v>45791</c:v>
                </c:pt>
                <c:pt idx="137">
                  <c:v>45792</c:v>
                </c:pt>
                <c:pt idx="138">
                  <c:v>45793</c:v>
                </c:pt>
                <c:pt idx="139">
                  <c:v>45796</c:v>
                </c:pt>
                <c:pt idx="140">
                  <c:v>45797</c:v>
                </c:pt>
                <c:pt idx="141">
                  <c:v>45798</c:v>
                </c:pt>
                <c:pt idx="142">
                  <c:v>45799</c:v>
                </c:pt>
                <c:pt idx="143">
                  <c:v>45800</c:v>
                </c:pt>
                <c:pt idx="144">
                  <c:v>45804</c:v>
                </c:pt>
                <c:pt idx="145">
                  <c:v>45805</c:v>
                </c:pt>
                <c:pt idx="146">
                  <c:v>45806</c:v>
                </c:pt>
                <c:pt idx="147">
                  <c:v>45807</c:v>
                </c:pt>
                <c:pt idx="148">
                  <c:v>45810</c:v>
                </c:pt>
                <c:pt idx="149">
                  <c:v>45811</c:v>
                </c:pt>
                <c:pt idx="150">
                  <c:v>45812</c:v>
                </c:pt>
                <c:pt idx="151">
                  <c:v>45813</c:v>
                </c:pt>
                <c:pt idx="152">
                  <c:v>45814</c:v>
                </c:pt>
                <c:pt idx="153">
                  <c:v>45817</c:v>
                </c:pt>
                <c:pt idx="154">
                  <c:v>45818</c:v>
                </c:pt>
                <c:pt idx="155">
                  <c:v>45819</c:v>
                </c:pt>
                <c:pt idx="156">
                  <c:v>45820</c:v>
                </c:pt>
                <c:pt idx="157">
                  <c:v>45821</c:v>
                </c:pt>
                <c:pt idx="158">
                  <c:v>45824</c:v>
                </c:pt>
                <c:pt idx="159">
                  <c:v>45825</c:v>
                </c:pt>
                <c:pt idx="160">
                  <c:v>45826</c:v>
                </c:pt>
                <c:pt idx="161">
                  <c:v>45828</c:v>
                </c:pt>
                <c:pt idx="162">
                  <c:v>45831</c:v>
                </c:pt>
                <c:pt idx="163">
                  <c:v>45832</c:v>
                </c:pt>
                <c:pt idx="164">
                  <c:v>45833</c:v>
                </c:pt>
                <c:pt idx="165">
                  <c:v>45834</c:v>
                </c:pt>
                <c:pt idx="166">
                  <c:v>45835</c:v>
                </c:pt>
                <c:pt idx="167">
                  <c:v>45838</c:v>
                </c:pt>
                <c:pt idx="168">
                  <c:v>45839</c:v>
                </c:pt>
                <c:pt idx="169">
                  <c:v>45840</c:v>
                </c:pt>
                <c:pt idx="170">
                  <c:v>45841</c:v>
                </c:pt>
                <c:pt idx="171">
                  <c:v>45845</c:v>
                </c:pt>
                <c:pt idx="172">
                  <c:v>45846</c:v>
                </c:pt>
                <c:pt idx="173">
                  <c:v>45847</c:v>
                </c:pt>
                <c:pt idx="174">
                  <c:v>45848</c:v>
                </c:pt>
                <c:pt idx="175">
                  <c:v>45849</c:v>
                </c:pt>
                <c:pt idx="176">
                  <c:v>45852</c:v>
                </c:pt>
                <c:pt idx="177">
                  <c:v>45853</c:v>
                </c:pt>
                <c:pt idx="178">
                  <c:v>45854</c:v>
                </c:pt>
                <c:pt idx="179">
                  <c:v>45855</c:v>
                </c:pt>
                <c:pt idx="180">
                  <c:v>45856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45866</c:v>
                </c:pt>
                <c:pt idx="187">
                  <c:v>45867</c:v>
                </c:pt>
                <c:pt idx="188">
                  <c:v>45868</c:v>
                </c:pt>
                <c:pt idx="189">
                  <c:v>45869</c:v>
                </c:pt>
                <c:pt idx="190">
                  <c:v>45870</c:v>
                </c:pt>
                <c:pt idx="191">
                  <c:v>45873</c:v>
                </c:pt>
                <c:pt idx="192">
                  <c:v>45874</c:v>
                </c:pt>
                <c:pt idx="193">
                  <c:v>45875</c:v>
                </c:pt>
                <c:pt idx="194">
                  <c:v>45876</c:v>
                </c:pt>
                <c:pt idx="195">
                  <c:v>45877</c:v>
                </c:pt>
                <c:pt idx="196">
                  <c:v>45880</c:v>
                </c:pt>
                <c:pt idx="197">
                  <c:v>45881</c:v>
                </c:pt>
                <c:pt idx="198">
                  <c:v>45882</c:v>
                </c:pt>
                <c:pt idx="199">
                  <c:v>45883</c:v>
                </c:pt>
                <c:pt idx="200">
                  <c:v>45884</c:v>
                </c:pt>
                <c:pt idx="201">
                  <c:v>45887</c:v>
                </c:pt>
                <c:pt idx="202">
                  <c:v>45888</c:v>
                </c:pt>
                <c:pt idx="203">
                  <c:v>45889</c:v>
                </c:pt>
                <c:pt idx="204">
                  <c:v>45890</c:v>
                </c:pt>
                <c:pt idx="205">
                  <c:v>45891</c:v>
                </c:pt>
                <c:pt idx="206">
                  <c:v>45894</c:v>
                </c:pt>
                <c:pt idx="207">
                  <c:v>45895</c:v>
                </c:pt>
                <c:pt idx="208">
                  <c:v>45896</c:v>
                </c:pt>
                <c:pt idx="209">
                  <c:v>45897</c:v>
                </c:pt>
                <c:pt idx="210">
                  <c:v>45898</c:v>
                </c:pt>
                <c:pt idx="211">
                  <c:v>45902</c:v>
                </c:pt>
                <c:pt idx="212">
                  <c:v>45903</c:v>
                </c:pt>
                <c:pt idx="213">
                  <c:v>45904</c:v>
                </c:pt>
                <c:pt idx="214">
                  <c:v>45905</c:v>
                </c:pt>
                <c:pt idx="215">
                  <c:v>45908</c:v>
                </c:pt>
                <c:pt idx="216">
                  <c:v>45909</c:v>
                </c:pt>
                <c:pt idx="217">
                  <c:v>45910</c:v>
                </c:pt>
                <c:pt idx="218">
                  <c:v>45911</c:v>
                </c:pt>
                <c:pt idx="219">
                  <c:v>45912</c:v>
                </c:pt>
                <c:pt idx="220">
                  <c:v>45915</c:v>
                </c:pt>
                <c:pt idx="221">
                  <c:v>45916</c:v>
                </c:pt>
                <c:pt idx="222">
                  <c:v>45917</c:v>
                </c:pt>
                <c:pt idx="223">
                  <c:v>45918</c:v>
                </c:pt>
                <c:pt idx="224">
                  <c:v>45919</c:v>
                </c:pt>
                <c:pt idx="225">
                  <c:v>45922</c:v>
                </c:pt>
                <c:pt idx="226">
                  <c:v>45923</c:v>
                </c:pt>
                <c:pt idx="227">
                  <c:v>45924</c:v>
                </c:pt>
                <c:pt idx="228">
                  <c:v>45925</c:v>
                </c:pt>
                <c:pt idx="229">
                  <c:v>45926</c:v>
                </c:pt>
                <c:pt idx="230">
                  <c:v>45929</c:v>
                </c:pt>
                <c:pt idx="231">
                  <c:v>45930</c:v>
                </c:pt>
                <c:pt idx="232">
                  <c:v>45931</c:v>
                </c:pt>
                <c:pt idx="233">
                  <c:v>45932</c:v>
                </c:pt>
                <c:pt idx="234">
                  <c:v>45933</c:v>
                </c:pt>
                <c:pt idx="235">
                  <c:v>45936</c:v>
                </c:pt>
                <c:pt idx="236">
                  <c:v>45937</c:v>
                </c:pt>
                <c:pt idx="237">
                  <c:v>45938</c:v>
                </c:pt>
                <c:pt idx="238">
                  <c:v>45939</c:v>
                </c:pt>
                <c:pt idx="239">
                  <c:v>45940</c:v>
                </c:pt>
                <c:pt idx="240">
                  <c:v>45943</c:v>
                </c:pt>
                <c:pt idx="241">
                  <c:v>45944</c:v>
                </c:pt>
                <c:pt idx="242">
                  <c:v>45945</c:v>
                </c:pt>
                <c:pt idx="243">
                  <c:v>45946</c:v>
                </c:pt>
                <c:pt idx="244">
                  <c:v>45947</c:v>
                </c:pt>
                <c:pt idx="245">
                  <c:v>45950</c:v>
                </c:pt>
                <c:pt idx="246">
                  <c:v>45951</c:v>
                </c:pt>
                <c:pt idx="247">
                  <c:v>45952</c:v>
                </c:pt>
                <c:pt idx="248">
                  <c:v>45953</c:v>
                </c:pt>
                <c:pt idx="249">
                  <c:v>45954</c:v>
                </c:pt>
                <c:pt idx="250">
                  <c:v>45957</c:v>
                </c:pt>
                <c:pt idx="251">
                  <c:v>45958</c:v>
                </c:pt>
                <c:pt idx="252">
                  <c:v>45959</c:v>
                </c:pt>
                <c:pt idx="253">
                  <c:v>45960</c:v>
                </c:pt>
                <c:pt idx="254">
                  <c:v>45961</c:v>
                </c:pt>
                <c:pt idx="255">
                  <c:v>45964</c:v>
                </c:pt>
                <c:pt idx="256">
                  <c:v>45965</c:v>
                </c:pt>
                <c:pt idx="257">
                  <c:v>45966</c:v>
                </c:pt>
                <c:pt idx="258">
                  <c:v>45967</c:v>
                </c:pt>
                <c:pt idx="259">
                  <c:v>45968</c:v>
                </c:pt>
                <c:pt idx="260">
                  <c:v>45971</c:v>
                </c:pt>
                <c:pt idx="261">
                  <c:v>45972</c:v>
                </c:pt>
                <c:pt idx="262">
                  <c:v>45973</c:v>
                </c:pt>
                <c:pt idx="263">
                  <c:v>45974</c:v>
                </c:pt>
                <c:pt idx="264">
                  <c:v>45975</c:v>
                </c:pt>
                <c:pt idx="265">
                  <c:v>45978</c:v>
                </c:pt>
                <c:pt idx="266">
                  <c:v>45979</c:v>
                </c:pt>
                <c:pt idx="267">
                  <c:v>45980</c:v>
                </c:pt>
                <c:pt idx="268">
                  <c:v>45981</c:v>
                </c:pt>
                <c:pt idx="269">
                  <c:v>45982</c:v>
                </c:pt>
                <c:pt idx="270">
                  <c:v>45985</c:v>
                </c:pt>
                <c:pt idx="271">
                  <c:v>45986</c:v>
                </c:pt>
                <c:pt idx="272">
                  <c:v>45987</c:v>
                </c:pt>
                <c:pt idx="273">
                  <c:v>45989</c:v>
                </c:pt>
                <c:pt idx="274">
                  <c:v>45992</c:v>
                </c:pt>
                <c:pt idx="275">
                  <c:v>45993</c:v>
                </c:pt>
                <c:pt idx="276">
                  <c:v>45994</c:v>
                </c:pt>
                <c:pt idx="277">
                  <c:v>45995</c:v>
                </c:pt>
                <c:pt idx="278">
                  <c:v>45996</c:v>
                </c:pt>
                <c:pt idx="279">
                  <c:v>45999</c:v>
                </c:pt>
                <c:pt idx="280">
                  <c:v>46000</c:v>
                </c:pt>
                <c:pt idx="281">
                  <c:v>46001</c:v>
                </c:pt>
                <c:pt idx="282">
                  <c:v>46002</c:v>
                </c:pt>
                <c:pt idx="283">
                  <c:v>46003</c:v>
                </c:pt>
                <c:pt idx="284">
                  <c:v>46006</c:v>
                </c:pt>
                <c:pt idx="285">
                  <c:v>46007</c:v>
                </c:pt>
                <c:pt idx="286">
                  <c:v>46008</c:v>
                </c:pt>
                <c:pt idx="287">
                  <c:v>46009</c:v>
                </c:pt>
                <c:pt idx="288">
                  <c:v>46010</c:v>
                </c:pt>
                <c:pt idx="289">
                  <c:v>46013</c:v>
                </c:pt>
                <c:pt idx="290">
                  <c:v>46014</c:v>
                </c:pt>
                <c:pt idx="291">
                  <c:v>46015</c:v>
                </c:pt>
                <c:pt idx="292">
                  <c:v>46017</c:v>
                </c:pt>
                <c:pt idx="293">
                  <c:v>46020</c:v>
                </c:pt>
                <c:pt idx="294">
                  <c:v>46021</c:v>
                </c:pt>
                <c:pt idx="295">
                  <c:v>46022</c:v>
                </c:pt>
                <c:pt idx="296">
                  <c:v>46024</c:v>
                </c:pt>
                <c:pt idx="297">
                  <c:v>46027</c:v>
                </c:pt>
                <c:pt idx="298">
                  <c:v>46028</c:v>
                </c:pt>
                <c:pt idx="299">
                  <c:v>46029</c:v>
                </c:pt>
                <c:pt idx="300">
                  <c:v>46030</c:v>
                </c:pt>
                <c:pt idx="301">
                  <c:v>46031</c:v>
                </c:pt>
                <c:pt idx="302">
                  <c:v>46034</c:v>
                </c:pt>
                <c:pt idx="303">
                  <c:v>46035</c:v>
                </c:pt>
                <c:pt idx="304">
                  <c:v>46036</c:v>
                </c:pt>
                <c:pt idx="305">
                  <c:v>46037</c:v>
                </c:pt>
                <c:pt idx="306">
                  <c:v>46038</c:v>
                </c:pt>
                <c:pt idx="307">
                  <c:v>46042</c:v>
                </c:pt>
                <c:pt idx="308">
                  <c:v>46043</c:v>
                </c:pt>
                <c:pt idx="309">
                  <c:v>46044</c:v>
                </c:pt>
                <c:pt idx="310">
                  <c:v>46045</c:v>
                </c:pt>
                <c:pt idx="311">
                  <c:v>46048</c:v>
                </c:pt>
                <c:pt idx="312">
                  <c:v>46049</c:v>
                </c:pt>
                <c:pt idx="313">
                  <c:v>46050</c:v>
                </c:pt>
                <c:pt idx="314">
                  <c:v>46051</c:v>
                </c:pt>
                <c:pt idx="315">
                  <c:v>46052</c:v>
                </c:pt>
                <c:pt idx="316">
                  <c:v>46055</c:v>
                </c:pt>
                <c:pt idx="317">
                  <c:v>46056</c:v>
                </c:pt>
                <c:pt idx="318">
                  <c:v>46057</c:v>
                </c:pt>
                <c:pt idx="319">
                  <c:v>46058</c:v>
                </c:pt>
                <c:pt idx="320">
                  <c:v>46059</c:v>
                </c:pt>
                <c:pt idx="321">
                  <c:v>46062</c:v>
                </c:pt>
                <c:pt idx="322">
                  <c:v>46063</c:v>
                </c:pt>
                <c:pt idx="323">
                  <c:v>46064</c:v>
                </c:pt>
                <c:pt idx="324">
                  <c:v>46065</c:v>
                </c:pt>
                <c:pt idx="325">
                  <c:v>46066</c:v>
                </c:pt>
                <c:pt idx="326">
                  <c:v>46070</c:v>
                </c:pt>
                <c:pt idx="327">
                  <c:v>46071</c:v>
                </c:pt>
                <c:pt idx="328">
                  <c:v>46072</c:v>
                </c:pt>
                <c:pt idx="329">
                  <c:v>46073</c:v>
                </c:pt>
                <c:pt idx="330">
                  <c:v>46076</c:v>
                </c:pt>
                <c:pt idx="331">
                  <c:v>46077</c:v>
                </c:pt>
                <c:pt idx="332">
                  <c:v>46078</c:v>
                </c:pt>
                <c:pt idx="333">
                  <c:v>46079</c:v>
                </c:pt>
                <c:pt idx="334">
                  <c:v>46080</c:v>
                </c:pt>
                <c:pt idx="335">
                  <c:v>46083</c:v>
                </c:pt>
                <c:pt idx="336">
                  <c:v>46084</c:v>
                </c:pt>
                <c:pt idx="337">
                  <c:v>46085</c:v>
                </c:pt>
                <c:pt idx="338">
                  <c:v>46086</c:v>
                </c:pt>
                <c:pt idx="339">
                  <c:v>46087</c:v>
                </c:pt>
                <c:pt idx="340">
                  <c:v>46090</c:v>
                </c:pt>
                <c:pt idx="341">
                  <c:v>46091</c:v>
                </c:pt>
                <c:pt idx="342">
                  <c:v>46092</c:v>
                </c:pt>
                <c:pt idx="343">
                  <c:v>46093</c:v>
                </c:pt>
                <c:pt idx="344">
                  <c:v>46094</c:v>
                </c:pt>
                <c:pt idx="345">
                  <c:v>46097</c:v>
                </c:pt>
                <c:pt idx="346">
                  <c:v>46098</c:v>
                </c:pt>
                <c:pt idx="347">
                  <c:v>46099</c:v>
                </c:pt>
                <c:pt idx="348">
                  <c:v>46100</c:v>
                </c:pt>
                <c:pt idx="349">
                  <c:v>46101</c:v>
                </c:pt>
                <c:pt idx="350">
                  <c:v>46104</c:v>
                </c:pt>
                <c:pt idx="351">
                  <c:v>46105</c:v>
                </c:pt>
                <c:pt idx="352">
                  <c:v>46106</c:v>
                </c:pt>
                <c:pt idx="353">
                  <c:v>46107</c:v>
                </c:pt>
                <c:pt idx="354">
                  <c:v>46108</c:v>
                </c:pt>
                <c:pt idx="355">
                  <c:v>46111</c:v>
                </c:pt>
                <c:pt idx="356">
                  <c:v>46112</c:v>
                </c:pt>
                <c:pt idx="357">
                  <c:v>46113</c:v>
                </c:pt>
                <c:pt idx="358">
                  <c:v>46114</c:v>
                </c:pt>
                <c:pt idx="359">
                  <c:v>46118</c:v>
                </c:pt>
                <c:pt idx="360">
                  <c:v>46119</c:v>
                </c:pt>
                <c:pt idx="361">
                  <c:v>46120</c:v>
                </c:pt>
                <c:pt idx="362">
                  <c:v>46121</c:v>
                </c:pt>
                <c:pt idx="363">
                  <c:v>46122</c:v>
                </c:pt>
                <c:pt idx="364">
                  <c:v>46125</c:v>
                </c:pt>
                <c:pt idx="365">
                  <c:v>46126</c:v>
                </c:pt>
                <c:pt idx="366">
                  <c:v>46127</c:v>
                </c:pt>
                <c:pt idx="367">
                  <c:v>46128</c:v>
                </c:pt>
                <c:pt idx="368">
                  <c:v>46129</c:v>
                </c:pt>
                <c:pt idx="369">
                  <c:v>46132</c:v>
                </c:pt>
                <c:pt idx="370">
                  <c:v>46133</c:v>
                </c:pt>
                <c:pt idx="371">
                  <c:v>46134</c:v>
                </c:pt>
                <c:pt idx="372">
                  <c:v>46135</c:v>
                </c:pt>
                <c:pt idx="373">
                  <c:v>46136</c:v>
                </c:pt>
                <c:pt idx="374">
                  <c:v>46139</c:v>
                </c:pt>
                <c:pt idx="375">
                  <c:v>46140</c:v>
                </c:pt>
                <c:pt idx="376">
                  <c:v>46141</c:v>
                </c:pt>
                <c:pt idx="377">
                  <c:v>46142</c:v>
                </c:pt>
                <c:pt idx="378">
                  <c:v>46143</c:v>
                </c:pt>
                <c:pt idx="379">
                  <c:v>46146</c:v>
                </c:pt>
                <c:pt idx="380">
                  <c:v>46147</c:v>
                </c:pt>
                <c:pt idx="381">
                  <c:v>46148</c:v>
                </c:pt>
                <c:pt idx="382">
                  <c:v>46149</c:v>
                </c:pt>
                <c:pt idx="383">
                  <c:v>46150</c:v>
                </c:pt>
                <c:pt idx="384">
                  <c:v>46153</c:v>
                </c:pt>
                <c:pt idx="385">
                  <c:v>46154</c:v>
                </c:pt>
                <c:pt idx="386">
                  <c:v>46155</c:v>
                </c:pt>
                <c:pt idx="387">
                  <c:v>46156</c:v>
                </c:pt>
                <c:pt idx="388">
                  <c:v>46157</c:v>
                </c:pt>
                <c:pt idx="389">
                  <c:v>46160</c:v>
                </c:pt>
                <c:pt idx="390">
                  <c:v>46161</c:v>
                </c:pt>
                <c:pt idx="391">
                  <c:v>46162</c:v>
                </c:pt>
                <c:pt idx="392">
                  <c:v>46163</c:v>
                </c:pt>
                <c:pt idx="393">
                  <c:v>46164</c:v>
                </c:pt>
                <c:pt idx="394">
                  <c:v>46168</c:v>
                </c:pt>
                <c:pt idx="395">
                  <c:v>46169</c:v>
                </c:pt>
                <c:pt idx="396">
                  <c:v>46170</c:v>
                </c:pt>
                <c:pt idx="397">
                  <c:v>46171</c:v>
                </c:pt>
                <c:pt idx="398">
                  <c:v>46174</c:v>
                </c:pt>
                <c:pt idx="399">
                  <c:v>46175</c:v>
                </c:pt>
                <c:pt idx="400">
                  <c:v>46176</c:v>
                </c:pt>
                <c:pt idx="401">
                  <c:v>46177</c:v>
                </c:pt>
                <c:pt idx="402">
                  <c:v>46178</c:v>
                </c:pt>
                <c:pt idx="403">
                  <c:v>46181</c:v>
                </c:pt>
                <c:pt idx="404">
                  <c:v>46182</c:v>
                </c:pt>
                <c:pt idx="405">
                  <c:v>46183</c:v>
                </c:pt>
                <c:pt idx="406">
                  <c:v>46184</c:v>
                </c:pt>
                <c:pt idx="407">
                  <c:v>46185</c:v>
                </c:pt>
                <c:pt idx="408">
                  <c:v>46188</c:v>
                </c:pt>
                <c:pt idx="409">
                  <c:v>46189</c:v>
                </c:pt>
                <c:pt idx="410">
                  <c:v>46190</c:v>
                </c:pt>
                <c:pt idx="411">
                  <c:v>46191</c:v>
                </c:pt>
                <c:pt idx="412">
                  <c:v>46195</c:v>
                </c:pt>
                <c:pt idx="413">
                  <c:v>46196</c:v>
                </c:pt>
                <c:pt idx="414">
                  <c:v>46197</c:v>
                </c:pt>
                <c:pt idx="415">
                  <c:v>46198</c:v>
                </c:pt>
                <c:pt idx="416">
                  <c:v>46199</c:v>
                </c:pt>
                <c:pt idx="417">
                  <c:v>46202</c:v>
                </c:pt>
                <c:pt idx="418">
                  <c:v>46203</c:v>
                </c:pt>
                <c:pt idx="419">
                  <c:v>46204</c:v>
                </c:pt>
                <c:pt idx="420">
                  <c:v>46205</c:v>
                </c:pt>
                <c:pt idx="421">
                  <c:v>46209</c:v>
                </c:pt>
                <c:pt idx="422">
                  <c:v>46210</c:v>
                </c:pt>
                <c:pt idx="423">
                  <c:v>46211</c:v>
                </c:pt>
                <c:pt idx="424">
                  <c:v>46212</c:v>
                </c:pt>
                <c:pt idx="425">
                  <c:v>46213</c:v>
                </c:pt>
                <c:pt idx="426">
                  <c:v>46216</c:v>
                </c:pt>
                <c:pt idx="427">
                  <c:v>46217</c:v>
                </c:pt>
                <c:pt idx="428">
                  <c:v>46218</c:v>
                </c:pt>
                <c:pt idx="429">
                  <c:v>46219</c:v>
                </c:pt>
                <c:pt idx="430">
                  <c:v>46220</c:v>
                </c:pt>
                <c:pt idx="431">
                  <c:v>46223</c:v>
                </c:pt>
                <c:pt idx="432">
                  <c:v>46224</c:v>
                </c:pt>
                <c:pt idx="433">
                  <c:v>46225</c:v>
                </c:pt>
                <c:pt idx="434">
                  <c:v>46226</c:v>
                </c:pt>
                <c:pt idx="435">
                  <c:v>46227</c:v>
                </c:pt>
                <c:pt idx="436">
                  <c:v>46230</c:v>
                </c:pt>
                <c:pt idx="437">
                  <c:v>46231</c:v>
                </c:pt>
                <c:pt idx="438">
                  <c:v>46232</c:v>
                </c:pt>
                <c:pt idx="439">
                  <c:v>46233</c:v>
                </c:pt>
                <c:pt idx="440">
                  <c:v>46234</c:v>
                </c:pt>
              </c:numCache>
            </c:numRef>
          </c:cat>
          <c:val>
            <c:numRef>
              <c:f>Rolling_Corr!$B$61:$B$501</c:f>
              <c:numCache>
                <c:formatCode>0.00</c:formatCode>
                <c:ptCount val="441"/>
                <c:pt idx="0">
                  <c:v>0.70965862510002442</c:v>
                </c:pt>
                <c:pt idx="1">
                  <c:v>0.70439233705645987</c:v>
                </c:pt>
                <c:pt idx="2">
                  <c:v>0.71997674709428761</c:v>
                </c:pt>
                <c:pt idx="3">
                  <c:v>0.68898437369629884</c:v>
                </c:pt>
                <c:pt idx="4">
                  <c:v>0.70341188973518187</c:v>
                </c:pt>
                <c:pt idx="5">
                  <c:v>0.68261736311943777</c:v>
                </c:pt>
                <c:pt idx="6">
                  <c:v>0.69049672249632932</c:v>
                </c:pt>
                <c:pt idx="7">
                  <c:v>0.68981561075749565</c:v>
                </c:pt>
                <c:pt idx="8">
                  <c:v>0.68686748298714495</c:v>
                </c:pt>
                <c:pt idx="9">
                  <c:v>0.6911719919737086</c:v>
                </c:pt>
                <c:pt idx="10">
                  <c:v>0.67647895928645418</c:v>
                </c:pt>
                <c:pt idx="11">
                  <c:v>0.67461985296861204</c:v>
                </c:pt>
                <c:pt idx="12">
                  <c:v>0.68176322674662382</c:v>
                </c:pt>
                <c:pt idx="13">
                  <c:v>0.68715660692325609</c:v>
                </c:pt>
                <c:pt idx="14">
                  <c:v>0.68634925157816329</c:v>
                </c:pt>
                <c:pt idx="15">
                  <c:v>0.68817982790096044</c:v>
                </c:pt>
                <c:pt idx="16">
                  <c:v>0.68067588986990679</c:v>
                </c:pt>
                <c:pt idx="17">
                  <c:v>0.67262488229334927</c:v>
                </c:pt>
                <c:pt idx="18">
                  <c:v>0.67364787651391189</c:v>
                </c:pt>
                <c:pt idx="19">
                  <c:v>0.67000641206672373</c:v>
                </c:pt>
                <c:pt idx="20">
                  <c:v>0.66954973744597923</c:v>
                </c:pt>
                <c:pt idx="21">
                  <c:v>0.6640835688992287</c:v>
                </c:pt>
                <c:pt idx="22">
                  <c:v>0.6230194695999004</c:v>
                </c:pt>
                <c:pt idx="23">
                  <c:v>0.62402937832901884</c:v>
                </c:pt>
                <c:pt idx="24">
                  <c:v>0.6236692293789815</c:v>
                </c:pt>
                <c:pt idx="25">
                  <c:v>0.63818387402123267</c:v>
                </c:pt>
                <c:pt idx="26">
                  <c:v>0.63074808098075785</c:v>
                </c:pt>
                <c:pt idx="27">
                  <c:v>0.61949906031950841</c:v>
                </c:pt>
                <c:pt idx="28">
                  <c:v>0.58624139611498172</c:v>
                </c:pt>
                <c:pt idx="29">
                  <c:v>0.53133923695955831</c:v>
                </c:pt>
                <c:pt idx="30">
                  <c:v>0.51776632888769392</c:v>
                </c:pt>
                <c:pt idx="31">
                  <c:v>0.53058404108885726</c:v>
                </c:pt>
                <c:pt idx="32">
                  <c:v>0.5278428170478936</c:v>
                </c:pt>
                <c:pt idx="33">
                  <c:v>0.52196056988397488</c:v>
                </c:pt>
                <c:pt idx="34">
                  <c:v>0.18363881578829902</c:v>
                </c:pt>
                <c:pt idx="35">
                  <c:v>0.17602173122936995</c:v>
                </c:pt>
                <c:pt idx="36">
                  <c:v>0.18076431441822174</c:v>
                </c:pt>
                <c:pt idx="37">
                  <c:v>0.20261318451276591</c:v>
                </c:pt>
                <c:pt idx="38">
                  <c:v>0.21061873815813686</c:v>
                </c:pt>
                <c:pt idx="39">
                  <c:v>0.209271216592049</c:v>
                </c:pt>
                <c:pt idx="40">
                  <c:v>0.23056138617889224</c:v>
                </c:pt>
                <c:pt idx="41">
                  <c:v>0.23610157876293852</c:v>
                </c:pt>
                <c:pt idx="42">
                  <c:v>0.22479616613414374</c:v>
                </c:pt>
                <c:pt idx="43">
                  <c:v>0.22216095338335487</c:v>
                </c:pt>
                <c:pt idx="44">
                  <c:v>0.23007653003630171</c:v>
                </c:pt>
                <c:pt idx="45">
                  <c:v>0.2230422364893255</c:v>
                </c:pt>
                <c:pt idx="46">
                  <c:v>0.22428264515641841</c:v>
                </c:pt>
                <c:pt idx="47">
                  <c:v>0.21140479368011986</c:v>
                </c:pt>
                <c:pt idx="48">
                  <c:v>0.21687936440039665</c:v>
                </c:pt>
                <c:pt idx="49">
                  <c:v>0.22276059078150504</c:v>
                </c:pt>
                <c:pt idx="50">
                  <c:v>0.23348140660809516</c:v>
                </c:pt>
                <c:pt idx="51">
                  <c:v>0.24453174831564592</c:v>
                </c:pt>
                <c:pt idx="52">
                  <c:v>0.22382083399422126</c:v>
                </c:pt>
                <c:pt idx="53">
                  <c:v>0.22435303225187542</c:v>
                </c:pt>
                <c:pt idx="54">
                  <c:v>0.22489068115818187</c:v>
                </c:pt>
                <c:pt idx="55">
                  <c:v>0.22520736700394214</c:v>
                </c:pt>
                <c:pt idx="56">
                  <c:v>0.23696570470271758</c:v>
                </c:pt>
                <c:pt idx="57">
                  <c:v>0.23616411814967939</c:v>
                </c:pt>
                <c:pt idx="58">
                  <c:v>0.23386707500973777</c:v>
                </c:pt>
                <c:pt idx="59">
                  <c:v>0.2365160569548142</c:v>
                </c:pt>
                <c:pt idx="60">
                  <c:v>0.23702118328382463</c:v>
                </c:pt>
                <c:pt idx="61">
                  <c:v>0.34160325984470558</c:v>
                </c:pt>
                <c:pt idx="62">
                  <c:v>0.32770627704872796</c:v>
                </c:pt>
                <c:pt idx="63">
                  <c:v>0.33974145237847031</c:v>
                </c:pt>
                <c:pt idx="64">
                  <c:v>0.33470051706520271</c:v>
                </c:pt>
                <c:pt idx="65">
                  <c:v>0.32416015868303544</c:v>
                </c:pt>
                <c:pt idx="66">
                  <c:v>0.32624094071503479</c:v>
                </c:pt>
                <c:pt idx="67">
                  <c:v>0.32372944627680839</c:v>
                </c:pt>
                <c:pt idx="68">
                  <c:v>0.26931255215931893</c:v>
                </c:pt>
                <c:pt idx="69">
                  <c:v>0.26572121996414771</c:v>
                </c:pt>
                <c:pt idx="70">
                  <c:v>0.27165749060788952</c:v>
                </c:pt>
                <c:pt idx="71">
                  <c:v>0.28528710331052282</c:v>
                </c:pt>
                <c:pt idx="72">
                  <c:v>0.28013992335781629</c:v>
                </c:pt>
                <c:pt idx="73">
                  <c:v>0.27503100741593023</c:v>
                </c:pt>
                <c:pt idx="74">
                  <c:v>0.27500896156091315</c:v>
                </c:pt>
                <c:pt idx="75">
                  <c:v>0.25992780994115849</c:v>
                </c:pt>
                <c:pt idx="76">
                  <c:v>0.25836005321214833</c:v>
                </c:pt>
                <c:pt idx="77">
                  <c:v>0.25861387730714208</c:v>
                </c:pt>
                <c:pt idx="78">
                  <c:v>0.25670390967174489</c:v>
                </c:pt>
                <c:pt idx="79">
                  <c:v>0.26820604595183739</c:v>
                </c:pt>
                <c:pt idx="80">
                  <c:v>0.28063997263313306</c:v>
                </c:pt>
                <c:pt idx="81">
                  <c:v>0.29240702794579954</c:v>
                </c:pt>
                <c:pt idx="82">
                  <c:v>0.29735696178676974</c:v>
                </c:pt>
                <c:pt idx="83">
                  <c:v>0.32762155425718292</c:v>
                </c:pt>
                <c:pt idx="84">
                  <c:v>0.32679324015600469</c:v>
                </c:pt>
                <c:pt idx="85">
                  <c:v>0.3262450320311826</c:v>
                </c:pt>
                <c:pt idx="86">
                  <c:v>0.32070618315154253</c:v>
                </c:pt>
                <c:pt idx="87">
                  <c:v>0.32189204375978531</c:v>
                </c:pt>
                <c:pt idx="88">
                  <c:v>0.3343906572760576</c:v>
                </c:pt>
                <c:pt idx="89">
                  <c:v>0.35944217457372379</c:v>
                </c:pt>
                <c:pt idx="90">
                  <c:v>0.38279462027792888</c:v>
                </c:pt>
                <c:pt idx="91">
                  <c:v>0.37728678523329318</c:v>
                </c:pt>
                <c:pt idx="92">
                  <c:v>0.36617099920962021</c:v>
                </c:pt>
                <c:pt idx="93">
                  <c:v>0.37044903673606766</c:v>
                </c:pt>
                <c:pt idx="94">
                  <c:v>0.56871580569111335</c:v>
                </c:pt>
                <c:pt idx="95">
                  <c:v>0.59344953219915919</c:v>
                </c:pt>
                <c:pt idx="96">
                  <c:v>0.5928872561945725</c:v>
                </c:pt>
                <c:pt idx="97">
                  <c:v>0.59105686986968742</c:v>
                </c:pt>
                <c:pt idx="98">
                  <c:v>0.58115081901678523</c:v>
                </c:pt>
                <c:pt idx="99">
                  <c:v>0.579894310791917</c:v>
                </c:pt>
                <c:pt idx="100">
                  <c:v>0.52771502972894391</c:v>
                </c:pt>
                <c:pt idx="101">
                  <c:v>0.52114100818861542</c:v>
                </c:pt>
                <c:pt idx="102">
                  <c:v>0.54097309308331354</c:v>
                </c:pt>
                <c:pt idx="103">
                  <c:v>0.54985464224836555</c:v>
                </c:pt>
                <c:pt idx="104">
                  <c:v>0.54693384794227506</c:v>
                </c:pt>
                <c:pt idx="105">
                  <c:v>0.54614175311751367</c:v>
                </c:pt>
                <c:pt idx="106">
                  <c:v>0.54618782177446068</c:v>
                </c:pt>
                <c:pt idx="107">
                  <c:v>0.55185160552999046</c:v>
                </c:pt>
                <c:pt idx="108">
                  <c:v>0.60403768561235593</c:v>
                </c:pt>
                <c:pt idx="109">
                  <c:v>0.60953408294700195</c:v>
                </c:pt>
                <c:pt idx="110">
                  <c:v>0.59332999183807178</c:v>
                </c:pt>
                <c:pt idx="111">
                  <c:v>0.56087375900815239</c:v>
                </c:pt>
                <c:pt idx="112">
                  <c:v>0.70681022522046022</c:v>
                </c:pt>
                <c:pt idx="113">
                  <c:v>0.71818482111921977</c:v>
                </c:pt>
                <c:pt idx="114">
                  <c:v>0.72504833096448085</c:v>
                </c:pt>
                <c:pt idx="115">
                  <c:v>0.72293494893532118</c:v>
                </c:pt>
                <c:pt idx="116">
                  <c:v>0.72088466036737775</c:v>
                </c:pt>
                <c:pt idx="117">
                  <c:v>0.7163543201766015</c:v>
                </c:pt>
                <c:pt idx="118">
                  <c:v>0.71619353989429968</c:v>
                </c:pt>
                <c:pt idx="119">
                  <c:v>0.7170022712920171</c:v>
                </c:pt>
                <c:pt idx="120">
                  <c:v>0.71820413479667833</c:v>
                </c:pt>
                <c:pt idx="121">
                  <c:v>0.73681309979572862</c:v>
                </c:pt>
                <c:pt idx="122">
                  <c:v>0.74557683180191714</c:v>
                </c:pt>
                <c:pt idx="123">
                  <c:v>0.75047011243387296</c:v>
                </c:pt>
                <c:pt idx="124">
                  <c:v>0.7521956221545163</c:v>
                </c:pt>
                <c:pt idx="125">
                  <c:v>0.76097845949627563</c:v>
                </c:pt>
                <c:pt idx="126">
                  <c:v>0.76074993606378538</c:v>
                </c:pt>
                <c:pt idx="127">
                  <c:v>0.75682144680733932</c:v>
                </c:pt>
                <c:pt idx="128">
                  <c:v>0.79857354423916138</c:v>
                </c:pt>
                <c:pt idx="129">
                  <c:v>0.79536697211983132</c:v>
                </c:pt>
                <c:pt idx="130">
                  <c:v>0.79348949864234841</c:v>
                </c:pt>
                <c:pt idx="131">
                  <c:v>0.79322633918650298</c:v>
                </c:pt>
                <c:pt idx="132">
                  <c:v>0.79365262720174246</c:v>
                </c:pt>
                <c:pt idx="133">
                  <c:v>0.79343028211890743</c:v>
                </c:pt>
                <c:pt idx="134">
                  <c:v>0.79829745505713989</c:v>
                </c:pt>
                <c:pt idx="135">
                  <c:v>0.80300809874038381</c:v>
                </c:pt>
                <c:pt idx="136">
                  <c:v>0.79883316570090745</c:v>
                </c:pt>
                <c:pt idx="137">
                  <c:v>0.79680624752770202</c:v>
                </c:pt>
                <c:pt idx="138">
                  <c:v>0.79203295898481096</c:v>
                </c:pt>
                <c:pt idx="139">
                  <c:v>0.7872859133893404</c:v>
                </c:pt>
                <c:pt idx="140">
                  <c:v>0.78657913603299545</c:v>
                </c:pt>
                <c:pt idx="141">
                  <c:v>0.78509168243690231</c:v>
                </c:pt>
                <c:pt idx="142">
                  <c:v>0.79056024486164123</c:v>
                </c:pt>
                <c:pt idx="143">
                  <c:v>0.7859442007991958</c:v>
                </c:pt>
                <c:pt idx="144">
                  <c:v>0.7876359774686722</c:v>
                </c:pt>
                <c:pt idx="145">
                  <c:v>0.79016952069043267</c:v>
                </c:pt>
                <c:pt idx="146">
                  <c:v>0.79250664981153396</c:v>
                </c:pt>
                <c:pt idx="147">
                  <c:v>0.79195081720505445</c:v>
                </c:pt>
                <c:pt idx="148">
                  <c:v>0.79598581993445394</c:v>
                </c:pt>
                <c:pt idx="149">
                  <c:v>0.81614794838298133</c:v>
                </c:pt>
                <c:pt idx="150">
                  <c:v>0.81483440746279712</c:v>
                </c:pt>
                <c:pt idx="151">
                  <c:v>0.81794268313363094</c:v>
                </c:pt>
                <c:pt idx="152">
                  <c:v>0.80380801774968125</c:v>
                </c:pt>
                <c:pt idx="153">
                  <c:v>0.7893723094684636</c:v>
                </c:pt>
                <c:pt idx="154">
                  <c:v>0.78811437639821325</c:v>
                </c:pt>
                <c:pt idx="155">
                  <c:v>0.7841099444146894</c:v>
                </c:pt>
                <c:pt idx="156">
                  <c:v>0.78169527796827176</c:v>
                </c:pt>
                <c:pt idx="157">
                  <c:v>0.78138103112777002</c:v>
                </c:pt>
                <c:pt idx="158">
                  <c:v>0.77173002728220352</c:v>
                </c:pt>
                <c:pt idx="159">
                  <c:v>0.77073747419584104</c:v>
                </c:pt>
                <c:pt idx="160">
                  <c:v>0.78840592825514511</c:v>
                </c:pt>
                <c:pt idx="161">
                  <c:v>0.78999495441509759</c:v>
                </c:pt>
                <c:pt idx="162">
                  <c:v>0.78674869500957445</c:v>
                </c:pt>
                <c:pt idx="163">
                  <c:v>0.78688578696933376</c:v>
                </c:pt>
                <c:pt idx="164">
                  <c:v>0.78094170359307047</c:v>
                </c:pt>
                <c:pt idx="165">
                  <c:v>0.77957833366567064</c:v>
                </c:pt>
                <c:pt idx="166">
                  <c:v>0.77950859416553264</c:v>
                </c:pt>
                <c:pt idx="167">
                  <c:v>0.77587041715380667</c:v>
                </c:pt>
                <c:pt idx="168">
                  <c:v>0.76217946848963147</c:v>
                </c:pt>
                <c:pt idx="169">
                  <c:v>0.74832252867457161</c:v>
                </c:pt>
                <c:pt idx="170">
                  <c:v>0.77636891305810596</c:v>
                </c:pt>
                <c:pt idx="171">
                  <c:v>0.79853612199120727</c:v>
                </c:pt>
                <c:pt idx="172">
                  <c:v>0.60704234488399789</c:v>
                </c:pt>
                <c:pt idx="173">
                  <c:v>0.53204437184521791</c:v>
                </c:pt>
                <c:pt idx="174">
                  <c:v>0.48063927409108609</c:v>
                </c:pt>
                <c:pt idx="175">
                  <c:v>0.48593994582338113</c:v>
                </c:pt>
                <c:pt idx="176">
                  <c:v>0.4864040822204993</c:v>
                </c:pt>
                <c:pt idx="177">
                  <c:v>0.45740851013989425</c:v>
                </c:pt>
                <c:pt idx="178">
                  <c:v>0.44259516195499654</c:v>
                </c:pt>
                <c:pt idx="179">
                  <c:v>0.41847634223678132</c:v>
                </c:pt>
                <c:pt idx="180">
                  <c:v>0.43113918389018857</c:v>
                </c:pt>
                <c:pt idx="181">
                  <c:v>0.40422148815766856</c:v>
                </c:pt>
                <c:pt idx="182">
                  <c:v>0.38603414123714541</c:v>
                </c:pt>
                <c:pt idx="183">
                  <c:v>0.38562170556100972</c:v>
                </c:pt>
                <c:pt idx="184">
                  <c:v>0.38713894467655063</c:v>
                </c:pt>
                <c:pt idx="185">
                  <c:v>0.38109888278685061</c:v>
                </c:pt>
                <c:pt idx="186">
                  <c:v>0.3830037643863809</c:v>
                </c:pt>
                <c:pt idx="187">
                  <c:v>0.39778600885936344</c:v>
                </c:pt>
                <c:pt idx="188">
                  <c:v>0.39363164242384541</c:v>
                </c:pt>
                <c:pt idx="189">
                  <c:v>0.42054477486323782</c:v>
                </c:pt>
                <c:pt idx="190">
                  <c:v>0.43213428697022266</c:v>
                </c:pt>
                <c:pt idx="191">
                  <c:v>0.43873341488749951</c:v>
                </c:pt>
                <c:pt idx="192">
                  <c:v>0.44730035001645463</c:v>
                </c:pt>
                <c:pt idx="193">
                  <c:v>0.36843781019347338</c:v>
                </c:pt>
                <c:pt idx="194">
                  <c:v>0.31822022080739576</c:v>
                </c:pt>
                <c:pt idx="195">
                  <c:v>0.29111318495740446</c:v>
                </c:pt>
                <c:pt idx="196">
                  <c:v>0.30590100997457881</c:v>
                </c:pt>
                <c:pt idx="197">
                  <c:v>0.30849580500501872</c:v>
                </c:pt>
                <c:pt idx="198">
                  <c:v>0.28601303430793956</c:v>
                </c:pt>
                <c:pt idx="199">
                  <c:v>0.2882684040688811</c:v>
                </c:pt>
                <c:pt idx="200">
                  <c:v>0.30151933983710605</c:v>
                </c:pt>
                <c:pt idx="201">
                  <c:v>0.29768444326790594</c:v>
                </c:pt>
                <c:pt idx="202">
                  <c:v>0.34959339262244715</c:v>
                </c:pt>
                <c:pt idx="203">
                  <c:v>0.35188328616200298</c:v>
                </c:pt>
                <c:pt idx="204">
                  <c:v>0.33868109382994394</c:v>
                </c:pt>
                <c:pt idx="205">
                  <c:v>0.35358743107362228</c:v>
                </c:pt>
                <c:pt idx="206">
                  <c:v>0.35401304610317091</c:v>
                </c:pt>
                <c:pt idx="207">
                  <c:v>0.35647856081365076</c:v>
                </c:pt>
                <c:pt idx="208">
                  <c:v>0.34278742616374713</c:v>
                </c:pt>
                <c:pt idx="209">
                  <c:v>0.33220318001134508</c:v>
                </c:pt>
                <c:pt idx="210">
                  <c:v>0.36252466716051696</c:v>
                </c:pt>
                <c:pt idx="211">
                  <c:v>0.35977336713876451</c:v>
                </c:pt>
                <c:pt idx="212">
                  <c:v>0.37751431962441262</c:v>
                </c:pt>
                <c:pt idx="213">
                  <c:v>0.40293648658891013</c:v>
                </c:pt>
                <c:pt idx="214">
                  <c:v>0.16286162729914694</c:v>
                </c:pt>
                <c:pt idx="215">
                  <c:v>0.17782504044027447</c:v>
                </c:pt>
                <c:pt idx="216">
                  <c:v>0.1605460930932438</c:v>
                </c:pt>
                <c:pt idx="217">
                  <c:v>0.16301009709759434</c:v>
                </c:pt>
                <c:pt idx="218">
                  <c:v>0.18009144844255748</c:v>
                </c:pt>
                <c:pt idx="219">
                  <c:v>0.17899452064769186</c:v>
                </c:pt>
                <c:pt idx="220">
                  <c:v>0.18044727085173734</c:v>
                </c:pt>
                <c:pt idx="221">
                  <c:v>0.18560597273888488</c:v>
                </c:pt>
                <c:pt idx="222">
                  <c:v>0.19202506874291833</c:v>
                </c:pt>
                <c:pt idx="223">
                  <c:v>0.15059512955700663</c:v>
                </c:pt>
                <c:pt idx="224">
                  <c:v>0.15457145636598391</c:v>
                </c:pt>
                <c:pt idx="225">
                  <c:v>0.14643306025954625</c:v>
                </c:pt>
                <c:pt idx="226">
                  <c:v>0.14580067663859439</c:v>
                </c:pt>
                <c:pt idx="227">
                  <c:v>0.15477625144044821</c:v>
                </c:pt>
                <c:pt idx="228">
                  <c:v>0.11196206407343247</c:v>
                </c:pt>
                <c:pt idx="229">
                  <c:v>0.10947361134911522</c:v>
                </c:pt>
                <c:pt idx="230">
                  <c:v>0.10642765358392416</c:v>
                </c:pt>
                <c:pt idx="231">
                  <c:v>0.10259325320247896</c:v>
                </c:pt>
                <c:pt idx="232">
                  <c:v>0.11129014722485969</c:v>
                </c:pt>
                <c:pt idx="233">
                  <c:v>0.1188131536710296</c:v>
                </c:pt>
                <c:pt idx="234">
                  <c:v>0.13535229410738236</c:v>
                </c:pt>
                <c:pt idx="235">
                  <c:v>3.9973904608890741E-2</c:v>
                </c:pt>
                <c:pt idx="236">
                  <c:v>3.9395217721712478E-2</c:v>
                </c:pt>
                <c:pt idx="237">
                  <c:v>6.3880937186728048E-2</c:v>
                </c:pt>
                <c:pt idx="238">
                  <c:v>6.6965554365736882E-2</c:v>
                </c:pt>
                <c:pt idx="239">
                  <c:v>0.14200353383525588</c:v>
                </c:pt>
                <c:pt idx="240">
                  <c:v>0.12484661981588278</c:v>
                </c:pt>
                <c:pt idx="241">
                  <c:v>0.12353399694971039</c:v>
                </c:pt>
                <c:pt idx="242">
                  <c:v>0.13003074100624018</c:v>
                </c:pt>
                <c:pt idx="243">
                  <c:v>0.12552496515597777</c:v>
                </c:pt>
                <c:pt idx="244">
                  <c:v>0.12583059676654673</c:v>
                </c:pt>
                <c:pt idx="245">
                  <c:v>0.12401113867099087</c:v>
                </c:pt>
                <c:pt idx="246">
                  <c:v>0.12378588567529586</c:v>
                </c:pt>
                <c:pt idx="247">
                  <c:v>0.12636186189234025</c:v>
                </c:pt>
                <c:pt idx="248">
                  <c:v>0.12703994088257536</c:v>
                </c:pt>
                <c:pt idx="249">
                  <c:v>0.13845556544789719</c:v>
                </c:pt>
                <c:pt idx="250">
                  <c:v>0.13444023774185596</c:v>
                </c:pt>
                <c:pt idx="251">
                  <c:v>0.12203118915418674</c:v>
                </c:pt>
                <c:pt idx="252">
                  <c:v>0.12238976975630987</c:v>
                </c:pt>
                <c:pt idx="253">
                  <c:v>0.16507928302604649</c:v>
                </c:pt>
                <c:pt idx="254">
                  <c:v>0.16486979924728654</c:v>
                </c:pt>
                <c:pt idx="255">
                  <c:v>0.16220005742261423</c:v>
                </c:pt>
                <c:pt idx="256">
                  <c:v>0.17710216238226914</c:v>
                </c:pt>
                <c:pt idx="257">
                  <c:v>0.17877152766284291</c:v>
                </c:pt>
                <c:pt idx="258">
                  <c:v>0.19729693632285178</c:v>
                </c:pt>
                <c:pt idx="259">
                  <c:v>0.20373132939158922</c:v>
                </c:pt>
                <c:pt idx="260">
                  <c:v>0.20818281982308265</c:v>
                </c:pt>
                <c:pt idx="261">
                  <c:v>0.21434557476184446</c:v>
                </c:pt>
                <c:pt idx="262">
                  <c:v>0.19105878928186745</c:v>
                </c:pt>
                <c:pt idx="263">
                  <c:v>0.21129877943318776</c:v>
                </c:pt>
                <c:pt idx="264">
                  <c:v>0.20911059873170865</c:v>
                </c:pt>
                <c:pt idx="265">
                  <c:v>0.2072033654425707</c:v>
                </c:pt>
                <c:pt idx="266">
                  <c:v>0.21065022913418402</c:v>
                </c:pt>
                <c:pt idx="267">
                  <c:v>0.18935304238193029</c:v>
                </c:pt>
                <c:pt idx="268">
                  <c:v>0.20747319787503862</c:v>
                </c:pt>
                <c:pt idx="269">
                  <c:v>0.21023888299802859</c:v>
                </c:pt>
                <c:pt idx="270">
                  <c:v>0.23305000383418772</c:v>
                </c:pt>
                <c:pt idx="271">
                  <c:v>0.22380054161545559</c:v>
                </c:pt>
                <c:pt idx="272">
                  <c:v>0.23217429425762617</c:v>
                </c:pt>
                <c:pt idx="273">
                  <c:v>0.23355455099157654</c:v>
                </c:pt>
                <c:pt idx="274">
                  <c:v>0.32129356742366394</c:v>
                </c:pt>
                <c:pt idx="275">
                  <c:v>0.32849385040560197</c:v>
                </c:pt>
                <c:pt idx="276">
                  <c:v>0.33823776332438527</c:v>
                </c:pt>
                <c:pt idx="277">
                  <c:v>0.34886389592110573</c:v>
                </c:pt>
                <c:pt idx="278">
                  <c:v>0.34108508834410339</c:v>
                </c:pt>
                <c:pt idx="279">
                  <c:v>0.34149930088808322</c:v>
                </c:pt>
                <c:pt idx="280">
                  <c:v>0.33979688779482248</c:v>
                </c:pt>
                <c:pt idx="281">
                  <c:v>0.33675577871817475</c:v>
                </c:pt>
                <c:pt idx="282">
                  <c:v>0.33573177110127816</c:v>
                </c:pt>
                <c:pt idx="283">
                  <c:v>0.36143899355119796</c:v>
                </c:pt>
                <c:pt idx="284">
                  <c:v>0.36426088704661758</c:v>
                </c:pt>
                <c:pt idx="285">
                  <c:v>0.36725899196054634</c:v>
                </c:pt>
                <c:pt idx="286">
                  <c:v>0.38435557373572377</c:v>
                </c:pt>
                <c:pt idx="287">
                  <c:v>0.3851471719933523</c:v>
                </c:pt>
                <c:pt idx="288">
                  <c:v>0.39607163510182897</c:v>
                </c:pt>
                <c:pt idx="289">
                  <c:v>0.39561033146580793</c:v>
                </c:pt>
                <c:pt idx="290">
                  <c:v>0.39538636177839537</c:v>
                </c:pt>
                <c:pt idx="291">
                  <c:v>0.39551881207008749</c:v>
                </c:pt>
                <c:pt idx="292">
                  <c:v>0.39477615604743016</c:v>
                </c:pt>
                <c:pt idx="293">
                  <c:v>0.39250171381304244</c:v>
                </c:pt>
                <c:pt idx="294">
                  <c:v>0.39393552939984627</c:v>
                </c:pt>
                <c:pt idx="295">
                  <c:v>0.5320552016364819</c:v>
                </c:pt>
                <c:pt idx="296">
                  <c:v>0.53180863002243595</c:v>
                </c:pt>
                <c:pt idx="297">
                  <c:v>0.53688592154536585</c:v>
                </c:pt>
                <c:pt idx="298">
                  <c:v>0.53364810423165754</c:v>
                </c:pt>
                <c:pt idx="299">
                  <c:v>0.50074528985283184</c:v>
                </c:pt>
                <c:pt idx="300">
                  <c:v>0.53933758896244133</c:v>
                </c:pt>
                <c:pt idx="301">
                  <c:v>0.53890918211677896</c:v>
                </c:pt>
                <c:pt idx="302">
                  <c:v>0.549047495347326</c:v>
                </c:pt>
                <c:pt idx="303">
                  <c:v>0.54138775502139369</c:v>
                </c:pt>
                <c:pt idx="304">
                  <c:v>0.52353680061114771</c:v>
                </c:pt>
                <c:pt idx="305">
                  <c:v>0.52888577723043928</c:v>
                </c:pt>
                <c:pt idx="306">
                  <c:v>0.5307229313534253</c:v>
                </c:pt>
                <c:pt idx="307">
                  <c:v>0.51752235782096923</c:v>
                </c:pt>
                <c:pt idx="308">
                  <c:v>0.48048199482995635</c:v>
                </c:pt>
                <c:pt idx="309">
                  <c:v>0.46539243496611477</c:v>
                </c:pt>
                <c:pt idx="310">
                  <c:v>0.45137475422010293</c:v>
                </c:pt>
                <c:pt idx="311">
                  <c:v>0.44541687576864702</c:v>
                </c:pt>
                <c:pt idx="312">
                  <c:v>0.4364189821744458</c:v>
                </c:pt>
                <c:pt idx="313">
                  <c:v>0.42917223162857149</c:v>
                </c:pt>
                <c:pt idx="314">
                  <c:v>0.4317352332744146</c:v>
                </c:pt>
                <c:pt idx="315">
                  <c:v>0.42282191154373794</c:v>
                </c:pt>
                <c:pt idx="316">
                  <c:v>0.40797821253673267</c:v>
                </c:pt>
                <c:pt idx="317">
                  <c:v>0.40700607337748301</c:v>
                </c:pt>
                <c:pt idx="318">
                  <c:v>0.42486291030819134</c:v>
                </c:pt>
                <c:pt idx="319">
                  <c:v>0.41480731435300183</c:v>
                </c:pt>
                <c:pt idx="320">
                  <c:v>0.45268283516722041</c:v>
                </c:pt>
                <c:pt idx="321">
                  <c:v>0.4583204925683998</c:v>
                </c:pt>
                <c:pt idx="322">
                  <c:v>0.4686325123025577</c:v>
                </c:pt>
                <c:pt idx="323">
                  <c:v>0.45641583373071276</c:v>
                </c:pt>
                <c:pt idx="324">
                  <c:v>0.4651859528782939</c:v>
                </c:pt>
                <c:pt idx="325">
                  <c:v>0.46333920045522259</c:v>
                </c:pt>
                <c:pt idx="326">
                  <c:v>0.45567933376369635</c:v>
                </c:pt>
                <c:pt idx="327">
                  <c:v>0.47897223656910293</c:v>
                </c:pt>
                <c:pt idx="328">
                  <c:v>0.47430313640729133</c:v>
                </c:pt>
                <c:pt idx="329">
                  <c:v>0.47313696010485456</c:v>
                </c:pt>
                <c:pt idx="330">
                  <c:v>0.4416514623102783</c:v>
                </c:pt>
                <c:pt idx="331">
                  <c:v>0.42374258236699847</c:v>
                </c:pt>
                <c:pt idx="332">
                  <c:v>0.40264988524354778</c:v>
                </c:pt>
                <c:pt idx="333">
                  <c:v>0.40971646461346889</c:v>
                </c:pt>
                <c:pt idx="334">
                  <c:v>0.42395833180381404</c:v>
                </c:pt>
                <c:pt idx="335">
                  <c:v>0.42224273019307573</c:v>
                </c:pt>
                <c:pt idx="336">
                  <c:v>0.42611906239765174</c:v>
                </c:pt>
                <c:pt idx="337">
                  <c:v>0.43083505985436304</c:v>
                </c:pt>
                <c:pt idx="338">
                  <c:v>0.40841983143177141</c:v>
                </c:pt>
                <c:pt idx="339">
                  <c:v>0.40529784932883295</c:v>
                </c:pt>
                <c:pt idx="340">
                  <c:v>0.4286973849109828</c:v>
                </c:pt>
                <c:pt idx="341">
                  <c:v>0.42981478683099567</c:v>
                </c:pt>
                <c:pt idx="342">
                  <c:v>0.43053970146284914</c:v>
                </c:pt>
                <c:pt idx="343">
                  <c:v>0.4187710671161361</c:v>
                </c:pt>
                <c:pt idx="344">
                  <c:v>0.42792176167209195</c:v>
                </c:pt>
                <c:pt idx="345">
                  <c:v>0.42908445859840627</c:v>
                </c:pt>
                <c:pt idx="346">
                  <c:v>0.40448346108507754</c:v>
                </c:pt>
                <c:pt idx="347">
                  <c:v>0.39563206603029205</c:v>
                </c:pt>
                <c:pt idx="348">
                  <c:v>0.37694345689712933</c:v>
                </c:pt>
                <c:pt idx="349">
                  <c:v>0.38125845248988122</c:v>
                </c:pt>
                <c:pt idx="350">
                  <c:v>0.38046883608551635</c:v>
                </c:pt>
                <c:pt idx="351">
                  <c:v>0.37632529389446995</c:v>
                </c:pt>
                <c:pt idx="352">
                  <c:v>0.36988618766264719</c:v>
                </c:pt>
                <c:pt idx="353">
                  <c:v>0.39190571434593657</c:v>
                </c:pt>
                <c:pt idx="354">
                  <c:v>0.39180002339974329</c:v>
                </c:pt>
                <c:pt idx="355">
                  <c:v>0.39796427357907194</c:v>
                </c:pt>
                <c:pt idx="356">
                  <c:v>0.41273063241398539</c:v>
                </c:pt>
                <c:pt idx="357">
                  <c:v>0.41612805954170345</c:v>
                </c:pt>
                <c:pt idx="358">
                  <c:v>0.41925100683896688</c:v>
                </c:pt>
                <c:pt idx="359">
                  <c:v>0.4202434823770233</c:v>
                </c:pt>
                <c:pt idx="360">
                  <c:v>0.39707113332242366</c:v>
                </c:pt>
                <c:pt idx="361">
                  <c:v>0.42738844811190474</c:v>
                </c:pt>
                <c:pt idx="362">
                  <c:v>0.42608549703252829</c:v>
                </c:pt>
                <c:pt idx="363">
                  <c:v>0.43877976053362949</c:v>
                </c:pt>
                <c:pt idx="364">
                  <c:v>0.45416387805093966</c:v>
                </c:pt>
                <c:pt idx="365">
                  <c:v>0.45133666583150678</c:v>
                </c:pt>
                <c:pt idx="366">
                  <c:v>0.4466850479127194</c:v>
                </c:pt>
                <c:pt idx="367">
                  <c:v>0.45120681150870617</c:v>
                </c:pt>
                <c:pt idx="368">
                  <c:v>0.4800333720560685</c:v>
                </c:pt>
                <c:pt idx="369">
                  <c:v>0.4862967877258581</c:v>
                </c:pt>
                <c:pt idx="370">
                  <c:v>0.49555374286109011</c:v>
                </c:pt>
                <c:pt idx="371">
                  <c:v>0.52745635549461578</c:v>
                </c:pt>
                <c:pt idx="372">
                  <c:v>0.52922644148849451</c:v>
                </c:pt>
                <c:pt idx="373">
                  <c:v>0.49271630461438498</c:v>
                </c:pt>
                <c:pt idx="374">
                  <c:v>0.49634006390136004</c:v>
                </c:pt>
                <c:pt idx="375">
                  <c:v>0.51365547729084837</c:v>
                </c:pt>
                <c:pt idx="376">
                  <c:v>0.51996847611260488</c:v>
                </c:pt>
                <c:pt idx="377">
                  <c:v>0.52467092253863923</c:v>
                </c:pt>
                <c:pt idx="378">
                  <c:v>0.49877889066375092</c:v>
                </c:pt>
                <c:pt idx="379">
                  <c:v>0.51204467727772374</c:v>
                </c:pt>
                <c:pt idx="380">
                  <c:v>0.47749147515324403</c:v>
                </c:pt>
                <c:pt idx="381">
                  <c:v>0.37995744885035815</c:v>
                </c:pt>
                <c:pt idx="382">
                  <c:v>0.39000487268093303</c:v>
                </c:pt>
                <c:pt idx="383">
                  <c:v>0.42287792930909984</c:v>
                </c:pt>
                <c:pt idx="384">
                  <c:v>0.40778799725015874</c:v>
                </c:pt>
                <c:pt idx="385">
                  <c:v>0.41623926835452341</c:v>
                </c:pt>
                <c:pt idx="386">
                  <c:v>0.43105561284559629</c:v>
                </c:pt>
                <c:pt idx="387">
                  <c:v>0.41435840292848203</c:v>
                </c:pt>
                <c:pt idx="388">
                  <c:v>0.43588352535218056</c:v>
                </c:pt>
                <c:pt idx="389">
                  <c:v>0.43669764211786588</c:v>
                </c:pt>
                <c:pt idx="390">
                  <c:v>0.43998655665711633</c:v>
                </c:pt>
                <c:pt idx="391">
                  <c:v>0.47290584698663307</c:v>
                </c:pt>
                <c:pt idx="392">
                  <c:v>0.48266022895993771</c:v>
                </c:pt>
                <c:pt idx="393">
                  <c:v>0.46707359157354889</c:v>
                </c:pt>
                <c:pt idx="394">
                  <c:v>0.46857456067352149</c:v>
                </c:pt>
                <c:pt idx="395">
                  <c:v>0.46779562763124338</c:v>
                </c:pt>
                <c:pt idx="396">
                  <c:v>0.46048077422069011</c:v>
                </c:pt>
                <c:pt idx="397">
                  <c:v>0.43797068180743665</c:v>
                </c:pt>
                <c:pt idx="398">
                  <c:v>0.45263944246172128</c:v>
                </c:pt>
                <c:pt idx="399">
                  <c:v>0.44298431237249153</c:v>
                </c:pt>
                <c:pt idx="400">
                  <c:v>0.42853328055335588</c:v>
                </c:pt>
                <c:pt idx="401">
                  <c:v>0.43614599488012495</c:v>
                </c:pt>
                <c:pt idx="402">
                  <c:v>0.49675965026636554</c:v>
                </c:pt>
                <c:pt idx="403">
                  <c:v>0.4972479003164606</c:v>
                </c:pt>
                <c:pt idx="404">
                  <c:v>0.4919796816531688</c:v>
                </c:pt>
                <c:pt idx="405">
                  <c:v>0.509898690537815</c:v>
                </c:pt>
                <c:pt idx="406">
                  <c:v>0.51871031634519049</c:v>
                </c:pt>
                <c:pt idx="407">
                  <c:v>0.51397157480263556</c:v>
                </c:pt>
                <c:pt idx="408">
                  <c:v>0.520119983910735</c:v>
                </c:pt>
                <c:pt idx="409">
                  <c:v>0.53414391742034295</c:v>
                </c:pt>
                <c:pt idx="410">
                  <c:v>0.53390860751555547</c:v>
                </c:pt>
                <c:pt idx="411">
                  <c:v>0.53858301769969585</c:v>
                </c:pt>
                <c:pt idx="412">
                  <c:v>0.53088026626356422</c:v>
                </c:pt>
                <c:pt idx="413">
                  <c:v>0.5308823159549666</c:v>
                </c:pt>
                <c:pt idx="414">
                  <c:v>0.52727127584998745</c:v>
                </c:pt>
                <c:pt idx="415">
                  <c:v>0.5194844257690987</c:v>
                </c:pt>
                <c:pt idx="416">
                  <c:v>0.52616885757442067</c:v>
                </c:pt>
                <c:pt idx="417">
                  <c:v>0.52672290482300255</c:v>
                </c:pt>
                <c:pt idx="418">
                  <c:v>0.52684119409687569</c:v>
                </c:pt>
                <c:pt idx="419">
                  <c:v>0.53275716886063562</c:v>
                </c:pt>
                <c:pt idx="420">
                  <c:v>0.5583241244327396</c:v>
                </c:pt>
                <c:pt idx="421">
                  <c:v>0.5628953778562702</c:v>
                </c:pt>
                <c:pt idx="422">
                  <c:v>0.55914414367622978</c:v>
                </c:pt>
                <c:pt idx="423">
                  <c:v>0.54504708239757393</c:v>
                </c:pt>
                <c:pt idx="424">
                  <c:v>0.55349340393042512</c:v>
                </c:pt>
                <c:pt idx="425">
                  <c:v>0.55348597205686934</c:v>
                </c:pt>
                <c:pt idx="426">
                  <c:v>0.57026731625237237</c:v>
                </c:pt>
                <c:pt idx="427">
                  <c:v>0.57520968441746412</c:v>
                </c:pt>
                <c:pt idx="428">
                  <c:v>0.56928559918873833</c:v>
                </c:pt>
                <c:pt idx="429">
                  <c:v>0.57992602982560348</c:v>
                </c:pt>
                <c:pt idx="430">
                  <c:v>0.58020989004626222</c:v>
                </c:pt>
                <c:pt idx="431">
                  <c:v>0.56929011104442606</c:v>
                </c:pt>
                <c:pt idx="432">
                  <c:v>0.57376965717653416</c:v>
                </c:pt>
                <c:pt idx="433">
                  <c:v>0.59146401606268684</c:v>
                </c:pt>
                <c:pt idx="434">
                  <c:v>0.59219774373299039</c:v>
                </c:pt>
                <c:pt idx="435">
                  <c:v>0.59020492469592079</c:v>
                </c:pt>
                <c:pt idx="436">
                  <c:v>0.57986624813207688</c:v>
                </c:pt>
                <c:pt idx="437">
                  <c:v>0.56547524700109442</c:v>
                </c:pt>
                <c:pt idx="438">
                  <c:v>0.57087958803610506</c:v>
                </c:pt>
                <c:pt idx="439">
                  <c:v>0.59069585644824019</c:v>
                </c:pt>
                <c:pt idx="440">
                  <c:v>0.58545773349588925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5A-43C1-A4FD-387922A2BF0E}"/>
            </c:ext>
          </c:extLst>
        </c:ser>
        <c:ser>
          <c:idx val="1"/>
          <c:order val="1"/>
          <c:tx>
            <c:strRef>
              <c:f>Rolling_Corr!$C$1:$C$60</c:f>
              <c:strCache>
                <c:ptCount val="60"/>
                <c:pt idx="0">
                  <c:v>AMD-MRVL 60D CORRELATION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Rolling_Corr!$A$61:$A$501</c:f>
              <c:numCache>
                <c:formatCode>m/d/yyyy</c:formatCode>
                <c:ptCount val="441"/>
                <c:pt idx="0">
                  <c:v>45590</c:v>
                </c:pt>
                <c:pt idx="1">
                  <c:v>45593</c:v>
                </c:pt>
                <c:pt idx="2">
                  <c:v>45594</c:v>
                </c:pt>
                <c:pt idx="3">
                  <c:v>45595</c:v>
                </c:pt>
                <c:pt idx="4">
                  <c:v>45596</c:v>
                </c:pt>
                <c:pt idx="5">
                  <c:v>45597</c:v>
                </c:pt>
                <c:pt idx="6">
                  <c:v>45600</c:v>
                </c:pt>
                <c:pt idx="7">
                  <c:v>45601</c:v>
                </c:pt>
                <c:pt idx="8">
                  <c:v>45602</c:v>
                </c:pt>
                <c:pt idx="9">
                  <c:v>45603</c:v>
                </c:pt>
                <c:pt idx="10">
                  <c:v>45604</c:v>
                </c:pt>
                <c:pt idx="11">
                  <c:v>45607</c:v>
                </c:pt>
                <c:pt idx="12">
                  <c:v>45608</c:v>
                </c:pt>
                <c:pt idx="13">
                  <c:v>45609</c:v>
                </c:pt>
                <c:pt idx="14">
                  <c:v>45610</c:v>
                </c:pt>
                <c:pt idx="15">
                  <c:v>45611</c:v>
                </c:pt>
                <c:pt idx="16">
                  <c:v>45614</c:v>
                </c:pt>
                <c:pt idx="17">
                  <c:v>45615</c:v>
                </c:pt>
                <c:pt idx="18">
                  <c:v>45616</c:v>
                </c:pt>
                <c:pt idx="19">
                  <c:v>45617</c:v>
                </c:pt>
                <c:pt idx="20">
                  <c:v>45618</c:v>
                </c:pt>
                <c:pt idx="21">
                  <c:v>45621</c:v>
                </c:pt>
                <c:pt idx="22">
                  <c:v>45622</c:v>
                </c:pt>
                <c:pt idx="23">
                  <c:v>45623</c:v>
                </c:pt>
                <c:pt idx="24">
                  <c:v>45625</c:v>
                </c:pt>
                <c:pt idx="25">
                  <c:v>45628</c:v>
                </c:pt>
                <c:pt idx="26">
                  <c:v>45629</c:v>
                </c:pt>
                <c:pt idx="27">
                  <c:v>45630</c:v>
                </c:pt>
                <c:pt idx="28">
                  <c:v>45631</c:v>
                </c:pt>
                <c:pt idx="29">
                  <c:v>45632</c:v>
                </c:pt>
                <c:pt idx="30">
                  <c:v>45635</c:v>
                </c:pt>
                <c:pt idx="31">
                  <c:v>45636</c:v>
                </c:pt>
                <c:pt idx="32">
                  <c:v>45637</c:v>
                </c:pt>
                <c:pt idx="33">
                  <c:v>45638</c:v>
                </c:pt>
                <c:pt idx="34">
                  <c:v>45639</c:v>
                </c:pt>
                <c:pt idx="35">
                  <c:v>45642</c:v>
                </c:pt>
                <c:pt idx="36">
                  <c:v>45643</c:v>
                </c:pt>
                <c:pt idx="37">
                  <c:v>45644</c:v>
                </c:pt>
                <c:pt idx="38">
                  <c:v>45645</c:v>
                </c:pt>
                <c:pt idx="39">
                  <c:v>45646</c:v>
                </c:pt>
                <c:pt idx="40">
                  <c:v>45649</c:v>
                </c:pt>
                <c:pt idx="41">
                  <c:v>45650</c:v>
                </c:pt>
                <c:pt idx="42">
                  <c:v>45652</c:v>
                </c:pt>
                <c:pt idx="43">
                  <c:v>45653</c:v>
                </c:pt>
                <c:pt idx="44">
                  <c:v>45656</c:v>
                </c:pt>
                <c:pt idx="45">
                  <c:v>45657</c:v>
                </c:pt>
                <c:pt idx="46">
                  <c:v>45659</c:v>
                </c:pt>
                <c:pt idx="47">
                  <c:v>45660</c:v>
                </c:pt>
                <c:pt idx="48">
                  <c:v>45663</c:v>
                </c:pt>
                <c:pt idx="49">
                  <c:v>45664</c:v>
                </c:pt>
                <c:pt idx="50">
                  <c:v>45665</c:v>
                </c:pt>
                <c:pt idx="51">
                  <c:v>45667</c:v>
                </c:pt>
                <c:pt idx="52">
                  <c:v>45670</c:v>
                </c:pt>
                <c:pt idx="53">
                  <c:v>45671</c:v>
                </c:pt>
                <c:pt idx="54">
                  <c:v>45672</c:v>
                </c:pt>
                <c:pt idx="55">
                  <c:v>45673</c:v>
                </c:pt>
                <c:pt idx="56">
                  <c:v>45674</c:v>
                </c:pt>
                <c:pt idx="57">
                  <c:v>45678</c:v>
                </c:pt>
                <c:pt idx="58">
                  <c:v>45679</c:v>
                </c:pt>
                <c:pt idx="59">
                  <c:v>45680</c:v>
                </c:pt>
                <c:pt idx="60">
                  <c:v>45681</c:v>
                </c:pt>
                <c:pt idx="61">
                  <c:v>45684</c:v>
                </c:pt>
                <c:pt idx="62">
                  <c:v>45685</c:v>
                </c:pt>
                <c:pt idx="63">
                  <c:v>45686</c:v>
                </c:pt>
                <c:pt idx="64">
                  <c:v>45687</c:v>
                </c:pt>
                <c:pt idx="65">
                  <c:v>45688</c:v>
                </c:pt>
                <c:pt idx="66">
                  <c:v>45691</c:v>
                </c:pt>
                <c:pt idx="67">
                  <c:v>45692</c:v>
                </c:pt>
                <c:pt idx="68">
                  <c:v>45693</c:v>
                </c:pt>
                <c:pt idx="69">
                  <c:v>45694</c:v>
                </c:pt>
                <c:pt idx="70">
                  <c:v>45695</c:v>
                </c:pt>
                <c:pt idx="71">
                  <c:v>45698</c:v>
                </c:pt>
                <c:pt idx="72">
                  <c:v>45699</c:v>
                </c:pt>
                <c:pt idx="73">
                  <c:v>45700</c:v>
                </c:pt>
                <c:pt idx="74">
                  <c:v>45701</c:v>
                </c:pt>
                <c:pt idx="75">
                  <c:v>45702</c:v>
                </c:pt>
                <c:pt idx="76">
                  <c:v>45706</c:v>
                </c:pt>
                <c:pt idx="77">
                  <c:v>45707</c:v>
                </c:pt>
                <c:pt idx="78">
                  <c:v>45708</c:v>
                </c:pt>
                <c:pt idx="79">
                  <c:v>45709</c:v>
                </c:pt>
                <c:pt idx="80">
                  <c:v>45712</c:v>
                </c:pt>
                <c:pt idx="81">
                  <c:v>45713</c:v>
                </c:pt>
                <c:pt idx="82">
                  <c:v>45714</c:v>
                </c:pt>
                <c:pt idx="83">
                  <c:v>45715</c:v>
                </c:pt>
                <c:pt idx="84">
                  <c:v>45716</c:v>
                </c:pt>
                <c:pt idx="85">
                  <c:v>45719</c:v>
                </c:pt>
                <c:pt idx="86">
                  <c:v>45720</c:v>
                </c:pt>
                <c:pt idx="87">
                  <c:v>45721</c:v>
                </c:pt>
                <c:pt idx="88">
                  <c:v>45722</c:v>
                </c:pt>
                <c:pt idx="89">
                  <c:v>45723</c:v>
                </c:pt>
                <c:pt idx="90">
                  <c:v>45726</c:v>
                </c:pt>
                <c:pt idx="91">
                  <c:v>45727</c:v>
                </c:pt>
                <c:pt idx="92">
                  <c:v>45728</c:v>
                </c:pt>
                <c:pt idx="93">
                  <c:v>45729</c:v>
                </c:pt>
                <c:pt idx="94">
                  <c:v>45730</c:v>
                </c:pt>
                <c:pt idx="95">
                  <c:v>45733</c:v>
                </c:pt>
                <c:pt idx="96">
                  <c:v>45734</c:v>
                </c:pt>
                <c:pt idx="97">
                  <c:v>45735</c:v>
                </c:pt>
                <c:pt idx="98">
                  <c:v>45736</c:v>
                </c:pt>
                <c:pt idx="99">
                  <c:v>45737</c:v>
                </c:pt>
                <c:pt idx="100">
                  <c:v>45740</c:v>
                </c:pt>
                <c:pt idx="101">
                  <c:v>45741</c:v>
                </c:pt>
                <c:pt idx="102">
                  <c:v>45742</c:v>
                </c:pt>
                <c:pt idx="103">
                  <c:v>45743</c:v>
                </c:pt>
                <c:pt idx="104">
                  <c:v>45744</c:v>
                </c:pt>
                <c:pt idx="105">
                  <c:v>45747</c:v>
                </c:pt>
                <c:pt idx="106">
                  <c:v>45748</c:v>
                </c:pt>
                <c:pt idx="107">
                  <c:v>45749</c:v>
                </c:pt>
                <c:pt idx="108">
                  <c:v>45750</c:v>
                </c:pt>
                <c:pt idx="109">
                  <c:v>45751</c:v>
                </c:pt>
                <c:pt idx="110">
                  <c:v>45754</c:v>
                </c:pt>
                <c:pt idx="111">
                  <c:v>45755</c:v>
                </c:pt>
                <c:pt idx="112">
                  <c:v>45756</c:v>
                </c:pt>
                <c:pt idx="113">
                  <c:v>45757</c:v>
                </c:pt>
                <c:pt idx="114">
                  <c:v>45758</c:v>
                </c:pt>
                <c:pt idx="115">
                  <c:v>45761</c:v>
                </c:pt>
                <c:pt idx="116">
                  <c:v>45762</c:v>
                </c:pt>
                <c:pt idx="117">
                  <c:v>45763</c:v>
                </c:pt>
                <c:pt idx="118">
                  <c:v>45764</c:v>
                </c:pt>
                <c:pt idx="119">
                  <c:v>45768</c:v>
                </c:pt>
                <c:pt idx="120">
                  <c:v>45769</c:v>
                </c:pt>
                <c:pt idx="121">
                  <c:v>45770</c:v>
                </c:pt>
                <c:pt idx="122">
                  <c:v>45771</c:v>
                </c:pt>
                <c:pt idx="123">
                  <c:v>45772</c:v>
                </c:pt>
                <c:pt idx="124">
                  <c:v>45775</c:v>
                </c:pt>
                <c:pt idx="125">
                  <c:v>45776</c:v>
                </c:pt>
                <c:pt idx="126">
                  <c:v>45777</c:v>
                </c:pt>
                <c:pt idx="127">
                  <c:v>45778</c:v>
                </c:pt>
                <c:pt idx="128">
                  <c:v>45779</c:v>
                </c:pt>
                <c:pt idx="129">
                  <c:v>45782</c:v>
                </c:pt>
                <c:pt idx="130">
                  <c:v>45783</c:v>
                </c:pt>
                <c:pt idx="131">
                  <c:v>45784</c:v>
                </c:pt>
                <c:pt idx="132">
                  <c:v>45785</c:v>
                </c:pt>
                <c:pt idx="133">
                  <c:v>45786</c:v>
                </c:pt>
                <c:pt idx="134">
                  <c:v>45789</c:v>
                </c:pt>
                <c:pt idx="135">
                  <c:v>45790</c:v>
                </c:pt>
                <c:pt idx="136">
                  <c:v>45791</c:v>
                </c:pt>
                <c:pt idx="137">
                  <c:v>45792</c:v>
                </c:pt>
                <c:pt idx="138">
                  <c:v>45793</c:v>
                </c:pt>
                <c:pt idx="139">
                  <c:v>45796</c:v>
                </c:pt>
                <c:pt idx="140">
                  <c:v>45797</c:v>
                </c:pt>
                <c:pt idx="141">
                  <c:v>45798</c:v>
                </c:pt>
                <c:pt idx="142">
                  <c:v>45799</c:v>
                </c:pt>
                <c:pt idx="143">
                  <c:v>45800</c:v>
                </c:pt>
                <c:pt idx="144">
                  <c:v>45804</c:v>
                </c:pt>
                <c:pt idx="145">
                  <c:v>45805</c:v>
                </c:pt>
                <c:pt idx="146">
                  <c:v>45806</c:v>
                </c:pt>
                <c:pt idx="147">
                  <c:v>45807</c:v>
                </c:pt>
                <c:pt idx="148">
                  <c:v>45810</c:v>
                </c:pt>
                <c:pt idx="149">
                  <c:v>45811</c:v>
                </c:pt>
                <c:pt idx="150">
                  <c:v>45812</c:v>
                </c:pt>
                <c:pt idx="151">
                  <c:v>45813</c:v>
                </c:pt>
                <c:pt idx="152">
                  <c:v>45814</c:v>
                </c:pt>
                <c:pt idx="153">
                  <c:v>45817</c:v>
                </c:pt>
                <c:pt idx="154">
                  <c:v>45818</c:v>
                </c:pt>
                <c:pt idx="155">
                  <c:v>45819</c:v>
                </c:pt>
                <c:pt idx="156">
                  <c:v>45820</c:v>
                </c:pt>
                <c:pt idx="157">
                  <c:v>45821</c:v>
                </c:pt>
                <c:pt idx="158">
                  <c:v>45824</c:v>
                </c:pt>
                <c:pt idx="159">
                  <c:v>45825</c:v>
                </c:pt>
                <c:pt idx="160">
                  <c:v>45826</c:v>
                </c:pt>
                <c:pt idx="161">
                  <c:v>45828</c:v>
                </c:pt>
                <c:pt idx="162">
                  <c:v>45831</c:v>
                </c:pt>
                <c:pt idx="163">
                  <c:v>45832</c:v>
                </c:pt>
                <c:pt idx="164">
                  <c:v>45833</c:v>
                </c:pt>
                <c:pt idx="165">
                  <c:v>45834</c:v>
                </c:pt>
                <c:pt idx="166">
                  <c:v>45835</c:v>
                </c:pt>
                <c:pt idx="167">
                  <c:v>45838</c:v>
                </c:pt>
                <c:pt idx="168">
                  <c:v>45839</c:v>
                </c:pt>
                <c:pt idx="169">
                  <c:v>45840</c:v>
                </c:pt>
                <c:pt idx="170">
                  <c:v>45841</c:v>
                </c:pt>
                <c:pt idx="171">
                  <c:v>45845</c:v>
                </c:pt>
                <c:pt idx="172">
                  <c:v>45846</c:v>
                </c:pt>
                <c:pt idx="173">
                  <c:v>45847</c:v>
                </c:pt>
                <c:pt idx="174">
                  <c:v>45848</c:v>
                </c:pt>
                <c:pt idx="175">
                  <c:v>45849</c:v>
                </c:pt>
                <c:pt idx="176">
                  <c:v>45852</c:v>
                </c:pt>
                <c:pt idx="177">
                  <c:v>45853</c:v>
                </c:pt>
                <c:pt idx="178">
                  <c:v>45854</c:v>
                </c:pt>
                <c:pt idx="179">
                  <c:v>45855</c:v>
                </c:pt>
                <c:pt idx="180">
                  <c:v>45856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45866</c:v>
                </c:pt>
                <c:pt idx="187">
                  <c:v>45867</c:v>
                </c:pt>
                <c:pt idx="188">
                  <c:v>45868</c:v>
                </c:pt>
                <c:pt idx="189">
                  <c:v>45869</c:v>
                </c:pt>
                <c:pt idx="190">
                  <c:v>45870</c:v>
                </c:pt>
                <c:pt idx="191">
                  <c:v>45873</c:v>
                </c:pt>
                <c:pt idx="192">
                  <c:v>45874</c:v>
                </c:pt>
                <c:pt idx="193">
                  <c:v>45875</c:v>
                </c:pt>
                <c:pt idx="194">
                  <c:v>45876</c:v>
                </c:pt>
                <c:pt idx="195">
                  <c:v>45877</c:v>
                </c:pt>
                <c:pt idx="196">
                  <c:v>45880</c:v>
                </c:pt>
                <c:pt idx="197">
                  <c:v>45881</c:v>
                </c:pt>
                <c:pt idx="198">
                  <c:v>45882</c:v>
                </c:pt>
                <c:pt idx="199">
                  <c:v>45883</c:v>
                </c:pt>
                <c:pt idx="200">
                  <c:v>45884</c:v>
                </c:pt>
                <c:pt idx="201">
                  <c:v>45887</c:v>
                </c:pt>
                <c:pt idx="202">
                  <c:v>45888</c:v>
                </c:pt>
                <c:pt idx="203">
                  <c:v>45889</c:v>
                </c:pt>
                <c:pt idx="204">
                  <c:v>45890</c:v>
                </c:pt>
                <c:pt idx="205">
                  <c:v>45891</c:v>
                </c:pt>
                <c:pt idx="206">
                  <c:v>45894</c:v>
                </c:pt>
                <c:pt idx="207">
                  <c:v>45895</c:v>
                </c:pt>
                <c:pt idx="208">
                  <c:v>45896</c:v>
                </c:pt>
                <c:pt idx="209">
                  <c:v>45897</c:v>
                </c:pt>
                <c:pt idx="210">
                  <c:v>45898</c:v>
                </c:pt>
                <c:pt idx="211">
                  <c:v>45902</c:v>
                </c:pt>
                <c:pt idx="212">
                  <c:v>45903</c:v>
                </c:pt>
                <c:pt idx="213">
                  <c:v>45904</c:v>
                </c:pt>
                <c:pt idx="214">
                  <c:v>45905</c:v>
                </c:pt>
                <c:pt idx="215">
                  <c:v>45908</c:v>
                </c:pt>
                <c:pt idx="216">
                  <c:v>45909</c:v>
                </c:pt>
                <c:pt idx="217">
                  <c:v>45910</c:v>
                </c:pt>
                <c:pt idx="218">
                  <c:v>45911</c:v>
                </c:pt>
                <c:pt idx="219">
                  <c:v>45912</c:v>
                </c:pt>
                <c:pt idx="220">
                  <c:v>45915</c:v>
                </c:pt>
                <c:pt idx="221">
                  <c:v>45916</c:v>
                </c:pt>
                <c:pt idx="222">
                  <c:v>45917</c:v>
                </c:pt>
                <c:pt idx="223">
                  <c:v>45918</c:v>
                </c:pt>
                <c:pt idx="224">
                  <c:v>45919</c:v>
                </c:pt>
                <c:pt idx="225">
                  <c:v>45922</c:v>
                </c:pt>
                <c:pt idx="226">
                  <c:v>45923</c:v>
                </c:pt>
                <c:pt idx="227">
                  <c:v>45924</c:v>
                </c:pt>
                <c:pt idx="228">
                  <c:v>45925</c:v>
                </c:pt>
                <c:pt idx="229">
                  <c:v>45926</c:v>
                </c:pt>
                <c:pt idx="230">
                  <c:v>45929</c:v>
                </c:pt>
                <c:pt idx="231">
                  <c:v>45930</c:v>
                </c:pt>
                <c:pt idx="232">
                  <c:v>45931</c:v>
                </c:pt>
                <c:pt idx="233">
                  <c:v>45932</c:v>
                </c:pt>
                <c:pt idx="234">
                  <c:v>45933</c:v>
                </c:pt>
                <c:pt idx="235">
                  <c:v>45936</c:v>
                </c:pt>
                <c:pt idx="236">
                  <c:v>45937</c:v>
                </c:pt>
                <c:pt idx="237">
                  <c:v>45938</c:v>
                </c:pt>
                <c:pt idx="238">
                  <c:v>45939</c:v>
                </c:pt>
                <c:pt idx="239">
                  <c:v>45940</c:v>
                </c:pt>
                <c:pt idx="240">
                  <c:v>45943</c:v>
                </c:pt>
                <c:pt idx="241">
                  <c:v>45944</c:v>
                </c:pt>
                <c:pt idx="242">
                  <c:v>45945</c:v>
                </c:pt>
                <c:pt idx="243">
                  <c:v>45946</c:v>
                </c:pt>
                <c:pt idx="244">
                  <c:v>45947</c:v>
                </c:pt>
                <c:pt idx="245">
                  <c:v>45950</c:v>
                </c:pt>
                <c:pt idx="246">
                  <c:v>45951</c:v>
                </c:pt>
                <c:pt idx="247">
                  <c:v>45952</c:v>
                </c:pt>
                <c:pt idx="248">
                  <c:v>45953</c:v>
                </c:pt>
                <c:pt idx="249">
                  <c:v>45954</c:v>
                </c:pt>
                <c:pt idx="250">
                  <c:v>45957</c:v>
                </c:pt>
                <c:pt idx="251">
                  <c:v>45958</c:v>
                </c:pt>
                <c:pt idx="252">
                  <c:v>45959</c:v>
                </c:pt>
                <c:pt idx="253">
                  <c:v>45960</c:v>
                </c:pt>
                <c:pt idx="254">
                  <c:v>45961</c:v>
                </c:pt>
                <c:pt idx="255">
                  <c:v>45964</c:v>
                </c:pt>
                <c:pt idx="256">
                  <c:v>45965</c:v>
                </c:pt>
                <c:pt idx="257">
                  <c:v>45966</c:v>
                </c:pt>
                <c:pt idx="258">
                  <c:v>45967</c:v>
                </c:pt>
                <c:pt idx="259">
                  <c:v>45968</c:v>
                </c:pt>
                <c:pt idx="260">
                  <c:v>45971</c:v>
                </c:pt>
                <c:pt idx="261">
                  <c:v>45972</c:v>
                </c:pt>
                <c:pt idx="262">
                  <c:v>45973</c:v>
                </c:pt>
                <c:pt idx="263">
                  <c:v>45974</c:v>
                </c:pt>
                <c:pt idx="264">
                  <c:v>45975</c:v>
                </c:pt>
                <c:pt idx="265">
                  <c:v>45978</c:v>
                </c:pt>
                <c:pt idx="266">
                  <c:v>45979</c:v>
                </c:pt>
                <c:pt idx="267">
                  <c:v>45980</c:v>
                </c:pt>
                <c:pt idx="268">
                  <c:v>45981</c:v>
                </c:pt>
                <c:pt idx="269">
                  <c:v>45982</c:v>
                </c:pt>
                <c:pt idx="270">
                  <c:v>45985</c:v>
                </c:pt>
                <c:pt idx="271">
                  <c:v>45986</c:v>
                </c:pt>
                <c:pt idx="272">
                  <c:v>45987</c:v>
                </c:pt>
                <c:pt idx="273">
                  <c:v>45989</c:v>
                </c:pt>
                <c:pt idx="274">
                  <c:v>45992</c:v>
                </c:pt>
                <c:pt idx="275">
                  <c:v>45993</c:v>
                </c:pt>
                <c:pt idx="276">
                  <c:v>45994</c:v>
                </c:pt>
                <c:pt idx="277">
                  <c:v>45995</c:v>
                </c:pt>
                <c:pt idx="278">
                  <c:v>45996</c:v>
                </c:pt>
                <c:pt idx="279">
                  <c:v>45999</c:v>
                </c:pt>
                <c:pt idx="280">
                  <c:v>46000</c:v>
                </c:pt>
                <c:pt idx="281">
                  <c:v>46001</c:v>
                </c:pt>
                <c:pt idx="282">
                  <c:v>46002</c:v>
                </c:pt>
                <c:pt idx="283">
                  <c:v>46003</c:v>
                </c:pt>
                <c:pt idx="284">
                  <c:v>46006</c:v>
                </c:pt>
                <c:pt idx="285">
                  <c:v>46007</c:v>
                </c:pt>
                <c:pt idx="286">
                  <c:v>46008</c:v>
                </c:pt>
                <c:pt idx="287">
                  <c:v>46009</c:v>
                </c:pt>
                <c:pt idx="288">
                  <c:v>46010</c:v>
                </c:pt>
                <c:pt idx="289">
                  <c:v>46013</c:v>
                </c:pt>
                <c:pt idx="290">
                  <c:v>46014</c:v>
                </c:pt>
                <c:pt idx="291">
                  <c:v>46015</c:v>
                </c:pt>
                <c:pt idx="292">
                  <c:v>46017</c:v>
                </c:pt>
                <c:pt idx="293">
                  <c:v>46020</c:v>
                </c:pt>
                <c:pt idx="294">
                  <c:v>46021</c:v>
                </c:pt>
                <c:pt idx="295">
                  <c:v>46022</c:v>
                </c:pt>
                <c:pt idx="296">
                  <c:v>46024</c:v>
                </c:pt>
                <c:pt idx="297">
                  <c:v>46027</c:v>
                </c:pt>
                <c:pt idx="298">
                  <c:v>46028</c:v>
                </c:pt>
                <c:pt idx="299">
                  <c:v>46029</c:v>
                </c:pt>
                <c:pt idx="300">
                  <c:v>46030</c:v>
                </c:pt>
                <c:pt idx="301">
                  <c:v>46031</c:v>
                </c:pt>
                <c:pt idx="302">
                  <c:v>46034</c:v>
                </c:pt>
                <c:pt idx="303">
                  <c:v>46035</c:v>
                </c:pt>
                <c:pt idx="304">
                  <c:v>46036</c:v>
                </c:pt>
                <c:pt idx="305">
                  <c:v>46037</c:v>
                </c:pt>
                <c:pt idx="306">
                  <c:v>46038</c:v>
                </c:pt>
                <c:pt idx="307">
                  <c:v>46042</c:v>
                </c:pt>
                <c:pt idx="308">
                  <c:v>46043</c:v>
                </c:pt>
                <c:pt idx="309">
                  <c:v>46044</c:v>
                </c:pt>
                <c:pt idx="310">
                  <c:v>46045</c:v>
                </c:pt>
                <c:pt idx="311">
                  <c:v>46048</c:v>
                </c:pt>
                <c:pt idx="312">
                  <c:v>46049</c:v>
                </c:pt>
                <c:pt idx="313">
                  <c:v>46050</c:v>
                </c:pt>
                <c:pt idx="314">
                  <c:v>46051</c:v>
                </c:pt>
                <c:pt idx="315">
                  <c:v>46052</c:v>
                </c:pt>
                <c:pt idx="316">
                  <c:v>46055</c:v>
                </c:pt>
                <c:pt idx="317">
                  <c:v>46056</c:v>
                </c:pt>
                <c:pt idx="318">
                  <c:v>46057</c:v>
                </c:pt>
                <c:pt idx="319">
                  <c:v>46058</c:v>
                </c:pt>
                <c:pt idx="320">
                  <c:v>46059</c:v>
                </c:pt>
                <c:pt idx="321">
                  <c:v>46062</c:v>
                </c:pt>
                <c:pt idx="322">
                  <c:v>46063</c:v>
                </c:pt>
                <c:pt idx="323">
                  <c:v>46064</c:v>
                </c:pt>
                <c:pt idx="324">
                  <c:v>46065</c:v>
                </c:pt>
                <c:pt idx="325">
                  <c:v>46066</c:v>
                </c:pt>
                <c:pt idx="326">
                  <c:v>46070</c:v>
                </c:pt>
                <c:pt idx="327">
                  <c:v>46071</c:v>
                </c:pt>
                <c:pt idx="328">
                  <c:v>46072</c:v>
                </c:pt>
                <c:pt idx="329">
                  <c:v>46073</c:v>
                </c:pt>
                <c:pt idx="330">
                  <c:v>46076</c:v>
                </c:pt>
                <c:pt idx="331">
                  <c:v>46077</c:v>
                </c:pt>
                <c:pt idx="332">
                  <c:v>46078</c:v>
                </c:pt>
                <c:pt idx="333">
                  <c:v>46079</c:v>
                </c:pt>
                <c:pt idx="334">
                  <c:v>46080</c:v>
                </c:pt>
                <c:pt idx="335">
                  <c:v>46083</c:v>
                </c:pt>
                <c:pt idx="336">
                  <c:v>46084</c:v>
                </c:pt>
                <c:pt idx="337">
                  <c:v>46085</c:v>
                </c:pt>
                <c:pt idx="338">
                  <c:v>46086</c:v>
                </c:pt>
                <c:pt idx="339">
                  <c:v>46087</c:v>
                </c:pt>
                <c:pt idx="340">
                  <c:v>46090</c:v>
                </c:pt>
                <c:pt idx="341">
                  <c:v>46091</c:v>
                </c:pt>
                <c:pt idx="342">
                  <c:v>46092</c:v>
                </c:pt>
                <c:pt idx="343">
                  <c:v>46093</c:v>
                </c:pt>
                <c:pt idx="344">
                  <c:v>46094</c:v>
                </c:pt>
                <c:pt idx="345">
                  <c:v>46097</c:v>
                </c:pt>
                <c:pt idx="346">
                  <c:v>46098</c:v>
                </c:pt>
                <c:pt idx="347">
                  <c:v>46099</c:v>
                </c:pt>
                <c:pt idx="348">
                  <c:v>46100</c:v>
                </c:pt>
                <c:pt idx="349">
                  <c:v>46101</c:v>
                </c:pt>
                <c:pt idx="350">
                  <c:v>46104</c:v>
                </c:pt>
                <c:pt idx="351">
                  <c:v>46105</c:v>
                </c:pt>
                <c:pt idx="352">
                  <c:v>46106</c:v>
                </c:pt>
                <c:pt idx="353">
                  <c:v>46107</c:v>
                </c:pt>
                <c:pt idx="354">
                  <c:v>46108</c:v>
                </c:pt>
                <c:pt idx="355">
                  <c:v>46111</c:v>
                </c:pt>
                <c:pt idx="356">
                  <c:v>46112</c:v>
                </c:pt>
                <c:pt idx="357">
                  <c:v>46113</c:v>
                </c:pt>
                <c:pt idx="358">
                  <c:v>46114</c:v>
                </c:pt>
                <c:pt idx="359">
                  <c:v>46118</c:v>
                </c:pt>
                <c:pt idx="360">
                  <c:v>46119</c:v>
                </c:pt>
                <c:pt idx="361">
                  <c:v>46120</c:v>
                </c:pt>
                <c:pt idx="362">
                  <c:v>46121</c:v>
                </c:pt>
                <c:pt idx="363">
                  <c:v>46122</c:v>
                </c:pt>
                <c:pt idx="364">
                  <c:v>46125</c:v>
                </c:pt>
                <c:pt idx="365">
                  <c:v>46126</c:v>
                </c:pt>
                <c:pt idx="366">
                  <c:v>46127</c:v>
                </c:pt>
                <c:pt idx="367">
                  <c:v>46128</c:v>
                </c:pt>
                <c:pt idx="368">
                  <c:v>46129</c:v>
                </c:pt>
                <c:pt idx="369">
                  <c:v>46132</c:v>
                </c:pt>
                <c:pt idx="370">
                  <c:v>46133</c:v>
                </c:pt>
                <c:pt idx="371">
                  <c:v>46134</c:v>
                </c:pt>
                <c:pt idx="372">
                  <c:v>46135</c:v>
                </c:pt>
                <c:pt idx="373">
                  <c:v>46136</c:v>
                </c:pt>
                <c:pt idx="374">
                  <c:v>46139</c:v>
                </c:pt>
                <c:pt idx="375">
                  <c:v>46140</c:v>
                </c:pt>
                <c:pt idx="376">
                  <c:v>46141</c:v>
                </c:pt>
                <c:pt idx="377">
                  <c:v>46142</c:v>
                </c:pt>
                <c:pt idx="378">
                  <c:v>46143</c:v>
                </c:pt>
                <c:pt idx="379">
                  <c:v>46146</c:v>
                </c:pt>
                <c:pt idx="380">
                  <c:v>46147</c:v>
                </c:pt>
                <c:pt idx="381">
                  <c:v>46148</c:v>
                </c:pt>
                <c:pt idx="382">
                  <c:v>46149</c:v>
                </c:pt>
                <c:pt idx="383">
                  <c:v>46150</c:v>
                </c:pt>
                <c:pt idx="384">
                  <c:v>46153</c:v>
                </c:pt>
                <c:pt idx="385">
                  <c:v>46154</c:v>
                </c:pt>
                <c:pt idx="386">
                  <c:v>46155</c:v>
                </c:pt>
                <c:pt idx="387">
                  <c:v>46156</c:v>
                </c:pt>
                <c:pt idx="388">
                  <c:v>46157</c:v>
                </c:pt>
                <c:pt idx="389">
                  <c:v>46160</c:v>
                </c:pt>
                <c:pt idx="390">
                  <c:v>46161</c:v>
                </c:pt>
                <c:pt idx="391">
                  <c:v>46162</c:v>
                </c:pt>
                <c:pt idx="392">
                  <c:v>46163</c:v>
                </c:pt>
                <c:pt idx="393">
                  <c:v>46164</c:v>
                </c:pt>
                <c:pt idx="394">
                  <c:v>46168</c:v>
                </c:pt>
                <c:pt idx="395">
                  <c:v>46169</c:v>
                </c:pt>
                <c:pt idx="396">
                  <c:v>46170</c:v>
                </c:pt>
                <c:pt idx="397">
                  <c:v>46171</c:v>
                </c:pt>
                <c:pt idx="398">
                  <c:v>46174</c:v>
                </c:pt>
                <c:pt idx="399">
                  <c:v>46175</c:v>
                </c:pt>
                <c:pt idx="400">
                  <c:v>46176</c:v>
                </c:pt>
                <c:pt idx="401">
                  <c:v>46177</c:v>
                </c:pt>
                <c:pt idx="402">
                  <c:v>46178</c:v>
                </c:pt>
                <c:pt idx="403">
                  <c:v>46181</c:v>
                </c:pt>
                <c:pt idx="404">
                  <c:v>46182</c:v>
                </c:pt>
                <c:pt idx="405">
                  <c:v>46183</c:v>
                </c:pt>
                <c:pt idx="406">
                  <c:v>46184</c:v>
                </c:pt>
                <c:pt idx="407">
                  <c:v>46185</c:v>
                </c:pt>
                <c:pt idx="408">
                  <c:v>46188</c:v>
                </c:pt>
                <c:pt idx="409">
                  <c:v>46189</c:v>
                </c:pt>
                <c:pt idx="410">
                  <c:v>46190</c:v>
                </c:pt>
                <c:pt idx="411">
                  <c:v>46191</c:v>
                </c:pt>
                <c:pt idx="412">
                  <c:v>46195</c:v>
                </c:pt>
                <c:pt idx="413">
                  <c:v>46196</c:v>
                </c:pt>
                <c:pt idx="414">
                  <c:v>46197</c:v>
                </c:pt>
                <c:pt idx="415">
                  <c:v>46198</c:v>
                </c:pt>
                <c:pt idx="416">
                  <c:v>46199</c:v>
                </c:pt>
                <c:pt idx="417">
                  <c:v>46202</c:v>
                </c:pt>
                <c:pt idx="418">
                  <c:v>46203</c:v>
                </c:pt>
                <c:pt idx="419">
                  <c:v>46204</c:v>
                </c:pt>
                <c:pt idx="420">
                  <c:v>46205</c:v>
                </c:pt>
                <c:pt idx="421">
                  <c:v>46209</c:v>
                </c:pt>
                <c:pt idx="422">
                  <c:v>46210</c:v>
                </c:pt>
                <c:pt idx="423">
                  <c:v>46211</c:v>
                </c:pt>
                <c:pt idx="424">
                  <c:v>46212</c:v>
                </c:pt>
                <c:pt idx="425">
                  <c:v>46213</c:v>
                </c:pt>
                <c:pt idx="426">
                  <c:v>46216</c:v>
                </c:pt>
                <c:pt idx="427">
                  <c:v>46217</c:v>
                </c:pt>
                <c:pt idx="428">
                  <c:v>46218</c:v>
                </c:pt>
                <c:pt idx="429">
                  <c:v>46219</c:v>
                </c:pt>
                <c:pt idx="430">
                  <c:v>46220</c:v>
                </c:pt>
                <c:pt idx="431">
                  <c:v>46223</c:v>
                </c:pt>
                <c:pt idx="432">
                  <c:v>46224</c:v>
                </c:pt>
                <c:pt idx="433">
                  <c:v>46225</c:v>
                </c:pt>
                <c:pt idx="434">
                  <c:v>46226</c:v>
                </c:pt>
                <c:pt idx="435">
                  <c:v>46227</c:v>
                </c:pt>
                <c:pt idx="436">
                  <c:v>46230</c:v>
                </c:pt>
                <c:pt idx="437">
                  <c:v>46231</c:v>
                </c:pt>
                <c:pt idx="438">
                  <c:v>46232</c:v>
                </c:pt>
                <c:pt idx="439">
                  <c:v>46233</c:v>
                </c:pt>
                <c:pt idx="440">
                  <c:v>46234</c:v>
                </c:pt>
              </c:numCache>
            </c:numRef>
          </c:cat>
          <c:val>
            <c:numRef>
              <c:f>Rolling_Corr!$C$61:$C$501</c:f>
              <c:numCache>
                <c:formatCode>0.00</c:formatCode>
                <c:ptCount val="441"/>
                <c:pt idx="0">
                  <c:v>0.64927206831468021</c:v>
                </c:pt>
                <c:pt idx="1">
                  <c:v>0.66827916665517428</c:v>
                </c:pt>
                <c:pt idx="2">
                  <c:v>0.68086751260849743</c:v>
                </c:pt>
                <c:pt idx="3">
                  <c:v>0.66677660600283184</c:v>
                </c:pt>
                <c:pt idx="4">
                  <c:v>0.67424582383440412</c:v>
                </c:pt>
                <c:pt idx="5">
                  <c:v>0.61677061341738648</c:v>
                </c:pt>
                <c:pt idx="6">
                  <c:v>0.61570828174051484</c:v>
                </c:pt>
                <c:pt idx="7">
                  <c:v>0.61872756065668189</c:v>
                </c:pt>
                <c:pt idx="8">
                  <c:v>0.61454204530545131</c:v>
                </c:pt>
                <c:pt idx="9">
                  <c:v>0.62079630619501003</c:v>
                </c:pt>
                <c:pt idx="10">
                  <c:v>0.60073415783075135</c:v>
                </c:pt>
                <c:pt idx="11">
                  <c:v>0.60112112325749856</c:v>
                </c:pt>
                <c:pt idx="12">
                  <c:v>0.59428215452129485</c:v>
                </c:pt>
                <c:pt idx="13">
                  <c:v>0.61094184185959632</c:v>
                </c:pt>
                <c:pt idx="14">
                  <c:v>0.60983627122039208</c:v>
                </c:pt>
                <c:pt idx="15">
                  <c:v>0.60499872558901402</c:v>
                </c:pt>
                <c:pt idx="16">
                  <c:v>0.59690182024327643</c:v>
                </c:pt>
                <c:pt idx="17">
                  <c:v>0.58660504897544574</c:v>
                </c:pt>
                <c:pt idx="18">
                  <c:v>0.58528516984844581</c:v>
                </c:pt>
                <c:pt idx="19">
                  <c:v>0.57505481665130065</c:v>
                </c:pt>
                <c:pt idx="20">
                  <c:v>0.57601970000205127</c:v>
                </c:pt>
                <c:pt idx="21">
                  <c:v>0.58158871569212167</c:v>
                </c:pt>
                <c:pt idx="22">
                  <c:v>0.50297231666812181</c:v>
                </c:pt>
                <c:pt idx="23">
                  <c:v>0.50238984856215774</c:v>
                </c:pt>
                <c:pt idx="24">
                  <c:v>0.50053890762354381</c:v>
                </c:pt>
                <c:pt idx="25">
                  <c:v>0.4939556979656286</c:v>
                </c:pt>
                <c:pt idx="26">
                  <c:v>0.4805821476053041</c:v>
                </c:pt>
                <c:pt idx="27">
                  <c:v>0.341731970997107</c:v>
                </c:pt>
                <c:pt idx="28">
                  <c:v>0.33179108699169513</c:v>
                </c:pt>
                <c:pt idx="29">
                  <c:v>0.3348948479834109</c:v>
                </c:pt>
                <c:pt idx="30">
                  <c:v>0.37433750077879563</c:v>
                </c:pt>
                <c:pt idx="31">
                  <c:v>0.37692142970837977</c:v>
                </c:pt>
                <c:pt idx="32">
                  <c:v>0.38384984614898321</c:v>
                </c:pt>
                <c:pt idx="33">
                  <c:v>0.37571026492848608</c:v>
                </c:pt>
                <c:pt idx="34">
                  <c:v>0.29330398558207615</c:v>
                </c:pt>
                <c:pt idx="35">
                  <c:v>0.29306502303804649</c:v>
                </c:pt>
                <c:pt idx="36">
                  <c:v>0.29945474086338364</c:v>
                </c:pt>
                <c:pt idx="37">
                  <c:v>0.32115806483904691</c:v>
                </c:pt>
                <c:pt idx="38">
                  <c:v>0.31841111518645782</c:v>
                </c:pt>
                <c:pt idx="39">
                  <c:v>0.31270031911883289</c:v>
                </c:pt>
                <c:pt idx="40">
                  <c:v>0.30343162465804491</c:v>
                </c:pt>
                <c:pt idx="41">
                  <c:v>0.30469713318284253</c:v>
                </c:pt>
                <c:pt idx="42">
                  <c:v>0.29736306778059163</c:v>
                </c:pt>
                <c:pt idx="43">
                  <c:v>0.29385014135866921</c:v>
                </c:pt>
                <c:pt idx="44">
                  <c:v>0.30262731441055207</c:v>
                </c:pt>
                <c:pt idx="45">
                  <c:v>0.30922524070502833</c:v>
                </c:pt>
                <c:pt idx="46">
                  <c:v>0.31038320175600825</c:v>
                </c:pt>
                <c:pt idx="47">
                  <c:v>0.32809951141574845</c:v>
                </c:pt>
                <c:pt idx="48">
                  <c:v>0.32035438754829659</c:v>
                </c:pt>
                <c:pt idx="49">
                  <c:v>0.32292329550282928</c:v>
                </c:pt>
                <c:pt idx="50">
                  <c:v>0.31041712509291203</c:v>
                </c:pt>
                <c:pt idx="51">
                  <c:v>0.3357544654454292</c:v>
                </c:pt>
                <c:pt idx="52">
                  <c:v>0.35496229613311936</c:v>
                </c:pt>
                <c:pt idx="53">
                  <c:v>0.35565000264553709</c:v>
                </c:pt>
                <c:pt idx="54">
                  <c:v>0.35304371784404492</c:v>
                </c:pt>
                <c:pt idx="55">
                  <c:v>0.35226191770993115</c:v>
                </c:pt>
                <c:pt idx="56">
                  <c:v>0.36456927752204094</c:v>
                </c:pt>
                <c:pt idx="57">
                  <c:v>0.36653766745313998</c:v>
                </c:pt>
                <c:pt idx="58">
                  <c:v>0.36585923037594986</c:v>
                </c:pt>
                <c:pt idx="59">
                  <c:v>0.36681396587175635</c:v>
                </c:pt>
                <c:pt idx="60">
                  <c:v>0.37127014635806216</c:v>
                </c:pt>
                <c:pt idx="61">
                  <c:v>0.44803905905529157</c:v>
                </c:pt>
                <c:pt idx="62">
                  <c:v>0.44974798111635772</c:v>
                </c:pt>
                <c:pt idx="63">
                  <c:v>0.47806410388332987</c:v>
                </c:pt>
                <c:pt idx="64">
                  <c:v>0.47407039164696096</c:v>
                </c:pt>
                <c:pt idx="65">
                  <c:v>0.47964790671989832</c:v>
                </c:pt>
                <c:pt idx="66">
                  <c:v>0.47828953945322383</c:v>
                </c:pt>
                <c:pt idx="67">
                  <c:v>0.43091271745271686</c:v>
                </c:pt>
                <c:pt idx="68">
                  <c:v>0.35536859491567108</c:v>
                </c:pt>
                <c:pt idx="69">
                  <c:v>0.34350954551631074</c:v>
                </c:pt>
                <c:pt idx="70">
                  <c:v>0.35398285334324331</c:v>
                </c:pt>
                <c:pt idx="71">
                  <c:v>0.3559390924811503</c:v>
                </c:pt>
                <c:pt idx="72">
                  <c:v>0.35171439554618361</c:v>
                </c:pt>
                <c:pt idx="73">
                  <c:v>0.33822199649175411</c:v>
                </c:pt>
                <c:pt idx="74">
                  <c:v>0.33646145256158938</c:v>
                </c:pt>
                <c:pt idx="75">
                  <c:v>0.33201322862729032</c:v>
                </c:pt>
                <c:pt idx="76">
                  <c:v>0.33428121910295083</c:v>
                </c:pt>
                <c:pt idx="77">
                  <c:v>0.33573793488123382</c:v>
                </c:pt>
                <c:pt idx="78">
                  <c:v>0.33621178344660679</c:v>
                </c:pt>
                <c:pt idx="79">
                  <c:v>0.34734358297545098</c:v>
                </c:pt>
                <c:pt idx="80">
                  <c:v>0.3591133431316606</c:v>
                </c:pt>
                <c:pt idx="81">
                  <c:v>0.37747867862658407</c:v>
                </c:pt>
                <c:pt idx="82">
                  <c:v>0.38329625991363808</c:v>
                </c:pt>
                <c:pt idx="83">
                  <c:v>0.40831769554413788</c:v>
                </c:pt>
                <c:pt idx="84">
                  <c:v>0.40784241841501712</c:v>
                </c:pt>
                <c:pt idx="85">
                  <c:v>0.39989763995375011</c:v>
                </c:pt>
                <c:pt idx="86">
                  <c:v>0.40574450392703759</c:v>
                </c:pt>
                <c:pt idx="87">
                  <c:v>0.42539317400521209</c:v>
                </c:pt>
                <c:pt idx="88">
                  <c:v>0.42170916046086976</c:v>
                </c:pt>
                <c:pt idx="89">
                  <c:v>0.41828078787714451</c:v>
                </c:pt>
                <c:pt idx="90">
                  <c:v>0.41873144340136798</c:v>
                </c:pt>
                <c:pt idx="91">
                  <c:v>0.42261189869407317</c:v>
                </c:pt>
                <c:pt idx="92">
                  <c:v>0.42660245649265177</c:v>
                </c:pt>
                <c:pt idx="93">
                  <c:v>0.42841074592252809</c:v>
                </c:pt>
                <c:pt idx="94">
                  <c:v>0.48365051081785987</c:v>
                </c:pt>
                <c:pt idx="95">
                  <c:v>0.4910109798341406</c:v>
                </c:pt>
                <c:pt idx="96">
                  <c:v>0.49481589485494021</c:v>
                </c:pt>
                <c:pt idx="97">
                  <c:v>0.48939626164527505</c:v>
                </c:pt>
                <c:pt idx="98">
                  <c:v>0.50679135754162086</c:v>
                </c:pt>
                <c:pt idx="99">
                  <c:v>0.5064338176945905</c:v>
                </c:pt>
                <c:pt idx="100">
                  <c:v>0.51046035041403981</c:v>
                </c:pt>
                <c:pt idx="101">
                  <c:v>0.50628683434927302</c:v>
                </c:pt>
                <c:pt idx="102">
                  <c:v>0.52200525660988017</c:v>
                </c:pt>
                <c:pt idx="103">
                  <c:v>0.52436555416944841</c:v>
                </c:pt>
                <c:pt idx="104">
                  <c:v>0.53017413671025793</c:v>
                </c:pt>
                <c:pt idx="105">
                  <c:v>0.53051061770144614</c:v>
                </c:pt>
                <c:pt idx="106">
                  <c:v>0.53213567583625443</c:v>
                </c:pt>
                <c:pt idx="107">
                  <c:v>0.52111153014592904</c:v>
                </c:pt>
                <c:pt idx="108">
                  <c:v>0.5705415990196826</c:v>
                </c:pt>
                <c:pt idx="109">
                  <c:v>0.60376685929976925</c:v>
                </c:pt>
                <c:pt idx="110">
                  <c:v>0.61023228005172014</c:v>
                </c:pt>
                <c:pt idx="111">
                  <c:v>0.59663513235260268</c:v>
                </c:pt>
                <c:pt idx="112">
                  <c:v>0.71642331263118053</c:v>
                </c:pt>
                <c:pt idx="113">
                  <c:v>0.73394492426607716</c:v>
                </c:pt>
                <c:pt idx="114">
                  <c:v>0.73138901939483614</c:v>
                </c:pt>
                <c:pt idx="115">
                  <c:v>0.73240447104971451</c:v>
                </c:pt>
                <c:pt idx="116">
                  <c:v>0.7311316495058694</c:v>
                </c:pt>
                <c:pt idx="117">
                  <c:v>0.7225693628634362</c:v>
                </c:pt>
                <c:pt idx="118">
                  <c:v>0.72154563997830534</c:v>
                </c:pt>
                <c:pt idx="119">
                  <c:v>0.72306479857423533</c:v>
                </c:pt>
                <c:pt idx="120">
                  <c:v>0.72327795564123676</c:v>
                </c:pt>
                <c:pt idx="121">
                  <c:v>0.72996068501395284</c:v>
                </c:pt>
                <c:pt idx="122">
                  <c:v>0.74031843989835655</c:v>
                </c:pt>
                <c:pt idx="123">
                  <c:v>0.7399877263412149</c:v>
                </c:pt>
                <c:pt idx="124">
                  <c:v>0.73986645397076045</c:v>
                </c:pt>
                <c:pt idx="125">
                  <c:v>0.74740304896066356</c:v>
                </c:pt>
                <c:pt idx="126">
                  <c:v>0.74920473863455139</c:v>
                </c:pt>
                <c:pt idx="127">
                  <c:v>0.75774307223404791</c:v>
                </c:pt>
                <c:pt idx="128">
                  <c:v>0.80713637888562317</c:v>
                </c:pt>
                <c:pt idx="129">
                  <c:v>0.81268348850103089</c:v>
                </c:pt>
                <c:pt idx="130">
                  <c:v>0.81264089759073477</c:v>
                </c:pt>
                <c:pt idx="131">
                  <c:v>0.79173375139885183</c:v>
                </c:pt>
                <c:pt idx="132">
                  <c:v>0.79401194116658858</c:v>
                </c:pt>
                <c:pt idx="133">
                  <c:v>0.79545029939472844</c:v>
                </c:pt>
                <c:pt idx="134">
                  <c:v>0.80049762106631051</c:v>
                </c:pt>
                <c:pt idx="135">
                  <c:v>0.80035141839770463</c:v>
                </c:pt>
                <c:pt idx="136">
                  <c:v>0.7970110037248217</c:v>
                </c:pt>
                <c:pt idx="137">
                  <c:v>0.79855407084677543</c:v>
                </c:pt>
                <c:pt idx="138">
                  <c:v>0.79550857975914135</c:v>
                </c:pt>
                <c:pt idx="139">
                  <c:v>0.79386324702407429</c:v>
                </c:pt>
                <c:pt idx="140">
                  <c:v>0.79293789168620121</c:v>
                </c:pt>
                <c:pt idx="141">
                  <c:v>0.79095172334287744</c:v>
                </c:pt>
                <c:pt idx="142">
                  <c:v>0.7854467862947182</c:v>
                </c:pt>
                <c:pt idx="143">
                  <c:v>0.78040499788408602</c:v>
                </c:pt>
                <c:pt idx="144">
                  <c:v>0.78819215122135144</c:v>
                </c:pt>
                <c:pt idx="145">
                  <c:v>0.78601419855313281</c:v>
                </c:pt>
                <c:pt idx="146">
                  <c:v>0.78493891862183907</c:v>
                </c:pt>
                <c:pt idx="147">
                  <c:v>0.78586664422350061</c:v>
                </c:pt>
                <c:pt idx="148">
                  <c:v>0.83878089186800919</c:v>
                </c:pt>
                <c:pt idx="149">
                  <c:v>0.84192745547290349</c:v>
                </c:pt>
                <c:pt idx="150">
                  <c:v>0.83272656119676502</c:v>
                </c:pt>
                <c:pt idx="151">
                  <c:v>0.83463640075821066</c:v>
                </c:pt>
                <c:pt idx="152">
                  <c:v>0.82672606000402926</c:v>
                </c:pt>
                <c:pt idx="153">
                  <c:v>0.82356792784146993</c:v>
                </c:pt>
                <c:pt idx="154">
                  <c:v>0.82525050846219505</c:v>
                </c:pt>
                <c:pt idx="155">
                  <c:v>0.82448392095434231</c:v>
                </c:pt>
                <c:pt idx="156">
                  <c:v>0.81799530611634441</c:v>
                </c:pt>
                <c:pt idx="157">
                  <c:v>0.81812877670193773</c:v>
                </c:pt>
                <c:pt idx="158">
                  <c:v>0.81771402356723299</c:v>
                </c:pt>
                <c:pt idx="159">
                  <c:v>0.81763889807620416</c:v>
                </c:pt>
                <c:pt idx="160">
                  <c:v>0.80362042212456875</c:v>
                </c:pt>
                <c:pt idx="161">
                  <c:v>0.80247036589742704</c:v>
                </c:pt>
                <c:pt idx="162">
                  <c:v>0.7932523969507983</c:v>
                </c:pt>
                <c:pt idx="163">
                  <c:v>0.79700152289054826</c:v>
                </c:pt>
                <c:pt idx="164">
                  <c:v>0.79272365727138594</c:v>
                </c:pt>
                <c:pt idx="165">
                  <c:v>0.78504890235039804</c:v>
                </c:pt>
                <c:pt idx="166">
                  <c:v>0.78360335670574199</c:v>
                </c:pt>
                <c:pt idx="167">
                  <c:v>0.7828757026181713</c:v>
                </c:pt>
                <c:pt idx="168">
                  <c:v>0.76303879936403018</c:v>
                </c:pt>
                <c:pt idx="169">
                  <c:v>0.73593054230224808</c:v>
                </c:pt>
                <c:pt idx="170">
                  <c:v>0.74689103247285327</c:v>
                </c:pt>
                <c:pt idx="171">
                  <c:v>0.75410741712732487</c:v>
                </c:pt>
                <c:pt idx="172">
                  <c:v>0.59247987493758525</c:v>
                </c:pt>
                <c:pt idx="173">
                  <c:v>0.50362822244572714</c:v>
                </c:pt>
                <c:pt idx="174">
                  <c:v>0.51085801585601665</c:v>
                </c:pt>
                <c:pt idx="175">
                  <c:v>0.51240733714805053</c:v>
                </c:pt>
                <c:pt idx="176">
                  <c:v>0.51366079997086278</c:v>
                </c:pt>
                <c:pt idx="177">
                  <c:v>0.48214678597424582</c:v>
                </c:pt>
                <c:pt idx="178">
                  <c:v>0.46646447128899066</c:v>
                </c:pt>
                <c:pt idx="179">
                  <c:v>0.44676197384582317</c:v>
                </c:pt>
                <c:pt idx="180">
                  <c:v>0.42196686291241409</c:v>
                </c:pt>
                <c:pt idx="181">
                  <c:v>0.40017177270657689</c:v>
                </c:pt>
                <c:pt idx="182">
                  <c:v>0.37912066680448286</c:v>
                </c:pt>
                <c:pt idx="183">
                  <c:v>0.3776578584224296</c:v>
                </c:pt>
                <c:pt idx="184">
                  <c:v>0.37735107340190099</c:v>
                </c:pt>
                <c:pt idx="185">
                  <c:v>0.3747077333423996</c:v>
                </c:pt>
                <c:pt idx="186">
                  <c:v>0.38202857185647471</c:v>
                </c:pt>
                <c:pt idx="187">
                  <c:v>0.40259508664933508</c:v>
                </c:pt>
                <c:pt idx="188">
                  <c:v>0.38722271774560202</c:v>
                </c:pt>
                <c:pt idx="189">
                  <c:v>0.39640782769428518</c:v>
                </c:pt>
                <c:pt idx="190">
                  <c:v>0.42057865781409298</c:v>
                </c:pt>
                <c:pt idx="191">
                  <c:v>0.46356159694622795</c:v>
                </c:pt>
                <c:pt idx="192">
                  <c:v>0.46234417387866522</c:v>
                </c:pt>
                <c:pt idx="193">
                  <c:v>0.46579385175498939</c:v>
                </c:pt>
                <c:pt idx="194">
                  <c:v>0.42597401091819376</c:v>
                </c:pt>
                <c:pt idx="195">
                  <c:v>0.42048667197788159</c:v>
                </c:pt>
                <c:pt idx="196">
                  <c:v>0.42538016550300406</c:v>
                </c:pt>
                <c:pt idx="197">
                  <c:v>0.42218765379414319</c:v>
                </c:pt>
                <c:pt idx="198">
                  <c:v>0.4348061500169686</c:v>
                </c:pt>
                <c:pt idx="199">
                  <c:v>0.42814178506925205</c:v>
                </c:pt>
                <c:pt idx="200">
                  <c:v>0.43515992552098648</c:v>
                </c:pt>
                <c:pt idx="201">
                  <c:v>0.42719338826504782</c:v>
                </c:pt>
                <c:pt idx="202">
                  <c:v>0.48295124465058892</c:v>
                </c:pt>
                <c:pt idx="203">
                  <c:v>0.4833093724567562</c:v>
                </c:pt>
                <c:pt idx="204">
                  <c:v>0.46862424595717822</c:v>
                </c:pt>
                <c:pt idx="205">
                  <c:v>0.47927097517388823</c:v>
                </c:pt>
                <c:pt idx="206">
                  <c:v>0.47573368405445993</c:v>
                </c:pt>
                <c:pt idx="207">
                  <c:v>0.46550780727999913</c:v>
                </c:pt>
                <c:pt idx="208">
                  <c:v>0.46048948005077051</c:v>
                </c:pt>
                <c:pt idx="209">
                  <c:v>0.45628040588043972</c:v>
                </c:pt>
                <c:pt idx="210">
                  <c:v>0.46888381478815694</c:v>
                </c:pt>
                <c:pt idx="211">
                  <c:v>0.4602347849669019</c:v>
                </c:pt>
                <c:pt idx="212">
                  <c:v>0.4684476499125807</c:v>
                </c:pt>
                <c:pt idx="213">
                  <c:v>0.46301728758110677</c:v>
                </c:pt>
                <c:pt idx="214">
                  <c:v>0.45342812685486605</c:v>
                </c:pt>
                <c:pt idx="215">
                  <c:v>0.4466402103611532</c:v>
                </c:pt>
                <c:pt idx="216">
                  <c:v>0.46033553941048627</c:v>
                </c:pt>
                <c:pt idx="217">
                  <c:v>0.45254268204458697</c:v>
                </c:pt>
                <c:pt idx="218">
                  <c:v>0.42691627329945225</c:v>
                </c:pt>
                <c:pt idx="219">
                  <c:v>0.42857929919597559</c:v>
                </c:pt>
                <c:pt idx="220">
                  <c:v>0.45035584659770328</c:v>
                </c:pt>
                <c:pt idx="221">
                  <c:v>0.44889451162170296</c:v>
                </c:pt>
                <c:pt idx="222">
                  <c:v>0.44757224167764281</c:v>
                </c:pt>
                <c:pt idx="223">
                  <c:v>0.39401467306666732</c:v>
                </c:pt>
                <c:pt idx="224">
                  <c:v>0.39387004806455506</c:v>
                </c:pt>
                <c:pt idx="225">
                  <c:v>0.40408330839198647</c:v>
                </c:pt>
                <c:pt idx="226">
                  <c:v>0.4051897751201809</c:v>
                </c:pt>
                <c:pt idx="227">
                  <c:v>0.38957715342401805</c:v>
                </c:pt>
                <c:pt idx="228">
                  <c:v>0.38097192179667533</c:v>
                </c:pt>
                <c:pt idx="229">
                  <c:v>0.39300943035906322</c:v>
                </c:pt>
                <c:pt idx="230">
                  <c:v>0.39215111632961064</c:v>
                </c:pt>
                <c:pt idx="231">
                  <c:v>0.37702427698252833</c:v>
                </c:pt>
                <c:pt idx="232">
                  <c:v>0.37634530609669786</c:v>
                </c:pt>
                <c:pt idx="233">
                  <c:v>0.3840186662692181</c:v>
                </c:pt>
                <c:pt idx="234">
                  <c:v>0.3799399239622519</c:v>
                </c:pt>
                <c:pt idx="235">
                  <c:v>0.32346157920986796</c:v>
                </c:pt>
                <c:pt idx="236">
                  <c:v>0.31029732265706989</c:v>
                </c:pt>
                <c:pt idx="237">
                  <c:v>0.36440144852404927</c:v>
                </c:pt>
                <c:pt idx="238">
                  <c:v>0.37608077742419838</c:v>
                </c:pt>
                <c:pt idx="239">
                  <c:v>0.40942385046896335</c:v>
                </c:pt>
                <c:pt idx="240">
                  <c:v>0.41936371037156878</c:v>
                </c:pt>
                <c:pt idx="241">
                  <c:v>0.41499404026222403</c:v>
                </c:pt>
                <c:pt idx="242">
                  <c:v>0.42078152894033105</c:v>
                </c:pt>
                <c:pt idx="243">
                  <c:v>0.42079960839859043</c:v>
                </c:pt>
                <c:pt idx="244">
                  <c:v>0.42079498938696419</c:v>
                </c:pt>
                <c:pt idx="245">
                  <c:v>0.41188275062833346</c:v>
                </c:pt>
                <c:pt idx="246">
                  <c:v>0.40991621658913668</c:v>
                </c:pt>
                <c:pt idx="247">
                  <c:v>0.41877101456389204</c:v>
                </c:pt>
                <c:pt idx="248">
                  <c:v>0.4279896829075886</c:v>
                </c:pt>
                <c:pt idx="249">
                  <c:v>0.42678602368095714</c:v>
                </c:pt>
                <c:pt idx="250">
                  <c:v>0.42048755824755696</c:v>
                </c:pt>
                <c:pt idx="251">
                  <c:v>0.41783031405319132</c:v>
                </c:pt>
                <c:pt idx="252">
                  <c:v>0.41980447958445249</c:v>
                </c:pt>
                <c:pt idx="253">
                  <c:v>0.41983746203633171</c:v>
                </c:pt>
                <c:pt idx="254">
                  <c:v>0.41331823214690994</c:v>
                </c:pt>
                <c:pt idx="255">
                  <c:v>0.40840866157436612</c:v>
                </c:pt>
                <c:pt idx="256">
                  <c:v>0.4171334926951788</c:v>
                </c:pt>
                <c:pt idx="257">
                  <c:v>0.41874675956580731</c:v>
                </c:pt>
                <c:pt idx="258">
                  <c:v>0.40426891640929907</c:v>
                </c:pt>
                <c:pt idx="259">
                  <c:v>0.40735652358917113</c:v>
                </c:pt>
                <c:pt idx="260">
                  <c:v>0.40706246663250428</c:v>
                </c:pt>
                <c:pt idx="261">
                  <c:v>0.41557220525927141</c:v>
                </c:pt>
                <c:pt idx="262">
                  <c:v>0.37870866534557152</c:v>
                </c:pt>
                <c:pt idx="263">
                  <c:v>0.38386727521837538</c:v>
                </c:pt>
                <c:pt idx="264">
                  <c:v>0.38476970491882695</c:v>
                </c:pt>
                <c:pt idx="265">
                  <c:v>0.38976514547723901</c:v>
                </c:pt>
                <c:pt idx="266">
                  <c:v>0.40632664947950292</c:v>
                </c:pt>
                <c:pt idx="267">
                  <c:v>0.39082173067081011</c:v>
                </c:pt>
                <c:pt idx="268">
                  <c:v>0.41698559716236877</c:v>
                </c:pt>
                <c:pt idx="269">
                  <c:v>0.41628465073702886</c:v>
                </c:pt>
                <c:pt idx="270">
                  <c:v>0.46197862569354231</c:v>
                </c:pt>
                <c:pt idx="271">
                  <c:v>0.46626326840438898</c:v>
                </c:pt>
                <c:pt idx="272">
                  <c:v>0.47633594254183342</c:v>
                </c:pt>
                <c:pt idx="273">
                  <c:v>0.48072488205446284</c:v>
                </c:pt>
                <c:pt idx="274">
                  <c:v>0.47682131710676801</c:v>
                </c:pt>
                <c:pt idx="275">
                  <c:v>0.47777832383461183</c:v>
                </c:pt>
                <c:pt idx="276">
                  <c:v>0.46200805192615879</c:v>
                </c:pt>
                <c:pt idx="277">
                  <c:v>0.46421843486265613</c:v>
                </c:pt>
                <c:pt idx="278">
                  <c:v>0.46189205561904645</c:v>
                </c:pt>
                <c:pt idx="279">
                  <c:v>0.437221292901744</c:v>
                </c:pt>
                <c:pt idx="280">
                  <c:v>0.43500552593324254</c:v>
                </c:pt>
                <c:pt idx="281">
                  <c:v>0.43157010657473843</c:v>
                </c:pt>
                <c:pt idx="282">
                  <c:v>0.43575348376860945</c:v>
                </c:pt>
                <c:pt idx="283">
                  <c:v>0.46308616871971958</c:v>
                </c:pt>
                <c:pt idx="284">
                  <c:v>0.46318985126878309</c:v>
                </c:pt>
                <c:pt idx="285">
                  <c:v>0.46245820186739883</c:v>
                </c:pt>
                <c:pt idx="286">
                  <c:v>0.47172012683811104</c:v>
                </c:pt>
                <c:pt idx="287">
                  <c:v>0.49052213904142694</c:v>
                </c:pt>
                <c:pt idx="288">
                  <c:v>0.48996859894928546</c:v>
                </c:pt>
                <c:pt idx="289">
                  <c:v>0.48919224866081495</c:v>
                </c:pt>
                <c:pt idx="290">
                  <c:v>0.48471111458810695</c:v>
                </c:pt>
                <c:pt idx="291">
                  <c:v>0.48647657834042246</c:v>
                </c:pt>
                <c:pt idx="292">
                  <c:v>0.48694145751819312</c:v>
                </c:pt>
                <c:pt idx="293">
                  <c:v>0.48310964030229436</c:v>
                </c:pt>
                <c:pt idx="294">
                  <c:v>0.48389175990659178</c:v>
                </c:pt>
                <c:pt idx="295">
                  <c:v>0.53050905566120554</c:v>
                </c:pt>
                <c:pt idx="296">
                  <c:v>0.55810989110409825</c:v>
                </c:pt>
                <c:pt idx="297">
                  <c:v>0.52131423929577247</c:v>
                </c:pt>
                <c:pt idx="298">
                  <c:v>0.52438786528135306</c:v>
                </c:pt>
                <c:pt idx="299">
                  <c:v>0.50056358575841631</c:v>
                </c:pt>
                <c:pt idx="300">
                  <c:v>0.50535506586436729</c:v>
                </c:pt>
                <c:pt idx="301">
                  <c:v>0.51437285970551228</c:v>
                </c:pt>
                <c:pt idx="302">
                  <c:v>0.50477545681197711</c:v>
                </c:pt>
                <c:pt idx="303">
                  <c:v>0.49041902204355708</c:v>
                </c:pt>
                <c:pt idx="304">
                  <c:v>0.48419066837293617</c:v>
                </c:pt>
                <c:pt idx="305">
                  <c:v>0.49678741622080796</c:v>
                </c:pt>
                <c:pt idx="306">
                  <c:v>0.49481666896497456</c:v>
                </c:pt>
                <c:pt idx="307">
                  <c:v>0.48485833072776413</c:v>
                </c:pt>
                <c:pt idx="308">
                  <c:v>0.49541914581993596</c:v>
                </c:pt>
                <c:pt idx="309">
                  <c:v>0.49949474503444707</c:v>
                </c:pt>
                <c:pt idx="310">
                  <c:v>0.47292116511438348</c:v>
                </c:pt>
                <c:pt idx="311">
                  <c:v>0.45753323072948182</c:v>
                </c:pt>
                <c:pt idx="312">
                  <c:v>0.45334169407586533</c:v>
                </c:pt>
                <c:pt idx="313">
                  <c:v>0.4494873240191592</c:v>
                </c:pt>
                <c:pt idx="314">
                  <c:v>0.45658330065420294</c:v>
                </c:pt>
                <c:pt idx="315">
                  <c:v>0.48013613849836256</c:v>
                </c:pt>
                <c:pt idx="316">
                  <c:v>0.4645138844875748</c:v>
                </c:pt>
                <c:pt idx="317">
                  <c:v>0.46069921796196645</c:v>
                </c:pt>
                <c:pt idx="318">
                  <c:v>0.45033440287366161</c:v>
                </c:pt>
                <c:pt idx="319">
                  <c:v>0.43982785996767698</c:v>
                </c:pt>
                <c:pt idx="320">
                  <c:v>0.48063405805245257</c:v>
                </c:pt>
                <c:pt idx="321">
                  <c:v>0.48217990940357619</c:v>
                </c:pt>
                <c:pt idx="322">
                  <c:v>0.50303245799034213</c:v>
                </c:pt>
                <c:pt idx="323">
                  <c:v>0.49816823892425166</c:v>
                </c:pt>
                <c:pt idx="324">
                  <c:v>0.50633421458102679</c:v>
                </c:pt>
                <c:pt idx="325">
                  <c:v>0.50220808392487926</c:v>
                </c:pt>
                <c:pt idx="326">
                  <c:v>0.4858885407925479</c:v>
                </c:pt>
                <c:pt idx="327">
                  <c:v>0.50514405097428328</c:v>
                </c:pt>
                <c:pt idx="328">
                  <c:v>0.47254331692360585</c:v>
                </c:pt>
                <c:pt idx="329">
                  <c:v>0.47464216282832472</c:v>
                </c:pt>
                <c:pt idx="330">
                  <c:v>0.44581172125383567</c:v>
                </c:pt>
                <c:pt idx="331">
                  <c:v>0.43904135716088005</c:v>
                </c:pt>
                <c:pt idx="332">
                  <c:v>0.41013015212303627</c:v>
                </c:pt>
                <c:pt idx="333">
                  <c:v>0.41339461094395608</c:v>
                </c:pt>
                <c:pt idx="334">
                  <c:v>0.39870097247396857</c:v>
                </c:pt>
                <c:pt idx="335">
                  <c:v>0.40881244071964634</c:v>
                </c:pt>
                <c:pt idx="336">
                  <c:v>0.43804332311227612</c:v>
                </c:pt>
                <c:pt idx="337">
                  <c:v>0.43931714357318191</c:v>
                </c:pt>
                <c:pt idx="338">
                  <c:v>0.43970592443503359</c:v>
                </c:pt>
                <c:pt idx="339">
                  <c:v>0.26967749732734264</c:v>
                </c:pt>
                <c:pt idx="340">
                  <c:v>0.28925472254584661</c:v>
                </c:pt>
                <c:pt idx="341">
                  <c:v>0.29266431213727317</c:v>
                </c:pt>
                <c:pt idx="342">
                  <c:v>0.28984184664629509</c:v>
                </c:pt>
                <c:pt idx="343">
                  <c:v>0.27574458600858087</c:v>
                </c:pt>
                <c:pt idx="344">
                  <c:v>0.27452790513916375</c:v>
                </c:pt>
                <c:pt idx="345">
                  <c:v>0.27984093389947384</c:v>
                </c:pt>
                <c:pt idx="346">
                  <c:v>0.2656181475986979</c:v>
                </c:pt>
                <c:pt idx="347">
                  <c:v>0.25201623860350103</c:v>
                </c:pt>
                <c:pt idx="348">
                  <c:v>0.26763547611929223</c:v>
                </c:pt>
                <c:pt idx="349">
                  <c:v>0.27062180368043803</c:v>
                </c:pt>
                <c:pt idx="350">
                  <c:v>0.27365524958010262</c:v>
                </c:pt>
                <c:pt idx="351">
                  <c:v>0.27686284548315454</c:v>
                </c:pt>
                <c:pt idx="352">
                  <c:v>0.31689368194893103</c:v>
                </c:pt>
                <c:pt idx="353">
                  <c:v>0.31718814085132063</c:v>
                </c:pt>
                <c:pt idx="354">
                  <c:v>0.31842045629900084</c:v>
                </c:pt>
                <c:pt idx="355">
                  <c:v>0.3299377692599274</c:v>
                </c:pt>
                <c:pt idx="356">
                  <c:v>0.33342457420533289</c:v>
                </c:pt>
                <c:pt idx="357">
                  <c:v>0.34820956231746486</c:v>
                </c:pt>
                <c:pt idx="358">
                  <c:v>0.34091968415772544</c:v>
                </c:pt>
                <c:pt idx="359">
                  <c:v>0.3366041011127377</c:v>
                </c:pt>
                <c:pt idx="360">
                  <c:v>0.33276010185927041</c:v>
                </c:pt>
                <c:pt idx="361">
                  <c:v>0.34415259282821781</c:v>
                </c:pt>
                <c:pt idx="362">
                  <c:v>0.35079704622102592</c:v>
                </c:pt>
                <c:pt idx="363">
                  <c:v>0.37261453987477056</c:v>
                </c:pt>
                <c:pt idx="364">
                  <c:v>0.37761090260497232</c:v>
                </c:pt>
                <c:pt idx="365">
                  <c:v>0.38314769911981034</c:v>
                </c:pt>
                <c:pt idx="366">
                  <c:v>0.38436704790451492</c:v>
                </c:pt>
                <c:pt idx="367">
                  <c:v>0.35997371693574459</c:v>
                </c:pt>
                <c:pt idx="368">
                  <c:v>0.34900001197705538</c:v>
                </c:pt>
                <c:pt idx="369">
                  <c:v>0.33852611116738335</c:v>
                </c:pt>
                <c:pt idx="370">
                  <c:v>0.35408112592889135</c:v>
                </c:pt>
                <c:pt idx="371">
                  <c:v>0.36787922914777865</c:v>
                </c:pt>
                <c:pt idx="372">
                  <c:v>0.36589569911974545</c:v>
                </c:pt>
                <c:pt idx="373">
                  <c:v>0.31331789516667535</c:v>
                </c:pt>
                <c:pt idx="374">
                  <c:v>0.32570931981964424</c:v>
                </c:pt>
                <c:pt idx="375">
                  <c:v>0.32003776611186235</c:v>
                </c:pt>
                <c:pt idx="376">
                  <c:v>0.3277866996976686</c:v>
                </c:pt>
                <c:pt idx="377">
                  <c:v>0.33282536773382171</c:v>
                </c:pt>
                <c:pt idx="378">
                  <c:v>0.31921771986049058</c:v>
                </c:pt>
                <c:pt idx="379">
                  <c:v>0.32617020748231423</c:v>
                </c:pt>
                <c:pt idx="380">
                  <c:v>0.29371868500891446</c:v>
                </c:pt>
                <c:pt idx="381">
                  <c:v>0.26084815179731935</c:v>
                </c:pt>
                <c:pt idx="382">
                  <c:v>0.27951033186913471</c:v>
                </c:pt>
                <c:pt idx="383">
                  <c:v>0.30684897363052743</c:v>
                </c:pt>
                <c:pt idx="384">
                  <c:v>0.2916798979192945</c:v>
                </c:pt>
                <c:pt idx="385">
                  <c:v>0.3023041371352157</c:v>
                </c:pt>
                <c:pt idx="386">
                  <c:v>0.283076691689642</c:v>
                </c:pt>
                <c:pt idx="387">
                  <c:v>0.28026650475172799</c:v>
                </c:pt>
                <c:pt idx="388">
                  <c:v>0.29904487526417212</c:v>
                </c:pt>
                <c:pt idx="389">
                  <c:v>0.30165553217599972</c:v>
                </c:pt>
                <c:pt idx="390">
                  <c:v>0.28617131945818386</c:v>
                </c:pt>
                <c:pt idx="391">
                  <c:v>0.31365493398721556</c:v>
                </c:pt>
                <c:pt idx="392">
                  <c:v>0.31816783850005281</c:v>
                </c:pt>
                <c:pt idx="393">
                  <c:v>0.3104449077580706</c:v>
                </c:pt>
                <c:pt idx="394">
                  <c:v>0.33054882857498219</c:v>
                </c:pt>
                <c:pt idx="395">
                  <c:v>0.33683111571090546</c:v>
                </c:pt>
                <c:pt idx="396">
                  <c:v>0.32136458875637136</c:v>
                </c:pt>
                <c:pt idx="397">
                  <c:v>0.32878684695405902</c:v>
                </c:pt>
                <c:pt idx="398">
                  <c:v>0.30458384822161461</c:v>
                </c:pt>
                <c:pt idx="399">
                  <c:v>0.31468705251801948</c:v>
                </c:pt>
                <c:pt idx="400">
                  <c:v>0.31491017942091903</c:v>
                </c:pt>
                <c:pt idx="401">
                  <c:v>0.30033041661367654</c:v>
                </c:pt>
                <c:pt idx="402">
                  <c:v>0.39251655213801084</c:v>
                </c:pt>
                <c:pt idx="403">
                  <c:v>0.39224434722466511</c:v>
                </c:pt>
                <c:pt idx="404">
                  <c:v>0.40465881820725319</c:v>
                </c:pt>
                <c:pt idx="405">
                  <c:v>0.42010496602894509</c:v>
                </c:pt>
                <c:pt idx="406">
                  <c:v>0.43640481656647895</c:v>
                </c:pt>
                <c:pt idx="407">
                  <c:v>0.43306638511316808</c:v>
                </c:pt>
                <c:pt idx="408">
                  <c:v>0.44570341479681769</c:v>
                </c:pt>
                <c:pt idx="409">
                  <c:v>0.47128366818930234</c:v>
                </c:pt>
                <c:pt idx="410">
                  <c:v>0.470749615567851</c:v>
                </c:pt>
                <c:pt idx="411">
                  <c:v>0.4748389241329643</c:v>
                </c:pt>
                <c:pt idx="412">
                  <c:v>0.46680272866455508</c:v>
                </c:pt>
                <c:pt idx="413">
                  <c:v>0.48941195065316484</c:v>
                </c:pt>
                <c:pt idx="414">
                  <c:v>0.48764968460489305</c:v>
                </c:pt>
                <c:pt idx="415">
                  <c:v>0.47681837550870793</c:v>
                </c:pt>
                <c:pt idx="416">
                  <c:v>0.4838725829393003</c:v>
                </c:pt>
                <c:pt idx="417">
                  <c:v>0.48371125953885014</c:v>
                </c:pt>
                <c:pt idx="418">
                  <c:v>0.4934239124603792</c:v>
                </c:pt>
                <c:pt idx="419">
                  <c:v>0.5154454172642956</c:v>
                </c:pt>
                <c:pt idx="420">
                  <c:v>0.52884648448282878</c:v>
                </c:pt>
                <c:pt idx="421">
                  <c:v>0.52297413885962463</c:v>
                </c:pt>
                <c:pt idx="422">
                  <c:v>0.53819951087251061</c:v>
                </c:pt>
                <c:pt idx="423">
                  <c:v>0.53666958761113226</c:v>
                </c:pt>
                <c:pt idx="424">
                  <c:v>0.54014814064925787</c:v>
                </c:pt>
                <c:pt idx="425">
                  <c:v>0.53727064907602284</c:v>
                </c:pt>
                <c:pt idx="426">
                  <c:v>0.54708659713415941</c:v>
                </c:pt>
                <c:pt idx="427">
                  <c:v>0.56002460244568553</c:v>
                </c:pt>
                <c:pt idx="428">
                  <c:v>0.57057114453532765</c:v>
                </c:pt>
                <c:pt idx="429">
                  <c:v>0.59032037073307697</c:v>
                </c:pt>
                <c:pt idx="430">
                  <c:v>0.58941199185184179</c:v>
                </c:pt>
                <c:pt idx="431">
                  <c:v>0.58754081479027054</c:v>
                </c:pt>
                <c:pt idx="432">
                  <c:v>0.59692554676847975</c:v>
                </c:pt>
                <c:pt idx="433">
                  <c:v>0.63488296804046895</c:v>
                </c:pt>
                <c:pt idx="434">
                  <c:v>0.631829583149491</c:v>
                </c:pt>
                <c:pt idx="435">
                  <c:v>0.63460913820505227</c:v>
                </c:pt>
                <c:pt idx="436">
                  <c:v>0.63522333684275489</c:v>
                </c:pt>
                <c:pt idx="437">
                  <c:v>0.64169687954601529</c:v>
                </c:pt>
                <c:pt idx="438">
                  <c:v>0.64799982098350217</c:v>
                </c:pt>
                <c:pt idx="439">
                  <c:v>0.66982337319828733</c:v>
                </c:pt>
                <c:pt idx="440">
                  <c:v>0.66546774057735891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5A-43C1-A4FD-387922A2BF0E}"/>
            </c:ext>
          </c:extLst>
        </c:ser>
        <c:ser>
          <c:idx val="2"/>
          <c:order val="2"/>
          <c:tx>
            <c:strRef>
              <c:f>Rolling_Corr!$D$1:$D$60</c:f>
              <c:strCache>
                <c:ptCount val="60"/>
                <c:pt idx="0">
                  <c:v>AXP-V 60D CORRELATION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Rolling_Corr!$A$61:$A$501</c:f>
              <c:numCache>
                <c:formatCode>m/d/yyyy</c:formatCode>
                <c:ptCount val="441"/>
                <c:pt idx="0">
                  <c:v>45590</c:v>
                </c:pt>
                <c:pt idx="1">
                  <c:v>45593</c:v>
                </c:pt>
                <c:pt idx="2">
                  <c:v>45594</c:v>
                </c:pt>
                <c:pt idx="3">
                  <c:v>45595</c:v>
                </c:pt>
                <c:pt idx="4">
                  <c:v>45596</c:v>
                </c:pt>
                <c:pt idx="5">
                  <c:v>45597</c:v>
                </c:pt>
                <c:pt idx="6">
                  <c:v>45600</c:v>
                </c:pt>
                <c:pt idx="7">
                  <c:v>45601</c:v>
                </c:pt>
                <c:pt idx="8">
                  <c:v>45602</c:v>
                </c:pt>
                <c:pt idx="9">
                  <c:v>45603</c:v>
                </c:pt>
                <c:pt idx="10">
                  <c:v>45604</c:v>
                </c:pt>
                <c:pt idx="11">
                  <c:v>45607</c:v>
                </c:pt>
                <c:pt idx="12">
                  <c:v>45608</c:v>
                </c:pt>
                <c:pt idx="13">
                  <c:v>45609</c:v>
                </c:pt>
                <c:pt idx="14">
                  <c:v>45610</c:v>
                </c:pt>
                <c:pt idx="15">
                  <c:v>45611</c:v>
                </c:pt>
                <c:pt idx="16">
                  <c:v>45614</c:v>
                </c:pt>
                <c:pt idx="17">
                  <c:v>45615</c:v>
                </c:pt>
                <c:pt idx="18">
                  <c:v>45616</c:v>
                </c:pt>
                <c:pt idx="19">
                  <c:v>45617</c:v>
                </c:pt>
                <c:pt idx="20">
                  <c:v>45618</c:v>
                </c:pt>
                <c:pt idx="21">
                  <c:v>45621</c:v>
                </c:pt>
                <c:pt idx="22">
                  <c:v>45622</c:v>
                </c:pt>
                <c:pt idx="23">
                  <c:v>45623</c:v>
                </c:pt>
                <c:pt idx="24">
                  <c:v>45625</c:v>
                </c:pt>
                <c:pt idx="25">
                  <c:v>45628</c:v>
                </c:pt>
                <c:pt idx="26">
                  <c:v>45629</c:v>
                </c:pt>
                <c:pt idx="27">
                  <c:v>45630</c:v>
                </c:pt>
                <c:pt idx="28">
                  <c:v>45631</c:v>
                </c:pt>
                <c:pt idx="29">
                  <c:v>45632</c:v>
                </c:pt>
                <c:pt idx="30">
                  <c:v>45635</c:v>
                </c:pt>
                <c:pt idx="31">
                  <c:v>45636</c:v>
                </c:pt>
                <c:pt idx="32">
                  <c:v>45637</c:v>
                </c:pt>
                <c:pt idx="33">
                  <c:v>45638</c:v>
                </c:pt>
                <c:pt idx="34">
                  <c:v>45639</c:v>
                </c:pt>
                <c:pt idx="35">
                  <c:v>45642</c:v>
                </c:pt>
                <c:pt idx="36">
                  <c:v>45643</c:v>
                </c:pt>
                <c:pt idx="37">
                  <c:v>45644</c:v>
                </c:pt>
                <c:pt idx="38">
                  <c:v>45645</c:v>
                </c:pt>
                <c:pt idx="39">
                  <c:v>45646</c:v>
                </c:pt>
                <c:pt idx="40">
                  <c:v>45649</c:v>
                </c:pt>
                <c:pt idx="41">
                  <c:v>45650</c:v>
                </c:pt>
                <c:pt idx="42">
                  <c:v>45652</c:v>
                </c:pt>
                <c:pt idx="43">
                  <c:v>45653</c:v>
                </c:pt>
                <c:pt idx="44">
                  <c:v>45656</c:v>
                </c:pt>
                <c:pt idx="45">
                  <c:v>45657</c:v>
                </c:pt>
                <c:pt idx="46">
                  <c:v>45659</c:v>
                </c:pt>
                <c:pt idx="47">
                  <c:v>45660</c:v>
                </c:pt>
                <c:pt idx="48">
                  <c:v>45663</c:v>
                </c:pt>
                <c:pt idx="49">
                  <c:v>45664</c:v>
                </c:pt>
                <c:pt idx="50">
                  <c:v>45665</c:v>
                </c:pt>
                <c:pt idx="51">
                  <c:v>45667</c:v>
                </c:pt>
                <c:pt idx="52">
                  <c:v>45670</c:v>
                </c:pt>
                <c:pt idx="53">
                  <c:v>45671</c:v>
                </c:pt>
                <c:pt idx="54">
                  <c:v>45672</c:v>
                </c:pt>
                <c:pt idx="55">
                  <c:v>45673</c:v>
                </c:pt>
                <c:pt idx="56">
                  <c:v>45674</c:v>
                </c:pt>
                <c:pt idx="57">
                  <c:v>45678</c:v>
                </c:pt>
                <c:pt idx="58">
                  <c:v>45679</c:v>
                </c:pt>
                <c:pt idx="59">
                  <c:v>45680</c:v>
                </c:pt>
                <c:pt idx="60">
                  <c:v>45681</c:v>
                </c:pt>
                <c:pt idx="61">
                  <c:v>45684</c:v>
                </c:pt>
                <c:pt idx="62">
                  <c:v>45685</c:v>
                </c:pt>
                <c:pt idx="63">
                  <c:v>45686</c:v>
                </c:pt>
                <c:pt idx="64">
                  <c:v>45687</c:v>
                </c:pt>
                <c:pt idx="65">
                  <c:v>45688</c:v>
                </c:pt>
                <c:pt idx="66">
                  <c:v>45691</c:v>
                </c:pt>
                <c:pt idx="67">
                  <c:v>45692</c:v>
                </c:pt>
                <c:pt idx="68">
                  <c:v>45693</c:v>
                </c:pt>
                <c:pt idx="69">
                  <c:v>45694</c:v>
                </c:pt>
                <c:pt idx="70">
                  <c:v>45695</c:v>
                </c:pt>
                <c:pt idx="71">
                  <c:v>45698</c:v>
                </c:pt>
                <c:pt idx="72">
                  <c:v>45699</c:v>
                </c:pt>
                <c:pt idx="73">
                  <c:v>45700</c:v>
                </c:pt>
                <c:pt idx="74">
                  <c:v>45701</c:v>
                </c:pt>
                <c:pt idx="75">
                  <c:v>45702</c:v>
                </c:pt>
                <c:pt idx="76">
                  <c:v>45706</c:v>
                </c:pt>
                <c:pt idx="77">
                  <c:v>45707</c:v>
                </c:pt>
                <c:pt idx="78">
                  <c:v>45708</c:v>
                </c:pt>
                <c:pt idx="79">
                  <c:v>45709</c:v>
                </c:pt>
                <c:pt idx="80">
                  <c:v>45712</c:v>
                </c:pt>
                <c:pt idx="81">
                  <c:v>45713</c:v>
                </c:pt>
                <c:pt idx="82">
                  <c:v>45714</c:v>
                </c:pt>
                <c:pt idx="83">
                  <c:v>45715</c:v>
                </c:pt>
                <c:pt idx="84">
                  <c:v>45716</c:v>
                </c:pt>
                <c:pt idx="85">
                  <c:v>45719</c:v>
                </c:pt>
                <c:pt idx="86">
                  <c:v>45720</c:v>
                </c:pt>
                <c:pt idx="87">
                  <c:v>45721</c:v>
                </c:pt>
                <c:pt idx="88">
                  <c:v>45722</c:v>
                </c:pt>
                <c:pt idx="89">
                  <c:v>45723</c:v>
                </c:pt>
                <c:pt idx="90">
                  <c:v>45726</c:v>
                </c:pt>
                <c:pt idx="91">
                  <c:v>45727</c:v>
                </c:pt>
                <c:pt idx="92">
                  <c:v>45728</c:v>
                </c:pt>
                <c:pt idx="93">
                  <c:v>45729</c:v>
                </c:pt>
                <c:pt idx="94">
                  <c:v>45730</c:v>
                </c:pt>
                <c:pt idx="95">
                  <c:v>45733</c:v>
                </c:pt>
                <c:pt idx="96">
                  <c:v>45734</c:v>
                </c:pt>
                <c:pt idx="97">
                  <c:v>45735</c:v>
                </c:pt>
                <c:pt idx="98">
                  <c:v>45736</c:v>
                </c:pt>
                <c:pt idx="99">
                  <c:v>45737</c:v>
                </c:pt>
                <c:pt idx="100">
                  <c:v>45740</c:v>
                </c:pt>
                <c:pt idx="101">
                  <c:v>45741</c:v>
                </c:pt>
                <c:pt idx="102">
                  <c:v>45742</c:v>
                </c:pt>
                <c:pt idx="103">
                  <c:v>45743</c:v>
                </c:pt>
                <c:pt idx="104">
                  <c:v>45744</c:v>
                </c:pt>
                <c:pt idx="105">
                  <c:v>45747</c:v>
                </c:pt>
                <c:pt idx="106">
                  <c:v>45748</c:v>
                </c:pt>
                <c:pt idx="107">
                  <c:v>45749</c:v>
                </c:pt>
                <c:pt idx="108">
                  <c:v>45750</c:v>
                </c:pt>
                <c:pt idx="109">
                  <c:v>45751</c:v>
                </c:pt>
                <c:pt idx="110">
                  <c:v>45754</c:v>
                </c:pt>
                <c:pt idx="111">
                  <c:v>45755</c:v>
                </c:pt>
                <c:pt idx="112">
                  <c:v>45756</c:v>
                </c:pt>
                <c:pt idx="113">
                  <c:v>45757</c:v>
                </c:pt>
                <c:pt idx="114">
                  <c:v>45758</c:v>
                </c:pt>
                <c:pt idx="115">
                  <c:v>45761</c:v>
                </c:pt>
                <c:pt idx="116">
                  <c:v>45762</c:v>
                </c:pt>
                <c:pt idx="117">
                  <c:v>45763</c:v>
                </c:pt>
                <c:pt idx="118">
                  <c:v>45764</c:v>
                </c:pt>
                <c:pt idx="119">
                  <c:v>45768</c:v>
                </c:pt>
                <c:pt idx="120">
                  <c:v>45769</c:v>
                </c:pt>
                <c:pt idx="121">
                  <c:v>45770</c:v>
                </c:pt>
                <c:pt idx="122">
                  <c:v>45771</c:v>
                </c:pt>
                <c:pt idx="123">
                  <c:v>45772</c:v>
                </c:pt>
                <c:pt idx="124">
                  <c:v>45775</c:v>
                </c:pt>
                <c:pt idx="125">
                  <c:v>45776</c:v>
                </c:pt>
                <c:pt idx="126">
                  <c:v>45777</c:v>
                </c:pt>
                <c:pt idx="127">
                  <c:v>45778</c:v>
                </c:pt>
                <c:pt idx="128">
                  <c:v>45779</c:v>
                </c:pt>
                <c:pt idx="129">
                  <c:v>45782</c:v>
                </c:pt>
                <c:pt idx="130">
                  <c:v>45783</c:v>
                </c:pt>
                <c:pt idx="131">
                  <c:v>45784</c:v>
                </c:pt>
                <c:pt idx="132">
                  <c:v>45785</c:v>
                </c:pt>
                <c:pt idx="133">
                  <c:v>45786</c:v>
                </c:pt>
                <c:pt idx="134">
                  <c:v>45789</c:v>
                </c:pt>
                <c:pt idx="135">
                  <c:v>45790</c:v>
                </c:pt>
                <c:pt idx="136">
                  <c:v>45791</c:v>
                </c:pt>
                <c:pt idx="137">
                  <c:v>45792</c:v>
                </c:pt>
                <c:pt idx="138">
                  <c:v>45793</c:v>
                </c:pt>
                <c:pt idx="139">
                  <c:v>45796</c:v>
                </c:pt>
                <c:pt idx="140">
                  <c:v>45797</c:v>
                </c:pt>
                <c:pt idx="141">
                  <c:v>45798</c:v>
                </c:pt>
                <c:pt idx="142">
                  <c:v>45799</c:v>
                </c:pt>
                <c:pt idx="143">
                  <c:v>45800</c:v>
                </c:pt>
                <c:pt idx="144">
                  <c:v>45804</c:v>
                </c:pt>
                <c:pt idx="145">
                  <c:v>45805</c:v>
                </c:pt>
                <c:pt idx="146">
                  <c:v>45806</c:v>
                </c:pt>
                <c:pt idx="147">
                  <c:v>45807</c:v>
                </c:pt>
                <c:pt idx="148">
                  <c:v>45810</c:v>
                </c:pt>
                <c:pt idx="149">
                  <c:v>45811</c:v>
                </c:pt>
                <c:pt idx="150">
                  <c:v>45812</c:v>
                </c:pt>
                <c:pt idx="151">
                  <c:v>45813</c:v>
                </c:pt>
                <c:pt idx="152">
                  <c:v>45814</c:v>
                </c:pt>
                <c:pt idx="153">
                  <c:v>45817</c:v>
                </c:pt>
                <c:pt idx="154">
                  <c:v>45818</c:v>
                </c:pt>
                <c:pt idx="155">
                  <c:v>45819</c:v>
                </c:pt>
                <c:pt idx="156">
                  <c:v>45820</c:v>
                </c:pt>
                <c:pt idx="157">
                  <c:v>45821</c:v>
                </c:pt>
                <c:pt idx="158">
                  <c:v>45824</c:v>
                </c:pt>
                <c:pt idx="159">
                  <c:v>45825</c:v>
                </c:pt>
                <c:pt idx="160">
                  <c:v>45826</c:v>
                </c:pt>
                <c:pt idx="161">
                  <c:v>45828</c:v>
                </c:pt>
                <c:pt idx="162">
                  <c:v>45831</c:v>
                </c:pt>
                <c:pt idx="163">
                  <c:v>45832</c:v>
                </c:pt>
                <c:pt idx="164">
                  <c:v>45833</c:v>
                </c:pt>
                <c:pt idx="165">
                  <c:v>45834</c:v>
                </c:pt>
                <c:pt idx="166">
                  <c:v>45835</c:v>
                </c:pt>
                <c:pt idx="167">
                  <c:v>45838</c:v>
                </c:pt>
                <c:pt idx="168">
                  <c:v>45839</c:v>
                </c:pt>
                <c:pt idx="169">
                  <c:v>45840</c:v>
                </c:pt>
                <c:pt idx="170">
                  <c:v>45841</c:v>
                </c:pt>
                <c:pt idx="171">
                  <c:v>45845</c:v>
                </c:pt>
                <c:pt idx="172">
                  <c:v>45846</c:v>
                </c:pt>
                <c:pt idx="173">
                  <c:v>45847</c:v>
                </c:pt>
                <c:pt idx="174">
                  <c:v>45848</c:v>
                </c:pt>
                <c:pt idx="175">
                  <c:v>45849</c:v>
                </c:pt>
                <c:pt idx="176">
                  <c:v>45852</c:v>
                </c:pt>
                <c:pt idx="177">
                  <c:v>45853</c:v>
                </c:pt>
                <c:pt idx="178">
                  <c:v>45854</c:v>
                </c:pt>
                <c:pt idx="179">
                  <c:v>45855</c:v>
                </c:pt>
                <c:pt idx="180">
                  <c:v>45856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45866</c:v>
                </c:pt>
                <c:pt idx="187">
                  <c:v>45867</c:v>
                </c:pt>
                <c:pt idx="188">
                  <c:v>45868</c:v>
                </c:pt>
                <c:pt idx="189">
                  <c:v>45869</c:v>
                </c:pt>
                <c:pt idx="190">
                  <c:v>45870</c:v>
                </c:pt>
                <c:pt idx="191">
                  <c:v>45873</c:v>
                </c:pt>
                <c:pt idx="192">
                  <c:v>45874</c:v>
                </c:pt>
                <c:pt idx="193">
                  <c:v>45875</c:v>
                </c:pt>
                <c:pt idx="194">
                  <c:v>45876</c:v>
                </c:pt>
                <c:pt idx="195">
                  <c:v>45877</c:v>
                </c:pt>
                <c:pt idx="196">
                  <c:v>45880</c:v>
                </c:pt>
                <c:pt idx="197">
                  <c:v>45881</c:v>
                </c:pt>
                <c:pt idx="198">
                  <c:v>45882</c:v>
                </c:pt>
                <c:pt idx="199">
                  <c:v>45883</c:v>
                </c:pt>
                <c:pt idx="200">
                  <c:v>45884</c:v>
                </c:pt>
                <c:pt idx="201">
                  <c:v>45887</c:v>
                </c:pt>
                <c:pt idx="202">
                  <c:v>45888</c:v>
                </c:pt>
                <c:pt idx="203">
                  <c:v>45889</c:v>
                </c:pt>
                <c:pt idx="204">
                  <c:v>45890</c:v>
                </c:pt>
                <c:pt idx="205">
                  <c:v>45891</c:v>
                </c:pt>
                <c:pt idx="206">
                  <c:v>45894</c:v>
                </c:pt>
                <c:pt idx="207">
                  <c:v>45895</c:v>
                </c:pt>
                <c:pt idx="208">
                  <c:v>45896</c:v>
                </c:pt>
                <c:pt idx="209">
                  <c:v>45897</c:v>
                </c:pt>
                <c:pt idx="210">
                  <c:v>45898</c:v>
                </c:pt>
                <c:pt idx="211">
                  <c:v>45902</c:v>
                </c:pt>
                <c:pt idx="212">
                  <c:v>45903</c:v>
                </c:pt>
                <c:pt idx="213">
                  <c:v>45904</c:v>
                </c:pt>
                <c:pt idx="214">
                  <c:v>45905</c:v>
                </c:pt>
                <c:pt idx="215">
                  <c:v>45908</c:v>
                </c:pt>
                <c:pt idx="216">
                  <c:v>45909</c:v>
                </c:pt>
                <c:pt idx="217">
                  <c:v>45910</c:v>
                </c:pt>
                <c:pt idx="218">
                  <c:v>45911</c:v>
                </c:pt>
                <c:pt idx="219">
                  <c:v>45912</c:v>
                </c:pt>
                <c:pt idx="220">
                  <c:v>45915</c:v>
                </c:pt>
                <c:pt idx="221">
                  <c:v>45916</c:v>
                </c:pt>
                <c:pt idx="222">
                  <c:v>45917</c:v>
                </c:pt>
                <c:pt idx="223">
                  <c:v>45918</c:v>
                </c:pt>
                <c:pt idx="224">
                  <c:v>45919</c:v>
                </c:pt>
                <c:pt idx="225">
                  <c:v>45922</c:v>
                </c:pt>
                <c:pt idx="226">
                  <c:v>45923</c:v>
                </c:pt>
                <c:pt idx="227">
                  <c:v>45924</c:v>
                </c:pt>
                <c:pt idx="228">
                  <c:v>45925</c:v>
                </c:pt>
                <c:pt idx="229">
                  <c:v>45926</c:v>
                </c:pt>
                <c:pt idx="230">
                  <c:v>45929</c:v>
                </c:pt>
                <c:pt idx="231">
                  <c:v>45930</c:v>
                </c:pt>
                <c:pt idx="232">
                  <c:v>45931</c:v>
                </c:pt>
                <c:pt idx="233">
                  <c:v>45932</c:v>
                </c:pt>
                <c:pt idx="234">
                  <c:v>45933</c:v>
                </c:pt>
                <c:pt idx="235">
                  <c:v>45936</c:v>
                </c:pt>
                <c:pt idx="236">
                  <c:v>45937</c:v>
                </c:pt>
                <c:pt idx="237">
                  <c:v>45938</c:v>
                </c:pt>
                <c:pt idx="238">
                  <c:v>45939</c:v>
                </c:pt>
                <c:pt idx="239">
                  <c:v>45940</c:v>
                </c:pt>
                <c:pt idx="240">
                  <c:v>45943</c:v>
                </c:pt>
                <c:pt idx="241">
                  <c:v>45944</c:v>
                </c:pt>
                <c:pt idx="242">
                  <c:v>45945</c:v>
                </c:pt>
                <c:pt idx="243">
                  <c:v>45946</c:v>
                </c:pt>
                <c:pt idx="244">
                  <c:v>45947</c:v>
                </c:pt>
                <c:pt idx="245">
                  <c:v>45950</c:v>
                </c:pt>
                <c:pt idx="246">
                  <c:v>45951</c:v>
                </c:pt>
                <c:pt idx="247">
                  <c:v>45952</c:v>
                </c:pt>
                <c:pt idx="248">
                  <c:v>45953</c:v>
                </c:pt>
                <c:pt idx="249">
                  <c:v>45954</c:v>
                </c:pt>
                <c:pt idx="250">
                  <c:v>45957</c:v>
                </c:pt>
                <c:pt idx="251">
                  <c:v>45958</c:v>
                </c:pt>
                <c:pt idx="252">
                  <c:v>45959</c:v>
                </c:pt>
                <c:pt idx="253">
                  <c:v>45960</c:v>
                </c:pt>
                <c:pt idx="254">
                  <c:v>45961</c:v>
                </c:pt>
                <c:pt idx="255">
                  <c:v>45964</c:v>
                </c:pt>
                <c:pt idx="256">
                  <c:v>45965</c:v>
                </c:pt>
                <c:pt idx="257">
                  <c:v>45966</c:v>
                </c:pt>
                <c:pt idx="258">
                  <c:v>45967</c:v>
                </c:pt>
                <c:pt idx="259">
                  <c:v>45968</c:v>
                </c:pt>
                <c:pt idx="260">
                  <c:v>45971</c:v>
                </c:pt>
                <c:pt idx="261">
                  <c:v>45972</c:v>
                </c:pt>
                <c:pt idx="262">
                  <c:v>45973</c:v>
                </c:pt>
                <c:pt idx="263">
                  <c:v>45974</c:v>
                </c:pt>
                <c:pt idx="264">
                  <c:v>45975</c:v>
                </c:pt>
                <c:pt idx="265">
                  <c:v>45978</c:v>
                </c:pt>
                <c:pt idx="266">
                  <c:v>45979</c:v>
                </c:pt>
                <c:pt idx="267">
                  <c:v>45980</c:v>
                </c:pt>
                <c:pt idx="268">
                  <c:v>45981</c:v>
                </c:pt>
                <c:pt idx="269">
                  <c:v>45982</c:v>
                </c:pt>
                <c:pt idx="270">
                  <c:v>45985</c:v>
                </c:pt>
                <c:pt idx="271">
                  <c:v>45986</c:v>
                </c:pt>
                <c:pt idx="272">
                  <c:v>45987</c:v>
                </c:pt>
                <c:pt idx="273">
                  <c:v>45989</c:v>
                </c:pt>
                <c:pt idx="274">
                  <c:v>45992</c:v>
                </c:pt>
                <c:pt idx="275">
                  <c:v>45993</c:v>
                </c:pt>
                <c:pt idx="276">
                  <c:v>45994</c:v>
                </c:pt>
                <c:pt idx="277">
                  <c:v>45995</c:v>
                </c:pt>
                <c:pt idx="278">
                  <c:v>45996</c:v>
                </c:pt>
                <c:pt idx="279">
                  <c:v>45999</c:v>
                </c:pt>
                <c:pt idx="280">
                  <c:v>46000</c:v>
                </c:pt>
                <c:pt idx="281">
                  <c:v>46001</c:v>
                </c:pt>
                <c:pt idx="282">
                  <c:v>46002</c:v>
                </c:pt>
                <c:pt idx="283">
                  <c:v>46003</c:v>
                </c:pt>
                <c:pt idx="284">
                  <c:v>46006</c:v>
                </c:pt>
                <c:pt idx="285">
                  <c:v>46007</c:v>
                </c:pt>
                <c:pt idx="286">
                  <c:v>46008</c:v>
                </c:pt>
                <c:pt idx="287">
                  <c:v>46009</c:v>
                </c:pt>
                <c:pt idx="288">
                  <c:v>46010</c:v>
                </c:pt>
                <c:pt idx="289">
                  <c:v>46013</c:v>
                </c:pt>
                <c:pt idx="290">
                  <c:v>46014</c:v>
                </c:pt>
                <c:pt idx="291">
                  <c:v>46015</c:v>
                </c:pt>
                <c:pt idx="292">
                  <c:v>46017</c:v>
                </c:pt>
                <c:pt idx="293">
                  <c:v>46020</c:v>
                </c:pt>
                <c:pt idx="294">
                  <c:v>46021</c:v>
                </c:pt>
                <c:pt idx="295">
                  <c:v>46022</c:v>
                </c:pt>
                <c:pt idx="296">
                  <c:v>46024</c:v>
                </c:pt>
                <c:pt idx="297">
                  <c:v>46027</c:v>
                </c:pt>
                <c:pt idx="298">
                  <c:v>46028</c:v>
                </c:pt>
                <c:pt idx="299">
                  <c:v>46029</c:v>
                </c:pt>
                <c:pt idx="300">
                  <c:v>46030</c:v>
                </c:pt>
                <c:pt idx="301">
                  <c:v>46031</c:v>
                </c:pt>
                <c:pt idx="302">
                  <c:v>46034</c:v>
                </c:pt>
                <c:pt idx="303">
                  <c:v>46035</c:v>
                </c:pt>
                <c:pt idx="304">
                  <c:v>46036</c:v>
                </c:pt>
                <c:pt idx="305">
                  <c:v>46037</c:v>
                </c:pt>
                <c:pt idx="306">
                  <c:v>46038</c:v>
                </c:pt>
                <c:pt idx="307">
                  <c:v>46042</c:v>
                </c:pt>
                <c:pt idx="308">
                  <c:v>46043</c:v>
                </c:pt>
                <c:pt idx="309">
                  <c:v>46044</c:v>
                </c:pt>
                <c:pt idx="310">
                  <c:v>46045</c:v>
                </c:pt>
                <c:pt idx="311">
                  <c:v>46048</c:v>
                </c:pt>
                <c:pt idx="312">
                  <c:v>46049</c:v>
                </c:pt>
                <c:pt idx="313">
                  <c:v>46050</c:v>
                </c:pt>
                <c:pt idx="314">
                  <c:v>46051</c:v>
                </c:pt>
                <c:pt idx="315">
                  <c:v>46052</c:v>
                </c:pt>
                <c:pt idx="316">
                  <c:v>46055</c:v>
                </c:pt>
                <c:pt idx="317">
                  <c:v>46056</c:v>
                </c:pt>
                <c:pt idx="318">
                  <c:v>46057</c:v>
                </c:pt>
                <c:pt idx="319">
                  <c:v>46058</c:v>
                </c:pt>
                <c:pt idx="320">
                  <c:v>46059</c:v>
                </c:pt>
                <c:pt idx="321">
                  <c:v>46062</c:v>
                </c:pt>
                <c:pt idx="322">
                  <c:v>46063</c:v>
                </c:pt>
                <c:pt idx="323">
                  <c:v>46064</c:v>
                </c:pt>
                <c:pt idx="324">
                  <c:v>46065</c:v>
                </c:pt>
                <c:pt idx="325">
                  <c:v>46066</c:v>
                </c:pt>
                <c:pt idx="326">
                  <c:v>46070</c:v>
                </c:pt>
                <c:pt idx="327">
                  <c:v>46071</c:v>
                </c:pt>
                <c:pt idx="328">
                  <c:v>46072</c:v>
                </c:pt>
                <c:pt idx="329">
                  <c:v>46073</c:v>
                </c:pt>
                <c:pt idx="330">
                  <c:v>46076</c:v>
                </c:pt>
                <c:pt idx="331">
                  <c:v>46077</c:v>
                </c:pt>
                <c:pt idx="332">
                  <c:v>46078</c:v>
                </c:pt>
                <c:pt idx="333">
                  <c:v>46079</c:v>
                </c:pt>
                <c:pt idx="334">
                  <c:v>46080</c:v>
                </c:pt>
                <c:pt idx="335">
                  <c:v>46083</c:v>
                </c:pt>
                <c:pt idx="336">
                  <c:v>46084</c:v>
                </c:pt>
                <c:pt idx="337">
                  <c:v>46085</c:v>
                </c:pt>
                <c:pt idx="338">
                  <c:v>46086</c:v>
                </c:pt>
                <c:pt idx="339">
                  <c:v>46087</c:v>
                </c:pt>
                <c:pt idx="340">
                  <c:v>46090</c:v>
                </c:pt>
                <c:pt idx="341">
                  <c:v>46091</c:v>
                </c:pt>
                <c:pt idx="342">
                  <c:v>46092</c:v>
                </c:pt>
                <c:pt idx="343">
                  <c:v>46093</c:v>
                </c:pt>
                <c:pt idx="344">
                  <c:v>46094</c:v>
                </c:pt>
                <c:pt idx="345">
                  <c:v>46097</c:v>
                </c:pt>
                <c:pt idx="346">
                  <c:v>46098</c:v>
                </c:pt>
                <c:pt idx="347">
                  <c:v>46099</c:v>
                </c:pt>
                <c:pt idx="348">
                  <c:v>46100</c:v>
                </c:pt>
                <c:pt idx="349">
                  <c:v>46101</c:v>
                </c:pt>
                <c:pt idx="350">
                  <c:v>46104</c:v>
                </c:pt>
                <c:pt idx="351">
                  <c:v>46105</c:v>
                </c:pt>
                <c:pt idx="352">
                  <c:v>46106</c:v>
                </c:pt>
                <c:pt idx="353">
                  <c:v>46107</c:v>
                </c:pt>
                <c:pt idx="354">
                  <c:v>46108</c:v>
                </c:pt>
                <c:pt idx="355">
                  <c:v>46111</c:v>
                </c:pt>
                <c:pt idx="356">
                  <c:v>46112</c:v>
                </c:pt>
                <c:pt idx="357">
                  <c:v>46113</c:v>
                </c:pt>
                <c:pt idx="358">
                  <c:v>46114</c:v>
                </c:pt>
                <c:pt idx="359">
                  <c:v>46118</c:v>
                </c:pt>
                <c:pt idx="360">
                  <c:v>46119</c:v>
                </c:pt>
                <c:pt idx="361">
                  <c:v>46120</c:v>
                </c:pt>
                <c:pt idx="362">
                  <c:v>46121</c:v>
                </c:pt>
                <c:pt idx="363">
                  <c:v>46122</c:v>
                </c:pt>
                <c:pt idx="364">
                  <c:v>46125</c:v>
                </c:pt>
                <c:pt idx="365">
                  <c:v>46126</c:v>
                </c:pt>
                <c:pt idx="366">
                  <c:v>46127</c:v>
                </c:pt>
                <c:pt idx="367">
                  <c:v>46128</c:v>
                </c:pt>
                <c:pt idx="368">
                  <c:v>46129</c:v>
                </c:pt>
                <c:pt idx="369">
                  <c:v>46132</c:v>
                </c:pt>
                <c:pt idx="370">
                  <c:v>46133</c:v>
                </c:pt>
                <c:pt idx="371">
                  <c:v>46134</c:v>
                </c:pt>
                <c:pt idx="372">
                  <c:v>46135</c:v>
                </c:pt>
                <c:pt idx="373">
                  <c:v>46136</c:v>
                </c:pt>
                <c:pt idx="374">
                  <c:v>46139</c:v>
                </c:pt>
                <c:pt idx="375">
                  <c:v>46140</c:v>
                </c:pt>
                <c:pt idx="376">
                  <c:v>46141</c:v>
                </c:pt>
                <c:pt idx="377">
                  <c:v>46142</c:v>
                </c:pt>
                <c:pt idx="378">
                  <c:v>46143</c:v>
                </c:pt>
                <c:pt idx="379">
                  <c:v>46146</c:v>
                </c:pt>
                <c:pt idx="380">
                  <c:v>46147</c:v>
                </c:pt>
                <c:pt idx="381">
                  <c:v>46148</c:v>
                </c:pt>
                <c:pt idx="382">
                  <c:v>46149</c:v>
                </c:pt>
                <c:pt idx="383">
                  <c:v>46150</c:v>
                </c:pt>
                <c:pt idx="384">
                  <c:v>46153</c:v>
                </c:pt>
                <c:pt idx="385">
                  <c:v>46154</c:v>
                </c:pt>
                <c:pt idx="386">
                  <c:v>46155</c:v>
                </c:pt>
                <c:pt idx="387">
                  <c:v>46156</c:v>
                </c:pt>
                <c:pt idx="388">
                  <c:v>46157</c:v>
                </c:pt>
                <c:pt idx="389">
                  <c:v>46160</c:v>
                </c:pt>
                <c:pt idx="390">
                  <c:v>46161</c:v>
                </c:pt>
                <c:pt idx="391">
                  <c:v>46162</c:v>
                </c:pt>
                <c:pt idx="392">
                  <c:v>46163</c:v>
                </c:pt>
                <c:pt idx="393">
                  <c:v>46164</c:v>
                </c:pt>
                <c:pt idx="394">
                  <c:v>46168</c:v>
                </c:pt>
                <c:pt idx="395">
                  <c:v>46169</c:v>
                </c:pt>
                <c:pt idx="396">
                  <c:v>46170</c:v>
                </c:pt>
                <c:pt idx="397">
                  <c:v>46171</c:v>
                </c:pt>
                <c:pt idx="398">
                  <c:v>46174</c:v>
                </c:pt>
                <c:pt idx="399">
                  <c:v>46175</c:v>
                </c:pt>
                <c:pt idx="400">
                  <c:v>46176</c:v>
                </c:pt>
                <c:pt idx="401">
                  <c:v>46177</c:v>
                </c:pt>
                <c:pt idx="402">
                  <c:v>46178</c:v>
                </c:pt>
                <c:pt idx="403">
                  <c:v>46181</c:v>
                </c:pt>
                <c:pt idx="404">
                  <c:v>46182</c:v>
                </c:pt>
                <c:pt idx="405">
                  <c:v>46183</c:v>
                </c:pt>
                <c:pt idx="406">
                  <c:v>46184</c:v>
                </c:pt>
                <c:pt idx="407">
                  <c:v>46185</c:v>
                </c:pt>
                <c:pt idx="408">
                  <c:v>46188</c:v>
                </c:pt>
                <c:pt idx="409">
                  <c:v>46189</c:v>
                </c:pt>
                <c:pt idx="410">
                  <c:v>46190</c:v>
                </c:pt>
                <c:pt idx="411">
                  <c:v>46191</c:v>
                </c:pt>
                <c:pt idx="412">
                  <c:v>46195</c:v>
                </c:pt>
                <c:pt idx="413">
                  <c:v>46196</c:v>
                </c:pt>
                <c:pt idx="414">
                  <c:v>46197</c:v>
                </c:pt>
                <c:pt idx="415">
                  <c:v>46198</c:v>
                </c:pt>
                <c:pt idx="416">
                  <c:v>46199</c:v>
                </c:pt>
                <c:pt idx="417">
                  <c:v>46202</c:v>
                </c:pt>
                <c:pt idx="418">
                  <c:v>46203</c:v>
                </c:pt>
                <c:pt idx="419">
                  <c:v>46204</c:v>
                </c:pt>
                <c:pt idx="420">
                  <c:v>46205</c:v>
                </c:pt>
                <c:pt idx="421">
                  <c:v>46209</c:v>
                </c:pt>
                <c:pt idx="422">
                  <c:v>46210</c:v>
                </c:pt>
                <c:pt idx="423">
                  <c:v>46211</c:v>
                </c:pt>
                <c:pt idx="424">
                  <c:v>46212</c:v>
                </c:pt>
                <c:pt idx="425">
                  <c:v>46213</c:v>
                </c:pt>
                <c:pt idx="426">
                  <c:v>46216</c:v>
                </c:pt>
                <c:pt idx="427">
                  <c:v>46217</c:v>
                </c:pt>
                <c:pt idx="428">
                  <c:v>46218</c:v>
                </c:pt>
                <c:pt idx="429">
                  <c:v>46219</c:v>
                </c:pt>
                <c:pt idx="430">
                  <c:v>46220</c:v>
                </c:pt>
                <c:pt idx="431">
                  <c:v>46223</c:v>
                </c:pt>
                <c:pt idx="432">
                  <c:v>46224</c:v>
                </c:pt>
                <c:pt idx="433">
                  <c:v>46225</c:v>
                </c:pt>
                <c:pt idx="434">
                  <c:v>46226</c:v>
                </c:pt>
                <c:pt idx="435">
                  <c:v>46227</c:v>
                </c:pt>
                <c:pt idx="436">
                  <c:v>46230</c:v>
                </c:pt>
                <c:pt idx="437">
                  <c:v>46231</c:v>
                </c:pt>
                <c:pt idx="438">
                  <c:v>46232</c:v>
                </c:pt>
                <c:pt idx="439">
                  <c:v>46233</c:v>
                </c:pt>
                <c:pt idx="440">
                  <c:v>46234</c:v>
                </c:pt>
              </c:numCache>
            </c:numRef>
          </c:cat>
          <c:val>
            <c:numRef>
              <c:f>Rolling_Corr!$D$61:$D$501</c:f>
              <c:numCache>
                <c:formatCode>0.00</c:formatCode>
                <c:ptCount val="441"/>
                <c:pt idx="0">
                  <c:v>0.28201258746428581</c:v>
                </c:pt>
                <c:pt idx="1">
                  <c:v>0.34010522434652007</c:v>
                </c:pt>
                <c:pt idx="2">
                  <c:v>0.27067954711138537</c:v>
                </c:pt>
                <c:pt idx="3">
                  <c:v>0.27930798492201919</c:v>
                </c:pt>
                <c:pt idx="4">
                  <c:v>0.27323548992389951</c:v>
                </c:pt>
                <c:pt idx="5">
                  <c:v>0.25979547474802578</c:v>
                </c:pt>
                <c:pt idx="6">
                  <c:v>0.26250430527632646</c:v>
                </c:pt>
                <c:pt idx="7">
                  <c:v>0.26348427497693139</c:v>
                </c:pt>
                <c:pt idx="8">
                  <c:v>0.43064130983280208</c:v>
                </c:pt>
                <c:pt idx="9">
                  <c:v>0.43778107359753499</c:v>
                </c:pt>
                <c:pt idx="10">
                  <c:v>0.42082097002990942</c:v>
                </c:pt>
                <c:pt idx="11">
                  <c:v>0.42608410619378573</c:v>
                </c:pt>
                <c:pt idx="12">
                  <c:v>0.43383396108398126</c:v>
                </c:pt>
                <c:pt idx="13">
                  <c:v>0.43685693197398801</c:v>
                </c:pt>
                <c:pt idx="14">
                  <c:v>0.44289056282803801</c:v>
                </c:pt>
                <c:pt idx="15">
                  <c:v>0.44208894700088236</c:v>
                </c:pt>
                <c:pt idx="16">
                  <c:v>0.44404517978172453</c:v>
                </c:pt>
                <c:pt idx="17">
                  <c:v>0.44499395352275062</c:v>
                </c:pt>
                <c:pt idx="18">
                  <c:v>0.43170397080762024</c:v>
                </c:pt>
                <c:pt idx="19">
                  <c:v>0.43996021384800915</c:v>
                </c:pt>
                <c:pt idx="20">
                  <c:v>0.42383127438715512</c:v>
                </c:pt>
                <c:pt idx="21">
                  <c:v>0.43160096945075838</c:v>
                </c:pt>
                <c:pt idx="22">
                  <c:v>0.44569286104719635</c:v>
                </c:pt>
                <c:pt idx="23">
                  <c:v>0.44754993286175437</c:v>
                </c:pt>
                <c:pt idx="24">
                  <c:v>0.44747938721060965</c:v>
                </c:pt>
                <c:pt idx="25">
                  <c:v>0.46042628961696108</c:v>
                </c:pt>
                <c:pt idx="26">
                  <c:v>0.43856294984988337</c:v>
                </c:pt>
                <c:pt idx="27">
                  <c:v>0.44153071756955076</c:v>
                </c:pt>
                <c:pt idx="28">
                  <c:v>0.47731074910249494</c:v>
                </c:pt>
                <c:pt idx="29">
                  <c:v>0.47898797468620946</c:v>
                </c:pt>
                <c:pt idx="30">
                  <c:v>0.48460996994090583</c:v>
                </c:pt>
                <c:pt idx="31">
                  <c:v>0.49076181865150703</c:v>
                </c:pt>
                <c:pt idx="32">
                  <c:v>0.49068046602441567</c:v>
                </c:pt>
                <c:pt idx="33">
                  <c:v>0.48202740009316247</c:v>
                </c:pt>
                <c:pt idx="34">
                  <c:v>0.51946363436996357</c:v>
                </c:pt>
                <c:pt idx="35">
                  <c:v>0.51964723584898609</c:v>
                </c:pt>
                <c:pt idx="36">
                  <c:v>0.52577888143315632</c:v>
                </c:pt>
                <c:pt idx="37">
                  <c:v>0.65664673069454249</c:v>
                </c:pt>
                <c:pt idx="38">
                  <c:v>0.67016967587914333</c:v>
                </c:pt>
                <c:pt idx="39">
                  <c:v>0.67147146812072223</c:v>
                </c:pt>
                <c:pt idx="40">
                  <c:v>0.66927837489396191</c:v>
                </c:pt>
                <c:pt idx="41">
                  <c:v>0.6727491492115566</c:v>
                </c:pt>
                <c:pt idx="42">
                  <c:v>0.68518709518935927</c:v>
                </c:pt>
                <c:pt idx="43">
                  <c:v>0.69274589677014087</c:v>
                </c:pt>
                <c:pt idx="44">
                  <c:v>0.69713924216113987</c:v>
                </c:pt>
                <c:pt idx="45">
                  <c:v>0.70727258559481065</c:v>
                </c:pt>
                <c:pt idx="46">
                  <c:v>0.70282111543047543</c:v>
                </c:pt>
                <c:pt idx="47">
                  <c:v>0.70912013070593338</c:v>
                </c:pt>
                <c:pt idx="48">
                  <c:v>0.70873532493348879</c:v>
                </c:pt>
                <c:pt idx="49">
                  <c:v>0.7081646950332412</c:v>
                </c:pt>
                <c:pt idx="50">
                  <c:v>0.71768341436414362</c:v>
                </c:pt>
                <c:pt idx="51">
                  <c:v>0.73432187971659435</c:v>
                </c:pt>
                <c:pt idx="52">
                  <c:v>0.72947656054144749</c:v>
                </c:pt>
                <c:pt idx="53">
                  <c:v>0.73856697034604302</c:v>
                </c:pt>
                <c:pt idx="54">
                  <c:v>0.7548932799443181</c:v>
                </c:pt>
                <c:pt idx="55">
                  <c:v>0.77577084789200712</c:v>
                </c:pt>
                <c:pt idx="56">
                  <c:v>0.76719045255888652</c:v>
                </c:pt>
                <c:pt idx="57">
                  <c:v>0.77829415273810876</c:v>
                </c:pt>
                <c:pt idx="58">
                  <c:v>0.77214831501588443</c:v>
                </c:pt>
                <c:pt idx="59">
                  <c:v>0.77105941871942862</c:v>
                </c:pt>
                <c:pt idx="60">
                  <c:v>0.75614642121234732</c:v>
                </c:pt>
                <c:pt idx="61">
                  <c:v>0.72446687316302283</c:v>
                </c:pt>
                <c:pt idx="62">
                  <c:v>0.72469429450024103</c:v>
                </c:pt>
                <c:pt idx="63">
                  <c:v>0.73604719703935217</c:v>
                </c:pt>
                <c:pt idx="64">
                  <c:v>0.73189842079354028</c:v>
                </c:pt>
                <c:pt idx="65">
                  <c:v>0.7338289010467659</c:v>
                </c:pt>
                <c:pt idx="66">
                  <c:v>0.72836354058990571</c:v>
                </c:pt>
                <c:pt idx="67">
                  <c:v>0.73307950502770647</c:v>
                </c:pt>
                <c:pt idx="68">
                  <c:v>0.62907219130093561</c:v>
                </c:pt>
                <c:pt idx="69">
                  <c:v>0.62642038283836954</c:v>
                </c:pt>
                <c:pt idx="70">
                  <c:v>0.62388560074798172</c:v>
                </c:pt>
                <c:pt idx="71">
                  <c:v>0.58001323478295375</c:v>
                </c:pt>
                <c:pt idx="72">
                  <c:v>0.57702630538737565</c:v>
                </c:pt>
                <c:pt idx="73">
                  <c:v>0.57274711235325071</c:v>
                </c:pt>
                <c:pt idx="74">
                  <c:v>0.57373044033953902</c:v>
                </c:pt>
                <c:pt idx="75">
                  <c:v>0.56065015146086561</c:v>
                </c:pt>
                <c:pt idx="76">
                  <c:v>0.56940413349599794</c:v>
                </c:pt>
                <c:pt idx="77">
                  <c:v>0.57342775788524081</c:v>
                </c:pt>
                <c:pt idx="78">
                  <c:v>0.62199038319675182</c:v>
                </c:pt>
                <c:pt idx="79">
                  <c:v>0.62229530167602709</c:v>
                </c:pt>
                <c:pt idx="80">
                  <c:v>0.65132597603258335</c:v>
                </c:pt>
                <c:pt idx="81">
                  <c:v>0.63918376594155912</c:v>
                </c:pt>
                <c:pt idx="82">
                  <c:v>0.62995559580636951</c:v>
                </c:pt>
                <c:pt idx="83">
                  <c:v>0.61645235902893347</c:v>
                </c:pt>
                <c:pt idx="84">
                  <c:v>0.63608720521340301</c:v>
                </c:pt>
                <c:pt idx="85">
                  <c:v>0.6415154883878702</c:v>
                </c:pt>
                <c:pt idx="86">
                  <c:v>0.69691698988767747</c:v>
                </c:pt>
                <c:pt idx="87">
                  <c:v>0.70857018601740807</c:v>
                </c:pt>
                <c:pt idx="88">
                  <c:v>0.72763276617105666</c:v>
                </c:pt>
                <c:pt idx="89">
                  <c:v>0.72436463070653767</c:v>
                </c:pt>
                <c:pt idx="90">
                  <c:v>0.72229996224040593</c:v>
                </c:pt>
                <c:pt idx="91">
                  <c:v>0.71921447562605723</c:v>
                </c:pt>
                <c:pt idx="92">
                  <c:v>0.70895299058722672</c:v>
                </c:pt>
                <c:pt idx="93">
                  <c:v>0.71379133899245417</c:v>
                </c:pt>
                <c:pt idx="94">
                  <c:v>0.71117093210109794</c:v>
                </c:pt>
                <c:pt idx="95">
                  <c:v>0.70650783014836949</c:v>
                </c:pt>
                <c:pt idx="96">
                  <c:v>0.71193606453406588</c:v>
                </c:pt>
                <c:pt idx="97">
                  <c:v>0.68911656754086725</c:v>
                </c:pt>
                <c:pt idx="98">
                  <c:v>0.68001819416691556</c:v>
                </c:pt>
                <c:pt idx="99">
                  <c:v>0.66834334292941522</c:v>
                </c:pt>
                <c:pt idx="100">
                  <c:v>0.68794549003112382</c:v>
                </c:pt>
                <c:pt idx="101">
                  <c:v>0.68316426679561171</c:v>
                </c:pt>
                <c:pt idx="102">
                  <c:v>0.6833797009708299</c:v>
                </c:pt>
                <c:pt idx="103">
                  <c:v>0.65035980357841572</c:v>
                </c:pt>
                <c:pt idx="104">
                  <c:v>0.66022893070825139</c:v>
                </c:pt>
                <c:pt idx="105">
                  <c:v>0.66459715366642524</c:v>
                </c:pt>
                <c:pt idx="106">
                  <c:v>0.65563642246246412</c:v>
                </c:pt>
                <c:pt idx="107">
                  <c:v>0.65145219048976988</c:v>
                </c:pt>
                <c:pt idx="108">
                  <c:v>0.64926444914581005</c:v>
                </c:pt>
                <c:pt idx="109">
                  <c:v>0.67326115082187521</c:v>
                </c:pt>
                <c:pt idx="110">
                  <c:v>0.67152684822444764</c:v>
                </c:pt>
                <c:pt idx="111">
                  <c:v>0.66549931558362918</c:v>
                </c:pt>
                <c:pt idx="112">
                  <c:v>0.77841000526888271</c:v>
                </c:pt>
                <c:pt idx="113">
                  <c:v>0.78482098464749983</c:v>
                </c:pt>
                <c:pt idx="114">
                  <c:v>0.77954116134661289</c:v>
                </c:pt>
                <c:pt idx="115">
                  <c:v>0.77873367468670973</c:v>
                </c:pt>
                <c:pt idx="116">
                  <c:v>0.7776262468858659</c:v>
                </c:pt>
                <c:pt idx="117">
                  <c:v>0.7773545402330394</c:v>
                </c:pt>
                <c:pt idx="118">
                  <c:v>0.77989043996280705</c:v>
                </c:pt>
                <c:pt idx="119">
                  <c:v>0.78338042891422832</c:v>
                </c:pt>
                <c:pt idx="120">
                  <c:v>0.7958300076708249</c:v>
                </c:pt>
                <c:pt idx="121">
                  <c:v>0.80274275257340622</c:v>
                </c:pt>
                <c:pt idx="122">
                  <c:v>0.79911184612073949</c:v>
                </c:pt>
                <c:pt idx="123">
                  <c:v>0.79976454087452842</c:v>
                </c:pt>
                <c:pt idx="124">
                  <c:v>0.800221309251825</c:v>
                </c:pt>
                <c:pt idx="125">
                  <c:v>0.80051298041454988</c:v>
                </c:pt>
                <c:pt idx="126">
                  <c:v>0.80075969052197637</c:v>
                </c:pt>
                <c:pt idx="127">
                  <c:v>0.79602811566734555</c:v>
                </c:pt>
                <c:pt idx="128">
                  <c:v>0.79694453706881696</c:v>
                </c:pt>
                <c:pt idx="129">
                  <c:v>0.79772475025783773</c:v>
                </c:pt>
                <c:pt idx="130">
                  <c:v>0.79868372331696502</c:v>
                </c:pt>
                <c:pt idx="131">
                  <c:v>0.80758501580249376</c:v>
                </c:pt>
                <c:pt idx="132">
                  <c:v>0.80459426485157548</c:v>
                </c:pt>
                <c:pt idx="133">
                  <c:v>0.80587440829995827</c:v>
                </c:pt>
                <c:pt idx="134">
                  <c:v>0.80002080384083063</c:v>
                </c:pt>
                <c:pt idx="135">
                  <c:v>0.80242323006148908</c:v>
                </c:pt>
                <c:pt idx="136">
                  <c:v>0.80199028550920048</c:v>
                </c:pt>
                <c:pt idx="137">
                  <c:v>0.79656290278088593</c:v>
                </c:pt>
                <c:pt idx="138">
                  <c:v>0.79428535519799959</c:v>
                </c:pt>
                <c:pt idx="139">
                  <c:v>0.79435434796956006</c:v>
                </c:pt>
                <c:pt idx="140">
                  <c:v>0.79457755952242914</c:v>
                </c:pt>
                <c:pt idx="141">
                  <c:v>0.80126986680134304</c:v>
                </c:pt>
                <c:pt idx="142">
                  <c:v>0.80313100305260687</c:v>
                </c:pt>
                <c:pt idx="143">
                  <c:v>0.80862978580320322</c:v>
                </c:pt>
                <c:pt idx="144">
                  <c:v>0.80910437352263698</c:v>
                </c:pt>
                <c:pt idx="145">
                  <c:v>0.81023205064407022</c:v>
                </c:pt>
                <c:pt idx="146">
                  <c:v>0.80435826473379313</c:v>
                </c:pt>
                <c:pt idx="147">
                  <c:v>0.8021740682573596</c:v>
                </c:pt>
                <c:pt idx="148">
                  <c:v>0.7980642514749785</c:v>
                </c:pt>
                <c:pt idx="149">
                  <c:v>0.79947521496821727</c:v>
                </c:pt>
                <c:pt idx="150">
                  <c:v>0.79960698405316666</c:v>
                </c:pt>
                <c:pt idx="151">
                  <c:v>0.7980888377327805</c:v>
                </c:pt>
                <c:pt idx="152">
                  <c:v>0.80093222067056702</c:v>
                </c:pt>
                <c:pt idx="153">
                  <c:v>0.79856867904638285</c:v>
                </c:pt>
                <c:pt idx="154">
                  <c:v>0.79547371158799596</c:v>
                </c:pt>
                <c:pt idx="155">
                  <c:v>0.79680178859490003</c:v>
                </c:pt>
                <c:pt idx="156">
                  <c:v>0.79718312488710674</c:v>
                </c:pt>
                <c:pt idx="157">
                  <c:v>0.79315864205199671</c:v>
                </c:pt>
                <c:pt idx="158">
                  <c:v>0.79305003107234351</c:v>
                </c:pt>
                <c:pt idx="159">
                  <c:v>0.79277937776756846</c:v>
                </c:pt>
                <c:pt idx="160">
                  <c:v>0.73538309423291526</c:v>
                </c:pt>
                <c:pt idx="161">
                  <c:v>0.73382910610920793</c:v>
                </c:pt>
                <c:pt idx="162">
                  <c:v>0.73205299104577493</c:v>
                </c:pt>
                <c:pt idx="163">
                  <c:v>0.74942199608853821</c:v>
                </c:pt>
                <c:pt idx="164">
                  <c:v>0.74174801547454006</c:v>
                </c:pt>
                <c:pt idx="165">
                  <c:v>0.74316990383558246</c:v>
                </c:pt>
                <c:pt idx="166">
                  <c:v>0.74667557347580704</c:v>
                </c:pt>
                <c:pt idx="167">
                  <c:v>0.74499372697780741</c:v>
                </c:pt>
                <c:pt idx="168">
                  <c:v>0.77730412335252563</c:v>
                </c:pt>
                <c:pt idx="169">
                  <c:v>0.75374362239471959</c:v>
                </c:pt>
                <c:pt idx="170">
                  <c:v>0.75214882465827104</c:v>
                </c:pt>
                <c:pt idx="171">
                  <c:v>0.75034551009655259</c:v>
                </c:pt>
                <c:pt idx="172">
                  <c:v>0.6124530313273493</c:v>
                </c:pt>
                <c:pt idx="173">
                  <c:v>0.58633209406814024</c:v>
                </c:pt>
                <c:pt idx="174">
                  <c:v>0.56353121331997813</c:v>
                </c:pt>
                <c:pt idx="175">
                  <c:v>0.5776635448373546</c:v>
                </c:pt>
                <c:pt idx="176">
                  <c:v>0.57712870177763587</c:v>
                </c:pt>
                <c:pt idx="177">
                  <c:v>0.57074994807239998</c:v>
                </c:pt>
                <c:pt idx="178">
                  <c:v>0.56800308566216418</c:v>
                </c:pt>
                <c:pt idx="179">
                  <c:v>0.52889768534871218</c:v>
                </c:pt>
                <c:pt idx="180">
                  <c:v>0.47650195969321935</c:v>
                </c:pt>
                <c:pt idx="181">
                  <c:v>0.45893878038620428</c:v>
                </c:pt>
                <c:pt idx="182">
                  <c:v>0.46273153765896829</c:v>
                </c:pt>
                <c:pt idx="183">
                  <c:v>0.46734365566910485</c:v>
                </c:pt>
                <c:pt idx="184">
                  <c:v>0.4700558946298935</c:v>
                </c:pt>
                <c:pt idx="185">
                  <c:v>0.47139209383914132</c:v>
                </c:pt>
                <c:pt idx="186">
                  <c:v>0.48026090134414989</c:v>
                </c:pt>
                <c:pt idx="187">
                  <c:v>0.49158152496100038</c:v>
                </c:pt>
                <c:pt idx="188">
                  <c:v>0.47194109451238647</c:v>
                </c:pt>
                <c:pt idx="189">
                  <c:v>0.48159229762249733</c:v>
                </c:pt>
                <c:pt idx="190">
                  <c:v>0.49466778430069019</c:v>
                </c:pt>
                <c:pt idx="191">
                  <c:v>0.49918621894548715</c:v>
                </c:pt>
                <c:pt idx="192">
                  <c:v>0.50491709855342959</c:v>
                </c:pt>
                <c:pt idx="193">
                  <c:v>0.50032085863864417</c:v>
                </c:pt>
                <c:pt idx="194">
                  <c:v>0.50368891590494391</c:v>
                </c:pt>
                <c:pt idx="195">
                  <c:v>0.51015076187116937</c:v>
                </c:pt>
                <c:pt idx="196">
                  <c:v>0.51263292944773742</c:v>
                </c:pt>
                <c:pt idx="197">
                  <c:v>0.51739313837533329</c:v>
                </c:pt>
                <c:pt idx="198">
                  <c:v>0.52666082221920807</c:v>
                </c:pt>
                <c:pt idx="199">
                  <c:v>0.5294688772940046</c:v>
                </c:pt>
                <c:pt idx="200">
                  <c:v>0.53028569026962669</c:v>
                </c:pt>
                <c:pt idx="201">
                  <c:v>0.49728659060197461</c:v>
                </c:pt>
                <c:pt idx="202">
                  <c:v>0.4972094088712577</c:v>
                </c:pt>
                <c:pt idx="203">
                  <c:v>0.49443609274858896</c:v>
                </c:pt>
                <c:pt idx="204">
                  <c:v>0.47413383315599322</c:v>
                </c:pt>
                <c:pt idx="205">
                  <c:v>0.50072379550614154</c:v>
                </c:pt>
                <c:pt idx="206">
                  <c:v>0.49882002876750398</c:v>
                </c:pt>
                <c:pt idx="207">
                  <c:v>0.50918307348838765</c:v>
                </c:pt>
                <c:pt idx="208">
                  <c:v>0.50798867945035242</c:v>
                </c:pt>
                <c:pt idx="209">
                  <c:v>0.50347361365955534</c:v>
                </c:pt>
                <c:pt idx="210">
                  <c:v>0.5118857068517465</c:v>
                </c:pt>
                <c:pt idx="211">
                  <c:v>0.51200508834424396</c:v>
                </c:pt>
                <c:pt idx="212">
                  <c:v>0.48578322041506422</c:v>
                </c:pt>
                <c:pt idx="213">
                  <c:v>0.47836467149297407</c:v>
                </c:pt>
                <c:pt idx="214">
                  <c:v>0.50444563654012042</c:v>
                </c:pt>
                <c:pt idx="215">
                  <c:v>0.50842521133626273</c:v>
                </c:pt>
                <c:pt idx="216">
                  <c:v>0.50366847596832176</c:v>
                </c:pt>
                <c:pt idx="217">
                  <c:v>0.42243424967115495</c:v>
                </c:pt>
                <c:pt idx="218">
                  <c:v>0.43105756561323638</c:v>
                </c:pt>
                <c:pt idx="219">
                  <c:v>0.44692410967896579</c:v>
                </c:pt>
                <c:pt idx="220">
                  <c:v>0.58057810387753139</c:v>
                </c:pt>
                <c:pt idx="221">
                  <c:v>0.58494319022810315</c:v>
                </c:pt>
                <c:pt idx="222">
                  <c:v>0.61340229324386375</c:v>
                </c:pt>
                <c:pt idx="223">
                  <c:v>0.51559600617412726</c:v>
                </c:pt>
                <c:pt idx="224">
                  <c:v>0.51693685631666875</c:v>
                </c:pt>
                <c:pt idx="225">
                  <c:v>0.51174161041125588</c:v>
                </c:pt>
                <c:pt idx="226">
                  <c:v>0.49550368041093651</c:v>
                </c:pt>
                <c:pt idx="227">
                  <c:v>0.49906611968455666</c:v>
                </c:pt>
                <c:pt idx="228">
                  <c:v>0.49740379155484787</c:v>
                </c:pt>
                <c:pt idx="229">
                  <c:v>0.50270777750182793</c:v>
                </c:pt>
                <c:pt idx="230">
                  <c:v>0.49765855690867072</c:v>
                </c:pt>
                <c:pt idx="231">
                  <c:v>0.45773628022421592</c:v>
                </c:pt>
                <c:pt idx="232">
                  <c:v>0.41313491442342909</c:v>
                </c:pt>
                <c:pt idx="233">
                  <c:v>0.41115374629366552</c:v>
                </c:pt>
                <c:pt idx="234">
                  <c:v>0.43132810954480977</c:v>
                </c:pt>
                <c:pt idx="235">
                  <c:v>0.40309396557210708</c:v>
                </c:pt>
                <c:pt idx="236">
                  <c:v>0.38208550762246968</c:v>
                </c:pt>
                <c:pt idx="237">
                  <c:v>0.36524261077654063</c:v>
                </c:pt>
                <c:pt idx="238">
                  <c:v>0.35764833561676312</c:v>
                </c:pt>
                <c:pt idx="239">
                  <c:v>0.37602008513303808</c:v>
                </c:pt>
                <c:pt idx="240">
                  <c:v>0.37060228784542631</c:v>
                </c:pt>
                <c:pt idx="241">
                  <c:v>0.41923497056627745</c:v>
                </c:pt>
                <c:pt idx="242">
                  <c:v>0.42306065214784849</c:v>
                </c:pt>
                <c:pt idx="243">
                  <c:v>0.45621737735500534</c:v>
                </c:pt>
                <c:pt idx="244">
                  <c:v>0.4941246150779981</c:v>
                </c:pt>
                <c:pt idx="245">
                  <c:v>0.49253883284581668</c:v>
                </c:pt>
                <c:pt idx="246">
                  <c:v>0.49707755218791244</c:v>
                </c:pt>
                <c:pt idx="247">
                  <c:v>0.49529987253620944</c:v>
                </c:pt>
                <c:pt idx="248">
                  <c:v>0.49989805361517475</c:v>
                </c:pt>
                <c:pt idx="249">
                  <c:v>0.48948548840789297</c:v>
                </c:pt>
                <c:pt idx="250">
                  <c:v>0.47194713575976494</c:v>
                </c:pt>
                <c:pt idx="251">
                  <c:v>0.46824312511700988</c:v>
                </c:pt>
                <c:pt idx="252">
                  <c:v>0.46968992026741457</c:v>
                </c:pt>
                <c:pt idx="253">
                  <c:v>0.47101062498470669</c:v>
                </c:pt>
                <c:pt idx="254">
                  <c:v>0.46761376482716566</c:v>
                </c:pt>
                <c:pt idx="255">
                  <c:v>0.46340663408928617</c:v>
                </c:pt>
                <c:pt idx="256">
                  <c:v>0.45225721807392738</c:v>
                </c:pt>
                <c:pt idx="257">
                  <c:v>0.45103701539084357</c:v>
                </c:pt>
                <c:pt idx="258">
                  <c:v>0.44680692406663103</c:v>
                </c:pt>
                <c:pt idx="259">
                  <c:v>0.44801677163343456</c:v>
                </c:pt>
                <c:pt idx="260">
                  <c:v>0.44807753138950812</c:v>
                </c:pt>
                <c:pt idx="261">
                  <c:v>0.4482792579404814</c:v>
                </c:pt>
                <c:pt idx="262">
                  <c:v>0.44825426365785442</c:v>
                </c:pt>
                <c:pt idx="263">
                  <c:v>0.45552239785030529</c:v>
                </c:pt>
                <c:pt idx="264">
                  <c:v>0.47665598691803962</c:v>
                </c:pt>
                <c:pt idx="265">
                  <c:v>0.46078684935207315</c:v>
                </c:pt>
                <c:pt idx="266">
                  <c:v>0.45856328843557181</c:v>
                </c:pt>
                <c:pt idx="267">
                  <c:v>0.45798164943171521</c:v>
                </c:pt>
                <c:pt idx="268">
                  <c:v>0.45850739597366086</c:v>
                </c:pt>
                <c:pt idx="269">
                  <c:v>0.47804065073439406</c:v>
                </c:pt>
                <c:pt idx="270">
                  <c:v>0.47621543075083944</c:v>
                </c:pt>
                <c:pt idx="271">
                  <c:v>0.4885930234387153</c:v>
                </c:pt>
                <c:pt idx="272">
                  <c:v>0.50382332489741577</c:v>
                </c:pt>
                <c:pt idx="273">
                  <c:v>0.50793189630870006</c:v>
                </c:pt>
                <c:pt idx="274">
                  <c:v>0.50539079285474864</c:v>
                </c:pt>
                <c:pt idx="275">
                  <c:v>0.50500188813575364</c:v>
                </c:pt>
                <c:pt idx="276">
                  <c:v>0.50488251189075717</c:v>
                </c:pt>
                <c:pt idx="277">
                  <c:v>0.50062649339887089</c:v>
                </c:pt>
                <c:pt idx="278">
                  <c:v>0.47729813880146826</c:v>
                </c:pt>
                <c:pt idx="279">
                  <c:v>0.48412800709480819</c:v>
                </c:pt>
                <c:pt idx="280">
                  <c:v>0.48437104185347452</c:v>
                </c:pt>
                <c:pt idx="281">
                  <c:v>0.46847417422066651</c:v>
                </c:pt>
                <c:pt idx="282">
                  <c:v>0.45284186724737402</c:v>
                </c:pt>
                <c:pt idx="283">
                  <c:v>0.48897884744723458</c:v>
                </c:pt>
                <c:pt idx="284">
                  <c:v>0.4944243718597906</c:v>
                </c:pt>
                <c:pt idx="285">
                  <c:v>0.49893485680097294</c:v>
                </c:pt>
                <c:pt idx="286">
                  <c:v>0.50479132175681485</c:v>
                </c:pt>
                <c:pt idx="287">
                  <c:v>0.50374988780347929</c:v>
                </c:pt>
                <c:pt idx="288">
                  <c:v>0.5035535709937764</c:v>
                </c:pt>
                <c:pt idx="289">
                  <c:v>0.50622571435666708</c:v>
                </c:pt>
                <c:pt idx="290">
                  <c:v>0.50790638933339793</c:v>
                </c:pt>
                <c:pt idx="291">
                  <c:v>0.53040105026900508</c:v>
                </c:pt>
                <c:pt idx="292">
                  <c:v>0.56272709345035188</c:v>
                </c:pt>
                <c:pt idx="293">
                  <c:v>0.56256572017192263</c:v>
                </c:pt>
                <c:pt idx="294">
                  <c:v>0.56971268018509869</c:v>
                </c:pt>
                <c:pt idx="295">
                  <c:v>0.57377824894031604</c:v>
                </c:pt>
                <c:pt idx="296">
                  <c:v>0.57986700042954442</c:v>
                </c:pt>
                <c:pt idx="297">
                  <c:v>0.58961717121753965</c:v>
                </c:pt>
                <c:pt idx="298">
                  <c:v>0.59526080927758951</c:v>
                </c:pt>
                <c:pt idx="299">
                  <c:v>0.59063246828438332</c:v>
                </c:pt>
                <c:pt idx="300">
                  <c:v>0.58576633212040918</c:v>
                </c:pt>
                <c:pt idx="301">
                  <c:v>0.57619094059125042</c:v>
                </c:pt>
                <c:pt idx="302">
                  <c:v>0.59501633374092233</c:v>
                </c:pt>
                <c:pt idx="303">
                  <c:v>0.53940158057517429</c:v>
                </c:pt>
                <c:pt idx="304">
                  <c:v>0.52868208429625174</c:v>
                </c:pt>
                <c:pt idx="305">
                  <c:v>0.52653872257700329</c:v>
                </c:pt>
                <c:pt idx="306">
                  <c:v>0.51671308264686389</c:v>
                </c:pt>
                <c:pt idx="307">
                  <c:v>0.50999121687116866</c:v>
                </c:pt>
                <c:pt idx="308">
                  <c:v>0.50004184007731933</c:v>
                </c:pt>
                <c:pt idx="309">
                  <c:v>0.49688390335344534</c:v>
                </c:pt>
                <c:pt idx="310">
                  <c:v>0.49110147891807732</c:v>
                </c:pt>
                <c:pt idx="311">
                  <c:v>0.4918725932320388</c:v>
                </c:pt>
                <c:pt idx="312">
                  <c:v>0.492567043232644</c:v>
                </c:pt>
                <c:pt idx="313">
                  <c:v>0.48906276529858894</c:v>
                </c:pt>
                <c:pt idx="314">
                  <c:v>0.49731070464010479</c:v>
                </c:pt>
                <c:pt idx="315">
                  <c:v>0.5179676775542148</c:v>
                </c:pt>
                <c:pt idx="316">
                  <c:v>0.49766616644152878</c:v>
                </c:pt>
                <c:pt idx="317">
                  <c:v>0.5058963999255025</c:v>
                </c:pt>
                <c:pt idx="318">
                  <c:v>0.50799001388329357</c:v>
                </c:pt>
                <c:pt idx="319">
                  <c:v>0.51002522290835572</c:v>
                </c:pt>
                <c:pt idx="320">
                  <c:v>0.51315218089362502</c:v>
                </c:pt>
                <c:pt idx="321">
                  <c:v>0.50229181837415326</c:v>
                </c:pt>
                <c:pt idx="322">
                  <c:v>0.50613514780134372</c:v>
                </c:pt>
                <c:pt idx="323">
                  <c:v>0.48536668011164419</c:v>
                </c:pt>
                <c:pt idx="324">
                  <c:v>0.48616012487118726</c:v>
                </c:pt>
                <c:pt idx="325">
                  <c:v>0.49397504703050094</c:v>
                </c:pt>
                <c:pt idx="326">
                  <c:v>0.50883699884420586</c:v>
                </c:pt>
                <c:pt idx="327">
                  <c:v>0.505489143318545</c:v>
                </c:pt>
                <c:pt idx="328">
                  <c:v>0.50632648657159041</c:v>
                </c:pt>
                <c:pt idx="329">
                  <c:v>0.49880431932291924</c:v>
                </c:pt>
                <c:pt idx="330">
                  <c:v>0.58386784804078229</c:v>
                </c:pt>
                <c:pt idx="331">
                  <c:v>0.57463638338843137</c:v>
                </c:pt>
                <c:pt idx="332">
                  <c:v>0.58671313896845301</c:v>
                </c:pt>
                <c:pt idx="333">
                  <c:v>0.59215546316210721</c:v>
                </c:pt>
                <c:pt idx="334">
                  <c:v>0.46758672907508486</c:v>
                </c:pt>
                <c:pt idx="335">
                  <c:v>0.4678353297351322</c:v>
                </c:pt>
                <c:pt idx="336">
                  <c:v>0.47268123829122077</c:v>
                </c:pt>
                <c:pt idx="337">
                  <c:v>0.47636429914341627</c:v>
                </c:pt>
                <c:pt idx="338">
                  <c:v>0.47845038591047601</c:v>
                </c:pt>
                <c:pt idx="339">
                  <c:v>0.47467152008925528</c:v>
                </c:pt>
                <c:pt idx="340">
                  <c:v>0.46874052364640395</c:v>
                </c:pt>
                <c:pt idx="341">
                  <c:v>0.48488404714920957</c:v>
                </c:pt>
                <c:pt idx="342">
                  <c:v>0.44229992178389826</c:v>
                </c:pt>
                <c:pt idx="343">
                  <c:v>0.44687464932316662</c:v>
                </c:pt>
                <c:pt idx="344">
                  <c:v>0.44616590412781942</c:v>
                </c:pt>
                <c:pt idx="345">
                  <c:v>0.44222221846284199</c:v>
                </c:pt>
                <c:pt idx="346">
                  <c:v>0.43928239973459299</c:v>
                </c:pt>
                <c:pt idx="347">
                  <c:v>0.44851273487777382</c:v>
                </c:pt>
                <c:pt idx="348">
                  <c:v>0.44779463480548032</c:v>
                </c:pt>
                <c:pt idx="349">
                  <c:v>0.44375228195500138</c:v>
                </c:pt>
                <c:pt idx="350">
                  <c:v>0.45126153018021936</c:v>
                </c:pt>
                <c:pt idx="351">
                  <c:v>0.44985512996850879</c:v>
                </c:pt>
                <c:pt idx="352">
                  <c:v>0.44864475951189364</c:v>
                </c:pt>
                <c:pt idx="353">
                  <c:v>0.45062156816453092</c:v>
                </c:pt>
                <c:pt idx="354">
                  <c:v>0.46514475867591787</c:v>
                </c:pt>
                <c:pt idx="355">
                  <c:v>0.47458666246176795</c:v>
                </c:pt>
                <c:pt idx="356">
                  <c:v>0.48947983422743807</c:v>
                </c:pt>
                <c:pt idx="357">
                  <c:v>0.47339986344345347</c:v>
                </c:pt>
                <c:pt idx="358">
                  <c:v>0.46591825171474716</c:v>
                </c:pt>
                <c:pt idx="359">
                  <c:v>0.47265809455527696</c:v>
                </c:pt>
                <c:pt idx="360">
                  <c:v>0.48261674066543647</c:v>
                </c:pt>
                <c:pt idx="361">
                  <c:v>0.50317840193600016</c:v>
                </c:pt>
                <c:pt idx="362">
                  <c:v>0.4865554042733104</c:v>
                </c:pt>
                <c:pt idx="363">
                  <c:v>0.52190674742659171</c:v>
                </c:pt>
                <c:pt idx="364">
                  <c:v>0.53784538458672859</c:v>
                </c:pt>
                <c:pt idx="365">
                  <c:v>0.54005539370905786</c:v>
                </c:pt>
                <c:pt idx="366">
                  <c:v>0.54356062186772036</c:v>
                </c:pt>
                <c:pt idx="367">
                  <c:v>0.54351659338046976</c:v>
                </c:pt>
                <c:pt idx="368">
                  <c:v>0.55310993789951224</c:v>
                </c:pt>
                <c:pt idx="369">
                  <c:v>0.55534790225539621</c:v>
                </c:pt>
                <c:pt idx="370">
                  <c:v>0.55422346465315664</c:v>
                </c:pt>
                <c:pt idx="371">
                  <c:v>0.55464885548331488</c:v>
                </c:pt>
                <c:pt idx="372">
                  <c:v>0.54831402323419198</c:v>
                </c:pt>
                <c:pt idx="373">
                  <c:v>0.54757341555552008</c:v>
                </c:pt>
                <c:pt idx="374">
                  <c:v>0.54639049471641332</c:v>
                </c:pt>
                <c:pt idx="375">
                  <c:v>0.54109558671288027</c:v>
                </c:pt>
                <c:pt idx="376">
                  <c:v>0.44022153534736275</c:v>
                </c:pt>
                <c:pt idx="377">
                  <c:v>0.4110412209057967</c:v>
                </c:pt>
                <c:pt idx="378">
                  <c:v>0.41206297823193855</c:v>
                </c:pt>
                <c:pt idx="379">
                  <c:v>0.41263589146098056</c:v>
                </c:pt>
                <c:pt idx="380">
                  <c:v>0.41252860877016961</c:v>
                </c:pt>
                <c:pt idx="381">
                  <c:v>0.40479994111290646</c:v>
                </c:pt>
                <c:pt idx="382">
                  <c:v>0.39751117199490271</c:v>
                </c:pt>
                <c:pt idx="383">
                  <c:v>0.40764410700050663</c:v>
                </c:pt>
                <c:pt idx="384">
                  <c:v>0.38287037916960398</c:v>
                </c:pt>
                <c:pt idx="385">
                  <c:v>0.37458140742941692</c:v>
                </c:pt>
                <c:pt idx="386">
                  <c:v>0.37028564344201259</c:v>
                </c:pt>
                <c:pt idx="387">
                  <c:v>0.3723758337646273</c:v>
                </c:pt>
                <c:pt idx="388">
                  <c:v>0.37173764861601366</c:v>
                </c:pt>
                <c:pt idx="389">
                  <c:v>0.36213801549747138</c:v>
                </c:pt>
                <c:pt idx="390">
                  <c:v>0.23872685303235502</c:v>
                </c:pt>
                <c:pt idx="391">
                  <c:v>0.23898578374035856</c:v>
                </c:pt>
                <c:pt idx="392">
                  <c:v>0.22096733282948594</c:v>
                </c:pt>
                <c:pt idx="393">
                  <c:v>0.20312223899412907</c:v>
                </c:pt>
                <c:pt idx="394">
                  <c:v>0.32067396019622652</c:v>
                </c:pt>
                <c:pt idx="395">
                  <c:v>0.32213067574945808</c:v>
                </c:pt>
                <c:pt idx="396">
                  <c:v>0.31500683771163124</c:v>
                </c:pt>
                <c:pt idx="397">
                  <c:v>0.31875126704671652</c:v>
                </c:pt>
                <c:pt idx="398">
                  <c:v>0.32478666071975687</c:v>
                </c:pt>
                <c:pt idx="399">
                  <c:v>0.32642028365649411</c:v>
                </c:pt>
                <c:pt idx="400">
                  <c:v>0.35594467748840913</c:v>
                </c:pt>
                <c:pt idx="401">
                  <c:v>0.39525139677873389</c:v>
                </c:pt>
                <c:pt idx="402">
                  <c:v>0.40575429232953564</c:v>
                </c:pt>
                <c:pt idx="403">
                  <c:v>0.39391459091453185</c:v>
                </c:pt>
                <c:pt idx="404">
                  <c:v>0.40777795506100312</c:v>
                </c:pt>
                <c:pt idx="405">
                  <c:v>0.41739894831878704</c:v>
                </c:pt>
                <c:pt idx="406">
                  <c:v>0.40124928753053085</c:v>
                </c:pt>
                <c:pt idx="407">
                  <c:v>0.38028160475111877</c:v>
                </c:pt>
                <c:pt idx="408">
                  <c:v>0.37529121996899384</c:v>
                </c:pt>
                <c:pt idx="409">
                  <c:v>0.3890477223447556</c:v>
                </c:pt>
                <c:pt idx="410">
                  <c:v>0.38530573862968298</c:v>
                </c:pt>
                <c:pt idx="411">
                  <c:v>0.38940674667088859</c:v>
                </c:pt>
                <c:pt idx="412">
                  <c:v>0.39188337975623244</c:v>
                </c:pt>
                <c:pt idx="413">
                  <c:v>0.39119696357819334</c:v>
                </c:pt>
                <c:pt idx="414">
                  <c:v>0.35724949122966754</c:v>
                </c:pt>
                <c:pt idx="415">
                  <c:v>0.34984570936264436</c:v>
                </c:pt>
                <c:pt idx="416">
                  <c:v>0.33234920579671257</c:v>
                </c:pt>
                <c:pt idx="417">
                  <c:v>0.32646106030499539</c:v>
                </c:pt>
                <c:pt idx="418">
                  <c:v>0.32716589200843937</c:v>
                </c:pt>
                <c:pt idx="419">
                  <c:v>0.34974074602714011</c:v>
                </c:pt>
                <c:pt idx="420">
                  <c:v>0.35815751330164525</c:v>
                </c:pt>
                <c:pt idx="421">
                  <c:v>0.3213940733030044</c:v>
                </c:pt>
                <c:pt idx="422">
                  <c:v>0.33779539836385969</c:v>
                </c:pt>
                <c:pt idx="423">
                  <c:v>0.34770406080012856</c:v>
                </c:pt>
                <c:pt idx="424">
                  <c:v>0.32094035343991506</c:v>
                </c:pt>
                <c:pt idx="425">
                  <c:v>0.31851836359425895</c:v>
                </c:pt>
                <c:pt idx="426">
                  <c:v>0.32440352290613361</c:v>
                </c:pt>
                <c:pt idx="427">
                  <c:v>0.32185161616921565</c:v>
                </c:pt>
                <c:pt idx="428">
                  <c:v>0.3173325723606002</c:v>
                </c:pt>
                <c:pt idx="429">
                  <c:v>0.31879726568108224</c:v>
                </c:pt>
                <c:pt idx="430">
                  <c:v>0.3362095837575132</c:v>
                </c:pt>
                <c:pt idx="431">
                  <c:v>0.33255074316428357</c:v>
                </c:pt>
                <c:pt idx="432">
                  <c:v>0.32915772590087916</c:v>
                </c:pt>
                <c:pt idx="433">
                  <c:v>0.3348795145348577</c:v>
                </c:pt>
                <c:pt idx="434">
                  <c:v>0.34280548667463195</c:v>
                </c:pt>
                <c:pt idx="435">
                  <c:v>0.29198291636991791</c:v>
                </c:pt>
                <c:pt idx="436">
                  <c:v>0.4054762773717111</c:v>
                </c:pt>
                <c:pt idx="437">
                  <c:v>0.44741576236853514</c:v>
                </c:pt>
                <c:pt idx="438">
                  <c:v>0.43481582036963456</c:v>
                </c:pt>
                <c:pt idx="439">
                  <c:v>0.41703183940267691</c:v>
                </c:pt>
                <c:pt idx="440">
                  <c:v>0.40986738989881516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5A-43C1-A4FD-387922A2B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046784"/>
        <c:axId val="1314498672"/>
      </c:lineChart>
      <c:dateAx>
        <c:axId val="14490467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498672"/>
        <c:crosses val="autoZero"/>
        <c:auto val="0"/>
        <c:lblOffset val="100"/>
        <c:baseTimeUnit val="days"/>
      </c:dateAx>
      <c:valAx>
        <c:axId val="1314498672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04678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60</a:t>
            </a:r>
            <a:r>
              <a:rPr lang="en-US" baseline="0"/>
              <a:t> Day Rolling Correlations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Rolling_Corr!$B$1:$B$60</c:f>
              <c:strCache>
                <c:ptCount val="60"/>
                <c:pt idx="0">
                  <c:v>AMD-AVGO 60D CORRELATION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Rolling_Corr!$A$61:$A$501</c:f>
              <c:numCache>
                <c:formatCode>m/d/yyyy</c:formatCode>
                <c:ptCount val="441"/>
                <c:pt idx="0">
                  <c:v>45590</c:v>
                </c:pt>
                <c:pt idx="1">
                  <c:v>45593</c:v>
                </c:pt>
                <c:pt idx="2">
                  <c:v>45594</c:v>
                </c:pt>
                <c:pt idx="3">
                  <c:v>45595</c:v>
                </c:pt>
                <c:pt idx="4">
                  <c:v>45596</c:v>
                </c:pt>
                <c:pt idx="5">
                  <c:v>45597</c:v>
                </c:pt>
                <c:pt idx="6">
                  <c:v>45600</c:v>
                </c:pt>
                <c:pt idx="7">
                  <c:v>45601</c:v>
                </c:pt>
                <c:pt idx="8">
                  <c:v>45602</c:v>
                </c:pt>
                <c:pt idx="9">
                  <c:v>45603</c:v>
                </c:pt>
                <c:pt idx="10">
                  <c:v>45604</c:v>
                </c:pt>
                <c:pt idx="11">
                  <c:v>45607</c:v>
                </c:pt>
                <c:pt idx="12">
                  <c:v>45608</c:v>
                </c:pt>
                <c:pt idx="13">
                  <c:v>45609</c:v>
                </c:pt>
                <c:pt idx="14">
                  <c:v>45610</c:v>
                </c:pt>
                <c:pt idx="15">
                  <c:v>45611</c:v>
                </c:pt>
                <c:pt idx="16">
                  <c:v>45614</c:v>
                </c:pt>
                <c:pt idx="17">
                  <c:v>45615</c:v>
                </c:pt>
                <c:pt idx="18">
                  <c:v>45616</c:v>
                </c:pt>
                <c:pt idx="19">
                  <c:v>45617</c:v>
                </c:pt>
                <c:pt idx="20">
                  <c:v>45618</c:v>
                </c:pt>
                <c:pt idx="21">
                  <c:v>45621</c:v>
                </c:pt>
                <c:pt idx="22">
                  <c:v>45622</c:v>
                </c:pt>
                <c:pt idx="23">
                  <c:v>45623</c:v>
                </c:pt>
                <c:pt idx="24">
                  <c:v>45625</c:v>
                </c:pt>
                <c:pt idx="25">
                  <c:v>45628</c:v>
                </c:pt>
                <c:pt idx="26">
                  <c:v>45629</c:v>
                </c:pt>
                <c:pt idx="27">
                  <c:v>45630</c:v>
                </c:pt>
                <c:pt idx="28">
                  <c:v>45631</c:v>
                </c:pt>
                <c:pt idx="29">
                  <c:v>45632</c:v>
                </c:pt>
                <c:pt idx="30">
                  <c:v>45635</c:v>
                </c:pt>
                <c:pt idx="31">
                  <c:v>45636</c:v>
                </c:pt>
                <c:pt idx="32">
                  <c:v>45637</c:v>
                </c:pt>
                <c:pt idx="33">
                  <c:v>45638</c:v>
                </c:pt>
                <c:pt idx="34">
                  <c:v>45639</c:v>
                </c:pt>
                <c:pt idx="35">
                  <c:v>45642</c:v>
                </c:pt>
                <c:pt idx="36">
                  <c:v>45643</c:v>
                </c:pt>
                <c:pt idx="37">
                  <c:v>45644</c:v>
                </c:pt>
                <c:pt idx="38">
                  <c:v>45645</c:v>
                </c:pt>
                <c:pt idx="39">
                  <c:v>45646</c:v>
                </c:pt>
                <c:pt idx="40">
                  <c:v>45649</c:v>
                </c:pt>
                <c:pt idx="41">
                  <c:v>45650</c:v>
                </c:pt>
                <c:pt idx="42">
                  <c:v>45652</c:v>
                </c:pt>
                <c:pt idx="43">
                  <c:v>45653</c:v>
                </c:pt>
                <c:pt idx="44">
                  <c:v>45656</c:v>
                </c:pt>
                <c:pt idx="45">
                  <c:v>45657</c:v>
                </c:pt>
                <c:pt idx="46">
                  <c:v>45659</c:v>
                </c:pt>
                <c:pt idx="47">
                  <c:v>45660</c:v>
                </c:pt>
                <c:pt idx="48">
                  <c:v>45663</c:v>
                </c:pt>
                <c:pt idx="49">
                  <c:v>45664</c:v>
                </c:pt>
                <c:pt idx="50">
                  <c:v>45665</c:v>
                </c:pt>
                <c:pt idx="51">
                  <c:v>45667</c:v>
                </c:pt>
                <c:pt idx="52">
                  <c:v>45670</c:v>
                </c:pt>
                <c:pt idx="53">
                  <c:v>45671</c:v>
                </c:pt>
                <c:pt idx="54">
                  <c:v>45672</c:v>
                </c:pt>
                <c:pt idx="55">
                  <c:v>45673</c:v>
                </c:pt>
                <c:pt idx="56">
                  <c:v>45674</c:v>
                </c:pt>
                <c:pt idx="57">
                  <c:v>45678</c:v>
                </c:pt>
                <c:pt idx="58">
                  <c:v>45679</c:v>
                </c:pt>
                <c:pt idx="59">
                  <c:v>45680</c:v>
                </c:pt>
                <c:pt idx="60">
                  <c:v>45681</c:v>
                </c:pt>
                <c:pt idx="61">
                  <c:v>45684</c:v>
                </c:pt>
                <c:pt idx="62">
                  <c:v>45685</c:v>
                </c:pt>
                <c:pt idx="63">
                  <c:v>45686</c:v>
                </c:pt>
                <c:pt idx="64">
                  <c:v>45687</c:v>
                </c:pt>
                <c:pt idx="65">
                  <c:v>45688</c:v>
                </c:pt>
                <c:pt idx="66">
                  <c:v>45691</c:v>
                </c:pt>
                <c:pt idx="67">
                  <c:v>45692</c:v>
                </c:pt>
                <c:pt idx="68">
                  <c:v>45693</c:v>
                </c:pt>
                <c:pt idx="69">
                  <c:v>45694</c:v>
                </c:pt>
                <c:pt idx="70">
                  <c:v>45695</c:v>
                </c:pt>
                <c:pt idx="71">
                  <c:v>45698</c:v>
                </c:pt>
                <c:pt idx="72">
                  <c:v>45699</c:v>
                </c:pt>
                <c:pt idx="73">
                  <c:v>45700</c:v>
                </c:pt>
                <c:pt idx="74">
                  <c:v>45701</c:v>
                </c:pt>
                <c:pt idx="75">
                  <c:v>45702</c:v>
                </c:pt>
                <c:pt idx="76">
                  <c:v>45706</c:v>
                </c:pt>
                <c:pt idx="77">
                  <c:v>45707</c:v>
                </c:pt>
                <c:pt idx="78">
                  <c:v>45708</c:v>
                </c:pt>
                <c:pt idx="79">
                  <c:v>45709</c:v>
                </c:pt>
                <c:pt idx="80">
                  <c:v>45712</c:v>
                </c:pt>
                <c:pt idx="81">
                  <c:v>45713</c:v>
                </c:pt>
                <c:pt idx="82">
                  <c:v>45714</c:v>
                </c:pt>
                <c:pt idx="83">
                  <c:v>45715</c:v>
                </c:pt>
                <c:pt idx="84">
                  <c:v>45716</c:v>
                </c:pt>
                <c:pt idx="85">
                  <c:v>45719</c:v>
                </c:pt>
                <c:pt idx="86">
                  <c:v>45720</c:v>
                </c:pt>
                <c:pt idx="87">
                  <c:v>45721</c:v>
                </c:pt>
                <c:pt idx="88">
                  <c:v>45722</c:v>
                </c:pt>
                <c:pt idx="89">
                  <c:v>45723</c:v>
                </c:pt>
                <c:pt idx="90">
                  <c:v>45726</c:v>
                </c:pt>
                <c:pt idx="91">
                  <c:v>45727</c:v>
                </c:pt>
                <c:pt idx="92">
                  <c:v>45728</c:v>
                </c:pt>
                <c:pt idx="93">
                  <c:v>45729</c:v>
                </c:pt>
                <c:pt idx="94">
                  <c:v>45730</c:v>
                </c:pt>
                <c:pt idx="95">
                  <c:v>45733</c:v>
                </c:pt>
                <c:pt idx="96">
                  <c:v>45734</c:v>
                </c:pt>
                <c:pt idx="97">
                  <c:v>45735</c:v>
                </c:pt>
                <c:pt idx="98">
                  <c:v>45736</c:v>
                </c:pt>
                <c:pt idx="99">
                  <c:v>45737</c:v>
                </c:pt>
                <c:pt idx="100">
                  <c:v>45740</c:v>
                </c:pt>
                <c:pt idx="101">
                  <c:v>45741</c:v>
                </c:pt>
                <c:pt idx="102">
                  <c:v>45742</c:v>
                </c:pt>
                <c:pt idx="103">
                  <c:v>45743</c:v>
                </c:pt>
                <c:pt idx="104">
                  <c:v>45744</c:v>
                </c:pt>
                <c:pt idx="105">
                  <c:v>45747</c:v>
                </c:pt>
                <c:pt idx="106">
                  <c:v>45748</c:v>
                </c:pt>
                <c:pt idx="107">
                  <c:v>45749</c:v>
                </c:pt>
                <c:pt idx="108">
                  <c:v>45750</c:v>
                </c:pt>
                <c:pt idx="109">
                  <c:v>45751</c:v>
                </c:pt>
                <c:pt idx="110">
                  <c:v>45754</c:v>
                </c:pt>
                <c:pt idx="111">
                  <c:v>45755</c:v>
                </c:pt>
                <c:pt idx="112">
                  <c:v>45756</c:v>
                </c:pt>
                <c:pt idx="113">
                  <c:v>45757</c:v>
                </c:pt>
                <c:pt idx="114">
                  <c:v>45758</c:v>
                </c:pt>
                <c:pt idx="115">
                  <c:v>45761</c:v>
                </c:pt>
                <c:pt idx="116">
                  <c:v>45762</c:v>
                </c:pt>
                <c:pt idx="117">
                  <c:v>45763</c:v>
                </c:pt>
                <c:pt idx="118">
                  <c:v>45764</c:v>
                </c:pt>
                <c:pt idx="119">
                  <c:v>45768</c:v>
                </c:pt>
                <c:pt idx="120">
                  <c:v>45769</c:v>
                </c:pt>
                <c:pt idx="121">
                  <c:v>45770</c:v>
                </c:pt>
                <c:pt idx="122">
                  <c:v>45771</c:v>
                </c:pt>
                <c:pt idx="123">
                  <c:v>45772</c:v>
                </c:pt>
                <c:pt idx="124">
                  <c:v>45775</c:v>
                </c:pt>
                <c:pt idx="125">
                  <c:v>45776</c:v>
                </c:pt>
                <c:pt idx="126">
                  <c:v>45777</c:v>
                </c:pt>
                <c:pt idx="127">
                  <c:v>45778</c:v>
                </c:pt>
                <c:pt idx="128">
                  <c:v>45779</c:v>
                </c:pt>
                <c:pt idx="129">
                  <c:v>45782</c:v>
                </c:pt>
                <c:pt idx="130">
                  <c:v>45783</c:v>
                </c:pt>
                <c:pt idx="131">
                  <c:v>45784</c:v>
                </c:pt>
                <c:pt idx="132">
                  <c:v>45785</c:v>
                </c:pt>
                <c:pt idx="133">
                  <c:v>45786</c:v>
                </c:pt>
                <c:pt idx="134">
                  <c:v>45789</c:v>
                </c:pt>
                <c:pt idx="135">
                  <c:v>45790</c:v>
                </c:pt>
                <c:pt idx="136">
                  <c:v>45791</c:v>
                </c:pt>
                <c:pt idx="137">
                  <c:v>45792</c:v>
                </c:pt>
                <c:pt idx="138">
                  <c:v>45793</c:v>
                </c:pt>
                <c:pt idx="139">
                  <c:v>45796</c:v>
                </c:pt>
                <c:pt idx="140">
                  <c:v>45797</c:v>
                </c:pt>
                <c:pt idx="141">
                  <c:v>45798</c:v>
                </c:pt>
                <c:pt idx="142">
                  <c:v>45799</c:v>
                </c:pt>
                <c:pt idx="143">
                  <c:v>45800</c:v>
                </c:pt>
                <c:pt idx="144">
                  <c:v>45804</c:v>
                </c:pt>
                <c:pt idx="145">
                  <c:v>45805</c:v>
                </c:pt>
                <c:pt idx="146">
                  <c:v>45806</c:v>
                </c:pt>
                <c:pt idx="147">
                  <c:v>45807</c:v>
                </c:pt>
                <c:pt idx="148">
                  <c:v>45810</c:v>
                </c:pt>
                <c:pt idx="149">
                  <c:v>45811</c:v>
                </c:pt>
                <c:pt idx="150">
                  <c:v>45812</c:v>
                </c:pt>
                <c:pt idx="151">
                  <c:v>45813</c:v>
                </c:pt>
                <c:pt idx="152">
                  <c:v>45814</c:v>
                </c:pt>
                <c:pt idx="153">
                  <c:v>45817</c:v>
                </c:pt>
                <c:pt idx="154">
                  <c:v>45818</c:v>
                </c:pt>
                <c:pt idx="155">
                  <c:v>45819</c:v>
                </c:pt>
                <c:pt idx="156">
                  <c:v>45820</c:v>
                </c:pt>
                <c:pt idx="157">
                  <c:v>45821</c:v>
                </c:pt>
                <c:pt idx="158">
                  <c:v>45824</c:v>
                </c:pt>
                <c:pt idx="159">
                  <c:v>45825</c:v>
                </c:pt>
                <c:pt idx="160">
                  <c:v>45826</c:v>
                </c:pt>
                <c:pt idx="161">
                  <c:v>45828</c:v>
                </c:pt>
                <c:pt idx="162">
                  <c:v>45831</c:v>
                </c:pt>
                <c:pt idx="163">
                  <c:v>45832</c:v>
                </c:pt>
                <c:pt idx="164">
                  <c:v>45833</c:v>
                </c:pt>
                <c:pt idx="165">
                  <c:v>45834</c:v>
                </c:pt>
                <c:pt idx="166">
                  <c:v>45835</c:v>
                </c:pt>
                <c:pt idx="167">
                  <c:v>45838</c:v>
                </c:pt>
                <c:pt idx="168">
                  <c:v>45839</c:v>
                </c:pt>
                <c:pt idx="169">
                  <c:v>45840</c:v>
                </c:pt>
                <c:pt idx="170">
                  <c:v>45841</c:v>
                </c:pt>
                <c:pt idx="171">
                  <c:v>45845</c:v>
                </c:pt>
                <c:pt idx="172">
                  <c:v>45846</c:v>
                </c:pt>
                <c:pt idx="173">
                  <c:v>45847</c:v>
                </c:pt>
                <c:pt idx="174">
                  <c:v>45848</c:v>
                </c:pt>
                <c:pt idx="175">
                  <c:v>45849</c:v>
                </c:pt>
                <c:pt idx="176">
                  <c:v>45852</c:v>
                </c:pt>
                <c:pt idx="177">
                  <c:v>45853</c:v>
                </c:pt>
                <c:pt idx="178">
                  <c:v>45854</c:v>
                </c:pt>
                <c:pt idx="179">
                  <c:v>45855</c:v>
                </c:pt>
                <c:pt idx="180">
                  <c:v>45856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45866</c:v>
                </c:pt>
                <c:pt idx="187">
                  <c:v>45867</c:v>
                </c:pt>
                <c:pt idx="188">
                  <c:v>45868</c:v>
                </c:pt>
                <c:pt idx="189">
                  <c:v>45869</c:v>
                </c:pt>
                <c:pt idx="190">
                  <c:v>45870</c:v>
                </c:pt>
                <c:pt idx="191">
                  <c:v>45873</c:v>
                </c:pt>
                <c:pt idx="192">
                  <c:v>45874</c:v>
                </c:pt>
                <c:pt idx="193">
                  <c:v>45875</c:v>
                </c:pt>
                <c:pt idx="194">
                  <c:v>45876</c:v>
                </c:pt>
                <c:pt idx="195">
                  <c:v>45877</c:v>
                </c:pt>
                <c:pt idx="196">
                  <c:v>45880</c:v>
                </c:pt>
                <c:pt idx="197">
                  <c:v>45881</c:v>
                </c:pt>
                <c:pt idx="198">
                  <c:v>45882</c:v>
                </c:pt>
                <c:pt idx="199">
                  <c:v>45883</c:v>
                </c:pt>
                <c:pt idx="200">
                  <c:v>45884</c:v>
                </c:pt>
                <c:pt idx="201">
                  <c:v>45887</c:v>
                </c:pt>
                <c:pt idx="202">
                  <c:v>45888</c:v>
                </c:pt>
                <c:pt idx="203">
                  <c:v>45889</c:v>
                </c:pt>
                <c:pt idx="204">
                  <c:v>45890</c:v>
                </c:pt>
                <c:pt idx="205">
                  <c:v>45891</c:v>
                </c:pt>
                <c:pt idx="206">
                  <c:v>45894</c:v>
                </c:pt>
                <c:pt idx="207">
                  <c:v>45895</c:v>
                </c:pt>
                <c:pt idx="208">
                  <c:v>45896</c:v>
                </c:pt>
                <c:pt idx="209">
                  <c:v>45897</c:v>
                </c:pt>
                <c:pt idx="210">
                  <c:v>45898</c:v>
                </c:pt>
                <c:pt idx="211">
                  <c:v>45902</c:v>
                </c:pt>
                <c:pt idx="212">
                  <c:v>45903</c:v>
                </c:pt>
                <c:pt idx="213">
                  <c:v>45904</c:v>
                </c:pt>
                <c:pt idx="214">
                  <c:v>45905</c:v>
                </c:pt>
                <c:pt idx="215">
                  <c:v>45908</c:v>
                </c:pt>
                <c:pt idx="216">
                  <c:v>45909</c:v>
                </c:pt>
                <c:pt idx="217">
                  <c:v>45910</c:v>
                </c:pt>
                <c:pt idx="218">
                  <c:v>45911</c:v>
                </c:pt>
                <c:pt idx="219">
                  <c:v>45912</c:v>
                </c:pt>
                <c:pt idx="220">
                  <c:v>45915</c:v>
                </c:pt>
                <c:pt idx="221">
                  <c:v>45916</c:v>
                </c:pt>
                <c:pt idx="222">
                  <c:v>45917</c:v>
                </c:pt>
                <c:pt idx="223">
                  <c:v>45918</c:v>
                </c:pt>
                <c:pt idx="224">
                  <c:v>45919</c:v>
                </c:pt>
                <c:pt idx="225">
                  <c:v>45922</c:v>
                </c:pt>
                <c:pt idx="226">
                  <c:v>45923</c:v>
                </c:pt>
                <c:pt idx="227">
                  <c:v>45924</c:v>
                </c:pt>
                <c:pt idx="228">
                  <c:v>45925</c:v>
                </c:pt>
                <c:pt idx="229">
                  <c:v>45926</c:v>
                </c:pt>
                <c:pt idx="230">
                  <c:v>45929</c:v>
                </c:pt>
                <c:pt idx="231">
                  <c:v>45930</c:v>
                </c:pt>
                <c:pt idx="232">
                  <c:v>45931</c:v>
                </c:pt>
                <c:pt idx="233">
                  <c:v>45932</c:v>
                </c:pt>
                <c:pt idx="234">
                  <c:v>45933</c:v>
                </c:pt>
                <c:pt idx="235">
                  <c:v>45936</c:v>
                </c:pt>
                <c:pt idx="236">
                  <c:v>45937</c:v>
                </c:pt>
                <c:pt idx="237">
                  <c:v>45938</c:v>
                </c:pt>
                <c:pt idx="238">
                  <c:v>45939</c:v>
                </c:pt>
                <c:pt idx="239">
                  <c:v>45940</c:v>
                </c:pt>
                <c:pt idx="240">
                  <c:v>45943</c:v>
                </c:pt>
                <c:pt idx="241">
                  <c:v>45944</c:v>
                </c:pt>
                <c:pt idx="242">
                  <c:v>45945</c:v>
                </c:pt>
                <c:pt idx="243">
                  <c:v>45946</c:v>
                </c:pt>
                <c:pt idx="244">
                  <c:v>45947</c:v>
                </c:pt>
                <c:pt idx="245">
                  <c:v>45950</c:v>
                </c:pt>
                <c:pt idx="246">
                  <c:v>45951</c:v>
                </c:pt>
                <c:pt idx="247">
                  <c:v>45952</c:v>
                </c:pt>
                <c:pt idx="248">
                  <c:v>45953</c:v>
                </c:pt>
                <c:pt idx="249">
                  <c:v>45954</c:v>
                </c:pt>
                <c:pt idx="250">
                  <c:v>45957</c:v>
                </c:pt>
                <c:pt idx="251">
                  <c:v>45958</c:v>
                </c:pt>
                <c:pt idx="252">
                  <c:v>45959</c:v>
                </c:pt>
                <c:pt idx="253">
                  <c:v>45960</c:v>
                </c:pt>
                <c:pt idx="254">
                  <c:v>45961</c:v>
                </c:pt>
                <c:pt idx="255">
                  <c:v>45964</c:v>
                </c:pt>
                <c:pt idx="256">
                  <c:v>45965</c:v>
                </c:pt>
                <c:pt idx="257">
                  <c:v>45966</c:v>
                </c:pt>
                <c:pt idx="258">
                  <c:v>45967</c:v>
                </c:pt>
                <c:pt idx="259">
                  <c:v>45968</c:v>
                </c:pt>
                <c:pt idx="260">
                  <c:v>45971</c:v>
                </c:pt>
                <c:pt idx="261">
                  <c:v>45972</c:v>
                </c:pt>
                <c:pt idx="262">
                  <c:v>45973</c:v>
                </c:pt>
                <c:pt idx="263">
                  <c:v>45974</c:v>
                </c:pt>
                <c:pt idx="264">
                  <c:v>45975</c:v>
                </c:pt>
                <c:pt idx="265">
                  <c:v>45978</c:v>
                </c:pt>
                <c:pt idx="266">
                  <c:v>45979</c:v>
                </c:pt>
                <c:pt idx="267">
                  <c:v>45980</c:v>
                </c:pt>
                <c:pt idx="268">
                  <c:v>45981</c:v>
                </c:pt>
                <c:pt idx="269">
                  <c:v>45982</c:v>
                </c:pt>
                <c:pt idx="270">
                  <c:v>45985</c:v>
                </c:pt>
                <c:pt idx="271">
                  <c:v>45986</c:v>
                </c:pt>
                <c:pt idx="272">
                  <c:v>45987</c:v>
                </c:pt>
                <c:pt idx="273">
                  <c:v>45989</c:v>
                </c:pt>
                <c:pt idx="274">
                  <c:v>45992</c:v>
                </c:pt>
                <c:pt idx="275">
                  <c:v>45993</c:v>
                </c:pt>
                <c:pt idx="276">
                  <c:v>45994</c:v>
                </c:pt>
                <c:pt idx="277">
                  <c:v>45995</c:v>
                </c:pt>
                <c:pt idx="278">
                  <c:v>45996</c:v>
                </c:pt>
                <c:pt idx="279">
                  <c:v>45999</c:v>
                </c:pt>
                <c:pt idx="280">
                  <c:v>46000</c:v>
                </c:pt>
                <c:pt idx="281">
                  <c:v>46001</c:v>
                </c:pt>
                <c:pt idx="282">
                  <c:v>46002</c:v>
                </c:pt>
                <c:pt idx="283">
                  <c:v>46003</c:v>
                </c:pt>
                <c:pt idx="284">
                  <c:v>46006</c:v>
                </c:pt>
                <c:pt idx="285">
                  <c:v>46007</c:v>
                </c:pt>
                <c:pt idx="286">
                  <c:v>46008</c:v>
                </c:pt>
                <c:pt idx="287">
                  <c:v>46009</c:v>
                </c:pt>
                <c:pt idx="288">
                  <c:v>46010</c:v>
                </c:pt>
                <c:pt idx="289">
                  <c:v>46013</c:v>
                </c:pt>
                <c:pt idx="290">
                  <c:v>46014</c:v>
                </c:pt>
                <c:pt idx="291">
                  <c:v>46015</c:v>
                </c:pt>
                <c:pt idx="292">
                  <c:v>46017</c:v>
                </c:pt>
                <c:pt idx="293">
                  <c:v>46020</c:v>
                </c:pt>
                <c:pt idx="294">
                  <c:v>46021</c:v>
                </c:pt>
                <c:pt idx="295">
                  <c:v>46022</c:v>
                </c:pt>
                <c:pt idx="296">
                  <c:v>46024</c:v>
                </c:pt>
                <c:pt idx="297">
                  <c:v>46027</c:v>
                </c:pt>
                <c:pt idx="298">
                  <c:v>46028</c:v>
                </c:pt>
                <c:pt idx="299">
                  <c:v>46029</c:v>
                </c:pt>
                <c:pt idx="300">
                  <c:v>46030</c:v>
                </c:pt>
                <c:pt idx="301">
                  <c:v>46031</c:v>
                </c:pt>
                <c:pt idx="302">
                  <c:v>46034</c:v>
                </c:pt>
                <c:pt idx="303">
                  <c:v>46035</c:v>
                </c:pt>
                <c:pt idx="304">
                  <c:v>46036</c:v>
                </c:pt>
                <c:pt idx="305">
                  <c:v>46037</c:v>
                </c:pt>
                <c:pt idx="306">
                  <c:v>46038</c:v>
                </c:pt>
                <c:pt idx="307">
                  <c:v>46042</c:v>
                </c:pt>
                <c:pt idx="308">
                  <c:v>46043</c:v>
                </c:pt>
                <c:pt idx="309">
                  <c:v>46044</c:v>
                </c:pt>
                <c:pt idx="310">
                  <c:v>46045</c:v>
                </c:pt>
                <c:pt idx="311">
                  <c:v>46048</c:v>
                </c:pt>
                <c:pt idx="312">
                  <c:v>46049</c:v>
                </c:pt>
                <c:pt idx="313">
                  <c:v>46050</c:v>
                </c:pt>
                <c:pt idx="314">
                  <c:v>46051</c:v>
                </c:pt>
                <c:pt idx="315">
                  <c:v>46052</c:v>
                </c:pt>
                <c:pt idx="316">
                  <c:v>46055</c:v>
                </c:pt>
                <c:pt idx="317">
                  <c:v>46056</c:v>
                </c:pt>
                <c:pt idx="318">
                  <c:v>46057</c:v>
                </c:pt>
                <c:pt idx="319">
                  <c:v>46058</c:v>
                </c:pt>
                <c:pt idx="320">
                  <c:v>46059</c:v>
                </c:pt>
                <c:pt idx="321">
                  <c:v>46062</c:v>
                </c:pt>
                <c:pt idx="322">
                  <c:v>46063</c:v>
                </c:pt>
                <c:pt idx="323">
                  <c:v>46064</c:v>
                </c:pt>
                <c:pt idx="324">
                  <c:v>46065</c:v>
                </c:pt>
                <c:pt idx="325">
                  <c:v>46066</c:v>
                </c:pt>
                <c:pt idx="326">
                  <c:v>46070</c:v>
                </c:pt>
                <c:pt idx="327">
                  <c:v>46071</c:v>
                </c:pt>
                <c:pt idx="328">
                  <c:v>46072</c:v>
                </c:pt>
                <c:pt idx="329">
                  <c:v>46073</c:v>
                </c:pt>
                <c:pt idx="330">
                  <c:v>46076</c:v>
                </c:pt>
                <c:pt idx="331">
                  <c:v>46077</c:v>
                </c:pt>
                <c:pt idx="332">
                  <c:v>46078</c:v>
                </c:pt>
                <c:pt idx="333">
                  <c:v>46079</c:v>
                </c:pt>
                <c:pt idx="334">
                  <c:v>46080</c:v>
                </c:pt>
                <c:pt idx="335">
                  <c:v>46083</c:v>
                </c:pt>
                <c:pt idx="336">
                  <c:v>46084</c:v>
                </c:pt>
                <c:pt idx="337">
                  <c:v>46085</c:v>
                </c:pt>
                <c:pt idx="338">
                  <c:v>46086</c:v>
                </c:pt>
                <c:pt idx="339">
                  <c:v>46087</c:v>
                </c:pt>
                <c:pt idx="340">
                  <c:v>46090</c:v>
                </c:pt>
                <c:pt idx="341">
                  <c:v>46091</c:v>
                </c:pt>
                <c:pt idx="342">
                  <c:v>46092</c:v>
                </c:pt>
                <c:pt idx="343">
                  <c:v>46093</c:v>
                </c:pt>
                <c:pt idx="344">
                  <c:v>46094</c:v>
                </c:pt>
                <c:pt idx="345">
                  <c:v>46097</c:v>
                </c:pt>
                <c:pt idx="346">
                  <c:v>46098</c:v>
                </c:pt>
                <c:pt idx="347">
                  <c:v>46099</c:v>
                </c:pt>
                <c:pt idx="348">
                  <c:v>46100</c:v>
                </c:pt>
                <c:pt idx="349">
                  <c:v>46101</c:v>
                </c:pt>
                <c:pt idx="350">
                  <c:v>46104</c:v>
                </c:pt>
                <c:pt idx="351">
                  <c:v>46105</c:v>
                </c:pt>
                <c:pt idx="352">
                  <c:v>46106</c:v>
                </c:pt>
                <c:pt idx="353">
                  <c:v>46107</c:v>
                </c:pt>
                <c:pt idx="354">
                  <c:v>46108</c:v>
                </c:pt>
                <c:pt idx="355">
                  <c:v>46111</c:v>
                </c:pt>
                <c:pt idx="356">
                  <c:v>46112</c:v>
                </c:pt>
                <c:pt idx="357">
                  <c:v>46113</c:v>
                </c:pt>
                <c:pt idx="358">
                  <c:v>46114</c:v>
                </c:pt>
                <c:pt idx="359">
                  <c:v>46118</c:v>
                </c:pt>
                <c:pt idx="360">
                  <c:v>46119</c:v>
                </c:pt>
                <c:pt idx="361">
                  <c:v>46120</c:v>
                </c:pt>
                <c:pt idx="362">
                  <c:v>46121</c:v>
                </c:pt>
                <c:pt idx="363">
                  <c:v>46122</c:v>
                </c:pt>
                <c:pt idx="364">
                  <c:v>46125</c:v>
                </c:pt>
                <c:pt idx="365">
                  <c:v>46126</c:v>
                </c:pt>
                <c:pt idx="366">
                  <c:v>46127</c:v>
                </c:pt>
                <c:pt idx="367">
                  <c:v>46128</c:v>
                </c:pt>
                <c:pt idx="368">
                  <c:v>46129</c:v>
                </c:pt>
                <c:pt idx="369">
                  <c:v>46132</c:v>
                </c:pt>
                <c:pt idx="370">
                  <c:v>46133</c:v>
                </c:pt>
                <c:pt idx="371">
                  <c:v>46134</c:v>
                </c:pt>
                <c:pt idx="372">
                  <c:v>46135</c:v>
                </c:pt>
                <c:pt idx="373">
                  <c:v>46136</c:v>
                </c:pt>
                <c:pt idx="374">
                  <c:v>46139</c:v>
                </c:pt>
                <c:pt idx="375">
                  <c:v>46140</c:v>
                </c:pt>
                <c:pt idx="376">
                  <c:v>46141</c:v>
                </c:pt>
                <c:pt idx="377">
                  <c:v>46142</c:v>
                </c:pt>
                <c:pt idx="378">
                  <c:v>46143</c:v>
                </c:pt>
                <c:pt idx="379">
                  <c:v>46146</c:v>
                </c:pt>
                <c:pt idx="380">
                  <c:v>46147</c:v>
                </c:pt>
                <c:pt idx="381">
                  <c:v>46148</c:v>
                </c:pt>
                <c:pt idx="382">
                  <c:v>46149</c:v>
                </c:pt>
                <c:pt idx="383">
                  <c:v>46150</c:v>
                </c:pt>
                <c:pt idx="384">
                  <c:v>46153</c:v>
                </c:pt>
                <c:pt idx="385">
                  <c:v>46154</c:v>
                </c:pt>
                <c:pt idx="386">
                  <c:v>46155</c:v>
                </c:pt>
                <c:pt idx="387">
                  <c:v>46156</c:v>
                </c:pt>
                <c:pt idx="388">
                  <c:v>46157</c:v>
                </c:pt>
                <c:pt idx="389">
                  <c:v>46160</c:v>
                </c:pt>
                <c:pt idx="390">
                  <c:v>46161</c:v>
                </c:pt>
                <c:pt idx="391">
                  <c:v>46162</c:v>
                </c:pt>
                <c:pt idx="392">
                  <c:v>46163</c:v>
                </c:pt>
                <c:pt idx="393">
                  <c:v>46164</c:v>
                </c:pt>
                <c:pt idx="394">
                  <c:v>46168</c:v>
                </c:pt>
                <c:pt idx="395">
                  <c:v>46169</c:v>
                </c:pt>
                <c:pt idx="396">
                  <c:v>46170</c:v>
                </c:pt>
                <c:pt idx="397">
                  <c:v>46171</c:v>
                </c:pt>
                <c:pt idx="398">
                  <c:v>46174</c:v>
                </c:pt>
                <c:pt idx="399">
                  <c:v>46175</c:v>
                </c:pt>
                <c:pt idx="400">
                  <c:v>46176</c:v>
                </c:pt>
                <c:pt idx="401">
                  <c:v>46177</c:v>
                </c:pt>
                <c:pt idx="402">
                  <c:v>46178</c:v>
                </c:pt>
                <c:pt idx="403">
                  <c:v>46181</c:v>
                </c:pt>
                <c:pt idx="404">
                  <c:v>46182</c:v>
                </c:pt>
                <c:pt idx="405">
                  <c:v>46183</c:v>
                </c:pt>
                <c:pt idx="406">
                  <c:v>46184</c:v>
                </c:pt>
                <c:pt idx="407">
                  <c:v>46185</c:v>
                </c:pt>
                <c:pt idx="408">
                  <c:v>46188</c:v>
                </c:pt>
                <c:pt idx="409">
                  <c:v>46189</c:v>
                </c:pt>
                <c:pt idx="410">
                  <c:v>46190</c:v>
                </c:pt>
                <c:pt idx="411">
                  <c:v>46191</c:v>
                </c:pt>
                <c:pt idx="412">
                  <c:v>46195</c:v>
                </c:pt>
                <c:pt idx="413">
                  <c:v>46196</c:v>
                </c:pt>
                <c:pt idx="414">
                  <c:v>46197</c:v>
                </c:pt>
                <c:pt idx="415">
                  <c:v>46198</c:v>
                </c:pt>
                <c:pt idx="416">
                  <c:v>46199</c:v>
                </c:pt>
                <c:pt idx="417">
                  <c:v>46202</c:v>
                </c:pt>
                <c:pt idx="418">
                  <c:v>46203</c:v>
                </c:pt>
                <c:pt idx="419">
                  <c:v>46204</c:v>
                </c:pt>
                <c:pt idx="420">
                  <c:v>46205</c:v>
                </c:pt>
                <c:pt idx="421">
                  <c:v>46209</c:v>
                </c:pt>
                <c:pt idx="422">
                  <c:v>46210</c:v>
                </c:pt>
                <c:pt idx="423">
                  <c:v>46211</c:v>
                </c:pt>
                <c:pt idx="424">
                  <c:v>46212</c:v>
                </c:pt>
                <c:pt idx="425">
                  <c:v>46213</c:v>
                </c:pt>
                <c:pt idx="426">
                  <c:v>46216</c:v>
                </c:pt>
                <c:pt idx="427">
                  <c:v>46217</c:v>
                </c:pt>
                <c:pt idx="428">
                  <c:v>46218</c:v>
                </c:pt>
                <c:pt idx="429">
                  <c:v>46219</c:v>
                </c:pt>
                <c:pt idx="430">
                  <c:v>46220</c:v>
                </c:pt>
                <c:pt idx="431">
                  <c:v>46223</c:v>
                </c:pt>
                <c:pt idx="432">
                  <c:v>46224</c:v>
                </c:pt>
                <c:pt idx="433">
                  <c:v>46225</c:v>
                </c:pt>
                <c:pt idx="434">
                  <c:v>46226</c:v>
                </c:pt>
                <c:pt idx="435">
                  <c:v>46227</c:v>
                </c:pt>
                <c:pt idx="436">
                  <c:v>46230</c:v>
                </c:pt>
                <c:pt idx="437">
                  <c:v>46231</c:v>
                </c:pt>
                <c:pt idx="438">
                  <c:v>46232</c:v>
                </c:pt>
                <c:pt idx="439">
                  <c:v>46233</c:v>
                </c:pt>
                <c:pt idx="440">
                  <c:v>46234</c:v>
                </c:pt>
              </c:numCache>
            </c:numRef>
          </c:cat>
          <c:val>
            <c:numRef>
              <c:f>Rolling_Corr!$B$61:$B$501</c:f>
              <c:numCache>
                <c:formatCode>0.00</c:formatCode>
                <c:ptCount val="441"/>
                <c:pt idx="0">
                  <c:v>0.70965862510002442</c:v>
                </c:pt>
                <c:pt idx="1">
                  <c:v>0.70439233705645987</c:v>
                </c:pt>
                <c:pt idx="2">
                  <c:v>0.71997674709428761</c:v>
                </c:pt>
                <c:pt idx="3">
                  <c:v>0.68898437369629884</c:v>
                </c:pt>
                <c:pt idx="4">
                  <c:v>0.70341188973518187</c:v>
                </c:pt>
                <c:pt idx="5">
                  <c:v>0.68261736311943777</c:v>
                </c:pt>
                <c:pt idx="6">
                  <c:v>0.69049672249632932</c:v>
                </c:pt>
                <c:pt idx="7">
                  <c:v>0.68981561075749565</c:v>
                </c:pt>
                <c:pt idx="8">
                  <c:v>0.68686748298714495</c:v>
                </c:pt>
                <c:pt idx="9">
                  <c:v>0.6911719919737086</c:v>
                </c:pt>
                <c:pt idx="10">
                  <c:v>0.67647895928645418</c:v>
                </c:pt>
                <c:pt idx="11">
                  <c:v>0.67461985296861204</c:v>
                </c:pt>
                <c:pt idx="12">
                  <c:v>0.68176322674662382</c:v>
                </c:pt>
                <c:pt idx="13">
                  <c:v>0.68715660692325609</c:v>
                </c:pt>
                <c:pt idx="14">
                  <c:v>0.68634925157816329</c:v>
                </c:pt>
                <c:pt idx="15">
                  <c:v>0.68817982790096044</c:v>
                </c:pt>
                <c:pt idx="16">
                  <c:v>0.68067588986990679</c:v>
                </c:pt>
                <c:pt idx="17">
                  <c:v>0.67262488229334927</c:v>
                </c:pt>
                <c:pt idx="18">
                  <c:v>0.67364787651391189</c:v>
                </c:pt>
                <c:pt idx="19">
                  <c:v>0.67000641206672373</c:v>
                </c:pt>
                <c:pt idx="20">
                  <c:v>0.66954973744597923</c:v>
                </c:pt>
                <c:pt idx="21">
                  <c:v>0.6640835688992287</c:v>
                </c:pt>
                <c:pt idx="22">
                  <c:v>0.6230194695999004</c:v>
                </c:pt>
                <c:pt idx="23">
                  <c:v>0.62402937832901884</c:v>
                </c:pt>
                <c:pt idx="24">
                  <c:v>0.6236692293789815</c:v>
                </c:pt>
                <c:pt idx="25">
                  <c:v>0.63818387402123267</c:v>
                </c:pt>
                <c:pt idx="26">
                  <c:v>0.63074808098075785</c:v>
                </c:pt>
                <c:pt idx="27">
                  <c:v>0.61949906031950841</c:v>
                </c:pt>
                <c:pt idx="28">
                  <c:v>0.58624139611498172</c:v>
                </c:pt>
                <c:pt idx="29">
                  <c:v>0.53133923695955831</c:v>
                </c:pt>
                <c:pt idx="30">
                  <c:v>0.51776632888769392</c:v>
                </c:pt>
                <c:pt idx="31">
                  <c:v>0.53058404108885726</c:v>
                </c:pt>
                <c:pt idx="32">
                  <c:v>0.5278428170478936</c:v>
                </c:pt>
                <c:pt idx="33">
                  <c:v>0.52196056988397488</c:v>
                </c:pt>
                <c:pt idx="34">
                  <c:v>0.18363881578829902</c:v>
                </c:pt>
                <c:pt idx="35">
                  <c:v>0.17602173122936995</c:v>
                </c:pt>
                <c:pt idx="36">
                  <c:v>0.18076431441822174</c:v>
                </c:pt>
                <c:pt idx="37">
                  <c:v>0.20261318451276591</c:v>
                </c:pt>
                <c:pt idx="38">
                  <c:v>0.21061873815813686</c:v>
                </c:pt>
                <c:pt idx="39">
                  <c:v>0.209271216592049</c:v>
                </c:pt>
                <c:pt idx="40">
                  <c:v>0.23056138617889224</c:v>
                </c:pt>
                <c:pt idx="41">
                  <c:v>0.23610157876293852</c:v>
                </c:pt>
                <c:pt idx="42">
                  <c:v>0.22479616613414374</c:v>
                </c:pt>
                <c:pt idx="43">
                  <c:v>0.22216095338335487</c:v>
                </c:pt>
                <c:pt idx="44">
                  <c:v>0.23007653003630171</c:v>
                </c:pt>
                <c:pt idx="45">
                  <c:v>0.2230422364893255</c:v>
                </c:pt>
                <c:pt idx="46">
                  <c:v>0.22428264515641841</c:v>
                </c:pt>
                <c:pt idx="47">
                  <c:v>0.21140479368011986</c:v>
                </c:pt>
                <c:pt idx="48">
                  <c:v>0.21687936440039665</c:v>
                </c:pt>
                <c:pt idx="49">
                  <c:v>0.22276059078150504</c:v>
                </c:pt>
                <c:pt idx="50">
                  <c:v>0.23348140660809516</c:v>
                </c:pt>
                <c:pt idx="51">
                  <c:v>0.24453174831564592</c:v>
                </c:pt>
                <c:pt idx="52">
                  <c:v>0.22382083399422126</c:v>
                </c:pt>
                <c:pt idx="53">
                  <c:v>0.22435303225187542</c:v>
                </c:pt>
                <c:pt idx="54">
                  <c:v>0.22489068115818187</c:v>
                </c:pt>
                <c:pt idx="55">
                  <c:v>0.22520736700394214</c:v>
                </c:pt>
                <c:pt idx="56">
                  <c:v>0.23696570470271758</c:v>
                </c:pt>
                <c:pt idx="57">
                  <c:v>0.23616411814967939</c:v>
                </c:pt>
                <c:pt idx="58">
                  <c:v>0.23386707500973777</c:v>
                </c:pt>
                <c:pt idx="59">
                  <c:v>0.2365160569548142</c:v>
                </c:pt>
                <c:pt idx="60">
                  <c:v>0.23702118328382463</c:v>
                </c:pt>
                <c:pt idx="61">
                  <c:v>0.34160325984470558</c:v>
                </c:pt>
                <c:pt idx="62">
                  <c:v>0.32770627704872796</c:v>
                </c:pt>
                <c:pt idx="63">
                  <c:v>0.33974145237847031</c:v>
                </c:pt>
                <c:pt idx="64">
                  <c:v>0.33470051706520271</c:v>
                </c:pt>
                <c:pt idx="65">
                  <c:v>0.32416015868303544</c:v>
                </c:pt>
                <c:pt idx="66">
                  <c:v>0.32624094071503479</c:v>
                </c:pt>
                <c:pt idx="67">
                  <c:v>0.32372944627680839</c:v>
                </c:pt>
                <c:pt idx="68">
                  <c:v>0.26931255215931893</c:v>
                </c:pt>
                <c:pt idx="69">
                  <c:v>0.26572121996414771</c:v>
                </c:pt>
                <c:pt idx="70">
                  <c:v>0.27165749060788952</c:v>
                </c:pt>
                <c:pt idx="71">
                  <c:v>0.28528710331052282</c:v>
                </c:pt>
                <c:pt idx="72">
                  <c:v>0.28013992335781629</c:v>
                </c:pt>
                <c:pt idx="73">
                  <c:v>0.27503100741593023</c:v>
                </c:pt>
                <c:pt idx="74">
                  <c:v>0.27500896156091315</c:v>
                </c:pt>
                <c:pt idx="75">
                  <c:v>0.25992780994115849</c:v>
                </c:pt>
                <c:pt idx="76">
                  <c:v>0.25836005321214833</c:v>
                </c:pt>
                <c:pt idx="77">
                  <c:v>0.25861387730714208</c:v>
                </c:pt>
                <c:pt idx="78">
                  <c:v>0.25670390967174489</c:v>
                </c:pt>
                <c:pt idx="79">
                  <c:v>0.26820604595183739</c:v>
                </c:pt>
                <c:pt idx="80">
                  <c:v>0.28063997263313306</c:v>
                </c:pt>
                <c:pt idx="81">
                  <c:v>0.29240702794579954</c:v>
                </c:pt>
                <c:pt idx="82">
                  <c:v>0.29735696178676974</c:v>
                </c:pt>
                <c:pt idx="83">
                  <c:v>0.32762155425718292</c:v>
                </c:pt>
                <c:pt idx="84">
                  <c:v>0.32679324015600469</c:v>
                </c:pt>
                <c:pt idx="85">
                  <c:v>0.3262450320311826</c:v>
                </c:pt>
                <c:pt idx="86">
                  <c:v>0.32070618315154253</c:v>
                </c:pt>
                <c:pt idx="87">
                  <c:v>0.32189204375978531</c:v>
                </c:pt>
                <c:pt idx="88">
                  <c:v>0.3343906572760576</c:v>
                </c:pt>
                <c:pt idx="89">
                  <c:v>0.35944217457372379</c:v>
                </c:pt>
                <c:pt idx="90">
                  <c:v>0.38279462027792888</c:v>
                </c:pt>
                <c:pt idx="91">
                  <c:v>0.37728678523329318</c:v>
                </c:pt>
                <c:pt idx="92">
                  <c:v>0.36617099920962021</c:v>
                </c:pt>
                <c:pt idx="93">
                  <c:v>0.37044903673606766</c:v>
                </c:pt>
                <c:pt idx="94">
                  <c:v>0.56871580569111335</c:v>
                </c:pt>
                <c:pt idx="95">
                  <c:v>0.59344953219915919</c:v>
                </c:pt>
                <c:pt idx="96">
                  <c:v>0.5928872561945725</c:v>
                </c:pt>
                <c:pt idx="97">
                  <c:v>0.59105686986968742</c:v>
                </c:pt>
                <c:pt idx="98">
                  <c:v>0.58115081901678523</c:v>
                </c:pt>
                <c:pt idx="99">
                  <c:v>0.579894310791917</c:v>
                </c:pt>
                <c:pt idx="100">
                  <c:v>0.52771502972894391</c:v>
                </c:pt>
                <c:pt idx="101">
                  <c:v>0.52114100818861542</c:v>
                </c:pt>
                <c:pt idx="102">
                  <c:v>0.54097309308331354</c:v>
                </c:pt>
                <c:pt idx="103">
                  <c:v>0.54985464224836555</c:v>
                </c:pt>
                <c:pt idx="104">
                  <c:v>0.54693384794227506</c:v>
                </c:pt>
                <c:pt idx="105">
                  <c:v>0.54614175311751367</c:v>
                </c:pt>
                <c:pt idx="106">
                  <c:v>0.54618782177446068</c:v>
                </c:pt>
                <c:pt idx="107">
                  <c:v>0.55185160552999046</c:v>
                </c:pt>
                <c:pt idx="108">
                  <c:v>0.60403768561235593</c:v>
                </c:pt>
                <c:pt idx="109">
                  <c:v>0.60953408294700195</c:v>
                </c:pt>
                <c:pt idx="110">
                  <c:v>0.59332999183807178</c:v>
                </c:pt>
                <c:pt idx="111">
                  <c:v>0.56087375900815239</c:v>
                </c:pt>
                <c:pt idx="112">
                  <c:v>0.70681022522046022</c:v>
                </c:pt>
                <c:pt idx="113">
                  <c:v>0.71818482111921977</c:v>
                </c:pt>
                <c:pt idx="114">
                  <c:v>0.72504833096448085</c:v>
                </c:pt>
                <c:pt idx="115">
                  <c:v>0.72293494893532118</c:v>
                </c:pt>
                <c:pt idx="116">
                  <c:v>0.72088466036737775</c:v>
                </c:pt>
                <c:pt idx="117">
                  <c:v>0.7163543201766015</c:v>
                </c:pt>
                <c:pt idx="118">
                  <c:v>0.71619353989429968</c:v>
                </c:pt>
                <c:pt idx="119">
                  <c:v>0.7170022712920171</c:v>
                </c:pt>
                <c:pt idx="120">
                  <c:v>0.71820413479667833</c:v>
                </c:pt>
                <c:pt idx="121">
                  <c:v>0.73681309979572862</c:v>
                </c:pt>
                <c:pt idx="122">
                  <c:v>0.74557683180191714</c:v>
                </c:pt>
                <c:pt idx="123">
                  <c:v>0.75047011243387296</c:v>
                </c:pt>
                <c:pt idx="124">
                  <c:v>0.7521956221545163</c:v>
                </c:pt>
                <c:pt idx="125">
                  <c:v>0.76097845949627563</c:v>
                </c:pt>
                <c:pt idx="126">
                  <c:v>0.76074993606378538</c:v>
                </c:pt>
                <c:pt idx="127">
                  <c:v>0.75682144680733932</c:v>
                </c:pt>
                <c:pt idx="128">
                  <c:v>0.79857354423916138</c:v>
                </c:pt>
                <c:pt idx="129">
                  <c:v>0.79536697211983132</c:v>
                </c:pt>
                <c:pt idx="130">
                  <c:v>0.79348949864234841</c:v>
                </c:pt>
                <c:pt idx="131">
                  <c:v>0.79322633918650298</c:v>
                </c:pt>
                <c:pt idx="132">
                  <c:v>0.79365262720174246</c:v>
                </c:pt>
                <c:pt idx="133">
                  <c:v>0.79343028211890743</c:v>
                </c:pt>
                <c:pt idx="134">
                  <c:v>0.79829745505713989</c:v>
                </c:pt>
                <c:pt idx="135">
                  <c:v>0.80300809874038381</c:v>
                </c:pt>
                <c:pt idx="136">
                  <c:v>0.79883316570090745</c:v>
                </c:pt>
                <c:pt idx="137">
                  <c:v>0.79680624752770202</c:v>
                </c:pt>
                <c:pt idx="138">
                  <c:v>0.79203295898481096</c:v>
                </c:pt>
                <c:pt idx="139">
                  <c:v>0.7872859133893404</c:v>
                </c:pt>
                <c:pt idx="140">
                  <c:v>0.78657913603299545</c:v>
                </c:pt>
                <c:pt idx="141">
                  <c:v>0.78509168243690231</c:v>
                </c:pt>
                <c:pt idx="142">
                  <c:v>0.79056024486164123</c:v>
                </c:pt>
                <c:pt idx="143">
                  <c:v>0.7859442007991958</c:v>
                </c:pt>
                <c:pt idx="144">
                  <c:v>0.7876359774686722</c:v>
                </c:pt>
                <c:pt idx="145">
                  <c:v>0.79016952069043267</c:v>
                </c:pt>
                <c:pt idx="146">
                  <c:v>0.79250664981153396</c:v>
                </c:pt>
                <c:pt idx="147">
                  <c:v>0.79195081720505445</c:v>
                </c:pt>
                <c:pt idx="148">
                  <c:v>0.79598581993445394</c:v>
                </c:pt>
                <c:pt idx="149">
                  <c:v>0.81614794838298133</c:v>
                </c:pt>
                <c:pt idx="150">
                  <c:v>0.81483440746279712</c:v>
                </c:pt>
                <c:pt idx="151">
                  <c:v>0.81794268313363094</c:v>
                </c:pt>
                <c:pt idx="152">
                  <c:v>0.80380801774968125</c:v>
                </c:pt>
                <c:pt idx="153">
                  <c:v>0.7893723094684636</c:v>
                </c:pt>
                <c:pt idx="154">
                  <c:v>0.78811437639821325</c:v>
                </c:pt>
                <c:pt idx="155">
                  <c:v>0.7841099444146894</c:v>
                </c:pt>
                <c:pt idx="156">
                  <c:v>0.78169527796827176</c:v>
                </c:pt>
                <c:pt idx="157">
                  <c:v>0.78138103112777002</c:v>
                </c:pt>
                <c:pt idx="158">
                  <c:v>0.77173002728220352</c:v>
                </c:pt>
                <c:pt idx="159">
                  <c:v>0.77073747419584104</c:v>
                </c:pt>
                <c:pt idx="160">
                  <c:v>0.78840592825514511</c:v>
                </c:pt>
                <c:pt idx="161">
                  <c:v>0.78999495441509759</c:v>
                </c:pt>
                <c:pt idx="162">
                  <c:v>0.78674869500957445</c:v>
                </c:pt>
                <c:pt idx="163">
                  <c:v>0.78688578696933376</c:v>
                </c:pt>
                <c:pt idx="164">
                  <c:v>0.78094170359307047</c:v>
                </c:pt>
                <c:pt idx="165">
                  <c:v>0.77957833366567064</c:v>
                </c:pt>
                <c:pt idx="166">
                  <c:v>0.77950859416553264</c:v>
                </c:pt>
                <c:pt idx="167">
                  <c:v>0.77587041715380667</c:v>
                </c:pt>
                <c:pt idx="168">
                  <c:v>0.76217946848963147</c:v>
                </c:pt>
                <c:pt idx="169">
                  <c:v>0.74832252867457161</c:v>
                </c:pt>
                <c:pt idx="170">
                  <c:v>0.77636891305810596</c:v>
                </c:pt>
                <c:pt idx="171">
                  <c:v>0.79853612199120727</c:v>
                </c:pt>
                <c:pt idx="172">
                  <c:v>0.60704234488399789</c:v>
                </c:pt>
                <c:pt idx="173">
                  <c:v>0.53204437184521791</c:v>
                </c:pt>
                <c:pt idx="174">
                  <c:v>0.48063927409108609</c:v>
                </c:pt>
                <c:pt idx="175">
                  <c:v>0.48593994582338113</c:v>
                </c:pt>
                <c:pt idx="176">
                  <c:v>0.4864040822204993</c:v>
                </c:pt>
                <c:pt idx="177">
                  <c:v>0.45740851013989425</c:v>
                </c:pt>
                <c:pt idx="178">
                  <c:v>0.44259516195499654</c:v>
                </c:pt>
                <c:pt idx="179">
                  <c:v>0.41847634223678132</c:v>
                </c:pt>
                <c:pt idx="180">
                  <c:v>0.43113918389018857</c:v>
                </c:pt>
                <c:pt idx="181">
                  <c:v>0.40422148815766856</c:v>
                </c:pt>
                <c:pt idx="182">
                  <c:v>0.38603414123714541</c:v>
                </c:pt>
                <c:pt idx="183">
                  <c:v>0.38562170556100972</c:v>
                </c:pt>
                <c:pt idx="184">
                  <c:v>0.38713894467655063</c:v>
                </c:pt>
                <c:pt idx="185">
                  <c:v>0.38109888278685061</c:v>
                </c:pt>
                <c:pt idx="186">
                  <c:v>0.3830037643863809</c:v>
                </c:pt>
                <c:pt idx="187">
                  <c:v>0.39778600885936344</c:v>
                </c:pt>
                <c:pt idx="188">
                  <c:v>0.39363164242384541</c:v>
                </c:pt>
                <c:pt idx="189">
                  <c:v>0.42054477486323782</c:v>
                </c:pt>
                <c:pt idx="190">
                  <c:v>0.43213428697022266</c:v>
                </c:pt>
                <c:pt idx="191">
                  <c:v>0.43873341488749951</c:v>
                </c:pt>
                <c:pt idx="192">
                  <c:v>0.44730035001645463</c:v>
                </c:pt>
                <c:pt idx="193">
                  <c:v>0.36843781019347338</c:v>
                </c:pt>
                <c:pt idx="194">
                  <c:v>0.31822022080739576</c:v>
                </c:pt>
                <c:pt idx="195">
                  <c:v>0.29111318495740446</c:v>
                </c:pt>
                <c:pt idx="196">
                  <c:v>0.30590100997457881</c:v>
                </c:pt>
                <c:pt idx="197">
                  <c:v>0.30849580500501872</c:v>
                </c:pt>
                <c:pt idx="198">
                  <c:v>0.28601303430793956</c:v>
                </c:pt>
                <c:pt idx="199">
                  <c:v>0.2882684040688811</c:v>
                </c:pt>
                <c:pt idx="200">
                  <c:v>0.30151933983710605</c:v>
                </c:pt>
                <c:pt idx="201">
                  <c:v>0.29768444326790594</c:v>
                </c:pt>
                <c:pt idx="202">
                  <c:v>0.34959339262244715</c:v>
                </c:pt>
                <c:pt idx="203">
                  <c:v>0.35188328616200298</c:v>
                </c:pt>
                <c:pt idx="204">
                  <c:v>0.33868109382994394</c:v>
                </c:pt>
                <c:pt idx="205">
                  <c:v>0.35358743107362228</c:v>
                </c:pt>
                <c:pt idx="206">
                  <c:v>0.35401304610317091</c:v>
                </c:pt>
                <c:pt idx="207">
                  <c:v>0.35647856081365076</c:v>
                </c:pt>
                <c:pt idx="208">
                  <c:v>0.34278742616374713</c:v>
                </c:pt>
                <c:pt idx="209">
                  <c:v>0.33220318001134508</c:v>
                </c:pt>
                <c:pt idx="210">
                  <c:v>0.36252466716051696</c:v>
                </c:pt>
                <c:pt idx="211">
                  <c:v>0.35977336713876451</c:v>
                </c:pt>
                <c:pt idx="212">
                  <c:v>0.37751431962441262</c:v>
                </c:pt>
                <c:pt idx="213">
                  <c:v>0.40293648658891013</c:v>
                </c:pt>
                <c:pt idx="214">
                  <c:v>0.16286162729914694</c:v>
                </c:pt>
                <c:pt idx="215">
                  <c:v>0.17782504044027447</c:v>
                </c:pt>
                <c:pt idx="216">
                  <c:v>0.1605460930932438</c:v>
                </c:pt>
                <c:pt idx="217">
                  <c:v>0.16301009709759434</c:v>
                </c:pt>
                <c:pt idx="218">
                  <c:v>0.18009144844255748</c:v>
                </c:pt>
                <c:pt idx="219">
                  <c:v>0.17899452064769186</c:v>
                </c:pt>
                <c:pt idx="220">
                  <c:v>0.18044727085173734</c:v>
                </c:pt>
                <c:pt idx="221">
                  <c:v>0.18560597273888488</c:v>
                </c:pt>
                <c:pt idx="222">
                  <c:v>0.19202506874291833</c:v>
                </c:pt>
                <c:pt idx="223">
                  <c:v>0.15059512955700663</c:v>
                </c:pt>
                <c:pt idx="224">
                  <c:v>0.15457145636598391</c:v>
                </c:pt>
                <c:pt idx="225">
                  <c:v>0.14643306025954625</c:v>
                </c:pt>
                <c:pt idx="226">
                  <c:v>0.14580067663859439</c:v>
                </c:pt>
                <c:pt idx="227">
                  <c:v>0.15477625144044821</c:v>
                </c:pt>
                <c:pt idx="228">
                  <c:v>0.11196206407343247</c:v>
                </c:pt>
                <c:pt idx="229">
                  <c:v>0.10947361134911522</c:v>
                </c:pt>
                <c:pt idx="230">
                  <c:v>0.10642765358392416</c:v>
                </c:pt>
                <c:pt idx="231">
                  <c:v>0.10259325320247896</c:v>
                </c:pt>
                <c:pt idx="232">
                  <c:v>0.11129014722485969</c:v>
                </c:pt>
                <c:pt idx="233">
                  <c:v>0.1188131536710296</c:v>
                </c:pt>
                <c:pt idx="234">
                  <c:v>0.13535229410738236</c:v>
                </c:pt>
                <c:pt idx="235">
                  <c:v>3.9973904608890741E-2</c:v>
                </c:pt>
                <c:pt idx="236">
                  <c:v>3.9395217721712478E-2</c:v>
                </c:pt>
                <c:pt idx="237">
                  <c:v>6.3880937186728048E-2</c:v>
                </c:pt>
                <c:pt idx="238">
                  <c:v>6.6965554365736882E-2</c:v>
                </c:pt>
                <c:pt idx="239">
                  <c:v>0.14200353383525588</c:v>
                </c:pt>
                <c:pt idx="240">
                  <c:v>0.12484661981588278</c:v>
                </c:pt>
                <c:pt idx="241">
                  <c:v>0.12353399694971039</c:v>
                </c:pt>
                <c:pt idx="242">
                  <c:v>0.13003074100624018</c:v>
                </c:pt>
                <c:pt idx="243">
                  <c:v>0.12552496515597777</c:v>
                </c:pt>
                <c:pt idx="244">
                  <c:v>0.12583059676654673</c:v>
                </c:pt>
                <c:pt idx="245">
                  <c:v>0.12401113867099087</c:v>
                </c:pt>
                <c:pt idx="246">
                  <c:v>0.12378588567529586</c:v>
                </c:pt>
                <c:pt idx="247">
                  <c:v>0.12636186189234025</c:v>
                </c:pt>
                <c:pt idx="248">
                  <c:v>0.12703994088257536</c:v>
                </c:pt>
                <c:pt idx="249">
                  <c:v>0.13845556544789719</c:v>
                </c:pt>
                <c:pt idx="250">
                  <c:v>0.13444023774185596</c:v>
                </c:pt>
                <c:pt idx="251">
                  <c:v>0.12203118915418674</c:v>
                </c:pt>
                <c:pt idx="252">
                  <c:v>0.12238976975630987</c:v>
                </c:pt>
                <c:pt idx="253">
                  <c:v>0.16507928302604649</c:v>
                </c:pt>
                <c:pt idx="254">
                  <c:v>0.16486979924728654</c:v>
                </c:pt>
                <c:pt idx="255">
                  <c:v>0.16220005742261423</c:v>
                </c:pt>
                <c:pt idx="256">
                  <c:v>0.17710216238226914</c:v>
                </c:pt>
                <c:pt idx="257">
                  <c:v>0.17877152766284291</c:v>
                </c:pt>
                <c:pt idx="258">
                  <c:v>0.19729693632285178</c:v>
                </c:pt>
                <c:pt idx="259">
                  <c:v>0.20373132939158922</c:v>
                </c:pt>
                <c:pt idx="260">
                  <c:v>0.20818281982308265</c:v>
                </c:pt>
                <c:pt idx="261">
                  <c:v>0.21434557476184446</c:v>
                </c:pt>
                <c:pt idx="262">
                  <c:v>0.19105878928186745</c:v>
                </c:pt>
                <c:pt idx="263">
                  <c:v>0.21129877943318776</c:v>
                </c:pt>
                <c:pt idx="264">
                  <c:v>0.20911059873170865</c:v>
                </c:pt>
                <c:pt idx="265">
                  <c:v>0.2072033654425707</c:v>
                </c:pt>
                <c:pt idx="266">
                  <c:v>0.21065022913418402</c:v>
                </c:pt>
                <c:pt idx="267">
                  <c:v>0.18935304238193029</c:v>
                </c:pt>
                <c:pt idx="268">
                  <c:v>0.20747319787503862</c:v>
                </c:pt>
                <c:pt idx="269">
                  <c:v>0.21023888299802859</c:v>
                </c:pt>
                <c:pt idx="270">
                  <c:v>0.23305000383418772</c:v>
                </c:pt>
                <c:pt idx="271">
                  <c:v>0.22380054161545559</c:v>
                </c:pt>
                <c:pt idx="272">
                  <c:v>0.23217429425762617</c:v>
                </c:pt>
                <c:pt idx="273">
                  <c:v>0.23355455099157654</c:v>
                </c:pt>
                <c:pt idx="274">
                  <c:v>0.32129356742366394</c:v>
                </c:pt>
                <c:pt idx="275">
                  <c:v>0.32849385040560197</c:v>
                </c:pt>
                <c:pt idx="276">
                  <c:v>0.33823776332438527</c:v>
                </c:pt>
                <c:pt idx="277">
                  <c:v>0.34886389592110573</c:v>
                </c:pt>
                <c:pt idx="278">
                  <c:v>0.34108508834410339</c:v>
                </c:pt>
                <c:pt idx="279">
                  <c:v>0.34149930088808322</c:v>
                </c:pt>
                <c:pt idx="280">
                  <c:v>0.33979688779482248</c:v>
                </c:pt>
                <c:pt idx="281">
                  <c:v>0.33675577871817475</c:v>
                </c:pt>
                <c:pt idx="282">
                  <c:v>0.33573177110127816</c:v>
                </c:pt>
                <c:pt idx="283">
                  <c:v>0.36143899355119796</c:v>
                </c:pt>
                <c:pt idx="284">
                  <c:v>0.36426088704661758</c:v>
                </c:pt>
                <c:pt idx="285">
                  <c:v>0.36725899196054634</c:v>
                </c:pt>
                <c:pt idx="286">
                  <c:v>0.38435557373572377</c:v>
                </c:pt>
                <c:pt idx="287">
                  <c:v>0.3851471719933523</c:v>
                </c:pt>
                <c:pt idx="288">
                  <c:v>0.39607163510182897</c:v>
                </c:pt>
                <c:pt idx="289">
                  <c:v>0.39561033146580793</c:v>
                </c:pt>
                <c:pt idx="290">
                  <c:v>0.39538636177839537</c:v>
                </c:pt>
                <c:pt idx="291">
                  <c:v>0.39551881207008749</c:v>
                </c:pt>
                <c:pt idx="292">
                  <c:v>0.39477615604743016</c:v>
                </c:pt>
                <c:pt idx="293">
                  <c:v>0.39250171381304244</c:v>
                </c:pt>
                <c:pt idx="294">
                  <c:v>0.39393552939984627</c:v>
                </c:pt>
                <c:pt idx="295">
                  <c:v>0.5320552016364819</c:v>
                </c:pt>
                <c:pt idx="296">
                  <c:v>0.53180863002243595</c:v>
                </c:pt>
                <c:pt idx="297">
                  <c:v>0.53688592154536585</c:v>
                </c:pt>
                <c:pt idx="298">
                  <c:v>0.53364810423165754</c:v>
                </c:pt>
                <c:pt idx="299">
                  <c:v>0.50074528985283184</c:v>
                </c:pt>
                <c:pt idx="300">
                  <c:v>0.53933758896244133</c:v>
                </c:pt>
                <c:pt idx="301">
                  <c:v>0.53890918211677896</c:v>
                </c:pt>
                <c:pt idx="302">
                  <c:v>0.549047495347326</c:v>
                </c:pt>
                <c:pt idx="303">
                  <c:v>0.54138775502139369</c:v>
                </c:pt>
                <c:pt idx="304">
                  <c:v>0.52353680061114771</c:v>
                </c:pt>
                <c:pt idx="305">
                  <c:v>0.52888577723043928</c:v>
                </c:pt>
                <c:pt idx="306">
                  <c:v>0.5307229313534253</c:v>
                </c:pt>
                <c:pt idx="307">
                  <c:v>0.51752235782096923</c:v>
                </c:pt>
                <c:pt idx="308">
                  <c:v>0.48048199482995635</c:v>
                </c:pt>
                <c:pt idx="309">
                  <c:v>0.46539243496611477</c:v>
                </c:pt>
                <c:pt idx="310">
                  <c:v>0.45137475422010293</c:v>
                </c:pt>
                <c:pt idx="311">
                  <c:v>0.44541687576864702</c:v>
                </c:pt>
                <c:pt idx="312">
                  <c:v>0.4364189821744458</c:v>
                </c:pt>
                <c:pt idx="313">
                  <c:v>0.42917223162857149</c:v>
                </c:pt>
                <c:pt idx="314">
                  <c:v>0.4317352332744146</c:v>
                </c:pt>
                <c:pt idx="315">
                  <c:v>0.42282191154373794</c:v>
                </c:pt>
                <c:pt idx="316">
                  <c:v>0.40797821253673267</c:v>
                </c:pt>
                <c:pt idx="317">
                  <c:v>0.40700607337748301</c:v>
                </c:pt>
                <c:pt idx="318">
                  <c:v>0.42486291030819134</c:v>
                </c:pt>
                <c:pt idx="319">
                  <c:v>0.41480731435300183</c:v>
                </c:pt>
                <c:pt idx="320">
                  <c:v>0.45268283516722041</c:v>
                </c:pt>
                <c:pt idx="321">
                  <c:v>0.4583204925683998</c:v>
                </c:pt>
                <c:pt idx="322">
                  <c:v>0.4686325123025577</c:v>
                </c:pt>
                <c:pt idx="323">
                  <c:v>0.45641583373071276</c:v>
                </c:pt>
                <c:pt idx="324">
                  <c:v>0.4651859528782939</c:v>
                </c:pt>
                <c:pt idx="325">
                  <c:v>0.46333920045522259</c:v>
                </c:pt>
                <c:pt idx="326">
                  <c:v>0.45567933376369635</c:v>
                </c:pt>
                <c:pt idx="327">
                  <c:v>0.47897223656910293</c:v>
                </c:pt>
                <c:pt idx="328">
                  <c:v>0.47430313640729133</c:v>
                </c:pt>
                <c:pt idx="329">
                  <c:v>0.47313696010485456</c:v>
                </c:pt>
                <c:pt idx="330">
                  <c:v>0.4416514623102783</c:v>
                </c:pt>
                <c:pt idx="331">
                  <c:v>0.42374258236699847</c:v>
                </c:pt>
                <c:pt idx="332">
                  <c:v>0.40264988524354778</c:v>
                </c:pt>
                <c:pt idx="333">
                  <c:v>0.40971646461346889</c:v>
                </c:pt>
                <c:pt idx="334">
                  <c:v>0.42395833180381404</c:v>
                </c:pt>
                <c:pt idx="335">
                  <c:v>0.42224273019307573</c:v>
                </c:pt>
                <c:pt idx="336">
                  <c:v>0.42611906239765174</c:v>
                </c:pt>
                <c:pt idx="337">
                  <c:v>0.43083505985436304</c:v>
                </c:pt>
                <c:pt idx="338">
                  <c:v>0.40841983143177141</c:v>
                </c:pt>
                <c:pt idx="339">
                  <c:v>0.40529784932883295</c:v>
                </c:pt>
                <c:pt idx="340">
                  <c:v>0.4286973849109828</c:v>
                </c:pt>
                <c:pt idx="341">
                  <c:v>0.42981478683099567</c:v>
                </c:pt>
                <c:pt idx="342">
                  <c:v>0.43053970146284914</c:v>
                </c:pt>
                <c:pt idx="343">
                  <c:v>0.4187710671161361</c:v>
                </c:pt>
                <c:pt idx="344">
                  <c:v>0.42792176167209195</c:v>
                </c:pt>
                <c:pt idx="345">
                  <c:v>0.42908445859840627</c:v>
                </c:pt>
                <c:pt idx="346">
                  <c:v>0.40448346108507754</c:v>
                </c:pt>
                <c:pt idx="347">
                  <c:v>0.39563206603029205</c:v>
                </c:pt>
                <c:pt idx="348">
                  <c:v>0.37694345689712933</c:v>
                </c:pt>
                <c:pt idx="349">
                  <c:v>0.38125845248988122</c:v>
                </c:pt>
                <c:pt idx="350">
                  <c:v>0.38046883608551635</c:v>
                </c:pt>
                <c:pt idx="351">
                  <c:v>0.37632529389446995</c:v>
                </c:pt>
                <c:pt idx="352">
                  <c:v>0.36988618766264719</c:v>
                </c:pt>
                <c:pt idx="353">
                  <c:v>0.39190571434593657</c:v>
                </c:pt>
                <c:pt idx="354">
                  <c:v>0.39180002339974329</c:v>
                </c:pt>
                <c:pt idx="355">
                  <c:v>0.39796427357907194</c:v>
                </c:pt>
                <c:pt idx="356">
                  <c:v>0.41273063241398539</c:v>
                </c:pt>
                <c:pt idx="357">
                  <c:v>0.41612805954170345</c:v>
                </c:pt>
                <c:pt idx="358">
                  <c:v>0.41925100683896688</c:v>
                </c:pt>
                <c:pt idx="359">
                  <c:v>0.4202434823770233</c:v>
                </c:pt>
                <c:pt idx="360">
                  <c:v>0.39707113332242366</c:v>
                </c:pt>
                <c:pt idx="361">
                  <c:v>0.42738844811190474</c:v>
                </c:pt>
                <c:pt idx="362">
                  <c:v>0.42608549703252829</c:v>
                </c:pt>
                <c:pt idx="363">
                  <c:v>0.43877976053362949</c:v>
                </c:pt>
                <c:pt idx="364">
                  <c:v>0.45416387805093966</c:v>
                </c:pt>
                <c:pt idx="365">
                  <c:v>0.45133666583150678</c:v>
                </c:pt>
                <c:pt idx="366">
                  <c:v>0.4466850479127194</c:v>
                </c:pt>
                <c:pt idx="367">
                  <c:v>0.45120681150870617</c:v>
                </c:pt>
                <c:pt idx="368">
                  <c:v>0.4800333720560685</c:v>
                </c:pt>
                <c:pt idx="369">
                  <c:v>0.4862967877258581</c:v>
                </c:pt>
                <c:pt idx="370">
                  <c:v>0.49555374286109011</c:v>
                </c:pt>
                <c:pt idx="371">
                  <c:v>0.52745635549461578</c:v>
                </c:pt>
                <c:pt idx="372">
                  <c:v>0.52922644148849451</c:v>
                </c:pt>
                <c:pt idx="373">
                  <c:v>0.49271630461438498</c:v>
                </c:pt>
                <c:pt idx="374">
                  <c:v>0.49634006390136004</c:v>
                </c:pt>
                <c:pt idx="375">
                  <c:v>0.51365547729084837</c:v>
                </c:pt>
                <c:pt idx="376">
                  <c:v>0.51996847611260488</c:v>
                </c:pt>
                <c:pt idx="377">
                  <c:v>0.52467092253863923</c:v>
                </c:pt>
                <c:pt idx="378">
                  <c:v>0.49877889066375092</c:v>
                </c:pt>
                <c:pt idx="379">
                  <c:v>0.51204467727772374</c:v>
                </c:pt>
                <c:pt idx="380">
                  <c:v>0.47749147515324403</c:v>
                </c:pt>
                <c:pt idx="381">
                  <c:v>0.37995744885035815</c:v>
                </c:pt>
                <c:pt idx="382">
                  <c:v>0.39000487268093303</c:v>
                </c:pt>
                <c:pt idx="383">
                  <c:v>0.42287792930909984</c:v>
                </c:pt>
                <c:pt idx="384">
                  <c:v>0.40778799725015874</c:v>
                </c:pt>
                <c:pt idx="385">
                  <c:v>0.41623926835452341</c:v>
                </c:pt>
                <c:pt idx="386">
                  <c:v>0.43105561284559629</c:v>
                </c:pt>
                <c:pt idx="387">
                  <c:v>0.41435840292848203</c:v>
                </c:pt>
                <c:pt idx="388">
                  <c:v>0.43588352535218056</c:v>
                </c:pt>
                <c:pt idx="389">
                  <c:v>0.43669764211786588</c:v>
                </c:pt>
                <c:pt idx="390">
                  <c:v>0.43998655665711633</c:v>
                </c:pt>
                <c:pt idx="391">
                  <c:v>0.47290584698663307</c:v>
                </c:pt>
                <c:pt idx="392">
                  <c:v>0.48266022895993771</c:v>
                </c:pt>
                <c:pt idx="393">
                  <c:v>0.46707359157354889</c:v>
                </c:pt>
                <c:pt idx="394">
                  <c:v>0.46857456067352149</c:v>
                </c:pt>
                <c:pt idx="395">
                  <c:v>0.46779562763124338</c:v>
                </c:pt>
                <c:pt idx="396">
                  <c:v>0.46048077422069011</c:v>
                </c:pt>
                <c:pt idx="397">
                  <c:v>0.43797068180743665</c:v>
                </c:pt>
                <c:pt idx="398">
                  <c:v>0.45263944246172128</c:v>
                </c:pt>
                <c:pt idx="399">
                  <c:v>0.44298431237249153</c:v>
                </c:pt>
                <c:pt idx="400">
                  <c:v>0.42853328055335588</c:v>
                </c:pt>
                <c:pt idx="401">
                  <c:v>0.43614599488012495</c:v>
                </c:pt>
                <c:pt idx="402">
                  <c:v>0.49675965026636554</c:v>
                </c:pt>
                <c:pt idx="403">
                  <c:v>0.4972479003164606</c:v>
                </c:pt>
                <c:pt idx="404">
                  <c:v>0.4919796816531688</c:v>
                </c:pt>
                <c:pt idx="405">
                  <c:v>0.509898690537815</c:v>
                </c:pt>
                <c:pt idx="406">
                  <c:v>0.51871031634519049</c:v>
                </c:pt>
                <c:pt idx="407">
                  <c:v>0.51397157480263556</c:v>
                </c:pt>
                <c:pt idx="408">
                  <c:v>0.520119983910735</c:v>
                </c:pt>
                <c:pt idx="409">
                  <c:v>0.53414391742034295</c:v>
                </c:pt>
                <c:pt idx="410">
                  <c:v>0.53390860751555547</c:v>
                </c:pt>
                <c:pt idx="411">
                  <c:v>0.53858301769969585</c:v>
                </c:pt>
                <c:pt idx="412">
                  <c:v>0.53088026626356422</c:v>
                </c:pt>
                <c:pt idx="413">
                  <c:v>0.5308823159549666</c:v>
                </c:pt>
                <c:pt idx="414">
                  <c:v>0.52727127584998745</c:v>
                </c:pt>
                <c:pt idx="415">
                  <c:v>0.5194844257690987</c:v>
                </c:pt>
                <c:pt idx="416">
                  <c:v>0.52616885757442067</c:v>
                </c:pt>
                <c:pt idx="417">
                  <c:v>0.52672290482300255</c:v>
                </c:pt>
                <c:pt idx="418">
                  <c:v>0.52684119409687569</c:v>
                </c:pt>
                <c:pt idx="419">
                  <c:v>0.53275716886063562</c:v>
                </c:pt>
                <c:pt idx="420">
                  <c:v>0.5583241244327396</c:v>
                </c:pt>
                <c:pt idx="421">
                  <c:v>0.5628953778562702</c:v>
                </c:pt>
                <c:pt idx="422">
                  <c:v>0.55914414367622978</c:v>
                </c:pt>
                <c:pt idx="423">
                  <c:v>0.54504708239757393</c:v>
                </c:pt>
                <c:pt idx="424">
                  <c:v>0.55349340393042512</c:v>
                </c:pt>
                <c:pt idx="425">
                  <c:v>0.55348597205686934</c:v>
                </c:pt>
                <c:pt idx="426">
                  <c:v>0.57026731625237237</c:v>
                </c:pt>
                <c:pt idx="427">
                  <c:v>0.57520968441746412</c:v>
                </c:pt>
                <c:pt idx="428">
                  <c:v>0.56928559918873833</c:v>
                </c:pt>
                <c:pt idx="429">
                  <c:v>0.57992602982560348</c:v>
                </c:pt>
                <c:pt idx="430">
                  <c:v>0.58020989004626222</c:v>
                </c:pt>
                <c:pt idx="431">
                  <c:v>0.56929011104442606</c:v>
                </c:pt>
                <c:pt idx="432">
                  <c:v>0.57376965717653416</c:v>
                </c:pt>
                <c:pt idx="433">
                  <c:v>0.59146401606268684</c:v>
                </c:pt>
                <c:pt idx="434">
                  <c:v>0.59219774373299039</c:v>
                </c:pt>
                <c:pt idx="435">
                  <c:v>0.59020492469592079</c:v>
                </c:pt>
                <c:pt idx="436">
                  <c:v>0.57986624813207688</c:v>
                </c:pt>
                <c:pt idx="437">
                  <c:v>0.56547524700109442</c:v>
                </c:pt>
                <c:pt idx="438">
                  <c:v>0.57087958803610506</c:v>
                </c:pt>
                <c:pt idx="439">
                  <c:v>0.59069585644824019</c:v>
                </c:pt>
                <c:pt idx="440">
                  <c:v>0.58545773349588925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7C-44A1-A6D0-74714A2CF7F4}"/>
            </c:ext>
          </c:extLst>
        </c:ser>
        <c:ser>
          <c:idx val="1"/>
          <c:order val="1"/>
          <c:tx>
            <c:strRef>
              <c:f>Rolling_Corr!$C$1:$C$60</c:f>
              <c:strCache>
                <c:ptCount val="60"/>
                <c:pt idx="0">
                  <c:v>AMD-MRVL 60D CORRELATION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Rolling_Corr!$A$61:$A$501</c:f>
              <c:numCache>
                <c:formatCode>m/d/yyyy</c:formatCode>
                <c:ptCount val="441"/>
                <c:pt idx="0">
                  <c:v>45590</c:v>
                </c:pt>
                <c:pt idx="1">
                  <c:v>45593</c:v>
                </c:pt>
                <c:pt idx="2">
                  <c:v>45594</c:v>
                </c:pt>
                <c:pt idx="3">
                  <c:v>45595</c:v>
                </c:pt>
                <c:pt idx="4">
                  <c:v>45596</c:v>
                </c:pt>
                <c:pt idx="5">
                  <c:v>45597</c:v>
                </c:pt>
                <c:pt idx="6">
                  <c:v>45600</c:v>
                </c:pt>
                <c:pt idx="7">
                  <c:v>45601</c:v>
                </c:pt>
                <c:pt idx="8">
                  <c:v>45602</c:v>
                </c:pt>
                <c:pt idx="9">
                  <c:v>45603</c:v>
                </c:pt>
                <c:pt idx="10">
                  <c:v>45604</c:v>
                </c:pt>
                <c:pt idx="11">
                  <c:v>45607</c:v>
                </c:pt>
                <c:pt idx="12">
                  <c:v>45608</c:v>
                </c:pt>
                <c:pt idx="13">
                  <c:v>45609</c:v>
                </c:pt>
                <c:pt idx="14">
                  <c:v>45610</c:v>
                </c:pt>
                <c:pt idx="15">
                  <c:v>45611</c:v>
                </c:pt>
                <c:pt idx="16">
                  <c:v>45614</c:v>
                </c:pt>
                <c:pt idx="17">
                  <c:v>45615</c:v>
                </c:pt>
                <c:pt idx="18">
                  <c:v>45616</c:v>
                </c:pt>
                <c:pt idx="19">
                  <c:v>45617</c:v>
                </c:pt>
                <c:pt idx="20">
                  <c:v>45618</c:v>
                </c:pt>
                <c:pt idx="21">
                  <c:v>45621</c:v>
                </c:pt>
                <c:pt idx="22">
                  <c:v>45622</c:v>
                </c:pt>
                <c:pt idx="23">
                  <c:v>45623</c:v>
                </c:pt>
                <c:pt idx="24">
                  <c:v>45625</c:v>
                </c:pt>
                <c:pt idx="25">
                  <c:v>45628</c:v>
                </c:pt>
                <c:pt idx="26">
                  <c:v>45629</c:v>
                </c:pt>
                <c:pt idx="27">
                  <c:v>45630</c:v>
                </c:pt>
                <c:pt idx="28">
                  <c:v>45631</c:v>
                </c:pt>
                <c:pt idx="29">
                  <c:v>45632</c:v>
                </c:pt>
                <c:pt idx="30">
                  <c:v>45635</c:v>
                </c:pt>
                <c:pt idx="31">
                  <c:v>45636</c:v>
                </c:pt>
                <c:pt idx="32">
                  <c:v>45637</c:v>
                </c:pt>
                <c:pt idx="33">
                  <c:v>45638</c:v>
                </c:pt>
                <c:pt idx="34">
                  <c:v>45639</c:v>
                </c:pt>
                <c:pt idx="35">
                  <c:v>45642</c:v>
                </c:pt>
                <c:pt idx="36">
                  <c:v>45643</c:v>
                </c:pt>
                <c:pt idx="37">
                  <c:v>45644</c:v>
                </c:pt>
                <c:pt idx="38">
                  <c:v>45645</c:v>
                </c:pt>
                <c:pt idx="39">
                  <c:v>45646</c:v>
                </c:pt>
                <c:pt idx="40">
                  <c:v>45649</c:v>
                </c:pt>
                <c:pt idx="41">
                  <c:v>45650</c:v>
                </c:pt>
                <c:pt idx="42">
                  <c:v>45652</c:v>
                </c:pt>
                <c:pt idx="43">
                  <c:v>45653</c:v>
                </c:pt>
                <c:pt idx="44">
                  <c:v>45656</c:v>
                </c:pt>
                <c:pt idx="45">
                  <c:v>45657</c:v>
                </c:pt>
                <c:pt idx="46">
                  <c:v>45659</c:v>
                </c:pt>
                <c:pt idx="47">
                  <c:v>45660</c:v>
                </c:pt>
                <c:pt idx="48">
                  <c:v>45663</c:v>
                </c:pt>
                <c:pt idx="49">
                  <c:v>45664</c:v>
                </c:pt>
                <c:pt idx="50">
                  <c:v>45665</c:v>
                </c:pt>
                <c:pt idx="51">
                  <c:v>45667</c:v>
                </c:pt>
                <c:pt idx="52">
                  <c:v>45670</c:v>
                </c:pt>
                <c:pt idx="53">
                  <c:v>45671</c:v>
                </c:pt>
                <c:pt idx="54">
                  <c:v>45672</c:v>
                </c:pt>
                <c:pt idx="55">
                  <c:v>45673</c:v>
                </c:pt>
                <c:pt idx="56">
                  <c:v>45674</c:v>
                </c:pt>
                <c:pt idx="57">
                  <c:v>45678</c:v>
                </c:pt>
                <c:pt idx="58">
                  <c:v>45679</c:v>
                </c:pt>
                <c:pt idx="59">
                  <c:v>45680</c:v>
                </c:pt>
                <c:pt idx="60">
                  <c:v>45681</c:v>
                </c:pt>
                <c:pt idx="61">
                  <c:v>45684</c:v>
                </c:pt>
                <c:pt idx="62">
                  <c:v>45685</c:v>
                </c:pt>
                <c:pt idx="63">
                  <c:v>45686</c:v>
                </c:pt>
                <c:pt idx="64">
                  <c:v>45687</c:v>
                </c:pt>
                <c:pt idx="65">
                  <c:v>45688</c:v>
                </c:pt>
                <c:pt idx="66">
                  <c:v>45691</c:v>
                </c:pt>
                <c:pt idx="67">
                  <c:v>45692</c:v>
                </c:pt>
                <c:pt idx="68">
                  <c:v>45693</c:v>
                </c:pt>
                <c:pt idx="69">
                  <c:v>45694</c:v>
                </c:pt>
                <c:pt idx="70">
                  <c:v>45695</c:v>
                </c:pt>
                <c:pt idx="71">
                  <c:v>45698</c:v>
                </c:pt>
                <c:pt idx="72">
                  <c:v>45699</c:v>
                </c:pt>
                <c:pt idx="73">
                  <c:v>45700</c:v>
                </c:pt>
                <c:pt idx="74">
                  <c:v>45701</c:v>
                </c:pt>
                <c:pt idx="75">
                  <c:v>45702</c:v>
                </c:pt>
                <c:pt idx="76">
                  <c:v>45706</c:v>
                </c:pt>
                <c:pt idx="77">
                  <c:v>45707</c:v>
                </c:pt>
                <c:pt idx="78">
                  <c:v>45708</c:v>
                </c:pt>
                <c:pt idx="79">
                  <c:v>45709</c:v>
                </c:pt>
                <c:pt idx="80">
                  <c:v>45712</c:v>
                </c:pt>
                <c:pt idx="81">
                  <c:v>45713</c:v>
                </c:pt>
                <c:pt idx="82">
                  <c:v>45714</c:v>
                </c:pt>
                <c:pt idx="83">
                  <c:v>45715</c:v>
                </c:pt>
                <c:pt idx="84">
                  <c:v>45716</c:v>
                </c:pt>
                <c:pt idx="85">
                  <c:v>45719</c:v>
                </c:pt>
                <c:pt idx="86">
                  <c:v>45720</c:v>
                </c:pt>
                <c:pt idx="87">
                  <c:v>45721</c:v>
                </c:pt>
                <c:pt idx="88">
                  <c:v>45722</c:v>
                </c:pt>
                <c:pt idx="89">
                  <c:v>45723</c:v>
                </c:pt>
                <c:pt idx="90">
                  <c:v>45726</c:v>
                </c:pt>
                <c:pt idx="91">
                  <c:v>45727</c:v>
                </c:pt>
                <c:pt idx="92">
                  <c:v>45728</c:v>
                </c:pt>
                <c:pt idx="93">
                  <c:v>45729</c:v>
                </c:pt>
                <c:pt idx="94">
                  <c:v>45730</c:v>
                </c:pt>
                <c:pt idx="95">
                  <c:v>45733</c:v>
                </c:pt>
                <c:pt idx="96">
                  <c:v>45734</c:v>
                </c:pt>
                <c:pt idx="97">
                  <c:v>45735</c:v>
                </c:pt>
                <c:pt idx="98">
                  <c:v>45736</c:v>
                </c:pt>
                <c:pt idx="99">
                  <c:v>45737</c:v>
                </c:pt>
                <c:pt idx="100">
                  <c:v>45740</c:v>
                </c:pt>
                <c:pt idx="101">
                  <c:v>45741</c:v>
                </c:pt>
                <c:pt idx="102">
                  <c:v>45742</c:v>
                </c:pt>
                <c:pt idx="103">
                  <c:v>45743</c:v>
                </c:pt>
                <c:pt idx="104">
                  <c:v>45744</c:v>
                </c:pt>
                <c:pt idx="105">
                  <c:v>45747</c:v>
                </c:pt>
                <c:pt idx="106">
                  <c:v>45748</c:v>
                </c:pt>
                <c:pt idx="107">
                  <c:v>45749</c:v>
                </c:pt>
                <c:pt idx="108">
                  <c:v>45750</c:v>
                </c:pt>
                <c:pt idx="109">
                  <c:v>45751</c:v>
                </c:pt>
                <c:pt idx="110">
                  <c:v>45754</c:v>
                </c:pt>
                <c:pt idx="111">
                  <c:v>45755</c:v>
                </c:pt>
                <c:pt idx="112">
                  <c:v>45756</c:v>
                </c:pt>
                <c:pt idx="113">
                  <c:v>45757</c:v>
                </c:pt>
                <c:pt idx="114">
                  <c:v>45758</c:v>
                </c:pt>
                <c:pt idx="115">
                  <c:v>45761</c:v>
                </c:pt>
                <c:pt idx="116">
                  <c:v>45762</c:v>
                </c:pt>
                <c:pt idx="117">
                  <c:v>45763</c:v>
                </c:pt>
                <c:pt idx="118">
                  <c:v>45764</c:v>
                </c:pt>
                <c:pt idx="119">
                  <c:v>45768</c:v>
                </c:pt>
                <c:pt idx="120">
                  <c:v>45769</c:v>
                </c:pt>
                <c:pt idx="121">
                  <c:v>45770</c:v>
                </c:pt>
                <c:pt idx="122">
                  <c:v>45771</c:v>
                </c:pt>
                <c:pt idx="123">
                  <c:v>45772</c:v>
                </c:pt>
                <c:pt idx="124">
                  <c:v>45775</c:v>
                </c:pt>
                <c:pt idx="125">
                  <c:v>45776</c:v>
                </c:pt>
                <c:pt idx="126">
                  <c:v>45777</c:v>
                </c:pt>
                <c:pt idx="127">
                  <c:v>45778</c:v>
                </c:pt>
                <c:pt idx="128">
                  <c:v>45779</c:v>
                </c:pt>
                <c:pt idx="129">
                  <c:v>45782</c:v>
                </c:pt>
                <c:pt idx="130">
                  <c:v>45783</c:v>
                </c:pt>
                <c:pt idx="131">
                  <c:v>45784</c:v>
                </c:pt>
                <c:pt idx="132">
                  <c:v>45785</c:v>
                </c:pt>
                <c:pt idx="133">
                  <c:v>45786</c:v>
                </c:pt>
                <c:pt idx="134">
                  <c:v>45789</c:v>
                </c:pt>
                <c:pt idx="135">
                  <c:v>45790</c:v>
                </c:pt>
                <c:pt idx="136">
                  <c:v>45791</c:v>
                </c:pt>
                <c:pt idx="137">
                  <c:v>45792</c:v>
                </c:pt>
                <c:pt idx="138">
                  <c:v>45793</c:v>
                </c:pt>
                <c:pt idx="139">
                  <c:v>45796</c:v>
                </c:pt>
                <c:pt idx="140">
                  <c:v>45797</c:v>
                </c:pt>
                <c:pt idx="141">
                  <c:v>45798</c:v>
                </c:pt>
                <c:pt idx="142">
                  <c:v>45799</c:v>
                </c:pt>
                <c:pt idx="143">
                  <c:v>45800</c:v>
                </c:pt>
                <c:pt idx="144">
                  <c:v>45804</c:v>
                </c:pt>
                <c:pt idx="145">
                  <c:v>45805</c:v>
                </c:pt>
                <c:pt idx="146">
                  <c:v>45806</c:v>
                </c:pt>
                <c:pt idx="147">
                  <c:v>45807</c:v>
                </c:pt>
                <c:pt idx="148">
                  <c:v>45810</c:v>
                </c:pt>
                <c:pt idx="149">
                  <c:v>45811</c:v>
                </c:pt>
                <c:pt idx="150">
                  <c:v>45812</c:v>
                </c:pt>
                <c:pt idx="151">
                  <c:v>45813</c:v>
                </c:pt>
                <c:pt idx="152">
                  <c:v>45814</c:v>
                </c:pt>
                <c:pt idx="153">
                  <c:v>45817</c:v>
                </c:pt>
                <c:pt idx="154">
                  <c:v>45818</c:v>
                </c:pt>
                <c:pt idx="155">
                  <c:v>45819</c:v>
                </c:pt>
                <c:pt idx="156">
                  <c:v>45820</c:v>
                </c:pt>
                <c:pt idx="157">
                  <c:v>45821</c:v>
                </c:pt>
                <c:pt idx="158">
                  <c:v>45824</c:v>
                </c:pt>
                <c:pt idx="159">
                  <c:v>45825</c:v>
                </c:pt>
                <c:pt idx="160">
                  <c:v>45826</c:v>
                </c:pt>
                <c:pt idx="161">
                  <c:v>45828</c:v>
                </c:pt>
                <c:pt idx="162">
                  <c:v>45831</c:v>
                </c:pt>
                <c:pt idx="163">
                  <c:v>45832</c:v>
                </c:pt>
                <c:pt idx="164">
                  <c:v>45833</c:v>
                </c:pt>
                <c:pt idx="165">
                  <c:v>45834</c:v>
                </c:pt>
                <c:pt idx="166">
                  <c:v>45835</c:v>
                </c:pt>
                <c:pt idx="167">
                  <c:v>45838</c:v>
                </c:pt>
                <c:pt idx="168">
                  <c:v>45839</c:v>
                </c:pt>
                <c:pt idx="169">
                  <c:v>45840</c:v>
                </c:pt>
                <c:pt idx="170">
                  <c:v>45841</c:v>
                </c:pt>
                <c:pt idx="171">
                  <c:v>45845</c:v>
                </c:pt>
                <c:pt idx="172">
                  <c:v>45846</c:v>
                </c:pt>
                <c:pt idx="173">
                  <c:v>45847</c:v>
                </c:pt>
                <c:pt idx="174">
                  <c:v>45848</c:v>
                </c:pt>
                <c:pt idx="175">
                  <c:v>45849</c:v>
                </c:pt>
                <c:pt idx="176">
                  <c:v>45852</c:v>
                </c:pt>
                <c:pt idx="177">
                  <c:v>45853</c:v>
                </c:pt>
                <c:pt idx="178">
                  <c:v>45854</c:v>
                </c:pt>
                <c:pt idx="179">
                  <c:v>45855</c:v>
                </c:pt>
                <c:pt idx="180">
                  <c:v>45856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45866</c:v>
                </c:pt>
                <c:pt idx="187">
                  <c:v>45867</c:v>
                </c:pt>
                <c:pt idx="188">
                  <c:v>45868</c:v>
                </c:pt>
                <c:pt idx="189">
                  <c:v>45869</c:v>
                </c:pt>
                <c:pt idx="190">
                  <c:v>45870</c:v>
                </c:pt>
                <c:pt idx="191">
                  <c:v>45873</c:v>
                </c:pt>
                <c:pt idx="192">
                  <c:v>45874</c:v>
                </c:pt>
                <c:pt idx="193">
                  <c:v>45875</c:v>
                </c:pt>
                <c:pt idx="194">
                  <c:v>45876</c:v>
                </c:pt>
                <c:pt idx="195">
                  <c:v>45877</c:v>
                </c:pt>
                <c:pt idx="196">
                  <c:v>45880</c:v>
                </c:pt>
                <c:pt idx="197">
                  <c:v>45881</c:v>
                </c:pt>
                <c:pt idx="198">
                  <c:v>45882</c:v>
                </c:pt>
                <c:pt idx="199">
                  <c:v>45883</c:v>
                </c:pt>
                <c:pt idx="200">
                  <c:v>45884</c:v>
                </c:pt>
                <c:pt idx="201">
                  <c:v>45887</c:v>
                </c:pt>
                <c:pt idx="202">
                  <c:v>45888</c:v>
                </c:pt>
                <c:pt idx="203">
                  <c:v>45889</c:v>
                </c:pt>
                <c:pt idx="204">
                  <c:v>45890</c:v>
                </c:pt>
                <c:pt idx="205">
                  <c:v>45891</c:v>
                </c:pt>
                <c:pt idx="206">
                  <c:v>45894</c:v>
                </c:pt>
                <c:pt idx="207">
                  <c:v>45895</c:v>
                </c:pt>
                <c:pt idx="208">
                  <c:v>45896</c:v>
                </c:pt>
                <c:pt idx="209">
                  <c:v>45897</c:v>
                </c:pt>
                <c:pt idx="210">
                  <c:v>45898</c:v>
                </c:pt>
                <c:pt idx="211">
                  <c:v>45902</c:v>
                </c:pt>
                <c:pt idx="212">
                  <c:v>45903</c:v>
                </c:pt>
                <c:pt idx="213">
                  <c:v>45904</c:v>
                </c:pt>
                <c:pt idx="214">
                  <c:v>45905</c:v>
                </c:pt>
                <c:pt idx="215">
                  <c:v>45908</c:v>
                </c:pt>
                <c:pt idx="216">
                  <c:v>45909</c:v>
                </c:pt>
                <c:pt idx="217">
                  <c:v>45910</c:v>
                </c:pt>
                <c:pt idx="218">
                  <c:v>45911</c:v>
                </c:pt>
                <c:pt idx="219">
                  <c:v>45912</c:v>
                </c:pt>
                <c:pt idx="220">
                  <c:v>45915</c:v>
                </c:pt>
                <c:pt idx="221">
                  <c:v>45916</c:v>
                </c:pt>
                <c:pt idx="222">
                  <c:v>45917</c:v>
                </c:pt>
                <c:pt idx="223">
                  <c:v>45918</c:v>
                </c:pt>
                <c:pt idx="224">
                  <c:v>45919</c:v>
                </c:pt>
                <c:pt idx="225">
                  <c:v>45922</c:v>
                </c:pt>
                <c:pt idx="226">
                  <c:v>45923</c:v>
                </c:pt>
                <c:pt idx="227">
                  <c:v>45924</c:v>
                </c:pt>
                <c:pt idx="228">
                  <c:v>45925</c:v>
                </c:pt>
                <c:pt idx="229">
                  <c:v>45926</c:v>
                </c:pt>
                <c:pt idx="230">
                  <c:v>45929</c:v>
                </c:pt>
                <c:pt idx="231">
                  <c:v>45930</c:v>
                </c:pt>
                <c:pt idx="232">
                  <c:v>45931</c:v>
                </c:pt>
                <c:pt idx="233">
                  <c:v>45932</c:v>
                </c:pt>
                <c:pt idx="234">
                  <c:v>45933</c:v>
                </c:pt>
                <c:pt idx="235">
                  <c:v>45936</c:v>
                </c:pt>
                <c:pt idx="236">
                  <c:v>45937</c:v>
                </c:pt>
                <c:pt idx="237">
                  <c:v>45938</c:v>
                </c:pt>
                <c:pt idx="238">
                  <c:v>45939</c:v>
                </c:pt>
                <c:pt idx="239">
                  <c:v>45940</c:v>
                </c:pt>
                <c:pt idx="240">
                  <c:v>45943</c:v>
                </c:pt>
                <c:pt idx="241">
                  <c:v>45944</c:v>
                </c:pt>
                <c:pt idx="242">
                  <c:v>45945</c:v>
                </c:pt>
                <c:pt idx="243">
                  <c:v>45946</c:v>
                </c:pt>
                <c:pt idx="244">
                  <c:v>45947</c:v>
                </c:pt>
                <c:pt idx="245">
                  <c:v>45950</c:v>
                </c:pt>
                <c:pt idx="246">
                  <c:v>45951</c:v>
                </c:pt>
                <c:pt idx="247">
                  <c:v>45952</c:v>
                </c:pt>
                <c:pt idx="248">
                  <c:v>45953</c:v>
                </c:pt>
                <c:pt idx="249">
                  <c:v>45954</c:v>
                </c:pt>
                <c:pt idx="250">
                  <c:v>45957</c:v>
                </c:pt>
                <c:pt idx="251">
                  <c:v>45958</c:v>
                </c:pt>
                <c:pt idx="252">
                  <c:v>45959</c:v>
                </c:pt>
                <c:pt idx="253">
                  <c:v>45960</c:v>
                </c:pt>
                <c:pt idx="254">
                  <c:v>45961</c:v>
                </c:pt>
                <c:pt idx="255">
                  <c:v>45964</c:v>
                </c:pt>
                <c:pt idx="256">
                  <c:v>45965</c:v>
                </c:pt>
                <c:pt idx="257">
                  <c:v>45966</c:v>
                </c:pt>
                <c:pt idx="258">
                  <c:v>45967</c:v>
                </c:pt>
                <c:pt idx="259">
                  <c:v>45968</c:v>
                </c:pt>
                <c:pt idx="260">
                  <c:v>45971</c:v>
                </c:pt>
                <c:pt idx="261">
                  <c:v>45972</c:v>
                </c:pt>
                <c:pt idx="262">
                  <c:v>45973</c:v>
                </c:pt>
                <c:pt idx="263">
                  <c:v>45974</c:v>
                </c:pt>
                <c:pt idx="264">
                  <c:v>45975</c:v>
                </c:pt>
                <c:pt idx="265">
                  <c:v>45978</c:v>
                </c:pt>
                <c:pt idx="266">
                  <c:v>45979</c:v>
                </c:pt>
                <c:pt idx="267">
                  <c:v>45980</c:v>
                </c:pt>
                <c:pt idx="268">
                  <c:v>45981</c:v>
                </c:pt>
                <c:pt idx="269">
                  <c:v>45982</c:v>
                </c:pt>
                <c:pt idx="270">
                  <c:v>45985</c:v>
                </c:pt>
                <c:pt idx="271">
                  <c:v>45986</c:v>
                </c:pt>
                <c:pt idx="272">
                  <c:v>45987</c:v>
                </c:pt>
                <c:pt idx="273">
                  <c:v>45989</c:v>
                </c:pt>
                <c:pt idx="274">
                  <c:v>45992</c:v>
                </c:pt>
                <c:pt idx="275">
                  <c:v>45993</c:v>
                </c:pt>
                <c:pt idx="276">
                  <c:v>45994</c:v>
                </c:pt>
                <c:pt idx="277">
                  <c:v>45995</c:v>
                </c:pt>
                <c:pt idx="278">
                  <c:v>45996</c:v>
                </c:pt>
                <c:pt idx="279">
                  <c:v>45999</c:v>
                </c:pt>
                <c:pt idx="280">
                  <c:v>46000</c:v>
                </c:pt>
                <c:pt idx="281">
                  <c:v>46001</c:v>
                </c:pt>
                <c:pt idx="282">
                  <c:v>46002</c:v>
                </c:pt>
                <c:pt idx="283">
                  <c:v>46003</c:v>
                </c:pt>
                <c:pt idx="284">
                  <c:v>46006</c:v>
                </c:pt>
                <c:pt idx="285">
                  <c:v>46007</c:v>
                </c:pt>
                <c:pt idx="286">
                  <c:v>46008</c:v>
                </c:pt>
                <c:pt idx="287">
                  <c:v>46009</c:v>
                </c:pt>
                <c:pt idx="288">
                  <c:v>46010</c:v>
                </c:pt>
                <c:pt idx="289">
                  <c:v>46013</c:v>
                </c:pt>
                <c:pt idx="290">
                  <c:v>46014</c:v>
                </c:pt>
                <c:pt idx="291">
                  <c:v>46015</c:v>
                </c:pt>
                <c:pt idx="292">
                  <c:v>46017</c:v>
                </c:pt>
                <c:pt idx="293">
                  <c:v>46020</c:v>
                </c:pt>
                <c:pt idx="294">
                  <c:v>46021</c:v>
                </c:pt>
                <c:pt idx="295">
                  <c:v>46022</c:v>
                </c:pt>
                <c:pt idx="296">
                  <c:v>46024</c:v>
                </c:pt>
                <c:pt idx="297">
                  <c:v>46027</c:v>
                </c:pt>
                <c:pt idx="298">
                  <c:v>46028</c:v>
                </c:pt>
                <c:pt idx="299">
                  <c:v>46029</c:v>
                </c:pt>
                <c:pt idx="300">
                  <c:v>46030</c:v>
                </c:pt>
                <c:pt idx="301">
                  <c:v>46031</c:v>
                </c:pt>
                <c:pt idx="302">
                  <c:v>46034</c:v>
                </c:pt>
                <c:pt idx="303">
                  <c:v>46035</c:v>
                </c:pt>
                <c:pt idx="304">
                  <c:v>46036</c:v>
                </c:pt>
                <c:pt idx="305">
                  <c:v>46037</c:v>
                </c:pt>
                <c:pt idx="306">
                  <c:v>46038</c:v>
                </c:pt>
                <c:pt idx="307">
                  <c:v>46042</c:v>
                </c:pt>
                <c:pt idx="308">
                  <c:v>46043</c:v>
                </c:pt>
                <c:pt idx="309">
                  <c:v>46044</c:v>
                </c:pt>
                <c:pt idx="310">
                  <c:v>46045</c:v>
                </c:pt>
                <c:pt idx="311">
                  <c:v>46048</c:v>
                </c:pt>
                <c:pt idx="312">
                  <c:v>46049</c:v>
                </c:pt>
                <c:pt idx="313">
                  <c:v>46050</c:v>
                </c:pt>
                <c:pt idx="314">
                  <c:v>46051</c:v>
                </c:pt>
                <c:pt idx="315">
                  <c:v>46052</c:v>
                </c:pt>
                <c:pt idx="316">
                  <c:v>46055</c:v>
                </c:pt>
                <c:pt idx="317">
                  <c:v>46056</c:v>
                </c:pt>
                <c:pt idx="318">
                  <c:v>46057</c:v>
                </c:pt>
                <c:pt idx="319">
                  <c:v>46058</c:v>
                </c:pt>
                <c:pt idx="320">
                  <c:v>46059</c:v>
                </c:pt>
                <c:pt idx="321">
                  <c:v>46062</c:v>
                </c:pt>
                <c:pt idx="322">
                  <c:v>46063</c:v>
                </c:pt>
                <c:pt idx="323">
                  <c:v>46064</c:v>
                </c:pt>
                <c:pt idx="324">
                  <c:v>46065</c:v>
                </c:pt>
                <c:pt idx="325">
                  <c:v>46066</c:v>
                </c:pt>
                <c:pt idx="326">
                  <c:v>46070</c:v>
                </c:pt>
                <c:pt idx="327">
                  <c:v>46071</c:v>
                </c:pt>
                <c:pt idx="328">
                  <c:v>46072</c:v>
                </c:pt>
                <c:pt idx="329">
                  <c:v>46073</c:v>
                </c:pt>
                <c:pt idx="330">
                  <c:v>46076</c:v>
                </c:pt>
                <c:pt idx="331">
                  <c:v>46077</c:v>
                </c:pt>
                <c:pt idx="332">
                  <c:v>46078</c:v>
                </c:pt>
                <c:pt idx="333">
                  <c:v>46079</c:v>
                </c:pt>
                <c:pt idx="334">
                  <c:v>46080</c:v>
                </c:pt>
                <c:pt idx="335">
                  <c:v>46083</c:v>
                </c:pt>
                <c:pt idx="336">
                  <c:v>46084</c:v>
                </c:pt>
                <c:pt idx="337">
                  <c:v>46085</c:v>
                </c:pt>
                <c:pt idx="338">
                  <c:v>46086</c:v>
                </c:pt>
                <c:pt idx="339">
                  <c:v>46087</c:v>
                </c:pt>
                <c:pt idx="340">
                  <c:v>46090</c:v>
                </c:pt>
                <c:pt idx="341">
                  <c:v>46091</c:v>
                </c:pt>
                <c:pt idx="342">
                  <c:v>46092</c:v>
                </c:pt>
                <c:pt idx="343">
                  <c:v>46093</c:v>
                </c:pt>
                <c:pt idx="344">
                  <c:v>46094</c:v>
                </c:pt>
                <c:pt idx="345">
                  <c:v>46097</c:v>
                </c:pt>
                <c:pt idx="346">
                  <c:v>46098</c:v>
                </c:pt>
                <c:pt idx="347">
                  <c:v>46099</c:v>
                </c:pt>
                <c:pt idx="348">
                  <c:v>46100</c:v>
                </c:pt>
                <c:pt idx="349">
                  <c:v>46101</c:v>
                </c:pt>
                <c:pt idx="350">
                  <c:v>46104</c:v>
                </c:pt>
                <c:pt idx="351">
                  <c:v>46105</c:v>
                </c:pt>
                <c:pt idx="352">
                  <c:v>46106</c:v>
                </c:pt>
                <c:pt idx="353">
                  <c:v>46107</c:v>
                </c:pt>
                <c:pt idx="354">
                  <c:v>46108</c:v>
                </c:pt>
                <c:pt idx="355">
                  <c:v>46111</c:v>
                </c:pt>
                <c:pt idx="356">
                  <c:v>46112</c:v>
                </c:pt>
                <c:pt idx="357">
                  <c:v>46113</c:v>
                </c:pt>
                <c:pt idx="358">
                  <c:v>46114</c:v>
                </c:pt>
                <c:pt idx="359">
                  <c:v>46118</c:v>
                </c:pt>
                <c:pt idx="360">
                  <c:v>46119</c:v>
                </c:pt>
                <c:pt idx="361">
                  <c:v>46120</c:v>
                </c:pt>
                <c:pt idx="362">
                  <c:v>46121</c:v>
                </c:pt>
                <c:pt idx="363">
                  <c:v>46122</c:v>
                </c:pt>
                <c:pt idx="364">
                  <c:v>46125</c:v>
                </c:pt>
                <c:pt idx="365">
                  <c:v>46126</c:v>
                </c:pt>
                <c:pt idx="366">
                  <c:v>46127</c:v>
                </c:pt>
                <c:pt idx="367">
                  <c:v>46128</c:v>
                </c:pt>
                <c:pt idx="368">
                  <c:v>46129</c:v>
                </c:pt>
                <c:pt idx="369">
                  <c:v>46132</c:v>
                </c:pt>
                <c:pt idx="370">
                  <c:v>46133</c:v>
                </c:pt>
                <c:pt idx="371">
                  <c:v>46134</c:v>
                </c:pt>
                <c:pt idx="372">
                  <c:v>46135</c:v>
                </c:pt>
                <c:pt idx="373">
                  <c:v>46136</c:v>
                </c:pt>
                <c:pt idx="374">
                  <c:v>46139</c:v>
                </c:pt>
                <c:pt idx="375">
                  <c:v>46140</c:v>
                </c:pt>
                <c:pt idx="376">
                  <c:v>46141</c:v>
                </c:pt>
                <c:pt idx="377">
                  <c:v>46142</c:v>
                </c:pt>
                <c:pt idx="378">
                  <c:v>46143</c:v>
                </c:pt>
                <c:pt idx="379">
                  <c:v>46146</c:v>
                </c:pt>
                <c:pt idx="380">
                  <c:v>46147</c:v>
                </c:pt>
                <c:pt idx="381">
                  <c:v>46148</c:v>
                </c:pt>
                <c:pt idx="382">
                  <c:v>46149</c:v>
                </c:pt>
                <c:pt idx="383">
                  <c:v>46150</c:v>
                </c:pt>
                <c:pt idx="384">
                  <c:v>46153</c:v>
                </c:pt>
                <c:pt idx="385">
                  <c:v>46154</c:v>
                </c:pt>
                <c:pt idx="386">
                  <c:v>46155</c:v>
                </c:pt>
                <c:pt idx="387">
                  <c:v>46156</c:v>
                </c:pt>
                <c:pt idx="388">
                  <c:v>46157</c:v>
                </c:pt>
                <c:pt idx="389">
                  <c:v>46160</c:v>
                </c:pt>
                <c:pt idx="390">
                  <c:v>46161</c:v>
                </c:pt>
                <c:pt idx="391">
                  <c:v>46162</c:v>
                </c:pt>
                <c:pt idx="392">
                  <c:v>46163</c:v>
                </c:pt>
                <c:pt idx="393">
                  <c:v>46164</c:v>
                </c:pt>
                <c:pt idx="394">
                  <c:v>46168</c:v>
                </c:pt>
                <c:pt idx="395">
                  <c:v>46169</c:v>
                </c:pt>
                <c:pt idx="396">
                  <c:v>46170</c:v>
                </c:pt>
                <c:pt idx="397">
                  <c:v>46171</c:v>
                </c:pt>
                <c:pt idx="398">
                  <c:v>46174</c:v>
                </c:pt>
                <c:pt idx="399">
                  <c:v>46175</c:v>
                </c:pt>
                <c:pt idx="400">
                  <c:v>46176</c:v>
                </c:pt>
                <c:pt idx="401">
                  <c:v>46177</c:v>
                </c:pt>
                <c:pt idx="402">
                  <c:v>46178</c:v>
                </c:pt>
                <c:pt idx="403">
                  <c:v>46181</c:v>
                </c:pt>
                <c:pt idx="404">
                  <c:v>46182</c:v>
                </c:pt>
                <c:pt idx="405">
                  <c:v>46183</c:v>
                </c:pt>
                <c:pt idx="406">
                  <c:v>46184</c:v>
                </c:pt>
                <c:pt idx="407">
                  <c:v>46185</c:v>
                </c:pt>
                <c:pt idx="408">
                  <c:v>46188</c:v>
                </c:pt>
                <c:pt idx="409">
                  <c:v>46189</c:v>
                </c:pt>
                <c:pt idx="410">
                  <c:v>46190</c:v>
                </c:pt>
                <c:pt idx="411">
                  <c:v>46191</c:v>
                </c:pt>
                <c:pt idx="412">
                  <c:v>46195</c:v>
                </c:pt>
                <c:pt idx="413">
                  <c:v>46196</c:v>
                </c:pt>
                <c:pt idx="414">
                  <c:v>46197</c:v>
                </c:pt>
                <c:pt idx="415">
                  <c:v>46198</c:v>
                </c:pt>
                <c:pt idx="416">
                  <c:v>46199</c:v>
                </c:pt>
                <c:pt idx="417">
                  <c:v>46202</c:v>
                </c:pt>
                <c:pt idx="418">
                  <c:v>46203</c:v>
                </c:pt>
                <c:pt idx="419">
                  <c:v>46204</c:v>
                </c:pt>
                <c:pt idx="420">
                  <c:v>46205</c:v>
                </c:pt>
                <c:pt idx="421">
                  <c:v>46209</c:v>
                </c:pt>
                <c:pt idx="422">
                  <c:v>46210</c:v>
                </c:pt>
                <c:pt idx="423">
                  <c:v>46211</c:v>
                </c:pt>
                <c:pt idx="424">
                  <c:v>46212</c:v>
                </c:pt>
                <c:pt idx="425">
                  <c:v>46213</c:v>
                </c:pt>
                <c:pt idx="426">
                  <c:v>46216</c:v>
                </c:pt>
                <c:pt idx="427">
                  <c:v>46217</c:v>
                </c:pt>
                <c:pt idx="428">
                  <c:v>46218</c:v>
                </c:pt>
                <c:pt idx="429">
                  <c:v>46219</c:v>
                </c:pt>
                <c:pt idx="430">
                  <c:v>46220</c:v>
                </c:pt>
                <c:pt idx="431">
                  <c:v>46223</c:v>
                </c:pt>
                <c:pt idx="432">
                  <c:v>46224</c:v>
                </c:pt>
                <c:pt idx="433">
                  <c:v>46225</c:v>
                </c:pt>
                <c:pt idx="434">
                  <c:v>46226</c:v>
                </c:pt>
                <c:pt idx="435">
                  <c:v>46227</c:v>
                </c:pt>
                <c:pt idx="436">
                  <c:v>46230</c:v>
                </c:pt>
                <c:pt idx="437">
                  <c:v>46231</c:v>
                </c:pt>
                <c:pt idx="438">
                  <c:v>46232</c:v>
                </c:pt>
                <c:pt idx="439">
                  <c:v>46233</c:v>
                </c:pt>
                <c:pt idx="440">
                  <c:v>46234</c:v>
                </c:pt>
              </c:numCache>
            </c:numRef>
          </c:cat>
          <c:val>
            <c:numRef>
              <c:f>Rolling_Corr!$C$61:$C$501</c:f>
              <c:numCache>
                <c:formatCode>0.00</c:formatCode>
                <c:ptCount val="441"/>
                <c:pt idx="0">
                  <c:v>0.64927206831468021</c:v>
                </c:pt>
                <c:pt idx="1">
                  <c:v>0.66827916665517428</c:v>
                </c:pt>
                <c:pt idx="2">
                  <c:v>0.68086751260849743</c:v>
                </c:pt>
                <c:pt idx="3">
                  <c:v>0.66677660600283184</c:v>
                </c:pt>
                <c:pt idx="4">
                  <c:v>0.67424582383440412</c:v>
                </c:pt>
                <c:pt idx="5">
                  <c:v>0.61677061341738648</c:v>
                </c:pt>
                <c:pt idx="6">
                  <c:v>0.61570828174051484</c:v>
                </c:pt>
                <c:pt idx="7">
                  <c:v>0.61872756065668189</c:v>
                </c:pt>
                <c:pt idx="8">
                  <c:v>0.61454204530545131</c:v>
                </c:pt>
                <c:pt idx="9">
                  <c:v>0.62079630619501003</c:v>
                </c:pt>
                <c:pt idx="10">
                  <c:v>0.60073415783075135</c:v>
                </c:pt>
                <c:pt idx="11">
                  <c:v>0.60112112325749856</c:v>
                </c:pt>
                <c:pt idx="12">
                  <c:v>0.59428215452129485</c:v>
                </c:pt>
                <c:pt idx="13">
                  <c:v>0.61094184185959632</c:v>
                </c:pt>
                <c:pt idx="14">
                  <c:v>0.60983627122039208</c:v>
                </c:pt>
                <c:pt idx="15">
                  <c:v>0.60499872558901402</c:v>
                </c:pt>
                <c:pt idx="16">
                  <c:v>0.59690182024327643</c:v>
                </c:pt>
                <c:pt idx="17">
                  <c:v>0.58660504897544574</c:v>
                </c:pt>
                <c:pt idx="18">
                  <c:v>0.58528516984844581</c:v>
                </c:pt>
                <c:pt idx="19">
                  <c:v>0.57505481665130065</c:v>
                </c:pt>
                <c:pt idx="20">
                  <c:v>0.57601970000205127</c:v>
                </c:pt>
                <c:pt idx="21">
                  <c:v>0.58158871569212167</c:v>
                </c:pt>
                <c:pt idx="22">
                  <c:v>0.50297231666812181</c:v>
                </c:pt>
                <c:pt idx="23">
                  <c:v>0.50238984856215774</c:v>
                </c:pt>
                <c:pt idx="24">
                  <c:v>0.50053890762354381</c:v>
                </c:pt>
                <c:pt idx="25">
                  <c:v>0.4939556979656286</c:v>
                </c:pt>
                <c:pt idx="26">
                  <c:v>0.4805821476053041</c:v>
                </c:pt>
                <c:pt idx="27">
                  <c:v>0.341731970997107</c:v>
                </c:pt>
                <c:pt idx="28">
                  <c:v>0.33179108699169513</c:v>
                </c:pt>
                <c:pt idx="29">
                  <c:v>0.3348948479834109</c:v>
                </c:pt>
                <c:pt idx="30">
                  <c:v>0.37433750077879563</c:v>
                </c:pt>
                <c:pt idx="31">
                  <c:v>0.37692142970837977</c:v>
                </c:pt>
                <c:pt idx="32">
                  <c:v>0.38384984614898321</c:v>
                </c:pt>
                <c:pt idx="33">
                  <c:v>0.37571026492848608</c:v>
                </c:pt>
                <c:pt idx="34">
                  <c:v>0.29330398558207615</c:v>
                </c:pt>
                <c:pt idx="35">
                  <c:v>0.29306502303804649</c:v>
                </c:pt>
                <c:pt idx="36">
                  <c:v>0.29945474086338364</c:v>
                </c:pt>
                <c:pt idx="37">
                  <c:v>0.32115806483904691</c:v>
                </c:pt>
                <c:pt idx="38">
                  <c:v>0.31841111518645782</c:v>
                </c:pt>
                <c:pt idx="39">
                  <c:v>0.31270031911883289</c:v>
                </c:pt>
                <c:pt idx="40">
                  <c:v>0.30343162465804491</c:v>
                </c:pt>
                <c:pt idx="41">
                  <c:v>0.30469713318284253</c:v>
                </c:pt>
                <c:pt idx="42">
                  <c:v>0.29736306778059163</c:v>
                </c:pt>
                <c:pt idx="43">
                  <c:v>0.29385014135866921</c:v>
                </c:pt>
                <c:pt idx="44">
                  <c:v>0.30262731441055207</c:v>
                </c:pt>
                <c:pt idx="45">
                  <c:v>0.30922524070502833</c:v>
                </c:pt>
                <c:pt idx="46">
                  <c:v>0.31038320175600825</c:v>
                </c:pt>
                <c:pt idx="47">
                  <c:v>0.32809951141574845</c:v>
                </c:pt>
                <c:pt idx="48">
                  <c:v>0.32035438754829659</c:v>
                </c:pt>
                <c:pt idx="49">
                  <c:v>0.32292329550282928</c:v>
                </c:pt>
                <c:pt idx="50">
                  <c:v>0.31041712509291203</c:v>
                </c:pt>
                <c:pt idx="51">
                  <c:v>0.3357544654454292</c:v>
                </c:pt>
                <c:pt idx="52">
                  <c:v>0.35496229613311936</c:v>
                </c:pt>
                <c:pt idx="53">
                  <c:v>0.35565000264553709</c:v>
                </c:pt>
                <c:pt idx="54">
                  <c:v>0.35304371784404492</c:v>
                </c:pt>
                <c:pt idx="55">
                  <c:v>0.35226191770993115</c:v>
                </c:pt>
                <c:pt idx="56">
                  <c:v>0.36456927752204094</c:v>
                </c:pt>
                <c:pt idx="57">
                  <c:v>0.36653766745313998</c:v>
                </c:pt>
                <c:pt idx="58">
                  <c:v>0.36585923037594986</c:v>
                </c:pt>
                <c:pt idx="59">
                  <c:v>0.36681396587175635</c:v>
                </c:pt>
                <c:pt idx="60">
                  <c:v>0.37127014635806216</c:v>
                </c:pt>
                <c:pt idx="61">
                  <c:v>0.44803905905529157</c:v>
                </c:pt>
                <c:pt idx="62">
                  <c:v>0.44974798111635772</c:v>
                </c:pt>
                <c:pt idx="63">
                  <c:v>0.47806410388332987</c:v>
                </c:pt>
                <c:pt idx="64">
                  <c:v>0.47407039164696096</c:v>
                </c:pt>
                <c:pt idx="65">
                  <c:v>0.47964790671989832</c:v>
                </c:pt>
                <c:pt idx="66">
                  <c:v>0.47828953945322383</c:v>
                </c:pt>
                <c:pt idx="67">
                  <c:v>0.43091271745271686</c:v>
                </c:pt>
                <c:pt idx="68">
                  <c:v>0.35536859491567108</c:v>
                </c:pt>
                <c:pt idx="69">
                  <c:v>0.34350954551631074</c:v>
                </c:pt>
                <c:pt idx="70">
                  <c:v>0.35398285334324331</c:v>
                </c:pt>
                <c:pt idx="71">
                  <c:v>0.3559390924811503</c:v>
                </c:pt>
                <c:pt idx="72">
                  <c:v>0.35171439554618361</c:v>
                </c:pt>
                <c:pt idx="73">
                  <c:v>0.33822199649175411</c:v>
                </c:pt>
                <c:pt idx="74">
                  <c:v>0.33646145256158938</c:v>
                </c:pt>
                <c:pt idx="75">
                  <c:v>0.33201322862729032</c:v>
                </c:pt>
                <c:pt idx="76">
                  <c:v>0.33428121910295083</c:v>
                </c:pt>
                <c:pt idx="77">
                  <c:v>0.33573793488123382</c:v>
                </c:pt>
                <c:pt idx="78">
                  <c:v>0.33621178344660679</c:v>
                </c:pt>
                <c:pt idx="79">
                  <c:v>0.34734358297545098</c:v>
                </c:pt>
                <c:pt idx="80">
                  <c:v>0.3591133431316606</c:v>
                </c:pt>
                <c:pt idx="81">
                  <c:v>0.37747867862658407</c:v>
                </c:pt>
                <c:pt idx="82">
                  <c:v>0.38329625991363808</c:v>
                </c:pt>
                <c:pt idx="83">
                  <c:v>0.40831769554413788</c:v>
                </c:pt>
                <c:pt idx="84">
                  <c:v>0.40784241841501712</c:v>
                </c:pt>
                <c:pt idx="85">
                  <c:v>0.39989763995375011</c:v>
                </c:pt>
                <c:pt idx="86">
                  <c:v>0.40574450392703759</c:v>
                </c:pt>
                <c:pt idx="87">
                  <c:v>0.42539317400521209</c:v>
                </c:pt>
                <c:pt idx="88">
                  <c:v>0.42170916046086976</c:v>
                </c:pt>
                <c:pt idx="89">
                  <c:v>0.41828078787714451</c:v>
                </c:pt>
                <c:pt idx="90">
                  <c:v>0.41873144340136798</c:v>
                </c:pt>
                <c:pt idx="91">
                  <c:v>0.42261189869407317</c:v>
                </c:pt>
                <c:pt idx="92">
                  <c:v>0.42660245649265177</c:v>
                </c:pt>
                <c:pt idx="93">
                  <c:v>0.42841074592252809</c:v>
                </c:pt>
                <c:pt idx="94">
                  <c:v>0.48365051081785987</c:v>
                </c:pt>
                <c:pt idx="95">
                  <c:v>0.4910109798341406</c:v>
                </c:pt>
                <c:pt idx="96">
                  <c:v>0.49481589485494021</c:v>
                </c:pt>
                <c:pt idx="97">
                  <c:v>0.48939626164527505</c:v>
                </c:pt>
                <c:pt idx="98">
                  <c:v>0.50679135754162086</c:v>
                </c:pt>
                <c:pt idx="99">
                  <c:v>0.5064338176945905</c:v>
                </c:pt>
                <c:pt idx="100">
                  <c:v>0.51046035041403981</c:v>
                </c:pt>
                <c:pt idx="101">
                  <c:v>0.50628683434927302</c:v>
                </c:pt>
                <c:pt idx="102">
                  <c:v>0.52200525660988017</c:v>
                </c:pt>
                <c:pt idx="103">
                  <c:v>0.52436555416944841</c:v>
                </c:pt>
                <c:pt idx="104">
                  <c:v>0.53017413671025793</c:v>
                </c:pt>
                <c:pt idx="105">
                  <c:v>0.53051061770144614</c:v>
                </c:pt>
                <c:pt idx="106">
                  <c:v>0.53213567583625443</c:v>
                </c:pt>
                <c:pt idx="107">
                  <c:v>0.52111153014592904</c:v>
                </c:pt>
                <c:pt idx="108">
                  <c:v>0.5705415990196826</c:v>
                </c:pt>
                <c:pt idx="109">
                  <c:v>0.60376685929976925</c:v>
                </c:pt>
                <c:pt idx="110">
                  <c:v>0.61023228005172014</c:v>
                </c:pt>
                <c:pt idx="111">
                  <c:v>0.59663513235260268</c:v>
                </c:pt>
                <c:pt idx="112">
                  <c:v>0.71642331263118053</c:v>
                </c:pt>
                <c:pt idx="113">
                  <c:v>0.73394492426607716</c:v>
                </c:pt>
                <c:pt idx="114">
                  <c:v>0.73138901939483614</c:v>
                </c:pt>
                <c:pt idx="115">
                  <c:v>0.73240447104971451</c:v>
                </c:pt>
                <c:pt idx="116">
                  <c:v>0.7311316495058694</c:v>
                </c:pt>
                <c:pt idx="117">
                  <c:v>0.7225693628634362</c:v>
                </c:pt>
                <c:pt idx="118">
                  <c:v>0.72154563997830534</c:v>
                </c:pt>
                <c:pt idx="119">
                  <c:v>0.72306479857423533</c:v>
                </c:pt>
                <c:pt idx="120">
                  <c:v>0.72327795564123676</c:v>
                </c:pt>
                <c:pt idx="121">
                  <c:v>0.72996068501395284</c:v>
                </c:pt>
                <c:pt idx="122">
                  <c:v>0.74031843989835655</c:v>
                </c:pt>
                <c:pt idx="123">
                  <c:v>0.7399877263412149</c:v>
                </c:pt>
                <c:pt idx="124">
                  <c:v>0.73986645397076045</c:v>
                </c:pt>
                <c:pt idx="125">
                  <c:v>0.74740304896066356</c:v>
                </c:pt>
                <c:pt idx="126">
                  <c:v>0.74920473863455139</c:v>
                </c:pt>
                <c:pt idx="127">
                  <c:v>0.75774307223404791</c:v>
                </c:pt>
                <c:pt idx="128">
                  <c:v>0.80713637888562317</c:v>
                </c:pt>
                <c:pt idx="129">
                  <c:v>0.81268348850103089</c:v>
                </c:pt>
                <c:pt idx="130">
                  <c:v>0.81264089759073477</c:v>
                </c:pt>
                <c:pt idx="131">
                  <c:v>0.79173375139885183</c:v>
                </c:pt>
                <c:pt idx="132">
                  <c:v>0.79401194116658858</c:v>
                </c:pt>
                <c:pt idx="133">
                  <c:v>0.79545029939472844</c:v>
                </c:pt>
                <c:pt idx="134">
                  <c:v>0.80049762106631051</c:v>
                </c:pt>
                <c:pt idx="135">
                  <c:v>0.80035141839770463</c:v>
                </c:pt>
                <c:pt idx="136">
                  <c:v>0.7970110037248217</c:v>
                </c:pt>
                <c:pt idx="137">
                  <c:v>0.79855407084677543</c:v>
                </c:pt>
                <c:pt idx="138">
                  <c:v>0.79550857975914135</c:v>
                </c:pt>
                <c:pt idx="139">
                  <c:v>0.79386324702407429</c:v>
                </c:pt>
                <c:pt idx="140">
                  <c:v>0.79293789168620121</c:v>
                </c:pt>
                <c:pt idx="141">
                  <c:v>0.79095172334287744</c:v>
                </c:pt>
                <c:pt idx="142">
                  <c:v>0.7854467862947182</c:v>
                </c:pt>
                <c:pt idx="143">
                  <c:v>0.78040499788408602</c:v>
                </c:pt>
                <c:pt idx="144">
                  <c:v>0.78819215122135144</c:v>
                </c:pt>
                <c:pt idx="145">
                  <c:v>0.78601419855313281</c:v>
                </c:pt>
                <c:pt idx="146">
                  <c:v>0.78493891862183907</c:v>
                </c:pt>
                <c:pt idx="147">
                  <c:v>0.78586664422350061</c:v>
                </c:pt>
                <c:pt idx="148">
                  <c:v>0.83878089186800919</c:v>
                </c:pt>
                <c:pt idx="149">
                  <c:v>0.84192745547290349</c:v>
                </c:pt>
                <c:pt idx="150">
                  <c:v>0.83272656119676502</c:v>
                </c:pt>
                <c:pt idx="151">
                  <c:v>0.83463640075821066</c:v>
                </c:pt>
                <c:pt idx="152">
                  <c:v>0.82672606000402926</c:v>
                </c:pt>
                <c:pt idx="153">
                  <c:v>0.82356792784146993</c:v>
                </c:pt>
                <c:pt idx="154">
                  <c:v>0.82525050846219505</c:v>
                </c:pt>
                <c:pt idx="155">
                  <c:v>0.82448392095434231</c:v>
                </c:pt>
                <c:pt idx="156">
                  <c:v>0.81799530611634441</c:v>
                </c:pt>
                <c:pt idx="157">
                  <c:v>0.81812877670193773</c:v>
                </c:pt>
                <c:pt idx="158">
                  <c:v>0.81771402356723299</c:v>
                </c:pt>
                <c:pt idx="159">
                  <c:v>0.81763889807620416</c:v>
                </c:pt>
                <c:pt idx="160">
                  <c:v>0.80362042212456875</c:v>
                </c:pt>
                <c:pt idx="161">
                  <c:v>0.80247036589742704</c:v>
                </c:pt>
                <c:pt idx="162">
                  <c:v>0.7932523969507983</c:v>
                </c:pt>
                <c:pt idx="163">
                  <c:v>0.79700152289054826</c:v>
                </c:pt>
                <c:pt idx="164">
                  <c:v>0.79272365727138594</c:v>
                </c:pt>
                <c:pt idx="165">
                  <c:v>0.78504890235039804</c:v>
                </c:pt>
                <c:pt idx="166">
                  <c:v>0.78360335670574199</c:v>
                </c:pt>
                <c:pt idx="167">
                  <c:v>0.7828757026181713</c:v>
                </c:pt>
                <c:pt idx="168">
                  <c:v>0.76303879936403018</c:v>
                </c:pt>
                <c:pt idx="169">
                  <c:v>0.73593054230224808</c:v>
                </c:pt>
                <c:pt idx="170">
                  <c:v>0.74689103247285327</c:v>
                </c:pt>
                <c:pt idx="171">
                  <c:v>0.75410741712732487</c:v>
                </c:pt>
                <c:pt idx="172">
                  <c:v>0.59247987493758525</c:v>
                </c:pt>
                <c:pt idx="173">
                  <c:v>0.50362822244572714</c:v>
                </c:pt>
                <c:pt idx="174">
                  <c:v>0.51085801585601665</c:v>
                </c:pt>
                <c:pt idx="175">
                  <c:v>0.51240733714805053</c:v>
                </c:pt>
                <c:pt idx="176">
                  <c:v>0.51366079997086278</c:v>
                </c:pt>
                <c:pt idx="177">
                  <c:v>0.48214678597424582</c:v>
                </c:pt>
                <c:pt idx="178">
                  <c:v>0.46646447128899066</c:v>
                </c:pt>
                <c:pt idx="179">
                  <c:v>0.44676197384582317</c:v>
                </c:pt>
                <c:pt idx="180">
                  <c:v>0.42196686291241409</c:v>
                </c:pt>
                <c:pt idx="181">
                  <c:v>0.40017177270657689</c:v>
                </c:pt>
                <c:pt idx="182">
                  <c:v>0.37912066680448286</c:v>
                </c:pt>
                <c:pt idx="183">
                  <c:v>0.3776578584224296</c:v>
                </c:pt>
                <c:pt idx="184">
                  <c:v>0.37735107340190099</c:v>
                </c:pt>
                <c:pt idx="185">
                  <c:v>0.3747077333423996</c:v>
                </c:pt>
                <c:pt idx="186">
                  <c:v>0.38202857185647471</c:v>
                </c:pt>
                <c:pt idx="187">
                  <c:v>0.40259508664933508</c:v>
                </c:pt>
                <c:pt idx="188">
                  <c:v>0.38722271774560202</c:v>
                </c:pt>
                <c:pt idx="189">
                  <c:v>0.39640782769428518</c:v>
                </c:pt>
                <c:pt idx="190">
                  <c:v>0.42057865781409298</c:v>
                </c:pt>
                <c:pt idx="191">
                  <c:v>0.46356159694622795</c:v>
                </c:pt>
                <c:pt idx="192">
                  <c:v>0.46234417387866522</c:v>
                </c:pt>
                <c:pt idx="193">
                  <c:v>0.46579385175498939</c:v>
                </c:pt>
                <c:pt idx="194">
                  <c:v>0.42597401091819376</c:v>
                </c:pt>
                <c:pt idx="195">
                  <c:v>0.42048667197788159</c:v>
                </c:pt>
                <c:pt idx="196">
                  <c:v>0.42538016550300406</c:v>
                </c:pt>
                <c:pt idx="197">
                  <c:v>0.42218765379414319</c:v>
                </c:pt>
                <c:pt idx="198">
                  <c:v>0.4348061500169686</c:v>
                </c:pt>
                <c:pt idx="199">
                  <c:v>0.42814178506925205</c:v>
                </c:pt>
                <c:pt idx="200">
                  <c:v>0.43515992552098648</c:v>
                </c:pt>
                <c:pt idx="201">
                  <c:v>0.42719338826504782</c:v>
                </c:pt>
                <c:pt idx="202">
                  <c:v>0.48295124465058892</c:v>
                </c:pt>
                <c:pt idx="203">
                  <c:v>0.4833093724567562</c:v>
                </c:pt>
                <c:pt idx="204">
                  <c:v>0.46862424595717822</c:v>
                </c:pt>
                <c:pt idx="205">
                  <c:v>0.47927097517388823</c:v>
                </c:pt>
                <c:pt idx="206">
                  <c:v>0.47573368405445993</c:v>
                </c:pt>
                <c:pt idx="207">
                  <c:v>0.46550780727999913</c:v>
                </c:pt>
                <c:pt idx="208">
                  <c:v>0.46048948005077051</c:v>
                </c:pt>
                <c:pt idx="209">
                  <c:v>0.45628040588043972</c:v>
                </c:pt>
                <c:pt idx="210">
                  <c:v>0.46888381478815694</c:v>
                </c:pt>
                <c:pt idx="211">
                  <c:v>0.4602347849669019</c:v>
                </c:pt>
                <c:pt idx="212">
                  <c:v>0.4684476499125807</c:v>
                </c:pt>
                <c:pt idx="213">
                  <c:v>0.46301728758110677</c:v>
                </c:pt>
                <c:pt idx="214">
                  <c:v>0.45342812685486605</c:v>
                </c:pt>
                <c:pt idx="215">
                  <c:v>0.4466402103611532</c:v>
                </c:pt>
                <c:pt idx="216">
                  <c:v>0.46033553941048627</c:v>
                </c:pt>
                <c:pt idx="217">
                  <c:v>0.45254268204458697</c:v>
                </c:pt>
                <c:pt idx="218">
                  <c:v>0.42691627329945225</c:v>
                </c:pt>
                <c:pt idx="219">
                  <c:v>0.42857929919597559</c:v>
                </c:pt>
                <c:pt idx="220">
                  <c:v>0.45035584659770328</c:v>
                </c:pt>
                <c:pt idx="221">
                  <c:v>0.44889451162170296</c:v>
                </c:pt>
                <c:pt idx="222">
                  <c:v>0.44757224167764281</c:v>
                </c:pt>
                <c:pt idx="223">
                  <c:v>0.39401467306666732</c:v>
                </c:pt>
                <c:pt idx="224">
                  <c:v>0.39387004806455506</c:v>
                </c:pt>
                <c:pt idx="225">
                  <c:v>0.40408330839198647</c:v>
                </c:pt>
                <c:pt idx="226">
                  <c:v>0.4051897751201809</c:v>
                </c:pt>
                <c:pt idx="227">
                  <c:v>0.38957715342401805</c:v>
                </c:pt>
                <c:pt idx="228">
                  <c:v>0.38097192179667533</c:v>
                </c:pt>
                <c:pt idx="229">
                  <c:v>0.39300943035906322</c:v>
                </c:pt>
                <c:pt idx="230">
                  <c:v>0.39215111632961064</c:v>
                </c:pt>
                <c:pt idx="231">
                  <c:v>0.37702427698252833</c:v>
                </c:pt>
                <c:pt idx="232">
                  <c:v>0.37634530609669786</c:v>
                </c:pt>
                <c:pt idx="233">
                  <c:v>0.3840186662692181</c:v>
                </c:pt>
                <c:pt idx="234">
                  <c:v>0.3799399239622519</c:v>
                </c:pt>
                <c:pt idx="235">
                  <c:v>0.32346157920986796</c:v>
                </c:pt>
                <c:pt idx="236">
                  <c:v>0.31029732265706989</c:v>
                </c:pt>
                <c:pt idx="237">
                  <c:v>0.36440144852404927</c:v>
                </c:pt>
                <c:pt idx="238">
                  <c:v>0.37608077742419838</c:v>
                </c:pt>
                <c:pt idx="239">
                  <c:v>0.40942385046896335</c:v>
                </c:pt>
                <c:pt idx="240">
                  <c:v>0.41936371037156878</c:v>
                </c:pt>
                <c:pt idx="241">
                  <c:v>0.41499404026222403</c:v>
                </c:pt>
                <c:pt idx="242">
                  <c:v>0.42078152894033105</c:v>
                </c:pt>
                <c:pt idx="243">
                  <c:v>0.42079960839859043</c:v>
                </c:pt>
                <c:pt idx="244">
                  <c:v>0.42079498938696419</c:v>
                </c:pt>
                <c:pt idx="245">
                  <c:v>0.41188275062833346</c:v>
                </c:pt>
                <c:pt idx="246">
                  <c:v>0.40991621658913668</c:v>
                </c:pt>
                <c:pt idx="247">
                  <c:v>0.41877101456389204</c:v>
                </c:pt>
                <c:pt idx="248">
                  <c:v>0.4279896829075886</c:v>
                </c:pt>
                <c:pt idx="249">
                  <c:v>0.42678602368095714</c:v>
                </c:pt>
                <c:pt idx="250">
                  <c:v>0.42048755824755696</c:v>
                </c:pt>
                <c:pt idx="251">
                  <c:v>0.41783031405319132</c:v>
                </c:pt>
                <c:pt idx="252">
                  <c:v>0.41980447958445249</c:v>
                </c:pt>
                <c:pt idx="253">
                  <c:v>0.41983746203633171</c:v>
                </c:pt>
                <c:pt idx="254">
                  <c:v>0.41331823214690994</c:v>
                </c:pt>
                <c:pt idx="255">
                  <c:v>0.40840866157436612</c:v>
                </c:pt>
                <c:pt idx="256">
                  <c:v>0.4171334926951788</c:v>
                </c:pt>
                <c:pt idx="257">
                  <c:v>0.41874675956580731</c:v>
                </c:pt>
                <c:pt idx="258">
                  <c:v>0.40426891640929907</c:v>
                </c:pt>
                <c:pt idx="259">
                  <c:v>0.40735652358917113</c:v>
                </c:pt>
                <c:pt idx="260">
                  <c:v>0.40706246663250428</c:v>
                </c:pt>
                <c:pt idx="261">
                  <c:v>0.41557220525927141</c:v>
                </c:pt>
                <c:pt idx="262">
                  <c:v>0.37870866534557152</c:v>
                </c:pt>
                <c:pt idx="263">
                  <c:v>0.38386727521837538</c:v>
                </c:pt>
                <c:pt idx="264">
                  <c:v>0.38476970491882695</c:v>
                </c:pt>
                <c:pt idx="265">
                  <c:v>0.38976514547723901</c:v>
                </c:pt>
                <c:pt idx="266">
                  <c:v>0.40632664947950292</c:v>
                </c:pt>
                <c:pt idx="267">
                  <c:v>0.39082173067081011</c:v>
                </c:pt>
                <c:pt idx="268">
                  <c:v>0.41698559716236877</c:v>
                </c:pt>
                <c:pt idx="269">
                  <c:v>0.41628465073702886</c:v>
                </c:pt>
                <c:pt idx="270">
                  <c:v>0.46197862569354231</c:v>
                </c:pt>
                <c:pt idx="271">
                  <c:v>0.46626326840438898</c:v>
                </c:pt>
                <c:pt idx="272">
                  <c:v>0.47633594254183342</c:v>
                </c:pt>
                <c:pt idx="273">
                  <c:v>0.48072488205446284</c:v>
                </c:pt>
                <c:pt idx="274">
                  <c:v>0.47682131710676801</c:v>
                </c:pt>
                <c:pt idx="275">
                  <c:v>0.47777832383461183</c:v>
                </c:pt>
                <c:pt idx="276">
                  <c:v>0.46200805192615879</c:v>
                </c:pt>
                <c:pt idx="277">
                  <c:v>0.46421843486265613</c:v>
                </c:pt>
                <c:pt idx="278">
                  <c:v>0.46189205561904645</c:v>
                </c:pt>
                <c:pt idx="279">
                  <c:v>0.437221292901744</c:v>
                </c:pt>
                <c:pt idx="280">
                  <c:v>0.43500552593324254</c:v>
                </c:pt>
                <c:pt idx="281">
                  <c:v>0.43157010657473843</c:v>
                </c:pt>
                <c:pt idx="282">
                  <c:v>0.43575348376860945</c:v>
                </c:pt>
                <c:pt idx="283">
                  <c:v>0.46308616871971958</c:v>
                </c:pt>
                <c:pt idx="284">
                  <c:v>0.46318985126878309</c:v>
                </c:pt>
                <c:pt idx="285">
                  <c:v>0.46245820186739883</c:v>
                </c:pt>
                <c:pt idx="286">
                  <c:v>0.47172012683811104</c:v>
                </c:pt>
                <c:pt idx="287">
                  <c:v>0.49052213904142694</c:v>
                </c:pt>
                <c:pt idx="288">
                  <c:v>0.48996859894928546</c:v>
                </c:pt>
                <c:pt idx="289">
                  <c:v>0.48919224866081495</c:v>
                </c:pt>
                <c:pt idx="290">
                  <c:v>0.48471111458810695</c:v>
                </c:pt>
                <c:pt idx="291">
                  <c:v>0.48647657834042246</c:v>
                </c:pt>
                <c:pt idx="292">
                  <c:v>0.48694145751819312</c:v>
                </c:pt>
                <c:pt idx="293">
                  <c:v>0.48310964030229436</c:v>
                </c:pt>
                <c:pt idx="294">
                  <c:v>0.48389175990659178</c:v>
                </c:pt>
                <c:pt idx="295">
                  <c:v>0.53050905566120554</c:v>
                </c:pt>
                <c:pt idx="296">
                  <c:v>0.55810989110409825</c:v>
                </c:pt>
                <c:pt idx="297">
                  <c:v>0.52131423929577247</c:v>
                </c:pt>
                <c:pt idx="298">
                  <c:v>0.52438786528135306</c:v>
                </c:pt>
                <c:pt idx="299">
                  <c:v>0.50056358575841631</c:v>
                </c:pt>
                <c:pt idx="300">
                  <c:v>0.50535506586436729</c:v>
                </c:pt>
                <c:pt idx="301">
                  <c:v>0.51437285970551228</c:v>
                </c:pt>
                <c:pt idx="302">
                  <c:v>0.50477545681197711</c:v>
                </c:pt>
                <c:pt idx="303">
                  <c:v>0.49041902204355708</c:v>
                </c:pt>
                <c:pt idx="304">
                  <c:v>0.48419066837293617</c:v>
                </c:pt>
                <c:pt idx="305">
                  <c:v>0.49678741622080796</c:v>
                </c:pt>
                <c:pt idx="306">
                  <c:v>0.49481666896497456</c:v>
                </c:pt>
                <c:pt idx="307">
                  <c:v>0.48485833072776413</c:v>
                </c:pt>
                <c:pt idx="308">
                  <c:v>0.49541914581993596</c:v>
                </c:pt>
                <c:pt idx="309">
                  <c:v>0.49949474503444707</c:v>
                </c:pt>
                <c:pt idx="310">
                  <c:v>0.47292116511438348</c:v>
                </c:pt>
                <c:pt idx="311">
                  <c:v>0.45753323072948182</c:v>
                </c:pt>
                <c:pt idx="312">
                  <c:v>0.45334169407586533</c:v>
                </c:pt>
                <c:pt idx="313">
                  <c:v>0.4494873240191592</c:v>
                </c:pt>
                <c:pt idx="314">
                  <c:v>0.45658330065420294</c:v>
                </c:pt>
                <c:pt idx="315">
                  <c:v>0.48013613849836256</c:v>
                </c:pt>
                <c:pt idx="316">
                  <c:v>0.4645138844875748</c:v>
                </c:pt>
                <c:pt idx="317">
                  <c:v>0.46069921796196645</c:v>
                </c:pt>
                <c:pt idx="318">
                  <c:v>0.45033440287366161</c:v>
                </c:pt>
                <c:pt idx="319">
                  <c:v>0.43982785996767698</c:v>
                </c:pt>
                <c:pt idx="320">
                  <c:v>0.48063405805245257</c:v>
                </c:pt>
                <c:pt idx="321">
                  <c:v>0.48217990940357619</c:v>
                </c:pt>
                <c:pt idx="322">
                  <c:v>0.50303245799034213</c:v>
                </c:pt>
                <c:pt idx="323">
                  <c:v>0.49816823892425166</c:v>
                </c:pt>
                <c:pt idx="324">
                  <c:v>0.50633421458102679</c:v>
                </c:pt>
                <c:pt idx="325">
                  <c:v>0.50220808392487926</c:v>
                </c:pt>
                <c:pt idx="326">
                  <c:v>0.4858885407925479</c:v>
                </c:pt>
                <c:pt idx="327">
                  <c:v>0.50514405097428328</c:v>
                </c:pt>
                <c:pt idx="328">
                  <c:v>0.47254331692360585</c:v>
                </c:pt>
                <c:pt idx="329">
                  <c:v>0.47464216282832472</c:v>
                </c:pt>
                <c:pt idx="330">
                  <c:v>0.44581172125383567</c:v>
                </c:pt>
                <c:pt idx="331">
                  <c:v>0.43904135716088005</c:v>
                </c:pt>
                <c:pt idx="332">
                  <c:v>0.41013015212303627</c:v>
                </c:pt>
                <c:pt idx="333">
                  <c:v>0.41339461094395608</c:v>
                </c:pt>
                <c:pt idx="334">
                  <c:v>0.39870097247396857</c:v>
                </c:pt>
                <c:pt idx="335">
                  <c:v>0.40881244071964634</c:v>
                </c:pt>
                <c:pt idx="336">
                  <c:v>0.43804332311227612</c:v>
                </c:pt>
                <c:pt idx="337">
                  <c:v>0.43931714357318191</c:v>
                </c:pt>
                <c:pt idx="338">
                  <c:v>0.43970592443503359</c:v>
                </c:pt>
                <c:pt idx="339">
                  <c:v>0.26967749732734264</c:v>
                </c:pt>
                <c:pt idx="340">
                  <c:v>0.28925472254584661</c:v>
                </c:pt>
                <c:pt idx="341">
                  <c:v>0.29266431213727317</c:v>
                </c:pt>
                <c:pt idx="342">
                  <c:v>0.28984184664629509</c:v>
                </c:pt>
                <c:pt idx="343">
                  <c:v>0.27574458600858087</c:v>
                </c:pt>
                <c:pt idx="344">
                  <c:v>0.27452790513916375</c:v>
                </c:pt>
                <c:pt idx="345">
                  <c:v>0.27984093389947384</c:v>
                </c:pt>
                <c:pt idx="346">
                  <c:v>0.2656181475986979</c:v>
                </c:pt>
                <c:pt idx="347">
                  <c:v>0.25201623860350103</c:v>
                </c:pt>
                <c:pt idx="348">
                  <c:v>0.26763547611929223</c:v>
                </c:pt>
                <c:pt idx="349">
                  <c:v>0.27062180368043803</c:v>
                </c:pt>
                <c:pt idx="350">
                  <c:v>0.27365524958010262</c:v>
                </c:pt>
                <c:pt idx="351">
                  <c:v>0.27686284548315454</c:v>
                </c:pt>
                <c:pt idx="352">
                  <c:v>0.31689368194893103</c:v>
                </c:pt>
                <c:pt idx="353">
                  <c:v>0.31718814085132063</c:v>
                </c:pt>
                <c:pt idx="354">
                  <c:v>0.31842045629900084</c:v>
                </c:pt>
                <c:pt idx="355">
                  <c:v>0.3299377692599274</c:v>
                </c:pt>
                <c:pt idx="356">
                  <c:v>0.33342457420533289</c:v>
                </c:pt>
                <c:pt idx="357">
                  <c:v>0.34820956231746486</c:v>
                </c:pt>
                <c:pt idx="358">
                  <c:v>0.34091968415772544</c:v>
                </c:pt>
                <c:pt idx="359">
                  <c:v>0.3366041011127377</c:v>
                </c:pt>
                <c:pt idx="360">
                  <c:v>0.33276010185927041</c:v>
                </c:pt>
                <c:pt idx="361">
                  <c:v>0.34415259282821781</c:v>
                </c:pt>
                <c:pt idx="362">
                  <c:v>0.35079704622102592</c:v>
                </c:pt>
                <c:pt idx="363">
                  <c:v>0.37261453987477056</c:v>
                </c:pt>
                <c:pt idx="364">
                  <c:v>0.37761090260497232</c:v>
                </c:pt>
                <c:pt idx="365">
                  <c:v>0.38314769911981034</c:v>
                </c:pt>
                <c:pt idx="366">
                  <c:v>0.38436704790451492</c:v>
                </c:pt>
                <c:pt idx="367">
                  <c:v>0.35997371693574459</c:v>
                </c:pt>
                <c:pt idx="368">
                  <c:v>0.34900001197705538</c:v>
                </c:pt>
                <c:pt idx="369">
                  <c:v>0.33852611116738335</c:v>
                </c:pt>
                <c:pt idx="370">
                  <c:v>0.35408112592889135</c:v>
                </c:pt>
                <c:pt idx="371">
                  <c:v>0.36787922914777865</c:v>
                </c:pt>
                <c:pt idx="372">
                  <c:v>0.36589569911974545</c:v>
                </c:pt>
                <c:pt idx="373">
                  <c:v>0.31331789516667535</c:v>
                </c:pt>
                <c:pt idx="374">
                  <c:v>0.32570931981964424</c:v>
                </c:pt>
                <c:pt idx="375">
                  <c:v>0.32003776611186235</c:v>
                </c:pt>
                <c:pt idx="376">
                  <c:v>0.3277866996976686</c:v>
                </c:pt>
                <c:pt idx="377">
                  <c:v>0.33282536773382171</c:v>
                </c:pt>
                <c:pt idx="378">
                  <c:v>0.31921771986049058</c:v>
                </c:pt>
                <c:pt idx="379">
                  <c:v>0.32617020748231423</c:v>
                </c:pt>
                <c:pt idx="380">
                  <c:v>0.29371868500891446</c:v>
                </c:pt>
                <c:pt idx="381">
                  <c:v>0.26084815179731935</c:v>
                </c:pt>
                <c:pt idx="382">
                  <c:v>0.27951033186913471</c:v>
                </c:pt>
                <c:pt idx="383">
                  <c:v>0.30684897363052743</c:v>
                </c:pt>
                <c:pt idx="384">
                  <c:v>0.2916798979192945</c:v>
                </c:pt>
                <c:pt idx="385">
                  <c:v>0.3023041371352157</c:v>
                </c:pt>
                <c:pt idx="386">
                  <c:v>0.283076691689642</c:v>
                </c:pt>
                <c:pt idx="387">
                  <c:v>0.28026650475172799</c:v>
                </c:pt>
                <c:pt idx="388">
                  <c:v>0.29904487526417212</c:v>
                </c:pt>
                <c:pt idx="389">
                  <c:v>0.30165553217599972</c:v>
                </c:pt>
                <c:pt idx="390">
                  <c:v>0.28617131945818386</c:v>
                </c:pt>
                <c:pt idx="391">
                  <c:v>0.31365493398721556</c:v>
                </c:pt>
                <c:pt idx="392">
                  <c:v>0.31816783850005281</c:v>
                </c:pt>
                <c:pt idx="393">
                  <c:v>0.3104449077580706</c:v>
                </c:pt>
                <c:pt idx="394">
                  <c:v>0.33054882857498219</c:v>
                </c:pt>
                <c:pt idx="395">
                  <c:v>0.33683111571090546</c:v>
                </c:pt>
                <c:pt idx="396">
                  <c:v>0.32136458875637136</c:v>
                </c:pt>
                <c:pt idx="397">
                  <c:v>0.32878684695405902</c:v>
                </c:pt>
                <c:pt idx="398">
                  <c:v>0.30458384822161461</c:v>
                </c:pt>
                <c:pt idx="399">
                  <c:v>0.31468705251801948</c:v>
                </c:pt>
                <c:pt idx="400">
                  <c:v>0.31491017942091903</c:v>
                </c:pt>
                <c:pt idx="401">
                  <c:v>0.30033041661367654</c:v>
                </c:pt>
                <c:pt idx="402">
                  <c:v>0.39251655213801084</c:v>
                </c:pt>
                <c:pt idx="403">
                  <c:v>0.39224434722466511</c:v>
                </c:pt>
                <c:pt idx="404">
                  <c:v>0.40465881820725319</c:v>
                </c:pt>
                <c:pt idx="405">
                  <c:v>0.42010496602894509</c:v>
                </c:pt>
                <c:pt idx="406">
                  <c:v>0.43640481656647895</c:v>
                </c:pt>
                <c:pt idx="407">
                  <c:v>0.43306638511316808</c:v>
                </c:pt>
                <c:pt idx="408">
                  <c:v>0.44570341479681769</c:v>
                </c:pt>
                <c:pt idx="409">
                  <c:v>0.47128366818930234</c:v>
                </c:pt>
                <c:pt idx="410">
                  <c:v>0.470749615567851</c:v>
                </c:pt>
                <c:pt idx="411">
                  <c:v>0.4748389241329643</c:v>
                </c:pt>
                <c:pt idx="412">
                  <c:v>0.46680272866455508</c:v>
                </c:pt>
                <c:pt idx="413">
                  <c:v>0.48941195065316484</c:v>
                </c:pt>
                <c:pt idx="414">
                  <c:v>0.48764968460489305</c:v>
                </c:pt>
                <c:pt idx="415">
                  <c:v>0.47681837550870793</c:v>
                </c:pt>
                <c:pt idx="416">
                  <c:v>0.4838725829393003</c:v>
                </c:pt>
                <c:pt idx="417">
                  <c:v>0.48371125953885014</c:v>
                </c:pt>
                <c:pt idx="418">
                  <c:v>0.4934239124603792</c:v>
                </c:pt>
                <c:pt idx="419">
                  <c:v>0.5154454172642956</c:v>
                </c:pt>
                <c:pt idx="420">
                  <c:v>0.52884648448282878</c:v>
                </c:pt>
                <c:pt idx="421">
                  <c:v>0.52297413885962463</c:v>
                </c:pt>
                <c:pt idx="422">
                  <c:v>0.53819951087251061</c:v>
                </c:pt>
                <c:pt idx="423">
                  <c:v>0.53666958761113226</c:v>
                </c:pt>
                <c:pt idx="424">
                  <c:v>0.54014814064925787</c:v>
                </c:pt>
                <c:pt idx="425">
                  <c:v>0.53727064907602284</c:v>
                </c:pt>
                <c:pt idx="426">
                  <c:v>0.54708659713415941</c:v>
                </c:pt>
                <c:pt idx="427">
                  <c:v>0.56002460244568553</c:v>
                </c:pt>
                <c:pt idx="428">
                  <c:v>0.57057114453532765</c:v>
                </c:pt>
                <c:pt idx="429">
                  <c:v>0.59032037073307697</c:v>
                </c:pt>
                <c:pt idx="430">
                  <c:v>0.58941199185184179</c:v>
                </c:pt>
                <c:pt idx="431">
                  <c:v>0.58754081479027054</c:v>
                </c:pt>
                <c:pt idx="432">
                  <c:v>0.59692554676847975</c:v>
                </c:pt>
                <c:pt idx="433">
                  <c:v>0.63488296804046895</c:v>
                </c:pt>
                <c:pt idx="434">
                  <c:v>0.631829583149491</c:v>
                </c:pt>
                <c:pt idx="435">
                  <c:v>0.63460913820505227</c:v>
                </c:pt>
                <c:pt idx="436">
                  <c:v>0.63522333684275489</c:v>
                </c:pt>
                <c:pt idx="437">
                  <c:v>0.64169687954601529</c:v>
                </c:pt>
                <c:pt idx="438">
                  <c:v>0.64799982098350217</c:v>
                </c:pt>
                <c:pt idx="439">
                  <c:v>0.66982337319828733</c:v>
                </c:pt>
                <c:pt idx="440">
                  <c:v>0.66546774057735891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7C-44A1-A6D0-74714A2CF7F4}"/>
            </c:ext>
          </c:extLst>
        </c:ser>
        <c:ser>
          <c:idx val="2"/>
          <c:order val="2"/>
          <c:tx>
            <c:strRef>
              <c:f>Rolling_Corr!$D$1:$D$60</c:f>
              <c:strCache>
                <c:ptCount val="60"/>
                <c:pt idx="0">
                  <c:v>AXP-V 60D CORRELATION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Rolling_Corr!$A$61:$A$501</c:f>
              <c:numCache>
                <c:formatCode>m/d/yyyy</c:formatCode>
                <c:ptCount val="441"/>
                <c:pt idx="0">
                  <c:v>45590</c:v>
                </c:pt>
                <c:pt idx="1">
                  <c:v>45593</c:v>
                </c:pt>
                <c:pt idx="2">
                  <c:v>45594</c:v>
                </c:pt>
                <c:pt idx="3">
                  <c:v>45595</c:v>
                </c:pt>
                <c:pt idx="4">
                  <c:v>45596</c:v>
                </c:pt>
                <c:pt idx="5">
                  <c:v>45597</c:v>
                </c:pt>
                <c:pt idx="6">
                  <c:v>45600</c:v>
                </c:pt>
                <c:pt idx="7">
                  <c:v>45601</c:v>
                </c:pt>
                <c:pt idx="8">
                  <c:v>45602</c:v>
                </c:pt>
                <c:pt idx="9">
                  <c:v>45603</c:v>
                </c:pt>
                <c:pt idx="10">
                  <c:v>45604</c:v>
                </c:pt>
                <c:pt idx="11">
                  <c:v>45607</c:v>
                </c:pt>
                <c:pt idx="12">
                  <c:v>45608</c:v>
                </c:pt>
                <c:pt idx="13">
                  <c:v>45609</c:v>
                </c:pt>
                <c:pt idx="14">
                  <c:v>45610</c:v>
                </c:pt>
                <c:pt idx="15">
                  <c:v>45611</c:v>
                </c:pt>
                <c:pt idx="16">
                  <c:v>45614</c:v>
                </c:pt>
                <c:pt idx="17">
                  <c:v>45615</c:v>
                </c:pt>
                <c:pt idx="18">
                  <c:v>45616</c:v>
                </c:pt>
                <c:pt idx="19">
                  <c:v>45617</c:v>
                </c:pt>
                <c:pt idx="20">
                  <c:v>45618</c:v>
                </c:pt>
                <c:pt idx="21">
                  <c:v>45621</c:v>
                </c:pt>
                <c:pt idx="22">
                  <c:v>45622</c:v>
                </c:pt>
                <c:pt idx="23">
                  <c:v>45623</c:v>
                </c:pt>
                <c:pt idx="24">
                  <c:v>45625</c:v>
                </c:pt>
                <c:pt idx="25">
                  <c:v>45628</c:v>
                </c:pt>
                <c:pt idx="26">
                  <c:v>45629</c:v>
                </c:pt>
                <c:pt idx="27">
                  <c:v>45630</c:v>
                </c:pt>
                <c:pt idx="28">
                  <c:v>45631</c:v>
                </c:pt>
                <c:pt idx="29">
                  <c:v>45632</c:v>
                </c:pt>
                <c:pt idx="30">
                  <c:v>45635</c:v>
                </c:pt>
                <c:pt idx="31">
                  <c:v>45636</c:v>
                </c:pt>
                <c:pt idx="32">
                  <c:v>45637</c:v>
                </c:pt>
                <c:pt idx="33">
                  <c:v>45638</c:v>
                </c:pt>
                <c:pt idx="34">
                  <c:v>45639</c:v>
                </c:pt>
                <c:pt idx="35">
                  <c:v>45642</c:v>
                </c:pt>
                <c:pt idx="36">
                  <c:v>45643</c:v>
                </c:pt>
                <c:pt idx="37">
                  <c:v>45644</c:v>
                </c:pt>
                <c:pt idx="38">
                  <c:v>45645</c:v>
                </c:pt>
                <c:pt idx="39">
                  <c:v>45646</c:v>
                </c:pt>
                <c:pt idx="40">
                  <c:v>45649</c:v>
                </c:pt>
                <c:pt idx="41">
                  <c:v>45650</c:v>
                </c:pt>
                <c:pt idx="42">
                  <c:v>45652</c:v>
                </c:pt>
                <c:pt idx="43">
                  <c:v>45653</c:v>
                </c:pt>
                <c:pt idx="44">
                  <c:v>45656</c:v>
                </c:pt>
                <c:pt idx="45">
                  <c:v>45657</c:v>
                </c:pt>
                <c:pt idx="46">
                  <c:v>45659</c:v>
                </c:pt>
                <c:pt idx="47">
                  <c:v>45660</c:v>
                </c:pt>
                <c:pt idx="48">
                  <c:v>45663</c:v>
                </c:pt>
                <c:pt idx="49">
                  <c:v>45664</c:v>
                </c:pt>
                <c:pt idx="50">
                  <c:v>45665</c:v>
                </c:pt>
                <c:pt idx="51">
                  <c:v>45667</c:v>
                </c:pt>
                <c:pt idx="52">
                  <c:v>45670</c:v>
                </c:pt>
                <c:pt idx="53">
                  <c:v>45671</c:v>
                </c:pt>
                <c:pt idx="54">
                  <c:v>45672</c:v>
                </c:pt>
                <c:pt idx="55">
                  <c:v>45673</c:v>
                </c:pt>
                <c:pt idx="56">
                  <c:v>45674</c:v>
                </c:pt>
                <c:pt idx="57">
                  <c:v>45678</c:v>
                </c:pt>
                <c:pt idx="58">
                  <c:v>45679</c:v>
                </c:pt>
                <c:pt idx="59">
                  <c:v>45680</c:v>
                </c:pt>
                <c:pt idx="60">
                  <c:v>45681</c:v>
                </c:pt>
                <c:pt idx="61">
                  <c:v>45684</c:v>
                </c:pt>
                <c:pt idx="62">
                  <c:v>45685</c:v>
                </c:pt>
                <c:pt idx="63">
                  <c:v>45686</c:v>
                </c:pt>
                <c:pt idx="64">
                  <c:v>45687</c:v>
                </c:pt>
                <c:pt idx="65">
                  <c:v>45688</c:v>
                </c:pt>
                <c:pt idx="66">
                  <c:v>45691</c:v>
                </c:pt>
                <c:pt idx="67">
                  <c:v>45692</c:v>
                </c:pt>
                <c:pt idx="68">
                  <c:v>45693</c:v>
                </c:pt>
                <c:pt idx="69">
                  <c:v>45694</c:v>
                </c:pt>
                <c:pt idx="70">
                  <c:v>45695</c:v>
                </c:pt>
                <c:pt idx="71">
                  <c:v>45698</c:v>
                </c:pt>
                <c:pt idx="72">
                  <c:v>45699</c:v>
                </c:pt>
                <c:pt idx="73">
                  <c:v>45700</c:v>
                </c:pt>
                <c:pt idx="74">
                  <c:v>45701</c:v>
                </c:pt>
                <c:pt idx="75">
                  <c:v>45702</c:v>
                </c:pt>
                <c:pt idx="76">
                  <c:v>45706</c:v>
                </c:pt>
                <c:pt idx="77">
                  <c:v>45707</c:v>
                </c:pt>
                <c:pt idx="78">
                  <c:v>45708</c:v>
                </c:pt>
                <c:pt idx="79">
                  <c:v>45709</c:v>
                </c:pt>
                <c:pt idx="80">
                  <c:v>45712</c:v>
                </c:pt>
                <c:pt idx="81">
                  <c:v>45713</c:v>
                </c:pt>
                <c:pt idx="82">
                  <c:v>45714</c:v>
                </c:pt>
                <c:pt idx="83">
                  <c:v>45715</c:v>
                </c:pt>
                <c:pt idx="84">
                  <c:v>45716</c:v>
                </c:pt>
                <c:pt idx="85">
                  <c:v>45719</c:v>
                </c:pt>
                <c:pt idx="86">
                  <c:v>45720</c:v>
                </c:pt>
                <c:pt idx="87">
                  <c:v>45721</c:v>
                </c:pt>
                <c:pt idx="88">
                  <c:v>45722</c:v>
                </c:pt>
                <c:pt idx="89">
                  <c:v>45723</c:v>
                </c:pt>
                <c:pt idx="90">
                  <c:v>45726</c:v>
                </c:pt>
                <c:pt idx="91">
                  <c:v>45727</c:v>
                </c:pt>
                <c:pt idx="92">
                  <c:v>45728</c:v>
                </c:pt>
                <c:pt idx="93">
                  <c:v>45729</c:v>
                </c:pt>
                <c:pt idx="94">
                  <c:v>45730</c:v>
                </c:pt>
                <c:pt idx="95">
                  <c:v>45733</c:v>
                </c:pt>
                <c:pt idx="96">
                  <c:v>45734</c:v>
                </c:pt>
                <c:pt idx="97">
                  <c:v>45735</c:v>
                </c:pt>
                <c:pt idx="98">
                  <c:v>45736</c:v>
                </c:pt>
                <c:pt idx="99">
                  <c:v>45737</c:v>
                </c:pt>
                <c:pt idx="100">
                  <c:v>45740</c:v>
                </c:pt>
                <c:pt idx="101">
                  <c:v>45741</c:v>
                </c:pt>
                <c:pt idx="102">
                  <c:v>45742</c:v>
                </c:pt>
                <c:pt idx="103">
                  <c:v>45743</c:v>
                </c:pt>
                <c:pt idx="104">
                  <c:v>45744</c:v>
                </c:pt>
                <c:pt idx="105">
                  <c:v>45747</c:v>
                </c:pt>
                <c:pt idx="106">
                  <c:v>45748</c:v>
                </c:pt>
                <c:pt idx="107">
                  <c:v>45749</c:v>
                </c:pt>
                <c:pt idx="108">
                  <c:v>45750</c:v>
                </c:pt>
                <c:pt idx="109">
                  <c:v>45751</c:v>
                </c:pt>
                <c:pt idx="110">
                  <c:v>45754</c:v>
                </c:pt>
                <c:pt idx="111">
                  <c:v>45755</c:v>
                </c:pt>
                <c:pt idx="112">
                  <c:v>45756</c:v>
                </c:pt>
                <c:pt idx="113">
                  <c:v>45757</c:v>
                </c:pt>
                <c:pt idx="114">
                  <c:v>45758</c:v>
                </c:pt>
                <c:pt idx="115">
                  <c:v>45761</c:v>
                </c:pt>
                <c:pt idx="116">
                  <c:v>45762</c:v>
                </c:pt>
                <c:pt idx="117">
                  <c:v>45763</c:v>
                </c:pt>
                <c:pt idx="118">
                  <c:v>45764</c:v>
                </c:pt>
                <c:pt idx="119">
                  <c:v>45768</c:v>
                </c:pt>
                <c:pt idx="120">
                  <c:v>45769</c:v>
                </c:pt>
                <c:pt idx="121">
                  <c:v>45770</c:v>
                </c:pt>
                <c:pt idx="122">
                  <c:v>45771</c:v>
                </c:pt>
                <c:pt idx="123">
                  <c:v>45772</c:v>
                </c:pt>
                <c:pt idx="124">
                  <c:v>45775</c:v>
                </c:pt>
                <c:pt idx="125">
                  <c:v>45776</c:v>
                </c:pt>
                <c:pt idx="126">
                  <c:v>45777</c:v>
                </c:pt>
                <c:pt idx="127">
                  <c:v>45778</c:v>
                </c:pt>
                <c:pt idx="128">
                  <c:v>45779</c:v>
                </c:pt>
                <c:pt idx="129">
                  <c:v>45782</c:v>
                </c:pt>
                <c:pt idx="130">
                  <c:v>45783</c:v>
                </c:pt>
                <c:pt idx="131">
                  <c:v>45784</c:v>
                </c:pt>
                <c:pt idx="132">
                  <c:v>45785</c:v>
                </c:pt>
                <c:pt idx="133">
                  <c:v>45786</c:v>
                </c:pt>
                <c:pt idx="134">
                  <c:v>45789</c:v>
                </c:pt>
                <c:pt idx="135">
                  <c:v>45790</c:v>
                </c:pt>
                <c:pt idx="136">
                  <c:v>45791</c:v>
                </c:pt>
                <c:pt idx="137">
                  <c:v>45792</c:v>
                </c:pt>
                <c:pt idx="138">
                  <c:v>45793</c:v>
                </c:pt>
                <c:pt idx="139">
                  <c:v>45796</c:v>
                </c:pt>
                <c:pt idx="140">
                  <c:v>45797</c:v>
                </c:pt>
                <c:pt idx="141">
                  <c:v>45798</c:v>
                </c:pt>
                <c:pt idx="142">
                  <c:v>45799</c:v>
                </c:pt>
                <c:pt idx="143">
                  <c:v>45800</c:v>
                </c:pt>
                <c:pt idx="144">
                  <c:v>45804</c:v>
                </c:pt>
                <c:pt idx="145">
                  <c:v>45805</c:v>
                </c:pt>
                <c:pt idx="146">
                  <c:v>45806</c:v>
                </c:pt>
                <c:pt idx="147">
                  <c:v>45807</c:v>
                </c:pt>
                <c:pt idx="148">
                  <c:v>45810</c:v>
                </c:pt>
                <c:pt idx="149">
                  <c:v>45811</c:v>
                </c:pt>
                <c:pt idx="150">
                  <c:v>45812</c:v>
                </c:pt>
                <c:pt idx="151">
                  <c:v>45813</c:v>
                </c:pt>
                <c:pt idx="152">
                  <c:v>45814</c:v>
                </c:pt>
                <c:pt idx="153">
                  <c:v>45817</c:v>
                </c:pt>
                <c:pt idx="154">
                  <c:v>45818</c:v>
                </c:pt>
                <c:pt idx="155">
                  <c:v>45819</c:v>
                </c:pt>
                <c:pt idx="156">
                  <c:v>45820</c:v>
                </c:pt>
                <c:pt idx="157">
                  <c:v>45821</c:v>
                </c:pt>
                <c:pt idx="158">
                  <c:v>45824</c:v>
                </c:pt>
                <c:pt idx="159">
                  <c:v>45825</c:v>
                </c:pt>
                <c:pt idx="160">
                  <c:v>45826</c:v>
                </c:pt>
                <c:pt idx="161">
                  <c:v>45828</c:v>
                </c:pt>
                <c:pt idx="162">
                  <c:v>45831</c:v>
                </c:pt>
                <c:pt idx="163">
                  <c:v>45832</c:v>
                </c:pt>
                <c:pt idx="164">
                  <c:v>45833</c:v>
                </c:pt>
                <c:pt idx="165">
                  <c:v>45834</c:v>
                </c:pt>
                <c:pt idx="166">
                  <c:v>45835</c:v>
                </c:pt>
                <c:pt idx="167">
                  <c:v>45838</c:v>
                </c:pt>
                <c:pt idx="168">
                  <c:v>45839</c:v>
                </c:pt>
                <c:pt idx="169">
                  <c:v>45840</c:v>
                </c:pt>
                <c:pt idx="170">
                  <c:v>45841</c:v>
                </c:pt>
                <c:pt idx="171">
                  <c:v>45845</c:v>
                </c:pt>
                <c:pt idx="172">
                  <c:v>45846</c:v>
                </c:pt>
                <c:pt idx="173">
                  <c:v>45847</c:v>
                </c:pt>
                <c:pt idx="174">
                  <c:v>45848</c:v>
                </c:pt>
                <c:pt idx="175">
                  <c:v>45849</c:v>
                </c:pt>
                <c:pt idx="176">
                  <c:v>45852</c:v>
                </c:pt>
                <c:pt idx="177">
                  <c:v>45853</c:v>
                </c:pt>
                <c:pt idx="178">
                  <c:v>45854</c:v>
                </c:pt>
                <c:pt idx="179">
                  <c:v>45855</c:v>
                </c:pt>
                <c:pt idx="180">
                  <c:v>45856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45866</c:v>
                </c:pt>
                <c:pt idx="187">
                  <c:v>45867</c:v>
                </c:pt>
                <c:pt idx="188">
                  <c:v>45868</c:v>
                </c:pt>
                <c:pt idx="189">
                  <c:v>45869</c:v>
                </c:pt>
                <c:pt idx="190">
                  <c:v>45870</c:v>
                </c:pt>
                <c:pt idx="191">
                  <c:v>45873</c:v>
                </c:pt>
                <c:pt idx="192">
                  <c:v>45874</c:v>
                </c:pt>
                <c:pt idx="193">
                  <c:v>45875</c:v>
                </c:pt>
                <c:pt idx="194">
                  <c:v>45876</c:v>
                </c:pt>
                <c:pt idx="195">
                  <c:v>45877</c:v>
                </c:pt>
                <c:pt idx="196">
                  <c:v>45880</c:v>
                </c:pt>
                <c:pt idx="197">
                  <c:v>45881</c:v>
                </c:pt>
                <c:pt idx="198">
                  <c:v>45882</c:v>
                </c:pt>
                <c:pt idx="199">
                  <c:v>45883</c:v>
                </c:pt>
                <c:pt idx="200">
                  <c:v>45884</c:v>
                </c:pt>
                <c:pt idx="201">
                  <c:v>45887</c:v>
                </c:pt>
                <c:pt idx="202">
                  <c:v>45888</c:v>
                </c:pt>
                <c:pt idx="203">
                  <c:v>45889</c:v>
                </c:pt>
                <c:pt idx="204">
                  <c:v>45890</c:v>
                </c:pt>
                <c:pt idx="205">
                  <c:v>45891</c:v>
                </c:pt>
                <c:pt idx="206">
                  <c:v>45894</c:v>
                </c:pt>
                <c:pt idx="207">
                  <c:v>45895</c:v>
                </c:pt>
                <c:pt idx="208">
                  <c:v>45896</c:v>
                </c:pt>
                <c:pt idx="209">
                  <c:v>45897</c:v>
                </c:pt>
                <c:pt idx="210">
                  <c:v>45898</c:v>
                </c:pt>
                <c:pt idx="211">
                  <c:v>45902</c:v>
                </c:pt>
                <c:pt idx="212">
                  <c:v>45903</c:v>
                </c:pt>
                <c:pt idx="213">
                  <c:v>45904</c:v>
                </c:pt>
                <c:pt idx="214">
                  <c:v>45905</c:v>
                </c:pt>
                <c:pt idx="215">
                  <c:v>45908</c:v>
                </c:pt>
                <c:pt idx="216">
                  <c:v>45909</c:v>
                </c:pt>
                <c:pt idx="217">
                  <c:v>45910</c:v>
                </c:pt>
                <c:pt idx="218">
                  <c:v>45911</c:v>
                </c:pt>
                <c:pt idx="219">
                  <c:v>45912</c:v>
                </c:pt>
                <c:pt idx="220">
                  <c:v>45915</c:v>
                </c:pt>
                <c:pt idx="221">
                  <c:v>45916</c:v>
                </c:pt>
                <c:pt idx="222">
                  <c:v>45917</c:v>
                </c:pt>
                <c:pt idx="223">
                  <c:v>45918</c:v>
                </c:pt>
                <c:pt idx="224">
                  <c:v>45919</c:v>
                </c:pt>
                <c:pt idx="225">
                  <c:v>45922</c:v>
                </c:pt>
                <c:pt idx="226">
                  <c:v>45923</c:v>
                </c:pt>
                <c:pt idx="227">
                  <c:v>45924</c:v>
                </c:pt>
                <c:pt idx="228">
                  <c:v>45925</c:v>
                </c:pt>
                <c:pt idx="229">
                  <c:v>45926</c:v>
                </c:pt>
                <c:pt idx="230">
                  <c:v>45929</c:v>
                </c:pt>
                <c:pt idx="231">
                  <c:v>45930</c:v>
                </c:pt>
                <c:pt idx="232">
                  <c:v>45931</c:v>
                </c:pt>
                <c:pt idx="233">
                  <c:v>45932</c:v>
                </c:pt>
                <c:pt idx="234">
                  <c:v>45933</c:v>
                </c:pt>
                <c:pt idx="235">
                  <c:v>45936</c:v>
                </c:pt>
                <c:pt idx="236">
                  <c:v>45937</c:v>
                </c:pt>
                <c:pt idx="237">
                  <c:v>45938</c:v>
                </c:pt>
                <c:pt idx="238">
                  <c:v>45939</c:v>
                </c:pt>
                <c:pt idx="239">
                  <c:v>45940</c:v>
                </c:pt>
                <c:pt idx="240">
                  <c:v>45943</c:v>
                </c:pt>
                <c:pt idx="241">
                  <c:v>45944</c:v>
                </c:pt>
                <c:pt idx="242">
                  <c:v>45945</c:v>
                </c:pt>
                <c:pt idx="243">
                  <c:v>45946</c:v>
                </c:pt>
                <c:pt idx="244">
                  <c:v>45947</c:v>
                </c:pt>
                <c:pt idx="245">
                  <c:v>45950</c:v>
                </c:pt>
                <c:pt idx="246">
                  <c:v>45951</c:v>
                </c:pt>
                <c:pt idx="247">
                  <c:v>45952</c:v>
                </c:pt>
                <c:pt idx="248">
                  <c:v>45953</c:v>
                </c:pt>
                <c:pt idx="249">
                  <c:v>45954</c:v>
                </c:pt>
                <c:pt idx="250">
                  <c:v>45957</c:v>
                </c:pt>
                <c:pt idx="251">
                  <c:v>45958</c:v>
                </c:pt>
                <c:pt idx="252">
                  <c:v>45959</c:v>
                </c:pt>
                <c:pt idx="253">
                  <c:v>45960</c:v>
                </c:pt>
                <c:pt idx="254">
                  <c:v>45961</c:v>
                </c:pt>
                <c:pt idx="255">
                  <c:v>45964</c:v>
                </c:pt>
                <c:pt idx="256">
                  <c:v>45965</c:v>
                </c:pt>
                <c:pt idx="257">
                  <c:v>45966</c:v>
                </c:pt>
                <c:pt idx="258">
                  <c:v>45967</c:v>
                </c:pt>
                <c:pt idx="259">
                  <c:v>45968</c:v>
                </c:pt>
                <c:pt idx="260">
                  <c:v>45971</c:v>
                </c:pt>
                <c:pt idx="261">
                  <c:v>45972</c:v>
                </c:pt>
                <c:pt idx="262">
                  <c:v>45973</c:v>
                </c:pt>
                <c:pt idx="263">
                  <c:v>45974</c:v>
                </c:pt>
                <c:pt idx="264">
                  <c:v>45975</c:v>
                </c:pt>
                <c:pt idx="265">
                  <c:v>45978</c:v>
                </c:pt>
                <c:pt idx="266">
                  <c:v>45979</c:v>
                </c:pt>
                <c:pt idx="267">
                  <c:v>45980</c:v>
                </c:pt>
                <c:pt idx="268">
                  <c:v>45981</c:v>
                </c:pt>
                <c:pt idx="269">
                  <c:v>45982</c:v>
                </c:pt>
                <c:pt idx="270">
                  <c:v>45985</c:v>
                </c:pt>
                <c:pt idx="271">
                  <c:v>45986</c:v>
                </c:pt>
                <c:pt idx="272">
                  <c:v>45987</c:v>
                </c:pt>
                <c:pt idx="273">
                  <c:v>45989</c:v>
                </c:pt>
                <c:pt idx="274">
                  <c:v>45992</c:v>
                </c:pt>
                <c:pt idx="275">
                  <c:v>45993</c:v>
                </c:pt>
                <c:pt idx="276">
                  <c:v>45994</c:v>
                </c:pt>
                <c:pt idx="277">
                  <c:v>45995</c:v>
                </c:pt>
                <c:pt idx="278">
                  <c:v>45996</c:v>
                </c:pt>
                <c:pt idx="279">
                  <c:v>45999</c:v>
                </c:pt>
                <c:pt idx="280">
                  <c:v>46000</c:v>
                </c:pt>
                <c:pt idx="281">
                  <c:v>46001</c:v>
                </c:pt>
                <c:pt idx="282">
                  <c:v>46002</c:v>
                </c:pt>
                <c:pt idx="283">
                  <c:v>46003</c:v>
                </c:pt>
                <c:pt idx="284">
                  <c:v>46006</c:v>
                </c:pt>
                <c:pt idx="285">
                  <c:v>46007</c:v>
                </c:pt>
                <c:pt idx="286">
                  <c:v>46008</c:v>
                </c:pt>
                <c:pt idx="287">
                  <c:v>46009</c:v>
                </c:pt>
                <c:pt idx="288">
                  <c:v>46010</c:v>
                </c:pt>
                <c:pt idx="289">
                  <c:v>46013</c:v>
                </c:pt>
                <c:pt idx="290">
                  <c:v>46014</c:v>
                </c:pt>
                <c:pt idx="291">
                  <c:v>46015</c:v>
                </c:pt>
                <c:pt idx="292">
                  <c:v>46017</c:v>
                </c:pt>
                <c:pt idx="293">
                  <c:v>46020</c:v>
                </c:pt>
                <c:pt idx="294">
                  <c:v>46021</c:v>
                </c:pt>
                <c:pt idx="295">
                  <c:v>46022</c:v>
                </c:pt>
                <c:pt idx="296">
                  <c:v>46024</c:v>
                </c:pt>
                <c:pt idx="297">
                  <c:v>46027</c:v>
                </c:pt>
                <c:pt idx="298">
                  <c:v>46028</c:v>
                </c:pt>
                <c:pt idx="299">
                  <c:v>46029</c:v>
                </c:pt>
                <c:pt idx="300">
                  <c:v>46030</c:v>
                </c:pt>
                <c:pt idx="301">
                  <c:v>46031</c:v>
                </c:pt>
                <c:pt idx="302">
                  <c:v>46034</c:v>
                </c:pt>
                <c:pt idx="303">
                  <c:v>46035</c:v>
                </c:pt>
                <c:pt idx="304">
                  <c:v>46036</c:v>
                </c:pt>
                <c:pt idx="305">
                  <c:v>46037</c:v>
                </c:pt>
                <c:pt idx="306">
                  <c:v>46038</c:v>
                </c:pt>
                <c:pt idx="307">
                  <c:v>46042</c:v>
                </c:pt>
                <c:pt idx="308">
                  <c:v>46043</c:v>
                </c:pt>
                <c:pt idx="309">
                  <c:v>46044</c:v>
                </c:pt>
                <c:pt idx="310">
                  <c:v>46045</c:v>
                </c:pt>
                <c:pt idx="311">
                  <c:v>46048</c:v>
                </c:pt>
                <c:pt idx="312">
                  <c:v>46049</c:v>
                </c:pt>
                <c:pt idx="313">
                  <c:v>46050</c:v>
                </c:pt>
                <c:pt idx="314">
                  <c:v>46051</c:v>
                </c:pt>
                <c:pt idx="315">
                  <c:v>46052</c:v>
                </c:pt>
                <c:pt idx="316">
                  <c:v>46055</c:v>
                </c:pt>
                <c:pt idx="317">
                  <c:v>46056</c:v>
                </c:pt>
                <c:pt idx="318">
                  <c:v>46057</c:v>
                </c:pt>
                <c:pt idx="319">
                  <c:v>46058</c:v>
                </c:pt>
                <c:pt idx="320">
                  <c:v>46059</c:v>
                </c:pt>
                <c:pt idx="321">
                  <c:v>46062</c:v>
                </c:pt>
                <c:pt idx="322">
                  <c:v>46063</c:v>
                </c:pt>
                <c:pt idx="323">
                  <c:v>46064</c:v>
                </c:pt>
                <c:pt idx="324">
                  <c:v>46065</c:v>
                </c:pt>
                <c:pt idx="325">
                  <c:v>46066</c:v>
                </c:pt>
                <c:pt idx="326">
                  <c:v>46070</c:v>
                </c:pt>
                <c:pt idx="327">
                  <c:v>46071</c:v>
                </c:pt>
                <c:pt idx="328">
                  <c:v>46072</c:v>
                </c:pt>
                <c:pt idx="329">
                  <c:v>46073</c:v>
                </c:pt>
                <c:pt idx="330">
                  <c:v>46076</c:v>
                </c:pt>
                <c:pt idx="331">
                  <c:v>46077</c:v>
                </c:pt>
                <c:pt idx="332">
                  <c:v>46078</c:v>
                </c:pt>
                <c:pt idx="333">
                  <c:v>46079</c:v>
                </c:pt>
                <c:pt idx="334">
                  <c:v>46080</c:v>
                </c:pt>
                <c:pt idx="335">
                  <c:v>46083</c:v>
                </c:pt>
                <c:pt idx="336">
                  <c:v>46084</c:v>
                </c:pt>
                <c:pt idx="337">
                  <c:v>46085</c:v>
                </c:pt>
                <c:pt idx="338">
                  <c:v>46086</c:v>
                </c:pt>
                <c:pt idx="339">
                  <c:v>46087</c:v>
                </c:pt>
                <c:pt idx="340">
                  <c:v>46090</c:v>
                </c:pt>
                <c:pt idx="341">
                  <c:v>46091</c:v>
                </c:pt>
                <c:pt idx="342">
                  <c:v>46092</c:v>
                </c:pt>
                <c:pt idx="343">
                  <c:v>46093</c:v>
                </c:pt>
                <c:pt idx="344">
                  <c:v>46094</c:v>
                </c:pt>
                <c:pt idx="345">
                  <c:v>46097</c:v>
                </c:pt>
                <c:pt idx="346">
                  <c:v>46098</c:v>
                </c:pt>
                <c:pt idx="347">
                  <c:v>46099</c:v>
                </c:pt>
                <c:pt idx="348">
                  <c:v>46100</c:v>
                </c:pt>
                <c:pt idx="349">
                  <c:v>46101</c:v>
                </c:pt>
                <c:pt idx="350">
                  <c:v>46104</c:v>
                </c:pt>
                <c:pt idx="351">
                  <c:v>46105</c:v>
                </c:pt>
                <c:pt idx="352">
                  <c:v>46106</c:v>
                </c:pt>
                <c:pt idx="353">
                  <c:v>46107</c:v>
                </c:pt>
                <c:pt idx="354">
                  <c:v>46108</c:v>
                </c:pt>
                <c:pt idx="355">
                  <c:v>46111</c:v>
                </c:pt>
                <c:pt idx="356">
                  <c:v>46112</c:v>
                </c:pt>
                <c:pt idx="357">
                  <c:v>46113</c:v>
                </c:pt>
                <c:pt idx="358">
                  <c:v>46114</c:v>
                </c:pt>
                <c:pt idx="359">
                  <c:v>46118</c:v>
                </c:pt>
                <c:pt idx="360">
                  <c:v>46119</c:v>
                </c:pt>
                <c:pt idx="361">
                  <c:v>46120</c:v>
                </c:pt>
                <c:pt idx="362">
                  <c:v>46121</c:v>
                </c:pt>
                <c:pt idx="363">
                  <c:v>46122</c:v>
                </c:pt>
                <c:pt idx="364">
                  <c:v>46125</c:v>
                </c:pt>
                <c:pt idx="365">
                  <c:v>46126</c:v>
                </c:pt>
                <c:pt idx="366">
                  <c:v>46127</c:v>
                </c:pt>
                <c:pt idx="367">
                  <c:v>46128</c:v>
                </c:pt>
                <c:pt idx="368">
                  <c:v>46129</c:v>
                </c:pt>
                <c:pt idx="369">
                  <c:v>46132</c:v>
                </c:pt>
                <c:pt idx="370">
                  <c:v>46133</c:v>
                </c:pt>
                <c:pt idx="371">
                  <c:v>46134</c:v>
                </c:pt>
                <c:pt idx="372">
                  <c:v>46135</c:v>
                </c:pt>
                <c:pt idx="373">
                  <c:v>46136</c:v>
                </c:pt>
                <c:pt idx="374">
                  <c:v>46139</c:v>
                </c:pt>
                <c:pt idx="375">
                  <c:v>46140</c:v>
                </c:pt>
                <c:pt idx="376">
                  <c:v>46141</c:v>
                </c:pt>
                <c:pt idx="377">
                  <c:v>46142</c:v>
                </c:pt>
                <c:pt idx="378">
                  <c:v>46143</c:v>
                </c:pt>
                <c:pt idx="379">
                  <c:v>46146</c:v>
                </c:pt>
                <c:pt idx="380">
                  <c:v>46147</c:v>
                </c:pt>
                <c:pt idx="381">
                  <c:v>46148</c:v>
                </c:pt>
                <c:pt idx="382">
                  <c:v>46149</c:v>
                </c:pt>
                <c:pt idx="383">
                  <c:v>46150</c:v>
                </c:pt>
                <c:pt idx="384">
                  <c:v>46153</c:v>
                </c:pt>
                <c:pt idx="385">
                  <c:v>46154</c:v>
                </c:pt>
                <c:pt idx="386">
                  <c:v>46155</c:v>
                </c:pt>
                <c:pt idx="387">
                  <c:v>46156</c:v>
                </c:pt>
                <c:pt idx="388">
                  <c:v>46157</c:v>
                </c:pt>
                <c:pt idx="389">
                  <c:v>46160</c:v>
                </c:pt>
                <c:pt idx="390">
                  <c:v>46161</c:v>
                </c:pt>
                <c:pt idx="391">
                  <c:v>46162</c:v>
                </c:pt>
                <c:pt idx="392">
                  <c:v>46163</c:v>
                </c:pt>
                <c:pt idx="393">
                  <c:v>46164</c:v>
                </c:pt>
                <c:pt idx="394">
                  <c:v>46168</c:v>
                </c:pt>
                <c:pt idx="395">
                  <c:v>46169</c:v>
                </c:pt>
                <c:pt idx="396">
                  <c:v>46170</c:v>
                </c:pt>
                <c:pt idx="397">
                  <c:v>46171</c:v>
                </c:pt>
                <c:pt idx="398">
                  <c:v>46174</c:v>
                </c:pt>
                <c:pt idx="399">
                  <c:v>46175</c:v>
                </c:pt>
                <c:pt idx="400">
                  <c:v>46176</c:v>
                </c:pt>
                <c:pt idx="401">
                  <c:v>46177</c:v>
                </c:pt>
                <c:pt idx="402">
                  <c:v>46178</c:v>
                </c:pt>
                <c:pt idx="403">
                  <c:v>46181</c:v>
                </c:pt>
                <c:pt idx="404">
                  <c:v>46182</c:v>
                </c:pt>
                <c:pt idx="405">
                  <c:v>46183</c:v>
                </c:pt>
                <c:pt idx="406">
                  <c:v>46184</c:v>
                </c:pt>
                <c:pt idx="407">
                  <c:v>46185</c:v>
                </c:pt>
                <c:pt idx="408">
                  <c:v>46188</c:v>
                </c:pt>
                <c:pt idx="409">
                  <c:v>46189</c:v>
                </c:pt>
                <c:pt idx="410">
                  <c:v>46190</c:v>
                </c:pt>
                <c:pt idx="411">
                  <c:v>46191</c:v>
                </c:pt>
                <c:pt idx="412">
                  <c:v>46195</c:v>
                </c:pt>
                <c:pt idx="413">
                  <c:v>46196</c:v>
                </c:pt>
                <c:pt idx="414">
                  <c:v>46197</c:v>
                </c:pt>
                <c:pt idx="415">
                  <c:v>46198</c:v>
                </c:pt>
                <c:pt idx="416">
                  <c:v>46199</c:v>
                </c:pt>
                <c:pt idx="417">
                  <c:v>46202</c:v>
                </c:pt>
                <c:pt idx="418">
                  <c:v>46203</c:v>
                </c:pt>
                <c:pt idx="419">
                  <c:v>46204</c:v>
                </c:pt>
                <c:pt idx="420">
                  <c:v>46205</c:v>
                </c:pt>
                <c:pt idx="421">
                  <c:v>46209</c:v>
                </c:pt>
                <c:pt idx="422">
                  <c:v>46210</c:v>
                </c:pt>
                <c:pt idx="423">
                  <c:v>46211</c:v>
                </c:pt>
                <c:pt idx="424">
                  <c:v>46212</c:v>
                </c:pt>
                <c:pt idx="425">
                  <c:v>46213</c:v>
                </c:pt>
                <c:pt idx="426">
                  <c:v>46216</c:v>
                </c:pt>
                <c:pt idx="427">
                  <c:v>46217</c:v>
                </c:pt>
                <c:pt idx="428">
                  <c:v>46218</c:v>
                </c:pt>
                <c:pt idx="429">
                  <c:v>46219</c:v>
                </c:pt>
                <c:pt idx="430">
                  <c:v>46220</c:v>
                </c:pt>
                <c:pt idx="431">
                  <c:v>46223</c:v>
                </c:pt>
                <c:pt idx="432">
                  <c:v>46224</c:v>
                </c:pt>
                <c:pt idx="433">
                  <c:v>46225</c:v>
                </c:pt>
                <c:pt idx="434">
                  <c:v>46226</c:v>
                </c:pt>
                <c:pt idx="435">
                  <c:v>46227</c:v>
                </c:pt>
                <c:pt idx="436">
                  <c:v>46230</c:v>
                </c:pt>
                <c:pt idx="437">
                  <c:v>46231</c:v>
                </c:pt>
                <c:pt idx="438">
                  <c:v>46232</c:v>
                </c:pt>
                <c:pt idx="439">
                  <c:v>46233</c:v>
                </c:pt>
                <c:pt idx="440">
                  <c:v>46234</c:v>
                </c:pt>
              </c:numCache>
            </c:numRef>
          </c:cat>
          <c:val>
            <c:numRef>
              <c:f>Rolling_Corr!$D$61:$D$501</c:f>
              <c:numCache>
                <c:formatCode>0.00</c:formatCode>
                <c:ptCount val="441"/>
                <c:pt idx="0">
                  <c:v>0.28201258746428581</c:v>
                </c:pt>
                <c:pt idx="1">
                  <c:v>0.34010522434652007</c:v>
                </c:pt>
                <c:pt idx="2">
                  <c:v>0.27067954711138537</c:v>
                </c:pt>
                <c:pt idx="3">
                  <c:v>0.27930798492201919</c:v>
                </c:pt>
                <c:pt idx="4">
                  <c:v>0.27323548992389951</c:v>
                </c:pt>
                <c:pt idx="5">
                  <c:v>0.25979547474802578</c:v>
                </c:pt>
                <c:pt idx="6">
                  <c:v>0.26250430527632646</c:v>
                </c:pt>
                <c:pt idx="7">
                  <c:v>0.26348427497693139</c:v>
                </c:pt>
                <c:pt idx="8">
                  <c:v>0.43064130983280208</c:v>
                </c:pt>
                <c:pt idx="9">
                  <c:v>0.43778107359753499</c:v>
                </c:pt>
                <c:pt idx="10">
                  <c:v>0.42082097002990942</c:v>
                </c:pt>
                <c:pt idx="11">
                  <c:v>0.42608410619378573</c:v>
                </c:pt>
                <c:pt idx="12">
                  <c:v>0.43383396108398126</c:v>
                </c:pt>
                <c:pt idx="13">
                  <c:v>0.43685693197398801</c:v>
                </c:pt>
                <c:pt idx="14">
                  <c:v>0.44289056282803801</c:v>
                </c:pt>
                <c:pt idx="15">
                  <c:v>0.44208894700088236</c:v>
                </c:pt>
                <c:pt idx="16">
                  <c:v>0.44404517978172453</c:v>
                </c:pt>
                <c:pt idx="17">
                  <c:v>0.44499395352275062</c:v>
                </c:pt>
                <c:pt idx="18">
                  <c:v>0.43170397080762024</c:v>
                </c:pt>
                <c:pt idx="19">
                  <c:v>0.43996021384800915</c:v>
                </c:pt>
                <c:pt idx="20">
                  <c:v>0.42383127438715512</c:v>
                </c:pt>
                <c:pt idx="21">
                  <c:v>0.43160096945075838</c:v>
                </c:pt>
                <c:pt idx="22">
                  <c:v>0.44569286104719635</c:v>
                </c:pt>
                <c:pt idx="23">
                  <c:v>0.44754993286175437</c:v>
                </c:pt>
                <c:pt idx="24">
                  <c:v>0.44747938721060965</c:v>
                </c:pt>
                <c:pt idx="25">
                  <c:v>0.46042628961696108</c:v>
                </c:pt>
                <c:pt idx="26">
                  <c:v>0.43856294984988337</c:v>
                </c:pt>
                <c:pt idx="27">
                  <c:v>0.44153071756955076</c:v>
                </c:pt>
                <c:pt idx="28">
                  <c:v>0.47731074910249494</c:v>
                </c:pt>
                <c:pt idx="29">
                  <c:v>0.47898797468620946</c:v>
                </c:pt>
                <c:pt idx="30">
                  <c:v>0.48460996994090583</c:v>
                </c:pt>
                <c:pt idx="31">
                  <c:v>0.49076181865150703</c:v>
                </c:pt>
                <c:pt idx="32">
                  <c:v>0.49068046602441567</c:v>
                </c:pt>
                <c:pt idx="33">
                  <c:v>0.48202740009316247</c:v>
                </c:pt>
                <c:pt idx="34">
                  <c:v>0.51946363436996357</c:v>
                </c:pt>
                <c:pt idx="35">
                  <c:v>0.51964723584898609</c:v>
                </c:pt>
                <c:pt idx="36">
                  <c:v>0.52577888143315632</c:v>
                </c:pt>
                <c:pt idx="37">
                  <c:v>0.65664673069454249</c:v>
                </c:pt>
                <c:pt idx="38">
                  <c:v>0.67016967587914333</c:v>
                </c:pt>
                <c:pt idx="39">
                  <c:v>0.67147146812072223</c:v>
                </c:pt>
                <c:pt idx="40">
                  <c:v>0.66927837489396191</c:v>
                </c:pt>
                <c:pt idx="41">
                  <c:v>0.6727491492115566</c:v>
                </c:pt>
                <c:pt idx="42">
                  <c:v>0.68518709518935927</c:v>
                </c:pt>
                <c:pt idx="43">
                  <c:v>0.69274589677014087</c:v>
                </c:pt>
                <c:pt idx="44">
                  <c:v>0.69713924216113987</c:v>
                </c:pt>
                <c:pt idx="45">
                  <c:v>0.70727258559481065</c:v>
                </c:pt>
                <c:pt idx="46">
                  <c:v>0.70282111543047543</c:v>
                </c:pt>
                <c:pt idx="47">
                  <c:v>0.70912013070593338</c:v>
                </c:pt>
                <c:pt idx="48">
                  <c:v>0.70873532493348879</c:v>
                </c:pt>
                <c:pt idx="49">
                  <c:v>0.7081646950332412</c:v>
                </c:pt>
                <c:pt idx="50">
                  <c:v>0.71768341436414362</c:v>
                </c:pt>
                <c:pt idx="51">
                  <c:v>0.73432187971659435</c:v>
                </c:pt>
                <c:pt idx="52">
                  <c:v>0.72947656054144749</c:v>
                </c:pt>
                <c:pt idx="53">
                  <c:v>0.73856697034604302</c:v>
                </c:pt>
                <c:pt idx="54">
                  <c:v>0.7548932799443181</c:v>
                </c:pt>
                <c:pt idx="55">
                  <c:v>0.77577084789200712</c:v>
                </c:pt>
                <c:pt idx="56">
                  <c:v>0.76719045255888652</c:v>
                </c:pt>
                <c:pt idx="57">
                  <c:v>0.77829415273810876</c:v>
                </c:pt>
                <c:pt idx="58">
                  <c:v>0.77214831501588443</c:v>
                </c:pt>
                <c:pt idx="59">
                  <c:v>0.77105941871942862</c:v>
                </c:pt>
                <c:pt idx="60">
                  <c:v>0.75614642121234732</c:v>
                </c:pt>
                <c:pt idx="61">
                  <c:v>0.72446687316302283</c:v>
                </c:pt>
                <c:pt idx="62">
                  <c:v>0.72469429450024103</c:v>
                </c:pt>
                <c:pt idx="63">
                  <c:v>0.73604719703935217</c:v>
                </c:pt>
                <c:pt idx="64">
                  <c:v>0.73189842079354028</c:v>
                </c:pt>
                <c:pt idx="65">
                  <c:v>0.7338289010467659</c:v>
                </c:pt>
                <c:pt idx="66">
                  <c:v>0.72836354058990571</c:v>
                </c:pt>
                <c:pt idx="67">
                  <c:v>0.73307950502770647</c:v>
                </c:pt>
                <c:pt idx="68">
                  <c:v>0.62907219130093561</c:v>
                </c:pt>
                <c:pt idx="69">
                  <c:v>0.62642038283836954</c:v>
                </c:pt>
                <c:pt idx="70">
                  <c:v>0.62388560074798172</c:v>
                </c:pt>
                <c:pt idx="71">
                  <c:v>0.58001323478295375</c:v>
                </c:pt>
                <c:pt idx="72">
                  <c:v>0.57702630538737565</c:v>
                </c:pt>
                <c:pt idx="73">
                  <c:v>0.57274711235325071</c:v>
                </c:pt>
                <c:pt idx="74">
                  <c:v>0.57373044033953902</c:v>
                </c:pt>
                <c:pt idx="75">
                  <c:v>0.56065015146086561</c:v>
                </c:pt>
                <c:pt idx="76">
                  <c:v>0.56940413349599794</c:v>
                </c:pt>
                <c:pt idx="77">
                  <c:v>0.57342775788524081</c:v>
                </c:pt>
                <c:pt idx="78">
                  <c:v>0.62199038319675182</c:v>
                </c:pt>
                <c:pt idx="79">
                  <c:v>0.62229530167602709</c:v>
                </c:pt>
                <c:pt idx="80">
                  <c:v>0.65132597603258335</c:v>
                </c:pt>
                <c:pt idx="81">
                  <c:v>0.63918376594155912</c:v>
                </c:pt>
                <c:pt idx="82">
                  <c:v>0.62995559580636951</c:v>
                </c:pt>
                <c:pt idx="83">
                  <c:v>0.61645235902893347</c:v>
                </c:pt>
                <c:pt idx="84">
                  <c:v>0.63608720521340301</c:v>
                </c:pt>
                <c:pt idx="85">
                  <c:v>0.6415154883878702</c:v>
                </c:pt>
                <c:pt idx="86">
                  <c:v>0.69691698988767747</c:v>
                </c:pt>
                <c:pt idx="87">
                  <c:v>0.70857018601740807</c:v>
                </c:pt>
                <c:pt idx="88">
                  <c:v>0.72763276617105666</c:v>
                </c:pt>
                <c:pt idx="89">
                  <c:v>0.72436463070653767</c:v>
                </c:pt>
                <c:pt idx="90">
                  <c:v>0.72229996224040593</c:v>
                </c:pt>
                <c:pt idx="91">
                  <c:v>0.71921447562605723</c:v>
                </c:pt>
                <c:pt idx="92">
                  <c:v>0.70895299058722672</c:v>
                </c:pt>
                <c:pt idx="93">
                  <c:v>0.71379133899245417</c:v>
                </c:pt>
                <c:pt idx="94">
                  <c:v>0.71117093210109794</c:v>
                </c:pt>
                <c:pt idx="95">
                  <c:v>0.70650783014836949</c:v>
                </c:pt>
                <c:pt idx="96">
                  <c:v>0.71193606453406588</c:v>
                </c:pt>
                <c:pt idx="97">
                  <c:v>0.68911656754086725</c:v>
                </c:pt>
                <c:pt idx="98">
                  <c:v>0.68001819416691556</c:v>
                </c:pt>
                <c:pt idx="99">
                  <c:v>0.66834334292941522</c:v>
                </c:pt>
                <c:pt idx="100">
                  <c:v>0.68794549003112382</c:v>
                </c:pt>
                <c:pt idx="101">
                  <c:v>0.68316426679561171</c:v>
                </c:pt>
                <c:pt idx="102">
                  <c:v>0.6833797009708299</c:v>
                </c:pt>
                <c:pt idx="103">
                  <c:v>0.65035980357841572</c:v>
                </c:pt>
                <c:pt idx="104">
                  <c:v>0.66022893070825139</c:v>
                </c:pt>
                <c:pt idx="105">
                  <c:v>0.66459715366642524</c:v>
                </c:pt>
                <c:pt idx="106">
                  <c:v>0.65563642246246412</c:v>
                </c:pt>
                <c:pt idx="107">
                  <c:v>0.65145219048976988</c:v>
                </c:pt>
                <c:pt idx="108">
                  <c:v>0.64926444914581005</c:v>
                </c:pt>
                <c:pt idx="109">
                  <c:v>0.67326115082187521</c:v>
                </c:pt>
                <c:pt idx="110">
                  <c:v>0.67152684822444764</c:v>
                </c:pt>
                <c:pt idx="111">
                  <c:v>0.66549931558362918</c:v>
                </c:pt>
                <c:pt idx="112">
                  <c:v>0.77841000526888271</c:v>
                </c:pt>
                <c:pt idx="113">
                  <c:v>0.78482098464749983</c:v>
                </c:pt>
                <c:pt idx="114">
                  <c:v>0.77954116134661289</c:v>
                </c:pt>
                <c:pt idx="115">
                  <c:v>0.77873367468670973</c:v>
                </c:pt>
                <c:pt idx="116">
                  <c:v>0.7776262468858659</c:v>
                </c:pt>
                <c:pt idx="117">
                  <c:v>0.7773545402330394</c:v>
                </c:pt>
                <c:pt idx="118">
                  <c:v>0.77989043996280705</c:v>
                </c:pt>
                <c:pt idx="119">
                  <c:v>0.78338042891422832</c:v>
                </c:pt>
                <c:pt idx="120">
                  <c:v>0.7958300076708249</c:v>
                </c:pt>
                <c:pt idx="121">
                  <c:v>0.80274275257340622</c:v>
                </c:pt>
                <c:pt idx="122">
                  <c:v>0.79911184612073949</c:v>
                </c:pt>
                <c:pt idx="123">
                  <c:v>0.79976454087452842</c:v>
                </c:pt>
                <c:pt idx="124">
                  <c:v>0.800221309251825</c:v>
                </c:pt>
                <c:pt idx="125">
                  <c:v>0.80051298041454988</c:v>
                </c:pt>
                <c:pt idx="126">
                  <c:v>0.80075969052197637</c:v>
                </c:pt>
                <c:pt idx="127">
                  <c:v>0.79602811566734555</c:v>
                </c:pt>
                <c:pt idx="128">
                  <c:v>0.79694453706881696</c:v>
                </c:pt>
                <c:pt idx="129">
                  <c:v>0.79772475025783773</c:v>
                </c:pt>
                <c:pt idx="130">
                  <c:v>0.79868372331696502</c:v>
                </c:pt>
                <c:pt idx="131">
                  <c:v>0.80758501580249376</c:v>
                </c:pt>
                <c:pt idx="132">
                  <c:v>0.80459426485157548</c:v>
                </c:pt>
                <c:pt idx="133">
                  <c:v>0.80587440829995827</c:v>
                </c:pt>
                <c:pt idx="134">
                  <c:v>0.80002080384083063</c:v>
                </c:pt>
                <c:pt idx="135">
                  <c:v>0.80242323006148908</c:v>
                </c:pt>
                <c:pt idx="136">
                  <c:v>0.80199028550920048</c:v>
                </c:pt>
                <c:pt idx="137">
                  <c:v>0.79656290278088593</c:v>
                </c:pt>
                <c:pt idx="138">
                  <c:v>0.79428535519799959</c:v>
                </c:pt>
                <c:pt idx="139">
                  <c:v>0.79435434796956006</c:v>
                </c:pt>
                <c:pt idx="140">
                  <c:v>0.79457755952242914</c:v>
                </c:pt>
                <c:pt idx="141">
                  <c:v>0.80126986680134304</c:v>
                </c:pt>
                <c:pt idx="142">
                  <c:v>0.80313100305260687</c:v>
                </c:pt>
                <c:pt idx="143">
                  <c:v>0.80862978580320322</c:v>
                </c:pt>
                <c:pt idx="144">
                  <c:v>0.80910437352263698</c:v>
                </c:pt>
                <c:pt idx="145">
                  <c:v>0.81023205064407022</c:v>
                </c:pt>
                <c:pt idx="146">
                  <c:v>0.80435826473379313</c:v>
                </c:pt>
                <c:pt idx="147">
                  <c:v>0.8021740682573596</c:v>
                </c:pt>
                <c:pt idx="148">
                  <c:v>0.7980642514749785</c:v>
                </c:pt>
                <c:pt idx="149">
                  <c:v>0.79947521496821727</c:v>
                </c:pt>
                <c:pt idx="150">
                  <c:v>0.79960698405316666</c:v>
                </c:pt>
                <c:pt idx="151">
                  <c:v>0.7980888377327805</c:v>
                </c:pt>
                <c:pt idx="152">
                  <c:v>0.80093222067056702</c:v>
                </c:pt>
                <c:pt idx="153">
                  <c:v>0.79856867904638285</c:v>
                </c:pt>
                <c:pt idx="154">
                  <c:v>0.79547371158799596</c:v>
                </c:pt>
                <c:pt idx="155">
                  <c:v>0.79680178859490003</c:v>
                </c:pt>
                <c:pt idx="156">
                  <c:v>0.79718312488710674</c:v>
                </c:pt>
                <c:pt idx="157">
                  <c:v>0.79315864205199671</c:v>
                </c:pt>
                <c:pt idx="158">
                  <c:v>0.79305003107234351</c:v>
                </c:pt>
                <c:pt idx="159">
                  <c:v>0.79277937776756846</c:v>
                </c:pt>
                <c:pt idx="160">
                  <c:v>0.73538309423291526</c:v>
                </c:pt>
                <c:pt idx="161">
                  <c:v>0.73382910610920793</c:v>
                </c:pt>
                <c:pt idx="162">
                  <c:v>0.73205299104577493</c:v>
                </c:pt>
                <c:pt idx="163">
                  <c:v>0.74942199608853821</c:v>
                </c:pt>
                <c:pt idx="164">
                  <c:v>0.74174801547454006</c:v>
                </c:pt>
                <c:pt idx="165">
                  <c:v>0.74316990383558246</c:v>
                </c:pt>
                <c:pt idx="166">
                  <c:v>0.74667557347580704</c:v>
                </c:pt>
                <c:pt idx="167">
                  <c:v>0.74499372697780741</c:v>
                </c:pt>
                <c:pt idx="168">
                  <c:v>0.77730412335252563</c:v>
                </c:pt>
                <c:pt idx="169">
                  <c:v>0.75374362239471959</c:v>
                </c:pt>
                <c:pt idx="170">
                  <c:v>0.75214882465827104</c:v>
                </c:pt>
                <c:pt idx="171">
                  <c:v>0.75034551009655259</c:v>
                </c:pt>
                <c:pt idx="172">
                  <c:v>0.6124530313273493</c:v>
                </c:pt>
                <c:pt idx="173">
                  <c:v>0.58633209406814024</c:v>
                </c:pt>
                <c:pt idx="174">
                  <c:v>0.56353121331997813</c:v>
                </c:pt>
                <c:pt idx="175">
                  <c:v>0.5776635448373546</c:v>
                </c:pt>
                <c:pt idx="176">
                  <c:v>0.57712870177763587</c:v>
                </c:pt>
                <c:pt idx="177">
                  <c:v>0.57074994807239998</c:v>
                </c:pt>
                <c:pt idx="178">
                  <c:v>0.56800308566216418</c:v>
                </c:pt>
                <c:pt idx="179">
                  <c:v>0.52889768534871218</c:v>
                </c:pt>
                <c:pt idx="180">
                  <c:v>0.47650195969321935</c:v>
                </c:pt>
                <c:pt idx="181">
                  <c:v>0.45893878038620428</c:v>
                </c:pt>
                <c:pt idx="182">
                  <c:v>0.46273153765896829</c:v>
                </c:pt>
                <c:pt idx="183">
                  <c:v>0.46734365566910485</c:v>
                </c:pt>
                <c:pt idx="184">
                  <c:v>0.4700558946298935</c:v>
                </c:pt>
                <c:pt idx="185">
                  <c:v>0.47139209383914132</c:v>
                </c:pt>
                <c:pt idx="186">
                  <c:v>0.48026090134414989</c:v>
                </c:pt>
                <c:pt idx="187">
                  <c:v>0.49158152496100038</c:v>
                </c:pt>
                <c:pt idx="188">
                  <c:v>0.47194109451238647</c:v>
                </c:pt>
                <c:pt idx="189">
                  <c:v>0.48159229762249733</c:v>
                </c:pt>
                <c:pt idx="190">
                  <c:v>0.49466778430069019</c:v>
                </c:pt>
                <c:pt idx="191">
                  <c:v>0.49918621894548715</c:v>
                </c:pt>
                <c:pt idx="192">
                  <c:v>0.50491709855342959</c:v>
                </c:pt>
                <c:pt idx="193">
                  <c:v>0.50032085863864417</c:v>
                </c:pt>
                <c:pt idx="194">
                  <c:v>0.50368891590494391</c:v>
                </c:pt>
                <c:pt idx="195">
                  <c:v>0.51015076187116937</c:v>
                </c:pt>
                <c:pt idx="196">
                  <c:v>0.51263292944773742</c:v>
                </c:pt>
                <c:pt idx="197">
                  <c:v>0.51739313837533329</c:v>
                </c:pt>
                <c:pt idx="198">
                  <c:v>0.52666082221920807</c:v>
                </c:pt>
                <c:pt idx="199">
                  <c:v>0.5294688772940046</c:v>
                </c:pt>
                <c:pt idx="200">
                  <c:v>0.53028569026962669</c:v>
                </c:pt>
                <c:pt idx="201">
                  <c:v>0.49728659060197461</c:v>
                </c:pt>
                <c:pt idx="202">
                  <c:v>0.4972094088712577</c:v>
                </c:pt>
                <c:pt idx="203">
                  <c:v>0.49443609274858896</c:v>
                </c:pt>
                <c:pt idx="204">
                  <c:v>0.47413383315599322</c:v>
                </c:pt>
                <c:pt idx="205">
                  <c:v>0.50072379550614154</c:v>
                </c:pt>
                <c:pt idx="206">
                  <c:v>0.49882002876750398</c:v>
                </c:pt>
                <c:pt idx="207">
                  <c:v>0.50918307348838765</c:v>
                </c:pt>
                <c:pt idx="208">
                  <c:v>0.50798867945035242</c:v>
                </c:pt>
                <c:pt idx="209">
                  <c:v>0.50347361365955534</c:v>
                </c:pt>
                <c:pt idx="210">
                  <c:v>0.5118857068517465</c:v>
                </c:pt>
                <c:pt idx="211">
                  <c:v>0.51200508834424396</c:v>
                </c:pt>
                <c:pt idx="212">
                  <c:v>0.48578322041506422</c:v>
                </c:pt>
                <c:pt idx="213">
                  <c:v>0.47836467149297407</c:v>
                </c:pt>
                <c:pt idx="214">
                  <c:v>0.50444563654012042</c:v>
                </c:pt>
                <c:pt idx="215">
                  <c:v>0.50842521133626273</c:v>
                </c:pt>
                <c:pt idx="216">
                  <c:v>0.50366847596832176</c:v>
                </c:pt>
                <c:pt idx="217">
                  <c:v>0.42243424967115495</c:v>
                </c:pt>
                <c:pt idx="218">
                  <c:v>0.43105756561323638</c:v>
                </c:pt>
                <c:pt idx="219">
                  <c:v>0.44692410967896579</c:v>
                </c:pt>
                <c:pt idx="220">
                  <c:v>0.58057810387753139</c:v>
                </c:pt>
                <c:pt idx="221">
                  <c:v>0.58494319022810315</c:v>
                </c:pt>
                <c:pt idx="222">
                  <c:v>0.61340229324386375</c:v>
                </c:pt>
                <c:pt idx="223">
                  <c:v>0.51559600617412726</c:v>
                </c:pt>
                <c:pt idx="224">
                  <c:v>0.51693685631666875</c:v>
                </c:pt>
                <c:pt idx="225">
                  <c:v>0.51174161041125588</c:v>
                </c:pt>
                <c:pt idx="226">
                  <c:v>0.49550368041093651</c:v>
                </c:pt>
                <c:pt idx="227">
                  <c:v>0.49906611968455666</c:v>
                </c:pt>
                <c:pt idx="228">
                  <c:v>0.49740379155484787</c:v>
                </c:pt>
                <c:pt idx="229">
                  <c:v>0.50270777750182793</c:v>
                </c:pt>
                <c:pt idx="230">
                  <c:v>0.49765855690867072</c:v>
                </c:pt>
                <c:pt idx="231">
                  <c:v>0.45773628022421592</c:v>
                </c:pt>
                <c:pt idx="232">
                  <c:v>0.41313491442342909</c:v>
                </c:pt>
                <c:pt idx="233">
                  <c:v>0.41115374629366552</c:v>
                </c:pt>
                <c:pt idx="234">
                  <c:v>0.43132810954480977</c:v>
                </c:pt>
                <c:pt idx="235">
                  <c:v>0.40309396557210708</c:v>
                </c:pt>
                <c:pt idx="236">
                  <c:v>0.38208550762246968</c:v>
                </c:pt>
                <c:pt idx="237">
                  <c:v>0.36524261077654063</c:v>
                </c:pt>
                <c:pt idx="238">
                  <c:v>0.35764833561676312</c:v>
                </c:pt>
                <c:pt idx="239">
                  <c:v>0.37602008513303808</c:v>
                </c:pt>
                <c:pt idx="240">
                  <c:v>0.37060228784542631</c:v>
                </c:pt>
                <c:pt idx="241">
                  <c:v>0.41923497056627745</c:v>
                </c:pt>
                <c:pt idx="242">
                  <c:v>0.42306065214784849</c:v>
                </c:pt>
                <c:pt idx="243">
                  <c:v>0.45621737735500534</c:v>
                </c:pt>
                <c:pt idx="244">
                  <c:v>0.4941246150779981</c:v>
                </c:pt>
                <c:pt idx="245">
                  <c:v>0.49253883284581668</c:v>
                </c:pt>
                <c:pt idx="246">
                  <c:v>0.49707755218791244</c:v>
                </c:pt>
                <c:pt idx="247">
                  <c:v>0.49529987253620944</c:v>
                </c:pt>
                <c:pt idx="248">
                  <c:v>0.49989805361517475</c:v>
                </c:pt>
                <c:pt idx="249">
                  <c:v>0.48948548840789297</c:v>
                </c:pt>
                <c:pt idx="250">
                  <c:v>0.47194713575976494</c:v>
                </c:pt>
                <c:pt idx="251">
                  <c:v>0.46824312511700988</c:v>
                </c:pt>
                <c:pt idx="252">
                  <c:v>0.46968992026741457</c:v>
                </c:pt>
                <c:pt idx="253">
                  <c:v>0.47101062498470669</c:v>
                </c:pt>
                <c:pt idx="254">
                  <c:v>0.46761376482716566</c:v>
                </c:pt>
                <c:pt idx="255">
                  <c:v>0.46340663408928617</c:v>
                </c:pt>
                <c:pt idx="256">
                  <c:v>0.45225721807392738</c:v>
                </c:pt>
                <c:pt idx="257">
                  <c:v>0.45103701539084357</c:v>
                </c:pt>
                <c:pt idx="258">
                  <c:v>0.44680692406663103</c:v>
                </c:pt>
                <c:pt idx="259">
                  <c:v>0.44801677163343456</c:v>
                </c:pt>
                <c:pt idx="260">
                  <c:v>0.44807753138950812</c:v>
                </c:pt>
                <c:pt idx="261">
                  <c:v>0.4482792579404814</c:v>
                </c:pt>
                <c:pt idx="262">
                  <c:v>0.44825426365785442</c:v>
                </c:pt>
                <c:pt idx="263">
                  <c:v>0.45552239785030529</c:v>
                </c:pt>
                <c:pt idx="264">
                  <c:v>0.47665598691803962</c:v>
                </c:pt>
                <c:pt idx="265">
                  <c:v>0.46078684935207315</c:v>
                </c:pt>
                <c:pt idx="266">
                  <c:v>0.45856328843557181</c:v>
                </c:pt>
                <c:pt idx="267">
                  <c:v>0.45798164943171521</c:v>
                </c:pt>
                <c:pt idx="268">
                  <c:v>0.45850739597366086</c:v>
                </c:pt>
                <c:pt idx="269">
                  <c:v>0.47804065073439406</c:v>
                </c:pt>
                <c:pt idx="270">
                  <c:v>0.47621543075083944</c:v>
                </c:pt>
                <c:pt idx="271">
                  <c:v>0.4885930234387153</c:v>
                </c:pt>
                <c:pt idx="272">
                  <c:v>0.50382332489741577</c:v>
                </c:pt>
                <c:pt idx="273">
                  <c:v>0.50793189630870006</c:v>
                </c:pt>
                <c:pt idx="274">
                  <c:v>0.50539079285474864</c:v>
                </c:pt>
                <c:pt idx="275">
                  <c:v>0.50500188813575364</c:v>
                </c:pt>
                <c:pt idx="276">
                  <c:v>0.50488251189075717</c:v>
                </c:pt>
                <c:pt idx="277">
                  <c:v>0.50062649339887089</c:v>
                </c:pt>
                <c:pt idx="278">
                  <c:v>0.47729813880146826</c:v>
                </c:pt>
                <c:pt idx="279">
                  <c:v>0.48412800709480819</c:v>
                </c:pt>
                <c:pt idx="280">
                  <c:v>0.48437104185347452</c:v>
                </c:pt>
                <c:pt idx="281">
                  <c:v>0.46847417422066651</c:v>
                </c:pt>
                <c:pt idx="282">
                  <c:v>0.45284186724737402</c:v>
                </c:pt>
                <c:pt idx="283">
                  <c:v>0.48897884744723458</c:v>
                </c:pt>
                <c:pt idx="284">
                  <c:v>0.4944243718597906</c:v>
                </c:pt>
                <c:pt idx="285">
                  <c:v>0.49893485680097294</c:v>
                </c:pt>
                <c:pt idx="286">
                  <c:v>0.50479132175681485</c:v>
                </c:pt>
                <c:pt idx="287">
                  <c:v>0.50374988780347929</c:v>
                </c:pt>
                <c:pt idx="288">
                  <c:v>0.5035535709937764</c:v>
                </c:pt>
                <c:pt idx="289">
                  <c:v>0.50622571435666708</c:v>
                </c:pt>
                <c:pt idx="290">
                  <c:v>0.50790638933339793</c:v>
                </c:pt>
                <c:pt idx="291">
                  <c:v>0.53040105026900508</c:v>
                </c:pt>
                <c:pt idx="292">
                  <c:v>0.56272709345035188</c:v>
                </c:pt>
                <c:pt idx="293">
                  <c:v>0.56256572017192263</c:v>
                </c:pt>
                <c:pt idx="294">
                  <c:v>0.56971268018509869</c:v>
                </c:pt>
                <c:pt idx="295">
                  <c:v>0.57377824894031604</c:v>
                </c:pt>
                <c:pt idx="296">
                  <c:v>0.57986700042954442</c:v>
                </c:pt>
                <c:pt idx="297">
                  <c:v>0.58961717121753965</c:v>
                </c:pt>
                <c:pt idx="298">
                  <c:v>0.59526080927758951</c:v>
                </c:pt>
                <c:pt idx="299">
                  <c:v>0.59063246828438332</c:v>
                </c:pt>
                <c:pt idx="300">
                  <c:v>0.58576633212040918</c:v>
                </c:pt>
                <c:pt idx="301">
                  <c:v>0.57619094059125042</c:v>
                </c:pt>
                <c:pt idx="302">
                  <c:v>0.59501633374092233</c:v>
                </c:pt>
                <c:pt idx="303">
                  <c:v>0.53940158057517429</c:v>
                </c:pt>
                <c:pt idx="304">
                  <c:v>0.52868208429625174</c:v>
                </c:pt>
                <c:pt idx="305">
                  <c:v>0.52653872257700329</c:v>
                </c:pt>
                <c:pt idx="306">
                  <c:v>0.51671308264686389</c:v>
                </c:pt>
                <c:pt idx="307">
                  <c:v>0.50999121687116866</c:v>
                </c:pt>
                <c:pt idx="308">
                  <c:v>0.50004184007731933</c:v>
                </c:pt>
                <c:pt idx="309">
                  <c:v>0.49688390335344534</c:v>
                </c:pt>
                <c:pt idx="310">
                  <c:v>0.49110147891807732</c:v>
                </c:pt>
                <c:pt idx="311">
                  <c:v>0.4918725932320388</c:v>
                </c:pt>
                <c:pt idx="312">
                  <c:v>0.492567043232644</c:v>
                </c:pt>
                <c:pt idx="313">
                  <c:v>0.48906276529858894</c:v>
                </c:pt>
                <c:pt idx="314">
                  <c:v>0.49731070464010479</c:v>
                </c:pt>
                <c:pt idx="315">
                  <c:v>0.5179676775542148</c:v>
                </c:pt>
                <c:pt idx="316">
                  <c:v>0.49766616644152878</c:v>
                </c:pt>
                <c:pt idx="317">
                  <c:v>0.5058963999255025</c:v>
                </c:pt>
                <c:pt idx="318">
                  <c:v>0.50799001388329357</c:v>
                </c:pt>
                <c:pt idx="319">
                  <c:v>0.51002522290835572</c:v>
                </c:pt>
                <c:pt idx="320">
                  <c:v>0.51315218089362502</c:v>
                </c:pt>
                <c:pt idx="321">
                  <c:v>0.50229181837415326</c:v>
                </c:pt>
                <c:pt idx="322">
                  <c:v>0.50613514780134372</c:v>
                </c:pt>
                <c:pt idx="323">
                  <c:v>0.48536668011164419</c:v>
                </c:pt>
                <c:pt idx="324">
                  <c:v>0.48616012487118726</c:v>
                </c:pt>
                <c:pt idx="325">
                  <c:v>0.49397504703050094</c:v>
                </c:pt>
                <c:pt idx="326">
                  <c:v>0.50883699884420586</c:v>
                </c:pt>
                <c:pt idx="327">
                  <c:v>0.505489143318545</c:v>
                </c:pt>
                <c:pt idx="328">
                  <c:v>0.50632648657159041</c:v>
                </c:pt>
                <c:pt idx="329">
                  <c:v>0.49880431932291924</c:v>
                </c:pt>
                <c:pt idx="330">
                  <c:v>0.58386784804078229</c:v>
                </c:pt>
                <c:pt idx="331">
                  <c:v>0.57463638338843137</c:v>
                </c:pt>
                <c:pt idx="332">
                  <c:v>0.58671313896845301</c:v>
                </c:pt>
                <c:pt idx="333">
                  <c:v>0.59215546316210721</c:v>
                </c:pt>
                <c:pt idx="334">
                  <c:v>0.46758672907508486</c:v>
                </c:pt>
                <c:pt idx="335">
                  <c:v>0.4678353297351322</c:v>
                </c:pt>
                <c:pt idx="336">
                  <c:v>0.47268123829122077</c:v>
                </c:pt>
                <c:pt idx="337">
                  <c:v>0.47636429914341627</c:v>
                </c:pt>
                <c:pt idx="338">
                  <c:v>0.47845038591047601</c:v>
                </c:pt>
                <c:pt idx="339">
                  <c:v>0.47467152008925528</c:v>
                </c:pt>
                <c:pt idx="340">
                  <c:v>0.46874052364640395</c:v>
                </c:pt>
                <c:pt idx="341">
                  <c:v>0.48488404714920957</c:v>
                </c:pt>
                <c:pt idx="342">
                  <c:v>0.44229992178389826</c:v>
                </c:pt>
                <c:pt idx="343">
                  <c:v>0.44687464932316662</c:v>
                </c:pt>
                <c:pt idx="344">
                  <c:v>0.44616590412781942</c:v>
                </c:pt>
                <c:pt idx="345">
                  <c:v>0.44222221846284199</c:v>
                </c:pt>
                <c:pt idx="346">
                  <c:v>0.43928239973459299</c:v>
                </c:pt>
                <c:pt idx="347">
                  <c:v>0.44851273487777382</c:v>
                </c:pt>
                <c:pt idx="348">
                  <c:v>0.44779463480548032</c:v>
                </c:pt>
                <c:pt idx="349">
                  <c:v>0.44375228195500138</c:v>
                </c:pt>
                <c:pt idx="350">
                  <c:v>0.45126153018021936</c:v>
                </c:pt>
                <c:pt idx="351">
                  <c:v>0.44985512996850879</c:v>
                </c:pt>
                <c:pt idx="352">
                  <c:v>0.44864475951189364</c:v>
                </c:pt>
                <c:pt idx="353">
                  <c:v>0.45062156816453092</c:v>
                </c:pt>
                <c:pt idx="354">
                  <c:v>0.46514475867591787</c:v>
                </c:pt>
                <c:pt idx="355">
                  <c:v>0.47458666246176795</c:v>
                </c:pt>
                <c:pt idx="356">
                  <c:v>0.48947983422743807</c:v>
                </c:pt>
                <c:pt idx="357">
                  <c:v>0.47339986344345347</c:v>
                </c:pt>
                <c:pt idx="358">
                  <c:v>0.46591825171474716</c:v>
                </c:pt>
                <c:pt idx="359">
                  <c:v>0.47265809455527696</c:v>
                </c:pt>
                <c:pt idx="360">
                  <c:v>0.48261674066543647</c:v>
                </c:pt>
                <c:pt idx="361">
                  <c:v>0.50317840193600016</c:v>
                </c:pt>
                <c:pt idx="362">
                  <c:v>0.4865554042733104</c:v>
                </c:pt>
                <c:pt idx="363">
                  <c:v>0.52190674742659171</c:v>
                </c:pt>
                <c:pt idx="364">
                  <c:v>0.53784538458672859</c:v>
                </c:pt>
                <c:pt idx="365">
                  <c:v>0.54005539370905786</c:v>
                </c:pt>
                <c:pt idx="366">
                  <c:v>0.54356062186772036</c:v>
                </c:pt>
                <c:pt idx="367">
                  <c:v>0.54351659338046976</c:v>
                </c:pt>
                <c:pt idx="368">
                  <c:v>0.55310993789951224</c:v>
                </c:pt>
                <c:pt idx="369">
                  <c:v>0.55534790225539621</c:v>
                </c:pt>
                <c:pt idx="370">
                  <c:v>0.55422346465315664</c:v>
                </c:pt>
                <c:pt idx="371">
                  <c:v>0.55464885548331488</c:v>
                </c:pt>
                <c:pt idx="372">
                  <c:v>0.54831402323419198</c:v>
                </c:pt>
                <c:pt idx="373">
                  <c:v>0.54757341555552008</c:v>
                </c:pt>
                <c:pt idx="374">
                  <c:v>0.54639049471641332</c:v>
                </c:pt>
                <c:pt idx="375">
                  <c:v>0.54109558671288027</c:v>
                </c:pt>
                <c:pt idx="376">
                  <c:v>0.44022153534736275</c:v>
                </c:pt>
                <c:pt idx="377">
                  <c:v>0.4110412209057967</c:v>
                </c:pt>
                <c:pt idx="378">
                  <c:v>0.41206297823193855</c:v>
                </c:pt>
                <c:pt idx="379">
                  <c:v>0.41263589146098056</c:v>
                </c:pt>
                <c:pt idx="380">
                  <c:v>0.41252860877016961</c:v>
                </c:pt>
                <c:pt idx="381">
                  <c:v>0.40479994111290646</c:v>
                </c:pt>
                <c:pt idx="382">
                  <c:v>0.39751117199490271</c:v>
                </c:pt>
                <c:pt idx="383">
                  <c:v>0.40764410700050663</c:v>
                </c:pt>
                <c:pt idx="384">
                  <c:v>0.38287037916960398</c:v>
                </c:pt>
                <c:pt idx="385">
                  <c:v>0.37458140742941692</c:v>
                </c:pt>
                <c:pt idx="386">
                  <c:v>0.37028564344201259</c:v>
                </c:pt>
                <c:pt idx="387">
                  <c:v>0.3723758337646273</c:v>
                </c:pt>
                <c:pt idx="388">
                  <c:v>0.37173764861601366</c:v>
                </c:pt>
                <c:pt idx="389">
                  <c:v>0.36213801549747138</c:v>
                </c:pt>
                <c:pt idx="390">
                  <c:v>0.23872685303235502</c:v>
                </c:pt>
                <c:pt idx="391">
                  <c:v>0.23898578374035856</c:v>
                </c:pt>
                <c:pt idx="392">
                  <c:v>0.22096733282948594</c:v>
                </c:pt>
                <c:pt idx="393">
                  <c:v>0.20312223899412907</c:v>
                </c:pt>
                <c:pt idx="394">
                  <c:v>0.32067396019622652</c:v>
                </c:pt>
                <c:pt idx="395">
                  <c:v>0.32213067574945808</c:v>
                </c:pt>
                <c:pt idx="396">
                  <c:v>0.31500683771163124</c:v>
                </c:pt>
                <c:pt idx="397">
                  <c:v>0.31875126704671652</c:v>
                </c:pt>
                <c:pt idx="398">
                  <c:v>0.32478666071975687</c:v>
                </c:pt>
                <c:pt idx="399">
                  <c:v>0.32642028365649411</c:v>
                </c:pt>
                <c:pt idx="400">
                  <c:v>0.35594467748840913</c:v>
                </c:pt>
                <c:pt idx="401">
                  <c:v>0.39525139677873389</c:v>
                </c:pt>
                <c:pt idx="402">
                  <c:v>0.40575429232953564</c:v>
                </c:pt>
                <c:pt idx="403">
                  <c:v>0.39391459091453185</c:v>
                </c:pt>
                <c:pt idx="404">
                  <c:v>0.40777795506100312</c:v>
                </c:pt>
                <c:pt idx="405">
                  <c:v>0.41739894831878704</c:v>
                </c:pt>
                <c:pt idx="406">
                  <c:v>0.40124928753053085</c:v>
                </c:pt>
                <c:pt idx="407">
                  <c:v>0.38028160475111877</c:v>
                </c:pt>
                <c:pt idx="408">
                  <c:v>0.37529121996899384</c:v>
                </c:pt>
                <c:pt idx="409">
                  <c:v>0.3890477223447556</c:v>
                </c:pt>
                <c:pt idx="410">
                  <c:v>0.38530573862968298</c:v>
                </c:pt>
                <c:pt idx="411">
                  <c:v>0.38940674667088859</c:v>
                </c:pt>
                <c:pt idx="412">
                  <c:v>0.39188337975623244</c:v>
                </c:pt>
                <c:pt idx="413">
                  <c:v>0.39119696357819334</c:v>
                </c:pt>
                <c:pt idx="414">
                  <c:v>0.35724949122966754</c:v>
                </c:pt>
                <c:pt idx="415">
                  <c:v>0.34984570936264436</c:v>
                </c:pt>
                <c:pt idx="416">
                  <c:v>0.33234920579671257</c:v>
                </c:pt>
                <c:pt idx="417">
                  <c:v>0.32646106030499539</c:v>
                </c:pt>
                <c:pt idx="418">
                  <c:v>0.32716589200843937</c:v>
                </c:pt>
                <c:pt idx="419">
                  <c:v>0.34974074602714011</c:v>
                </c:pt>
                <c:pt idx="420">
                  <c:v>0.35815751330164525</c:v>
                </c:pt>
                <c:pt idx="421">
                  <c:v>0.3213940733030044</c:v>
                </c:pt>
                <c:pt idx="422">
                  <c:v>0.33779539836385969</c:v>
                </c:pt>
                <c:pt idx="423">
                  <c:v>0.34770406080012856</c:v>
                </c:pt>
                <c:pt idx="424">
                  <c:v>0.32094035343991506</c:v>
                </c:pt>
                <c:pt idx="425">
                  <c:v>0.31851836359425895</c:v>
                </c:pt>
                <c:pt idx="426">
                  <c:v>0.32440352290613361</c:v>
                </c:pt>
                <c:pt idx="427">
                  <c:v>0.32185161616921565</c:v>
                </c:pt>
                <c:pt idx="428">
                  <c:v>0.3173325723606002</c:v>
                </c:pt>
                <c:pt idx="429">
                  <c:v>0.31879726568108224</c:v>
                </c:pt>
                <c:pt idx="430">
                  <c:v>0.3362095837575132</c:v>
                </c:pt>
                <c:pt idx="431">
                  <c:v>0.33255074316428357</c:v>
                </c:pt>
                <c:pt idx="432">
                  <c:v>0.32915772590087916</c:v>
                </c:pt>
                <c:pt idx="433">
                  <c:v>0.3348795145348577</c:v>
                </c:pt>
                <c:pt idx="434">
                  <c:v>0.34280548667463195</c:v>
                </c:pt>
                <c:pt idx="435">
                  <c:v>0.29198291636991791</c:v>
                </c:pt>
                <c:pt idx="436">
                  <c:v>0.4054762773717111</c:v>
                </c:pt>
                <c:pt idx="437">
                  <c:v>0.44741576236853514</c:v>
                </c:pt>
                <c:pt idx="438">
                  <c:v>0.43481582036963456</c:v>
                </c:pt>
                <c:pt idx="439">
                  <c:v>0.41703183940267691</c:v>
                </c:pt>
                <c:pt idx="440">
                  <c:v>0.40986738989881516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7C-44A1-A6D0-74714A2CF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046784"/>
        <c:axId val="1314498672"/>
      </c:lineChart>
      <c:dateAx>
        <c:axId val="14490467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498672"/>
        <c:crosses val="autoZero"/>
        <c:auto val="0"/>
        <c:lblOffset val="100"/>
        <c:baseTimeUnit val="days"/>
      </c:dateAx>
      <c:valAx>
        <c:axId val="1314498672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04678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Rolling_Vol!$D$1</c:f>
              <c:strCache>
                <c:ptCount val="1"/>
                <c:pt idx="0">
                  <c:v>60-Day Rolling Annualized Volatility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Rolling_Vol!$A$2:$A$442</c:f>
              <c:numCache>
                <c:formatCode>m/d/yyyy</c:formatCode>
                <c:ptCount val="382"/>
                <c:pt idx="0">
                  <c:v>45590</c:v>
                </c:pt>
                <c:pt idx="1">
                  <c:v>45593</c:v>
                </c:pt>
                <c:pt idx="2">
                  <c:v>45594</c:v>
                </c:pt>
                <c:pt idx="3">
                  <c:v>45595</c:v>
                </c:pt>
                <c:pt idx="4">
                  <c:v>45596</c:v>
                </c:pt>
                <c:pt idx="5">
                  <c:v>45597</c:v>
                </c:pt>
                <c:pt idx="6">
                  <c:v>45600</c:v>
                </c:pt>
                <c:pt idx="7">
                  <c:v>45601</c:v>
                </c:pt>
                <c:pt idx="8">
                  <c:v>45602</c:v>
                </c:pt>
                <c:pt idx="9">
                  <c:v>45603</c:v>
                </c:pt>
                <c:pt idx="10">
                  <c:v>45604</c:v>
                </c:pt>
                <c:pt idx="11">
                  <c:v>45607</c:v>
                </c:pt>
                <c:pt idx="12">
                  <c:v>45608</c:v>
                </c:pt>
                <c:pt idx="13">
                  <c:v>45609</c:v>
                </c:pt>
                <c:pt idx="14">
                  <c:v>45610</c:v>
                </c:pt>
                <c:pt idx="15">
                  <c:v>45611</c:v>
                </c:pt>
                <c:pt idx="16">
                  <c:v>45614</c:v>
                </c:pt>
                <c:pt idx="17">
                  <c:v>45615</c:v>
                </c:pt>
                <c:pt idx="18">
                  <c:v>45616</c:v>
                </c:pt>
                <c:pt idx="19">
                  <c:v>45617</c:v>
                </c:pt>
                <c:pt idx="20">
                  <c:v>45618</c:v>
                </c:pt>
                <c:pt idx="21">
                  <c:v>45621</c:v>
                </c:pt>
                <c:pt idx="22">
                  <c:v>45622</c:v>
                </c:pt>
                <c:pt idx="23">
                  <c:v>45623</c:v>
                </c:pt>
                <c:pt idx="24">
                  <c:v>45625</c:v>
                </c:pt>
                <c:pt idx="25">
                  <c:v>45628</c:v>
                </c:pt>
                <c:pt idx="26">
                  <c:v>45629</c:v>
                </c:pt>
                <c:pt idx="27">
                  <c:v>45630</c:v>
                </c:pt>
                <c:pt idx="28">
                  <c:v>45631</c:v>
                </c:pt>
                <c:pt idx="29">
                  <c:v>45632</c:v>
                </c:pt>
                <c:pt idx="30">
                  <c:v>45635</c:v>
                </c:pt>
                <c:pt idx="31">
                  <c:v>45636</c:v>
                </c:pt>
                <c:pt idx="32">
                  <c:v>45637</c:v>
                </c:pt>
                <c:pt idx="33">
                  <c:v>45638</c:v>
                </c:pt>
                <c:pt idx="34">
                  <c:v>45639</c:v>
                </c:pt>
                <c:pt idx="35">
                  <c:v>45642</c:v>
                </c:pt>
                <c:pt idx="36">
                  <c:v>45643</c:v>
                </c:pt>
                <c:pt idx="37">
                  <c:v>45644</c:v>
                </c:pt>
                <c:pt idx="38">
                  <c:v>45645</c:v>
                </c:pt>
                <c:pt idx="39">
                  <c:v>45646</c:v>
                </c:pt>
                <c:pt idx="40">
                  <c:v>45649</c:v>
                </c:pt>
                <c:pt idx="41">
                  <c:v>45650</c:v>
                </c:pt>
                <c:pt idx="42">
                  <c:v>45652</c:v>
                </c:pt>
                <c:pt idx="43">
                  <c:v>45653</c:v>
                </c:pt>
                <c:pt idx="44">
                  <c:v>45656</c:v>
                </c:pt>
                <c:pt idx="45">
                  <c:v>45657</c:v>
                </c:pt>
                <c:pt idx="46">
                  <c:v>45659</c:v>
                </c:pt>
                <c:pt idx="47">
                  <c:v>45660</c:v>
                </c:pt>
                <c:pt idx="48">
                  <c:v>45663</c:v>
                </c:pt>
                <c:pt idx="49">
                  <c:v>45664</c:v>
                </c:pt>
                <c:pt idx="50">
                  <c:v>45665</c:v>
                </c:pt>
                <c:pt idx="51">
                  <c:v>45667</c:v>
                </c:pt>
                <c:pt idx="52">
                  <c:v>45670</c:v>
                </c:pt>
                <c:pt idx="53">
                  <c:v>45671</c:v>
                </c:pt>
                <c:pt idx="54">
                  <c:v>45672</c:v>
                </c:pt>
                <c:pt idx="55">
                  <c:v>45673</c:v>
                </c:pt>
                <c:pt idx="56">
                  <c:v>45674</c:v>
                </c:pt>
                <c:pt idx="57">
                  <c:v>45678</c:v>
                </c:pt>
                <c:pt idx="58">
                  <c:v>45679</c:v>
                </c:pt>
                <c:pt idx="59">
                  <c:v>45680</c:v>
                </c:pt>
                <c:pt idx="60">
                  <c:v>45681</c:v>
                </c:pt>
                <c:pt idx="61">
                  <c:v>45684</c:v>
                </c:pt>
                <c:pt idx="62">
                  <c:v>45685</c:v>
                </c:pt>
                <c:pt idx="63">
                  <c:v>45686</c:v>
                </c:pt>
                <c:pt idx="64">
                  <c:v>45687</c:v>
                </c:pt>
                <c:pt idx="65">
                  <c:v>45688</c:v>
                </c:pt>
                <c:pt idx="66">
                  <c:v>45691</c:v>
                </c:pt>
                <c:pt idx="67">
                  <c:v>45692</c:v>
                </c:pt>
                <c:pt idx="68">
                  <c:v>45693</c:v>
                </c:pt>
                <c:pt idx="69">
                  <c:v>45694</c:v>
                </c:pt>
                <c:pt idx="70">
                  <c:v>45695</c:v>
                </c:pt>
                <c:pt idx="71">
                  <c:v>45698</c:v>
                </c:pt>
                <c:pt idx="72">
                  <c:v>45699</c:v>
                </c:pt>
                <c:pt idx="73">
                  <c:v>45700</c:v>
                </c:pt>
                <c:pt idx="74">
                  <c:v>45701</c:v>
                </c:pt>
                <c:pt idx="75">
                  <c:v>45702</c:v>
                </c:pt>
                <c:pt idx="76">
                  <c:v>45706</c:v>
                </c:pt>
                <c:pt idx="77">
                  <c:v>45707</c:v>
                </c:pt>
                <c:pt idx="78">
                  <c:v>45708</c:v>
                </c:pt>
                <c:pt idx="79">
                  <c:v>45709</c:v>
                </c:pt>
                <c:pt idx="80">
                  <c:v>45712</c:v>
                </c:pt>
                <c:pt idx="81">
                  <c:v>45713</c:v>
                </c:pt>
                <c:pt idx="82">
                  <c:v>45714</c:v>
                </c:pt>
                <c:pt idx="83">
                  <c:v>45715</c:v>
                </c:pt>
                <c:pt idx="84">
                  <c:v>45716</c:v>
                </c:pt>
                <c:pt idx="85">
                  <c:v>45719</c:v>
                </c:pt>
                <c:pt idx="86">
                  <c:v>45720</c:v>
                </c:pt>
                <c:pt idx="87">
                  <c:v>45721</c:v>
                </c:pt>
                <c:pt idx="88">
                  <c:v>45722</c:v>
                </c:pt>
                <c:pt idx="89">
                  <c:v>45723</c:v>
                </c:pt>
                <c:pt idx="90">
                  <c:v>45726</c:v>
                </c:pt>
                <c:pt idx="91">
                  <c:v>45727</c:v>
                </c:pt>
                <c:pt idx="92">
                  <c:v>45728</c:v>
                </c:pt>
                <c:pt idx="93">
                  <c:v>45729</c:v>
                </c:pt>
                <c:pt idx="94">
                  <c:v>45730</c:v>
                </c:pt>
                <c:pt idx="95">
                  <c:v>45733</c:v>
                </c:pt>
                <c:pt idx="96">
                  <c:v>45734</c:v>
                </c:pt>
                <c:pt idx="97">
                  <c:v>45735</c:v>
                </c:pt>
                <c:pt idx="98">
                  <c:v>45736</c:v>
                </c:pt>
                <c:pt idx="99">
                  <c:v>45737</c:v>
                </c:pt>
                <c:pt idx="100">
                  <c:v>45740</c:v>
                </c:pt>
                <c:pt idx="101">
                  <c:v>45741</c:v>
                </c:pt>
                <c:pt idx="102">
                  <c:v>45742</c:v>
                </c:pt>
                <c:pt idx="103">
                  <c:v>45743</c:v>
                </c:pt>
                <c:pt idx="104">
                  <c:v>45744</c:v>
                </c:pt>
                <c:pt idx="105">
                  <c:v>45747</c:v>
                </c:pt>
                <c:pt idx="106">
                  <c:v>45748</c:v>
                </c:pt>
                <c:pt idx="107">
                  <c:v>45749</c:v>
                </c:pt>
                <c:pt idx="108">
                  <c:v>45750</c:v>
                </c:pt>
                <c:pt idx="109">
                  <c:v>45751</c:v>
                </c:pt>
                <c:pt idx="110">
                  <c:v>45754</c:v>
                </c:pt>
                <c:pt idx="111">
                  <c:v>45755</c:v>
                </c:pt>
                <c:pt idx="112">
                  <c:v>45756</c:v>
                </c:pt>
                <c:pt idx="113">
                  <c:v>45757</c:v>
                </c:pt>
                <c:pt idx="114">
                  <c:v>45758</c:v>
                </c:pt>
                <c:pt idx="115">
                  <c:v>45761</c:v>
                </c:pt>
                <c:pt idx="116">
                  <c:v>45762</c:v>
                </c:pt>
                <c:pt idx="117">
                  <c:v>45763</c:v>
                </c:pt>
                <c:pt idx="118">
                  <c:v>45764</c:v>
                </c:pt>
                <c:pt idx="119">
                  <c:v>45768</c:v>
                </c:pt>
                <c:pt idx="120">
                  <c:v>45769</c:v>
                </c:pt>
                <c:pt idx="121">
                  <c:v>45770</c:v>
                </c:pt>
                <c:pt idx="122">
                  <c:v>45771</c:v>
                </c:pt>
                <c:pt idx="123">
                  <c:v>45772</c:v>
                </c:pt>
                <c:pt idx="124">
                  <c:v>45775</c:v>
                </c:pt>
                <c:pt idx="125">
                  <c:v>45776</c:v>
                </c:pt>
                <c:pt idx="126">
                  <c:v>45777</c:v>
                </c:pt>
                <c:pt idx="127">
                  <c:v>45778</c:v>
                </c:pt>
                <c:pt idx="128">
                  <c:v>45779</c:v>
                </c:pt>
                <c:pt idx="129">
                  <c:v>45782</c:v>
                </c:pt>
                <c:pt idx="130">
                  <c:v>45783</c:v>
                </c:pt>
                <c:pt idx="131">
                  <c:v>45784</c:v>
                </c:pt>
                <c:pt idx="132">
                  <c:v>45785</c:v>
                </c:pt>
                <c:pt idx="133">
                  <c:v>45786</c:v>
                </c:pt>
                <c:pt idx="134">
                  <c:v>45789</c:v>
                </c:pt>
                <c:pt idx="135">
                  <c:v>45790</c:v>
                </c:pt>
                <c:pt idx="136">
                  <c:v>45791</c:v>
                </c:pt>
                <c:pt idx="137">
                  <c:v>45792</c:v>
                </c:pt>
                <c:pt idx="138">
                  <c:v>45793</c:v>
                </c:pt>
                <c:pt idx="139">
                  <c:v>45796</c:v>
                </c:pt>
                <c:pt idx="140">
                  <c:v>45797</c:v>
                </c:pt>
                <c:pt idx="141">
                  <c:v>45798</c:v>
                </c:pt>
                <c:pt idx="142">
                  <c:v>45799</c:v>
                </c:pt>
                <c:pt idx="143">
                  <c:v>45800</c:v>
                </c:pt>
                <c:pt idx="144">
                  <c:v>45804</c:v>
                </c:pt>
                <c:pt idx="145">
                  <c:v>45805</c:v>
                </c:pt>
                <c:pt idx="146">
                  <c:v>45806</c:v>
                </c:pt>
                <c:pt idx="147">
                  <c:v>45807</c:v>
                </c:pt>
                <c:pt idx="148">
                  <c:v>45810</c:v>
                </c:pt>
                <c:pt idx="149">
                  <c:v>45811</c:v>
                </c:pt>
                <c:pt idx="150">
                  <c:v>45812</c:v>
                </c:pt>
                <c:pt idx="151">
                  <c:v>45813</c:v>
                </c:pt>
                <c:pt idx="152">
                  <c:v>45814</c:v>
                </c:pt>
                <c:pt idx="153">
                  <c:v>45817</c:v>
                </c:pt>
                <c:pt idx="154">
                  <c:v>45818</c:v>
                </c:pt>
                <c:pt idx="155">
                  <c:v>45819</c:v>
                </c:pt>
                <c:pt idx="156">
                  <c:v>45820</c:v>
                </c:pt>
                <c:pt idx="157">
                  <c:v>45821</c:v>
                </c:pt>
                <c:pt idx="158">
                  <c:v>45824</c:v>
                </c:pt>
                <c:pt idx="159">
                  <c:v>45825</c:v>
                </c:pt>
                <c:pt idx="160">
                  <c:v>45826</c:v>
                </c:pt>
                <c:pt idx="161">
                  <c:v>45828</c:v>
                </c:pt>
                <c:pt idx="162">
                  <c:v>45831</c:v>
                </c:pt>
                <c:pt idx="163">
                  <c:v>45832</c:v>
                </c:pt>
                <c:pt idx="164">
                  <c:v>45833</c:v>
                </c:pt>
                <c:pt idx="165">
                  <c:v>45834</c:v>
                </c:pt>
                <c:pt idx="166">
                  <c:v>45835</c:v>
                </c:pt>
                <c:pt idx="167">
                  <c:v>45838</c:v>
                </c:pt>
                <c:pt idx="168">
                  <c:v>45839</c:v>
                </c:pt>
                <c:pt idx="169">
                  <c:v>45840</c:v>
                </c:pt>
                <c:pt idx="170">
                  <c:v>45841</c:v>
                </c:pt>
                <c:pt idx="171">
                  <c:v>45845</c:v>
                </c:pt>
                <c:pt idx="172">
                  <c:v>45846</c:v>
                </c:pt>
                <c:pt idx="173">
                  <c:v>45847</c:v>
                </c:pt>
                <c:pt idx="174">
                  <c:v>45848</c:v>
                </c:pt>
                <c:pt idx="175">
                  <c:v>45849</c:v>
                </c:pt>
                <c:pt idx="176">
                  <c:v>45852</c:v>
                </c:pt>
                <c:pt idx="177">
                  <c:v>45853</c:v>
                </c:pt>
                <c:pt idx="178">
                  <c:v>45854</c:v>
                </c:pt>
                <c:pt idx="179">
                  <c:v>45855</c:v>
                </c:pt>
                <c:pt idx="180">
                  <c:v>45856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45866</c:v>
                </c:pt>
                <c:pt idx="187">
                  <c:v>45867</c:v>
                </c:pt>
                <c:pt idx="188">
                  <c:v>45868</c:v>
                </c:pt>
                <c:pt idx="189">
                  <c:v>45869</c:v>
                </c:pt>
                <c:pt idx="190">
                  <c:v>45870</c:v>
                </c:pt>
                <c:pt idx="191">
                  <c:v>45873</c:v>
                </c:pt>
                <c:pt idx="192">
                  <c:v>45874</c:v>
                </c:pt>
                <c:pt idx="193">
                  <c:v>45875</c:v>
                </c:pt>
                <c:pt idx="194">
                  <c:v>45876</c:v>
                </c:pt>
                <c:pt idx="195">
                  <c:v>45877</c:v>
                </c:pt>
                <c:pt idx="196">
                  <c:v>45880</c:v>
                </c:pt>
                <c:pt idx="197">
                  <c:v>45881</c:v>
                </c:pt>
                <c:pt idx="198">
                  <c:v>45882</c:v>
                </c:pt>
                <c:pt idx="199">
                  <c:v>45883</c:v>
                </c:pt>
                <c:pt idx="200">
                  <c:v>45884</c:v>
                </c:pt>
                <c:pt idx="201">
                  <c:v>45887</c:v>
                </c:pt>
                <c:pt idx="202">
                  <c:v>45888</c:v>
                </c:pt>
                <c:pt idx="203">
                  <c:v>45889</c:v>
                </c:pt>
                <c:pt idx="204">
                  <c:v>45890</c:v>
                </c:pt>
                <c:pt idx="205">
                  <c:v>45891</c:v>
                </c:pt>
                <c:pt idx="206">
                  <c:v>45894</c:v>
                </c:pt>
                <c:pt idx="207">
                  <c:v>45895</c:v>
                </c:pt>
                <c:pt idx="208">
                  <c:v>45896</c:v>
                </c:pt>
                <c:pt idx="209">
                  <c:v>45897</c:v>
                </c:pt>
                <c:pt idx="210">
                  <c:v>45898</c:v>
                </c:pt>
                <c:pt idx="211">
                  <c:v>45902</c:v>
                </c:pt>
                <c:pt idx="212">
                  <c:v>45903</c:v>
                </c:pt>
                <c:pt idx="213">
                  <c:v>45904</c:v>
                </c:pt>
                <c:pt idx="214">
                  <c:v>45905</c:v>
                </c:pt>
                <c:pt idx="215">
                  <c:v>45908</c:v>
                </c:pt>
                <c:pt idx="216">
                  <c:v>45909</c:v>
                </c:pt>
                <c:pt idx="217">
                  <c:v>45910</c:v>
                </c:pt>
                <c:pt idx="218">
                  <c:v>45911</c:v>
                </c:pt>
                <c:pt idx="219">
                  <c:v>45912</c:v>
                </c:pt>
                <c:pt idx="220">
                  <c:v>45915</c:v>
                </c:pt>
                <c:pt idx="221">
                  <c:v>45916</c:v>
                </c:pt>
                <c:pt idx="222">
                  <c:v>45917</c:v>
                </c:pt>
                <c:pt idx="223">
                  <c:v>45918</c:v>
                </c:pt>
                <c:pt idx="224">
                  <c:v>45919</c:v>
                </c:pt>
                <c:pt idx="225">
                  <c:v>45922</c:v>
                </c:pt>
                <c:pt idx="226">
                  <c:v>45923</c:v>
                </c:pt>
                <c:pt idx="227">
                  <c:v>45924</c:v>
                </c:pt>
                <c:pt idx="228">
                  <c:v>45925</c:v>
                </c:pt>
                <c:pt idx="229">
                  <c:v>45926</c:v>
                </c:pt>
                <c:pt idx="230">
                  <c:v>45929</c:v>
                </c:pt>
                <c:pt idx="231">
                  <c:v>45930</c:v>
                </c:pt>
                <c:pt idx="232">
                  <c:v>45931</c:v>
                </c:pt>
                <c:pt idx="233">
                  <c:v>45932</c:v>
                </c:pt>
                <c:pt idx="234">
                  <c:v>45933</c:v>
                </c:pt>
                <c:pt idx="235">
                  <c:v>45936</c:v>
                </c:pt>
                <c:pt idx="236">
                  <c:v>45937</c:v>
                </c:pt>
                <c:pt idx="237">
                  <c:v>45938</c:v>
                </c:pt>
                <c:pt idx="238">
                  <c:v>45939</c:v>
                </c:pt>
                <c:pt idx="239">
                  <c:v>45940</c:v>
                </c:pt>
                <c:pt idx="240">
                  <c:v>45943</c:v>
                </c:pt>
                <c:pt idx="241">
                  <c:v>45944</c:v>
                </c:pt>
                <c:pt idx="242">
                  <c:v>45945</c:v>
                </c:pt>
                <c:pt idx="243">
                  <c:v>45946</c:v>
                </c:pt>
                <c:pt idx="244">
                  <c:v>45947</c:v>
                </c:pt>
                <c:pt idx="245">
                  <c:v>45950</c:v>
                </c:pt>
                <c:pt idx="246">
                  <c:v>45951</c:v>
                </c:pt>
                <c:pt idx="247">
                  <c:v>45952</c:v>
                </c:pt>
                <c:pt idx="248">
                  <c:v>45953</c:v>
                </c:pt>
                <c:pt idx="249">
                  <c:v>45954</c:v>
                </c:pt>
                <c:pt idx="250">
                  <c:v>45957</c:v>
                </c:pt>
                <c:pt idx="251">
                  <c:v>45958</c:v>
                </c:pt>
                <c:pt idx="252">
                  <c:v>45959</c:v>
                </c:pt>
                <c:pt idx="253">
                  <c:v>45960</c:v>
                </c:pt>
                <c:pt idx="254">
                  <c:v>45961</c:v>
                </c:pt>
                <c:pt idx="255">
                  <c:v>45964</c:v>
                </c:pt>
                <c:pt idx="256">
                  <c:v>45965</c:v>
                </c:pt>
                <c:pt idx="257">
                  <c:v>45966</c:v>
                </c:pt>
                <c:pt idx="258">
                  <c:v>45967</c:v>
                </c:pt>
                <c:pt idx="259">
                  <c:v>45968</c:v>
                </c:pt>
                <c:pt idx="260">
                  <c:v>45971</c:v>
                </c:pt>
                <c:pt idx="261">
                  <c:v>45972</c:v>
                </c:pt>
                <c:pt idx="262">
                  <c:v>45973</c:v>
                </c:pt>
                <c:pt idx="263">
                  <c:v>45974</c:v>
                </c:pt>
                <c:pt idx="264">
                  <c:v>45975</c:v>
                </c:pt>
                <c:pt idx="265">
                  <c:v>45978</c:v>
                </c:pt>
                <c:pt idx="266">
                  <c:v>45979</c:v>
                </c:pt>
                <c:pt idx="267">
                  <c:v>45980</c:v>
                </c:pt>
                <c:pt idx="268">
                  <c:v>45981</c:v>
                </c:pt>
                <c:pt idx="269">
                  <c:v>45982</c:v>
                </c:pt>
                <c:pt idx="270">
                  <c:v>45985</c:v>
                </c:pt>
                <c:pt idx="271">
                  <c:v>45986</c:v>
                </c:pt>
                <c:pt idx="272">
                  <c:v>45987</c:v>
                </c:pt>
                <c:pt idx="273">
                  <c:v>45989</c:v>
                </c:pt>
                <c:pt idx="274">
                  <c:v>45992</c:v>
                </c:pt>
                <c:pt idx="275">
                  <c:v>45993</c:v>
                </c:pt>
                <c:pt idx="276">
                  <c:v>45994</c:v>
                </c:pt>
                <c:pt idx="277">
                  <c:v>45995</c:v>
                </c:pt>
                <c:pt idx="278">
                  <c:v>45996</c:v>
                </c:pt>
                <c:pt idx="279">
                  <c:v>45999</c:v>
                </c:pt>
                <c:pt idx="280">
                  <c:v>46000</c:v>
                </c:pt>
                <c:pt idx="281">
                  <c:v>46001</c:v>
                </c:pt>
                <c:pt idx="282">
                  <c:v>46002</c:v>
                </c:pt>
                <c:pt idx="283">
                  <c:v>46003</c:v>
                </c:pt>
                <c:pt idx="284">
                  <c:v>46006</c:v>
                </c:pt>
                <c:pt idx="285">
                  <c:v>46007</c:v>
                </c:pt>
                <c:pt idx="286">
                  <c:v>46008</c:v>
                </c:pt>
                <c:pt idx="287">
                  <c:v>46009</c:v>
                </c:pt>
                <c:pt idx="288">
                  <c:v>46010</c:v>
                </c:pt>
                <c:pt idx="289">
                  <c:v>46013</c:v>
                </c:pt>
                <c:pt idx="290">
                  <c:v>46014</c:v>
                </c:pt>
                <c:pt idx="291">
                  <c:v>46015</c:v>
                </c:pt>
                <c:pt idx="292">
                  <c:v>46017</c:v>
                </c:pt>
                <c:pt idx="293">
                  <c:v>46020</c:v>
                </c:pt>
                <c:pt idx="294">
                  <c:v>46021</c:v>
                </c:pt>
                <c:pt idx="295">
                  <c:v>46022</c:v>
                </c:pt>
                <c:pt idx="296">
                  <c:v>46024</c:v>
                </c:pt>
                <c:pt idx="297">
                  <c:v>46027</c:v>
                </c:pt>
                <c:pt idx="298">
                  <c:v>46028</c:v>
                </c:pt>
                <c:pt idx="299">
                  <c:v>46029</c:v>
                </c:pt>
                <c:pt idx="300">
                  <c:v>46030</c:v>
                </c:pt>
                <c:pt idx="301">
                  <c:v>46031</c:v>
                </c:pt>
                <c:pt idx="302">
                  <c:v>46034</c:v>
                </c:pt>
                <c:pt idx="303">
                  <c:v>46035</c:v>
                </c:pt>
                <c:pt idx="304">
                  <c:v>46036</c:v>
                </c:pt>
                <c:pt idx="305">
                  <c:v>46037</c:v>
                </c:pt>
                <c:pt idx="306">
                  <c:v>46038</c:v>
                </c:pt>
                <c:pt idx="307">
                  <c:v>46042</c:v>
                </c:pt>
                <c:pt idx="308">
                  <c:v>46043</c:v>
                </c:pt>
                <c:pt idx="309">
                  <c:v>46044</c:v>
                </c:pt>
                <c:pt idx="310">
                  <c:v>46045</c:v>
                </c:pt>
                <c:pt idx="311">
                  <c:v>46048</c:v>
                </c:pt>
                <c:pt idx="312">
                  <c:v>46049</c:v>
                </c:pt>
                <c:pt idx="313">
                  <c:v>46050</c:v>
                </c:pt>
                <c:pt idx="314">
                  <c:v>46051</c:v>
                </c:pt>
                <c:pt idx="315">
                  <c:v>46052</c:v>
                </c:pt>
                <c:pt idx="316">
                  <c:v>46055</c:v>
                </c:pt>
                <c:pt idx="317">
                  <c:v>46056</c:v>
                </c:pt>
                <c:pt idx="318">
                  <c:v>46057</c:v>
                </c:pt>
                <c:pt idx="319">
                  <c:v>46058</c:v>
                </c:pt>
                <c:pt idx="320">
                  <c:v>46059</c:v>
                </c:pt>
                <c:pt idx="321">
                  <c:v>46062</c:v>
                </c:pt>
                <c:pt idx="322">
                  <c:v>46063</c:v>
                </c:pt>
                <c:pt idx="323">
                  <c:v>46064</c:v>
                </c:pt>
                <c:pt idx="324">
                  <c:v>46065</c:v>
                </c:pt>
                <c:pt idx="325">
                  <c:v>46066</c:v>
                </c:pt>
                <c:pt idx="326">
                  <c:v>46070</c:v>
                </c:pt>
                <c:pt idx="327">
                  <c:v>46071</c:v>
                </c:pt>
                <c:pt idx="328">
                  <c:v>46072</c:v>
                </c:pt>
                <c:pt idx="329">
                  <c:v>46073</c:v>
                </c:pt>
                <c:pt idx="330">
                  <c:v>46076</c:v>
                </c:pt>
                <c:pt idx="331">
                  <c:v>46077</c:v>
                </c:pt>
                <c:pt idx="332">
                  <c:v>46078</c:v>
                </c:pt>
                <c:pt idx="333">
                  <c:v>46079</c:v>
                </c:pt>
                <c:pt idx="334">
                  <c:v>46080</c:v>
                </c:pt>
                <c:pt idx="335">
                  <c:v>46083</c:v>
                </c:pt>
                <c:pt idx="336">
                  <c:v>46084</c:v>
                </c:pt>
                <c:pt idx="337">
                  <c:v>46085</c:v>
                </c:pt>
                <c:pt idx="338">
                  <c:v>46086</c:v>
                </c:pt>
                <c:pt idx="339">
                  <c:v>46087</c:v>
                </c:pt>
                <c:pt idx="340">
                  <c:v>46090</c:v>
                </c:pt>
                <c:pt idx="341">
                  <c:v>46091</c:v>
                </c:pt>
                <c:pt idx="342">
                  <c:v>46092</c:v>
                </c:pt>
                <c:pt idx="343">
                  <c:v>46093</c:v>
                </c:pt>
                <c:pt idx="344">
                  <c:v>46094</c:v>
                </c:pt>
                <c:pt idx="345">
                  <c:v>46097</c:v>
                </c:pt>
                <c:pt idx="346">
                  <c:v>46098</c:v>
                </c:pt>
                <c:pt idx="347">
                  <c:v>46099</c:v>
                </c:pt>
                <c:pt idx="348">
                  <c:v>46100</c:v>
                </c:pt>
                <c:pt idx="349">
                  <c:v>46101</c:v>
                </c:pt>
                <c:pt idx="350">
                  <c:v>46104</c:v>
                </c:pt>
                <c:pt idx="351">
                  <c:v>46105</c:v>
                </c:pt>
                <c:pt idx="352">
                  <c:v>46106</c:v>
                </c:pt>
                <c:pt idx="353">
                  <c:v>46107</c:v>
                </c:pt>
                <c:pt idx="354">
                  <c:v>46108</c:v>
                </c:pt>
                <c:pt idx="355">
                  <c:v>46111</c:v>
                </c:pt>
                <c:pt idx="356">
                  <c:v>46112</c:v>
                </c:pt>
                <c:pt idx="357">
                  <c:v>46113</c:v>
                </c:pt>
                <c:pt idx="358">
                  <c:v>46114</c:v>
                </c:pt>
                <c:pt idx="359">
                  <c:v>46118</c:v>
                </c:pt>
                <c:pt idx="360">
                  <c:v>46119</c:v>
                </c:pt>
                <c:pt idx="361">
                  <c:v>46120</c:v>
                </c:pt>
                <c:pt idx="362">
                  <c:v>46121</c:v>
                </c:pt>
                <c:pt idx="363">
                  <c:v>46122</c:v>
                </c:pt>
                <c:pt idx="364">
                  <c:v>46125</c:v>
                </c:pt>
                <c:pt idx="365">
                  <c:v>46126</c:v>
                </c:pt>
                <c:pt idx="366">
                  <c:v>46127</c:v>
                </c:pt>
                <c:pt idx="367">
                  <c:v>46128</c:v>
                </c:pt>
                <c:pt idx="368">
                  <c:v>46129</c:v>
                </c:pt>
                <c:pt idx="369">
                  <c:v>46132</c:v>
                </c:pt>
                <c:pt idx="370">
                  <c:v>46133</c:v>
                </c:pt>
                <c:pt idx="371">
                  <c:v>46134</c:v>
                </c:pt>
                <c:pt idx="372">
                  <c:v>46135</c:v>
                </c:pt>
                <c:pt idx="373">
                  <c:v>46136</c:v>
                </c:pt>
                <c:pt idx="374">
                  <c:v>46139</c:v>
                </c:pt>
                <c:pt idx="375">
                  <c:v>46140</c:v>
                </c:pt>
                <c:pt idx="376">
                  <c:v>46141</c:v>
                </c:pt>
                <c:pt idx="377">
                  <c:v>46142</c:v>
                </c:pt>
                <c:pt idx="378">
                  <c:v>46143</c:v>
                </c:pt>
                <c:pt idx="379">
                  <c:v>46146</c:v>
                </c:pt>
                <c:pt idx="380">
                  <c:v>46147</c:v>
                </c:pt>
                <c:pt idx="381">
                  <c:v>46148</c:v>
                </c:pt>
              </c:numCache>
            </c:numRef>
          </c:cat>
          <c:val>
            <c:numRef>
              <c:f>Rolling_Vol!$D$2:$D$442</c:f>
              <c:numCache>
                <c:formatCode>0.00%</c:formatCode>
                <c:ptCount val="382"/>
                <c:pt idx="0">
                  <c:v>0.28052267275889659</c:v>
                </c:pt>
                <c:pt idx="1">
                  <c:v>0.27292151039181728</c:v>
                </c:pt>
                <c:pt idx="2">
                  <c:v>0.26991290116985323</c:v>
                </c:pt>
                <c:pt idx="3">
                  <c:v>0.27813118765267597</c:v>
                </c:pt>
                <c:pt idx="4">
                  <c:v>0.27797939871235355</c:v>
                </c:pt>
                <c:pt idx="5">
                  <c:v>0.25429547889910925</c:v>
                </c:pt>
                <c:pt idx="6">
                  <c:v>0.25416481926965845</c:v>
                </c:pt>
                <c:pt idx="7">
                  <c:v>0.25610683529173112</c:v>
                </c:pt>
                <c:pt idx="8">
                  <c:v>0.25695309740439332</c:v>
                </c:pt>
                <c:pt idx="9">
                  <c:v>0.25784854993375944</c:v>
                </c:pt>
                <c:pt idx="10">
                  <c:v>0.24675235402396656</c:v>
                </c:pt>
                <c:pt idx="11">
                  <c:v>0.24701239473728781</c:v>
                </c:pt>
                <c:pt idx="12">
                  <c:v>0.24673505207939919</c:v>
                </c:pt>
                <c:pt idx="13">
                  <c:v>0.24903118033585217</c:v>
                </c:pt>
                <c:pt idx="14">
                  <c:v>0.24954329926217644</c:v>
                </c:pt>
                <c:pt idx="15">
                  <c:v>0.25215684215740436</c:v>
                </c:pt>
                <c:pt idx="16">
                  <c:v>0.24990464021979522</c:v>
                </c:pt>
                <c:pt idx="17">
                  <c:v>0.24681187849416505</c:v>
                </c:pt>
                <c:pt idx="18">
                  <c:v>0.2464288494477487</c:v>
                </c:pt>
                <c:pt idx="19">
                  <c:v>0.24599494626755067</c:v>
                </c:pt>
                <c:pt idx="20">
                  <c:v>0.24602810804532052</c:v>
                </c:pt>
                <c:pt idx="21">
                  <c:v>0.23933917446652336</c:v>
                </c:pt>
                <c:pt idx="22">
                  <c:v>0.22363343783111247</c:v>
                </c:pt>
                <c:pt idx="23">
                  <c:v>0.22537134842019138</c:v>
                </c:pt>
                <c:pt idx="24">
                  <c:v>0.2243360308970187</c:v>
                </c:pt>
                <c:pt idx="25">
                  <c:v>0.21104368920140057</c:v>
                </c:pt>
                <c:pt idx="26">
                  <c:v>0.20565624730945342</c:v>
                </c:pt>
                <c:pt idx="27">
                  <c:v>0.23140438317797171</c:v>
                </c:pt>
                <c:pt idx="28">
                  <c:v>0.22389668238675731</c:v>
                </c:pt>
                <c:pt idx="29">
                  <c:v>0.22372027450337922</c:v>
                </c:pt>
                <c:pt idx="30">
                  <c:v>0.23353776130393222</c:v>
                </c:pt>
                <c:pt idx="31">
                  <c:v>0.23384855523406264</c:v>
                </c:pt>
                <c:pt idx="32">
                  <c:v>0.23806149817711986</c:v>
                </c:pt>
                <c:pt idx="33">
                  <c:v>0.23797080861179848</c:v>
                </c:pt>
                <c:pt idx="34">
                  <c:v>0.26633592937632256</c:v>
                </c:pt>
                <c:pt idx="35">
                  <c:v>0.27216294713717298</c:v>
                </c:pt>
                <c:pt idx="36">
                  <c:v>0.28280113068798668</c:v>
                </c:pt>
                <c:pt idx="37">
                  <c:v>0.29916114637667851</c:v>
                </c:pt>
                <c:pt idx="38">
                  <c:v>0.29923251321659472</c:v>
                </c:pt>
                <c:pt idx="39">
                  <c:v>0.29942072577079676</c:v>
                </c:pt>
                <c:pt idx="40">
                  <c:v>0.30048994462112011</c:v>
                </c:pt>
                <c:pt idx="41">
                  <c:v>0.30191035083742751</c:v>
                </c:pt>
                <c:pt idx="42">
                  <c:v>0.29980332938309529</c:v>
                </c:pt>
                <c:pt idx="43">
                  <c:v>0.30090266066415244</c:v>
                </c:pt>
                <c:pt idx="44">
                  <c:v>0.30359023628133042</c:v>
                </c:pt>
                <c:pt idx="45">
                  <c:v>0.30145589439412546</c:v>
                </c:pt>
                <c:pt idx="46">
                  <c:v>0.30156384070761061</c:v>
                </c:pt>
                <c:pt idx="47">
                  <c:v>0.30325120455518623</c:v>
                </c:pt>
                <c:pt idx="48">
                  <c:v>0.30320188462411024</c:v>
                </c:pt>
                <c:pt idx="49">
                  <c:v>0.30393885938042164</c:v>
                </c:pt>
                <c:pt idx="50">
                  <c:v>0.30341611529382517</c:v>
                </c:pt>
                <c:pt idx="51">
                  <c:v>0.30759544029321106</c:v>
                </c:pt>
                <c:pt idx="52">
                  <c:v>0.30587866907416827</c:v>
                </c:pt>
                <c:pt idx="53">
                  <c:v>0.30546876425970171</c:v>
                </c:pt>
                <c:pt idx="54">
                  <c:v>0.30751729729834265</c:v>
                </c:pt>
                <c:pt idx="55">
                  <c:v>0.30707345012018089</c:v>
                </c:pt>
                <c:pt idx="56">
                  <c:v>0.30969947572529438</c:v>
                </c:pt>
                <c:pt idx="57">
                  <c:v>0.30990607373633683</c:v>
                </c:pt>
                <c:pt idx="58">
                  <c:v>0.30858034781735733</c:v>
                </c:pt>
                <c:pt idx="59">
                  <c:v>0.30831608789822607</c:v>
                </c:pt>
                <c:pt idx="60">
                  <c:v>0.30833268823670401</c:v>
                </c:pt>
                <c:pt idx="61">
                  <c:v>0.35850127321521141</c:v>
                </c:pt>
                <c:pt idx="62">
                  <c:v>0.35768036662740199</c:v>
                </c:pt>
                <c:pt idx="63">
                  <c:v>0.3523155723160098</c:v>
                </c:pt>
                <c:pt idx="64">
                  <c:v>0.35181597768777939</c:v>
                </c:pt>
                <c:pt idx="65">
                  <c:v>0.35165918615532171</c:v>
                </c:pt>
                <c:pt idx="66">
                  <c:v>0.35136686237010356</c:v>
                </c:pt>
                <c:pt idx="67">
                  <c:v>0.35000797010023516</c:v>
                </c:pt>
                <c:pt idx="68">
                  <c:v>0.34720930195931543</c:v>
                </c:pt>
                <c:pt idx="69">
                  <c:v>0.34635871236040883</c:v>
                </c:pt>
                <c:pt idx="70">
                  <c:v>0.35084928778796071</c:v>
                </c:pt>
                <c:pt idx="71">
                  <c:v>0.35144909327658147</c:v>
                </c:pt>
                <c:pt idx="72">
                  <c:v>0.3510907085295617</c:v>
                </c:pt>
                <c:pt idx="73">
                  <c:v>0.34968505026097524</c:v>
                </c:pt>
                <c:pt idx="74">
                  <c:v>0.34929430979761517</c:v>
                </c:pt>
                <c:pt idx="75">
                  <c:v>0.34525667757266559</c:v>
                </c:pt>
                <c:pt idx="76">
                  <c:v>0.34523032008682075</c:v>
                </c:pt>
                <c:pt idx="77">
                  <c:v>0.34538334603594867</c:v>
                </c:pt>
                <c:pt idx="78">
                  <c:v>0.34654227456794368</c:v>
                </c:pt>
                <c:pt idx="79">
                  <c:v>0.35069515057426365</c:v>
                </c:pt>
                <c:pt idx="80">
                  <c:v>0.35423560001313104</c:v>
                </c:pt>
                <c:pt idx="81">
                  <c:v>0.35579116950428069</c:v>
                </c:pt>
                <c:pt idx="82">
                  <c:v>0.35742387295158506</c:v>
                </c:pt>
                <c:pt idx="83">
                  <c:v>0.36393684482800892</c:v>
                </c:pt>
                <c:pt idx="84">
                  <c:v>0.36580344155519912</c:v>
                </c:pt>
                <c:pt idx="85">
                  <c:v>0.36850211107192282</c:v>
                </c:pt>
                <c:pt idx="86">
                  <c:v>0.36876997181346216</c:v>
                </c:pt>
                <c:pt idx="87">
                  <c:v>0.35136717026993736</c:v>
                </c:pt>
                <c:pt idx="88">
                  <c:v>0.37556692243629919</c:v>
                </c:pt>
                <c:pt idx="89">
                  <c:v>0.3752331294047267</c:v>
                </c:pt>
                <c:pt idx="90">
                  <c:v>0.38033002647026815</c:v>
                </c:pt>
                <c:pt idx="91">
                  <c:v>0.38022626101292978</c:v>
                </c:pt>
                <c:pt idx="92">
                  <c:v>0.37901495027200066</c:v>
                </c:pt>
                <c:pt idx="93">
                  <c:v>0.3800485648625837</c:v>
                </c:pt>
                <c:pt idx="94">
                  <c:v>0.3558059273882937</c:v>
                </c:pt>
                <c:pt idx="95">
                  <c:v>0.35037608767311129</c:v>
                </c:pt>
                <c:pt idx="96">
                  <c:v>0.34484020676530192</c:v>
                </c:pt>
                <c:pt idx="97">
                  <c:v>0.33736368670074107</c:v>
                </c:pt>
                <c:pt idx="98">
                  <c:v>0.33707947116759496</c:v>
                </c:pt>
                <c:pt idx="99">
                  <c:v>0.33535853152274359</c:v>
                </c:pt>
                <c:pt idx="100">
                  <c:v>0.33669606574984123</c:v>
                </c:pt>
                <c:pt idx="101">
                  <c:v>0.33453068954199461</c:v>
                </c:pt>
                <c:pt idx="102">
                  <c:v>0.34001879099791754</c:v>
                </c:pt>
                <c:pt idx="103">
                  <c:v>0.34070152222977962</c:v>
                </c:pt>
                <c:pt idx="104">
                  <c:v>0.34175291957835829</c:v>
                </c:pt>
                <c:pt idx="105">
                  <c:v>0.34190287791707835</c:v>
                </c:pt>
                <c:pt idx="106">
                  <c:v>0.3412386026759201</c:v>
                </c:pt>
                <c:pt idx="107">
                  <c:v>0.33965707862454314</c:v>
                </c:pt>
                <c:pt idx="108">
                  <c:v>0.37075424742516605</c:v>
                </c:pt>
                <c:pt idx="109">
                  <c:v>0.39621300645819496</c:v>
                </c:pt>
                <c:pt idx="110">
                  <c:v>0.39686804291754879</c:v>
                </c:pt>
                <c:pt idx="111">
                  <c:v>0.39532631945684671</c:v>
                </c:pt>
                <c:pt idx="112">
                  <c:v>0.4951711864444337</c:v>
                </c:pt>
                <c:pt idx="113">
                  <c:v>0.5118113614470895</c:v>
                </c:pt>
                <c:pt idx="114">
                  <c:v>0.51443534248509382</c:v>
                </c:pt>
                <c:pt idx="115">
                  <c:v>0.51431002378394353</c:v>
                </c:pt>
                <c:pt idx="116">
                  <c:v>0.5121109809435922</c:v>
                </c:pt>
                <c:pt idx="117">
                  <c:v>0.51377776900444272</c:v>
                </c:pt>
                <c:pt idx="118">
                  <c:v>0.51440847538919521</c:v>
                </c:pt>
                <c:pt idx="119">
                  <c:v>0.51667619740980997</c:v>
                </c:pt>
                <c:pt idx="120">
                  <c:v>0.52016140814458223</c:v>
                </c:pt>
                <c:pt idx="121">
                  <c:v>0.49575990147040006</c:v>
                </c:pt>
                <c:pt idx="122">
                  <c:v>0.50220401147943339</c:v>
                </c:pt>
                <c:pt idx="123">
                  <c:v>0.50286050256511261</c:v>
                </c:pt>
                <c:pt idx="124">
                  <c:v>0.49939460995480661</c:v>
                </c:pt>
                <c:pt idx="125">
                  <c:v>0.4993592237147646</c:v>
                </c:pt>
                <c:pt idx="126">
                  <c:v>0.49972679916081131</c:v>
                </c:pt>
                <c:pt idx="127">
                  <c:v>0.49978391302506581</c:v>
                </c:pt>
                <c:pt idx="128">
                  <c:v>0.50083756848115923</c:v>
                </c:pt>
                <c:pt idx="129">
                  <c:v>0.50049625062368974</c:v>
                </c:pt>
                <c:pt idx="130">
                  <c:v>0.49897615057421224</c:v>
                </c:pt>
                <c:pt idx="131">
                  <c:v>0.49792034553466219</c:v>
                </c:pt>
                <c:pt idx="132">
                  <c:v>0.4983642607385888</c:v>
                </c:pt>
                <c:pt idx="133">
                  <c:v>0.49855019672849971</c:v>
                </c:pt>
                <c:pt idx="134">
                  <c:v>0.50860828499432453</c:v>
                </c:pt>
                <c:pt idx="135">
                  <c:v>0.51022318072764106</c:v>
                </c:pt>
                <c:pt idx="136">
                  <c:v>0.51014522447872046</c:v>
                </c:pt>
                <c:pt idx="137">
                  <c:v>0.50985589291030919</c:v>
                </c:pt>
                <c:pt idx="138">
                  <c:v>0.50945335444248652</c:v>
                </c:pt>
                <c:pt idx="139">
                  <c:v>0.50691369927582042</c:v>
                </c:pt>
                <c:pt idx="140">
                  <c:v>0.50499637108280759</c:v>
                </c:pt>
                <c:pt idx="141">
                  <c:v>0.5056825996537696</c:v>
                </c:pt>
                <c:pt idx="142">
                  <c:v>0.50426903798574263</c:v>
                </c:pt>
                <c:pt idx="143">
                  <c:v>0.49956267282489569</c:v>
                </c:pt>
                <c:pt idx="144">
                  <c:v>0.50140590055868961</c:v>
                </c:pt>
                <c:pt idx="145">
                  <c:v>0.49809902024755875</c:v>
                </c:pt>
                <c:pt idx="146">
                  <c:v>0.49794786443018063</c:v>
                </c:pt>
                <c:pt idx="147">
                  <c:v>0.49747631416672705</c:v>
                </c:pt>
                <c:pt idx="148">
                  <c:v>0.47861768132331978</c:v>
                </c:pt>
                <c:pt idx="149">
                  <c:v>0.47935414769846924</c:v>
                </c:pt>
                <c:pt idx="150">
                  <c:v>0.47093833886890707</c:v>
                </c:pt>
                <c:pt idx="151">
                  <c:v>0.47132864541100683</c:v>
                </c:pt>
                <c:pt idx="152">
                  <c:v>0.47001561199791586</c:v>
                </c:pt>
                <c:pt idx="153">
                  <c:v>0.46819444214962114</c:v>
                </c:pt>
                <c:pt idx="154">
                  <c:v>0.46724855943750021</c:v>
                </c:pt>
                <c:pt idx="155">
                  <c:v>0.46701802244319623</c:v>
                </c:pt>
                <c:pt idx="156">
                  <c:v>0.46583143661376442</c:v>
                </c:pt>
                <c:pt idx="157">
                  <c:v>0.46774900337988734</c:v>
                </c:pt>
                <c:pt idx="158">
                  <c:v>0.47001363468517288</c:v>
                </c:pt>
                <c:pt idx="159">
                  <c:v>0.470113579004936</c:v>
                </c:pt>
                <c:pt idx="160">
                  <c:v>0.46701745277901296</c:v>
                </c:pt>
                <c:pt idx="161">
                  <c:v>0.46707174465773887</c:v>
                </c:pt>
                <c:pt idx="162">
                  <c:v>0.46161369326434737</c:v>
                </c:pt>
                <c:pt idx="163">
                  <c:v>0.46583438349277123</c:v>
                </c:pt>
                <c:pt idx="164">
                  <c:v>0.46288458363175211</c:v>
                </c:pt>
                <c:pt idx="165">
                  <c:v>0.46358131272852909</c:v>
                </c:pt>
                <c:pt idx="166">
                  <c:v>0.46382039616158621</c:v>
                </c:pt>
                <c:pt idx="167">
                  <c:v>0.46370106348747803</c:v>
                </c:pt>
                <c:pt idx="168">
                  <c:v>0.43492686892148508</c:v>
                </c:pt>
                <c:pt idx="169">
                  <c:v>0.40354694119791928</c:v>
                </c:pt>
                <c:pt idx="170">
                  <c:v>0.40360184041499936</c:v>
                </c:pt>
                <c:pt idx="171">
                  <c:v>0.40450187445544877</c:v>
                </c:pt>
                <c:pt idx="172">
                  <c:v>0.29163456524313713</c:v>
                </c:pt>
                <c:pt idx="173">
                  <c:v>0.25308815426120573</c:v>
                </c:pt>
                <c:pt idx="174">
                  <c:v>0.2477975499754696</c:v>
                </c:pt>
                <c:pt idx="175">
                  <c:v>0.24881051646898056</c:v>
                </c:pt>
                <c:pt idx="176">
                  <c:v>0.24874836747909526</c:v>
                </c:pt>
                <c:pt idx="177">
                  <c:v>0.23951329877545618</c:v>
                </c:pt>
                <c:pt idx="178">
                  <c:v>0.23883290606752322</c:v>
                </c:pt>
                <c:pt idx="179">
                  <c:v>0.22714144788164548</c:v>
                </c:pt>
                <c:pt idx="180">
                  <c:v>0.22410931708865678</c:v>
                </c:pt>
                <c:pt idx="181">
                  <c:v>0.21832774837610194</c:v>
                </c:pt>
                <c:pt idx="182">
                  <c:v>0.20797779435224728</c:v>
                </c:pt>
                <c:pt idx="183">
                  <c:v>0.20918533491499153</c:v>
                </c:pt>
                <c:pt idx="184">
                  <c:v>0.20934761266378593</c:v>
                </c:pt>
                <c:pt idx="185">
                  <c:v>0.20974779079818229</c:v>
                </c:pt>
                <c:pt idx="186">
                  <c:v>0.21030888237106496</c:v>
                </c:pt>
                <c:pt idx="187">
                  <c:v>0.20895447446605886</c:v>
                </c:pt>
                <c:pt idx="188">
                  <c:v>0.20464496385556327</c:v>
                </c:pt>
                <c:pt idx="189">
                  <c:v>0.21043873689357132</c:v>
                </c:pt>
                <c:pt idx="190">
                  <c:v>0.21358749958225054</c:v>
                </c:pt>
                <c:pt idx="191">
                  <c:v>0.21639664695486488</c:v>
                </c:pt>
                <c:pt idx="192">
                  <c:v>0.21793051954764528</c:v>
                </c:pt>
                <c:pt idx="193">
                  <c:v>0.21922467597638459</c:v>
                </c:pt>
                <c:pt idx="194">
                  <c:v>0.20090328787046988</c:v>
                </c:pt>
                <c:pt idx="195">
                  <c:v>0.19823238426516626</c:v>
                </c:pt>
                <c:pt idx="196">
                  <c:v>0.19829536457982677</c:v>
                </c:pt>
                <c:pt idx="197">
                  <c:v>0.20034808429135953</c:v>
                </c:pt>
                <c:pt idx="198">
                  <c:v>0.2024578140303922</c:v>
                </c:pt>
                <c:pt idx="199">
                  <c:v>0.20218035204492843</c:v>
                </c:pt>
                <c:pt idx="200">
                  <c:v>0.20351252974871711</c:v>
                </c:pt>
                <c:pt idx="201">
                  <c:v>0.1976516587477983</c:v>
                </c:pt>
                <c:pt idx="202">
                  <c:v>0.20719081957885357</c:v>
                </c:pt>
                <c:pt idx="203">
                  <c:v>0.20629254308640282</c:v>
                </c:pt>
                <c:pt idx="204">
                  <c:v>0.19857048502538735</c:v>
                </c:pt>
                <c:pt idx="205">
                  <c:v>0.20221175147742659</c:v>
                </c:pt>
                <c:pt idx="206">
                  <c:v>0.20347667492116572</c:v>
                </c:pt>
                <c:pt idx="207">
                  <c:v>0.20545224714106511</c:v>
                </c:pt>
                <c:pt idx="208">
                  <c:v>0.20346917127768857</c:v>
                </c:pt>
                <c:pt idx="209">
                  <c:v>0.20350852838332392</c:v>
                </c:pt>
                <c:pt idx="210">
                  <c:v>0.21878731815848843</c:v>
                </c:pt>
                <c:pt idx="211">
                  <c:v>0.21808688459852774</c:v>
                </c:pt>
                <c:pt idx="212">
                  <c:v>0.21841174081246614</c:v>
                </c:pt>
                <c:pt idx="213">
                  <c:v>0.21925620797894643</c:v>
                </c:pt>
                <c:pt idx="214">
                  <c:v>0.21896534874560653</c:v>
                </c:pt>
                <c:pt idx="215">
                  <c:v>0.22075147903677275</c:v>
                </c:pt>
                <c:pt idx="216">
                  <c:v>0.2207672934019444</c:v>
                </c:pt>
                <c:pt idx="217">
                  <c:v>0.21871528123604098</c:v>
                </c:pt>
                <c:pt idx="218">
                  <c:v>0.21480431462634819</c:v>
                </c:pt>
                <c:pt idx="219">
                  <c:v>0.21433052444999534</c:v>
                </c:pt>
                <c:pt idx="220">
                  <c:v>0.21441878126768746</c:v>
                </c:pt>
                <c:pt idx="221">
                  <c:v>0.21370374838670778</c:v>
                </c:pt>
                <c:pt idx="222">
                  <c:v>0.21386689879168544</c:v>
                </c:pt>
                <c:pt idx="223">
                  <c:v>0.20016284537646287</c:v>
                </c:pt>
                <c:pt idx="224">
                  <c:v>0.19998359931814619</c:v>
                </c:pt>
                <c:pt idx="225">
                  <c:v>0.19770021946325747</c:v>
                </c:pt>
                <c:pt idx="226">
                  <c:v>0.19756475051137595</c:v>
                </c:pt>
                <c:pt idx="227">
                  <c:v>0.19766942528402612</c:v>
                </c:pt>
                <c:pt idx="228">
                  <c:v>0.19436901737941184</c:v>
                </c:pt>
                <c:pt idx="229">
                  <c:v>0.19434211793952305</c:v>
                </c:pt>
                <c:pt idx="230">
                  <c:v>0.1937916966827759</c:v>
                </c:pt>
                <c:pt idx="231">
                  <c:v>0.19045604789776477</c:v>
                </c:pt>
                <c:pt idx="232">
                  <c:v>0.19218659385683073</c:v>
                </c:pt>
                <c:pt idx="233">
                  <c:v>0.19272477937480337</c:v>
                </c:pt>
                <c:pt idx="234">
                  <c:v>0.19210536346493867</c:v>
                </c:pt>
                <c:pt idx="235">
                  <c:v>0.20545223663276646</c:v>
                </c:pt>
                <c:pt idx="236">
                  <c:v>0.2054469310976561</c:v>
                </c:pt>
                <c:pt idx="237">
                  <c:v>0.21598891789429794</c:v>
                </c:pt>
                <c:pt idx="238">
                  <c:v>0.21668527596262666</c:v>
                </c:pt>
                <c:pt idx="239">
                  <c:v>0.23906197488804259</c:v>
                </c:pt>
                <c:pt idx="240">
                  <c:v>0.24761499610711971</c:v>
                </c:pt>
                <c:pt idx="241">
                  <c:v>0.24840345696690544</c:v>
                </c:pt>
                <c:pt idx="242">
                  <c:v>0.25214406104332276</c:v>
                </c:pt>
                <c:pt idx="243">
                  <c:v>0.25167082053890999</c:v>
                </c:pt>
                <c:pt idx="244">
                  <c:v>0.25135480698398027</c:v>
                </c:pt>
                <c:pt idx="245">
                  <c:v>0.250955578166009</c:v>
                </c:pt>
                <c:pt idx="246">
                  <c:v>0.25097926742123422</c:v>
                </c:pt>
                <c:pt idx="247">
                  <c:v>0.25304491763706888</c:v>
                </c:pt>
                <c:pt idx="248">
                  <c:v>0.25284084317373395</c:v>
                </c:pt>
                <c:pt idx="249">
                  <c:v>0.25342777632464386</c:v>
                </c:pt>
                <c:pt idx="250">
                  <c:v>0.25053772399032836</c:v>
                </c:pt>
                <c:pt idx="251">
                  <c:v>0.2477034517690874</c:v>
                </c:pt>
                <c:pt idx="252">
                  <c:v>0.24691491608043672</c:v>
                </c:pt>
                <c:pt idx="253">
                  <c:v>0.24754187009581669</c:v>
                </c:pt>
                <c:pt idx="254">
                  <c:v>0.24631918852256124</c:v>
                </c:pt>
                <c:pt idx="255">
                  <c:v>0.24689307364349766</c:v>
                </c:pt>
                <c:pt idx="256">
                  <c:v>0.25045951567525548</c:v>
                </c:pt>
                <c:pt idx="257">
                  <c:v>0.25250616513219826</c:v>
                </c:pt>
                <c:pt idx="258">
                  <c:v>0.25408949093060162</c:v>
                </c:pt>
                <c:pt idx="259">
                  <c:v>0.25604885834868207</c:v>
                </c:pt>
                <c:pt idx="260">
                  <c:v>0.25761931086568196</c:v>
                </c:pt>
                <c:pt idx="261">
                  <c:v>0.25905519105641317</c:v>
                </c:pt>
                <c:pt idx="262">
                  <c:v>0.25456897616421847</c:v>
                </c:pt>
                <c:pt idx="263">
                  <c:v>0.26126319525080421</c:v>
                </c:pt>
                <c:pt idx="264">
                  <c:v>0.26175317840607776</c:v>
                </c:pt>
                <c:pt idx="265">
                  <c:v>0.26324064949168902</c:v>
                </c:pt>
                <c:pt idx="266">
                  <c:v>0.2659900207297286</c:v>
                </c:pt>
                <c:pt idx="267">
                  <c:v>0.26505828781266666</c:v>
                </c:pt>
                <c:pt idx="268">
                  <c:v>0.27294490571031921</c:v>
                </c:pt>
                <c:pt idx="269">
                  <c:v>0.27160924388119401</c:v>
                </c:pt>
                <c:pt idx="270">
                  <c:v>0.27671804479145318</c:v>
                </c:pt>
                <c:pt idx="271">
                  <c:v>0.27683207872195292</c:v>
                </c:pt>
                <c:pt idx="272">
                  <c:v>0.27891338275681798</c:v>
                </c:pt>
                <c:pt idx="273">
                  <c:v>0.27857176333156647</c:v>
                </c:pt>
                <c:pt idx="274">
                  <c:v>0.28068256299291405</c:v>
                </c:pt>
                <c:pt idx="275">
                  <c:v>0.28010393091956171</c:v>
                </c:pt>
                <c:pt idx="276">
                  <c:v>0.28101994410361408</c:v>
                </c:pt>
                <c:pt idx="277">
                  <c:v>0.27652645161983463</c:v>
                </c:pt>
                <c:pt idx="278">
                  <c:v>0.27610940226976255</c:v>
                </c:pt>
                <c:pt idx="279">
                  <c:v>0.27696472034539021</c:v>
                </c:pt>
                <c:pt idx="280">
                  <c:v>0.27712266224862558</c:v>
                </c:pt>
                <c:pt idx="281">
                  <c:v>0.27845805166316234</c:v>
                </c:pt>
                <c:pt idx="282">
                  <c:v>0.27826069939665693</c:v>
                </c:pt>
                <c:pt idx="283">
                  <c:v>0.29582514386850078</c:v>
                </c:pt>
                <c:pt idx="284">
                  <c:v>0.29748070363231049</c:v>
                </c:pt>
                <c:pt idx="285">
                  <c:v>0.29752421976617638</c:v>
                </c:pt>
                <c:pt idx="286">
                  <c:v>0.30372585477873204</c:v>
                </c:pt>
                <c:pt idx="287">
                  <c:v>0.30415618801304017</c:v>
                </c:pt>
                <c:pt idx="288">
                  <c:v>0.3066055022427035</c:v>
                </c:pt>
                <c:pt idx="289">
                  <c:v>0.30668679301759805</c:v>
                </c:pt>
                <c:pt idx="290">
                  <c:v>0.30696019229394367</c:v>
                </c:pt>
                <c:pt idx="291">
                  <c:v>0.30689326607686479</c:v>
                </c:pt>
                <c:pt idx="292">
                  <c:v>0.30586014459083405</c:v>
                </c:pt>
                <c:pt idx="293">
                  <c:v>0.30542476365060767</c:v>
                </c:pt>
                <c:pt idx="294">
                  <c:v>0.30541276214760765</c:v>
                </c:pt>
                <c:pt idx="295">
                  <c:v>0.29663733946259413</c:v>
                </c:pt>
                <c:pt idx="296">
                  <c:v>0.29821951872756741</c:v>
                </c:pt>
                <c:pt idx="297">
                  <c:v>0.28989107687389776</c:v>
                </c:pt>
                <c:pt idx="298">
                  <c:v>0.289642422875523</c:v>
                </c:pt>
                <c:pt idx="299">
                  <c:v>0.2729616188059093</c:v>
                </c:pt>
                <c:pt idx="300">
                  <c:v>0.26674211167424261</c:v>
                </c:pt>
                <c:pt idx="301">
                  <c:v>0.26613301140148127</c:v>
                </c:pt>
                <c:pt idx="302">
                  <c:v>0.26035329430945525</c:v>
                </c:pt>
                <c:pt idx="303">
                  <c:v>0.25951868887928048</c:v>
                </c:pt>
                <c:pt idx="304">
                  <c:v>0.26047136745402305</c:v>
                </c:pt>
                <c:pt idx="305">
                  <c:v>0.26027140696643064</c:v>
                </c:pt>
                <c:pt idx="306">
                  <c:v>0.26130949073886028</c:v>
                </c:pt>
                <c:pt idx="307">
                  <c:v>0.26327218647477008</c:v>
                </c:pt>
                <c:pt idx="308">
                  <c:v>0.2667481781676545</c:v>
                </c:pt>
                <c:pt idx="309">
                  <c:v>0.2614573750701335</c:v>
                </c:pt>
                <c:pt idx="310">
                  <c:v>0.25862100263900228</c:v>
                </c:pt>
                <c:pt idx="311">
                  <c:v>0.25843413653716263</c:v>
                </c:pt>
                <c:pt idx="312">
                  <c:v>0.25707488392823974</c:v>
                </c:pt>
                <c:pt idx="313">
                  <c:v>0.25613883649200525</c:v>
                </c:pt>
                <c:pt idx="314">
                  <c:v>0.25587179702044549</c:v>
                </c:pt>
                <c:pt idx="315">
                  <c:v>0.25926440853709409</c:v>
                </c:pt>
                <c:pt idx="316">
                  <c:v>0.25850824211937667</c:v>
                </c:pt>
                <c:pt idx="317">
                  <c:v>0.25871295089811319</c:v>
                </c:pt>
                <c:pt idx="318">
                  <c:v>0.26439594325811444</c:v>
                </c:pt>
                <c:pt idx="319">
                  <c:v>0.26503198749673429</c:v>
                </c:pt>
                <c:pt idx="320">
                  <c:v>0.28165927697703924</c:v>
                </c:pt>
                <c:pt idx="321">
                  <c:v>0.28255065211879665</c:v>
                </c:pt>
                <c:pt idx="322">
                  <c:v>0.27805506666693497</c:v>
                </c:pt>
                <c:pt idx="323">
                  <c:v>0.27333910554294272</c:v>
                </c:pt>
                <c:pt idx="324">
                  <c:v>0.27742259768811306</c:v>
                </c:pt>
                <c:pt idx="325">
                  <c:v>0.27546425936990299</c:v>
                </c:pt>
                <c:pt idx="326">
                  <c:v>0.27332125698501414</c:v>
                </c:pt>
                <c:pt idx="327">
                  <c:v>0.27151336415796534</c:v>
                </c:pt>
                <c:pt idx="328">
                  <c:v>0.26494260483130533</c:v>
                </c:pt>
                <c:pt idx="329">
                  <c:v>0.26497383417714893</c:v>
                </c:pt>
                <c:pt idx="330">
                  <c:v>0.24400087291227929</c:v>
                </c:pt>
                <c:pt idx="331">
                  <c:v>0.24447172065817949</c:v>
                </c:pt>
                <c:pt idx="332">
                  <c:v>0.24099663949778244</c:v>
                </c:pt>
                <c:pt idx="333">
                  <c:v>0.24153781581889772</c:v>
                </c:pt>
                <c:pt idx="334">
                  <c:v>0.24066070727386393</c:v>
                </c:pt>
                <c:pt idx="335">
                  <c:v>0.24097322049303696</c:v>
                </c:pt>
                <c:pt idx="336">
                  <c:v>0.24072333794213699</c:v>
                </c:pt>
                <c:pt idx="337">
                  <c:v>0.24311204032147993</c:v>
                </c:pt>
                <c:pt idx="338">
                  <c:v>0.24190324329284729</c:v>
                </c:pt>
                <c:pt idx="339">
                  <c:v>0.24401256923879766</c:v>
                </c:pt>
                <c:pt idx="340">
                  <c:v>0.25267212372530262</c:v>
                </c:pt>
                <c:pt idx="341">
                  <c:v>0.2500692115337031</c:v>
                </c:pt>
                <c:pt idx="342">
                  <c:v>0.24995325272902105</c:v>
                </c:pt>
                <c:pt idx="343">
                  <c:v>0.23610124029452056</c:v>
                </c:pt>
                <c:pt idx="344">
                  <c:v>0.23620754466528379</c:v>
                </c:pt>
                <c:pt idx="345">
                  <c:v>0.23798470136595523</c:v>
                </c:pt>
                <c:pt idx="346">
                  <c:v>0.23241386041191853</c:v>
                </c:pt>
                <c:pt idx="347">
                  <c:v>0.23269658059478285</c:v>
                </c:pt>
                <c:pt idx="348">
                  <c:v>0.22985499096726808</c:v>
                </c:pt>
                <c:pt idx="349">
                  <c:v>0.23068457560680933</c:v>
                </c:pt>
                <c:pt idx="350">
                  <c:v>0.23352795966792764</c:v>
                </c:pt>
                <c:pt idx="351">
                  <c:v>0.23359104535391356</c:v>
                </c:pt>
                <c:pt idx="352">
                  <c:v>0.24042116627229673</c:v>
                </c:pt>
                <c:pt idx="353">
                  <c:v>0.24541289855688939</c:v>
                </c:pt>
                <c:pt idx="354">
                  <c:v>0.24961268967624792</c:v>
                </c:pt>
                <c:pt idx="355">
                  <c:v>0.25155972634809615</c:v>
                </c:pt>
                <c:pt idx="356">
                  <c:v>0.27087674492643493</c:v>
                </c:pt>
                <c:pt idx="357">
                  <c:v>0.27655260418489613</c:v>
                </c:pt>
                <c:pt idx="358">
                  <c:v>0.27686332180764384</c:v>
                </c:pt>
                <c:pt idx="359">
                  <c:v>0.27727871805132354</c:v>
                </c:pt>
                <c:pt idx="360">
                  <c:v>0.27742773184351305</c:v>
                </c:pt>
                <c:pt idx="361">
                  <c:v>0.2888784394334421</c:v>
                </c:pt>
                <c:pt idx="362">
                  <c:v>0.29073347337725397</c:v>
                </c:pt>
                <c:pt idx="363">
                  <c:v>0.29550084556969741</c:v>
                </c:pt>
                <c:pt idx="364">
                  <c:v>0.2958982138458664</c:v>
                </c:pt>
                <c:pt idx="365">
                  <c:v>0.29655976560699004</c:v>
                </c:pt>
                <c:pt idx="366">
                  <c:v>0.29666441739799848</c:v>
                </c:pt>
                <c:pt idx="367">
                  <c:v>0.29354799682428739</c:v>
                </c:pt>
                <c:pt idx="368">
                  <c:v>0.29232882132298504</c:v>
                </c:pt>
                <c:pt idx="369">
                  <c:v>0.29217930916432122</c:v>
                </c:pt>
                <c:pt idx="370">
                  <c:v>0.29153604111926035</c:v>
                </c:pt>
                <c:pt idx="371">
                  <c:v>0.30059036701249708</c:v>
                </c:pt>
                <c:pt idx="372">
                  <c:v>0.30060278444202843</c:v>
                </c:pt>
                <c:pt idx="373">
                  <c:v>0.30328100980386224</c:v>
                </c:pt>
                <c:pt idx="374">
                  <c:v>0.30665573560564297</c:v>
                </c:pt>
                <c:pt idx="375">
                  <c:v>0.30846146495735077</c:v>
                </c:pt>
                <c:pt idx="376">
                  <c:v>0.31065638515708527</c:v>
                </c:pt>
                <c:pt idx="377">
                  <c:v>0.31388850606973623</c:v>
                </c:pt>
                <c:pt idx="378">
                  <c:v>0.30479955121058983</c:v>
                </c:pt>
                <c:pt idx="379">
                  <c:v>0.30510626758390691</c:v>
                </c:pt>
                <c:pt idx="380">
                  <c:v>0.29186940203542799</c:v>
                </c:pt>
                <c:pt idx="381">
                  <c:v>0.30340897429448249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0B-400B-BB33-0E1868962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0774063"/>
        <c:axId val="409419951"/>
      </c:lineChart>
      <c:dateAx>
        <c:axId val="53077406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419951"/>
        <c:crosses val="autoZero"/>
        <c:auto val="1"/>
        <c:lblOffset val="100"/>
        <c:baseTimeUnit val="days"/>
      </c:dateAx>
      <c:valAx>
        <c:axId val="40941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77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Rolling_Vol!$D$1</c:f>
              <c:strCache>
                <c:ptCount val="1"/>
                <c:pt idx="0">
                  <c:v>60-Day Rolling Annualized Volatility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Rolling_Vol!$A$2:$A$442</c:f>
              <c:numCache>
                <c:formatCode>m/d/yyyy</c:formatCode>
                <c:ptCount val="382"/>
                <c:pt idx="0">
                  <c:v>45590</c:v>
                </c:pt>
                <c:pt idx="1">
                  <c:v>45593</c:v>
                </c:pt>
                <c:pt idx="2">
                  <c:v>45594</c:v>
                </c:pt>
                <c:pt idx="3">
                  <c:v>45595</c:v>
                </c:pt>
                <c:pt idx="4">
                  <c:v>45596</c:v>
                </c:pt>
                <c:pt idx="5">
                  <c:v>45597</c:v>
                </c:pt>
                <c:pt idx="6">
                  <c:v>45600</c:v>
                </c:pt>
                <c:pt idx="7">
                  <c:v>45601</c:v>
                </c:pt>
                <c:pt idx="8">
                  <c:v>45602</c:v>
                </c:pt>
                <c:pt idx="9">
                  <c:v>45603</c:v>
                </c:pt>
                <c:pt idx="10">
                  <c:v>45604</c:v>
                </c:pt>
                <c:pt idx="11">
                  <c:v>45607</c:v>
                </c:pt>
                <c:pt idx="12">
                  <c:v>45608</c:v>
                </c:pt>
                <c:pt idx="13">
                  <c:v>45609</c:v>
                </c:pt>
                <c:pt idx="14">
                  <c:v>45610</c:v>
                </c:pt>
                <c:pt idx="15">
                  <c:v>45611</c:v>
                </c:pt>
                <c:pt idx="16">
                  <c:v>45614</c:v>
                </c:pt>
                <c:pt idx="17">
                  <c:v>45615</c:v>
                </c:pt>
                <c:pt idx="18">
                  <c:v>45616</c:v>
                </c:pt>
                <c:pt idx="19">
                  <c:v>45617</c:v>
                </c:pt>
                <c:pt idx="20">
                  <c:v>45618</c:v>
                </c:pt>
                <c:pt idx="21">
                  <c:v>45621</c:v>
                </c:pt>
                <c:pt idx="22">
                  <c:v>45622</c:v>
                </c:pt>
                <c:pt idx="23">
                  <c:v>45623</c:v>
                </c:pt>
                <c:pt idx="24">
                  <c:v>45625</c:v>
                </c:pt>
                <c:pt idx="25">
                  <c:v>45628</c:v>
                </c:pt>
                <c:pt idx="26">
                  <c:v>45629</c:v>
                </c:pt>
                <c:pt idx="27">
                  <c:v>45630</c:v>
                </c:pt>
                <c:pt idx="28">
                  <c:v>45631</c:v>
                </c:pt>
                <c:pt idx="29">
                  <c:v>45632</c:v>
                </c:pt>
                <c:pt idx="30">
                  <c:v>45635</c:v>
                </c:pt>
                <c:pt idx="31">
                  <c:v>45636</c:v>
                </c:pt>
                <c:pt idx="32">
                  <c:v>45637</c:v>
                </c:pt>
                <c:pt idx="33">
                  <c:v>45638</c:v>
                </c:pt>
                <c:pt idx="34">
                  <c:v>45639</c:v>
                </c:pt>
                <c:pt idx="35">
                  <c:v>45642</c:v>
                </c:pt>
                <c:pt idx="36">
                  <c:v>45643</c:v>
                </c:pt>
                <c:pt idx="37">
                  <c:v>45644</c:v>
                </c:pt>
                <c:pt idx="38">
                  <c:v>45645</c:v>
                </c:pt>
                <c:pt idx="39">
                  <c:v>45646</c:v>
                </c:pt>
                <c:pt idx="40">
                  <c:v>45649</c:v>
                </c:pt>
                <c:pt idx="41">
                  <c:v>45650</c:v>
                </c:pt>
                <c:pt idx="42">
                  <c:v>45652</c:v>
                </c:pt>
                <c:pt idx="43">
                  <c:v>45653</c:v>
                </c:pt>
                <c:pt idx="44">
                  <c:v>45656</c:v>
                </c:pt>
                <c:pt idx="45">
                  <c:v>45657</c:v>
                </c:pt>
                <c:pt idx="46">
                  <c:v>45659</c:v>
                </c:pt>
                <c:pt idx="47">
                  <c:v>45660</c:v>
                </c:pt>
                <c:pt idx="48">
                  <c:v>45663</c:v>
                </c:pt>
                <c:pt idx="49">
                  <c:v>45664</c:v>
                </c:pt>
                <c:pt idx="50">
                  <c:v>45665</c:v>
                </c:pt>
                <c:pt idx="51">
                  <c:v>45667</c:v>
                </c:pt>
                <c:pt idx="52">
                  <c:v>45670</c:v>
                </c:pt>
                <c:pt idx="53">
                  <c:v>45671</c:v>
                </c:pt>
                <c:pt idx="54">
                  <c:v>45672</c:v>
                </c:pt>
                <c:pt idx="55">
                  <c:v>45673</c:v>
                </c:pt>
                <c:pt idx="56">
                  <c:v>45674</c:v>
                </c:pt>
                <c:pt idx="57">
                  <c:v>45678</c:v>
                </c:pt>
                <c:pt idx="58">
                  <c:v>45679</c:v>
                </c:pt>
                <c:pt idx="59">
                  <c:v>45680</c:v>
                </c:pt>
                <c:pt idx="60">
                  <c:v>45681</c:v>
                </c:pt>
                <c:pt idx="61">
                  <c:v>45684</c:v>
                </c:pt>
                <c:pt idx="62">
                  <c:v>45685</c:v>
                </c:pt>
                <c:pt idx="63">
                  <c:v>45686</c:v>
                </c:pt>
                <c:pt idx="64">
                  <c:v>45687</c:v>
                </c:pt>
                <c:pt idx="65">
                  <c:v>45688</c:v>
                </c:pt>
                <c:pt idx="66">
                  <c:v>45691</c:v>
                </c:pt>
                <c:pt idx="67">
                  <c:v>45692</c:v>
                </c:pt>
                <c:pt idx="68">
                  <c:v>45693</c:v>
                </c:pt>
                <c:pt idx="69">
                  <c:v>45694</c:v>
                </c:pt>
                <c:pt idx="70">
                  <c:v>45695</c:v>
                </c:pt>
                <c:pt idx="71">
                  <c:v>45698</c:v>
                </c:pt>
                <c:pt idx="72">
                  <c:v>45699</c:v>
                </c:pt>
                <c:pt idx="73">
                  <c:v>45700</c:v>
                </c:pt>
                <c:pt idx="74">
                  <c:v>45701</c:v>
                </c:pt>
                <c:pt idx="75">
                  <c:v>45702</c:v>
                </c:pt>
                <c:pt idx="76">
                  <c:v>45706</c:v>
                </c:pt>
                <c:pt idx="77">
                  <c:v>45707</c:v>
                </c:pt>
                <c:pt idx="78">
                  <c:v>45708</c:v>
                </c:pt>
                <c:pt idx="79">
                  <c:v>45709</c:v>
                </c:pt>
                <c:pt idx="80">
                  <c:v>45712</c:v>
                </c:pt>
                <c:pt idx="81">
                  <c:v>45713</c:v>
                </c:pt>
                <c:pt idx="82">
                  <c:v>45714</c:v>
                </c:pt>
                <c:pt idx="83">
                  <c:v>45715</c:v>
                </c:pt>
                <c:pt idx="84">
                  <c:v>45716</c:v>
                </c:pt>
                <c:pt idx="85">
                  <c:v>45719</c:v>
                </c:pt>
                <c:pt idx="86">
                  <c:v>45720</c:v>
                </c:pt>
                <c:pt idx="87">
                  <c:v>45721</c:v>
                </c:pt>
                <c:pt idx="88">
                  <c:v>45722</c:v>
                </c:pt>
                <c:pt idx="89">
                  <c:v>45723</c:v>
                </c:pt>
                <c:pt idx="90">
                  <c:v>45726</c:v>
                </c:pt>
                <c:pt idx="91">
                  <c:v>45727</c:v>
                </c:pt>
                <c:pt idx="92">
                  <c:v>45728</c:v>
                </c:pt>
                <c:pt idx="93">
                  <c:v>45729</c:v>
                </c:pt>
                <c:pt idx="94">
                  <c:v>45730</c:v>
                </c:pt>
                <c:pt idx="95">
                  <c:v>45733</c:v>
                </c:pt>
                <c:pt idx="96">
                  <c:v>45734</c:v>
                </c:pt>
                <c:pt idx="97">
                  <c:v>45735</c:v>
                </c:pt>
                <c:pt idx="98">
                  <c:v>45736</c:v>
                </c:pt>
                <c:pt idx="99">
                  <c:v>45737</c:v>
                </c:pt>
                <c:pt idx="100">
                  <c:v>45740</c:v>
                </c:pt>
                <c:pt idx="101">
                  <c:v>45741</c:v>
                </c:pt>
                <c:pt idx="102">
                  <c:v>45742</c:v>
                </c:pt>
                <c:pt idx="103">
                  <c:v>45743</c:v>
                </c:pt>
                <c:pt idx="104">
                  <c:v>45744</c:v>
                </c:pt>
                <c:pt idx="105">
                  <c:v>45747</c:v>
                </c:pt>
                <c:pt idx="106">
                  <c:v>45748</c:v>
                </c:pt>
                <c:pt idx="107">
                  <c:v>45749</c:v>
                </c:pt>
                <c:pt idx="108">
                  <c:v>45750</c:v>
                </c:pt>
                <c:pt idx="109">
                  <c:v>45751</c:v>
                </c:pt>
                <c:pt idx="110">
                  <c:v>45754</c:v>
                </c:pt>
                <c:pt idx="111">
                  <c:v>45755</c:v>
                </c:pt>
                <c:pt idx="112">
                  <c:v>45756</c:v>
                </c:pt>
                <c:pt idx="113">
                  <c:v>45757</c:v>
                </c:pt>
                <c:pt idx="114">
                  <c:v>45758</c:v>
                </c:pt>
                <c:pt idx="115">
                  <c:v>45761</c:v>
                </c:pt>
                <c:pt idx="116">
                  <c:v>45762</c:v>
                </c:pt>
                <c:pt idx="117">
                  <c:v>45763</c:v>
                </c:pt>
                <c:pt idx="118">
                  <c:v>45764</c:v>
                </c:pt>
                <c:pt idx="119">
                  <c:v>45768</c:v>
                </c:pt>
                <c:pt idx="120">
                  <c:v>45769</c:v>
                </c:pt>
                <c:pt idx="121">
                  <c:v>45770</c:v>
                </c:pt>
                <c:pt idx="122">
                  <c:v>45771</c:v>
                </c:pt>
                <c:pt idx="123">
                  <c:v>45772</c:v>
                </c:pt>
                <c:pt idx="124">
                  <c:v>45775</c:v>
                </c:pt>
                <c:pt idx="125">
                  <c:v>45776</c:v>
                </c:pt>
                <c:pt idx="126">
                  <c:v>45777</c:v>
                </c:pt>
                <c:pt idx="127">
                  <c:v>45778</c:v>
                </c:pt>
                <c:pt idx="128">
                  <c:v>45779</c:v>
                </c:pt>
                <c:pt idx="129">
                  <c:v>45782</c:v>
                </c:pt>
                <c:pt idx="130">
                  <c:v>45783</c:v>
                </c:pt>
                <c:pt idx="131">
                  <c:v>45784</c:v>
                </c:pt>
                <c:pt idx="132">
                  <c:v>45785</c:v>
                </c:pt>
                <c:pt idx="133">
                  <c:v>45786</c:v>
                </c:pt>
                <c:pt idx="134">
                  <c:v>45789</c:v>
                </c:pt>
                <c:pt idx="135">
                  <c:v>45790</c:v>
                </c:pt>
                <c:pt idx="136">
                  <c:v>45791</c:v>
                </c:pt>
                <c:pt idx="137">
                  <c:v>45792</c:v>
                </c:pt>
                <c:pt idx="138">
                  <c:v>45793</c:v>
                </c:pt>
                <c:pt idx="139">
                  <c:v>45796</c:v>
                </c:pt>
                <c:pt idx="140">
                  <c:v>45797</c:v>
                </c:pt>
                <c:pt idx="141">
                  <c:v>45798</c:v>
                </c:pt>
                <c:pt idx="142">
                  <c:v>45799</c:v>
                </c:pt>
                <c:pt idx="143">
                  <c:v>45800</c:v>
                </c:pt>
                <c:pt idx="144">
                  <c:v>45804</c:v>
                </c:pt>
                <c:pt idx="145">
                  <c:v>45805</c:v>
                </c:pt>
                <c:pt idx="146">
                  <c:v>45806</c:v>
                </c:pt>
                <c:pt idx="147">
                  <c:v>45807</c:v>
                </c:pt>
                <c:pt idx="148">
                  <c:v>45810</c:v>
                </c:pt>
                <c:pt idx="149">
                  <c:v>45811</c:v>
                </c:pt>
                <c:pt idx="150">
                  <c:v>45812</c:v>
                </c:pt>
                <c:pt idx="151">
                  <c:v>45813</c:v>
                </c:pt>
                <c:pt idx="152">
                  <c:v>45814</c:v>
                </c:pt>
                <c:pt idx="153">
                  <c:v>45817</c:v>
                </c:pt>
                <c:pt idx="154">
                  <c:v>45818</c:v>
                </c:pt>
                <c:pt idx="155">
                  <c:v>45819</c:v>
                </c:pt>
                <c:pt idx="156">
                  <c:v>45820</c:v>
                </c:pt>
                <c:pt idx="157">
                  <c:v>45821</c:v>
                </c:pt>
                <c:pt idx="158">
                  <c:v>45824</c:v>
                </c:pt>
                <c:pt idx="159">
                  <c:v>45825</c:v>
                </c:pt>
                <c:pt idx="160">
                  <c:v>45826</c:v>
                </c:pt>
                <c:pt idx="161">
                  <c:v>45828</c:v>
                </c:pt>
                <c:pt idx="162">
                  <c:v>45831</c:v>
                </c:pt>
                <c:pt idx="163">
                  <c:v>45832</c:v>
                </c:pt>
                <c:pt idx="164">
                  <c:v>45833</c:v>
                </c:pt>
                <c:pt idx="165">
                  <c:v>45834</c:v>
                </c:pt>
                <c:pt idx="166">
                  <c:v>45835</c:v>
                </c:pt>
                <c:pt idx="167">
                  <c:v>45838</c:v>
                </c:pt>
                <c:pt idx="168">
                  <c:v>45839</c:v>
                </c:pt>
                <c:pt idx="169">
                  <c:v>45840</c:v>
                </c:pt>
                <c:pt idx="170">
                  <c:v>45841</c:v>
                </c:pt>
                <c:pt idx="171">
                  <c:v>45845</c:v>
                </c:pt>
                <c:pt idx="172">
                  <c:v>45846</c:v>
                </c:pt>
                <c:pt idx="173">
                  <c:v>45847</c:v>
                </c:pt>
                <c:pt idx="174">
                  <c:v>45848</c:v>
                </c:pt>
                <c:pt idx="175">
                  <c:v>45849</c:v>
                </c:pt>
                <c:pt idx="176">
                  <c:v>45852</c:v>
                </c:pt>
                <c:pt idx="177">
                  <c:v>45853</c:v>
                </c:pt>
                <c:pt idx="178">
                  <c:v>45854</c:v>
                </c:pt>
                <c:pt idx="179">
                  <c:v>45855</c:v>
                </c:pt>
                <c:pt idx="180">
                  <c:v>45856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45866</c:v>
                </c:pt>
                <c:pt idx="187">
                  <c:v>45867</c:v>
                </c:pt>
                <c:pt idx="188">
                  <c:v>45868</c:v>
                </c:pt>
                <c:pt idx="189">
                  <c:v>45869</c:v>
                </c:pt>
                <c:pt idx="190">
                  <c:v>45870</c:v>
                </c:pt>
                <c:pt idx="191">
                  <c:v>45873</c:v>
                </c:pt>
                <c:pt idx="192">
                  <c:v>45874</c:v>
                </c:pt>
                <c:pt idx="193">
                  <c:v>45875</c:v>
                </c:pt>
                <c:pt idx="194">
                  <c:v>45876</c:v>
                </c:pt>
                <c:pt idx="195">
                  <c:v>45877</c:v>
                </c:pt>
                <c:pt idx="196">
                  <c:v>45880</c:v>
                </c:pt>
                <c:pt idx="197">
                  <c:v>45881</c:v>
                </c:pt>
                <c:pt idx="198">
                  <c:v>45882</c:v>
                </c:pt>
                <c:pt idx="199">
                  <c:v>45883</c:v>
                </c:pt>
                <c:pt idx="200">
                  <c:v>45884</c:v>
                </c:pt>
                <c:pt idx="201">
                  <c:v>45887</c:v>
                </c:pt>
                <c:pt idx="202">
                  <c:v>45888</c:v>
                </c:pt>
                <c:pt idx="203">
                  <c:v>45889</c:v>
                </c:pt>
                <c:pt idx="204">
                  <c:v>45890</c:v>
                </c:pt>
                <c:pt idx="205">
                  <c:v>45891</c:v>
                </c:pt>
                <c:pt idx="206">
                  <c:v>45894</c:v>
                </c:pt>
                <c:pt idx="207">
                  <c:v>45895</c:v>
                </c:pt>
                <c:pt idx="208">
                  <c:v>45896</c:v>
                </c:pt>
                <c:pt idx="209">
                  <c:v>45897</c:v>
                </c:pt>
                <c:pt idx="210">
                  <c:v>45898</c:v>
                </c:pt>
                <c:pt idx="211">
                  <c:v>45902</c:v>
                </c:pt>
                <c:pt idx="212">
                  <c:v>45903</c:v>
                </c:pt>
                <c:pt idx="213">
                  <c:v>45904</c:v>
                </c:pt>
                <c:pt idx="214">
                  <c:v>45905</c:v>
                </c:pt>
                <c:pt idx="215">
                  <c:v>45908</c:v>
                </c:pt>
                <c:pt idx="216">
                  <c:v>45909</c:v>
                </c:pt>
                <c:pt idx="217">
                  <c:v>45910</c:v>
                </c:pt>
                <c:pt idx="218">
                  <c:v>45911</c:v>
                </c:pt>
                <c:pt idx="219">
                  <c:v>45912</c:v>
                </c:pt>
                <c:pt idx="220">
                  <c:v>45915</c:v>
                </c:pt>
                <c:pt idx="221">
                  <c:v>45916</c:v>
                </c:pt>
                <c:pt idx="222">
                  <c:v>45917</c:v>
                </c:pt>
                <c:pt idx="223">
                  <c:v>45918</c:v>
                </c:pt>
                <c:pt idx="224">
                  <c:v>45919</c:v>
                </c:pt>
                <c:pt idx="225">
                  <c:v>45922</c:v>
                </c:pt>
                <c:pt idx="226">
                  <c:v>45923</c:v>
                </c:pt>
                <c:pt idx="227">
                  <c:v>45924</c:v>
                </c:pt>
                <c:pt idx="228">
                  <c:v>45925</c:v>
                </c:pt>
                <c:pt idx="229">
                  <c:v>45926</c:v>
                </c:pt>
                <c:pt idx="230">
                  <c:v>45929</c:v>
                </c:pt>
                <c:pt idx="231">
                  <c:v>45930</c:v>
                </c:pt>
                <c:pt idx="232">
                  <c:v>45931</c:v>
                </c:pt>
                <c:pt idx="233">
                  <c:v>45932</c:v>
                </c:pt>
                <c:pt idx="234">
                  <c:v>45933</c:v>
                </c:pt>
                <c:pt idx="235">
                  <c:v>45936</c:v>
                </c:pt>
                <c:pt idx="236">
                  <c:v>45937</c:v>
                </c:pt>
                <c:pt idx="237">
                  <c:v>45938</c:v>
                </c:pt>
                <c:pt idx="238">
                  <c:v>45939</c:v>
                </c:pt>
                <c:pt idx="239">
                  <c:v>45940</c:v>
                </c:pt>
                <c:pt idx="240">
                  <c:v>45943</c:v>
                </c:pt>
                <c:pt idx="241">
                  <c:v>45944</c:v>
                </c:pt>
                <c:pt idx="242">
                  <c:v>45945</c:v>
                </c:pt>
                <c:pt idx="243">
                  <c:v>45946</c:v>
                </c:pt>
                <c:pt idx="244">
                  <c:v>45947</c:v>
                </c:pt>
                <c:pt idx="245">
                  <c:v>45950</c:v>
                </c:pt>
                <c:pt idx="246">
                  <c:v>45951</c:v>
                </c:pt>
                <c:pt idx="247">
                  <c:v>45952</c:v>
                </c:pt>
                <c:pt idx="248">
                  <c:v>45953</c:v>
                </c:pt>
                <c:pt idx="249">
                  <c:v>45954</c:v>
                </c:pt>
                <c:pt idx="250">
                  <c:v>45957</c:v>
                </c:pt>
                <c:pt idx="251">
                  <c:v>45958</c:v>
                </c:pt>
                <c:pt idx="252">
                  <c:v>45959</c:v>
                </c:pt>
                <c:pt idx="253">
                  <c:v>45960</c:v>
                </c:pt>
                <c:pt idx="254">
                  <c:v>45961</c:v>
                </c:pt>
                <c:pt idx="255">
                  <c:v>45964</c:v>
                </c:pt>
                <c:pt idx="256">
                  <c:v>45965</c:v>
                </c:pt>
                <c:pt idx="257">
                  <c:v>45966</c:v>
                </c:pt>
                <c:pt idx="258">
                  <c:v>45967</c:v>
                </c:pt>
                <c:pt idx="259">
                  <c:v>45968</c:v>
                </c:pt>
                <c:pt idx="260">
                  <c:v>45971</c:v>
                </c:pt>
                <c:pt idx="261">
                  <c:v>45972</c:v>
                </c:pt>
                <c:pt idx="262">
                  <c:v>45973</c:v>
                </c:pt>
                <c:pt idx="263">
                  <c:v>45974</c:v>
                </c:pt>
                <c:pt idx="264">
                  <c:v>45975</c:v>
                </c:pt>
                <c:pt idx="265">
                  <c:v>45978</c:v>
                </c:pt>
                <c:pt idx="266">
                  <c:v>45979</c:v>
                </c:pt>
                <c:pt idx="267">
                  <c:v>45980</c:v>
                </c:pt>
                <c:pt idx="268">
                  <c:v>45981</c:v>
                </c:pt>
                <c:pt idx="269">
                  <c:v>45982</c:v>
                </c:pt>
                <c:pt idx="270">
                  <c:v>45985</c:v>
                </c:pt>
                <c:pt idx="271">
                  <c:v>45986</c:v>
                </c:pt>
                <c:pt idx="272">
                  <c:v>45987</c:v>
                </c:pt>
                <c:pt idx="273">
                  <c:v>45989</c:v>
                </c:pt>
                <c:pt idx="274">
                  <c:v>45992</c:v>
                </c:pt>
                <c:pt idx="275">
                  <c:v>45993</c:v>
                </c:pt>
                <c:pt idx="276">
                  <c:v>45994</c:v>
                </c:pt>
                <c:pt idx="277">
                  <c:v>45995</c:v>
                </c:pt>
                <c:pt idx="278">
                  <c:v>45996</c:v>
                </c:pt>
                <c:pt idx="279">
                  <c:v>45999</c:v>
                </c:pt>
                <c:pt idx="280">
                  <c:v>46000</c:v>
                </c:pt>
                <c:pt idx="281">
                  <c:v>46001</c:v>
                </c:pt>
                <c:pt idx="282">
                  <c:v>46002</c:v>
                </c:pt>
                <c:pt idx="283">
                  <c:v>46003</c:v>
                </c:pt>
                <c:pt idx="284">
                  <c:v>46006</c:v>
                </c:pt>
                <c:pt idx="285">
                  <c:v>46007</c:v>
                </c:pt>
                <c:pt idx="286">
                  <c:v>46008</c:v>
                </c:pt>
                <c:pt idx="287">
                  <c:v>46009</c:v>
                </c:pt>
                <c:pt idx="288">
                  <c:v>46010</c:v>
                </c:pt>
                <c:pt idx="289">
                  <c:v>46013</c:v>
                </c:pt>
                <c:pt idx="290">
                  <c:v>46014</c:v>
                </c:pt>
                <c:pt idx="291">
                  <c:v>46015</c:v>
                </c:pt>
                <c:pt idx="292">
                  <c:v>46017</c:v>
                </c:pt>
                <c:pt idx="293">
                  <c:v>46020</c:v>
                </c:pt>
                <c:pt idx="294">
                  <c:v>46021</c:v>
                </c:pt>
                <c:pt idx="295">
                  <c:v>46022</c:v>
                </c:pt>
                <c:pt idx="296">
                  <c:v>46024</c:v>
                </c:pt>
                <c:pt idx="297">
                  <c:v>46027</c:v>
                </c:pt>
                <c:pt idx="298">
                  <c:v>46028</c:v>
                </c:pt>
                <c:pt idx="299">
                  <c:v>46029</c:v>
                </c:pt>
                <c:pt idx="300">
                  <c:v>46030</c:v>
                </c:pt>
                <c:pt idx="301">
                  <c:v>46031</c:v>
                </c:pt>
                <c:pt idx="302">
                  <c:v>46034</c:v>
                </c:pt>
                <c:pt idx="303">
                  <c:v>46035</c:v>
                </c:pt>
                <c:pt idx="304">
                  <c:v>46036</c:v>
                </c:pt>
                <c:pt idx="305">
                  <c:v>46037</c:v>
                </c:pt>
                <c:pt idx="306">
                  <c:v>46038</c:v>
                </c:pt>
                <c:pt idx="307">
                  <c:v>46042</c:v>
                </c:pt>
                <c:pt idx="308">
                  <c:v>46043</c:v>
                </c:pt>
                <c:pt idx="309">
                  <c:v>46044</c:v>
                </c:pt>
                <c:pt idx="310">
                  <c:v>46045</c:v>
                </c:pt>
                <c:pt idx="311">
                  <c:v>46048</c:v>
                </c:pt>
                <c:pt idx="312">
                  <c:v>46049</c:v>
                </c:pt>
                <c:pt idx="313">
                  <c:v>46050</c:v>
                </c:pt>
                <c:pt idx="314">
                  <c:v>46051</c:v>
                </c:pt>
                <c:pt idx="315">
                  <c:v>46052</c:v>
                </c:pt>
                <c:pt idx="316">
                  <c:v>46055</c:v>
                </c:pt>
                <c:pt idx="317">
                  <c:v>46056</c:v>
                </c:pt>
                <c:pt idx="318">
                  <c:v>46057</c:v>
                </c:pt>
                <c:pt idx="319">
                  <c:v>46058</c:v>
                </c:pt>
                <c:pt idx="320">
                  <c:v>46059</c:v>
                </c:pt>
                <c:pt idx="321">
                  <c:v>46062</c:v>
                </c:pt>
                <c:pt idx="322">
                  <c:v>46063</c:v>
                </c:pt>
                <c:pt idx="323">
                  <c:v>46064</c:v>
                </c:pt>
                <c:pt idx="324">
                  <c:v>46065</c:v>
                </c:pt>
                <c:pt idx="325">
                  <c:v>46066</c:v>
                </c:pt>
                <c:pt idx="326">
                  <c:v>46070</c:v>
                </c:pt>
                <c:pt idx="327">
                  <c:v>46071</c:v>
                </c:pt>
                <c:pt idx="328">
                  <c:v>46072</c:v>
                </c:pt>
                <c:pt idx="329">
                  <c:v>46073</c:v>
                </c:pt>
                <c:pt idx="330">
                  <c:v>46076</c:v>
                </c:pt>
                <c:pt idx="331">
                  <c:v>46077</c:v>
                </c:pt>
                <c:pt idx="332">
                  <c:v>46078</c:v>
                </c:pt>
                <c:pt idx="333">
                  <c:v>46079</c:v>
                </c:pt>
                <c:pt idx="334">
                  <c:v>46080</c:v>
                </c:pt>
                <c:pt idx="335">
                  <c:v>46083</c:v>
                </c:pt>
                <c:pt idx="336">
                  <c:v>46084</c:v>
                </c:pt>
                <c:pt idx="337">
                  <c:v>46085</c:v>
                </c:pt>
                <c:pt idx="338">
                  <c:v>46086</c:v>
                </c:pt>
                <c:pt idx="339">
                  <c:v>46087</c:v>
                </c:pt>
                <c:pt idx="340">
                  <c:v>46090</c:v>
                </c:pt>
                <c:pt idx="341">
                  <c:v>46091</c:v>
                </c:pt>
                <c:pt idx="342">
                  <c:v>46092</c:v>
                </c:pt>
                <c:pt idx="343">
                  <c:v>46093</c:v>
                </c:pt>
                <c:pt idx="344">
                  <c:v>46094</c:v>
                </c:pt>
                <c:pt idx="345">
                  <c:v>46097</c:v>
                </c:pt>
                <c:pt idx="346">
                  <c:v>46098</c:v>
                </c:pt>
                <c:pt idx="347">
                  <c:v>46099</c:v>
                </c:pt>
                <c:pt idx="348">
                  <c:v>46100</c:v>
                </c:pt>
                <c:pt idx="349">
                  <c:v>46101</c:v>
                </c:pt>
                <c:pt idx="350">
                  <c:v>46104</c:v>
                </c:pt>
                <c:pt idx="351">
                  <c:v>46105</c:v>
                </c:pt>
                <c:pt idx="352">
                  <c:v>46106</c:v>
                </c:pt>
                <c:pt idx="353">
                  <c:v>46107</c:v>
                </c:pt>
                <c:pt idx="354">
                  <c:v>46108</c:v>
                </c:pt>
                <c:pt idx="355">
                  <c:v>46111</c:v>
                </c:pt>
                <c:pt idx="356">
                  <c:v>46112</c:v>
                </c:pt>
                <c:pt idx="357">
                  <c:v>46113</c:v>
                </c:pt>
                <c:pt idx="358">
                  <c:v>46114</c:v>
                </c:pt>
                <c:pt idx="359">
                  <c:v>46118</c:v>
                </c:pt>
                <c:pt idx="360">
                  <c:v>46119</c:v>
                </c:pt>
                <c:pt idx="361">
                  <c:v>46120</c:v>
                </c:pt>
                <c:pt idx="362">
                  <c:v>46121</c:v>
                </c:pt>
                <c:pt idx="363">
                  <c:v>46122</c:v>
                </c:pt>
                <c:pt idx="364">
                  <c:v>46125</c:v>
                </c:pt>
                <c:pt idx="365">
                  <c:v>46126</c:v>
                </c:pt>
                <c:pt idx="366">
                  <c:v>46127</c:v>
                </c:pt>
                <c:pt idx="367">
                  <c:v>46128</c:v>
                </c:pt>
                <c:pt idx="368">
                  <c:v>46129</c:v>
                </c:pt>
                <c:pt idx="369">
                  <c:v>46132</c:v>
                </c:pt>
                <c:pt idx="370">
                  <c:v>46133</c:v>
                </c:pt>
                <c:pt idx="371">
                  <c:v>46134</c:v>
                </c:pt>
                <c:pt idx="372">
                  <c:v>46135</c:v>
                </c:pt>
                <c:pt idx="373">
                  <c:v>46136</c:v>
                </c:pt>
                <c:pt idx="374">
                  <c:v>46139</c:v>
                </c:pt>
                <c:pt idx="375">
                  <c:v>46140</c:v>
                </c:pt>
                <c:pt idx="376">
                  <c:v>46141</c:v>
                </c:pt>
                <c:pt idx="377">
                  <c:v>46142</c:v>
                </c:pt>
                <c:pt idx="378">
                  <c:v>46143</c:v>
                </c:pt>
                <c:pt idx="379">
                  <c:v>46146</c:v>
                </c:pt>
                <c:pt idx="380">
                  <c:v>46147</c:v>
                </c:pt>
                <c:pt idx="381">
                  <c:v>46148</c:v>
                </c:pt>
              </c:numCache>
            </c:numRef>
          </c:cat>
          <c:val>
            <c:numRef>
              <c:f>Rolling_Vol!$D$2:$D$442</c:f>
              <c:numCache>
                <c:formatCode>0.00%</c:formatCode>
                <c:ptCount val="382"/>
                <c:pt idx="0">
                  <c:v>0.28052267275889659</c:v>
                </c:pt>
                <c:pt idx="1">
                  <c:v>0.27292151039181728</c:v>
                </c:pt>
                <c:pt idx="2">
                  <c:v>0.26991290116985323</c:v>
                </c:pt>
                <c:pt idx="3">
                  <c:v>0.27813118765267597</c:v>
                </c:pt>
                <c:pt idx="4">
                  <c:v>0.27797939871235355</c:v>
                </c:pt>
                <c:pt idx="5">
                  <c:v>0.25429547889910925</c:v>
                </c:pt>
                <c:pt idx="6">
                  <c:v>0.25416481926965845</c:v>
                </c:pt>
                <c:pt idx="7">
                  <c:v>0.25610683529173112</c:v>
                </c:pt>
                <c:pt idx="8">
                  <c:v>0.25695309740439332</c:v>
                </c:pt>
                <c:pt idx="9">
                  <c:v>0.25784854993375944</c:v>
                </c:pt>
                <c:pt idx="10">
                  <c:v>0.24675235402396656</c:v>
                </c:pt>
                <c:pt idx="11">
                  <c:v>0.24701239473728781</c:v>
                </c:pt>
                <c:pt idx="12">
                  <c:v>0.24673505207939919</c:v>
                </c:pt>
                <c:pt idx="13">
                  <c:v>0.24903118033585217</c:v>
                </c:pt>
                <c:pt idx="14">
                  <c:v>0.24954329926217644</c:v>
                </c:pt>
                <c:pt idx="15">
                  <c:v>0.25215684215740436</c:v>
                </c:pt>
                <c:pt idx="16">
                  <c:v>0.24990464021979522</c:v>
                </c:pt>
                <c:pt idx="17">
                  <c:v>0.24681187849416505</c:v>
                </c:pt>
                <c:pt idx="18">
                  <c:v>0.2464288494477487</c:v>
                </c:pt>
                <c:pt idx="19">
                  <c:v>0.24599494626755067</c:v>
                </c:pt>
                <c:pt idx="20">
                  <c:v>0.24602810804532052</c:v>
                </c:pt>
                <c:pt idx="21">
                  <c:v>0.23933917446652336</c:v>
                </c:pt>
                <c:pt idx="22">
                  <c:v>0.22363343783111247</c:v>
                </c:pt>
                <c:pt idx="23">
                  <c:v>0.22537134842019138</c:v>
                </c:pt>
                <c:pt idx="24">
                  <c:v>0.2243360308970187</c:v>
                </c:pt>
                <c:pt idx="25">
                  <c:v>0.21104368920140057</c:v>
                </c:pt>
                <c:pt idx="26">
                  <c:v>0.20565624730945342</c:v>
                </c:pt>
                <c:pt idx="27">
                  <c:v>0.23140438317797171</c:v>
                </c:pt>
                <c:pt idx="28">
                  <c:v>0.22389668238675731</c:v>
                </c:pt>
                <c:pt idx="29">
                  <c:v>0.22372027450337922</c:v>
                </c:pt>
                <c:pt idx="30">
                  <c:v>0.23353776130393222</c:v>
                </c:pt>
                <c:pt idx="31">
                  <c:v>0.23384855523406264</c:v>
                </c:pt>
                <c:pt idx="32">
                  <c:v>0.23806149817711986</c:v>
                </c:pt>
                <c:pt idx="33">
                  <c:v>0.23797080861179848</c:v>
                </c:pt>
                <c:pt idx="34">
                  <c:v>0.26633592937632256</c:v>
                </c:pt>
                <c:pt idx="35">
                  <c:v>0.27216294713717298</c:v>
                </c:pt>
                <c:pt idx="36">
                  <c:v>0.28280113068798668</c:v>
                </c:pt>
                <c:pt idx="37">
                  <c:v>0.29916114637667851</c:v>
                </c:pt>
                <c:pt idx="38">
                  <c:v>0.29923251321659472</c:v>
                </c:pt>
                <c:pt idx="39">
                  <c:v>0.29942072577079676</c:v>
                </c:pt>
                <c:pt idx="40">
                  <c:v>0.30048994462112011</c:v>
                </c:pt>
                <c:pt idx="41">
                  <c:v>0.30191035083742751</c:v>
                </c:pt>
                <c:pt idx="42">
                  <c:v>0.29980332938309529</c:v>
                </c:pt>
                <c:pt idx="43">
                  <c:v>0.30090266066415244</c:v>
                </c:pt>
                <c:pt idx="44">
                  <c:v>0.30359023628133042</c:v>
                </c:pt>
                <c:pt idx="45">
                  <c:v>0.30145589439412546</c:v>
                </c:pt>
                <c:pt idx="46">
                  <c:v>0.30156384070761061</c:v>
                </c:pt>
                <c:pt idx="47">
                  <c:v>0.30325120455518623</c:v>
                </c:pt>
                <c:pt idx="48">
                  <c:v>0.30320188462411024</c:v>
                </c:pt>
                <c:pt idx="49">
                  <c:v>0.30393885938042164</c:v>
                </c:pt>
                <c:pt idx="50">
                  <c:v>0.30341611529382517</c:v>
                </c:pt>
                <c:pt idx="51">
                  <c:v>0.30759544029321106</c:v>
                </c:pt>
                <c:pt idx="52">
                  <c:v>0.30587866907416827</c:v>
                </c:pt>
                <c:pt idx="53">
                  <c:v>0.30546876425970171</c:v>
                </c:pt>
                <c:pt idx="54">
                  <c:v>0.30751729729834265</c:v>
                </c:pt>
                <c:pt idx="55">
                  <c:v>0.30707345012018089</c:v>
                </c:pt>
                <c:pt idx="56">
                  <c:v>0.30969947572529438</c:v>
                </c:pt>
                <c:pt idx="57">
                  <c:v>0.30990607373633683</c:v>
                </c:pt>
                <c:pt idx="58">
                  <c:v>0.30858034781735733</c:v>
                </c:pt>
                <c:pt idx="59">
                  <c:v>0.30831608789822607</c:v>
                </c:pt>
                <c:pt idx="60">
                  <c:v>0.30833268823670401</c:v>
                </c:pt>
                <c:pt idx="61">
                  <c:v>0.35850127321521141</c:v>
                </c:pt>
                <c:pt idx="62">
                  <c:v>0.35768036662740199</c:v>
                </c:pt>
                <c:pt idx="63">
                  <c:v>0.3523155723160098</c:v>
                </c:pt>
                <c:pt idx="64">
                  <c:v>0.35181597768777939</c:v>
                </c:pt>
                <c:pt idx="65">
                  <c:v>0.35165918615532171</c:v>
                </c:pt>
                <c:pt idx="66">
                  <c:v>0.35136686237010356</c:v>
                </c:pt>
                <c:pt idx="67">
                  <c:v>0.35000797010023516</c:v>
                </c:pt>
                <c:pt idx="68">
                  <c:v>0.34720930195931543</c:v>
                </c:pt>
                <c:pt idx="69">
                  <c:v>0.34635871236040883</c:v>
                </c:pt>
                <c:pt idx="70">
                  <c:v>0.35084928778796071</c:v>
                </c:pt>
                <c:pt idx="71">
                  <c:v>0.35144909327658147</c:v>
                </c:pt>
                <c:pt idx="72">
                  <c:v>0.3510907085295617</c:v>
                </c:pt>
                <c:pt idx="73">
                  <c:v>0.34968505026097524</c:v>
                </c:pt>
                <c:pt idx="74">
                  <c:v>0.34929430979761517</c:v>
                </c:pt>
                <c:pt idx="75">
                  <c:v>0.34525667757266559</c:v>
                </c:pt>
                <c:pt idx="76">
                  <c:v>0.34523032008682075</c:v>
                </c:pt>
                <c:pt idx="77">
                  <c:v>0.34538334603594867</c:v>
                </c:pt>
                <c:pt idx="78">
                  <c:v>0.34654227456794368</c:v>
                </c:pt>
                <c:pt idx="79">
                  <c:v>0.35069515057426365</c:v>
                </c:pt>
                <c:pt idx="80">
                  <c:v>0.35423560001313104</c:v>
                </c:pt>
                <c:pt idx="81">
                  <c:v>0.35579116950428069</c:v>
                </c:pt>
                <c:pt idx="82">
                  <c:v>0.35742387295158506</c:v>
                </c:pt>
                <c:pt idx="83">
                  <c:v>0.36393684482800892</c:v>
                </c:pt>
                <c:pt idx="84">
                  <c:v>0.36580344155519912</c:v>
                </c:pt>
                <c:pt idx="85">
                  <c:v>0.36850211107192282</c:v>
                </c:pt>
                <c:pt idx="86">
                  <c:v>0.36876997181346216</c:v>
                </c:pt>
                <c:pt idx="87">
                  <c:v>0.35136717026993736</c:v>
                </c:pt>
                <c:pt idx="88">
                  <c:v>0.37556692243629919</c:v>
                </c:pt>
                <c:pt idx="89">
                  <c:v>0.3752331294047267</c:v>
                </c:pt>
                <c:pt idx="90">
                  <c:v>0.38033002647026815</c:v>
                </c:pt>
                <c:pt idx="91">
                  <c:v>0.38022626101292978</c:v>
                </c:pt>
                <c:pt idx="92">
                  <c:v>0.37901495027200066</c:v>
                </c:pt>
                <c:pt idx="93">
                  <c:v>0.3800485648625837</c:v>
                </c:pt>
                <c:pt idx="94">
                  <c:v>0.3558059273882937</c:v>
                </c:pt>
                <c:pt idx="95">
                  <c:v>0.35037608767311129</c:v>
                </c:pt>
                <c:pt idx="96">
                  <c:v>0.34484020676530192</c:v>
                </c:pt>
                <c:pt idx="97">
                  <c:v>0.33736368670074107</c:v>
                </c:pt>
                <c:pt idx="98">
                  <c:v>0.33707947116759496</c:v>
                </c:pt>
                <c:pt idx="99">
                  <c:v>0.33535853152274359</c:v>
                </c:pt>
                <c:pt idx="100">
                  <c:v>0.33669606574984123</c:v>
                </c:pt>
                <c:pt idx="101">
                  <c:v>0.33453068954199461</c:v>
                </c:pt>
                <c:pt idx="102">
                  <c:v>0.34001879099791754</c:v>
                </c:pt>
                <c:pt idx="103">
                  <c:v>0.34070152222977962</c:v>
                </c:pt>
                <c:pt idx="104">
                  <c:v>0.34175291957835829</c:v>
                </c:pt>
                <c:pt idx="105">
                  <c:v>0.34190287791707835</c:v>
                </c:pt>
                <c:pt idx="106">
                  <c:v>0.3412386026759201</c:v>
                </c:pt>
                <c:pt idx="107">
                  <c:v>0.33965707862454314</c:v>
                </c:pt>
                <c:pt idx="108">
                  <c:v>0.37075424742516605</c:v>
                </c:pt>
                <c:pt idx="109">
                  <c:v>0.39621300645819496</c:v>
                </c:pt>
                <c:pt idx="110">
                  <c:v>0.39686804291754879</c:v>
                </c:pt>
                <c:pt idx="111">
                  <c:v>0.39532631945684671</c:v>
                </c:pt>
                <c:pt idx="112">
                  <c:v>0.4951711864444337</c:v>
                </c:pt>
                <c:pt idx="113">
                  <c:v>0.5118113614470895</c:v>
                </c:pt>
                <c:pt idx="114">
                  <c:v>0.51443534248509382</c:v>
                </c:pt>
                <c:pt idx="115">
                  <c:v>0.51431002378394353</c:v>
                </c:pt>
                <c:pt idx="116">
                  <c:v>0.5121109809435922</c:v>
                </c:pt>
                <c:pt idx="117">
                  <c:v>0.51377776900444272</c:v>
                </c:pt>
                <c:pt idx="118">
                  <c:v>0.51440847538919521</c:v>
                </c:pt>
                <c:pt idx="119">
                  <c:v>0.51667619740980997</c:v>
                </c:pt>
                <c:pt idx="120">
                  <c:v>0.52016140814458223</c:v>
                </c:pt>
                <c:pt idx="121">
                  <c:v>0.49575990147040006</c:v>
                </c:pt>
                <c:pt idx="122">
                  <c:v>0.50220401147943339</c:v>
                </c:pt>
                <c:pt idx="123">
                  <c:v>0.50286050256511261</c:v>
                </c:pt>
                <c:pt idx="124">
                  <c:v>0.49939460995480661</c:v>
                </c:pt>
                <c:pt idx="125">
                  <c:v>0.4993592237147646</c:v>
                </c:pt>
                <c:pt idx="126">
                  <c:v>0.49972679916081131</c:v>
                </c:pt>
                <c:pt idx="127">
                  <c:v>0.49978391302506581</c:v>
                </c:pt>
                <c:pt idx="128">
                  <c:v>0.50083756848115923</c:v>
                </c:pt>
                <c:pt idx="129">
                  <c:v>0.50049625062368974</c:v>
                </c:pt>
                <c:pt idx="130">
                  <c:v>0.49897615057421224</c:v>
                </c:pt>
                <c:pt idx="131">
                  <c:v>0.49792034553466219</c:v>
                </c:pt>
                <c:pt idx="132">
                  <c:v>0.4983642607385888</c:v>
                </c:pt>
                <c:pt idx="133">
                  <c:v>0.49855019672849971</c:v>
                </c:pt>
                <c:pt idx="134">
                  <c:v>0.50860828499432453</c:v>
                </c:pt>
                <c:pt idx="135">
                  <c:v>0.51022318072764106</c:v>
                </c:pt>
                <c:pt idx="136">
                  <c:v>0.51014522447872046</c:v>
                </c:pt>
                <c:pt idx="137">
                  <c:v>0.50985589291030919</c:v>
                </c:pt>
                <c:pt idx="138">
                  <c:v>0.50945335444248652</c:v>
                </c:pt>
                <c:pt idx="139">
                  <c:v>0.50691369927582042</c:v>
                </c:pt>
                <c:pt idx="140">
                  <c:v>0.50499637108280759</c:v>
                </c:pt>
                <c:pt idx="141">
                  <c:v>0.5056825996537696</c:v>
                </c:pt>
                <c:pt idx="142">
                  <c:v>0.50426903798574263</c:v>
                </c:pt>
                <c:pt idx="143">
                  <c:v>0.49956267282489569</c:v>
                </c:pt>
                <c:pt idx="144">
                  <c:v>0.50140590055868961</c:v>
                </c:pt>
                <c:pt idx="145">
                  <c:v>0.49809902024755875</c:v>
                </c:pt>
                <c:pt idx="146">
                  <c:v>0.49794786443018063</c:v>
                </c:pt>
                <c:pt idx="147">
                  <c:v>0.49747631416672705</c:v>
                </c:pt>
                <c:pt idx="148">
                  <c:v>0.47861768132331978</c:v>
                </c:pt>
                <c:pt idx="149">
                  <c:v>0.47935414769846924</c:v>
                </c:pt>
                <c:pt idx="150">
                  <c:v>0.47093833886890707</c:v>
                </c:pt>
                <c:pt idx="151">
                  <c:v>0.47132864541100683</c:v>
                </c:pt>
                <c:pt idx="152">
                  <c:v>0.47001561199791586</c:v>
                </c:pt>
                <c:pt idx="153">
                  <c:v>0.46819444214962114</c:v>
                </c:pt>
                <c:pt idx="154">
                  <c:v>0.46724855943750021</c:v>
                </c:pt>
                <c:pt idx="155">
                  <c:v>0.46701802244319623</c:v>
                </c:pt>
                <c:pt idx="156">
                  <c:v>0.46583143661376442</c:v>
                </c:pt>
                <c:pt idx="157">
                  <c:v>0.46774900337988734</c:v>
                </c:pt>
                <c:pt idx="158">
                  <c:v>0.47001363468517288</c:v>
                </c:pt>
                <c:pt idx="159">
                  <c:v>0.470113579004936</c:v>
                </c:pt>
                <c:pt idx="160">
                  <c:v>0.46701745277901296</c:v>
                </c:pt>
                <c:pt idx="161">
                  <c:v>0.46707174465773887</c:v>
                </c:pt>
                <c:pt idx="162">
                  <c:v>0.46161369326434737</c:v>
                </c:pt>
                <c:pt idx="163">
                  <c:v>0.46583438349277123</c:v>
                </c:pt>
                <c:pt idx="164">
                  <c:v>0.46288458363175211</c:v>
                </c:pt>
                <c:pt idx="165">
                  <c:v>0.46358131272852909</c:v>
                </c:pt>
                <c:pt idx="166">
                  <c:v>0.46382039616158621</c:v>
                </c:pt>
                <c:pt idx="167">
                  <c:v>0.46370106348747803</c:v>
                </c:pt>
                <c:pt idx="168">
                  <c:v>0.43492686892148508</c:v>
                </c:pt>
                <c:pt idx="169">
                  <c:v>0.40354694119791928</c:v>
                </c:pt>
                <c:pt idx="170">
                  <c:v>0.40360184041499936</c:v>
                </c:pt>
                <c:pt idx="171">
                  <c:v>0.40450187445544877</c:v>
                </c:pt>
                <c:pt idx="172">
                  <c:v>0.29163456524313713</c:v>
                </c:pt>
                <c:pt idx="173">
                  <c:v>0.25308815426120573</c:v>
                </c:pt>
                <c:pt idx="174">
                  <c:v>0.2477975499754696</c:v>
                </c:pt>
                <c:pt idx="175">
                  <c:v>0.24881051646898056</c:v>
                </c:pt>
                <c:pt idx="176">
                  <c:v>0.24874836747909526</c:v>
                </c:pt>
                <c:pt idx="177">
                  <c:v>0.23951329877545618</c:v>
                </c:pt>
                <c:pt idx="178">
                  <c:v>0.23883290606752322</c:v>
                </c:pt>
                <c:pt idx="179">
                  <c:v>0.22714144788164548</c:v>
                </c:pt>
                <c:pt idx="180">
                  <c:v>0.22410931708865678</c:v>
                </c:pt>
                <c:pt idx="181">
                  <c:v>0.21832774837610194</c:v>
                </c:pt>
                <c:pt idx="182">
                  <c:v>0.20797779435224728</c:v>
                </c:pt>
                <c:pt idx="183">
                  <c:v>0.20918533491499153</c:v>
                </c:pt>
                <c:pt idx="184">
                  <c:v>0.20934761266378593</c:v>
                </c:pt>
                <c:pt idx="185">
                  <c:v>0.20974779079818229</c:v>
                </c:pt>
                <c:pt idx="186">
                  <c:v>0.21030888237106496</c:v>
                </c:pt>
                <c:pt idx="187">
                  <c:v>0.20895447446605886</c:v>
                </c:pt>
                <c:pt idx="188">
                  <c:v>0.20464496385556327</c:v>
                </c:pt>
                <c:pt idx="189">
                  <c:v>0.21043873689357132</c:v>
                </c:pt>
                <c:pt idx="190">
                  <c:v>0.21358749958225054</c:v>
                </c:pt>
                <c:pt idx="191">
                  <c:v>0.21639664695486488</c:v>
                </c:pt>
                <c:pt idx="192">
                  <c:v>0.21793051954764528</c:v>
                </c:pt>
                <c:pt idx="193">
                  <c:v>0.21922467597638459</c:v>
                </c:pt>
                <c:pt idx="194">
                  <c:v>0.20090328787046988</c:v>
                </c:pt>
                <c:pt idx="195">
                  <c:v>0.19823238426516626</c:v>
                </c:pt>
                <c:pt idx="196">
                  <c:v>0.19829536457982677</c:v>
                </c:pt>
                <c:pt idx="197">
                  <c:v>0.20034808429135953</c:v>
                </c:pt>
                <c:pt idx="198">
                  <c:v>0.2024578140303922</c:v>
                </c:pt>
                <c:pt idx="199">
                  <c:v>0.20218035204492843</c:v>
                </c:pt>
                <c:pt idx="200">
                  <c:v>0.20351252974871711</c:v>
                </c:pt>
                <c:pt idx="201">
                  <c:v>0.1976516587477983</c:v>
                </c:pt>
                <c:pt idx="202">
                  <c:v>0.20719081957885357</c:v>
                </c:pt>
                <c:pt idx="203">
                  <c:v>0.20629254308640282</c:v>
                </c:pt>
                <c:pt idx="204">
                  <c:v>0.19857048502538735</c:v>
                </c:pt>
                <c:pt idx="205">
                  <c:v>0.20221175147742659</c:v>
                </c:pt>
                <c:pt idx="206">
                  <c:v>0.20347667492116572</c:v>
                </c:pt>
                <c:pt idx="207">
                  <c:v>0.20545224714106511</c:v>
                </c:pt>
                <c:pt idx="208">
                  <c:v>0.20346917127768857</c:v>
                </c:pt>
                <c:pt idx="209">
                  <c:v>0.20350852838332392</c:v>
                </c:pt>
                <c:pt idx="210">
                  <c:v>0.21878731815848843</c:v>
                </c:pt>
                <c:pt idx="211">
                  <c:v>0.21808688459852774</c:v>
                </c:pt>
                <c:pt idx="212">
                  <c:v>0.21841174081246614</c:v>
                </c:pt>
                <c:pt idx="213">
                  <c:v>0.21925620797894643</c:v>
                </c:pt>
                <c:pt idx="214">
                  <c:v>0.21896534874560653</c:v>
                </c:pt>
                <c:pt idx="215">
                  <c:v>0.22075147903677275</c:v>
                </c:pt>
                <c:pt idx="216">
                  <c:v>0.2207672934019444</c:v>
                </c:pt>
                <c:pt idx="217">
                  <c:v>0.21871528123604098</c:v>
                </c:pt>
                <c:pt idx="218">
                  <c:v>0.21480431462634819</c:v>
                </c:pt>
                <c:pt idx="219">
                  <c:v>0.21433052444999534</c:v>
                </c:pt>
                <c:pt idx="220">
                  <c:v>0.21441878126768746</c:v>
                </c:pt>
                <c:pt idx="221">
                  <c:v>0.21370374838670778</c:v>
                </c:pt>
                <c:pt idx="222">
                  <c:v>0.21386689879168544</c:v>
                </c:pt>
                <c:pt idx="223">
                  <c:v>0.20016284537646287</c:v>
                </c:pt>
                <c:pt idx="224">
                  <c:v>0.19998359931814619</c:v>
                </c:pt>
                <c:pt idx="225">
                  <c:v>0.19770021946325747</c:v>
                </c:pt>
                <c:pt idx="226">
                  <c:v>0.19756475051137595</c:v>
                </c:pt>
                <c:pt idx="227">
                  <c:v>0.19766942528402612</c:v>
                </c:pt>
                <c:pt idx="228">
                  <c:v>0.19436901737941184</c:v>
                </c:pt>
                <c:pt idx="229">
                  <c:v>0.19434211793952305</c:v>
                </c:pt>
                <c:pt idx="230">
                  <c:v>0.1937916966827759</c:v>
                </c:pt>
                <c:pt idx="231">
                  <c:v>0.19045604789776477</c:v>
                </c:pt>
                <c:pt idx="232">
                  <c:v>0.19218659385683073</c:v>
                </c:pt>
                <c:pt idx="233">
                  <c:v>0.19272477937480337</c:v>
                </c:pt>
                <c:pt idx="234">
                  <c:v>0.19210536346493867</c:v>
                </c:pt>
                <c:pt idx="235">
                  <c:v>0.20545223663276646</c:v>
                </c:pt>
                <c:pt idx="236">
                  <c:v>0.2054469310976561</c:v>
                </c:pt>
                <c:pt idx="237">
                  <c:v>0.21598891789429794</c:v>
                </c:pt>
                <c:pt idx="238">
                  <c:v>0.21668527596262666</c:v>
                </c:pt>
                <c:pt idx="239">
                  <c:v>0.23906197488804259</c:v>
                </c:pt>
                <c:pt idx="240">
                  <c:v>0.24761499610711971</c:v>
                </c:pt>
                <c:pt idx="241">
                  <c:v>0.24840345696690544</c:v>
                </c:pt>
                <c:pt idx="242">
                  <c:v>0.25214406104332276</c:v>
                </c:pt>
                <c:pt idx="243">
                  <c:v>0.25167082053890999</c:v>
                </c:pt>
                <c:pt idx="244">
                  <c:v>0.25135480698398027</c:v>
                </c:pt>
                <c:pt idx="245">
                  <c:v>0.250955578166009</c:v>
                </c:pt>
                <c:pt idx="246">
                  <c:v>0.25097926742123422</c:v>
                </c:pt>
                <c:pt idx="247">
                  <c:v>0.25304491763706888</c:v>
                </c:pt>
                <c:pt idx="248">
                  <c:v>0.25284084317373395</c:v>
                </c:pt>
                <c:pt idx="249">
                  <c:v>0.25342777632464386</c:v>
                </c:pt>
                <c:pt idx="250">
                  <c:v>0.25053772399032836</c:v>
                </c:pt>
                <c:pt idx="251">
                  <c:v>0.2477034517690874</c:v>
                </c:pt>
                <c:pt idx="252">
                  <c:v>0.24691491608043672</c:v>
                </c:pt>
                <c:pt idx="253">
                  <c:v>0.24754187009581669</c:v>
                </c:pt>
                <c:pt idx="254">
                  <c:v>0.24631918852256124</c:v>
                </c:pt>
                <c:pt idx="255">
                  <c:v>0.24689307364349766</c:v>
                </c:pt>
                <c:pt idx="256">
                  <c:v>0.25045951567525548</c:v>
                </c:pt>
                <c:pt idx="257">
                  <c:v>0.25250616513219826</c:v>
                </c:pt>
                <c:pt idx="258">
                  <c:v>0.25408949093060162</c:v>
                </c:pt>
                <c:pt idx="259">
                  <c:v>0.25604885834868207</c:v>
                </c:pt>
                <c:pt idx="260">
                  <c:v>0.25761931086568196</c:v>
                </c:pt>
                <c:pt idx="261">
                  <c:v>0.25905519105641317</c:v>
                </c:pt>
                <c:pt idx="262">
                  <c:v>0.25456897616421847</c:v>
                </c:pt>
                <c:pt idx="263">
                  <c:v>0.26126319525080421</c:v>
                </c:pt>
                <c:pt idx="264">
                  <c:v>0.26175317840607776</c:v>
                </c:pt>
                <c:pt idx="265">
                  <c:v>0.26324064949168902</c:v>
                </c:pt>
                <c:pt idx="266">
                  <c:v>0.2659900207297286</c:v>
                </c:pt>
                <c:pt idx="267">
                  <c:v>0.26505828781266666</c:v>
                </c:pt>
                <c:pt idx="268">
                  <c:v>0.27294490571031921</c:v>
                </c:pt>
                <c:pt idx="269">
                  <c:v>0.27160924388119401</c:v>
                </c:pt>
                <c:pt idx="270">
                  <c:v>0.27671804479145318</c:v>
                </c:pt>
                <c:pt idx="271">
                  <c:v>0.27683207872195292</c:v>
                </c:pt>
                <c:pt idx="272">
                  <c:v>0.27891338275681798</c:v>
                </c:pt>
                <c:pt idx="273">
                  <c:v>0.27857176333156647</c:v>
                </c:pt>
                <c:pt idx="274">
                  <c:v>0.28068256299291405</c:v>
                </c:pt>
                <c:pt idx="275">
                  <c:v>0.28010393091956171</c:v>
                </c:pt>
                <c:pt idx="276">
                  <c:v>0.28101994410361408</c:v>
                </c:pt>
                <c:pt idx="277">
                  <c:v>0.27652645161983463</c:v>
                </c:pt>
                <c:pt idx="278">
                  <c:v>0.27610940226976255</c:v>
                </c:pt>
                <c:pt idx="279">
                  <c:v>0.27696472034539021</c:v>
                </c:pt>
                <c:pt idx="280">
                  <c:v>0.27712266224862558</c:v>
                </c:pt>
                <c:pt idx="281">
                  <c:v>0.27845805166316234</c:v>
                </c:pt>
                <c:pt idx="282">
                  <c:v>0.27826069939665693</c:v>
                </c:pt>
                <c:pt idx="283">
                  <c:v>0.29582514386850078</c:v>
                </c:pt>
                <c:pt idx="284">
                  <c:v>0.29748070363231049</c:v>
                </c:pt>
                <c:pt idx="285">
                  <c:v>0.29752421976617638</c:v>
                </c:pt>
                <c:pt idx="286">
                  <c:v>0.30372585477873204</c:v>
                </c:pt>
                <c:pt idx="287">
                  <c:v>0.30415618801304017</c:v>
                </c:pt>
                <c:pt idx="288">
                  <c:v>0.3066055022427035</c:v>
                </c:pt>
                <c:pt idx="289">
                  <c:v>0.30668679301759805</c:v>
                </c:pt>
                <c:pt idx="290">
                  <c:v>0.30696019229394367</c:v>
                </c:pt>
                <c:pt idx="291">
                  <c:v>0.30689326607686479</c:v>
                </c:pt>
                <c:pt idx="292">
                  <c:v>0.30586014459083405</c:v>
                </c:pt>
                <c:pt idx="293">
                  <c:v>0.30542476365060767</c:v>
                </c:pt>
                <c:pt idx="294">
                  <c:v>0.30541276214760765</c:v>
                </c:pt>
                <c:pt idx="295">
                  <c:v>0.29663733946259413</c:v>
                </c:pt>
                <c:pt idx="296">
                  <c:v>0.29821951872756741</c:v>
                </c:pt>
                <c:pt idx="297">
                  <c:v>0.28989107687389776</c:v>
                </c:pt>
                <c:pt idx="298">
                  <c:v>0.289642422875523</c:v>
                </c:pt>
                <c:pt idx="299">
                  <c:v>0.2729616188059093</c:v>
                </c:pt>
                <c:pt idx="300">
                  <c:v>0.26674211167424261</c:v>
                </c:pt>
                <c:pt idx="301">
                  <c:v>0.26613301140148127</c:v>
                </c:pt>
                <c:pt idx="302">
                  <c:v>0.26035329430945525</c:v>
                </c:pt>
                <c:pt idx="303">
                  <c:v>0.25951868887928048</c:v>
                </c:pt>
                <c:pt idx="304">
                  <c:v>0.26047136745402305</c:v>
                </c:pt>
                <c:pt idx="305">
                  <c:v>0.26027140696643064</c:v>
                </c:pt>
                <c:pt idx="306">
                  <c:v>0.26130949073886028</c:v>
                </c:pt>
                <c:pt idx="307">
                  <c:v>0.26327218647477008</c:v>
                </c:pt>
                <c:pt idx="308">
                  <c:v>0.2667481781676545</c:v>
                </c:pt>
                <c:pt idx="309">
                  <c:v>0.2614573750701335</c:v>
                </c:pt>
                <c:pt idx="310">
                  <c:v>0.25862100263900228</c:v>
                </c:pt>
                <c:pt idx="311">
                  <c:v>0.25843413653716263</c:v>
                </c:pt>
                <c:pt idx="312">
                  <c:v>0.25707488392823974</c:v>
                </c:pt>
                <c:pt idx="313">
                  <c:v>0.25613883649200525</c:v>
                </c:pt>
                <c:pt idx="314">
                  <c:v>0.25587179702044549</c:v>
                </c:pt>
                <c:pt idx="315">
                  <c:v>0.25926440853709409</c:v>
                </c:pt>
                <c:pt idx="316">
                  <c:v>0.25850824211937667</c:v>
                </c:pt>
                <c:pt idx="317">
                  <c:v>0.25871295089811319</c:v>
                </c:pt>
                <c:pt idx="318">
                  <c:v>0.26439594325811444</c:v>
                </c:pt>
                <c:pt idx="319">
                  <c:v>0.26503198749673429</c:v>
                </c:pt>
                <c:pt idx="320">
                  <c:v>0.28165927697703924</c:v>
                </c:pt>
                <c:pt idx="321">
                  <c:v>0.28255065211879665</c:v>
                </c:pt>
                <c:pt idx="322">
                  <c:v>0.27805506666693497</c:v>
                </c:pt>
                <c:pt idx="323">
                  <c:v>0.27333910554294272</c:v>
                </c:pt>
                <c:pt idx="324">
                  <c:v>0.27742259768811306</c:v>
                </c:pt>
                <c:pt idx="325">
                  <c:v>0.27546425936990299</c:v>
                </c:pt>
                <c:pt idx="326">
                  <c:v>0.27332125698501414</c:v>
                </c:pt>
                <c:pt idx="327">
                  <c:v>0.27151336415796534</c:v>
                </c:pt>
                <c:pt idx="328">
                  <c:v>0.26494260483130533</c:v>
                </c:pt>
                <c:pt idx="329">
                  <c:v>0.26497383417714893</c:v>
                </c:pt>
                <c:pt idx="330">
                  <c:v>0.24400087291227929</c:v>
                </c:pt>
                <c:pt idx="331">
                  <c:v>0.24447172065817949</c:v>
                </c:pt>
                <c:pt idx="332">
                  <c:v>0.24099663949778244</c:v>
                </c:pt>
                <c:pt idx="333">
                  <c:v>0.24153781581889772</c:v>
                </c:pt>
                <c:pt idx="334">
                  <c:v>0.24066070727386393</c:v>
                </c:pt>
                <c:pt idx="335">
                  <c:v>0.24097322049303696</c:v>
                </c:pt>
                <c:pt idx="336">
                  <c:v>0.24072333794213699</c:v>
                </c:pt>
                <c:pt idx="337">
                  <c:v>0.24311204032147993</c:v>
                </c:pt>
                <c:pt idx="338">
                  <c:v>0.24190324329284729</c:v>
                </c:pt>
                <c:pt idx="339">
                  <c:v>0.24401256923879766</c:v>
                </c:pt>
                <c:pt idx="340">
                  <c:v>0.25267212372530262</c:v>
                </c:pt>
                <c:pt idx="341">
                  <c:v>0.2500692115337031</c:v>
                </c:pt>
                <c:pt idx="342">
                  <c:v>0.24995325272902105</c:v>
                </c:pt>
                <c:pt idx="343">
                  <c:v>0.23610124029452056</c:v>
                </c:pt>
                <c:pt idx="344">
                  <c:v>0.23620754466528379</c:v>
                </c:pt>
                <c:pt idx="345">
                  <c:v>0.23798470136595523</c:v>
                </c:pt>
                <c:pt idx="346">
                  <c:v>0.23241386041191853</c:v>
                </c:pt>
                <c:pt idx="347">
                  <c:v>0.23269658059478285</c:v>
                </c:pt>
                <c:pt idx="348">
                  <c:v>0.22985499096726808</c:v>
                </c:pt>
                <c:pt idx="349">
                  <c:v>0.23068457560680933</c:v>
                </c:pt>
                <c:pt idx="350">
                  <c:v>0.23352795966792764</c:v>
                </c:pt>
                <c:pt idx="351">
                  <c:v>0.23359104535391356</c:v>
                </c:pt>
                <c:pt idx="352">
                  <c:v>0.24042116627229673</c:v>
                </c:pt>
                <c:pt idx="353">
                  <c:v>0.24541289855688939</c:v>
                </c:pt>
                <c:pt idx="354">
                  <c:v>0.24961268967624792</c:v>
                </c:pt>
                <c:pt idx="355">
                  <c:v>0.25155972634809615</c:v>
                </c:pt>
                <c:pt idx="356">
                  <c:v>0.27087674492643493</c:v>
                </c:pt>
                <c:pt idx="357">
                  <c:v>0.27655260418489613</c:v>
                </c:pt>
                <c:pt idx="358">
                  <c:v>0.27686332180764384</c:v>
                </c:pt>
                <c:pt idx="359">
                  <c:v>0.27727871805132354</c:v>
                </c:pt>
                <c:pt idx="360">
                  <c:v>0.27742773184351305</c:v>
                </c:pt>
                <c:pt idx="361">
                  <c:v>0.2888784394334421</c:v>
                </c:pt>
                <c:pt idx="362">
                  <c:v>0.29073347337725397</c:v>
                </c:pt>
                <c:pt idx="363">
                  <c:v>0.29550084556969741</c:v>
                </c:pt>
                <c:pt idx="364">
                  <c:v>0.2958982138458664</c:v>
                </c:pt>
                <c:pt idx="365">
                  <c:v>0.29655976560699004</c:v>
                </c:pt>
                <c:pt idx="366">
                  <c:v>0.29666441739799848</c:v>
                </c:pt>
                <c:pt idx="367">
                  <c:v>0.29354799682428739</c:v>
                </c:pt>
                <c:pt idx="368">
                  <c:v>0.29232882132298504</c:v>
                </c:pt>
                <c:pt idx="369">
                  <c:v>0.29217930916432122</c:v>
                </c:pt>
                <c:pt idx="370">
                  <c:v>0.29153604111926035</c:v>
                </c:pt>
                <c:pt idx="371">
                  <c:v>0.30059036701249708</c:v>
                </c:pt>
                <c:pt idx="372">
                  <c:v>0.30060278444202843</c:v>
                </c:pt>
                <c:pt idx="373">
                  <c:v>0.30328100980386224</c:v>
                </c:pt>
                <c:pt idx="374">
                  <c:v>0.30665573560564297</c:v>
                </c:pt>
                <c:pt idx="375">
                  <c:v>0.30846146495735077</c:v>
                </c:pt>
                <c:pt idx="376">
                  <c:v>0.31065638515708527</c:v>
                </c:pt>
                <c:pt idx="377">
                  <c:v>0.31388850606973623</c:v>
                </c:pt>
                <c:pt idx="378">
                  <c:v>0.30479955121058983</c:v>
                </c:pt>
                <c:pt idx="379">
                  <c:v>0.30510626758390691</c:v>
                </c:pt>
                <c:pt idx="380">
                  <c:v>0.29186940203542799</c:v>
                </c:pt>
                <c:pt idx="381">
                  <c:v>0.30340897429448249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58-43EF-8D9B-0308AE710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0774063"/>
        <c:axId val="409419951"/>
      </c:lineChart>
      <c:dateAx>
        <c:axId val="53077406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419951"/>
        <c:crosses val="autoZero"/>
        <c:auto val="1"/>
        <c:lblOffset val="100"/>
        <c:baseTimeUnit val="days"/>
      </c:dateAx>
      <c:valAx>
        <c:axId val="40941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77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EWMA vs</a:t>
            </a:r>
            <a:r>
              <a:rPr lang="en-US" baseline="0"/>
              <a:t> 60 Day Rolling  Portfolio Volatility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EWMA!$E$1</c:f>
              <c:strCache>
                <c:ptCount val="1"/>
                <c:pt idx="0">
                  <c:v>EWMA Annualized Volatility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E5B5-4182-AC02-0C3D2D2A65A4}"/>
              </c:ext>
            </c:extLst>
          </c:dPt>
          <c:cat>
            <c:numRef>
              <c:f>EWMA!$A$2:$A$501</c:f>
              <c:numCache>
                <c:formatCode>m/d/yyyy</c:formatCode>
                <c:ptCount val="441"/>
                <c:pt idx="0">
                  <c:v>45590</c:v>
                </c:pt>
                <c:pt idx="1">
                  <c:v>45593</c:v>
                </c:pt>
                <c:pt idx="2">
                  <c:v>45594</c:v>
                </c:pt>
                <c:pt idx="3">
                  <c:v>45595</c:v>
                </c:pt>
                <c:pt idx="4">
                  <c:v>45596</c:v>
                </c:pt>
                <c:pt idx="5">
                  <c:v>45597</c:v>
                </c:pt>
                <c:pt idx="6">
                  <c:v>45600</c:v>
                </c:pt>
                <c:pt idx="7">
                  <c:v>45601</c:v>
                </c:pt>
                <c:pt idx="8">
                  <c:v>45602</c:v>
                </c:pt>
                <c:pt idx="9">
                  <c:v>45603</c:v>
                </c:pt>
                <c:pt idx="10">
                  <c:v>45604</c:v>
                </c:pt>
                <c:pt idx="11">
                  <c:v>45607</c:v>
                </c:pt>
                <c:pt idx="12">
                  <c:v>45608</c:v>
                </c:pt>
                <c:pt idx="13">
                  <c:v>45609</c:v>
                </c:pt>
                <c:pt idx="14">
                  <c:v>45610</c:v>
                </c:pt>
                <c:pt idx="15">
                  <c:v>45611</c:v>
                </c:pt>
                <c:pt idx="16">
                  <c:v>45614</c:v>
                </c:pt>
                <c:pt idx="17">
                  <c:v>45615</c:v>
                </c:pt>
                <c:pt idx="18">
                  <c:v>45616</c:v>
                </c:pt>
                <c:pt idx="19">
                  <c:v>45617</c:v>
                </c:pt>
                <c:pt idx="20">
                  <c:v>45618</c:v>
                </c:pt>
                <c:pt idx="21">
                  <c:v>45621</c:v>
                </c:pt>
                <c:pt idx="22">
                  <c:v>45622</c:v>
                </c:pt>
                <c:pt idx="23">
                  <c:v>45623</c:v>
                </c:pt>
                <c:pt idx="24">
                  <c:v>45625</c:v>
                </c:pt>
                <c:pt idx="25">
                  <c:v>45628</c:v>
                </c:pt>
                <c:pt idx="26">
                  <c:v>45629</c:v>
                </c:pt>
                <c:pt idx="27">
                  <c:v>45630</c:v>
                </c:pt>
                <c:pt idx="28">
                  <c:v>45631</c:v>
                </c:pt>
                <c:pt idx="29">
                  <c:v>45632</c:v>
                </c:pt>
                <c:pt idx="30">
                  <c:v>45635</c:v>
                </c:pt>
                <c:pt idx="31">
                  <c:v>45636</c:v>
                </c:pt>
                <c:pt idx="32">
                  <c:v>45637</c:v>
                </c:pt>
                <c:pt idx="33">
                  <c:v>45638</c:v>
                </c:pt>
                <c:pt idx="34">
                  <c:v>45639</c:v>
                </c:pt>
                <c:pt idx="35">
                  <c:v>45642</c:v>
                </c:pt>
                <c:pt idx="36">
                  <c:v>45643</c:v>
                </c:pt>
                <c:pt idx="37">
                  <c:v>45644</c:v>
                </c:pt>
                <c:pt idx="38">
                  <c:v>45645</c:v>
                </c:pt>
                <c:pt idx="39">
                  <c:v>45646</c:v>
                </c:pt>
                <c:pt idx="40">
                  <c:v>45649</c:v>
                </c:pt>
                <c:pt idx="41">
                  <c:v>45650</c:v>
                </c:pt>
                <c:pt idx="42">
                  <c:v>45652</c:v>
                </c:pt>
                <c:pt idx="43">
                  <c:v>45653</c:v>
                </c:pt>
                <c:pt idx="44">
                  <c:v>45656</c:v>
                </c:pt>
                <c:pt idx="45">
                  <c:v>45657</c:v>
                </c:pt>
                <c:pt idx="46">
                  <c:v>45659</c:v>
                </c:pt>
                <c:pt idx="47">
                  <c:v>45660</c:v>
                </c:pt>
                <c:pt idx="48">
                  <c:v>45663</c:v>
                </c:pt>
                <c:pt idx="49">
                  <c:v>45664</c:v>
                </c:pt>
                <c:pt idx="50">
                  <c:v>45665</c:v>
                </c:pt>
                <c:pt idx="51">
                  <c:v>45667</c:v>
                </c:pt>
                <c:pt idx="52">
                  <c:v>45670</c:v>
                </c:pt>
                <c:pt idx="53">
                  <c:v>45671</c:v>
                </c:pt>
                <c:pt idx="54">
                  <c:v>45672</c:v>
                </c:pt>
                <c:pt idx="55">
                  <c:v>45673</c:v>
                </c:pt>
                <c:pt idx="56">
                  <c:v>45674</c:v>
                </c:pt>
                <c:pt idx="57">
                  <c:v>45678</c:v>
                </c:pt>
                <c:pt idx="58">
                  <c:v>45679</c:v>
                </c:pt>
                <c:pt idx="59">
                  <c:v>45680</c:v>
                </c:pt>
                <c:pt idx="60">
                  <c:v>45681</c:v>
                </c:pt>
                <c:pt idx="61">
                  <c:v>45684</c:v>
                </c:pt>
                <c:pt idx="62">
                  <c:v>45685</c:v>
                </c:pt>
                <c:pt idx="63">
                  <c:v>45686</c:v>
                </c:pt>
                <c:pt idx="64">
                  <c:v>45687</c:v>
                </c:pt>
                <c:pt idx="65">
                  <c:v>45688</c:v>
                </c:pt>
                <c:pt idx="66">
                  <c:v>45691</c:v>
                </c:pt>
                <c:pt idx="67">
                  <c:v>45692</c:v>
                </c:pt>
                <c:pt idx="68">
                  <c:v>45693</c:v>
                </c:pt>
                <c:pt idx="69">
                  <c:v>45694</c:v>
                </c:pt>
                <c:pt idx="70">
                  <c:v>45695</c:v>
                </c:pt>
                <c:pt idx="71">
                  <c:v>45698</c:v>
                </c:pt>
                <c:pt idx="72">
                  <c:v>45699</c:v>
                </c:pt>
                <c:pt idx="73">
                  <c:v>45700</c:v>
                </c:pt>
                <c:pt idx="74">
                  <c:v>45701</c:v>
                </c:pt>
                <c:pt idx="75">
                  <c:v>45702</c:v>
                </c:pt>
                <c:pt idx="76">
                  <c:v>45706</c:v>
                </c:pt>
                <c:pt idx="77">
                  <c:v>45707</c:v>
                </c:pt>
                <c:pt idx="78">
                  <c:v>45708</c:v>
                </c:pt>
                <c:pt idx="79">
                  <c:v>45709</c:v>
                </c:pt>
                <c:pt idx="80">
                  <c:v>45712</c:v>
                </c:pt>
                <c:pt idx="81">
                  <c:v>45713</c:v>
                </c:pt>
                <c:pt idx="82">
                  <c:v>45714</c:v>
                </c:pt>
                <c:pt idx="83">
                  <c:v>45715</c:v>
                </c:pt>
                <c:pt idx="84">
                  <c:v>45716</c:v>
                </c:pt>
                <c:pt idx="85">
                  <c:v>45719</c:v>
                </c:pt>
                <c:pt idx="86">
                  <c:v>45720</c:v>
                </c:pt>
                <c:pt idx="87">
                  <c:v>45721</c:v>
                </c:pt>
                <c:pt idx="88">
                  <c:v>45722</c:v>
                </c:pt>
                <c:pt idx="89">
                  <c:v>45723</c:v>
                </c:pt>
                <c:pt idx="90">
                  <c:v>45726</c:v>
                </c:pt>
                <c:pt idx="91">
                  <c:v>45727</c:v>
                </c:pt>
                <c:pt idx="92">
                  <c:v>45728</c:v>
                </c:pt>
                <c:pt idx="93">
                  <c:v>45729</c:v>
                </c:pt>
                <c:pt idx="94">
                  <c:v>45730</c:v>
                </c:pt>
                <c:pt idx="95">
                  <c:v>45733</c:v>
                </c:pt>
                <c:pt idx="96">
                  <c:v>45734</c:v>
                </c:pt>
                <c:pt idx="97">
                  <c:v>45735</c:v>
                </c:pt>
                <c:pt idx="98">
                  <c:v>45736</c:v>
                </c:pt>
                <c:pt idx="99">
                  <c:v>45737</c:v>
                </c:pt>
                <c:pt idx="100">
                  <c:v>45740</c:v>
                </c:pt>
                <c:pt idx="101">
                  <c:v>45741</c:v>
                </c:pt>
                <c:pt idx="102">
                  <c:v>45742</c:v>
                </c:pt>
                <c:pt idx="103">
                  <c:v>45743</c:v>
                </c:pt>
                <c:pt idx="104">
                  <c:v>45744</c:v>
                </c:pt>
                <c:pt idx="105">
                  <c:v>45747</c:v>
                </c:pt>
                <c:pt idx="106">
                  <c:v>45748</c:v>
                </c:pt>
                <c:pt idx="107">
                  <c:v>45749</c:v>
                </c:pt>
                <c:pt idx="108">
                  <c:v>45750</c:v>
                </c:pt>
                <c:pt idx="109">
                  <c:v>45751</c:v>
                </c:pt>
                <c:pt idx="110">
                  <c:v>45754</c:v>
                </c:pt>
                <c:pt idx="111">
                  <c:v>45755</c:v>
                </c:pt>
                <c:pt idx="112">
                  <c:v>45756</c:v>
                </c:pt>
                <c:pt idx="113">
                  <c:v>45757</c:v>
                </c:pt>
                <c:pt idx="114">
                  <c:v>45758</c:v>
                </c:pt>
                <c:pt idx="115">
                  <c:v>45761</c:v>
                </c:pt>
                <c:pt idx="116">
                  <c:v>45762</c:v>
                </c:pt>
                <c:pt idx="117">
                  <c:v>45763</c:v>
                </c:pt>
                <c:pt idx="118">
                  <c:v>45764</c:v>
                </c:pt>
                <c:pt idx="119">
                  <c:v>45768</c:v>
                </c:pt>
                <c:pt idx="120">
                  <c:v>45769</c:v>
                </c:pt>
                <c:pt idx="121">
                  <c:v>45770</c:v>
                </c:pt>
                <c:pt idx="122">
                  <c:v>45771</c:v>
                </c:pt>
                <c:pt idx="123">
                  <c:v>45772</c:v>
                </c:pt>
                <c:pt idx="124">
                  <c:v>45775</c:v>
                </c:pt>
                <c:pt idx="125">
                  <c:v>45776</c:v>
                </c:pt>
                <c:pt idx="126">
                  <c:v>45777</c:v>
                </c:pt>
                <c:pt idx="127">
                  <c:v>45778</c:v>
                </c:pt>
                <c:pt idx="128">
                  <c:v>45779</c:v>
                </c:pt>
                <c:pt idx="129">
                  <c:v>45782</c:v>
                </c:pt>
                <c:pt idx="130">
                  <c:v>45783</c:v>
                </c:pt>
                <c:pt idx="131">
                  <c:v>45784</c:v>
                </c:pt>
                <c:pt idx="132">
                  <c:v>45785</c:v>
                </c:pt>
                <c:pt idx="133">
                  <c:v>45786</c:v>
                </c:pt>
                <c:pt idx="134">
                  <c:v>45789</c:v>
                </c:pt>
                <c:pt idx="135">
                  <c:v>45790</c:v>
                </c:pt>
                <c:pt idx="136">
                  <c:v>45791</c:v>
                </c:pt>
                <c:pt idx="137">
                  <c:v>45792</c:v>
                </c:pt>
                <c:pt idx="138">
                  <c:v>45793</c:v>
                </c:pt>
                <c:pt idx="139">
                  <c:v>45796</c:v>
                </c:pt>
                <c:pt idx="140">
                  <c:v>45797</c:v>
                </c:pt>
                <c:pt idx="141">
                  <c:v>45798</c:v>
                </c:pt>
                <c:pt idx="142">
                  <c:v>45799</c:v>
                </c:pt>
                <c:pt idx="143">
                  <c:v>45800</c:v>
                </c:pt>
                <c:pt idx="144">
                  <c:v>45804</c:v>
                </c:pt>
                <c:pt idx="145">
                  <c:v>45805</c:v>
                </c:pt>
                <c:pt idx="146">
                  <c:v>45806</c:v>
                </c:pt>
                <c:pt idx="147">
                  <c:v>45807</c:v>
                </c:pt>
                <c:pt idx="148">
                  <c:v>45810</c:v>
                </c:pt>
                <c:pt idx="149">
                  <c:v>45811</c:v>
                </c:pt>
                <c:pt idx="150">
                  <c:v>45812</c:v>
                </c:pt>
                <c:pt idx="151">
                  <c:v>45813</c:v>
                </c:pt>
                <c:pt idx="152">
                  <c:v>45814</c:v>
                </c:pt>
                <c:pt idx="153">
                  <c:v>45817</c:v>
                </c:pt>
                <c:pt idx="154">
                  <c:v>45818</c:v>
                </c:pt>
                <c:pt idx="155">
                  <c:v>45819</c:v>
                </c:pt>
                <c:pt idx="156">
                  <c:v>45820</c:v>
                </c:pt>
                <c:pt idx="157">
                  <c:v>45821</c:v>
                </c:pt>
                <c:pt idx="158">
                  <c:v>45824</c:v>
                </c:pt>
                <c:pt idx="159">
                  <c:v>45825</c:v>
                </c:pt>
                <c:pt idx="160">
                  <c:v>45826</c:v>
                </c:pt>
                <c:pt idx="161">
                  <c:v>45828</c:v>
                </c:pt>
                <c:pt idx="162">
                  <c:v>45831</c:v>
                </c:pt>
                <c:pt idx="163">
                  <c:v>45832</c:v>
                </c:pt>
                <c:pt idx="164">
                  <c:v>45833</c:v>
                </c:pt>
                <c:pt idx="165">
                  <c:v>45834</c:v>
                </c:pt>
                <c:pt idx="166">
                  <c:v>45835</c:v>
                </c:pt>
                <c:pt idx="167">
                  <c:v>45838</c:v>
                </c:pt>
                <c:pt idx="168">
                  <c:v>45839</c:v>
                </c:pt>
                <c:pt idx="169">
                  <c:v>45840</c:v>
                </c:pt>
                <c:pt idx="170">
                  <c:v>45841</c:v>
                </c:pt>
                <c:pt idx="171">
                  <c:v>45845</c:v>
                </c:pt>
                <c:pt idx="172">
                  <c:v>45846</c:v>
                </c:pt>
                <c:pt idx="173">
                  <c:v>45847</c:v>
                </c:pt>
                <c:pt idx="174">
                  <c:v>45848</c:v>
                </c:pt>
                <c:pt idx="175">
                  <c:v>45849</c:v>
                </c:pt>
                <c:pt idx="176">
                  <c:v>45852</c:v>
                </c:pt>
                <c:pt idx="177">
                  <c:v>45853</c:v>
                </c:pt>
                <c:pt idx="178">
                  <c:v>45854</c:v>
                </c:pt>
                <c:pt idx="179">
                  <c:v>45855</c:v>
                </c:pt>
                <c:pt idx="180">
                  <c:v>45856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45866</c:v>
                </c:pt>
                <c:pt idx="187">
                  <c:v>45867</c:v>
                </c:pt>
                <c:pt idx="188">
                  <c:v>45868</c:v>
                </c:pt>
                <c:pt idx="189">
                  <c:v>45869</c:v>
                </c:pt>
                <c:pt idx="190">
                  <c:v>45870</c:v>
                </c:pt>
                <c:pt idx="191">
                  <c:v>45873</c:v>
                </c:pt>
                <c:pt idx="192">
                  <c:v>45874</c:v>
                </c:pt>
                <c:pt idx="193">
                  <c:v>45875</c:v>
                </c:pt>
                <c:pt idx="194">
                  <c:v>45876</c:v>
                </c:pt>
                <c:pt idx="195">
                  <c:v>45877</c:v>
                </c:pt>
                <c:pt idx="196">
                  <c:v>45880</c:v>
                </c:pt>
                <c:pt idx="197">
                  <c:v>45881</c:v>
                </c:pt>
                <c:pt idx="198">
                  <c:v>45882</c:v>
                </c:pt>
                <c:pt idx="199">
                  <c:v>45883</c:v>
                </c:pt>
                <c:pt idx="200">
                  <c:v>45884</c:v>
                </c:pt>
                <c:pt idx="201">
                  <c:v>45887</c:v>
                </c:pt>
                <c:pt idx="202">
                  <c:v>45888</c:v>
                </c:pt>
                <c:pt idx="203">
                  <c:v>45889</c:v>
                </c:pt>
                <c:pt idx="204">
                  <c:v>45890</c:v>
                </c:pt>
                <c:pt idx="205">
                  <c:v>45891</c:v>
                </c:pt>
                <c:pt idx="206">
                  <c:v>45894</c:v>
                </c:pt>
                <c:pt idx="207">
                  <c:v>45895</c:v>
                </c:pt>
                <c:pt idx="208">
                  <c:v>45896</c:v>
                </c:pt>
                <c:pt idx="209">
                  <c:v>45897</c:v>
                </c:pt>
                <c:pt idx="210">
                  <c:v>45898</c:v>
                </c:pt>
                <c:pt idx="211">
                  <c:v>45902</c:v>
                </c:pt>
                <c:pt idx="212">
                  <c:v>45903</c:v>
                </c:pt>
                <c:pt idx="213">
                  <c:v>45904</c:v>
                </c:pt>
                <c:pt idx="214">
                  <c:v>45905</c:v>
                </c:pt>
                <c:pt idx="215">
                  <c:v>45908</c:v>
                </c:pt>
                <c:pt idx="216">
                  <c:v>45909</c:v>
                </c:pt>
                <c:pt idx="217">
                  <c:v>45910</c:v>
                </c:pt>
                <c:pt idx="218">
                  <c:v>45911</c:v>
                </c:pt>
                <c:pt idx="219">
                  <c:v>45912</c:v>
                </c:pt>
                <c:pt idx="220">
                  <c:v>45915</c:v>
                </c:pt>
                <c:pt idx="221">
                  <c:v>45916</c:v>
                </c:pt>
                <c:pt idx="222">
                  <c:v>45917</c:v>
                </c:pt>
                <c:pt idx="223">
                  <c:v>45918</c:v>
                </c:pt>
                <c:pt idx="224">
                  <c:v>45919</c:v>
                </c:pt>
                <c:pt idx="225">
                  <c:v>45922</c:v>
                </c:pt>
                <c:pt idx="226">
                  <c:v>45923</c:v>
                </c:pt>
                <c:pt idx="227">
                  <c:v>45924</c:v>
                </c:pt>
                <c:pt idx="228">
                  <c:v>45925</c:v>
                </c:pt>
                <c:pt idx="229">
                  <c:v>45926</c:v>
                </c:pt>
                <c:pt idx="230">
                  <c:v>45929</c:v>
                </c:pt>
                <c:pt idx="231">
                  <c:v>45930</c:v>
                </c:pt>
                <c:pt idx="232">
                  <c:v>45931</c:v>
                </c:pt>
                <c:pt idx="233">
                  <c:v>45932</c:v>
                </c:pt>
                <c:pt idx="234">
                  <c:v>45933</c:v>
                </c:pt>
                <c:pt idx="235">
                  <c:v>45936</c:v>
                </c:pt>
                <c:pt idx="236">
                  <c:v>45937</c:v>
                </c:pt>
                <c:pt idx="237">
                  <c:v>45938</c:v>
                </c:pt>
                <c:pt idx="238">
                  <c:v>45939</c:v>
                </c:pt>
                <c:pt idx="239">
                  <c:v>45940</c:v>
                </c:pt>
                <c:pt idx="240">
                  <c:v>45943</c:v>
                </c:pt>
                <c:pt idx="241">
                  <c:v>45944</c:v>
                </c:pt>
                <c:pt idx="242">
                  <c:v>45945</c:v>
                </c:pt>
                <c:pt idx="243">
                  <c:v>45946</c:v>
                </c:pt>
                <c:pt idx="244">
                  <c:v>45947</c:v>
                </c:pt>
                <c:pt idx="245">
                  <c:v>45950</c:v>
                </c:pt>
                <c:pt idx="246">
                  <c:v>45951</c:v>
                </c:pt>
                <c:pt idx="247">
                  <c:v>45952</c:v>
                </c:pt>
                <c:pt idx="248">
                  <c:v>45953</c:v>
                </c:pt>
                <c:pt idx="249">
                  <c:v>45954</c:v>
                </c:pt>
                <c:pt idx="250">
                  <c:v>45957</c:v>
                </c:pt>
                <c:pt idx="251">
                  <c:v>45958</c:v>
                </c:pt>
                <c:pt idx="252">
                  <c:v>45959</c:v>
                </c:pt>
                <c:pt idx="253">
                  <c:v>45960</c:v>
                </c:pt>
                <c:pt idx="254">
                  <c:v>45961</c:v>
                </c:pt>
                <c:pt idx="255">
                  <c:v>45964</c:v>
                </c:pt>
                <c:pt idx="256">
                  <c:v>45965</c:v>
                </c:pt>
                <c:pt idx="257">
                  <c:v>45966</c:v>
                </c:pt>
                <c:pt idx="258">
                  <c:v>45967</c:v>
                </c:pt>
                <c:pt idx="259">
                  <c:v>45968</c:v>
                </c:pt>
                <c:pt idx="260">
                  <c:v>45971</c:v>
                </c:pt>
                <c:pt idx="261">
                  <c:v>45972</c:v>
                </c:pt>
                <c:pt idx="262">
                  <c:v>45973</c:v>
                </c:pt>
                <c:pt idx="263">
                  <c:v>45974</c:v>
                </c:pt>
                <c:pt idx="264">
                  <c:v>45975</c:v>
                </c:pt>
                <c:pt idx="265">
                  <c:v>45978</c:v>
                </c:pt>
                <c:pt idx="266">
                  <c:v>45979</c:v>
                </c:pt>
                <c:pt idx="267">
                  <c:v>45980</c:v>
                </c:pt>
                <c:pt idx="268">
                  <c:v>45981</c:v>
                </c:pt>
                <c:pt idx="269">
                  <c:v>45982</c:v>
                </c:pt>
                <c:pt idx="270">
                  <c:v>45985</c:v>
                </c:pt>
                <c:pt idx="271">
                  <c:v>45986</c:v>
                </c:pt>
                <c:pt idx="272">
                  <c:v>45987</c:v>
                </c:pt>
                <c:pt idx="273">
                  <c:v>45989</c:v>
                </c:pt>
                <c:pt idx="274">
                  <c:v>45992</c:v>
                </c:pt>
                <c:pt idx="275">
                  <c:v>45993</c:v>
                </c:pt>
                <c:pt idx="276">
                  <c:v>45994</c:v>
                </c:pt>
                <c:pt idx="277">
                  <c:v>45995</c:v>
                </c:pt>
                <c:pt idx="278">
                  <c:v>45996</c:v>
                </c:pt>
                <c:pt idx="279">
                  <c:v>45999</c:v>
                </c:pt>
                <c:pt idx="280">
                  <c:v>46000</c:v>
                </c:pt>
                <c:pt idx="281">
                  <c:v>46001</c:v>
                </c:pt>
                <c:pt idx="282">
                  <c:v>46002</c:v>
                </c:pt>
                <c:pt idx="283">
                  <c:v>46003</c:v>
                </c:pt>
                <c:pt idx="284">
                  <c:v>46006</c:v>
                </c:pt>
                <c:pt idx="285">
                  <c:v>46007</c:v>
                </c:pt>
                <c:pt idx="286">
                  <c:v>46008</c:v>
                </c:pt>
                <c:pt idx="287">
                  <c:v>46009</c:v>
                </c:pt>
                <c:pt idx="288">
                  <c:v>46010</c:v>
                </c:pt>
                <c:pt idx="289">
                  <c:v>46013</c:v>
                </c:pt>
                <c:pt idx="290">
                  <c:v>46014</c:v>
                </c:pt>
                <c:pt idx="291">
                  <c:v>46015</c:v>
                </c:pt>
                <c:pt idx="292">
                  <c:v>46017</c:v>
                </c:pt>
                <c:pt idx="293">
                  <c:v>46020</c:v>
                </c:pt>
                <c:pt idx="294">
                  <c:v>46021</c:v>
                </c:pt>
                <c:pt idx="295">
                  <c:v>46022</c:v>
                </c:pt>
                <c:pt idx="296">
                  <c:v>46024</c:v>
                </c:pt>
                <c:pt idx="297">
                  <c:v>46027</c:v>
                </c:pt>
                <c:pt idx="298">
                  <c:v>46028</c:v>
                </c:pt>
                <c:pt idx="299">
                  <c:v>46029</c:v>
                </c:pt>
                <c:pt idx="300">
                  <c:v>46030</c:v>
                </c:pt>
                <c:pt idx="301">
                  <c:v>46031</c:v>
                </c:pt>
                <c:pt idx="302">
                  <c:v>46034</c:v>
                </c:pt>
                <c:pt idx="303">
                  <c:v>46035</c:v>
                </c:pt>
                <c:pt idx="304">
                  <c:v>46036</c:v>
                </c:pt>
                <c:pt idx="305">
                  <c:v>46037</c:v>
                </c:pt>
                <c:pt idx="306">
                  <c:v>46038</c:v>
                </c:pt>
                <c:pt idx="307">
                  <c:v>46042</c:v>
                </c:pt>
                <c:pt idx="308">
                  <c:v>46043</c:v>
                </c:pt>
                <c:pt idx="309">
                  <c:v>46044</c:v>
                </c:pt>
                <c:pt idx="310">
                  <c:v>46045</c:v>
                </c:pt>
                <c:pt idx="311">
                  <c:v>46048</c:v>
                </c:pt>
                <c:pt idx="312">
                  <c:v>46049</c:v>
                </c:pt>
                <c:pt idx="313">
                  <c:v>46050</c:v>
                </c:pt>
                <c:pt idx="314">
                  <c:v>46051</c:v>
                </c:pt>
                <c:pt idx="315">
                  <c:v>46052</c:v>
                </c:pt>
                <c:pt idx="316">
                  <c:v>46055</c:v>
                </c:pt>
                <c:pt idx="317">
                  <c:v>46056</c:v>
                </c:pt>
                <c:pt idx="318">
                  <c:v>46057</c:v>
                </c:pt>
                <c:pt idx="319">
                  <c:v>46058</c:v>
                </c:pt>
                <c:pt idx="320">
                  <c:v>46059</c:v>
                </c:pt>
                <c:pt idx="321">
                  <c:v>46062</c:v>
                </c:pt>
                <c:pt idx="322">
                  <c:v>46063</c:v>
                </c:pt>
                <c:pt idx="323">
                  <c:v>46064</c:v>
                </c:pt>
                <c:pt idx="324">
                  <c:v>46065</c:v>
                </c:pt>
                <c:pt idx="325">
                  <c:v>46066</c:v>
                </c:pt>
                <c:pt idx="326">
                  <c:v>46070</c:v>
                </c:pt>
                <c:pt idx="327">
                  <c:v>46071</c:v>
                </c:pt>
                <c:pt idx="328">
                  <c:v>46072</c:v>
                </c:pt>
                <c:pt idx="329">
                  <c:v>46073</c:v>
                </c:pt>
                <c:pt idx="330">
                  <c:v>46076</c:v>
                </c:pt>
                <c:pt idx="331">
                  <c:v>46077</c:v>
                </c:pt>
                <c:pt idx="332">
                  <c:v>46078</c:v>
                </c:pt>
                <c:pt idx="333">
                  <c:v>46079</c:v>
                </c:pt>
                <c:pt idx="334">
                  <c:v>46080</c:v>
                </c:pt>
                <c:pt idx="335">
                  <c:v>46083</c:v>
                </c:pt>
                <c:pt idx="336">
                  <c:v>46084</c:v>
                </c:pt>
                <c:pt idx="337">
                  <c:v>46085</c:v>
                </c:pt>
                <c:pt idx="338">
                  <c:v>46086</c:v>
                </c:pt>
                <c:pt idx="339">
                  <c:v>46087</c:v>
                </c:pt>
                <c:pt idx="340">
                  <c:v>46090</c:v>
                </c:pt>
                <c:pt idx="341">
                  <c:v>46091</c:v>
                </c:pt>
                <c:pt idx="342">
                  <c:v>46092</c:v>
                </c:pt>
                <c:pt idx="343">
                  <c:v>46093</c:v>
                </c:pt>
                <c:pt idx="344">
                  <c:v>46094</c:v>
                </c:pt>
                <c:pt idx="345">
                  <c:v>46097</c:v>
                </c:pt>
                <c:pt idx="346">
                  <c:v>46098</c:v>
                </c:pt>
                <c:pt idx="347">
                  <c:v>46099</c:v>
                </c:pt>
                <c:pt idx="348">
                  <c:v>46100</c:v>
                </c:pt>
                <c:pt idx="349">
                  <c:v>46101</c:v>
                </c:pt>
                <c:pt idx="350">
                  <c:v>46104</c:v>
                </c:pt>
                <c:pt idx="351">
                  <c:v>46105</c:v>
                </c:pt>
                <c:pt idx="352">
                  <c:v>46106</c:v>
                </c:pt>
                <c:pt idx="353">
                  <c:v>46107</c:v>
                </c:pt>
                <c:pt idx="354">
                  <c:v>46108</c:v>
                </c:pt>
                <c:pt idx="355">
                  <c:v>46111</c:v>
                </c:pt>
                <c:pt idx="356">
                  <c:v>46112</c:v>
                </c:pt>
                <c:pt idx="357">
                  <c:v>46113</c:v>
                </c:pt>
                <c:pt idx="358">
                  <c:v>46114</c:v>
                </c:pt>
                <c:pt idx="359">
                  <c:v>46118</c:v>
                </c:pt>
                <c:pt idx="360">
                  <c:v>46119</c:v>
                </c:pt>
                <c:pt idx="361">
                  <c:v>46120</c:v>
                </c:pt>
                <c:pt idx="362">
                  <c:v>46121</c:v>
                </c:pt>
                <c:pt idx="363">
                  <c:v>46122</c:v>
                </c:pt>
                <c:pt idx="364">
                  <c:v>46125</c:v>
                </c:pt>
                <c:pt idx="365">
                  <c:v>46126</c:v>
                </c:pt>
                <c:pt idx="366">
                  <c:v>46127</c:v>
                </c:pt>
                <c:pt idx="367">
                  <c:v>46128</c:v>
                </c:pt>
                <c:pt idx="368">
                  <c:v>46129</c:v>
                </c:pt>
                <c:pt idx="369">
                  <c:v>46132</c:v>
                </c:pt>
                <c:pt idx="370">
                  <c:v>46133</c:v>
                </c:pt>
                <c:pt idx="371">
                  <c:v>46134</c:v>
                </c:pt>
                <c:pt idx="372">
                  <c:v>46135</c:v>
                </c:pt>
                <c:pt idx="373">
                  <c:v>46136</c:v>
                </c:pt>
                <c:pt idx="374">
                  <c:v>46139</c:v>
                </c:pt>
                <c:pt idx="375">
                  <c:v>46140</c:v>
                </c:pt>
                <c:pt idx="376">
                  <c:v>46141</c:v>
                </c:pt>
                <c:pt idx="377">
                  <c:v>46142</c:v>
                </c:pt>
                <c:pt idx="378">
                  <c:v>46143</c:v>
                </c:pt>
                <c:pt idx="379">
                  <c:v>46146</c:v>
                </c:pt>
                <c:pt idx="380">
                  <c:v>46147</c:v>
                </c:pt>
                <c:pt idx="381">
                  <c:v>46148</c:v>
                </c:pt>
                <c:pt idx="382">
                  <c:v>46149</c:v>
                </c:pt>
                <c:pt idx="383">
                  <c:v>46150</c:v>
                </c:pt>
                <c:pt idx="384">
                  <c:v>46153</c:v>
                </c:pt>
                <c:pt idx="385">
                  <c:v>46154</c:v>
                </c:pt>
                <c:pt idx="386">
                  <c:v>46155</c:v>
                </c:pt>
                <c:pt idx="387">
                  <c:v>46156</c:v>
                </c:pt>
                <c:pt idx="388">
                  <c:v>46157</c:v>
                </c:pt>
                <c:pt idx="389">
                  <c:v>46160</c:v>
                </c:pt>
                <c:pt idx="390">
                  <c:v>46161</c:v>
                </c:pt>
                <c:pt idx="391">
                  <c:v>46162</c:v>
                </c:pt>
                <c:pt idx="392">
                  <c:v>46163</c:v>
                </c:pt>
                <c:pt idx="393">
                  <c:v>46164</c:v>
                </c:pt>
                <c:pt idx="394">
                  <c:v>46168</c:v>
                </c:pt>
                <c:pt idx="395">
                  <c:v>46169</c:v>
                </c:pt>
                <c:pt idx="396">
                  <c:v>46170</c:v>
                </c:pt>
                <c:pt idx="397">
                  <c:v>46171</c:v>
                </c:pt>
                <c:pt idx="398">
                  <c:v>46174</c:v>
                </c:pt>
                <c:pt idx="399">
                  <c:v>46175</c:v>
                </c:pt>
                <c:pt idx="400">
                  <c:v>46176</c:v>
                </c:pt>
                <c:pt idx="401">
                  <c:v>46177</c:v>
                </c:pt>
                <c:pt idx="402">
                  <c:v>46178</c:v>
                </c:pt>
                <c:pt idx="403">
                  <c:v>46181</c:v>
                </c:pt>
                <c:pt idx="404">
                  <c:v>46182</c:v>
                </c:pt>
                <c:pt idx="405">
                  <c:v>46183</c:v>
                </c:pt>
                <c:pt idx="406">
                  <c:v>46184</c:v>
                </c:pt>
                <c:pt idx="407">
                  <c:v>46185</c:v>
                </c:pt>
                <c:pt idx="408">
                  <c:v>46188</c:v>
                </c:pt>
                <c:pt idx="409">
                  <c:v>46189</c:v>
                </c:pt>
                <c:pt idx="410">
                  <c:v>46190</c:v>
                </c:pt>
                <c:pt idx="411">
                  <c:v>46191</c:v>
                </c:pt>
                <c:pt idx="412">
                  <c:v>46195</c:v>
                </c:pt>
                <c:pt idx="413">
                  <c:v>46196</c:v>
                </c:pt>
                <c:pt idx="414">
                  <c:v>46197</c:v>
                </c:pt>
                <c:pt idx="415">
                  <c:v>46198</c:v>
                </c:pt>
                <c:pt idx="416">
                  <c:v>46199</c:v>
                </c:pt>
                <c:pt idx="417">
                  <c:v>46202</c:v>
                </c:pt>
                <c:pt idx="418">
                  <c:v>46203</c:v>
                </c:pt>
                <c:pt idx="419">
                  <c:v>46204</c:v>
                </c:pt>
                <c:pt idx="420">
                  <c:v>46205</c:v>
                </c:pt>
                <c:pt idx="421">
                  <c:v>46209</c:v>
                </c:pt>
                <c:pt idx="422">
                  <c:v>46210</c:v>
                </c:pt>
                <c:pt idx="423">
                  <c:v>46211</c:v>
                </c:pt>
                <c:pt idx="424">
                  <c:v>46212</c:v>
                </c:pt>
                <c:pt idx="425">
                  <c:v>46213</c:v>
                </c:pt>
                <c:pt idx="426">
                  <c:v>46216</c:v>
                </c:pt>
                <c:pt idx="427">
                  <c:v>46217</c:v>
                </c:pt>
                <c:pt idx="428">
                  <c:v>46218</c:v>
                </c:pt>
                <c:pt idx="429">
                  <c:v>46219</c:v>
                </c:pt>
                <c:pt idx="430">
                  <c:v>46220</c:v>
                </c:pt>
                <c:pt idx="431">
                  <c:v>46223</c:v>
                </c:pt>
                <c:pt idx="432">
                  <c:v>46224</c:v>
                </c:pt>
                <c:pt idx="433">
                  <c:v>46225</c:v>
                </c:pt>
                <c:pt idx="434">
                  <c:v>46226</c:v>
                </c:pt>
                <c:pt idx="435">
                  <c:v>46227</c:v>
                </c:pt>
                <c:pt idx="436">
                  <c:v>46230</c:v>
                </c:pt>
                <c:pt idx="437">
                  <c:v>46231</c:v>
                </c:pt>
                <c:pt idx="438">
                  <c:v>46232</c:v>
                </c:pt>
                <c:pt idx="439">
                  <c:v>46233</c:v>
                </c:pt>
                <c:pt idx="440">
                  <c:v>46234</c:v>
                </c:pt>
              </c:numCache>
            </c:numRef>
          </c:cat>
          <c:val>
            <c:numRef>
              <c:f>EWMA!$E$2:$E$501</c:f>
              <c:numCache>
                <c:formatCode>0.00%</c:formatCode>
                <c:ptCount val="441"/>
                <c:pt idx="0">
                  <c:v>0.28052267275889659</c:v>
                </c:pt>
                <c:pt idx="1">
                  <c:v>0.27207191700082034</c:v>
                </c:pt>
                <c:pt idx="2">
                  <c:v>0.26761405575039132</c:v>
                </c:pt>
                <c:pt idx="3">
                  <c:v>0.26750243918589744</c:v>
                </c:pt>
                <c:pt idx="4">
                  <c:v>0.28312303130157079</c:v>
                </c:pt>
                <c:pt idx="5">
                  <c:v>0.28935852408365309</c:v>
                </c:pt>
                <c:pt idx="6">
                  <c:v>0.28218297927241964</c:v>
                </c:pt>
                <c:pt idx="7">
                  <c:v>0.27449097211988377</c:v>
                </c:pt>
                <c:pt idx="8">
                  <c:v>0.27457342151323855</c:v>
                </c:pt>
                <c:pt idx="9">
                  <c:v>0.29281551721484617</c:v>
                </c:pt>
                <c:pt idx="10">
                  <c:v>0.28952313688004505</c:v>
                </c:pt>
                <c:pt idx="11">
                  <c:v>0.28132740978365278</c:v>
                </c:pt>
                <c:pt idx="12">
                  <c:v>0.27314898058506437</c:v>
                </c:pt>
                <c:pt idx="13">
                  <c:v>0.26806234595235973</c:v>
                </c:pt>
                <c:pt idx="14">
                  <c:v>0.26647652850809495</c:v>
                </c:pt>
                <c:pt idx="15">
                  <c:v>0.25974125859433778</c:v>
                </c:pt>
                <c:pt idx="16">
                  <c:v>0.26769844735231724</c:v>
                </c:pt>
                <c:pt idx="17">
                  <c:v>0.26017374490505196</c:v>
                </c:pt>
                <c:pt idx="18">
                  <c:v>0.25236126263115621</c:v>
                </c:pt>
                <c:pt idx="19">
                  <c:v>0.2446736564989424</c:v>
                </c:pt>
                <c:pt idx="20">
                  <c:v>0.24151297294333698</c:v>
                </c:pt>
                <c:pt idx="21">
                  <c:v>0.2348901050515341</c:v>
                </c:pt>
                <c:pt idx="22">
                  <c:v>0.230001634126382</c:v>
                </c:pt>
                <c:pt idx="23">
                  <c:v>0.22344514703264109</c:v>
                </c:pt>
                <c:pt idx="24">
                  <c:v>0.22228839424654898</c:v>
                </c:pt>
                <c:pt idx="25">
                  <c:v>0.21975843778875562</c:v>
                </c:pt>
                <c:pt idx="26">
                  <c:v>0.22587952835368785</c:v>
                </c:pt>
                <c:pt idx="27">
                  <c:v>0.21900316036263742</c:v>
                </c:pt>
                <c:pt idx="28">
                  <c:v>0.30253379659972895</c:v>
                </c:pt>
                <c:pt idx="29">
                  <c:v>0.29907969539685836</c:v>
                </c:pt>
                <c:pt idx="30">
                  <c:v>0.29199328641965167</c:v>
                </c:pt>
                <c:pt idx="31">
                  <c:v>0.30793836873021424</c:v>
                </c:pt>
                <c:pt idx="32">
                  <c:v>0.2995505259502878</c:v>
                </c:pt>
                <c:pt idx="33">
                  <c:v>0.30494544214021813</c:v>
                </c:pt>
                <c:pt idx="34">
                  <c:v>0.29824932845026819</c:v>
                </c:pt>
                <c:pt idx="35">
                  <c:v>0.38494918080119522</c:v>
                </c:pt>
                <c:pt idx="36">
                  <c:v>0.39076330989685615</c:v>
                </c:pt>
                <c:pt idx="37">
                  <c:v>0.40229976221339753</c:v>
                </c:pt>
                <c:pt idx="38">
                  <c:v>0.42899271597214406</c:v>
                </c:pt>
                <c:pt idx="39">
                  <c:v>0.41639929833894918</c:v>
                </c:pt>
                <c:pt idx="40">
                  <c:v>0.40775772050769987</c:v>
                </c:pt>
                <c:pt idx="41">
                  <c:v>0.40640706474683863</c:v>
                </c:pt>
                <c:pt idx="42">
                  <c:v>0.39933775544507116</c:v>
                </c:pt>
                <c:pt idx="43">
                  <c:v>0.38740064521749351</c:v>
                </c:pt>
                <c:pt idx="44">
                  <c:v>0.37825390997194075</c:v>
                </c:pt>
                <c:pt idx="45">
                  <c:v>0.37272175613706343</c:v>
                </c:pt>
                <c:pt idx="46">
                  <c:v>0.36260712369383707</c:v>
                </c:pt>
                <c:pt idx="47">
                  <c:v>0.35277092350701011</c:v>
                </c:pt>
                <c:pt idx="48">
                  <c:v>0.34924567159059172</c:v>
                </c:pt>
                <c:pt idx="49">
                  <c:v>0.33916545980687984</c:v>
                </c:pt>
                <c:pt idx="50">
                  <c:v>0.33325458035265737</c:v>
                </c:pt>
                <c:pt idx="51">
                  <c:v>0.323235131171898</c:v>
                </c:pt>
                <c:pt idx="52">
                  <c:v>0.32651951579125094</c:v>
                </c:pt>
                <c:pt idx="53">
                  <c:v>0.31720029943170475</c:v>
                </c:pt>
                <c:pt idx="54">
                  <c:v>0.30879044203648126</c:v>
                </c:pt>
                <c:pt idx="55">
                  <c:v>0.30828289625709021</c:v>
                </c:pt>
                <c:pt idx="56">
                  <c:v>0.29946591117844718</c:v>
                </c:pt>
                <c:pt idx="57">
                  <c:v>0.30228915957328667</c:v>
                </c:pt>
                <c:pt idx="58">
                  <c:v>0.2949534927834121</c:v>
                </c:pt>
                <c:pt idx="59">
                  <c:v>0.28796328532384069</c:v>
                </c:pt>
                <c:pt idx="60">
                  <c:v>0.28030007880587954</c:v>
                </c:pt>
                <c:pt idx="61">
                  <c:v>0.27178881928370641</c:v>
                </c:pt>
                <c:pt idx="62">
                  <c:v>0.42885687875876238</c:v>
                </c:pt>
                <c:pt idx="63">
                  <c:v>0.41815776798051435</c:v>
                </c:pt>
                <c:pt idx="64">
                  <c:v>0.40664854841748332</c:v>
                </c:pt>
                <c:pt idx="65">
                  <c:v>0.40715859869981025</c:v>
                </c:pt>
                <c:pt idx="66">
                  <c:v>0.3950627190837549</c:v>
                </c:pt>
                <c:pt idx="67">
                  <c:v>0.38310127092007534</c:v>
                </c:pt>
                <c:pt idx="68">
                  <c:v>0.37162084931248085</c:v>
                </c:pt>
                <c:pt idx="69">
                  <c:v>0.37034156642141958</c:v>
                </c:pt>
                <c:pt idx="70">
                  <c:v>0.35992565554197881</c:v>
                </c:pt>
                <c:pt idx="71">
                  <c:v>0.36275754249161862</c:v>
                </c:pt>
                <c:pt idx="72">
                  <c:v>0.35529767442977117</c:v>
                </c:pt>
                <c:pt idx="73">
                  <c:v>0.3458888821249097</c:v>
                </c:pt>
                <c:pt idx="74">
                  <c:v>0.33611733457514148</c:v>
                </c:pt>
                <c:pt idx="75">
                  <c:v>0.32596209812325017</c:v>
                </c:pt>
                <c:pt idx="76">
                  <c:v>0.31609957427793883</c:v>
                </c:pt>
                <c:pt idx="77">
                  <c:v>0.30671862273056022</c:v>
                </c:pt>
                <c:pt idx="78">
                  <c:v>0.29880721418763262</c:v>
                </c:pt>
                <c:pt idx="79">
                  <c:v>0.29310165881502259</c:v>
                </c:pt>
                <c:pt idx="80">
                  <c:v>0.3012327824018779</c:v>
                </c:pt>
                <c:pt idx="81">
                  <c:v>0.30530846276937568</c:v>
                </c:pt>
                <c:pt idx="82">
                  <c:v>0.30292313271825877</c:v>
                </c:pt>
                <c:pt idx="83">
                  <c:v>0.30165866561007049</c:v>
                </c:pt>
                <c:pt idx="84">
                  <c:v>0.32254612660617471</c:v>
                </c:pt>
                <c:pt idx="85">
                  <c:v>0.3236013450927529</c:v>
                </c:pt>
                <c:pt idx="86">
                  <c:v>0.33218501339015455</c:v>
                </c:pt>
                <c:pt idx="87">
                  <c:v>0.32313397149353035</c:v>
                </c:pt>
                <c:pt idx="88">
                  <c:v>0.31729079253936088</c:v>
                </c:pt>
                <c:pt idx="89">
                  <c:v>0.4026083177093428</c:v>
                </c:pt>
                <c:pt idx="90">
                  <c:v>0.39092268911006667</c:v>
                </c:pt>
                <c:pt idx="91">
                  <c:v>0.41547963013145717</c:v>
                </c:pt>
                <c:pt idx="92">
                  <c:v>0.40282708289976493</c:v>
                </c:pt>
                <c:pt idx="93">
                  <c:v>0.39770540632709106</c:v>
                </c:pt>
                <c:pt idx="94">
                  <c:v>0.39170105226599616</c:v>
                </c:pt>
                <c:pt idx="95">
                  <c:v>0.38600739934345563</c:v>
                </c:pt>
                <c:pt idx="96">
                  <c:v>0.37630979952995558</c:v>
                </c:pt>
                <c:pt idx="97">
                  <c:v>0.36873117612385481</c:v>
                </c:pt>
                <c:pt idx="98">
                  <c:v>0.37029659767439282</c:v>
                </c:pt>
                <c:pt idx="99">
                  <c:v>0.35906852301333336</c:v>
                </c:pt>
                <c:pt idx="100">
                  <c:v>0.34835129075657689</c:v>
                </c:pt>
                <c:pt idx="101">
                  <c:v>0.35483735111780063</c:v>
                </c:pt>
                <c:pt idx="102">
                  <c:v>0.3446771877446021</c:v>
                </c:pt>
                <c:pt idx="103">
                  <c:v>0.35738797817095053</c:v>
                </c:pt>
                <c:pt idx="104">
                  <c:v>0.35233206868915856</c:v>
                </c:pt>
                <c:pt idx="105">
                  <c:v>0.35229537321676579</c:v>
                </c:pt>
                <c:pt idx="106">
                  <c:v>0.34190649487148916</c:v>
                </c:pt>
                <c:pt idx="107">
                  <c:v>0.33154260776754002</c:v>
                </c:pt>
                <c:pt idx="108">
                  <c:v>0.32428378352486914</c:v>
                </c:pt>
                <c:pt idx="109">
                  <c:v>0.43205934142882141</c:v>
                </c:pt>
                <c:pt idx="110">
                  <c:v>0.5063190286489182</c:v>
                </c:pt>
                <c:pt idx="111">
                  <c:v>0.49190569846379223</c:v>
                </c:pt>
                <c:pt idx="112">
                  <c:v>0.4793238550977168</c:v>
                </c:pt>
                <c:pt idx="113">
                  <c:v>0.71740426232155863</c:v>
                </c:pt>
                <c:pt idx="114">
                  <c:v>0.74155471875499124</c:v>
                </c:pt>
                <c:pt idx="115">
                  <c:v>0.72840655830428991</c:v>
                </c:pt>
                <c:pt idx="116">
                  <c:v>0.70629698634316851</c:v>
                </c:pt>
                <c:pt idx="117">
                  <c:v>0.68534357348416464</c:v>
                </c:pt>
                <c:pt idx="118">
                  <c:v>0.67333589395659577</c:v>
                </c:pt>
                <c:pt idx="119">
                  <c:v>0.65494671201615406</c:v>
                </c:pt>
                <c:pt idx="120">
                  <c:v>0.64614543014468451</c:v>
                </c:pt>
                <c:pt idx="121">
                  <c:v>0.63382369645126879</c:v>
                </c:pt>
                <c:pt idx="122">
                  <c:v>0.62541596394630883</c:v>
                </c:pt>
                <c:pt idx="123">
                  <c:v>0.62475940173171718</c:v>
                </c:pt>
                <c:pt idx="124">
                  <c:v>0.60814649807960786</c:v>
                </c:pt>
                <c:pt idx="125">
                  <c:v>0.58962397204760963</c:v>
                </c:pt>
                <c:pt idx="126">
                  <c:v>0.57181073252991654</c:v>
                </c:pt>
                <c:pt idx="127">
                  <c:v>0.55500324416108793</c:v>
                </c:pt>
                <c:pt idx="128">
                  <c:v>0.5393315472882223</c:v>
                </c:pt>
                <c:pt idx="129">
                  <c:v>0.53303192263547905</c:v>
                </c:pt>
                <c:pt idx="130">
                  <c:v>0.5168048721239219</c:v>
                </c:pt>
                <c:pt idx="131">
                  <c:v>0.50466775038462486</c:v>
                </c:pt>
                <c:pt idx="132">
                  <c:v>0.48942976162101659</c:v>
                </c:pt>
                <c:pt idx="133">
                  <c:v>0.47573549357137657</c:v>
                </c:pt>
                <c:pt idx="134">
                  <c:v>0.46163200311759039</c:v>
                </c:pt>
                <c:pt idx="135">
                  <c:v>0.48298897794809964</c:v>
                </c:pt>
                <c:pt idx="136">
                  <c:v>0.47371602695078852</c:v>
                </c:pt>
                <c:pt idx="137">
                  <c:v>0.45928473613117393</c:v>
                </c:pt>
                <c:pt idx="138">
                  <c:v>0.44535242350051557</c:v>
                </c:pt>
                <c:pt idx="139">
                  <c:v>0.43180111330000287</c:v>
                </c:pt>
                <c:pt idx="140">
                  <c:v>0.4187628370570558</c:v>
                </c:pt>
                <c:pt idx="141">
                  <c:v>0.40684674269591659</c:v>
                </c:pt>
                <c:pt idx="142">
                  <c:v>0.40283719819993824</c:v>
                </c:pt>
                <c:pt idx="143">
                  <c:v>0.39065591416674722</c:v>
                </c:pt>
                <c:pt idx="144">
                  <c:v>0.38033523042816952</c:v>
                </c:pt>
                <c:pt idx="145">
                  <c:v>0.38641943087063912</c:v>
                </c:pt>
                <c:pt idx="146">
                  <c:v>0.37478539215536744</c:v>
                </c:pt>
                <c:pt idx="147">
                  <c:v>0.36368411681747176</c:v>
                </c:pt>
                <c:pt idx="148">
                  <c:v>0.35369579206102431</c:v>
                </c:pt>
                <c:pt idx="149">
                  <c:v>0.34869001970788671</c:v>
                </c:pt>
                <c:pt idx="150">
                  <c:v>0.34300498664481138</c:v>
                </c:pt>
                <c:pt idx="151">
                  <c:v>0.33910028481673049</c:v>
                </c:pt>
                <c:pt idx="152">
                  <c:v>0.32998118664805676</c:v>
                </c:pt>
                <c:pt idx="153">
                  <c:v>0.31997862469534605</c:v>
                </c:pt>
                <c:pt idx="154">
                  <c:v>0.31050132459683233</c:v>
                </c:pt>
                <c:pt idx="155">
                  <c:v>0.30257356226458443</c:v>
                </c:pt>
                <c:pt idx="156">
                  <c:v>0.29416355756545381</c:v>
                </c:pt>
                <c:pt idx="157">
                  <c:v>0.28533065391756302</c:v>
                </c:pt>
                <c:pt idx="158">
                  <c:v>0.29809323027015622</c:v>
                </c:pt>
                <c:pt idx="159">
                  <c:v>0.3041710314940857</c:v>
                </c:pt>
                <c:pt idx="160">
                  <c:v>0.29554247124821614</c:v>
                </c:pt>
                <c:pt idx="161">
                  <c:v>0.28699474381100604</c:v>
                </c:pt>
                <c:pt idx="162">
                  <c:v>0.27930646127380915</c:v>
                </c:pt>
                <c:pt idx="163">
                  <c:v>0.27115263631545583</c:v>
                </c:pt>
                <c:pt idx="164">
                  <c:v>0.30243421468771142</c:v>
                </c:pt>
                <c:pt idx="165">
                  <c:v>0.29430093357574905</c:v>
                </c:pt>
                <c:pt idx="166">
                  <c:v>0.29203569238678012</c:v>
                </c:pt>
                <c:pt idx="167">
                  <c:v>0.28384977808860834</c:v>
                </c:pt>
                <c:pt idx="168">
                  <c:v>0.27739195281870282</c:v>
                </c:pt>
                <c:pt idx="169">
                  <c:v>0.27615475898441272</c:v>
                </c:pt>
                <c:pt idx="170">
                  <c:v>0.26828619844119284</c:v>
                </c:pt>
                <c:pt idx="171">
                  <c:v>0.26292071510904175</c:v>
                </c:pt>
                <c:pt idx="172">
                  <c:v>0.26286255245663942</c:v>
                </c:pt>
                <c:pt idx="173">
                  <c:v>0.25493190418713679</c:v>
                </c:pt>
                <c:pt idx="174">
                  <c:v>0.25018502891649197</c:v>
                </c:pt>
                <c:pt idx="175">
                  <c:v>0.2453892517443157</c:v>
                </c:pt>
                <c:pt idx="176">
                  <c:v>0.23927153549370334</c:v>
                </c:pt>
                <c:pt idx="177">
                  <c:v>0.23238233867718078</c:v>
                </c:pt>
                <c:pt idx="178">
                  <c:v>0.22548465861811548</c:v>
                </c:pt>
                <c:pt idx="179">
                  <c:v>0.21982943962352847</c:v>
                </c:pt>
                <c:pt idx="180">
                  <c:v>0.21401177164631846</c:v>
                </c:pt>
                <c:pt idx="181">
                  <c:v>0.2078809962577324</c:v>
                </c:pt>
                <c:pt idx="182">
                  <c:v>0.20171503443455807</c:v>
                </c:pt>
                <c:pt idx="183">
                  <c:v>0.19906743292355991</c:v>
                </c:pt>
                <c:pt idx="184">
                  <c:v>0.20606174778982686</c:v>
                </c:pt>
                <c:pt idx="185">
                  <c:v>0.20311043457614383</c:v>
                </c:pt>
                <c:pt idx="186">
                  <c:v>0.20076093327398203</c:v>
                </c:pt>
                <c:pt idx="187">
                  <c:v>0.19999541854205555</c:v>
                </c:pt>
                <c:pt idx="188">
                  <c:v>0.19419986331308348</c:v>
                </c:pt>
                <c:pt idx="189">
                  <c:v>0.19575929021594035</c:v>
                </c:pt>
                <c:pt idx="190">
                  <c:v>0.20587590283091667</c:v>
                </c:pt>
                <c:pt idx="191">
                  <c:v>0.21788546724962554</c:v>
                </c:pt>
                <c:pt idx="192">
                  <c:v>0.22734501434904833</c:v>
                </c:pt>
                <c:pt idx="193">
                  <c:v>0.22374439667766463</c:v>
                </c:pt>
                <c:pt idx="194">
                  <c:v>0.21929182068286251</c:v>
                </c:pt>
                <c:pt idx="195">
                  <c:v>0.21512156336069749</c:v>
                </c:pt>
                <c:pt idx="196">
                  <c:v>0.20977163151181347</c:v>
                </c:pt>
                <c:pt idx="197">
                  <c:v>0.20342507621665223</c:v>
                </c:pt>
                <c:pt idx="198">
                  <c:v>0.20687643881298703</c:v>
                </c:pt>
                <c:pt idx="199">
                  <c:v>0.21076130285126923</c:v>
                </c:pt>
                <c:pt idx="200">
                  <c:v>0.20475893619413943</c:v>
                </c:pt>
                <c:pt idx="201">
                  <c:v>0.20392590148841316</c:v>
                </c:pt>
                <c:pt idx="202">
                  <c:v>0.19776837382210821</c:v>
                </c:pt>
                <c:pt idx="203">
                  <c:v>0.21933098529077033</c:v>
                </c:pt>
                <c:pt idx="204">
                  <c:v>0.21323332592676197</c:v>
                </c:pt>
                <c:pt idx="205">
                  <c:v>0.2069495660627064</c:v>
                </c:pt>
                <c:pt idx="206">
                  <c:v>0.21608257461496658</c:v>
                </c:pt>
                <c:pt idx="207">
                  <c:v>0.21234864812138554</c:v>
                </c:pt>
                <c:pt idx="208">
                  <c:v>0.21868936097349934</c:v>
                </c:pt>
                <c:pt idx="209">
                  <c:v>0.21251837644624011</c:v>
                </c:pt>
                <c:pt idx="210">
                  <c:v>0.21420545128758403</c:v>
                </c:pt>
                <c:pt idx="211">
                  <c:v>0.25926820932700567</c:v>
                </c:pt>
                <c:pt idx="212">
                  <c:v>0.25173399405278513</c:v>
                </c:pt>
                <c:pt idx="213">
                  <c:v>0.24463146807802266</c:v>
                </c:pt>
                <c:pt idx="214">
                  <c:v>0.24099172968416227</c:v>
                </c:pt>
                <c:pt idx="215">
                  <c:v>0.2343453421383431</c:v>
                </c:pt>
                <c:pt idx="216">
                  <c:v>0.2353000531903052</c:v>
                </c:pt>
                <c:pt idx="217">
                  <c:v>0.22813438437257619</c:v>
                </c:pt>
                <c:pt idx="218">
                  <c:v>0.24854553200418389</c:v>
                </c:pt>
                <c:pt idx="219">
                  <c:v>0.24253978207432614</c:v>
                </c:pt>
                <c:pt idx="220">
                  <c:v>0.23515550472016644</c:v>
                </c:pt>
                <c:pt idx="221">
                  <c:v>0.22908800078352196</c:v>
                </c:pt>
                <c:pt idx="222">
                  <c:v>0.22218437111365641</c:v>
                </c:pt>
                <c:pt idx="223">
                  <c:v>0.21555009823076945</c:v>
                </c:pt>
                <c:pt idx="224">
                  <c:v>0.20954074375989207</c:v>
                </c:pt>
                <c:pt idx="225">
                  <c:v>0.20319824120386354</c:v>
                </c:pt>
                <c:pt idx="226">
                  <c:v>0.19706352511794262</c:v>
                </c:pt>
                <c:pt idx="227">
                  <c:v>0.19172603871906804</c:v>
                </c:pt>
                <c:pt idx="228">
                  <c:v>0.18956227026982991</c:v>
                </c:pt>
                <c:pt idx="229">
                  <c:v>0.18382526987880179</c:v>
                </c:pt>
                <c:pt idx="230">
                  <c:v>0.17825764579871645</c:v>
                </c:pt>
                <c:pt idx="231">
                  <c:v>0.17330565218321761</c:v>
                </c:pt>
                <c:pt idx="232">
                  <c:v>0.16972943797892881</c:v>
                </c:pt>
                <c:pt idx="233">
                  <c:v>0.17417997286776085</c:v>
                </c:pt>
                <c:pt idx="234">
                  <c:v>0.17579925990492218</c:v>
                </c:pt>
                <c:pt idx="235">
                  <c:v>0.17044445826804588</c:v>
                </c:pt>
                <c:pt idx="236">
                  <c:v>0.22293643868129132</c:v>
                </c:pt>
                <c:pt idx="237">
                  <c:v>0.21649944224872975</c:v>
                </c:pt>
                <c:pt idx="238">
                  <c:v>0.25031681490148711</c:v>
                </c:pt>
                <c:pt idx="239">
                  <c:v>0.24377600444420186</c:v>
                </c:pt>
                <c:pt idx="240">
                  <c:v>0.29749746474612404</c:v>
                </c:pt>
                <c:pt idx="241">
                  <c:v>0.31739611177221416</c:v>
                </c:pt>
                <c:pt idx="242">
                  <c:v>0.30931919867427299</c:v>
                </c:pt>
                <c:pt idx="243">
                  <c:v>0.31801016167639889</c:v>
                </c:pt>
                <c:pt idx="244">
                  <c:v>0.31117584940014764</c:v>
                </c:pt>
                <c:pt idx="245">
                  <c:v>0.30247350213337776</c:v>
                </c:pt>
                <c:pt idx="246">
                  <c:v>0.2940514938351747</c:v>
                </c:pt>
                <c:pt idx="247">
                  <c:v>0.28646342696417831</c:v>
                </c:pt>
                <c:pt idx="248">
                  <c:v>0.28319579098410863</c:v>
                </c:pt>
                <c:pt idx="249">
                  <c:v>0.27897551231855949</c:v>
                </c:pt>
                <c:pt idx="250">
                  <c:v>0.28986435150484707</c:v>
                </c:pt>
                <c:pt idx="251">
                  <c:v>0.29259800264360564</c:v>
                </c:pt>
                <c:pt idx="252">
                  <c:v>0.28424310039335149</c:v>
                </c:pt>
                <c:pt idx="253">
                  <c:v>0.27997832717565618</c:v>
                </c:pt>
                <c:pt idx="254">
                  <c:v>0.27479904908391106</c:v>
                </c:pt>
                <c:pt idx="255">
                  <c:v>0.26746810607005755</c:v>
                </c:pt>
                <c:pt idx="256">
                  <c:v>0.25995293539471204</c:v>
                </c:pt>
                <c:pt idx="257">
                  <c:v>0.26094014163809176</c:v>
                </c:pt>
                <c:pt idx="258">
                  <c:v>0.26891275690154937</c:v>
                </c:pt>
                <c:pt idx="259">
                  <c:v>0.26800582639225179</c:v>
                </c:pt>
                <c:pt idx="260">
                  <c:v>0.26434006980570118</c:v>
                </c:pt>
                <c:pt idx="261">
                  <c:v>0.27183833905459159</c:v>
                </c:pt>
                <c:pt idx="262">
                  <c:v>0.26681883179729443</c:v>
                </c:pt>
                <c:pt idx="263">
                  <c:v>0.27497221990104009</c:v>
                </c:pt>
                <c:pt idx="264">
                  <c:v>0.28471587681946114</c:v>
                </c:pt>
                <c:pt idx="265">
                  <c:v>0.27709688949934358</c:v>
                </c:pt>
                <c:pt idx="266">
                  <c:v>0.27844612786162154</c:v>
                </c:pt>
                <c:pt idx="267">
                  <c:v>0.27995019071595484</c:v>
                </c:pt>
                <c:pt idx="268">
                  <c:v>0.27753603282835859</c:v>
                </c:pt>
                <c:pt idx="269">
                  <c:v>0.29200474312277597</c:v>
                </c:pt>
                <c:pt idx="270">
                  <c:v>0.28327703346506056</c:v>
                </c:pt>
                <c:pt idx="271">
                  <c:v>0.34187081687658344</c:v>
                </c:pt>
                <c:pt idx="272">
                  <c:v>0.33267302644039637</c:v>
                </c:pt>
                <c:pt idx="273">
                  <c:v>0.3337041546752042</c:v>
                </c:pt>
                <c:pt idx="274">
                  <c:v>0.32445263255965073</c:v>
                </c:pt>
                <c:pt idx="275">
                  <c:v>0.31856643023407522</c:v>
                </c:pt>
                <c:pt idx="276">
                  <c:v>0.30956214176652136</c:v>
                </c:pt>
                <c:pt idx="277">
                  <c:v>0.30554275247317558</c:v>
                </c:pt>
                <c:pt idx="278">
                  <c:v>0.29724137021207153</c:v>
                </c:pt>
                <c:pt idx="279">
                  <c:v>0.29075167026384741</c:v>
                </c:pt>
                <c:pt idx="280">
                  <c:v>0.28351589352407169</c:v>
                </c:pt>
                <c:pt idx="281">
                  <c:v>0.27503543714876838</c:v>
                </c:pt>
                <c:pt idx="282">
                  <c:v>0.27405397385136304</c:v>
                </c:pt>
                <c:pt idx="283">
                  <c:v>0.26614321670154345</c:v>
                </c:pt>
                <c:pt idx="284">
                  <c:v>0.31351687202437151</c:v>
                </c:pt>
                <c:pt idx="285">
                  <c:v>0.30829396960029848</c:v>
                </c:pt>
                <c:pt idx="286">
                  <c:v>0.29890774658687813</c:v>
                </c:pt>
                <c:pt idx="287">
                  <c:v>0.30985812167978893</c:v>
                </c:pt>
                <c:pt idx="288">
                  <c:v>0.30452223788385696</c:v>
                </c:pt>
                <c:pt idx="289">
                  <c:v>0.30626889562967113</c:v>
                </c:pt>
                <c:pt idx="290">
                  <c:v>0.29813672033168331</c:v>
                </c:pt>
                <c:pt idx="291">
                  <c:v>0.29215660928561549</c:v>
                </c:pt>
                <c:pt idx="292">
                  <c:v>0.28326387995504598</c:v>
                </c:pt>
                <c:pt idx="293">
                  <c:v>0.27463613243435986</c:v>
                </c:pt>
                <c:pt idx="294">
                  <c:v>0.26693965741100195</c:v>
                </c:pt>
                <c:pt idx="295">
                  <c:v>0.25882187043629384</c:v>
                </c:pt>
                <c:pt idx="296">
                  <c:v>0.25383116384171378</c:v>
                </c:pt>
                <c:pt idx="297">
                  <c:v>0.25403623085258498</c:v>
                </c:pt>
                <c:pt idx="298">
                  <c:v>0.24648664890404071</c:v>
                </c:pt>
                <c:pt idx="299">
                  <c:v>0.23917471871846299</c:v>
                </c:pt>
                <c:pt idx="300">
                  <c:v>0.23346883511188951</c:v>
                </c:pt>
                <c:pt idx="301">
                  <c:v>0.23528557079171242</c:v>
                </c:pt>
                <c:pt idx="302">
                  <c:v>0.22812644383273595</c:v>
                </c:pt>
                <c:pt idx="303">
                  <c:v>0.22121414884561377</c:v>
                </c:pt>
                <c:pt idx="304">
                  <c:v>0.21550249961619533</c:v>
                </c:pt>
                <c:pt idx="305">
                  <c:v>0.21368350504419359</c:v>
                </c:pt>
                <c:pt idx="306">
                  <c:v>0.20729118419343198</c:v>
                </c:pt>
                <c:pt idx="307">
                  <c:v>0.20809249333424287</c:v>
                </c:pt>
                <c:pt idx="308">
                  <c:v>0.2175317080766184</c:v>
                </c:pt>
                <c:pt idx="309">
                  <c:v>0.23156001055540895</c:v>
                </c:pt>
                <c:pt idx="310">
                  <c:v>0.2260876040342624</c:v>
                </c:pt>
                <c:pt idx="311">
                  <c:v>0.22238269574877204</c:v>
                </c:pt>
                <c:pt idx="312">
                  <c:v>0.21562658052494091</c:v>
                </c:pt>
                <c:pt idx="313">
                  <c:v>0.20926182530665141</c:v>
                </c:pt>
                <c:pt idx="314">
                  <c:v>0.20289039476363707</c:v>
                </c:pt>
                <c:pt idx="315">
                  <c:v>0.19717375695970107</c:v>
                </c:pt>
                <c:pt idx="316">
                  <c:v>0.20823708757839798</c:v>
                </c:pt>
                <c:pt idx="317">
                  <c:v>0.20854703995689741</c:v>
                </c:pt>
                <c:pt idx="318">
                  <c:v>0.22471981108545916</c:v>
                </c:pt>
                <c:pt idx="319">
                  <c:v>0.24978077595883469</c:v>
                </c:pt>
                <c:pt idx="320">
                  <c:v>0.24964215410182003</c:v>
                </c:pt>
                <c:pt idx="321">
                  <c:v>0.31310621320343157</c:v>
                </c:pt>
                <c:pt idx="322">
                  <c:v>0.30847201549265163</c:v>
                </c:pt>
                <c:pt idx="323">
                  <c:v>0.29973574072501824</c:v>
                </c:pt>
                <c:pt idx="324">
                  <c:v>0.29108763272102112</c:v>
                </c:pt>
                <c:pt idx="325">
                  <c:v>0.29766581286510346</c:v>
                </c:pt>
                <c:pt idx="326">
                  <c:v>0.29081504559817167</c:v>
                </c:pt>
                <c:pt idx="327">
                  <c:v>0.28356092862686483</c:v>
                </c:pt>
                <c:pt idx="328">
                  <c:v>0.27511064692704834</c:v>
                </c:pt>
                <c:pt idx="329">
                  <c:v>0.26686912741881325</c:v>
                </c:pt>
                <c:pt idx="330">
                  <c:v>0.25907521117101368</c:v>
                </c:pt>
                <c:pt idx="331">
                  <c:v>0.26147727288400463</c:v>
                </c:pt>
                <c:pt idx="332">
                  <c:v>0.25648110181393224</c:v>
                </c:pt>
                <c:pt idx="333">
                  <c:v>0.25230190357551113</c:v>
                </c:pt>
                <c:pt idx="334">
                  <c:v>0.24959931564074633</c:v>
                </c:pt>
                <c:pt idx="335">
                  <c:v>0.24346225886052325</c:v>
                </c:pt>
                <c:pt idx="336">
                  <c:v>0.23844856564684294</c:v>
                </c:pt>
                <c:pt idx="337">
                  <c:v>0.24145483535950055</c:v>
                </c:pt>
                <c:pt idx="338">
                  <c:v>0.24110862401649466</c:v>
                </c:pt>
                <c:pt idx="339">
                  <c:v>0.23376593047662261</c:v>
                </c:pt>
                <c:pt idx="340">
                  <c:v>0.23368546354262015</c:v>
                </c:pt>
                <c:pt idx="341">
                  <c:v>0.25533962201232502</c:v>
                </c:pt>
                <c:pt idx="342">
                  <c:v>0.24790804894723389</c:v>
                </c:pt>
                <c:pt idx="343">
                  <c:v>0.24138091829763081</c:v>
                </c:pt>
                <c:pt idx="344">
                  <c:v>0.2480878642714025</c:v>
                </c:pt>
                <c:pt idx="345">
                  <c:v>0.24637556550373979</c:v>
                </c:pt>
                <c:pt idx="346">
                  <c:v>0.24407823192033765</c:v>
                </c:pt>
                <c:pt idx="347">
                  <c:v>0.24147090796498719</c:v>
                </c:pt>
                <c:pt idx="348">
                  <c:v>0.24218391677163509</c:v>
                </c:pt>
                <c:pt idx="349">
                  <c:v>0.23970425808650173</c:v>
                </c:pt>
                <c:pt idx="350">
                  <c:v>0.23893743645821419</c:v>
                </c:pt>
                <c:pt idx="351">
                  <c:v>0.24429577529370911</c:v>
                </c:pt>
                <c:pt idx="352">
                  <c:v>0.2369548202265859</c:v>
                </c:pt>
                <c:pt idx="353">
                  <c:v>0.25131655358335331</c:v>
                </c:pt>
                <c:pt idx="354">
                  <c:v>0.26294573553957917</c:v>
                </c:pt>
                <c:pt idx="355">
                  <c:v>0.27134752061081163</c:v>
                </c:pt>
                <c:pt idx="356">
                  <c:v>0.27327556730146835</c:v>
                </c:pt>
                <c:pt idx="357">
                  <c:v>0.32873781626835846</c:v>
                </c:pt>
                <c:pt idx="358">
                  <c:v>0.33406016850682568</c:v>
                </c:pt>
                <c:pt idx="359">
                  <c:v>0.32460489735499742</c:v>
                </c:pt>
                <c:pt idx="360">
                  <c:v>0.3165917079933947</c:v>
                </c:pt>
                <c:pt idx="361">
                  <c:v>0.3134863757093585</c:v>
                </c:pt>
                <c:pt idx="362">
                  <c:v>0.34002090533889995</c:v>
                </c:pt>
                <c:pt idx="363">
                  <c:v>0.33589175096633189</c:v>
                </c:pt>
                <c:pt idx="364">
                  <c:v>0.34211021736327385</c:v>
                </c:pt>
                <c:pt idx="365">
                  <c:v>0.3376992209770005</c:v>
                </c:pt>
                <c:pt idx="366">
                  <c:v>0.33070427328274332</c:v>
                </c:pt>
                <c:pt idx="367">
                  <c:v>0.32552683341438621</c:v>
                </c:pt>
                <c:pt idx="368">
                  <c:v>0.31918180466210017</c:v>
                </c:pt>
                <c:pt idx="369">
                  <c:v>0.31948929655251168</c:v>
                </c:pt>
                <c:pt idx="370">
                  <c:v>0.30993162662608281</c:v>
                </c:pt>
                <c:pt idx="371">
                  <c:v>0.30304876852237572</c:v>
                </c:pt>
                <c:pt idx="372">
                  <c:v>0.32964344139289259</c:v>
                </c:pt>
                <c:pt idx="373">
                  <c:v>0.3201616057863173</c:v>
                </c:pt>
                <c:pt idx="374">
                  <c:v>0.32337804373998502</c:v>
                </c:pt>
                <c:pt idx="375">
                  <c:v>0.32256311134776611</c:v>
                </c:pt>
                <c:pt idx="376">
                  <c:v>0.32872809079561105</c:v>
                </c:pt>
                <c:pt idx="377">
                  <c:v>0.33196692550225237</c:v>
                </c:pt>
                <c:pt idx="378">
                  <c:v>0.35836893765708833</c:v>
                </c:pt>
                <c:pt idx="379">
                  <c:v>0.34852147906524089</c:v>
                </c:pt>
                <c:pt idx="380">
                  <c:v>0.34402466611710825</c:v>
                </c:pt>
                <c:pt idx="381">
                  <c:v>0.34391821171413955</c:v>
                </c:pt>
                <c:pt idx="382">
                  <c:v>0.378620537869504</c:v>
                </c:pt>
                <c:pt idx="383">
                  <c:v>0.3872068378681377</c:v>
                </c:pt>
                <c:pt idx="384">
                  <c:v>0.41922280953194757</c:v>
                </c:pt>
                <c:pt idx="385">
                  <c:v>0.40679355108486298</c:v>
                </c:pt>
                <c:pt idx="386">
                  <c:v>0.39895300116146565</c:v>
                </c:pt>
                <c:pt idx="387">
                  <c:v>0.39013715414026162</c:v>
                </c:pt>
                <c:pt idx="388">
                  <c:v>0.38727916377762689</c:v>
                </c:pt>
                <c:pt idx="389">
                  <c:v>0.39152939444859258</c:v>
                </c:pt>
                <c:pt idx="390">
                  <c:v>0.38361236878152088</c:v>
                </c:pt>
                <c:pt idx="391">
                  <c:v>0.37196117207732565</c:v>
                </c:pt>
                <c:pt idx="392">
                  <c:v>0.38921239457858642</c:v>
                </c:pt>
                <c:pt idx="393">
                  <c:v>0.37819347629571443</c:v>
                </c:pt>
                <c:pt idx="394">
                  <c:v>0.37423488561231033</c:v>
                </c:pt>
                <c:pt idx="395">
                  <c:v>0.39189036570628916</c:v>
                </c:pt>
                <c:pt idx="396">
                  <c:v>0.38343833941239569</c:v>
                </c:pt>
                <c:pt idx="397">
                  <c:v>0.38528162989676351</c:v>
                </c:pt>
                <c:pt idx="398">
                  <c:v>0.37478976307753276</c:v>
                </c:pt>
                <c:pt idx="399">
                  <c:v>0.36847716163181465</c:v>
                </c:pt>
                <c:pt idx="400">
                  <c:v>0.50582282649701615</c:v>
                </c:pt>
                <c:pt idx="401">
                  <c:v>0.49511044859590886</c:v>
                </c:pt>
                <c:pt idx="402">
                  <c:v>0.48223996678939557</c:v>
                </c:pt>
                <c:pt idx="403">
                  <c:v>0.5953096348196838</c:v>
                </c:pt>
                <c:pt idx="404">
                  <c:v>0.60584478937386099</c:v>
                </c:pt>
                <c:pt idx="405">
                  <c:v>0.59918476797464337</c:v>
                </c:pt>
                <c:pt idx="406">
                  <c:v>0.60143981117330403</c:v>
                </c:pt>
                <c:pt idx="407">
                  <c:v>0.62990046916905451</c:v>
                </c:pt>
                <c:pt idx="408">
                  <c:v>0.61187717412615761</c:v>
                </c:pt>
                <c:pt idx="409">
                  <c:v>0.63433813634144154</c:v>
                </c:pt>
                <c:pt idx="410">
                  <c:v>0.65028220439082218</c:v>
                </c:pt>
                <c:pt idx="411">
                  <c:v>0.63530967224768597</c:v>
                </c:pt>
                <c:pt idx="412">
                  <c:v>0.63562390677710412</c:v>
                </c:pt>
                <c:pt idx="413">
                  <c:v>0.61646137735472895</c:v>
                </c:pt>
                <c:pt idx="414">
                  <c:v>0.6273615986715424</c:v>
                </c:pt>
                <c:pt idx="415">
                  <c:v>0.60827383226953435</c:v>
                </c:pt>
                <c:pt idx="416">
                  <c:v>0.59110577398747732</c:v>
                </c:pt>
                <c:pt idx="417">
                  <c:v>0.57823074771515615</c:v>
                </c:pt>
                <c:pt idx="418">
                  <c:v>0.57088654251344562</c:v>
                </c:pt>
                <c:pt idx="419">
                  <c:v>0.57639581822106178</c:v>
                </c:pt>
                <c:pt idx="420">
                  <c:v>0.58553536074032486</c:v>
                </c:pt>
                <c:pt idx="421">
                  <c:v>0.58674037809315871</c:v>
                </c:pt>
                <c:pt idx="422">
                  <c:v>0.57863088098577498</c:v>
                </c:pt>
                <c:pt idx="423">
                  <c:v>0.58176800290609898</c:v>
                </c:pt>
                <c:pt idx="424">
                  <c:v>0.56422869823639343</c:v>
                </c:pt>
                <c:pt idx="425">
                  <c:v>0.56589518035534025</c:v>
                </c:pt>
                <c:pt idx="426">
                  <c:v>0.54885845755712848</c:v>
                </c:pt>
                <c:pt idx="427">
                  <c:v>0.55031164905244867</c:v>
                </c:pt>
                <c:pt idx="428">
                  <c:v>0.53571189463853408</c:v>
                </c:pt>
                <c:pt idx="429">
                  <c:v>0.52783123020163281</c:v>
                </c:pt>
                <c:pt idx="430">
                  <c:v>0.53504368407810399</c:v>
                </c:pt>
                <c:pt idx="431">
                  <c:v>0.51947005792757905</c:v>
                </c:pt>
                <c:pt idx="432">
                  <c:v>0.50584741308444758</c:v>
                </c:pt>
                <c:pt idx="433">
                  <c:v>0.51797273313416503</c:v>
                </c:pt>
                <c:pt idx="434">
                  <c:v>0.50377054160828283</c:v>
                </c:pt>
                <c:pt idx="435">
                  <c:v>0.49041028895090377</c:v>
                </c:pt>
                <c:pt idx="436">
                  <c:v>0.49305001434549456</c:v>
                </c:pt>
                <c:pt idx="437">
                  <c:v>0.48176219635518869</c:v>
                </c:pt>
                <c:pt idx="438">
                  <c:v>0.48926261711920593</c:v>
                </c:pt>
                <c:pt idx="439">
                  <c:v>0.4941075251734921</c:v>
                </c:pt>
                <c:pt idx="440">
                  <c:v>0.54031422448942024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F7-48FF-8A8A-C84461634EFA}"/>
            </c:ext>
          </c:extLst>
        </c:ser>
        <c:ser>
          <c:idx val="4"/>
          <c:order val="1"/>
          <c:tx>
            <c:strRef>
              <c:f>EWMA!$F$1</c:f>
              <c:strCache>
                <c:ptCount val="1"/>
                <c:pt idx="0">
                  <c:v>60 Daily Rolling Annnualized Volatility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EWMA!$A$2:$A$501</c:f>
              <c:numCache>
                <c:formatCode>m/d/yyyy</c:formatCode>
                <c:ptCount val="441"/>
                <c:pt idx="0">
                  <c:v>45590</c:v>
                </c:pt>
                <c:pt idx="1">
                  <c:v>45593</c:v>
                </c:pt>
                <c:pt idx="2">
                  <c:v>45594</c:v>
                </c:pt>
                <c:pt idx="3">
                  <c:v>45595</c:v>
                </c:pt>
                <c:pt idx="4">
                  <c:v>45596</c:v>
                </c:pt>
                <c:pt idx="5">
                  <c:v>45597</c:v>
                </c:pt>
                <c:pt idx="6">
                  <c:v>45600</c:v>
                </c:pt>
                <c:pt idx="7">
                  <c:v>45601</c:v>
                </c:pt>
                <c:pt idx="8">
                  <c:v>45602</c:v>
                </c:pt>
                <c:pt idx="9">
                  <c:v>45603</c:v>
                </c:pt>
                <c:pt idx="10">
                  <c:v>45604</c:v>
                </c:pt>
                <c:pt idx="11">
                  <c:v>45607</c:v>
                </c:pt>
                <c:pt idx="12">
                  <c:v>45608</c:v>
                </c:pt>
                <c:pt idx="13">
                  <c:v>45609</c:v>
                </c:pt>
                <c:pt idx="14">
                  <c:v>45610</c:v>
                </c:pt>
                <c:pt idx="15">
                  <c:v>45611</c:v>
                </c:pt>
                <c:pt idx="16">
                  <c:v>45614</c:v>
                </c:pt>
                <c:pt idx="17">
                  <c:v>45615</c:v>
                </c:pt>
                <c:pt idx="18">
                  <c:v>45616</c:v>
                </c:pt>
                <c:pt idx="19">
                  <c:v>45617</c:v>
                </c:pt>
                <c:pt idx="20">
                  <c:v>45618</c:v>
                </c:pt>
                <c:pt idx="21">
                  <c:v>45621</c:v>
                </c:pt>
                <c:pt idx="22">
                  <c:v>45622</c:v>
                </c:pt>
                <c:pt idx="23">
                  <c:v>45623</c:v>
                </c:pt>
                <c:pt idx="24">
                  <c:v>45625</c:v>
                </c:pt>
                <c:pt idx="25">
                  <c:v>45628</c:v>
                </c:pt>
                <c:pt idx="26">
                  <c:v>45629</c:v>
                </c:pt>
                <c:pt idx="27">
                  <c:v>45630</c:v>
                </c:pt>
                <c:pt idx="28">
                  <c:v>45631</c:v>
                </c:pt>
                <c:pt idx="29">
                  <c:v>45632</c:v>
                </c:pt>
                <c:pt idx="30">
                  <c:v>45635</c:v>
                </c:pt>
                <c:pt idx="31">
                  <c:v>45636</c:v>
                </c:pt>
                <c:pt idx="32">
                  <c:v>45637</c:v>
                </c:pt>
                <c:pt idx="33">
                  <c:v>45638</c:v>
                </c:pt>
                <c:pt idx="34">
                  <c:v>45639</c:v>
                </c:pt>
                <c:pt idx="35">
                  <c:v>45642</c:v>
                </c:pt>
                <c:pt idx="36">
                  <c:v>45643</c:v>
                </c:pt>
                <c:pt idx="37">
                  <c:v>45644</c:v>
                </c:pt>
                <c:pt idx="38">
                  <c:v>45645</c:v>
                </c:pt>
                <c:pt idx="39">
                  <c:v>45646</c:v>
                </c:pt>
                <c:pt idx="40">
                  <c:v>45649</c:v>
                </c:pt>
                <c:pt idx="41">
                  <c:v>45650</c:v>
                </c:pt>
                <c:pt idx="42">
                  <c:v>45652</c:v>
                </c:pt>
                <c:pt idx="43">
                  <c:v>45653</c:v>
                </c:pt>
                <c:pt idx="44">
                  <c:v>45656</c:v>
                </c:pt>
                <c:pt idx="45">
                  <c:v>45657</c:v>
                </c:pt>
                <c:pt idx="46">
                  <c:v>45659</c:v>
                </c:pt>
                <c:pt idx="47">
                  <c:v>45660</c:v>
                </c:pt>
                <c:pt idx="48">
                  <c:v>45663</c:v>
                </c:pt>
                <c:pt idx="49">
                  <c:v>45664</c:v>
                </c:pt>
                <c:pt idx="50">
                  <c:v>45665</c:v>
                </c:pt>
                <c:pt idx="51">
                  <c:v>45667</c:v>
                </c:pt>
                <c:pt idx="52">
                  <c:v>45670</c:v>
                </c:pt>
                <c:pt idx="53">
                  <c:v>45671</c:v>
                </c:pt>
                <c:pt idx="54">
                  <c:v>45672</c:v>
                </c:pt>
                <c:pt idx="55">
                  <c:v>45673</c:v>
                </c:pt>
                <c:pt idx="56">
                  <c:v>45674</c:v>
                </c:pt>
                <c:pt idx="57">
                  <c:v>45678</c:v>
                </c:pt>
                <c:pt idx="58">
                  <c:v>45679</c:v>
                </c:pt>
                <c:pt idx="59">
                  <c:v>45680</c:v>
                </c:pt>
                <c:pt idx="60">
                  <c:v>45681</c:v>
                </c:pt>
                <c:pt idx="61">
                  <c:v>45684</c:v>
                </c:pt>
                <c:pt idx="62">
                  <c:v>45685</c:v>
                </c:pt>
                <c:pt idx="63">
                  <c:v>45686</c:v>
                </c:pt>
                <c:pt idx="64">
                  <c:v>45687</c:v>
                </c:pt>
                <c:pt idx="65">
                  <c:v>45688</c:v>
                </c:pt>
                <c:pt idx="66">
                  <c:v>45691</c:v>
                </c:pt>
                <c:pt idx="67">
                  <c:v>45692</c:v>
                </c:pt>
                <c:pt idx="68">
                  <c:v>45693</c:v>
                </c:pt>
                <c:pt idx="69">
                  <c:v>45694</c:v>
                </c:pt>
                <c:pt idx="70">
                  <c:v>45695</c:v>
                </c:pt>
                <c:pt idx="71">
                  <c:v>45698</c:v>
                </c:pt>
                <c:pt idx="72">
                  <c:v>45699</c:v>
                </c:pt>
                <c:pt idx="73">
                  <c:v>45700</c:v>
                </c:pt>
                <c:pt idx="74">
                  <c:v>45701</c:v>
                </c:pt>
                <c:pt idx="75">
                  <c:v>45702</c:v>
                </c:pt>
                <c:pt idx="76">
                  <c:v>45706</c:v>
                </c:pt>
                <c:pt idx="77">
                  <c:v>45707</c:v>
                </c:pt>
                <c:pt idx="78">
                  <c:v>45708</c:v>
                </c:pt>
                <c:pt idx="79">
                  <c:v>45709</c:v>
                </c:pt>
                <c:pt idx="80">
                  <c:v>45712</c:v>
                </c:pt>
                <c:pt idx="81">
                  <c:v>45713</c:v>
                </c:pt>
                <c:pt idx="82">
                  <c:v>45714</c:v>
                </c:pt>
                <c:pt idx="83">
                  <c:v>45715</c:v>
                </c:pt>
                <c:pt idx="84">
                  <c:v>45716</c:v>
                </c:pt>
                <c:pt idx="85">
                  <c:v>45719</c:v>
                </c:pt>
                <c:pt idx="86">
                  <c:v>45720</c:v>
                </c:pt>
                <c:pt idx="87">
                  <c:v>45721</c:v>
                </c:pt>
                <c:pt idx="88">
                  <c:v>45722</c:v>
                </c:pt>
                <c:pt idx="89">
                  <c:v>45723</c:v>
                </c:pt>
                <c:pt idx="90">
                  <c:v>45726</c:v>
                </c:pt>
                <c:pt idx="91">
                  <c:v>45727</c:v>
                </c:pt>
                <c:pt idx="92">
                  <c:v>45728</c:v>
                </c:pt>
                <c:pt idx="93">
                  <c:v>45729</c:v>
                </c:pt>
                <c:pt idx="94">
                  <c:v>45730</c:v>
                </c:pt>
                <c:pt idx="95">
                  <c:v>45733</c:v>
                </c:pt>
                <c:pt idx="96">
                  <c:v>45734</c:v>
                </c:pt>
                <c:pt idx="97">
                  <c:v>45735</c:v>
                </c:pt>
                <c:pt idx="98">
                  <c:v>45736</c:v>
                </c:pt>
                <c:pt idx="99">
                  <c:v>45737</c:v>
                </c:pt>
                <c:pt idx="100">
                  <c:v>45740</c:v>
                </c:pt>
                <c:pt idx="101">
                  <c:v>45741</c:v>
                </c:pt>
                <c:pt idx="102">
                  <c:v>45742</c:v>
                </c:pt>
                <c:pt idx="103">
                  <c:v>45743</c:v>
                </c:pt>
                <c:pt idx="104">
                  <c:v>45744</c:v>
                </c:pt>
                <c:pt idx="105">
                  <c:v>45747</c:v>
                </c:pt>
                <c:pt idx="106">
                  <c:v>45748</c:v>
                </c:pt>
                <c:pt idx="107">
                  <c:v>45749</c:v>
                </c:pt>
                <c:pt idx="108">
                  <c:v>45750</c:v>
                </c:pt>
                <c:pt idx="109">
                  <c:v>45751</c:v>
                </c:pt>
                <c:pt idx="110">
                  <c:v>45754</c:v>
                </c:pt>
                <c:pt idx="111">
                  <c:v>45755</c:v>
                </c:pt>
                <c:pt idx="112">
                  <c:v>45756</c:v>
                </c:pt>
                <c:pt idx="113">
                  <c:v>45757</c:v>
                </c:pt>
                <c:pt idx="114">
                  <c:v>45758</c:v>
                </c:pt>
                <c:pt idx="115">
                  <c:v>45761</c:v>
                </c:pt>
                <c:pt idx="116">
                  <c:v>45762</c:v>
                </c:pt>
                <c:pt idx="117">
                  <c:v>45763</c:v>
                </c:pt>
                <c:pt idx="118">
                  <c:v>45764</c:v>
                </c:pt>
                <c:pt idx="119">
                  <c:v>45768</c:v>
                </c:pt>
                <c:pt idx="120">
                  <c:v>45769</c:v>
                </c:pt>
                <c:pt idx="121">
                  <c:v>45770</c:v>
                </c:pt>
                <c:pt idx="122">
                  <c:v>45771</c:v>
                </c:pt>
                <c:pt idx="123">
                  <c:v>45772</c:v>
                </c:pt>
                <c:pt idx="124">
                  <c:v>45775</c:v>
                </c:pt>
                <c:pt idx="125">
                  <c:v>45776</c:v>
                </c:pt>
                <c:pt idx="126">
                  <c:v>45777</c:v>
                </c:pt>
                <c:pt idx="127">
                  <c:v>45778</c:v>
                </c:pt>
                <c:pt idx="128">
                  <c:v>45779</c:v>
                </c:pt>
                <c:pt idx="129">
                  <c:v>45782</c:v>
                </c:pt>
                <c:pt idx="130">
                  <c:v>45783</c:v>
                </c:pt>
                <c:pt idx="131">
                  <c:v>45784</c:v>
                </c:pt>
                <c:pt idx="132">
                  <c:v>45785</c:v>
                </c:pt>
                <c:pt idx="133">
                  <c:v>45786</c:v>
                </c:pt>
                <c:pt idx="134">
                  <c:v>45789</c:v>
                </c:pt>
                <c:pt idx="135">
                  <c:v>45790</c:v>
                </c:pt>
                <c:pt idx="136">
                  <c:v>45791</c:v>
                </c:pt>
                <c:pt idx="137">
                  <c:v>45792</c:v>
                </c:pt>
                <c:pt idx="138">
                  <c:v>45793</c:v>
                </c:pt>
                <c:pt idx="139">
                  <c:v>45796</c:v>
                </c:pt>
                <c:pt idx="140">
                  <c:v>45797</c:v>
                </c:pt>
                <c:pt idx="141">
                  <c:v>45798</c:v>
                </c:pt>
                <c:pt idx="142">
                  <c:v>45799</c:v>
                </c:pt>
                <c:pt idx="143">
                  <c:v>45800</c:v>
                </c:pt>
                <c:pt idx="144">
                  <c:v>45804</c:v>
                </c:pt>
                <c:pt idx="145">
                  <c:v>45805</c:v>
                </c:pt>
                <c:pt idx="146">
                  <c:v>45806</c:v>
                </c:pt>
                <c:pt idx="147">
                  <c:v>45807</c:v>
                </c:pt>
                <c:pt idx="148">
                  <c:v>45810</c:v>
                </c:pt>
                <c:pt idx="149">
                  <c:v>45811</c:v>
                </c:pt>
                <c:pt idx="150">
                  <c:v>45812</c:v>
                </c:pt>
                <c:pt idx="151">
                  <c:v>45813</c:v>
                </c:pt>
                <c:pt idx="152">
                  <c:v>45814</c:v>
                </c:pt>
                <c:pt idx="153">
                  <c:v>45817</c:v>
                </c:pt>
                <c:pt idx="154">
                  <c:v>45818</c:v>
                </c:pt>
                <c:pt idx="155">
                  <c:v>45819</c:v>
                </c:pt>
                <c:pt idx="156">
                  <c:v>45820</c:v>
                </c:pt>
                <c:pt idx="157">
                  <c:v>45821</c:v>
                </c:pt>
                <c:pt idx="158">
                  <c:v>45824</c:v>
                </c:pt>
                <c:pt idx="159">
                  <c:v>45825</c:v>
                </c:pt>
                <c:pt idx="160">
                  <c:v>45826</c:v>
                </c:pt>
                <c:pt idx="161">
                  <c:v>45828</c:v>
                </c:pt>
                <c:pt idx="162">
                  <c:v>45831</c:v>
                </c:pt>
                <c:pt idx="163">
                  <c:v>45832</c:v>
                </c:pt>
                <c:pt idx="164">
                  <c:v>45833</c:v>
                </c:pt>
                <c:pt idx="165">
                  <c:v>45834</c:v>
                </c:pt>
                <c:pt idx="166">
                  <c:v>45835</c:v>
                </c:pt>
                <c:pt idx="167">
                  <c:v>45838</c:v>
                </c:pt>
                <c:pt idx="168">
                  <c:v>45839</c:v>
                </c:pt>
                <c:pt idx="169">
                  <c:v>45840</c:v>
                </c:pt>
                <c:pt idx="170">
                  <c:v>45841</c:v>
                </c:pt>
                <c:pt idx="171">
                  <c:v>45845</c:v>
                </c:pt>
                <c:pt idx="172">
                  <c:v>45846</c:v>
                </c:pt>
                <c:pt idx="173">
                  <c:v>45847</c:v>
                </c:pt>
                <c:pt idx="174">
                  <c:v>45848</c:v>
                </c:pt>
                <c:pt idx="175">
                  <c:v>45849</c:v>
                </c:pt>
                <c:pt idx="176">
                  <c:v>45852</c:v>
                </c:pt>
                <c:pt idx="177">
                  <c:v>45853</c:v>
                </c:pt>
                <c:pt idx="178">
                  <c:v>45854</c:v>
                </c:pt>
                <c:pt idx="179">
                  <c:v>45855</c:v>
                </c:pt>
                <c:pt idx="180">
                  <c:v>45856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45866</c:v>
                </c:pt>
                <c:pt idx="187">
                  <c:v>45867</c:v>
                </c:pt>
                <c:pt idx="188">
                  <c:v>45868</c:v>
                </c:pt>
                <c:pt idx="189">
                  <c:v>45869</c:v>
                </c:pt>
                <c:pt idx="190">
                  <c:v>45870</c:v>
                </c:pt>
                <c:pt idx="191">
                  <c:v>45873</c:v>
                </c:pt>
                <c:pt idx="192">
                  <c:v>45874</c:v>
                </c:pt>
                <c:pt idx="193">
                  <c:v>45875</c:v>
                </c:pt>
                <c:pt idx="194">
                  <c:v>45876</c:v>
                </c:pt>
                <c:pt idx="195">
                  <c:v>45877</c:v>
                </c:pt>
                <c:pt idx="196">
                  <c:v>45880</c:v>
                </c:pt>
                <c:pt idx="197">
                  <c:v>45881</c:v>
                </c:pt>
                <c:pt idx="198">
                  <c:v>45882</c:v>
                </c:pt>
                <c:pt idx="199">
                  <c:v>45883</c:v>
                </c:pt>
                <c:pt idx="200">
                  <c:v>45884</c:v>
                </c:pt>
                <c:pt idx="201">
                  <c:v>45887</c:v>
                </c:pt>
                <c:pt idx="202">
                  <c:v>45888</c:v>
                </c:pt>
                <c:pt idx="203">
                  <c:v>45889</c:v>
                </c:pt>
                <c:pt idx="204">
                  <c:v>45890</c:v>
                </c:pt>
                <c:pt idx="205">
                  <c:v>45891</c:v>
                </c:pt>
                <c:pt idx="206">
                  <c:v>45894</c:v>
                </c:pt>
                <c:pt idx="207">
                  <c:v>45895</c:v>
                </c:pt>
                <c:pt idx="208">
                  <c:v>45896</c:v>
                </c:pt>
                <c:pt idx="209">
                  <c:v>45897</c:v>
                </c:pt>
                <c:pt idx="210">
                  <c:v>45898</c:v>
                </c:pt>
                <c:pt idx="211">
                  <c:v>45902</c:v>
                </c:pt>
                <c:pt idx="212">
                  <c:v>45903</c:v>
                </c:pt>
                <c:pt idx="213">
                  <c:v>45904</c:v>
                </c:pt>
                <c:pt idx="214">
                  <c:v>45905</c:v>
                </c:pt>
                <c:pt idx="215">
                  <c:v>45908</c:v>
                </c:pt>
                <c:pt idx="216">
                  <c:v>45909</c:v>
                </c:pt>
                <c:pt idx="217">
                  <c:v>45910</c:v>
                </c:pt>
                <c:pt idx="218">
                  <c:v>45911</c:v>
                </c:pt>
                <c:pt idx="219">
                  <c:v>45912</c:v>
                </c:pt>
                <c:pt idx="220">
                  <c:v>45915</c:v>
                </c:pt>
                <c:pt idx="221">
                  <c:v>45916</c:v>
                </c:pt>
                <c:pt idx="222">
                  <c:v>45917</c:v>
                </c:pt>
                <c:pt idx="223">
                  <c:v>45918</c:v>
                </c:pt>
                <c:pt idx="224">
                  <c:v>45919</c:v>
                </c:pt>
                <c:pt idx="225">
                  <c:v>45922</c:v>
                </c:pt>
                <c:pt idx="226">
                  <c:v>45923</c:v>
                </c:pt>
                <c:pt idx="227">
                  <c:v>45924</c:v>
                </c:pt>
                <c:pt idx="228">
                  <c:v>45925</c:v>
                </c:pt>
                <c:pt idx="229">
                  <c:v>45926</c:v>
                </c:pt>
                <c:pt idx="230">
                  <c:v>45929</c:v>
                </c:pt>
                <c:pt idx="231">
                  <c:v>45930</c:v>
                </c:pt>
                <c:pt idx="232">
                  <c:v>45931</c:v>
                </c:pt>
                <c:pt idx="233">
                  <c:v>45932</c:v>
                </c:pt>
                <c:pt idx="234">
                  <c:v>45933</c:v>
                </c:pt>
                <c:pt idx="235">
                  <c:v>45936</c:v>
                </c:pt>
                <c:pt idx="236">
                  <c:v>45937</c:v>
                </c:pt>
                <c:pt idx="237">
                  <c:v>45938</c:v>
                </c:pt>
                <c:pt idx="238">
                  <c:v>45939</c:v>
                </c:pt>
                <c:pt idx="239">
                  <c:v>45940</c:v>
                </c:pt>
                <c:pt idx="240">
                  <c:v>45943</c:v>
                </c:pt>
                <c:pt idx="241">
                  <c:v>45944</c:v>
                </c:pt>
                <c:pt idx="242">
                  <c:v>45945</c:v>
                </c:pt>
                <c:pt idx="243">
                  <c:v>45946</c:v>
                </c:pt>
                <c:pt idx="244">
                  <c:v>45947</c:v>
                </c:pt>
                <c:pt idx="245">
                  <c:v>45950</c:v>
                </c:pt>
                <c:pt idx="246">
                  <c:v>45951</c:v>
                </c:pt>
                <c:pt idx="247">
                  <c:v>45952</c:v>
                </c:pt>
                <c:pt idx="248">
                  <c:v>45953</c:v>
                </c:pt>
                <c:pt idx="249">
                  <c:v>45954</c:v>
                </c:pt>
                <c:pt idx="250">
                  <c:v>45957</c:v>
                </c:pt>
                <c:pt idx="251">
                  <c:v>45958</c:v>
                </c:pt>
                <c:pt idx="252">
                  <c:v>45959</c:v>
                </c:pt>
                <c:pt idx="253">
                  <c:v>45960</c:v>
                </c:pt>
                <c:pt idx="254">
                  <c:v>45961</c:v>
                </c:pt>
                <c:pt idx="255">
                  <c:v>45964</c:v>
                </c:pt>
                <c:pt idx="256">
                  <c:v>45965</c:v>
                </c:pt>
                <c:pt idx="257">
                  <c:v>45966</c:v>
                </c:pt>
                <c:pt idx="258">
                  <c:v>45967</c:v>
                </c:pt>
                <c:pt idx="259">
                  <c:v>45968</c:v>
                </c:pt>
                <c:pt idx="260">
                  <c:v>45971</c:v>
                </c:pt>
                <c:pt idx="261">
                  <c:v>45972</c:v>
                </c:pt>
                <c:pt idx="262">
                  <c:v>45973</c:v>
                </c:pt>
                <c:pt idx="263">
                  <c:v>45974</c:v>
                </c:pt>
                <c:pt idx="264">
                  <c:v>45975</c:v>
                </c:pt>
                <c:pt idx="265">
                  <c:v>45978</c:v>
                </c:pt>
                <c:pt idx="266">
                  <c:v>45979</c:v>
                </c:pt>
                <c:pt idx="267">
                  <c:v>45980</c:v>
                </c:pt>
                <c:pt idx="268">
                  <c:v>45981</c:v>
                </c:pt>
                <c:pt idx="269">
                  <c:v>45982</c:v>
                </c:pt>
                <c:pt idx="270">
                  <c:v>45985</c:v>
                </c:pt>
                <c:pt idx="271">
                  <c:v>45986</c:v>
                </c:pt>
                <c:pt idx="272">
                  <c:v>45987</c:v>
                </c:pt>
                <c:pt idx="273">
                  <c:v>45989</c:v>
                </c:pt>
                <c:pt idx="274">
                  <c:v>45992</c:v>
                </c:pt>
                <c:pt idx="275">
                  <c:v>45993</c:v>
                </c:pt>
                <c:pt idx="276">
                  <c:v>45994</c:v>
                </c:pt>
                <c:pt idx="277">
                  <c:v>45995</c:v>
                </c:pt>
                <c:pt idx="278">
                  <c:v>45996</c:v>
                </c:pt>
                <c:pt idx="279">
                  <c:v>45999</c:v>
                </c:pt>
                <c:pt idx="280">
                  <c:v>46000</c:v>
                </c:pt>
                <c:pt idx="281">
                  <c:v>46001</c:v>
                </c:pt>
                <c:pt idx="282">
                  <c:v>46002</c:v>
                </c:pt>
                <c:pt idx="283">
                  <c:v>46003</c:v>
                </c:pt>
                <c:pt idx="284">
                  <c:v>46006</c:v>
                </c:pt>
                <c:pt idx="285">
                  <c:v>46007</c:v>
                </c:pt>
                <c:pt idx="286">
                  <c:v>46008</c:v>
                </c:pt>
                <c:pt idx="287">
                  <c:v>46009</c:v>
                </c:pt>
                <c:pt idx="288">
                  <c:v>46010</c:v>
                </c:pt>
                <c:pt idx="289">
                  <c:v>46013</c:v>
                </c:pt>
                <c:pt idx="290">
                  <c:v>46014</c:v>
                </c:pt>
                <c:pt idx="291">
                  <c:v>46015</c:v>
                </c:pt>
                <c:pt idx="292">
                  <c:v>46017</c:v>
                </c:pt>
                <c:pt idx="293">
                  <c:v>46020</c:v>
                </c:pt>
                <c:pt idx="294">
                  <c:v>46021</c:v>
                </c:pt>
                <c:pt idx="295">
                  <c:v>46022</c:v>
                </c:pt>
                <c:pt idx="296">
                  <c:v>46024</c:v>
                </c:pt>
                <c:pt idx="297">
                  <c:v>46027</c:v>
                </c:pt>
                <c:pt idx="298">
                  <c:v>46028</c:v>
                </c:pt>
                <c:pt idx="299">
                  <c:v>46029</c:v>
                </c:pt>
                <c:pt idx="300">
                  <c:v>46030</c:v>
                </c:pt>
                <c:pt idx="301">
                  <c:v>46031</c:v>
                </c:pt>
                <c:pt idx="302">
                  <c:v>46034</c:v>
                </c:pt>
                <c:pt idx="303">
                  <c:v>46035</c:v>
                </c:pt>
                <c:pt idx="304">
                  <c:v>46036</c:v>
                </c:pt>
                <c:pt idx="305">
                  <c:v>46037</c:v>
                </c:pt>
                <c:pt idx="306">
                  <c:v>46038</c:v>
                </c:pt>
                <c:pt idx="307">
                  <c:v>46042</c:v>
                </c:pt>
                <c:pt idx="308">
                  <c:v>46043</c:v>
                </c:pt>
                <c:pt idx="309">
                  <c:v>46044</c:v>
                </c:pt>
                <c:pt idx="310">
                  <c:v>46045</c:v>
                </c:pt>
                <c:pt idx="311">
                  <c:v>46048</c:v>
                </c:pt>
                <c:pt idx="312">
                  <c:v>46049</c:v>
                </c:pt>
                <c:pt idx="313">
                  <c:v>46050</c:v>
                </c:pt>
                <c:pt idx="314">
                  <c:v>46051</c:v>
                </c:pt>
                <c:pt idx="315">
                  <c:v>46052</c:v>
                </c:pt>
                <c:pt idx="316">
                  <c:v>46055</c:v>
                </c:pt>
                <c:pt idx="317">
                  <c:v>46056</c:v>
                </c:pt>
                <c:pt idx="318">
                  <c:v>46057</c:v>
                </c:pt>
                <c:pt idx="319">
                  <c:v>46058</c:v>
                </c:pt>
                <c:pt idx="320">
                  <c:v>46059</c:v>
                </c:pt>
                <c:pt idx="321">
                  <c:v>46062</c:v>
                </c:pt>
                <c:pt idx="322">
                  <c:v>46063</c:v>
                </c:pt>
                <c:pt idx="323">
                  <c:v>46064</c:v>
                </c:pt>
                <c:pt idx="324">
                  <c:v>46065</c:v>
                </c:pt>
                <c:pt idx="325">
                  <c:v>46066</c:v>
                </c:pt>
                <c:pt idx="326">
                  <c:v>46070</c:v>
                </c:pt>
                <c:pt idx="327">
                  <c:v>46071</c:v>
                </c:pt>
                <c:pt idx="328">
                  <c:v>46072</c:v>
                </c:pt>
                <c:pt idx="329">
                  <c:v>46073</c:v>
                </c:pt>
                <c:pt idx="330">
                  <c:v>46076</c:v>
                </c:pt>
                <c:pt idx="331">
                  <c:v>46077</c:v>
                </c:pt>
                <c:pt idx="332">
                  <c:v>46078</c:v>
                </c:pt>
                <c:pt idx="333">
                  <c:v>46079</c:v>
                </c:pt>
                <c:pt idx="334">
                  <c:v>46080</c:v>
                </c:pt>
                <c:pt idx="335">
                  <c:v>46083</c:v>
                </c:pt>
                <c:pt idx="336">
                  <c:v>46084</c:v>
                </c:pt>
                <c:pt idx="337">
                  <c:v>46085</c:v>
                </c:pt>
                <c:pt idx="338">
                  <c:v>46086</c:v>
                </c:pt>
                <c:pt idx="339">
                  <c:v>46087</c:v>
                </c:pt>
                <c:pt idx="340">
                  <c:v>46090</c:v>
                </c:pt>
                <c:pt idx="341">
                  <c:v>46091</c:v>
                </c:pt>
                <c:pt idx="342">
                  <c:v>46092</c:v>
                </c:pt>
                <c:pt idx="343">
                  <c:v>46093</c:v>
                </c:pt>
                <c:pt idx="344">
                  <c:v>46094</c:v>
                </c:pt>
                <c:pt idx="345">
                  <c:v>46097</c:v>
                </c:pt>
                <c:pt idx="346">
                  <c:v>46098</c:v>
                </c:pt>
                <c:pt idx="347">
                  <c:v>46099</c:v>
                </c:pt>
                <c:pt idx="348">
                  <c:v>46100</c:v>
                </c:pt>
                <c:pt idx="349">
                  <c:v>46101</c:v>
                </c:pt>
                <c:pt idx="350">
                  <c:v>46104</c:v>
                </c:pt>
                <c:pt idx="351">
                  <c:v>46105</c:v>
                </c:pt>
                <c:pt idx="352">
                  <c:v>46106</c:v>
                </c:pt>
                <c:pt idx="353">
                  <c:v>46107</c:v>
                </c:pt>
                <c:pt idx="354">
                  <c:v>46108</c:v>
                </c:pt>
                <c:pt idx="355">
                  <c:v>46111</c:v>
                </c:pt>
                <c:pt idx="356">
                  <c:v>46112</c:v>
                </c:pt>
                <c:pt idx="357">
                  <c:v>46113</c:v>
                </c:pt>
                <c:pt idx="358">
                  <c:v>46114</c:v>
                </c:pt>
                <c:pt idx="359">
                  <c:v>46118</c:v>
                </c:pt>
                <c:pt idx="360">
                  <c:v>46119</c:v>
                </c:pt>
                <c:pt idx="361">
                  <c:v>46120</c:v>
                </c:pt>
                <c:pt idx="362">
                  <c:v>46121</c:v>
                </c:pt>
                <c:pt idx="363">
                  <c:v>46122</c:v>
                </c:pt>
                <c:pt idx="364">
                  <c:v>46125</c:v>
                </c:pt>
                <c:pt idx="365">
                  <c:v>46126</c:v>
                </c:pt>
                <c:pt idx="366">
                  <c:v>46127</c:v>
                </c:pt>
                <c:pt idx="367">
                  <c:v>46128</c:v>
                </c:pt>
                <c:pt idx="368">
                  <c:v>46129</c:v>
                </c:pt>
                <c:pt idx="369">
                  <c:v>46132</c:v>
                </c:pt>
                <c:pt idx="370">
                  <c:v>46133</c:v>
                </c:pt>
                <c:pt idx="371">
                  <c:v>46134</c:v>
                </c:pt>
                <c:pt idx="372">
                  <c:v>46135</c:v>
                </c:pt>
                <c:pt idx="373">
                  <c:v>46136</c:v>
                </c:pt>
                <c:pt idx="374">
                  <c:v>46139</c:v>
                </c:pt>
                <c:pt idx="375">
                  <c:v>46140</c:v>
                </c:pt>
                <c:pt idx="376">
                  <c:v>46141</c:v>
                </c:pt>
                <c:pt idx="377">
                  <c:v>46142</c:v>
                </c:pt>
                <c:pt idx="378">
                  <c:v>46143</c:v>
                </c:pt>
                <c:pt idx="379">
                  <c:v>46146</c:v>
                </c:pt>
                <c:pt idx="380">
                  <c:v>46147</c:v>
                </c:pt>
                <c:pt idx="381">
                  <c:v>46148</c:v>
                </c:pt>
                <c:pt idx="382">
                  <c:v>46149</c:v>
                </c:pt>
                <c:pt idx="383">
                  <c:v>46150</c:v>
                </c:pt>
                <c:pt idx="384">
                  <c:v>46153</c:v>
                </c:pt>
                <c:pt idx="385">
                  <c:v>46154</c:v>
                </c:pt>
                <c:pt idx="386">
                  <c:v>46155</c:v>
                </c:pt>
                <c:pt idx="387">
                  <c:v>46156</c:v>
                </c:pt>
                <c:pt idx="388">
                  <c:v>46157</c:v>
                </c:pt>
                <c:pt idx="389">
                  <c:v>46160</c:v>
                </c:pt>
                <c:pt idx="390">
                  <c:v>46161</c:v>
                </c:pt>
                <c:pt idx="391">
                  <c:v>46162</c:v>
                </c:pt>
                <c:pt idx="392">
                  <c:v>46163</c:v>
                </c:pt>
                <c:pt idx="393">
                  <c:v>46164</c:v>
                </c:pt>
                <c:pt idx="394">
                  <c:v>46168</c:v>
                </c:pt>
                <c:pt idx="395">
                  <c:v>46169</c:v>
                </c:pt>
                <c:pt idx="396">
                  <c:v>46170</c:v>
                </c:pt>
                <c:pt idx="397">
                  <c:v>46171</c:v>
                </c:pt>
                <c:pt idx="398">
                  <c:v>46174</c:v>
                </c:pt>
                <c:pt idx="399">
                  <c:v>46175</c:v>
                </c:pt>
                <c:pt idx="400">
                  <c:v>46176</c:v>
                </c:pt>
                <c:pt idx="401">
                  <c:v>46177</c:v>
                </c:pt>
                <c:pt idx="402">
                  <c:v>46178</c:v>
                </c:pt>
                <c:pt idx="403">
                  <c:v>46181</c:v>
                </c:pt>
                <c:pt idx="404">
                  <c:v>46182</c:v>
                </c:pt>
                <c:pt idx="405">
                  <c:v>46183</c:v>
                </c:pt>
                <c:pt idx="406">
                  <c:v>46184</c:v>
                </c:pt>
                <c:pt idx="407">
                  <c:v>46185</c:v>
                </c:pt>
                <c:pt idx="408">
                  <c:v>46188</c:v>
                </c:pt>
                <c:pt idx="409">
                  <c:v>46189</c:v>
                </c:pt>
                <c:pt idx="410">
                  <c:v>46190</c:v>
                </c:pt>
                <c:pt idx="411">
                  <c:v>46191</c:v>
                </c:pt>
                <c:pt idx="412">
                  <c:v>46195</c:v>
                </c:pt>
                <c:pt idx="413">
                  <c:v>46196</c:v>
                </c:pt>
                <c:pt idx="414">
                  <c:v>46197</c:v>
                </c:pt>
                <c:pt idx="415">
                  <c:v>46198</c:v>
                </c:pt>
                <c:pt idx="416">
                  <c:v>46199</c:v>
                </c:pt>
                <c:pt idx="417">
                  <c:v>46202</c:v>
                </c:pt>
                <c:pt idx="418">
                  <c:v>46203</c:v>
                </c:pt>
                <c:pt idx="419">
                  <c:v>46204</c:v>
                </c:pt>
                <c:pt idx="420">
                  <c:v>46205</c:v>
                </c:pt>
                <c:pt idx="421">
                  <c:v>46209</c:v>
                </c:pt>
                <c:pt idx="422">
                  <c:v>46210</c:v>
                </c:pt>
                <c:pt idx="423">
                  <c:v>46211</c:v>
                </c:pt>
                <c:pt idx="424">
                  <c:v>46212</c:v>
                </c:pt>
                <c:pt idx="425">
                  <c:v>46213</c:v>
                </c:pt>
                <c:pt idx="426">
                  <c:v>46216</c:v>
                </c:pt>
                <c:pt idx="427">
                  <c:v>46217</c:v>
                </c:pt>
                <c:pt idx="428">
                  <c:v>46218</c:v>
                </c:pt>
                <c:pt idx="429">
                  <c:v>46219</c:v>
                </c:pt>
                <c:pt idx="430">
                  <c:v>46220</c:v>
                </c:pt>
                <c:pt idx="431">
                  <c:v>46223</c:v>
                </c:pt>
                <c:pt idx="432">
                  <c:v>46224</c:v>
                </c:pt>
                <c:pt idx="433">
                  <c:v>46225</c:v>
                </c:pt>
                <c:pt idx="434">
                  <c:v>46226</c:v>
                </c:pt>
                <c:pt idx="435">
                  <c:v>46227</c:v>
                </c:pt>
                <c:pt idx="436">
                  <c:v>46230</c:v>
                </c:pt>
                <c:pt idx="437">
                  <c:v>46231</c:v>
                </c:pt>
                <c:pt idx="438">
                  <c:v>46232</c:v>
                </c:pt>
                <c:pt idx="439">
                  <c:v>46233</c:v>
                </c:pt>
                <c:pt idx="440">
                  <c:v>46234</c:v>
                </c:pt>
              </c:numCache>
            </c:numRef>
          </c:cat>
          <c:val>
            <c:numRef>
              <c:f>EWMA!$F$2:$F$501</c:f>
              <c:numCache>
                <c:formatCode>0.00%</c:formatCode>
                <c:ptCount val="441"/>
                <c:pt idx="0">
                  <c:v>0.28052267275889659</c:v>
                </c:pt>
                <c:pt idx="1">
                  <c:v>0.27292151039181728</c:v>
                </c:pt>
                <c:pt idx="2">
                  <c:v>0.26991290116985323</c:v>
                </c:pt>
                <c:pt idx="3">
                  <c:v>0.27813118765267597</c:v>
                </c:pt>
                <c:pt idx="4">
                  <c:v>0.27797939871235355</c:v>
                </c:pt>
                <c:pt idx="5">
                  <c:v>0.25429547889910925</c:v>
                </c:pt>
                <c:pt idx="6">
                  <c:v>0.25416481926965845</c:v>
                </c:pt>
                <c:pt idx="7">
                  <c:v>0.25610683529173112</c:v>
                </c:pt>
                <c:pt idx="8">
                  <c:v>0.25695309740439332</c:v>
                </c:pt>
                <c:pt idx="9">
                  <c:v>0.25784854993375944</c:v>
                </c:pt>
                <c:pt idx="10">
                  <c:v>0.24675235402396656</c:v>
                </c:pt>
                <c:pt idx="11">
                  <c:v>0.24701239473728781</c:v>
                </c:pt>
                <c:pt idx="12">
                  <c:v>0.24673505207939919</c:v>
                </c:pt>
                <c:pt idx="13">
                  <c:v>0.24903118033585217</c:v>
                </c:pt>
                <c:pt idx="14">
                  <c:v>0.24954329926217644</c:v>
                </c:pt>
                <c:pt idx="15">
                  <c:v>0.25215684215740436</c:v>
                </c:pt>
                <c:pt idx="16">
                  <c:v>0.24990464021979522</c:v>
                </c:pt>
                <c:pt idx="17">
                  <c:v>0.24681187849416505</c:v>
                </c:pt>
                <c:pt idx="18">
                  <c:v>0.2464288494477487</c:v>
                </c:pt>
                <c:pt idx="19">
                  <c:v>0.24599494626755067</c:v>
                </c:pt>
                <c:pt idx="20">
                  <c:v>0.24602810804532052</c:v>
                </c:pt>
                <c:pt idx="21">
                  <c:v>0.23933917446652336</c:v>
                </c:pt>
                <c:pt idx="22">
                  <c:v>0.22363343783111247</c:v>
                </c:pt>
                <c:pt idx="23">
                  <c:v>0.22537134842019138</c:v>
                </c:pt>
                <c:pt idx="24">
                  <c:v>0.2243360308970187</c:v>
                </c:pt>
                <c:pt idx="25">
                  <c:v>0.21104368920140057</c:v>
                </c:pt>
                <c:pt idx="26">
                  <c:v>0.20565624730945342</c:v>
                </c:pt>
                <c:pt idx="27">
                  <c:v>0.23140438317797171</c:v>
                </c:pt>
                <c:pt idx="28">
                  <c:v>0.22389668238675731</c:v>
                </c:pt>
                <c:pt idx="29">
                  <c:v>0.22372027450337922</c:v>
                </c:pt>
                <c:pt idx="30">
                  <c:v>0.23353776130393222</c:v>
                </c:pt>
                <c:pt idx="31">
                  <c:v>0.23384855523406264</c:v>
                </c:pt>
                <c:pt idx="32">
                  <c:v>0.23806149817711986</c:v>
                </c:pt>
                <c:pt idx="33">
                  <c:v>0.23797080861179848</c:v>
                </c:pt>
                <c:pt idx="34">
                  <c:v>0.26633592937632256</c:v>
                </c:pt>
                <c:pt idx="35">
                  <c:v>0.27216294713717298</c:v>
                </c:pt>
                <c:pt idx="36">
                  <c:v>0.28280113068798668</c:v>
                </c:pt>
                <c:pt idx="37">
                  <c:v>0.29916114637667851</c:v>
                </c:pt>
                <c:pt idx="38">
                  <c:v>0.29923251321659472</c:v>
                </c:pt>
                <c:pt idx="39">
                  <c:v>0.29942072577079676</c:v>
                </c:pt>
                <c:pt idx="40">
                  <c:v>0.30048994462112011</c:v>
                </c:pt>
                <c:pt idx="41">
                  <c:v>0.30191035083742751</c:v>
                </c:pt>
                <c:pt idx="42">
                  <c:v>0.29980332938309529</c:v>
                </c:pt>
                <c:pt idx="43">
                  <c:v>0.30090266066415244</c:v>
                </c:pt>
                <c:pt idx="44">
                  <c:v>0.30359023628133042</c:v>
                </c:pt>
                <c:pt idx="45">
                  <c:v>0.30145589439412546</c:v>
                </c:pt>
                <c:pt idx="46">
                  <c:v>0.30156384070761061</c:v>
                </c:pt>
                <c:pt idx="47">
                  <c:v>0.30325120455518623</c:v>
                </c:pt>
                <c:pt idx="48">
                  <c:v>0.30320188462411024</c:v>
                </c:pt>
                <c:pt idx="49">
                  <c:v>0.30393885938042164</c:v>
                </c:pt>
                <c:pt idx="50">
                  <c:v>0.30341611529382517</c:v>
                </c:pt>
                <c:pt idx="51">
                  <c:v>0.30759544029321106</c:v>
                </c:pt>
                <c:pt idx="52">
                  <c:v>0.30587866907416827</c:v>
                </c:pt>
                <c:pt idx="53">
                  <c:v>0.30546876425970171</c:v>
                </c:pt>
                <c:pt idx="54">
                  <c:v>0.30751729729834265</c:v>
                </c:pt>
                <c:pt idx="55">
                  <c:v>0.30707345012018089</c:v>
                </c:pt>
                <c:pt idx="56">
                  <c:v>0.30969947572529438</c:v>
                </c:pt>
                <c:pt idx="57">
                  <c:v>0.30990607373633683</c:v>
                </c:pt>
                <c:pt idx="58">
                  <c:v>0.30858034781735733</c:v>
                </c:pt>
                <c:pt idx="59">
                  <c:v>0.30831608789822607</c:v>
                </c:pt>
                <c:pt idx="60">
                  <c:v>0.30833268823670401</c:v>
                </c:pt>
                <c:pt idx="61">
                  <c:v>0.35850127321521141</c:v>
                </c:pt>
                <c:pt idx="62">
                  <c:v>0.35768036662740199</c:v>
                </c:pt>
                <c:pt idx="63">
                  <c:v>0.3523155723160098</c:v>
                </c:pt>
                <c:pt idx="64">
                  <c:v>0.35181597768777939</c:v>
                </c:pt>
                <c:pt idx="65">
                  <c:v>0.35165918615532171</c:v>
                </c:pt>
                <c:pt idx="66">
                  <c:v>0.35136686237010356</c:v>
                </c:pt>
                <c:pt idx="67">
                  <c:v>0.35000797010023516</c:v>
                </c:pt>
                <c:pt idx="68">
                  <c:v>0.34720930195931543</c:v>
                </c:pt>
                <c:pt idx="69">
                  <c:v>0.34635871236040883</c:v>
                </c:pt>
                <c:pt idx="70">
                  <c:v>0.35084928778796071</c:v>
                </c:pt>
                <c:pt idx="71">
                  <c:v>0.35144909327658147</c:v>
                </c:pt>
                <c:pt idx="72">
                  <c:v>0.3510907085295617</c:v>
                </c:pt>
                <c:pt idx="73">
                  <c:v>0.34968505026097524</c:v>
                </c:pt>
                <c:pt idx="74">
                  <c:v>0.34929430979761517</c:v>
                </c:pt>
                <c:pt idx="75">
                  <c:v>0.34525667757266559</c:v>
                </c:pt>
                <c:pt idx="76">
                  <c:v>0.34523032008682075</c:v>
                </c:pt>
                <c:pt idx="77">
                  <c:v>0.34538334603594867</c:v>
                </c:pt>
                <c:pt idx="78">
                  <c:v>0.34654227456794368</c:v>
                </c:pt>
                <c:pt idx="79">
                  <c:v>0.35069515057426365</c:v>
                </c:pt>
                <c:pt idx="80">
                  <c:v>0.35423560001313104</c:v>
                </c:pt>
                <c:pt idx="81">
                  <c:v>0.35579116950428069</c:v>
                </c:pt>
                <c:pt idx="82">
                  <c:v>0.35742387295158506</c:v>
                </c:pt>
                <c:pt idx="83">
                  <c:v>0.36393684482800892</c:v>
                </c:pt>
                <c:pt idx="84">
                  <c:v>0.36580344155519912</c:v>
                </c:pt>
                <c:pt idx="85">
                  <c:v>0.36850211107192282</c:v>
                </c:pt>
                <c:pt idx="86">
                  <c:v>0.36876997181346216</c:v>
                </c:pt>
                <c:pt idx="87">
                  <c:v>0.35136717026993736</c:v>
                </c:pt>
                <c:pt idx="88">
                  <c:v>0.37556692243629919</c:v>
                </c:pt>
                <c:pt idx="89">
                  <c:v>0.3752331294047267</c:v>
                </c:pt>
                <c:pt idx="90">
                  <c:v>0.38033002647026815</c:v>
                </c:pt>
                <c:pt idx="91">
                  <c:v>0.38022626101292978</c:v>
                </c:pt>
                <c:pt idx="92">
                  <c:v>0.37901495027200066</c:v>
                </c:pt>
                <c:pt idx="93">
                  <c:v>0.3800485648625837</c:v>
                </c:pt>
                <c:pt idx="94">
                  <c:v>0.3558059273882937</c:v>
                </c:pt>
                <c:pt idx="95">
                  <c:v>0.35037608767311129</c:v>
                </c:pt>
                <c:pt idx="96">
                  <c:v>0.34484020676530192</c:v>
                </c:pt>
                <c:pt idx="97">
                  <c:v>0.33736368670074107</c:v>
                </c:pt>
                <c:pt idx="98">
                  <c:v>0.33707947116759496</c:v>
                </c:pt>
                <c:pt idx="99">
                  <c:v>0.33535853152274359</c:v>
                </c:pt>
                <c:pt idx="100">
                  <c:v>0.33669606574984123</c:v>
                </c:pt>
                <c:pt idx="101">
                  <c:v>0.33453068954199461</c:v>
                </c:pt>
                <c:pt idx="102">
                  <c:v>0.34001879099791754</c:v>
                </c:pt>
                <c:pt idx="103">
                  <c:v>0.34070152222977962</c:v>
                </c:pt>
                <c:pt idx="104">
                  <c:v>0.34175291957835829</c:v>
                </c:pt>
                <c:pt idx="105">
                  <c:v>0.34190287791707835</c:v>
                </c:pt>
                <c:pt idx="106">
                  <c:v>0.3412386026759201</c:v>
                </c:pt>
                <c:pt idx="107">
                  <c:v>0.33965707862454314</c:v>
                </c:pt>
                <c:pt idx="108">
                  <c:v>0.37075424742516605</c:v>
                </c:pt>
                <c:pt idx="109">
                  <c:v>0.39621300645819496</c:v>
                </c:pt>
                <c:pt idx="110">
                  <c:v>0.39686804291754879</c:v>
                </c:pt>
                <c:pt idx="111">
                  <c:v>0.39532631945684671</c:v>
                </c:pt>
                <c:pt idx="112">
                  <c:v>0.4951711864444337</c:v>
                </c:pt>
                <c:pt idx="113">
                  <c:v>0.5118113614470895</c:v>
                </c:pt>
                <c:pt idx="114">
                  <c:v>0.51443534248509382</c:v>
                </c:pt>
                <c:pt idx="115">
                  <c:v>0.51431002378394353</c:v>
                </c:pt>
                <c:pt idx="116">
                  <c:v>0.5121109809435922</c:v>
                </c:pt>
                <c:pt idx="117">
                  <c:v>0.51377776900444272</c:v>
                </c:pt>
                <c:pt idx="118">
                  <c:v>0.51440847538919521</c:v>
                </c:pt>
                <c:pt idx="119">
                  <c:v>0.51667619740980997</c:v>
                </c:pt>
                <c:pt idx="120">
                  <c:v>0.52016140814458223</c:v>
                </c:pt>
                <c:pt idx="121">
                  <c:v>0.49575990147040006</c:v>
                </c:pt>
                <c:pt idx="122">
                  <c:v>0.50220401147943339</c:v>
                </c:pt>
                <c:pt idx="123">
                  <c:v>0.50286050256511261</c:v>
                </c:pt>
                <c:pt idx="124">
                  <c:v>0.49939460995480661</c:v>
                </c:pt>
                <c:pt idx="125">
                  <c:v>0.4993592237147646</c:v>
                </c:pt>
                <c:pt idx="126">
                  <c:v>0.49972679916081131</c:v>
                </c:pt>
                <c:pt idx="127">
                  <c:v>0.49978391302506581</c:v>
                </c:pt>
                <c:pt idx="128">
                  <c:v>0.50083756848115923</c:v>
                </c:pt>
                <c:pt idx="129">
                  <c:v>0.50049625062368974</c:v>
                </c:pt>
                <c:pt idx="130">
                  <c:v>0.49897615057421224</c:v>
                </c:pt>
                <c:pt idx="131">
                  <c:v>0.49792034553466219</c:v>
                </c:pt>
                <c:pt idx="132">
                  <c:v>0.4983642607385888</c:v>
                </c:pt>
                <c:pt idx="133">
                  <c:v>0.49855019672849971</c:v>
                </c:pt>
                <c:pt idx="134">
                  <c:v>0.50860828499432453</c:v>
                </c:pt>
                <c:pt idx="135">
                  <c:v>0.51022318072764106</c:v>
                </c:pt>
                <c:pt idx="136">
                  <c:v>0.51014522447872046</c:v>
                </c:pt>
                <c:pt idx="137">
                  <c:v>0.50985589291030919</c:v>
                </c:pt>
                <c:pt idx="138">
                  <c:v>0.50945335444248652</c:v>
                </c:pt>
                <c:pt idx="139">
                  <c:v>0.50691369927582042</c:v>
                </c:pt>
                <c:pt idx="140">
                  <c:v>0.50499637108280759</c:v>
                </c:pt>
                <c:pt idx="141">
                  <c:v>0.5056825996537696</c:v>
                </c:pt>
                <c:pt idx="142">
                  <c:v>0.50426903798574263</c:v>
                </c:pt>
                <c:pt idx="143">
                  <c:v>0.49956267282489569</c:v>
                </c:pt>
                <c:pt idx="144">
                  <c:v>0.50140590055868961</c:v>
                </c:pt>
                <c:pt idx="145">
                  <c:v>0.49809902024755875</c:v>
                </c:pt>
                <c:pt idx="146">
                  <c:v>0.49794786443018063</c:v>
                </c:pt>
                <c:pt idx="147">
                  <c:v>0.49747631416672705</c:v>
                </c:pt>
                <c:pt idx="148">
                  <c:v>0.47861768132331978</c:v>
                </c:pt>
                <c:pt idx="149">
                  <c:v>0.47935414769846924</c:v>
                </c:pt>
                <c:pt idx="150">
                  <c:v>0.47093833886890707</c:v>
                </c:pt>
                <c:pt idx="151">
                  <c:v>0.47132864541100683</c:v>
                </c:pt>
                <c:pt idx="152">
                  <c:v>0.47001561199791586</c:v>
                </c:pt>
                <c:pt idx="153">
                  <c:v>0.46819444214962114</c:v>
                </c:pt>
                <c:pt idx="154">
                  <c:v>0.46724855943750021</c:v>
                </c:pt>
                <c:pt idx="155">
                  <c:v>0.46701802244319623</c:v>
                </c:pt>
                <c:pt idx="156">
                  <c:v>0.46583143661376442</c:v>
                </c:pt>
                <c:pt idx="157">
                  <c:v>0.46774900337988734</c:v>
                </c:pt>
                <c:pt idx="158">
                  <c:v>0.47001363468517288</c:v>
                </c:pt>
                <c:pt idx="159">
                  <c:v>0.470113579004936</c:v>
                </c:pt>
                <c:pt idx="160">
                  <c:v>0.46701745277901296</c:v>
                </c:pt>
                <c:pt idx="161">
                  <c:v>0.46707174465773887</c:v>
                </c:pt>
                <c:pt idx="162">
                  <c:v>0.46161369326434737</c:v>
                </c:pt>
                <c:pt idx="163">
                  <c:v>0.46583438349277123</c:v>
                </c:pt>
                <c:pt idx="164">
                  <c:v>0.46288458363175211</c:v>
                </c:pt>
                <c:pt idx="165">
                  <c:v>0.46358131272852909</c:v>
                </c:pt>
                <c:pt idx="166">
                  <c:v>0.46382039616158621</c:v>
                </c:pt>
                <c:pt idx="167">
                  <c:v>0.46370106348747803</c:v>
                </c:pt>
                <c:pt idx="168">
                  <c:v>0.43492686892148508</c:v>
                </c:pt>
                <c:pt idx="169">
                  <c:v>0.40354694119791928</c:v>
                </c:pt>
                <c:pt idx="170">
                  <c:v>0.40360184041499936</c:v>
                </c:pt>
                <c:pt idx="171">
                  <c:v>0.40450187445544877</c:v>
                </c:pt>
                <c:pt idx="172">
                  <c:v>0.29163456524313713</c:v>
                </c:pt>
                <c:pt idx="173">
                  <c:v>0.25308815426120573</c:v>
                </c:pt>
                <c:pt idx="174">
                  <c:v>0.2477975499754696</c:v>
                </c:pt>
                <c:pt idx="175">
                  <c:v>0.24881051646898056</c:v>
                </c:pt>
                <c:pt idx="176">
                  <c:v>0.24874836747909526</c:v>
                </c:pt>
                <c:pt idx="177">
                  <c:v>0.23951329877545618</c:v>
                </c:pt>
                <c:pt idx="178">
                  <c:v>0.23883290606752322</c:v>
                </c:pt>
                <c:pt idx="179">
                  <c:v>0.22714144788164548</c:v>
                </c:pt>
                <c:pt idx="180">
                  <c:v>0.22410931708865678</c:v>
                </c:pt>
                <c:pt idx="181">
                  <c:v>0.21832774837610194</c:v>
                </c:pt>
                <c:pt idx="182">
                  <c:v>0.20797779435224728</c:v>
                </c:pt>
                <c:pt idx="183">
                  <c:v>0.20918533491499153</c:v>
                </c:pt>
                <c:pt idx="184">
                  <c:v>0.20934761266378593</c:v>
                </c:pt>
                <c:pt idx="185">
                  <c:v>0.20974779079818229</c:v>
                </c:pt>
                <c:pt idx="186">
                  <c:v>0.21030888237106496</c:v>
                </c:pt>
                <c:pt idx="187">
                  <c:v>0.20895447446605886</c:v>
                </c:pt>
                <c:pt idx="188">
                  <c:v>0.20464496385556327</c:v>
                </c:pt>
                <c:pt idx="189">
                  <c:v>0.21043873689357132</c:v>
                </c:pt>
                <c:pt idx="190">
                  <c:v>0.21358749958225054</c:v>
                </c:pt>
                <c:pt idx="191">
                  <c:v>0.21639664695486488</c:v>
                </c:pt>
                <c:pt idx="192">
                  <c:v>0.21793051954764528</c:v>
                </c:pt>
                <c:pt idx="193">
                  <c:v>0.21922467597638459</c:v>
                </c:pt>
                <c:pt idx="194">
                  <c:v>0.20090328787046988</c:v>
                </c:pt>
                <c:pt idx="195">
                  <c:v>0.19823238426516626</c:v>
                </c:pt>
                <c:pt idx="196">
                  <c:v>0.19829536457982677</c:v>
                </c:pt>
                <c:pt idx="197">
                  <c:v>0.20034808429135953</c:v>
                </c:pt>
                <c:pt idx="198">
                  <c:v>0.2024578140303922</c:v>
                </c:pt>
                <c:pt idx="199">
                  <c:v>0.20218035204492843</c:v>
                </c:pt>
                <c:pt idx="200">
                  <c:v>0.20351252974871711</c:v>
                </c:pt>
                <c:pt idx="201">
                  <c:v>0.1976516587477983</c:v>
                </c:pt>
                <c:pt idx="202">
                  <c:v>0.20719081957885357</c:v>
                </c:pt>
                <c:pt idx="203">
                  <c:v>0.20629254308640282</c:v>
                </c:pt>
                <c:pt idx="204">
                  <c:v>0.19857048502538735</c:v>
                </c:pt>
                <c:pt idx="205">
                  <c:v>0.20221175147742659</c:v>
                </c:pt>
                <c:pt idx="206">
                  <c:v>0.20347667492116572</c:v>
                </c:pt>
                <c:pt idx="207">
                  <c:v>0.20545224714106511</c:v>
                </c:pt>
                <c:pt idx="208">
                  <c:v>0.20346917127768857</c:v>
                </c:pt>
                <c:pt idx="209">
                  <c:v>0.20350852838332392</c:v>
                </c:pt>
                <c:pt idx="210">
                  <c:v>0.21878731815848843</c:v>
                </c:pt>
                <c:pt idx="211">
                  <c:v>0.21808688459852774</c:v>
                </c:pt>
                <c:pt idx="212">
                  <c:v>0.21841174081246614</c:v>
                </c:pt>
                <c:pt idx="213">
                  <c:v>0.21925620797894643</c:v>
                </c:pt>
                <c:pt idx="214">
                  <c:v>0.21896534874560653</c:v>
                </c:pt>
                <c:pt idx="215">
                  <c:v>0.22075147903677275</c:v>
                </c:pt>
                <c:pt idx="216">
                  <c:v>0.2207672934019444</c:v>
                </c:pt>
                <c:pt idx="217">
                  <c:v>0.21871528123604098</c:v>
                </c:pt>
                <c:pt idx="218">
                  <c:v>0.21480431462634819</c:v>
                </c:pt>
                <c:pt idx="219">
                  <c:v>0.21433052444999534</c:v>
                </c:pt>
                <c:pt idx="220">
                  <c:v>0.21441878126768746</c:v>
                </c:pt>
                <c:pt idx="221">
                  <c:v>0.21370374838670778</c:v>
                </c:pt>
                <c:pt idx="222">
                  <c:v>0.21386689879168544</c:v>
                </c:pt>
                <c:pt idx="223">
                  <c:v>0.20016284537646287</c:v>
                </c:pt>
                <c:pt idx="224">
                  <c:v>0.19998359931814619</c:v>
                </c:pt>
                <c:pt idx="225">
                  <c:v>0.19770021946325747</c:v>
                </c:pt>
                <c:pt idx="226">
                  <c:v>0.19756475051137595</c:v>
                </c:pt>
                <c:pt idx="227">
                  <c:v>0.19766942528402612</c:v>
                </c:pt>
                <c:pt idx="228">
                  <c:v>0.19436901737941184</c:v>
                </c:pt>
                <c:pt idx="229">
                  <c:v>0.19434211793952305</c:v>
                </c:pt>
                <c:pt idx="230">
                  <c:v>0.1937916966827759</c:v>
                </c:pt>
                <c:pt idx="231">
                  <c:v>0.19045604789776477</c:v>
                </c:pt>
                <c:pt idx="232">
                  <c:v>0.19218659385683073</c:v>
                </c:pt>
                <c:pt idx="233">
                  <c:v>0.19272477937480337</c:v>
                </c:pt>
                <c:pt idx="234">
                  <c:v>0.19210536346493867</c:v>
                </c:pt>
                <c:pt idx="235">
                  <c:v>0.20545223663276646</c:v>
                </c:pt>
                <c:pt idx="236">
                  <c:v>0.2054469310976561</c:v>
                </c:pt>
                <c:pt idx="237">
                  <c:v>0.21598891789429794</c:v>
                </c:pt>
                <c:pt idx="238">
                  <c:v>0.21668527596262666</c:v>
                </c:pt>
                <c:pt idx="239">
                  <c:v>0.23906197488804259</c:v>
                </c:pt>
                <c:pt idx="240">
                  <c:v>0.24761499610711971</c:v>
                </c:pt>
                <c:pt idx="241">
                  <c:v>0.24840345696690544</c:v>
                </c:pt>
                <c:pt idx="242">
                  <c:v>0.25214406104332276</c:v>
                </c:pt>
                <c:pt idx="243">
                  <c:v>0.25167082053890999</c:v>
                </c:pt>
                <c:pt idx="244">
                  <c:v>0.25135480698398027</c:v>
                </c:pt>
                <c:pt idx="245">
                  <c:v>0.250955578166009</c:v>
                </c:pt>
                <c:pt idx="246">
                  <c:v>0.25097926742123422</c:v>
                </c:pt>
                <c:pt idx="247">
                  <c:v>0.25304491763706888</c:v>
                </c:pt>
                <c:pt idx="248">
                  <c:v>0.25284084317373395</c:v>
                </c:pt>
                <c:pt idx="249">
                  <c:v>0.25342777632464386</c:v>
                </c:pt>
                <c:pt idx="250">
                  <c:v>0.25053772399032836</c:v>
                </c:pt>
                <c:pt idx="251">
                  <c:v>0.2477034517690874</c:v>
                </c:pt>
                <c:pt idx="252">
                  <c:v>0.24691491608043672</c:v>
                </c:pt>
                <c:pt idx="253">
                  <c:v>0.24754187009581669</c:v>
                </c:pt>
                <c:pt idx="254">
                  <c:v>0.24631918852256124</c:v>
                </c:pt>
                <c:pt idx="255">
                  <c:v>0.24689307364349766</c:v>
                </c:pt>
                <c:pt idx="256">
                  <c:v>0.25045951567525548</c:v>
                </c:pt>
                <c:pt idx="257">
                  <c:v>0.25250616513219826</c:v>
                </c:pt>
                <c:pt idx="258">
                  <c:v>0.25408949093060162</c:v>
                </c:pt>
                <c:pt idx="259">
                  <c:v>0.25604885834868207</c:v>
                </c:pt>
                <c:pt idx="260">
                  <c:v>0.25761931086568196</c:v>
                </c:pt>
                <c:pt idx="261">
                  <c:v>0.25905519105641317</c:v>
                </c:pt>
                <c:pt idx="262">
                  <c:v>0.25456897616421847</c:v>
                </c:pt>
                <c:pt idx="263">
                  <c:v>0.26126319525080421</c:v>
                </c:pt>
                <c:pt idx="264">
                  <c:v>0.26175317840607776</c:v>
                </c:pt>
                <c:pt idx="265">
                  <c:v>0.26324064949168902</c:v>
                </c:pt>
                <c:pt idx="266">
                  <c:v>0.2659900207297286</c:v>
                </c:pt>
                <c:pt idx="267">
                  <c:v>0.26505828781266666</c:v>
                </c:pt>
                <c:pt idx="268">
                  <c:v>0.27294490571031921</c:v>
                </c:pt>
                <c:pt idx="269">
                  <c:v>0.27160924388119401</c:v>
                </c:pt>
                <c:pt idx="270">
                  <c:v>0.27671804479145318</c:v>
                </c:pt>
                <c:pt idx="271">
                  <c:v>0.27683207872195292</c:v>
                </c:pt>
                <c:pt idx="272">
                  <c:v>0.27891338275681798</c:v>
                </c:pt>
                <c:pt idx="273">
                  <c:v>0.27857176333156647</c:v>
                </c:pt>
                <c:pt idx="274">
                  <c:v>0.28068256299291405</c:v>
                </c:pt>
                <c:pt idx="275">
                  <c:v>0.28010393091956171</c:v>
                </c:pt>
                <c:pt idx="276">
                  <c:v>0.28101994410361408</c:v>
                </c:pt>
                <c:pt idx="277">
                  <c:v>0.27652645161983463</c:v>
                </c:pt>
                <c:pt idx="278">
                  <c:v>0.27610940226976255</c:v>
                </c:pt>
                <c:pt idx="279">
                  <c:v>0.27696472034539021</c:v>
                </c:pt>
                <c:pt idx="280">
                  <c:v>0.27712266224862558</c:v>
                </c:pt>
                <c:pt idx="281">
                  <c:v>0.27845805166316234</c:v>
                </c:pt>
                <c:pt idx="282">
                  <c:v>0.27826069939665693</c:v>
                </c:pt>
                <c:pt idx="283">
                  <c:v>0.29582514386850078</c:v>
                </c:pt>
                <c:pt idx="284">
                  <c:v>0.29748070363231049</c:v>
                </c:pt>
                <c:pt idx="285">
                  <c:v>0.29752421976617638</c:v>
                </c:pt>
                <c:pt idx="286">
                  <c:v>0.30372585477873204</c:v>
                </c:pt>
                <c:pt idx="287">
                  <c:v>0.30415618801304017</c:v>
                </c:pt>
                <c:pt idx="288">
                  <c:v>0.3066055022427035</c:v>
                </c:pt>
                <c:pt idx="289">
                  <c:v>0.30668679301759805</c:v>
                </c:pt>
                <c:pt idx="290">
                  <c:v>0.30696019229394367</c:v>
                </c:pt>
                <c:pt idx="291">
                  <c:v>0.30689326607686479</c:v>
                </c:pt>
                <c:pt idx="292">
                  <c:v>0.30586014459083405</c:v>
                </c:pt>
                <c:pt idx="293">
                  <c:v>0.30542476365060767</c:v>
                </c:pt>
                <c:pt idx="294">
                  <c:v>0.30541276214760765</c:v>
                </c:pt>
                <c:pt idx="295">
                  <c:v>0.29663733946259413</c:v>
                </c:pt>
                <c:pt idx="296">
                  <c:v>0.29821951872756741</c:v>
                </c:pt>
                <c:pt idx="297">
                  <c:v>0.28989107687389776</c:v>
                </c:pt>
                <c:pt idx="298">
                  <c:v>0.289642422875523</c:v>
                </c:pt>
                <c:pt idx="299">
                  <c:v>0.2729616188059093</c:v>
                </c:pt>
                <c:pt idx="300">
                  <c:v>0.26674211167424261</c:v>
                </c:pt>
                <c:pt idx="301">
                  <c:v>0.26613301140148127</c:v>
                </c:pt>
                <c:pt idx="302">
                  <c:v>0.26035329430945525</c:v>
                </c:pt>
                <c:pt idx="303">
                  <c:v>0.25951868887928048</c:v>
                </c:pt>
                <c:pt idx="304">
                  <c:v>0.26047136745402305</c:v>
                </c:pt>
                <c:pt idx="305">
                  <c:v>0.26027140696643064</c:v>
                </c:pt>
                <c:pt idx="306">
                  <c:v>0.26130949073886028</c:v>
                </c:pt>
                <c:pt idx="307">
                  <c:v>0.26327218647477008</c:v>
                </c:pt>
                <c:pt idx="308">
                  <c:v>0.2667481781676545</c:v>
                </c:pt>
                <c:pt idx="309">
                  <c:v>0.2614573750701335</c:v>
                </c:pt>
                <c:pt idx="310">
                  <c:v>0.25862100263900228</c:v>
                </c:pt>
                <c:pt idx="311">
                  <c:v>0.25843413653716263</c:v>
                </c:pt>
                <c:pt idx="312">
                  <c:v>0.25707488392823974</c:v>
                </c:pt>
                <c:pt idx="313">
                  <c:v>0.25613883649200525</c:v>
                </c:pt>
                <c:pt idx="314">
                  <c:v>0.25587179702044549</c:v>
                </c:pt>
                <c:pt idx="315">
                  <c:v>0.25926440853709409</c:v>
                </c:pt>
                <c:pt idx="316">
                  <c:v>0.25850824211937667</c:v>
                </c:pt>
                <c:pt idx="317">
                  <c:v>0.25871295089811319</c:v>
                </c:pt>
                <c:pt idx="318">
                  <c:v>0.26439594325811444</c:v>
                </c:pt>
                <c:pt idx="319">
                  <c:v>0.26503198749673429</c:v>
                </c:pt>
                <c:pt idx="320">
                  <c:v>0.28165927697703924</c:v>
                </c:pt>
                <c:pt idx="321">
                  <c:v>0.28255065211879665</c:v>
                </c:pt>
                <c:pt idx="322">
                  <c:v>0.27805506666693497</c:v>
                </c:pt>
                <c:pt idx="323">
                  <c:v>0.27333910554294272</c:v>
                </c:pt>
                <c:pt idx="324">
                  <c:v>0.27742259768811306</c:v>
                </c:pt>
                <c:pt idx="325">
                  <c:v>0.27546425936990299</c:v>
                </c:pt>
                <c:pt idx="326">
                  <c:v>0.27332125698501414</c:v>
                </c:pt>
                <c:pt idx="327">
                  <c:v>0.27151336415796534</c:v>
                </c:pt>
                <c:pt idx="328">
                  <c:v>0.26494260483130533</c:v>
                </c:pt>
                <c:pt idx="329">
                  <c:v>0.26497383417714893</c:v>
                </c:pt>
                <c:pt idx="330">
                  <c:v>0.24400087291227929</c:v>
                </c:pt>
                <c:pt idx="331">
                  <c:v>0.24447172065817949</c:v>
                </c:pt>
                <c:pt idx="332">
                  <c:v>0.24099663949778244</c:v>
                </c:pt>
                <c:pt idx="333">
                  <c:v>0.24153781581889772</c:v>
                </c:pt>
                <c:pt idx="334">
                  <c:v>0.24066070727386393</c:v>
                </c:pt>
                <c:pt idx="335">
                  <c:v>0.24097322049303696</c:v>
                </c:pt>
                <c:pt idx="336">
                  <c:v>0.24072333794213699</c:v>
                </c:pt>
                <c:pt idx="337">
                  <c:v>0.24311204032147993</c:v>
                </c:pt>
                <c:pt idx="338">
                  <c:v>0.24190324329284729</c:v>
                </c:pt>
                <c:pt idx="339">
                  <c:v>0.24401256923879766</c:v>
                </c:pt>
                <c:pt idx="340">
                  <c:v>0.25267212372530262</c:v>
                </c:pt>
                <c:pt idx="341">
                  <c:v>0.2500692115337031</c:v>
                </c:pt>
                <c:pt idx="342">
                  <c:v>0.24995325272902105</c:v>
                </c:pt>
                <c:pt idx="343">
                  <c:v>0.23610124029452056</c:v>
                </c:pt>
                <c:pt idx="344">
                  <c:v>0.23620754466528379</c:v>
                </c:pt>
                <c:pt idx="345">
                  <c:v>0.23798470136595523</c:v>
                </c:pt>
                <c:pt idx="346">
                  <c:v>0.23241386041191853</c:v>
                </c:pt>
                <c:pt idx="347">
                  <c:v>0.23269658059478285</c:v>
                </c:pt>
                <c:pt idx="348">
                  <c:v>0.22985499096726808</c:v>
                </c:pt>
                <c:pt idx="349">
                  <c:v>0.23068457560680933</c:v>
                </c:pt>
                <c:pt idx="350">
                  <c:v>0.23352795966792764</c:v>
                </c:pt>
                <c:pt idx="351">
                  <c:v>0.23359104535391356</c:v>
                </c:pt>
                <c:pt idx="352">
                  <c:v>0.24042116627229673</c:v>
                </c:pt>
                <c:pt idx="353">
                  <c:v>0.24541289855688939</c:v>
                </c:pt>
                <c:pt idx="354">
                  <c:v>0.24961268967624792</c:v>
                </c:pt>
                <c:pt idx="355">
                  <c:v>0.25155972634809615</c:v>
                </c:pt>
                <c:pt idx="356">
                  <c:v>0.27087674492643493</c:v>
                </c:pt>
                <c:pt idx="357">
                  <c:v>0.27655260418489613</c:v>
                </c:pt>
                <c:pt idx="358">
                  <c:v>0.27686332180764384</c:v>
                </c:pt>
                <c:pt idx="359">
                  <c:v>0.27727871805132354</c:v>
                </c:pt>
                <c:pt idx="360">
                  <c:v>0.27742773184351305</c:v>
                </c:pt>
                <c:pt idx="361">
                  <c:v>0.2888784394334421</c:v>
                </c:pt>
                <c:pt idx="362">
                  <c:v>0.29073347337725397</c:v>
                </c:pt>
                <c:pt idx="363">
                  <c:v>0.29550084556969741</c:v>
                </c:pt>
                <c:pt idx="364">
                  <c:v>0.2958982138458664</c:v>
                </c:pt>
                <c:pt idx="365">
                  <c:v>0.29655976560699004</c:v>
                </c:pt>
                <c:pt idx="366">
                  <c:v>0.29666441739799848</c:v>
                </c:pt>
                <c:pt idx="367">
                  <c:v>0.29354799682428739</c:v>
                </c:pt>
                <c:pt idx="368">
                  <c:v>0.29232882132298504</c:v>
                </c:pt>
                <c:pt idx="369">
                  <c:v>0.29217930916432122</c:v>
                </c:pt>
                <c:pt idx="370">
                  <c:v>0.29153604111926035</c:v>
                </c:pt>
                <c:pt idx="371">
                  <c:v>0.30059036701249708</c:v>
                </c:pt>
                <c:pt idx="372">
                  <c:v>0.30060278444202843</c:v>
                </c:pt>
                <c:pt idx="373">
                  <c:v>0.30328100980386224</c:v>
                </c:pt>
                <c:pt idx="374">
                  <c:v>0.30665573560564297</c:v>
                </c:pt>
                <c:pt idx="375">
                  <c:v>0.30846146495735077</c:v>
                </c:pt>
                <c:pt idx="376">
                  <c:v>0.31065638515708527</c:v>
                </c:pt>
                <c:pt idx="377">
                  <c:v>0.31388850606973623</c:v>
                </c:pt>
                <c:pt idx="378">
                  <c:v>0.30479955121058983</c:v>
                </c:pt>
                <c:pt idx="379">
                  <c:v>0.30510626758390691</c:v>
                </c:pt>
                <c:pt idx="380">
                  <c:v>0.29186940203542799</c:v>
                </c:pt>
                <c:pt idx="381">
                  <c:v>0.30340897429448249</c:v>
                </c:pt>
                <c:pt idx="382">
                  <c:v>0.31205650490155101</c:v>
                </c:pt>
                <c:pt idx="383">
                  <c:v>0.32369905466550952</c:v>
                </c:pt>
                <c:pt idx="384">
                  <c:v>0.31761022889647</c:v>
                </c:pt>
                <c:pt idx="385">
                  <c:v>0.31915517108761321</c:v>
                </c:pt>
                <c:pt idx="386">
                  <c:v>0.3194628330811114</c:v>
                </c:pt>
                <c:pt idx="387">
                  <c:v>0.32042868314222089</c:v>
                </c:pt>
                <c:pt idx="388">
                  <c:v>0.32831112560972514</c:v>
                </c:pt>
                <c:pt idx="389">
                  <c:v>0.33038719033827618</c:v>
                </c:pt>
                <c:pt idx="390">
                  <c:v>0.32655853212635649</c:v>
                </c:pt>
                <c:pt idx="391">
                  <c:v>0.33278703334925092</c:v>
                </c:pt>
                <c:pt idx="392">
                  <c:v>0.33266608168694278</c:v>
                </c:pt>
                <c:pt idx="393">
                  <c:v>0.331176935942328</c:v>
                </c:pt>
                <c:pt idx="394">
                  <c:v>0.33584546811151866</c:v>
                </c:pt>
                <c:pt idx="395">
                  <c:v>0.3369402732266179</c:v>
                </c:pt>
                <c:pt idx="396">
                  <c:v>0.33464197929577577</c:v>
                </c:pt>
                <c:pt idx="397">
                  <c:v>0.33438536755593218</c:v>
                </c:pt>
                <c:pt idx="398">
                  <c:v>0.33427773734165184</c:v>
                </c:pt>
                <c:pt idx="399">
                  <c:v>0.37534593474826222</c:v>
                </c:pt>
                <c:pt idx="400">
                  <c:v>0.37329842171810607</c:v>
                </c:pt>
                <c:pt idx="401">
                  <c:v>0.37497574338624695</c:v>
                </c:pt>
                <c:pt idx="402">
                  <c:v>0.4307790596383162</c:v>
                </c:pt>
                <c:pt idx="403">
                  <c:v>0.43375884250233793</c:v>
                </c:pt>
                <c:pt idx="404">
                  <c:v>0.43886125849694124</c:v>
                </c:pt>
                <c:pt idx="405">
                  <c:v>0.45011524041306272</c:v>
                </c:pt>
                <c:pt idx="406">
                  <c:v>0.46097667093279915</c:v>
                </c:pt>
                <c:pt idx="407">
                  <c:v>0.45795709226106179</c:v>
                </c:pt>
                <c:pt idx="408">
                  <c:v>0.46839316881317805</c:v>
                </c:pt>
                <c:pt idx="409">
                  <c:v>0.48436722296309231</c:v>
                </c:pt>
                <c:pt idx="410">
                  <c:v>0.48438333081915586</c:v>
                </c:pt>
                <c:pt idx="411">
                  <c:v>0.48807385941496001</c:v>
                </c:pt>
                <c:pt idx="412">
                  <c:v>0.48785271158415006</c:v>
                </c:pt>
                <c:pt idx="413">
                  <c:v>0.49748075984196771</c:v>
                </c:pt>
                <c:pt idx="414">
                  <c:v>0.49288573600317942</c:v>
                </c:pt>
                <c:pt idx="415">
                  <c:v>0.48915743322267419</c:v>
                </c:pt>
                <c:pt idx="416">
                  <c:v>0.48596851957587667</c:v>
                </c:pt>
                <c:pt idx="417">
                  <c:v>0.48627249245359416</c:v>
                </c:pt>
                <c:pt idx="418">
                  <c:v>0.49059065502367805</c:v>
                </c:pt>
                <c:pt idx="419">
                  <c:v>0.50334179144066016</c:v>
                </c:pt>
                <c:pt idx="420">
                  <c:v>0.51228088538432193</c:v>
                </c:pt>
                <c:pt idx="421">
                  <c:v>0.50976319964547101</c:v>
                </c:pt>
                <c:pt idx="422">
                  <c:v>0.51864179695507184</c:v>
                </c:pt>
                <c:pt idx="423">
                  <c:v>0.5170133367979407</c:v>
                </c:pt>
                <c:pt idx="424">
                  <c:v>0.52045581979633104</c:v>
                </c:pt>
                <c:pt idx="425">
                  <c:v>0.52081808447028044</c:v>
                </c:pt>
                <c:pt idx="426">
                  <c:v>0.52786176017106878</c:v>
                </c:pt>
                <c:pt idx="427">
                  <c:v>0.52786839426935328</c:v>
                </c:pt>
                <c:pt idx="428">
                  <c:v>0.53052968967098602</c:v>
                </c:pt>
                <c:pt idx="429">
                  <c:v>0.53858255975959068</c:v>
                </c:pt>
                <c:pt idx="430">
                  <c:v>0.53895897423753047</c:v>
                </c:pt>
                <c:pt idx="431">
                  <c:v>0.53448815449316611</c:v>
                </c:pt>
                <c:pt idx="432">
                  <c:v>0.54047610494524234</c:v>
                </c:pt>
                <c:pt idx="433">
                  <c:v>0.53917819181699667</c:v>
                </c:pt>
                <c:pt idx="434">
                  <c:v>0.53790956854824556</c:v>
                </c:pt>
                <c:pt idx="435">
                  <c:v>0.53993315553957233</c:v>
                </c:pt>
                <c:pt idx="436">
                  <c:v>0.53979689722685653</c:v>
                </c:pt>
                <c:pt idx="437">
                  <c:v>0.54059222583974886</c:v>
                </c:pt>
                <c:pt idx="438">
                  <c:v>0.54598199504517808</c:v>
                </c:pt>
                <c:pt idx="439">
                  <c:v>0.55953236855752009</c:v>
                </c:pt>
                <c:pt idx="440">
                  <c:v>0.55819936589187436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F7-48FF-8A8A-C84461634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109888"/>
        <c:axId val="1314411312"/>
      </c:lineChart>
      <c:dateAx>
        <c:axId val="14491098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411312"/>
        <c:crosses val="autoZero"/>
        <c:auto val="1"/>
        <c:lblOffset val="100"/>
        <c:baseTimeUnit val="days"/>
      </c:dateAx>
      <c:valAx>
        <c:axId val="131441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10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EWMA vs</a:t>
            </a:r>
            <a:r>
              <a:rPr lang="en-US" baseline="0"/>
              <a:t> 60 Day Rolling Portfolio Volatility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EWMA!$E$1</c:f>
              <c:strCache>
                <c:ptCount val="1"/>
                <c:pt idx="0">
                  <c:v>EWMA Annualized Volatility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CA3A-4C8A-A23F-254FC1243657}"/>
              </c:ext>
            </c:extLst>
          </c:dPt>
          <c:cat>
            <c:numRef>
              <c:f>EWMA!$A$2:$A$501</c:f>
              <c:numCache>
                <c:formatCode>m/d/yyyy</c:formatCode>
                <c:ptCount val="441"/>
                <c:pt idx="0">
                  <c:v>45590</c:v>
                </c:pt>
                <c:pt idx="1">
                  <c:v>45593</c:v>
                </c:pt>
                <c:pt idx="2">
                  <c:v>45594</c:v>
                </c:pt>
                <c:pt idx="3">
                  <c:v>45595</c:v>
                </c:pt>
                <c:pt idx="4">
                  <c:v>45596</c:v>
                </c:pt>
                <c:pt idx="5">
                  <c:v>45597</c:v>
                </c:pt>
                <c:pt idx="6">
                  <c:v>45600</c:v>
                </c:pt>
                <c:pt idx="7">
                  <c:v>45601</c:v>
                </c:pt>
                <c:pt idx="8">
                  <c:v>45602</c:v>
                </c:pt>
                <c:pt idx="9">
                  <c:v>45603</c:v>
                </c:pt>
                <c:pt idx="10">
                  <c:v>45604</c:v>
                </c:pt>
                <c:pt idx="11">
                  <c:v>45607</c:v>
                </c:pt>
                <c:pt idx="12">
                  <c:v>45608</c:v>
                </c:pt>
                <c:pt idx="13">
                  <c:v>45609</c:v>
                </c:pt>
                <c:pt idx="14">
                  <c:v>45610</c:v>
                </c:pt>
                <c:pt idx="15">
                  <c:v>45611</c:v>
                </c:pt>
                <c:pt idx="16">
                  <c:v>45614</c:v>
                </c:pt>
                <c:pt idx="17">
                  <c:v>45615</c:v>
                </c:pt>
                <c:pt idx="18">
                  <c:v>45616</c:v>
                </c:pt>
                <c:pt idx="19">
                  <c:v>45617</c:v>
                </c:pt>
                <c:pt idx="20">
                  <c:v>45618</c:v>
                </c:pt>
                <c:pt idx="21">
                  <c:v>45621</c:v>
                </c:pt>
                <c:pt idx="22">
                  <c:v>45622</c:v>
                </c:pt>
                <c:pt idx="23">
                  <c:v>45623</c:v>
                </c:pt>
                <c:pt idx="24">
                  <c:v>45625</c:v>
                </c:pt>
                <c:pt idx="25">
                  <c:v>45628</c:v>
                </c:pt>
                <c:pt idx="26">
                  <c:v>45629</c:v>
                </c:pt>
                <c:pt idx="27">
                  <c:v>45630</c:v>
                </c:pt>
                <c:pt idx="28">
                  <c:v>45631</c:v>
                </c:pt>
                <c:pt idx="29">
                  <c:v>45632</c:v>
                </c:pt>
                <c:pt idx="30">
                  <c:v>45635</c:v>
                </c:pt>
                <c:pt idx="31">
                  <c:v>45636</c:v>
                </c:pt>
                <c:pt idx="32">
                  <c:v>45637</c:v>
                </c:pt>
                <c:pt idx="33">
                  <c:v>45638</c:v>
                </c:pt>
                <c:pt idx="34">
                  <c:v>45639</c:v>
                </c:pt>
                <c:pt idx="35">
                  <c:v>45642</c:v>
                </c:pt>
                <c:pt idx="36">
                  <c:v>45643</c:v>
                </c:pt>
                <c:pt idx="37">
                  <c:v>45644</c:v>
                </c:pt>
                <c:pt idx="38">
                  <c:v>45645</c:v>
                </c:pt>
                <c:pt idx="39">
                  <c:v>45646</c:v>
                </c:pt>
                <c:pt idx="40">
                  <c:v>45649</c:v>
                </c:pt>
                <c:pt idx="41">
                  <c:v>45650</c:v>
                </c:pt>
                <c:pt idx="42">
                  <c:v>45652</c:v>
                </c:pt>
                <c:pt idx="43">
                  <c:v>45653</c:v>
                </c:pt>
                <c:pt idx="44">
                  <c:v>45656</c:v>
                </c:pt>
                <c:pt idx="45">
                  <c:v>45657</c:v>
                </c:pt>
                <c:pt idx="46">
                  <c:v>45659</c:v>
                </c:pt>
                <c:pt idx="47">
                  <c:v>45660</c:v>
                </c:pt>
                <c:pt idx="48">
                  <c:v>45663</c:v>
                </c:pt>
                <c:pt idx="49">
                  <c:v>45664</c:v>
                </c:pt>
                <c:pt idx="50">
                  <c:v>45665</c:v>
                </c:pt>
                <c:pt idx="51">
                  <c:v>45667</c:v>
                </c:pt>
                <c:pt idx="52">
                  <c:v>45670</c:v>
                </c:pt>
                <c:pt idx="53">
                  <c:v>45671</c:v>
                </c:pt>
                <c:pt idx="54">
                  <c:v>45672</c:v>
                </c:pt>
                <c:pt idx="55">
                  <c:v>45673</c:v>
                </c:pt>
                <c:pt idx="56">
                  <c:v>45674</c:v>
                </c:pt>
                <c:pt idx="57">
                  <c:v>45678</c:v>
                </c:pt>
                <c:pt idx="58">
                  <c:v>45679</c:v>
                </c:pt>
                <c:pt idx="59">
                  <c:v>45680</c:v>
                </c:pt>
                <c:pt idx="60">
                  <c:v>45681</c:v>
                </c:pt>
                <c:pt idx="61">
                  <c:v>45684</c:v>
                </c:pt>
                <c:pt idx="62">
                  <c:v>45685</c:v>
                </c:pt>
                <c:pt idx="63">
                  <c:v>45686</c:v>
                </c:pt>
                <c:pt idx="64">
                  <c:v>45687</c:v>
                </c:pt>
                <c:pt idx="65">
                  <c:v>45688</c:v>
                </c:pt>
                <c:pt idx="66">
                  <c:v>45691</c:v>
                </c:pt>
                <c:pt idx="67">
                  <c:v>45692</c:v>
                </c:pt>
                <c:pt idx="68">
                  <c:v>45693</c:v>
                </c:pt>
                <c:pt idx="69">
                  <c:v>45694</c:v>
                </c:pt>
                <c:pt idx="70">
                  <c:v>45695</c:v>
                </c:pt>
                <c:pt idx="71">
                  <c:v>45698</c:v>
                </c:pt>
                <c:pt idx="72">
                  <c:v>45699</c:v>
                </c:pt>
                <c:pt idx="73">
                  <c:v>45700</c:v>
                </c:pt>
                <c:pt idx="74">
                  <c:v>45701</c:v>
                </c:pt>
                <c:pt idx="75">
                  <c:v>45702</c:v>
                </c:pt>
                <c:pt idx="76">
                  <c:v>45706</c:v>
                </c:pt>
                <c:pt idx="77">
                  <c:v>45707</c:v>
                </c:pt>
                <c:pt idx="78">
                  <c:v>45708</c:v>
                </c:pt>
                <c:pt idx="79">
                  <c:v>45709</c:v>
                </c:pt>
                <c:pt idx="80">
                  <c:v>45712</c:v>
                </c:pt>
                <c:pt idx="81">
                  <c:v>45713</c:v>
                </c:pt>
                <c:pt idx="82">
                  <c:v>45714</c:v>
                </c:pt>
                <c:pt idx="83">
                  <c:v>45715</c:v>
                </c:pt>
                <c:pt idx="84">
                  <c:v>45716</c:v>
                </c:pt>
                <c:pt idx="85">
                  <c:v>45719</c:v>
                </c:pt>
                <c:pt idx="86">
                  <c:v>45720</c:v>
                </c:pt>
                <c:pt idx="87">
                  <c:v>45721</c:v>
                </c:pt>
                <c:pt idx="88">
                  <c:v>45722</c:v>
                </c:pt>
                <c:pt idx="89">
                  <c:v>45723</c:v>
                </c:pt>
                <c:pt idx="90">
                  <c:v>45726</c:v>
                </c:pt>
                <c:pt idx="91">
                  <c:v>45727</c:v>
                </c:pt>
                <c:pt idx="92">
                  <c:v>45728</c:v>
                </c:pt>
                <c:pt idx="93">
                  <c:v>45729</c:v>
                </c:pt>
                <c:pt idx="94">
                  <c:v>45730</c:v>
                </c:pt>
                <c:pt idx="95">
                  <c:v>45733</c:v>
                </c:pt>
                <c:pt idx="96">
                  <c:v>45734</c:v>
                </c:pt>
                <c:pt idx="97">
                  <c:v>45735</c:v>
                </c:pt>
                <c:pt idx="98">
                  <c:v>45736</c:v>
                </c:pt>
                <c:pt idx="99">
                  <c:v>45737</c:v>
                </c:pt>
                <c:pt idx="100">
                  <c:v>45740</c:v>
                </c:pt>
                <c:pt idx="101">
                  <c:v>45741</c:v>
                </c:pt>
                <c:pt idx="102">
                  <c:v>45742</c:v>
                </c:pt>
                <c:pt idx="103">
                  <c:v>45743</c:v>
                </c:pt>
                <c:pt idx="104">
                  <c:v>45744</c:v>
                </c:pt>
                <c:pt idx="105">
                  <c:v>45747</c:v>
                </c:pt>
                <c:pt idx="106">
                  <c:v>45748</c:v>
                </c:pt>
                <c:pt idx="107">
                  <c:v>45749</c:v>
                </c:pt>
                <c:pt idx="108">
                  <c:v>45750</c:v>
                </c:pt>
                <c:pt idx="109">
                  <c:v>45751</c:v>
                </c:pt>
                <c:pt idx="110">
                  <c:v>45754</c:v>
                </c:pt>
                <c:pt idx="111">
                  <c:v>45755</c:v>
                </c:pt>
                <c:pt idx="112">
                  <c:v>45756</c:v>
                </c:pt>
                <c:pt idx="113">
                  <c:v>45757</c:v>
                </c:pt>
                <c:pt idx="114">
                  <c:v>45758</c:v>
                </c:pt>
                <c:pt idx="115">
                  <c:v>45761</c:v>
                </c:pt>
                <c:pt idx="116">
                  <c:v>45762</c:v>
                </c:pt>
                <c:pt idx="117">
                  <c:v>45763</c:v>
                </c:pt>
                <c:pt idx="118">
                  <c:v>45764</c:v>
                </c:pt>
                <c:pt idx="119">
                  <c:v>45768</c:v>
                </c:pt>
                <c:pt idx="120">
                  <c:v>45769</c:v>
                </c:pt>
                <c:pt idx="121">
                  <c:v>45770</c:v>
                </c:pt>
                <c:pt idx="122">
                  <c:v>45771</c:v>
                </c:pt>
                <c:pt idx="123">
                  <c:v>45772</c:v>
                </c:pt>
                <c:pt idx="124">
                  <c:v>45775</c:v>
                </c:pt>
                <c:pt idx="125">
                  <c:v>45776</c:v>
                </c:pt>
                <c:pt idx="126">
                  <c:v>45777</c:v>
                </c:pt>
                <c:pt idx="127">
                  <c:v>45778</c:v>
                </c:pt>
                <c:pt idx="128">
                  <c:v>45779</c:v>
                </c:pt>
                <c:pt idx="129">
                  <c:v>45782</c:v>
                </c:pt>
                <c:pt idx="130">
                  <c:v>45783</c:v>
                </c:pt>
                <c:pt idx="131">
                  <c:v>45784</c:v>
                </c:pt>
                <c:pt idx="132">
                  <c:v>45785</c:v>
                </c:pt>
                <c:pt idx="133">
                  <c:v>45786</c:v>
                </c:pt>
                <c:pt idx="134">
                  <c:v>45789</c:v>
                </c:pt>
                <c:pt idx="135">
                  <c:v>45790</c:v>
                </c:pt>
                <c:pt idx="136">
                  <c:v>45791</c:v>
                </c:pt>
                <c:pt idx="137">
                  <c:v>45792</c:v>
                </c:pt>
                <c:pt idx="138">
                  <c:v>45793</c:v>
                </c:pt>
                <c:pt idx="139">
                  <c:v>45796</c:v>
                </c:pt>
                <c:pt idx="140">
                  <c:v>45797</c:v>
                </c:pt>
                <c:pt idx="141">
                  <c:v>45798</c:v>
                </c:pt>
                <c:pt idx="142">
                  <c:v>45799</c:v>
                </c:pt>
                <c:pt idx="143">
                  <c:v>45800</c:v>
                </c:pt>
                <c:pt idx="144">
                  <c:v>45804</c:v>
                </c:pt>
                <c:pt idx="145">
                  <c:v>45805</c:v>
                </c:pt>
                <c:pt idx="146">
                  <c:v>45806</c:v>
                </c:pt>
                <c:pt idx="147">
                  <c:v>45807</c:v>
                </c:pt>
                <c:pt idx="148">
                  <c:v>45810</c:v>
                </c:pt>
                <c:pt idx="149">
                  <c:v>45811</c:v>
                </c:pt>
                <c:pt idx="150">
                  <c:v>45812</c:v>
                </c:pt>
                <c:pt idx="151">
                  <c:v>45813</c:v>
                </c:pt>
                <c:pt idx="152">
                  <c:v>45814</c:v>
                </c:pt>
                <c:pt idx="153">
                  <c:v>45817</c:v>
                </c:pt>
                <c:pt idx="154">
                  <c:v>45818</c:v>
                </c:pt>
                <c:pt idx="155">
                  <c:v>45819</c:v>
                </c:pt>
                <c:pt idx="156">
                  <c:v>45820</c:v>
                </c:pt>
                <c:pt idx="157">
                  <c:v>45821</c:v>
                </c:pt>
                <c:pt idx="158">
                  <c:v>45824</c:v>
                </c:pt>
                <c:pt idx="159">
                  <c:v>45825</c:v>
                </c:pt>
                <c:pt idx="160">
                  <c:v>45826</c:v>
                </c:pt>
                <c:pt idx="161">
                  <c:v>45828</c:v>
                </c:pt>
                <c:pt idx="162">
                  <c:v>45831</c:v>
                </c:pt>
                <c:pt idx="163">
                  <c:v>45832</c:v>
                </c:pt>
                <c:pt idx="164">
                  <c:v>45833</c:v>
                </c:pt>
                <c:pt idx="165">
                  <c:v>45834</c:v>
                </c:pt>
                <c:pt idx="166">
                  <c:v>45835</c:v>
                </c:pt>
                <c:pt idx="167">
                  <c:v>45838</c:v>
                </c:pt>
                <c:pt idx="168">
                  <c:v>45839</c:v>
                </c:pt>
                <c:pt idx="169">
                  <c:v>45840</c:v>
                </c:pt>
                <c:pt idx="170">
                  <c:v>45841</c:v>
                </c:pt>
                <c:pt idx="171">
                  <c:v>45845</c:v>
                </c:pt>
                <c:pt idx="172">
                  <c:v>45846</c:v>
                </c:pt>
                <c:pt idx="173">
                  <c:v>45847</c:v>
                </c:pt>
                <c:pt idx="174">
                  <c:v>45848</c:v>
                </c:pt>
                <c:pt idx="175">
                  <c:v>45849</c:v>
                </c:pt>
                <c:pt idx="176">
                  <c:v>45852</c:v>
                </c:pt>
                <c:pt idx="177">
                  <c:v>45853</c:v>
                </c:pt>
                <c:pt idx="178">
                  <c:v>45854</c:v>
                </c:pt>
                <c:pt idx="179">
                  <c:v>45855</c:v>
                </c:pt>
                <c:pt idx="180">
                  <c:v>45856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45866</c:v>
                </c:pt>
                <c:pt idx="187">
                  <c:v>45867</c:v>
                </c:pt>
                <c:pt idx="188">
                  <c:v>45868</c:v>
                </c:pt>
                <c:pt idx="189">
                  <c:v>45869</c:v>
                </c:pt>
                <c:pt idx="190">
                  <c:v>45870</c:v>
                </c:pt>
                <c:pt idx="191">
                  <c:v>45873</c:v>
                </c:pt>
                <c:pt idx="192">
                  <c:v>45874</c:v>
                </c:pt>
                <c:pt idx="193">
                  <c:v>45875</c:v>
                </c:pt>
                <c:pt idx="194">
                  <c:v>45876</c:v>
                </c:pt>
                <c:pt idx="195">
                  <c:v>45877</c:v>
                </c:pt>
                <c:pt idx="196">
                  <c:v>45880</c:v>
                </c:pt>
                <c:pt idx="197">
                  <c:v>45881</c:v>
                </c:pt>
                <c:pt idx="198">
                  <c:v>45882</c:v>
                </c:pt>
                <c:pt idx="199">
                  <c:v>45883</c:v>
                </c:pt>
                <c:pt idx="200">
                  <c:v>45884</c:v>
                </c:pt>
                <c:pt idx="201">
                  <c:v>45887</c:v>
                </c:pt>
                <c:pt idx="202">
                  <c:v>45888</c:v>
                </c:pt>
                <c:pt idx="203">
                  <c:v>45889</c:v>
                </c:pt>
                <c:pt idx="204">
                  <c:v>45890</c:v>
                </c:pt>
                <c:pt idx="205">
                  <c:v>45891</c:v>
                </c:pt>
                <c:pt idx="206">
                  <c:v>45894</c:v>
                </c:pt>
                <c:pt idx="207">
                  <c:v>45895</c:v>
                </c:pt>
                <c:pt idx="208">
                  <c:v>45896</c:v>
                </c:pt>
                <c:pt idx="209">
                  <c:v>45897</c:v>
                </c:pt>
                <c:pt idx="210">
                  <c:v>45898</c:v>
                </c:pt>
                <c:pt idx="211">
                  <c:v>45902</c:v>
                </c:pt>
                <c:pt idx="212">
                  <c:v>45903</c:v>
                </c:pt>
                <c:pt idx="213">
                  <c:v>45904</c:v>
                </c:pt>
                <c:pt idx="214">
                  <c:v>45905</c:v>
                </c:pt>
                <c:pt idx="215">
                  <c:v>45908</c:v>
                </c:pt>
                <c:pt idx="216">
                  <c:v>45909</c:v>
                </c:pt>
                <c:pt idx="217">
                  <c:v>45910</c:v>
                </c:pt>
                <c:pt idx="218">
                  <c:v>45911</c:v>
                </c:pt>
                <c:pt idx="219">
                  <c:v>45912</c:v>
                </c:pt>
                <c:pt idx="220">
                  <c:v>45915</c:v>
                </c:pt>
                <c:pt idx="221">
                  <c:v>45916</c:v>
                </c:pt>
                <c:pt idx="222">
                  <c:v>45917</c:v>
                </c:pt>
                <c:pt idx="223">
                  <c:v>45918</c:v>
                </c:pt>
                <c:pt idx="224">
                  <c:v>45919</c:v>
                </c:pt>
                <c:pt idx="225">
                  <c:v>45922</c:v>
                </c:pt>
                <c:pt idx="226">
                  <c:v>45923</c:v>
                </c:pt>
                <c:pt idx="227">
                  <c:v>45924</c:v>
                </c:pt>
                <c:pt idx="228">
                  <c:v>45925</c:v>
                </c:pt>
                <c:pt idx="229">
                  <c:v>45926</c:v>
                </c:pt>
                <c:pt idx="230">
                  <c:v>45929</c:v>
                </c:pt>
                <c:pt idx="231">
                  <c:v>45930</c:v>
                </c:pt>
                <c:pt idx="232">
                  <c:v>45931</c:v>
                </c:pt>
                <c:pt idx="233">
                  <c:v>45932</c:v>
                </c:pt>
                <c:pt idx="234">
                  <c:v>45933</c:v>
                </c:pt>
                <c:pt idx="235">
                  <c:v>45936</c:v>
                </c:pt>
                <c:pt idx="236">
                  <c:v>45937</c:v>
                </c:pt>
                <c:pt idx="237">
                  <c:v>45938</c:v>
                </c:pt>
                <c:pt idx="238">
                  <c:v>45939</c:v>
                </c:pt>
                <c:pt idx="239">
                  <c:v>45940</c:v>
                </c:pt>
                <c:pt idx="240">
                  <c:v>45943</c:v>
                </c:pt>
                <c:pt idx="241">
                  <c:v>45944</c:v>
                </c:pt>
                <c:pt idx="242">
                  <c:v>45945</c:v>
                </c:pt>
                <c:pt idx="243">
                  <c:v>45946</c:v>
                </c:pt>
                <c:pt idx="244">
                  <c:v>45947</c:v>
                </c:pt>
                <c:pt idx="245">
                  <c:v>45950</c:v>
                </c:pt>
                <c:pt idx="246">
                  <c:v>45951</c:v>
                </c:pt>
                <c:pt idx="247">
                  <c:v>45952</c:v>
                </c:pt>
                <c:pt idx="248">
                  <c:v>45953</c:v>
                </c:pt>
                <c:pt idx="249">
                  <c:v>45954</c:v>
                </c:pt>
                <c:pt idx="250">
                  <c:v>45957</c:v>
                </c:pt>
                <c:pt idx="251">
                  <c:v>45958</c:v>
                </c:pt>
                <c:pt idx="252">
                  <c:v>45959</c:v>
                </c:pt>
                <c:pt idx="253">
                  <c:v>45960</c:v>
                </c:pt>
                <c:pt idx="254">
                  <c:v>45961</c:v>
                </c:pt>
                <c:pt idx="255">
                  <c:v>45964</c:v>
                </c:pt>
                <c:pt idx="256">
                  <c:v>45965</c:v>
                </c:pt>
                <c:pt idx="257">
                  <c:v>45966</c:v>
                </c:pt>
                <c:pt idx="258">
                  <c:v>45967</c:v>
                </c:pt>
                <c:pt idx="259">
                  <c:v>45968</c:v>
                </c:pt>
                <c:pt idx="260">
                  <c:v>45971</c:v>
                </c:pt>
                <c:pt idx="261">
                  <c:v>45972</c:v>
                </c:pt>
                <c:pt idx="262">
                  <c:v>45973</c:v>
                </c:pt>
                <c:pt idx="263">
                  <c:v>45974</c:v>
                </c:pt>
                <c:pt idx="264">
                  <c:v>45975</c:v>
                </c:pt>
                <c:pt idx="265">
                  <c:v>45978</c:v>
                </c:pt>
                <c:pt idx="266">
                  <c:v>45979</c:v>
                </c:pt>
                <c:pt idx="267">
                  <c:v>45980</c:v>
                </c:pt>
                <c:pt idx="268">
                  <c:v>45981</c:v>
                </c:pt>
                <c:pt idx="269">
                  <c:v>45982</c:v>
                </c:pt>
                <c:pt idx="270">
                  <c:v>45985</c:v>
                </c:pt>
                <c:pt idx="271">
                  <c:v>45986</c:v>
                </c:pt>
                <c:pt idx="272">
                  <c:v>45987</c:v>
                </c:pt>
                <c:pt idx="273">
                  <c:v>45989</c:v>
                </c:pt>
                <c:pt idx="274">
                  <c:v>45992</c:v>
                </c:pt>
                <c:pt idx="275">
                  <c:v>45993</c:v>
                </c:pt>
                <c:pt idx="276">
                  <c:v>45994</c:v>
                </c:pt>
                <c:pt idx="277">
                  <c:v>45995</c:v>
                </c:pt>
                <c:pt idx="278">
                  <c:v>45996</c:v>
                </c:pt>
                <c:pt idx="279">
                  <c:v>45999</c:v>
                </c:pt>
                <c:pt idx="280">
                  <c:v>46000</c:v>
                </c:pt>
                <c:pt idx="281">
                  <c:v>46001</c:v>
                </c:pt>
                <c:pt idx="282">
                  <c:v>46002</c:v>
                </c:pt>
                <c:pt idx="283">
                  <c:v>46003</c:v>
                </c:pt>
                <c:pt idx="284">
                  <c:v>46006</c:v>
                </c:pt>
                <c:pt idx="285">
                  <c:v>46007</c:v>
                </c:pt>
                <c:pt idx="286">
                  <c:v>46008</c:v>
                </c:pt>
                <c:pt idx="287">
                  <c:v>46009</c:v>
                </c:pt>
                <c:pt idx="288">
                  <c:v>46010</c:v>
                </c:pt>
                <c:pt idx="289">
                  <c:v>46013</c:v>
                </c:pt>
                <c:pt idx="290">
                  <c:v>46014</c:v>
                </c:pt>
                <c:pt idx="291">
                  <c:v>46015</c:v>
                </c:pt>
                <c:pt idx="292">
                  <c:v>46017</c:v>
                </c:pt>
                <c:pt idx="293">
                  <c:v>46020</c:v>
                </c:pt>
                <c:pt idx="294">
                  <c:v>46021</c:v>
                </c:pt>
                <c:pt idx="295">
                  <c:v>46022</c:v>
                </c:pt>
                <c:pt idx="296">
                  <c:v>46024</c:v>
                </c:pt>
                <c:pt idx="297">
                  <c:v>46027</c:v>
                </c:pt>
                <c:pt idx="298">
                  <c:v>46028</c:v>
                </c:pt>
                <c:pt idx="299">
                  <c:v>46029</c:v>
                </c:pt>
                <c:pt idx="300">
                  <c:v>46030</c:v>
                </c:pt>
                <c:pt idx="301">
                  <c:v>46031</c:v>
                </c:pt>
                <c:pt idx="302">
                  <c:v>46034</c:v>
                </c:pt>
                <c:pt idx="303">
                  <c:v>46035</c:v>
                </c:pt>
                <c:pt idx="304">
                  <c:v>46036</c:v>
                </c:pt>
                <c:pt idx="305">
                  <c:v>46037</c:v>
                </c:pt>
                <c:pt idx="306">
                  <c:v>46038</c:v>
                </c:pt>
                <c:pt idx="307">
                  <c:v>46042</c:v>
                </c:pt>
                <c:pt idx="308">
                  <c:v>46043</c:v>
                </c:pt>
                <c:pt idx="309">
                  <c:v>46044</c:v>
                </c:pt>
                <c:pt idx="310">
                  <c:v>46045</c:v>
                </c:pt>
                <c:pt idx="311">
                  <c:v>46048</c:v>
                </c:pt>
                <c:pt idx="312">
                  <c:v>46049</c:v>
                </c:pt>
                <c:pt idx="313">
                  <c:v>46050</c:v>
                </c:pt>
                <c:pt idx="314">
                  <c:v>46051</c:v>
                </c:pt>
                <c:pt idx="315">
                  <c:v>46052</c:v>
                </c:pt>
                <c:pt idx="316">
                  <c:v>46055</c:v>
                </c:pt>
                <c:pt idx="317">
                  <c:v>46056</c:v>
                </c:pt>
                <c:pt idx="318">
                  <c:v>46057</c:v>
                </c:pt>
                <c:pt idx="319">
                  <c:v>46058</c:v>
                </c:pt>
                <c:pt idx="320">
                  <c:v>46059</c:v>
                </c:pt>
                <c:pt idx="321">
                  <c:v>46062</c:v>
                </c:pt>
                <c:pt idx="322">
                  <c:v>46063</c:v>
                </c:pt>
                <c:pt idx="323">
                  <c:v>46064</c:v>
                </c:pt>
                <c:pt idx="324">
                  <c:v>46065</c:v>
                </c:pt>
                <c:pt idx="325">
                  <c:v>46066</c:v>
                </c:pt>
                <c:pt idx="326">
                  <c:v>46070</c:v>
                </c:pt>
                <c:pt idx="327">
                  <c:v>46071</c:v>
                </c:pt>
                <c:pt idx="328">
                  <c:v>46072</c:v>
                </c:pt>
                <c:pt idx="329">
                  <c:v>46073</c:v>
                </c:pt>
                <c:pt idx="330">
                  <c:v>46076</c:v>
                </c:pt>
                <c:pt idx="331">
                  <c:v>46077</c:v>
                </c:pt>
                <c:pt idx="332">
                  <c:v>46078</c:v>
                </c:pt>
                <c:pt idx="333">
                  <c:v>46079</c:v>
                </c:pt>
                <c:pt idx="334">
                  <c:v>46080</c:v>
                </c:pt>
                <c:pt idx="335">
                  <c:v>46083</c:v>
                </c:pt>
                <c:pt idx="336">
                  <c:v>46084</c:v>
                </c:pt>
                <c:pt idx="337">
                  <c:v>46085</c:v>
                </c:pt>
                <c:pt idx="338">
                  <c:v>46086</c:v>
                </c:pt>
                <c:pt idx="339">
                  <c:v>46087</c:v>
                </c:pt>
                <c:pt idx="340">
                  <c:v>46090</c:v>
                </c:pt>
                <c:pt idx="341">
                  <c:v>46091</c:v>
                </c:pt>
                <c:pt idx="342">
                  <c:v>46092</c:v>
                </c:pt>
                <c:pt idx="343">
                  <c:v>46093</c:v>
                </c:pt>
                <c:pt idx="344">
                  <c:v>46094</c:v>
                </c:pt>
                <c:pt idx="345">
                  <c:v>46097</c:v>
                </c:pt>
                <c:pt idx="346">
                  <c:v>46098</c:v>
                </c:pt>
                <c:pt idx="347">
                  <c:v>46099</c:v>
                </c:pt>
                <c:pt idx="348">
                  <c:v>46100</c:v>
                </c:pt>
                <c:pt idx="349">
                  <c:v>46101</c:v>
                </c:pt>
                <c:pt idx="350">
                  <c:v>46104</c:v>
                </c:pt>
                <c:pt idx="351">
                  <c:v>46105</c:v>
                </c:pt>
                <c:pt idx="352">
                  <c:v>46106</c:v>
                </c:pt>
                <c:pt idx="353">
                  <c:v>46107</c:v>
                </c:pt>
                <c:pt idx="354">
                  <c:v>46108</c:v>
                </c:pt>
                <c:pt idx="355">
                  <c:v>46111</c:v>
                </c:pt>
                <c:pt idx="356">
                  <c:v>46112</c:v>
                </c:pt>
                <c:pt idx="357">
                  <c:v>46113</c:v>
                </c:pt>
                <c:pt idx="358">
                  <c:v>46114</c:v>
                </c:pt>
                <c:pt idx="359">
                  <c:v>46118</c:v>
                </c:pt>
                <c:pt idx="360">
                  <c:v>46119</c:v>
                </c:pt>
                <c:pt idx="361">
                  <c:v>46120</c:v>
                </c:pt>
                <c:pt idx="362">
                  <c:v>46121</c:v>
                </c:pt>
                <c:pt idx="363">
                  <c:v>46122</c:v>
                </c:pt>
                <c:pt idx="364">
                  <c:v>46125</c:v>
                </c:pt>
                <c:pt idx="365">
                  <c:v>46126</c:v>
                </c:pt>
                <c:pt idx="366">
                  <c:v>46127</c:v>
                </c:pt>
                <c:pt idx="367">
                  <c:v>46128</c:v>
                </c:pt>
                <c:pt idx="368">
                  <c:v>46129</c:v>
                </c:pt>
                <c:pt idx="369">
                  <c:v>46132</c:v>
                </c:pt>
                <c:pt idx="370">
                  <c:v>46133</c:v>
                </c:pt>
                <c:pt idx="371">
                  <c:v>46134</c:v>
                </c:pt>
                <c:pt idx="372">
                  <c:v>46135</c:v>
                </c:pt>
                <c:pt idx="373">
                  <c:v>46136</c:v>
                </c:pt>
                <c:pt idx="374">
                  <c:v>46139</c:v>
                </c:pt>
                <c:pt idx="375">
                  <c:v>46140</c:v>
                </c:pt>
                <c:pt idx="376">
                  <c:v>46141</c:v>
                </c:pt>
                <c:pt idx="377">
                  <c:v>46142</c:v>
                </c:pt>
                <c:pt idx="378">
                  <c:v>46143</c:v>
                </c:pt>
                <c:pt idx="379">
                  <c:v>46146</c:v>
                </c:pt>
                <c:pt idx="380">
                  <c:v>46147</c:v>
                </c:pt>
                <c:pt idx="381">
                  <c:v>46148</c:v>
                </c:pt>
                <c:pt idx="382">
                  <c:v>46149</c:v>
                </c:pt>
                <c:pt idx="383">
                  <c:v>46150</c:v>
                </c:pt>
                <c:pt idx="384">
                  <c:v>46153</c:v>
                </c:pt>
                <c:pt idx="385">
                  <c:v>46154</c:v>
                </c:pt>
                <c:pt idx="386">
                  <c:v>46155</c:v>
                </c:pt>
                <c:pt idx="387">
                  <c:v>46156</c:v>
                </c:pt>
                <c:pt idx="388">
                  <c:v>46157</c:v>
                </c:pt>
                <c:pt idx="389">
                  <c:v>46160</c:v>
                </c:pt>
                <c:pt idx="390">
                  <c:v>46161</c:v>
                </c:pt>
                <c:pt idx="391">
                  <c:v>46162</c:v>
                </c:pt>
                <c:pt idx="392">
                  <c:v>46163</c:v>
                </c:pt>
                <c:pt idx="393">
                  <c:v>46164</c:v>
                </c:pt>
                <c:pt idx="394">
                  <c:v>46168</c:v>
                </c:pt>
                <c:pt idx="395">
                  <c:v>46169</c:v>
                </c:pt>
                <c:pt idx="396">
                  <c:v>46170</c:v>
                </c:pt>
                <c:pt idx="397">
                  <c:v>46171</c:v>
                </c:pt>
                <c:pt idx="398">
                  <c:v>46174</c:v>
                </c:pt>
                <c:pt idx="399">
                  <c:v>46175</c:v>
                </c:pt>
                <c:pt idx="400">
                  <c:v>46176</c:v>
                </c:pt>
                <c:pt idx="401">
                  <c:v>46177</c:v>
                </c:pt>
                <c:pt idx="402">
                  <c:v>46178</c:v>
                </c:pt>
                <c:pt idx="403">
                  <c:v>46181</c:v>
                </c:pt>
                <c:pt idx="404">
                  <c:v>46182</c:v>
                </c:pt>
                <c:pt idx="405">
                  <c:v>46183</c:v>
                </c:pt>
                <c:pt idx="406">
                  <c:v>46184</c:v>
                </c:pt>
                <c:pt idx="407">
                  <c:v>46185</c:v>
                </c:pt>
                <c:pt idx="408">
                  <c:v>46188</c:v>
                </c:pt>
                <c:pt idx="409">
                  <c:v>46189</c:v>
                </c:pt>
                <c:pt idx="410">
                  <c:v>46190</c:v>
                </c:pt>
                <c:pt idx="411">
                  <c:v>46191</c:v>
                </c:pt>
                <c:pt idx="412">
                  <c:v>46195</c:v>
                </c:pt>
                <c:pt idx="413">
                  <c:v>46196</c:v>
                </c:pt>
                <c:pt idx="414">
                  <c:v>46197</c:v>
                </c:pt>
                <c:pt idx="415">
                  <c:v>46198</c:v>
                </c:pt>
                <c:pt idx="416">
                  <c:v>46199</c:v>
                </c:pt>
                <c:pt idx="417">
                  <c:v>46202</c:v>
                </c:pt>
                <c:pt idx="418">
                  <c:v>46203</c:v>
                </c:pt>
                <c:pt idx="419">
                  <c:v>46204</c:v>
                </c:pt>
                <c:pt idx="420">
                  <c:v>46205</c:v>
                </c:pt>
                <c:pt idx="421">
                  <c:v>46209</c:v>
                </c:pt>
                <c:pt idx="422">
                  <c:v>46210</c:v>
                </c:pt>
                <c:pt idx="423">
                  <c:v>46211</c:v>
                </c:pt>
                <c:pt idx="424">
                  <c:v>46212</c:v>
                </c:pt>
                <c:pt idx="425">
                  <c:v>46213</c:v>
                </c:pt>
                <c:pt idx="426">
                  <c:v>46216</c:v>
                </c:pt>
                <c:pt idx="427">
                  <c:v>46217</c:v>
                </c:pt>
                <c:pt idx="428">
                  <c:v>46218</c:v>
                </c:pt>
                <c:pt idx="429">
                  <c:v>46219</c:v>
                </c:pt>
                <c:pt idx="430">
                  <c:v>46220</c:v>
                </c:pt>
                <c:pt idx="431">
                  <c:v>46223</c:v>
                </c:pt>
                <c:pt idx="432">
                  <c:v>46224</c:v>
                </c:pt>
                <c:pt idx="433">
                  <c:v>46225</c:v>
                </c:pt>
                <c:pt idx="434">
                  <c:v>46226</c:v>
                </c:pt>
                <c:pt idx="435">
                  <c:v>46227</c:v>
                </c:pt>
                <c:pt idx="436">
                  <c:v>46230</c:v>
                </c:pt>
                <c:pt idx="437">
                  <c:v>46231</c:v>
                </c:pt>
                <c:pt idx="438">
                  <c:v>46232</c:v>
                </c:pt>
                <c:pt idx="439">
                  <c:v>46233</c:v>
                </c:pt>
                <c:pt idx="440">
                  <c:v>46234</c:v>
                </c:pt>
              </c:numCache>
            </c:numRef>
          </c:cat>
          <c:val>
            <c:numRef>
              <c:f>EWMA!$E$2:$E$501</c:f>
              <c:numCache>
                <c:formatCode>0.00%</c:formatCode>
                <c:ptCount val="441"/>
                <c:pt idx="0">
                  <c:v>0.28052267275889659</c:v>
                </c:pt>
                <c:pt idx="1">
                  <c:v>0.27207191700082034</c:v>
                </c:pt>
                <c:pt idx="2">
                  <c:v>0.26761405575039132</c:v>
                </c:pt>
                <c:pt idx="3">
                  <c:v>0.26750243918589744</c:v>
                </c:pt>
                <c:pt idx="4">
                  <c:v>0.28312303130157079</c:v>
                </c:pt>
                <c:pt idx="5">
                  <c:v>0.28935852408365309</c:v>
                </c:pt>
                <c:pt idx="6">
                  <c:v>0.28218297927241964</c:v>
                </c:pt>
                <c:pt idx="7">
                  <c:v>0.27449097211988377</c:v>
                </c:pt>
                <c:pt idx="8">
                  <c:v>0.27457342151323855</c:v>
                </c:pt>
                <c:pt idx="9">
                  <c:v>0.29281551721484617</c:v>
                </c:pt>
                <c:pt idx="10">
                  <c:v>0.28952313688004505</c:v>
                </c:pt>
                <c:pt idx="11">
                  <c:v>0.28132740978365278</c:v>
                </c:pt>
                <c:pt idx="12">
                  <c:v>0.27314898058506437</c:v>
                </c:pt>
                <c:pt idx="13">
                  <c:v>0.26806234595235973</c:v>
                </c:pt>
                <c:pt idx="14">
                  <c:v>0.26647652850809495</c:v>
                </c:pt>
                <c:pt idx="15">
                  <c:v>0.25974125859433778</c:v>
                </c:pt>
                <c:pt idx="16">
                  <c:v>0.26769844735231724</c:v>
                </c:pt>
                <c:pt idx="17">
                  <c:v>0.26017374490505196</c:v>
                </c:pt>
                <c:pt idx="18">
                  <c:v>0.25236126263115621</c:v>
                </c:pt>
                <c:pt idx="19">
                  <c:v>0.2446736564989424</c:v>
                </c:pt>
                <c:pt idx="20">
                  <c:v>0.24151297294333698</c:v>
                </c:pt>
                <c:pt idx="21">
                  <c:v>0.2348901050515341</c:v>
                </c:pt>
                <c:pt idx="22">
                  <c:v>0.230001634126382</c:v>
                </c:pt>
                <c:pt idx="23">
                  <c:v>0.22344514703264109</c:v>
                </c:pt>
                <c:pt idx="24">
                  <c:v>0.22228839424654898</c:v>
                </c:pt>
                <c:pt idx="25">
                  <c:v>0.21975843778875562</c:v>
                </c:pt>
                <c:pt idx="26">
                  <c:v>0.22587952835368785</c:v>
                </c:pt>
                <c:pt idx="27">
                  <c:v>0.21900316036263742</c:v>
                </c:pt>
                <c:pt idx="28">
                  <c:v>0.30253379659972895</c:v>
                </c:pt>
                <c:pt idx="29">
                  <c:v>0.29907969539685836</c:v>
                </c:pt>
                <c:pt idx="30">
                  <c:v>0.29199328641965167</c:v>
                </c:pt>
                <c:pt idx="31">
                  <c:v>0.30793836873021424</c:v>
                </c:pt>
                <c:pt idx="32">
                  <c:v>0.2995505259502878</c:v>
                </c:pt>
                <c:pt idx="33">
                  <c:v>0.30494544214021813</c:v>
                </c:pt>
                <c:pt idx="34">
                  <c:v>0.29824932845026819</c:v>
                </c:pt>
                <c:pt idx="35">
                  <c:v>0.38494918080119522</c:v>
                </c:pt>
                <c:pt idx="36">
                  <c:v>0.39076330989685615</c:v>
                </c:pt>
                <c:pt idx="37">
                  <c:v>0.40229976221339753</c:v>
                </c:pt>
                <c:pt idx="38">
                  <c:v>0.42899271597214406</c:v>
                </c:pt>
                <c:pt idx="39">
                  <c:v>0.41639929833894918</c:v>
                </c:pt>
                <c:pt idx="40">
                  <c:v>0.40775772050769987</c:v>
                </c:pt>
                <c:pt idx="41">
                  <c:v>0.40640706474683863</c:v>
                </c:pt>
                <c:pt idx="42">
                  <c:v>0.39933775544507116</c:v>
                </c:pt>
                <c:pt idx="43">
                  <c:v>0.38740064521749351</c:v>
                </c:pt>
                <c:pt idx="44">
                  <c:v>0.37825390997194075</c:v>
                </c:pt>
                <c:pt idx="45">
                  <c:v>0.37272175613706343</c:v>
                </c:pt>
                <c:pt idx="46">
                  <c:v>0.36260712369383707</c:v>
                </c:pt>
                <c:pt idx="47">
                  <c:v>0.35277092350701011</c:v>
                </c:pt>
                <c:pt idx="48">
                  <c:v>0.34924567159059172</c:v>
                </c:pt>
                <c:pt idx="49">
                  <c:v>0.33916545980687984</c:v>
                </c:pt>
                <c:pt idx="50">
                  <c:v>0.33325458035265737</c:v>
                </c:pt>
                <c:pt idx="51">
                  <c:v>0.323235131171898</c:v>
                </c:pt>
                <c:pt idx="52">
                  <c:v>0.32651951579125094</c:v>
                </c:pt>
                <c:pt idx="53">
                  <c:v>0.31720029943170475</c:v>
                </c:pt>
                <c:pt idx="54">
                  <c:v>0.30879044203648126</c:v>
                </c:pt>
                <c:pt idx="55">
                  <c:v>0.30828289625709021</c:v>
                </c:pt>
                <c:pt idx="56">
                  <c:v>0.29946591117844718</c:v>
                </c:pt>
                <c:pt idx="57">
                  <c:v>0.30228915957328667</c:v>
                </c:pt>
                <c:pt idx="58">
                  <c:v>0.2949534927834121</c:v>
                </c:pt>
                <c:pt idx="59">
                  <c:v>0.28796328532384069</c:v>
                </c:pt>
                <c:pt idx="60">
                  <c:v>0.28030007880587954</c:v>
                </c:pt>
                <c:pt idx="61">
                  <c:v>0.27178881928370641</c:v>
                </c:pt>
                <c:pt idx="62">
                  <c:v>0.42885687875876238</c:v>
                </c:pt>
                <c:pt idx="63">
                  <c:v>0.41815776798051435</c:v>
                </c:pt>
                <c:pt idx="64">
                  <c:v>0.40664854841748332</c:v>
                </c:pt>
                <c:pt idx="65">
                  <c:v>0.40715859869981025</c:v>
                </c:pt>
                <c:pt idx="66">
                  <c:v>0.3950627190837549</c:v>
                </c:pt>
                <c:pt idx="67">
                  <c:v>0.38310127092007534</c:v>
                </c:pt>
                <c:pt idx="68">
                  <c:v>0.37162084931248085</c:v>
                </c:pt>
                <c:pt idx="69">
                  <c:v>0.37034156642141958</c:v>
                </c:pt>
                <c:pt idx="70">
                  <c:v>0.35992565554197881</c:v>
                </c:pt>
                <c:pt idx="71">
                  <c:v>0.36275754249161862</c:v>
                </c:pt>
                <c:pt idx="72">
                  <c:v>0.35529767442977117</c:v>
                </c:pt>
                <c:pt idx="73">
                  <c:v>0.3458888821249097</c:v>
                </c:pt>
                <c:pt idx="74">
                  <c:v>0.33611733457514148</c:v>
                </c:pt>
                <c:pt idx="75">
                  <c:v>0.32596209812325017</c:v>
                </c:pt>
                <c:pt idx="76">
                  <c:v>0.31609957427793883</c:v>
                </c:pt>
                <c:pt idx="77">
                  <c:v>0.30671862273056022</c:v>
                </c:pt>
                <c:pt idx="78">
                  <c:v>0.29880721418763262</c:v>
                </c:pt>
                <c:pt idx="79">
                  <c:v>0.29310165881502259</c:v>
                </c:pt>
                <c:pt idx="80">
                  <c:v>0.3012327824018779</c:v>
                </c:pt>
                <c:pt idx="81">
                  <c:v>0.30530846276937568</c:v>
                </c:pt>
                <c:pt idx="82">
                  <c:v>0.30292313271825877</c:v>
                </c:pt>
                <c:pt idx="83">
                  <c:v>0.30165866561007049</c:v>
                </c:pt>
                <c:pt idx="84">
                  <c:v>0.32254612660617471</c:v>
                </c:pt>
                <c:pt idx="85">
                  <c:v>0.3236013450927529</c:v>
                </c:pt>
                <c:pt idx="86">
                  <c:v>0.33218501339015455</c:v>
                </c:pt>
                <c:pt idx="87">
                  <c:v>0.32313397149353035</c:v>
                </c:pt>
                <c:pt idx="88">
                  <c:v>0.31729079253936088</c:v>
                </c:pt>
                <c:pt idx="89">
                  <c:v>0.4026083177093428</c:v>
                </c:pt>
                <c:pt idx="90">
                  <c:v>0.39092268911006667</c:v>
                </c:pt>
                <c:pt idx="91">
                  <c:v>0.41547963013145717</c:v>
                </c:pt>
                <c:pt idx="92">
                  <c:v>0.40282708289976493</c:v>
                </c:pt>
                <c:pt idx="93">
                  <c:v>0.39770540632709106</c:v>
                </c:pt>
                <c:pt idx="94">
                  <c:v>0.39170105226599616</c:v>
                </c:pt>
                <c:pt idx="95">
                  <c:v>0.38600739934345563</c:v>
                </c:pt>
                <c:pt idx="96">
                  <c:v>0.37630979952995558</c:v>
                </c:pt>
                <c:pt idx="97">
                  <c:v>0.36873117612385481</c:v>
                </c:pt>
                <c:pt idx="98">
                  <c:v>0.37029659767439282</c:v>
                </c:pt>
                <c:pt idx="99">
                  <c:v>0.35906852301333336</c:v>
                </c:pt>
                <c:pt idx="100">
                  <c:v>0.34835129075657689</c:v>
                </c:pt>
                <c:pt idx="101">
                  <c:v>0.35483735111780063</c:v>
                </c:pt>
                <c:pt idx="102">
                  <c:v>0.3446771877446021</c:v>
                </c:pt>
                <c:pt idx="103">
                  <c:v>0.35738797817095053</c:v>
                </c:pt>
                <c:pt idx="104">
                  <c:v>0.35233206868915856</c:v>
                </c:pt>
                <c:pt idx="105">
                  <c:v>0.35229537321676579</c:v>
                </c:pt>
                <c:pt idx="106">
                  <c:v>0.34190649487148916</c:v>
                </c:pt>
                <c:pt idx="107">
                  <c:v>0.33154260776754002</c:v>
                </c:pt>
                <c:pt idx="108">
                  <c:v>0.32428378352486914</c:v>
                </c:pt>
                <c:pt idx="109">
                  <c:v>0.43205934142882141</c:v>
                </c:pt>
                <c:pt idx="110">
                  <c:v>0.5063190286489182</c:v>
                </c:pt>
                <c:pt idx="111">
                  <c:v>0.49190569846379223</c:v>
                </c:pt>
                <c:pt idx="112">
                  <c:v>0.4793238550977168</c:v>
                </c:pt>
                <c:pt idx="113">
                  <c:v>0.71740426232155863</c:v>
                </c:pt>
                <c:pt idx="114">
                  <c:v>0.74155471875499124</c:v>
                </c:pt>
                <c:pt idx="115">
                  <c:v>0.72840655830428991</c:v>
                </c:pt>
                <c:pt idx="116">
                  <c:v>0.70629698634316851</c:v>
                </c:pt>
                <c:pt idx="117">
                  <c:v>0.68534357348416464</c:v>
                </c:pt>
                <c:pt idx="118">
                  <c:v>0.67333589395659577</c:v>
                </c:pt>
                <c:pt idx="119">
                  <c:v>0.65494671201615406</c:v>
                </c:pt>
                <c:pt idx="120">
                  <c:v>0.64614543014468451</c:v>
                </c:pt>
                <c:pt idx="121">
                  <c:v>0.63382369645126879</c:v>
                </c:pt>
                <c:pt idx="122">
                  <c:v>0.62541596394630883</c:v>
                </c:pt>
                <c:pt idx="123">
                  <c:v>0.62475940173171718</c:v>
                </c:pt>
                <c:pt idx="124">
                  <c:v>0.60814649807960786</c:v>
                </c:pt>
                <c:pt idx="125">
                  <c:v>0.58962397204760963</c:v>
                </c:pt>
                <c:pt idx="126">
                  <c:v>0.57181073252991654</c:v>
                </c:pt>
                <c:pt idx="127">
                  <c:v>0.55500324416108793</c:v>
                </c:pt>
                <c:pt idx="128">
                  <c:v>0.5393315472882223</c:v>
                </c:pt>
                <c:pt idx="129">
                  <c:v>0.53303192263547905</c:v>
                </c:pt>
                <c:pt idx="130">
                  <c:v>0.5168048721239219</c:v>
                </c:pt>
                <c:pt idx="131">
                  <c:v>0.50466775038462486</c:v>
                </c:pt>
                <c:pt idx="132">
                  <c:v>0.48942976162101659</c:v>
                </c:pt>
                <c:pt idx="133">
                  <c:v>0.47573549357137657</c:v>
                </c:pt>
                <c:pt idx="134">
                  <c:v>0.46163200311759039</c:v>
                </c:pt>
                <c:pt idx="135">
                  <c:v>0.48298897794809964</c:v>
                </c:pt>
                <c:pt idx="136">
                  <c:v>0.47371602695078852</c:v>
                </c:pt>
                <c:pt idx="137">
                  <c:v>0.45928473613117393</c:v>
                </c:pt>
                <c:pt idx="138">
                  <c:v>0.44535242350051557</c:v>
                </c:pt>
                <c:pt idx="139">
                  <c:v>0.43180111330000287</c:v>
                </c:pt>
                <c:pt idx="140">
                  <c:v>0.4187628370570558</c:v>
                </c:pt>
                <c:pt idx="141">
                  <c:v>0.40684674269591659</c:v>
                </c:pt>
                <c:pt idx="142">
                  <c:v>0.40283719819993824</c:v>
                </c:pt>
                <c:pt idx="143">
                  <c:v>0.39065591416674722</c:v>
                </c:pt>
                <c:pt idx="144">
                  <c:v>0.38033523042816952</c:v>
                </c:pt>
                <c:pt idx="145">
                  <c:v>0.38641943087063912</c:v>
                </c:pt>
                <c:pt idx="146">
                  <c:v>0.37478539215536744</c:v>
                </c:pt>
                <c:pt idx="147">
                  <c:v>0.36368411681747176</c:v>
                </c:pt>
                <c:pt idx="148">
                  <c:v>0.35369579206102431</c:v>
                </c:pt>
                <c:pt idx="149">
                  <c:v>0.34869001970788671</c:v>
                </c:pt>
                <c:pt idx="150">
                  <c:v>0.34300498664481138</c:v>
                </c:pt>
                <c:pt idx="151">
                  <c:v>0.33910028481673049</c:v>
                </c:pt>
                <c:pt idx="152">
                  <c:v>0.32998118664805676</c:v>
                </c:pt>
                <c:pt idx="153">
                  <c:v>0.31997862469534605</c:v>
                </c:pt>
                <c:pt idx="154">
                  <c:v>0.31050132459683233</c:v>
                </c:pt>
                <c:pt idx="155">
                  <c:v>0.30257356226458443</c:v>
                </c:pt>
                <c:pt idx="156">
                  <c:v>0.29416355756545381</c:v>
                </c:pt>
                <c:pt idx="157">
                  <c:v>0.28533065391756302</c:v>
                </c:pt>
                <c:pt idx="158">
                  <c:v>0.29809323027015622</c:v>
                </c:pt>
                <c:pt idx="159">
                  <c:v>0.3041710314940857</c:v>
                </c:pt>
                <c:pt idx="160">
                  <c:v>0.29554247124821614</c:v>
                </c:pt>
                <c:pt idx="161">
                  <c:v>0.28699474381100604</c:v>
                </c:pt>
                <c:pt idx="162">
                  <c:v>0.27930646127380915</c:v>
                </c:pt>
                <c:pt idx="163">
                  <c:v>0.27115263631545583</c:v>
                </c:pt>
                <c:pt idx="164">
                  <c:v>0.30243421468771142</c:v>
                </c:pt>
                <c:pt idx="165">
                  <c:v>0.29430093357574905</c:v>
                </c:pt>
                <c:pt idx="166">
                  <c:v>0.29203569238678012</c:v>
                </c:pt>
                <c:pt idx="167">
                  <c:v>0.28384977808860834</c:v>
                </c:pt>
                <c:pt idx="168">
                  <c:v>0.27739195281870282</c:v>
                </c:pt>
                <c:pt idx="169">
                  <c:v>0.27615475898441272</c:v>
                </c:pt>
                <c:pt idx="170">
                  <c:v>0.26828619844119284</c:v>
                </c:pt>
                <c:pt idx="171">
                  <c:v>0.26292071510904175</c:v>
                </c:pt>
                <c:pt idx="172">
                  <c:v>0.26286255245663942</c:v>
                </c:pt>
                <c:pt idx="173">
                  <c:v>0.25493190418713679</c:v>
                </c:pt>
                <c:pt idx="174">
                  <c:v>0.25018502891649197</c:v>
                </c:pt>
                <c:pt idx="175">
                  <c:v>0.2453892517443157</c:v>
                </c:pt>
                <c:pt idx="176">
                  <c:v>0.23927153549370334</c:v>
                </c:pt>
                <c:pt idx="177">
                  <c:v>0.23238233867718078</c:v>
                </c:pt>
                <c:pt idx="178">
                  <c:v>0.22548465861811548</c:v>
                </c:pt>
                <c:pt idx="179">
                  <c:v>0.21982943962352847</c:v>
                </c:pt>
                <c:pt idx="180">
                  <c:v>0.21401177164631846</c:v>
                </c:pt>
                <c:pt idx="181">
                  <c:v>0.2078809962577324</c:v>
                </c:pt>
                <c:pt idx="182">
                  <c:v>0.20171503443455807</c:v>
                </c:pt>
                <c:pt idx="183">
                  <c:v>0.19906743292355991</c:v>
                </c:pt>
                <c:pt idx="184">
                  <c:v>0.20606174778982686</c:v>
                </c:pt>
                <c:pt idx="185">
                  <c:v>0.20311043457614383</c:v>
                </c:pt>
                <c:pt idx="186">
                  <c:v>0.20076093327398203</c:v>
                </c:pt>
                <c:pt idx="187">
                  <c:v>0.19999541854205555</c:v>
                </c:pt>
                <c:pt idx="188">
                  <c:v>0.19419986331308348</c:v>
                </c:pt>
                <c:pt idx="189">
                  <c:v>0.19575929021594035</c:v>
                </c:pt>
                <c:pt idx="190">
                  <c:v>0.20587590283091667</c:v>
                </c:pt>
                <c:pt idx="191">
                  <c:v>0.21788546724962554</c:v>
                </c:pt>
                <c:pt idx="192">
                  <c:v>0.22734501434904833</c:v>
                </c:pt>
                <c:pt idx="193">
                  <c:v>0.22374439667766463</c:v>
                </c:pt>
                <c:pt idx="194">
                  <c:v>0.21929182068286251</c:v>
                </c:pt>
                <c:pt idx="195">
                  <c:v>0.21512156336069749</c:v>
                </c:pt>
                <c:pt idx="196">
                  <c:v>0.20977163151181347</c:v>
                </c:pt>
                <c:pt idx="197">
                  <c:v>0.20342507621665223</c:v>
                </c:pt>
                <c:pt idx="198">
                  <c:v>0.20687643881298703</c:v>
                </c:pt>
                <c:pt idx="199">
                  <c:v>0.21076130285126923</c:v>
                </c:pt>
                <c:pt idx="200">
                  <c:v>0.20475893619413943</c:v>
                </c:pt>
                <c:pt idx="201">
                  <c:v>0.20392590148841316</c:v>
                </c:pt>
                <c:pt idx="202">
                  <c:v>0.19776837382210821</c:v>
                </c:pt>
                <c:pt idx="203">
                  <c:v>0.21933098529077033</c:v>
                </c:pt>
                <c:pt idx="204">
                  <c:v>0.21323332592676197</c:v>
                </c:pt>
                <c:pt idx="205">
                  <c:v>0.2069495660627064</c:v>
                </c:pt>
                <c:pt idx="206">
                  <c:v>0.21608257461496658</c:v>
                </c:pt>
                <c:pt idx="207">
                  <c:v>0.21234864812138554</c:v>
                </c:pt>
                <c:pt idx="208">
                  <c:v>0.21868936097349934</c:v>
                </c:pt>
                <c:pt idx="209">
                  <c:v>0.21251837644624011</c:v>
                </c:pt>
                <c:pt idx="210">
                  <c:v>0.21420545128758403</c:v>
                </c:pt>
                <c:pt idx="211">
                  <c:v>0.25926820932700567</c:v>
                </c:pt>
                <c:pt idx="212">
                  <c:v>0.25173399405278513</c:v>
                </c:pt>
                <c:pt idx="213">
                  <c:v>0.24463146807802266</c:v>
                </c:pt>
                <c:pt idx="214">
                  <c:v>0.24099172968416227</c:v>
                </c:pt>
                <c:pt idx="215">
                  <c:v>0.2343453421383431</c:v>
                </c:pt>
                <c:pt idx="216">
                  <c:v>0.2353000531903052</c:v>
                </c:pt>
                <c:pt idx="217">
                  <c:v>0.22813438437257619</c:v>
                </c:pt>
                <c:pt idx="218">
                  <c:v>0.24854553200418389</c:v>
                </c:pt>
                <c:pt idx="219">
                  <c:v>0.24253978207432614</c:v>
                </c:pt>
                <c:pt idx="220">
                  <c:v>0.23515550472016644</c:v>
                </c:pt>
                <c:pt idx="221">
                  <c:v>0.22908800078352196</c:v>
                </c:pt>
                <c:pt idx="222">
                  <c:v>0.22218437111365641</c:v>
                </c:pt>
                <c:pt idx="223">
                  <c:v>0.21555009823076945</c:v>
                </c:pt>
                <c:pt idx="224">
                  <c:v>0.20954074375989207</c:v>
                </c:pt>
                <c:pt idx="225">
                  <c:v>0.20319824120386354</c:v>
                </c:pt>
                <c:pt idx="226">
                  <c:v>0.19706352511794262</c:v>
                </c:pt>
                <c:pt idx="227">
                  <c:v>0.19172603871906804</c:v>
                </c:pt>
                <c:pt idx="228">
                  <c:v>0.18956227026982991</c:v>
                </c:pt>
                <c:pt idx="229">
                  <c:v>0.18382526987880179</c:v>
                </c:pt>
                <c:pt idx="230">
                  <c:v>0.17825764579871645</c:v>
                </c:pt>
                <c:pt idx="231">
                  <c:v>0.17330565218321761</c:v>
                </c:pt>
                <c:pt idx="232">
                  <c:v>0.16972943797892881</c:v>
                </c:pt>
                <c:pt idx="233">
                  <c:v>0.17417997286776085</c:v>
                </c:pt>
                <c:pt idx="234">
                  <c:v>0.17579925990492218</c:v>
                </c:pt>
                <c:pt idx="235">
                  <c:v>0.17044445826804588</c:v>
                </c:pt>
                <c:pt idx="236">
                  <c:v>0.22293643868129132</c:v>
                </c:pt>
                <c:pt idx="237">
                  <c:v>0.21649944224872975</c:v>
                </c:pt>
                <c:pt idx="238">
                  <c:v>0.25031681490148711</c:v>
                </c:pt>
                <c:pt idx="239">
                  <c:v>0.24377600444420186</c:v>
                </c:pt>
                <c:pt idx="240">
                  <c:v>0.29749746474612404</c:v>
                </c:pt>
                <c:pt idx="241">
                  <c:v>0.31739611177221416</c:v>
                </c:pt>
                <c:pt idx="242">
                  <c:v>0.30931919867427299</c:v>
                </c:pt>
                <c:pt idx="243">
                  <c:v>0.31801016167639889</c:v>
                </c:pt>
                <c:pt idx="244">
                  <c:v>0.31117584940014764</c:v>
                </c:pt>
                <c:pt idx="245">
                  <c:v>0.30247350213337776</c:v>
                </c:pt>
                <c:pt idx="246">
                  <c:v>0.2940514938351747</c:v>
                </c:pt>
                <c:pt idx="247">
                  <c:v>0.28646342696417831</c:v>
                </c:pt>
                <c:pt idx="248">
                  <c:v>0.28319579098410863</c:v>
                </c:pt>
                <c:pt idx="249">
                  <c:v>0.27897551231855949</c:v>
                </c:pt>
                <c:pt idx="250">
                  <c:v>0.28986435150484707</c:v>
                </c:pt>
                <c:pt idx="251">
                  <c:v>0.29259800264360564</c:v>
                </c:pt>
                <c:pt idx="252">
                  <c:v>0.28424310039335149</c:v>
                </c:pt>
                <c:pt idx="253">
                  <c:v>0.27997832717565618</c:v>
                </c:pt>
                <c:pt idx="254">
                  <c:v>0.27479904908391106</c:v>
                </c:pt>
                <c:pt idx="255">
                  <c:v>0.26746810607005755</c:v>
                </c:pt>
                <c:pt idx="256">
                  <c:v>0.25995293539471204</c:v>
                </c:pt>
                <c:pt idx="257">
                  <c:v>0.26094014163809176</c:v>
                </c:pt>
                <c:pt idx="258">
                  <c:v>0.26891275690154937</c:v>
                </c:pt>
                <c:pt idx="259">
                  <c:v>0.26800582639225179</c:v>
                </c:pt>
                <c:pt idx="260">
                  <c:v>0.26434006980570118</c:v>
                </c:pt>
                <c:pt idx="261">
                  <c:v>0.27183833905459159</c:v>
                </c:pt>
                <c:pt idx="262">
                  <c:v>0.26681883179729443</c:v>
                </c:pt>
                <c:pt idx="263">
                  <c:v>0.27497221990104009</c:v>
                </c:pt>
                <c:pt idx="264">
                  <c:v>0.28471587681946114</c:v>
                </c:pt>
                <c:pt idx="265">
                  <c:v>0.27709688949934358</c:v>
                </c:pt>
                <c:pt idx="266">
                  <c:v>0.27844612786162154</c:v>
                </c:pt>
                <c:pt idx="267">
                  <c:v>0.27995019071595484</c:v>
                </c:pt>
                <c:pt idx="268">
                  <c:v>0.27753603282835859</c:v>
                </c:pt>
                <c:pt idx="269">
                  <c:v>0.29200474312277597</c:v>
                </c:pt>
                <c:pt idx="270">
                  <c:v>0.28327703346506056</c:v>
                </c:pt>
                <c:pt idx="271">
                  <c:v>0.34187081687658344</c:v>
                </c:pt>
                <c:pt idx="272">
                  <c:v>0.33267302644039637</c:v>
                </c:pt>
                <c:pt idx="273">
                  <c:v>0.3337041546752042</c:v>
                </c:pt>
                <c:pt idx="274">
                  <c:v>0.32445263255965073</c:v>
                </c:pt>
                <c:pt idx="275">
                  <c:v>0.31856643023407522</c:v>
                </c:pt>
                <c:pt idx="276">
                  <c:v>0.30956214176652136</c:v>
                </c:pt>
                <c:pt idx="277">
                  <c:v>0.30554275247317558</c:v>
                </c:pt>
                <c:pt idx="278">
                  <c:v>0.29724137021207153</c:v>
                </c:pt>
                <c:pt idx="279">
                  <c:v>0.29075167026384741</c:v>
                </c:pt>
                <c:pt idx="280">
                  <c:v>0.28351589352407169</c:v>
                </c:pt>
                <c:pt idx="281">
                  <c:v>0.27503543714876838</c:v>
                </c:pt>
                <c:pt idx="282">
                  <c:v>0.27405397385136304</c:v>
                </c:pt>
                <c:pt idx="283">
                  <c:v>0.26614321670154345</c:v>
                </c:pt>
                <c:pt idx="284">
                  <c:v>0.31351687202437151</c:v>
                </c:pt>
                <c:pt idx="285">
                  <c:v>0.30829396960029848</c:v>
                </c:pt>
                <c:pt idx="286">
                  <c:v>0.29890774658687813</c:v>
                </c:pt>
                <c:pt idx="287">
                  <c:v>0.30985812167978893</c:v>
                </c:pt>
                <c:pt idx="288">
                  <c:v>0.30452223788385696</c:v>
                </c:pt>
                <c:pt idx="289">
                  <c:v>0.30626889562967113</c:v>
                </c:pt>
                <c:pt idx="290">
                  <c:v>0.29813672033168331</c:v>
                </c:pt>
                <c:pt idx="291">
                  <c:v>0.29215660928561549</c:v>
                </c:pt>
                <c:pt idx="292">
                  <c:v>0.28326387995504598</c:v>
                </c:pt>
                <c:pt idx="293">
                  <c:v>0.27463613243435986</c:v>
                </c:pt>
                <c:pt idx="294">
                  <c:v>0.26693965741100195</c:v>
                </c:pt>
                <c:pt idx="295">
                  <c:v>0.25882187043629384</c:v>
                </c:pt>
                <c:pt idx="296">
                  <c:v>0.25383116384171378</c:v>
                </c:pt>
                <c:pt idx="297">
                  <c:v>0.25403623085258498</c:v>
                </c:pt>
                <c:pt idx="298">
                  <c:v>0.24648664890404071</c:v>
                </c:pt>
                <c:pt idx="299">
                  <c:v>0.23917471871846299</c:v>
                </c:pt>
                <c:pt idx="300">
                  <c:v>0.23346883511188951</c:v>
                </c:pt>
                <c:pt idx="301">
                  <c:v>0.23528557079171242</c:v>
                </c:pt>
                <c:pt idx="302">
                  <c:v>0.22812644383273595</c:v>
                </c:pt>
                <c:pt idx="303">
                  <c:v>0.22121414884561377</c:v>
                </c:pt>
                <c:pt idx="304">
                  <c:v>0.21550249961619533</c:v>
                </c:pt>
                <c:pt idx="305">
                  <c:v>0.21368350504419359</c:v>
                </c:pt>
                <c:pt idx="306">
                  <c:v>0.20729118419343198</c:v>
                </c:pt>
                <c:pt idx="307">
                  <c:v>0.20809249333424287</c:v>
                </c:pt>
                <c:pt idx="308">
                  <c:v>0.2175317080766184</c:v>
                </c:pt>
                <c:pt idx="309">
                  <c:v>0.23156001055540895</c:v>
                </c:pt>
                <c:pt idx="310">
                  <c:v>0.2260876040342624</c:v>
                </c:pt>
                <c:pt idx="311">
                  <c:v>0.22238269574877204</c:v>
                </c:pt>
                <c:pt idx="312">
                  <c:v>0.21562658052494091</c:v>
                </c:pt>
                <c:pt idx="313">
                  <c:v>0.20926182530665141</c:v>
                </c:pt>
                <c:pt idx="314">
                  <c:v>0.20289039476363707</c:v>
                </c:pt>
                <c:pt idx="315">
                  <c:v>0.19717375695970107</c:v>
                </c:pt>
                <c:pt idx="316">
                  <c:v>0.20823708757839798</c:v>
                </c:pt>
                <c:pt idx="317">
                  <c:v>0.20854703995689741</c:v>
                </c:pt>
                <c:pt idx="318">
                  <c:v>0.22471981108545916</c:v>
                </c:pt>
                <c:pt idx="319">
                  <c:v>0.24978077595883469</c:v>
                </c:pt>
                <c:pt idx="320">
                  <c:v>0.24964215410182003</c:v>
                </c:pt>
                <c:pt idx="321">
                  <c:v>0.31310621320343157</c:v>
                </c:pt>
                <c:pt idx="322">
                  <c:v>0.30847201549265163</c:v>
                </c:pt>
                <c:pt idx="323">
                  <c:v>0.29973574072501824</c:v>
                </c:pt>
                <c:pt idx="324">
                  <c:v>0.29108763272102112</c:v>
                </c:pt>
                <c:pt idx="325">
                  <c:v>0.29766581286510346</c:v>
                </c:pt>
                <c:pt idx="326">
                  <c:v>0.29081504559817167</c:v>
                </c:pt>
                <c:pt idx="327">
                  <c:v>0.28356092862686483</c:v>
                </c:pt>
                <c:pt idx="328">
                  <c:v>0.27511064692704834</c:v>
                </c:pt>
                <c:pt idx="329">
                  <c:v>0.26686912741881325</c:v>
                </c:pt>
                <c:pt idx="330">
                  <c:v>0.25907521117101368</c:v>
                </c:pt>
                <c:pt idx="331">
                  <c:v>0.26147727288400463</c:v>
                </c:pt>
                <c:pt idx="332">
                  <c:v>0.25648110181393224</c:v>
                </c:pt>
                <c:pt idx="333">
                  <c:v>0.25230190357551113</c:v>
                </c:pt>
                <c:pt idx="334">
                  <c:v>0.24959931564074633</c:v>
                </c:pt>
                <c:pt idx="335">
                  <c:v>0.24346225886052325</c:v>
                </c:pt>
                <c:pt idx="336">
                  <c:v>0.23844856564684294</c:v>
                </c:pt>
                <c:pt idx="337">
                  <c:v>0.24145483535950055</c:v>
                </c:pt>
                <c:pt idx="338">
                  <c:v>0.24110862401649466</c:v>
                </c:pt>
                <c:pt idx="339">
                  <c:v>0.23376593047662261</c:v>
                </c:pt>
                <c:pt idx="340">
                  <c:v>0.23368546354262015</c:v>
                </c:pt>
                <c:pt idx="341">
                  <c:v>0.25533962201232502</c:v>
                </c:pt>
                <c:pt idx="342">
                  <c:v>0.24790804894723389</c:v>
                </c:pt>
                <c:pt idx="343">
                  <c:v>0.24138091829763081</c:v>
                </c:pt>
                <c:pt idx="344">
                  <c:v>0.2480878642714025</c:v>
                </c:pt>
                <c:pt idx="345">
                  <c:v>0.24637556550373979</c:v>
                </c:pt>
                <c:pt idx="346">
                  <c:v>0.24407823192033765</c:v>
                </c:pt>
                <c:pt idx="347">
                  <c:v>0.24147090796498719</c:v>
                </c:pt>
                <c:pt idx="348">
                  <c:v>0.24218391677163509</c:v>
                </c:pt>
                <c:pt idx="349">
                  <c:v>0.23970425808650173</c:v>
                </c:pt>
                <c:pt idx="350">
                  <c:v>0.23893743645821419</c:v>
                </c:pt>
                <c:pt idx="351">
                  <c:v>0.24429577529370911</c:v>
                </c:pt>
                <c:pt idx="352">
                  <c:v>0.2369548202265859</c:v>
                </c:pt>
                <c:pt idx="353">
                  <c:v>0.25131655358335331</c:v>
                </c:pt>
                <c:pt idx="354">
                  <c:v>0.26294573553957917</c:v>
                </c:pt>
                <c:pt idx="355">
                  <c:v>0.27134752061081163</c:v>
                </c:pt>
                <c:pt idx="356">
                  <c:v>0.27327556730146835</c:v>
                </c:pt>
                <c:pt idx="357">
                  <c:v>0.32873781626835846</c:v>
                </c:pt>
                <c:pt idx="358">
                  <c:v>0.33406016850682568</c:v>
                </c:pt>
                <c:pt idx="359">
                  <c:v>0.32460489735499742</c:v>
                </c:pt>
                <c:pt idx="360">
                  <c:v>0.3165917079933947</c:v>
                </c:pt>
                <c:pt idx="361">
                  <c:v>0.3134863757093585</c:v>
                </c:pt>
                <c:pt idx="362">
                  <c:v>0.34002090533889995</c:v>
                </c:pt>
                <c:pt idx="363">
                  <c:v>0.33589175096633189</c:v>
                </c:pt>
                <c:pt idx="364">
                  <c:v>0.34211021736327385</c:v>
                </c:pt>
                <c:pt idx="365">
                  <c:v>0.3376992209770005</c:v>
                </c:pt>
                <c:pt idx="366">
                  <c:v>0.33070427328274332</c:v>
                </c:pt>
                <c:pt idx="367">
                  <c:v>0.32552683341438621</c:v>
                </c:pt>
                <c:pt idx="368">
                  <c:v>0.31918180466210017</c:v>
                </c:pt>
                <c:pt idx="369">
                  <c:v>0.31948929655251168</c:v>
                </c:pt>
                <c:pt idx="370">
                  <c:v>0.30993162662608281</c:v>
                </c:pt>
                <c:pt idx="371">
                  <c:v>0.30304876852237572</c:v>
                </c:pt>
                <c:pt idx="372">
                  <c:v>0.32964344139289259</c:v>
                </c:pt>
                <c:pt idx="373">
                  <c:v>0.3201616057863173</c:v>
                </c:pt>
                <c:pt idx="374">
                  <c:v>0.32337804373998502</c:v>
                </c:pt>
                <c:pt idx="375">
                  <c:v>0.32256311134776611</c:v>
                </c:pt>
                <c:pt idx="376">
                  <c:v>0.32872809079561105</c:v>
                </c:pt>
                <c:pt idx="377">
                  <c:v>0.33196692550225237</c:v>
                </c:pt>
                <c:pt idx="378">
                  <c:v>0.35836893765708833</c:v>
                </c:pt>
                <c:pt idx="379">
                  <c:v>0.34852147906524089</c:v>
                </c:pt>
                <c:pt idx="380">
                  <c:v>0.34402466611710825</c:v>
                </c:pt>
                <c:pt idx="381">
                  <c:v>0.34391821171413955</c:v>
                </c:pt>
                <c:pt idx="382">
                  <c:v>0.378620537869504</c:v>
                </c:pt>
                <c:pt idx="383">
                  <c:v>0.3872068378681377</c:v>
                </c:pt>
                <c:pt idx="384">
                  <c:v>0.41922280953194757</c:v>
                </c:pt>
                <c:pt idx="385">
                  <c:v>0.40679355108486298</c:v>
                </c:pt>
                <c:pt idx="386">
                  <c:v>0.39895300116146565</c:v>
                </c:pt>
                <c:pt idx="387">
                  <c:v>0.39013715414026162</c:v>
                </c:pt>
                <c:pt idx="388">
                  <c:v>0.38727916377762689</c:v>
                </c:pt>
                <c:pt idx="389">
                  <c:v>0.39152939444859258</c:v>
                </c:pt>
                <c:pt idx="390">
                  <c:v>0.38361236878152088</c:v>
                </c:pt>
                <c:pt idx="391">
                  <c:v>0.37196117207732565</c:v>
                </c:pt>
                <c:pt idx="392">
                  <c:v>0.38921239457858642</c:v>
                </c:pt>
                <c:pt idx="393">
                  <c:v>0.37819347629571443</c:v>
                </c:pt>
                <c:pt idx="394">
                  <c:v>0.37423488561231033</c:v>
                </c:pt>
                <c:pt idx="395">
                  <c:v>0.39189036570628916</c:v>
                </c:pt>
                <c:pt idx="396">
                  <c:v>0.38343833941239569</c:v>
                </c:pt>
                <c:pt idx="397">
                  <c:v>0.38528162989676351</c:v>
                </c:pt>
                <c:pt idx="398">
                  <c:v>0.37478976307753276</c:v>
                </c:pt>
                <c:pt idx="399">
                  <c:v>0.36847716163181465</c:v>
                </c:pt>
                <c:pt idx="400">
                  <c:v>0.50582282649701615</c:v>
                </c:pt>
                <c:pt idx="401">
                  <c:v>0.49511044859590886</c:v>
                </c:pt>
                <c:pt idx="402">
                  <c:v>0.48223996678939557</c:v>
                </c:pt>
                <c:pt idx="403">
                  <c:v>0.5953096348196838</c:v>
                </c:pt>
                <c:pt idx="404">
                  <c:v>0.60584478937386099</c:v>
                </c:pt>
                <c:pt idx="405">
                  <c:v>0.59918476797464337</c:v>
                </c:pt>
                <c:pt idx="406">
                  <c:v>0.60143981117330403</c:v>
                </c:pt>
                <c:pt idx="407">
                  <c:v>0.62990046916905451</c:v>
                </c:pt>
                <c:pt idx="408">
                  <c:v>0.61187717412615761</c:v>
                </c:pt>
                <c:pt idx="409">
                  <c:v>0.63433813634144154</c:v>
                </c:pt>
                <c:pt idx="410">
                  <c:v>0.65028220439082218</c:v>
                </c:pt>
                <c:pt idx="411">
                  <c:v>0.63530967224768597</c:v>
                </c:pt>
                <c:pt idx="412">
                  <c:v>0.63562390677710412</c:v>
                </c:pt>
                <c:pt idx="413">
                  <c:v>0.61646137735472895</c:v>
                </c:pt>
                <c:pt idx="414">
                  <c:v>0.6273615986715424</c:v>
                </c:pt>
                <c:pt idx="415">
                  <c:v>0.60827383226953435</c:v>
                </c:pt>
                <c:pt idx="416">
                  <c:v>0.59110577398747732</c:v>
                </c:pt>
                <c:pt idx="417">
                  <c:v>0.57823074771515615</c:v>
                </c:pt>
                <c:pt idx="418">
                  <c:v>0.57088654251344562</c:v>
                </c:pt>
                <c:pt idx="419">
                  <c:v>0.57639581822106178</c:v>
                </c:pt>
                <c:pt idx="420">
                  <c:v>0.58553536074032486</c:v>
                </c:pt>
                <c:pt idx="421">
                  <c:v>0.58674037809315871</c:v>
                </c:pt>
                <c:pt idx="422">
                  <c:v>0.57863088098577498</c:v>
                </c:pt>
                <c:pt idx="423">
                  <c:v>0.58176800290609898</c:v>
                </c:pt>
                <c:pt idx="424">
                  <c:v>0.56422869823639343</c:v>
                </c:pt>
                <c:pt idx="425">
                  <c:v>0.56589518035534025</c:v>
                </c:pt>
                <c:pt idx="426">
                  <c:v>0.54885845755712848</c:v>
                </c:pt>
                <c:pt idx="427">
                  <c:v>0.55031164905244867</c:v>
                </c:pt>
                <c:pt idx="428">
                  <c:v>0.53571189463853408</c:v>
                </c:pt>
                <c:pt idx="429">
                  <c:v>0.52783123020163281</c:v>
                </c:pt>
                <c:pt idx="430">
                  <c:v>0.53504368407810399</c:v>
                </c:pt>
                <c:pt idx="431">
                  <c:v>0.51947005792757905</c:v>
                </c:pt>
                <c:pt idx="432">
                  <c:v>0.50584741308444758</c:v>
                </c:pt>
                <c:pt idx="433">
                  <c:v>0.51797273313416503</c:v>
                </c:pt>
                <c:pt idx="434">
                  <c:v>0.50377054160828283</c:v>
                </c:pt>
                <c:pt idx="435">
                  <c:v>0.49041028895090377</c:v>
                </c:pt>
                <c:pt idx="436">
                  <c:v>0.49305001434549456</c:v>
                </c:pt>
                <c:pt idx="437">
                  <c:v>0.48176219635518869</c:v>
                </c:pt>
                <c:pt idx="438">
                  <c:v>0.48926261711920593</c:v>
                </c:pt>
                <c:pt idx="439">
                  <c:v>0.4941075251734921</c:v>
                </c:pt>
                <c:pt idx="440">
                  <c:v>0.54031422448942024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D4-4A52-AADC-3889A8963A87}"/>
            </c:ext>
          </c:extLst>
        </c:ser>
        <c:ser>
          <c:idx val="4"/>
          <c:order val="1"/>
          <c:tx>
            <c:strRef>
              <c:f>EWMA!$F$1</c:f>
              <c:strCache>
                <c:ptCount val="1"/>
                <c:pt idx="0">
                  <c:v>60 Daily Rolling Annnualized Volatility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EWMA!$A$2:$A$501</c:f>
              <c:numCache>
                <c:formatCode>m/d/yyyy</c:formatCode>
                <c:ptCount val="441"/>
                <c:pt idx="0">
                  <c:v>45590</c:v>
                </c:pt>
                <c:pt idx="1">
                  <c:v>45593</c:v>
                </c:pt>
                <c:pt idx="2">
                  <c:v>45594</c:v>
                </c:pt>
                <c:pt idx="3">
                  <c:v>45595</c:v>
                </c:pt>
                <c:pt idx="4">
                  <c:v>45596</c:v>
                </c:pt>
                <c:pt idx="5">
                  <c:v>45597</c:v>
                </c:pt>
                <c:pt idx="6">
                  <c:v>45600</c:v>
                </c:pt>
                <c:pt idx="7">
                  <c:v>45601</c:v>
                </c:pt>
                <c:pt idx="8">
                  <c:v>45602</c:v>
                </c:pt>
                <c:pt idx="9">
                  <c:v>45603</c:v>
                </c:pt>
                <c:pt idx="10">
                  <c:v>45604</c:v>
                </c:pt>
                <c:pt idx="11">
                  <c:v>45607</c:v>
                </c:pt>
                <c:pt idx="12">
                  <c:v>45608</c:v>
                </c:pt>
                <c:pt idx="13">
                  <c:v>45609</c:v>
                </c:pt>
                <c:pt idx="14">
                  <c:v>45610</c:v>
                </c:pt>
                <c:pt idx="15">
                  <c:v>45611</c:v>
                </c:pt>
                <c:pt idx="16">
                  <c:v>45614</c:v>
                </c:pt>
                <c:pt idx="17">
                  <c:v>45615</c:v>
                </c:pt>
                <c:pt idx="18">
                  <c:v>45616</c:v>
                </c:pt>
                <c:pt idx="19">
                  <c:v>45617</c:v>
                </c:pt>
                <c:pt idx="20">
                  <c:v>45618</c:v>
                </c:pt>
                <c:pt idx="21">
                  <c:v>45621</c:v>
                </c:pt>
                <c:pt idx="22">
                  <c:v>45622</c:v>
                </c:pt>
                <c:pt idx="23">
                  <c:v>45623</c:v>
                </c:pt>
                <c:pt idx="24">
                  <c:v>45625</c:v>
                </c:pt>
                <c:pt idx="25">
                  <c:v>45628</c:v>
                </c:pt>
                <c:pt idx="26">
                  <c:v>45629</c:v>
                </c:pt>
                <c:pt idx="27">
                  <c:v>45630</c:v>
                </c:pt>
                <c:pt idx="28">
                  <c:v>45631</c:v>
                </c:pt>
                <c:pt idx="29">
                  <c:v>45632</c:v>
                </c:pt>
                <c:pt idx="30">
                  <c:v>45635</c:v>
                </c:pt>
                <c:pt idx="31">
                  <c:v>45636</c:v>
                </c:pt>
                <c:pt idx="32">
                  <c:v>45637</c:v>
                </c:pt>
                <c:pt idx="33">
                  <c:v>45638</c:v>
                </c:pt>
                <c:pt idx="34">
                  <c:v>45639</c:v>
                </c:pt>
                <c:pt idx="35">
                  <c:v>45642</c:v>
                </c:pt>
                <c:pt idx="36">
                  <c:v>45643</c:v>
                </c:pt>
                <c:pt idx="37">
                  <c:v>45644</c:v>
                </c:pt>
                <c:pt idx="38">
                  <c:v>45645</c:v>
                </c:pt>
                <c:pt idx="39">
                  <c:v>45646</c:v>
                </c:pt>
                <c:pt idx="40">
                  <c:v>45649</c:v>
                </c:pt>
                <c:pt idx="41">
                  <c:v>45650</c:v>
                </c:pt>
                <c:pt idx="42">
                  <c:v>45652</c:v>
                </c:pt>
                <c:pt idx="43">
                  <c:v>45653</c:v>
                </c:pt>
                <c:pt idx="44">
                  <c:v>45656</c:v>
                </c:pt>
                <c:pt idx="45">
                  <c:v>45657</c:v>
                </c:pt>
                <c:pt idx="46">
                  <c:v>45659</c:v>
                </c:pt>
                <c:pt idx="47">
                  <c:v>45660</c:v>
                </c:pt>
                <c:pt idx="48">
                  <c:v>45663</c:v>
                </c:pt>
                <c:pt idx="49">
                  <c:v>45664</c:v>
                </c:pt>
                <c:pt idx="50">
                  <c:v>45665</c:v>
                </c:pt>
                <c:pt idx="51">
                  <c:v>45667</c:v>
                </c:pt>
                <c:pt idx="52">
                  <c:v>45670</c:v>
                </c:pt>
                <c:pt idx="53">
                  <c:v>45671</c:v>
                </c:pt>
                <c:pt idx="54">
                  <c:v>45672</c:v>
                </c:pt>
                <c:pt idx="55">
                  <c:v>45673</c:v>
                </c:pt>
                <c:pt idx="56">
                  <c:v>45674</c:v>
                </c:pt>
                <c:pt idx="57">
                  <c:v>45678</c:v>
                </c:pt>
                <c:pt idx="58">
                  <c:v>45679</c:v>
                </c:pt>
                <c:pt idx="59">
                  <c:v>45680</c:v>
                </c:pt>
                <c:pt idx="60">
                  <c:v>45681</c:v>
                </c:pt>
                <c:pt idx="61">
                  <c:v>45684</c:v>
                </c:pt>
                <c:pt idx="62">
                  <c:v>45685</c:v>
                </c:pt>
                <c:pt idx="63">
                  <c:v>45686</c:v>
                </c:pt>
                <c:pt idx="64">
                  <c:v>45687</c:v>
                </c:pt>
                <c:pt idx="65">
                  <c:v>45688</c:v>
                </c:pt>
                <c:pt idx="66">
                  <c:v>45691</c:v>
                </c:pt>
                <c:pt idx="67">
                  <c:v>45692</c:v>
                </c:pt>
                <c:pt idx="68">
                  <c:v>45693</c:v>
                </c:pt>
                <c:pt idx="69">
                  <c:v>45694</c:v>
                </c:pt>
                <c:pt idx="70">
                  <c:v>45695</c:v>
                </c:pt>
                <c:pt idx="71">
                  <c:v>45698</c:v>
                </c:pt>
                <c:pt idx="72">
                  <c:v>45699</c:v>
                </c:pt>
                <c:pt idx="73">
                  <c:v>45700</c:v>
                </c:pt>
                <c:pt idx="74">
                  <c:v>45701</c:v>
                </c:pt>
                <c:pt idx="75">
                  <c:v>45702</c:v>
                </c:pt>
                <c:pt idx="76">
                  <c:v>45706</c:v>
                </c:pt>
                <c:pt idx="77">
                  <c:v>45707</c:v>
                </c:pt>
                <c:pt idx="78">
                  <c:v>45708</c:v>
                </c:pt>
                <c:pt idx="79">
                  <c:v>45709</c:v>
                </c:pt>
                <c:pt idx="80">
                  <c:v>45712</c:v>
                </c:pt>
                <c:pt idx="81">
                  <c:v>45713</c:v>
                </c:pt>
                <c:pt idx="82">
                  <c:v>45714</c:v>
                </c:pt>
                <c:pt idx="83">
                  <c:v>45715</c:v>
                </c:pt>
                <c:pt idx="84">
                  <c:v>45716</c:v>
                </c:pt>
                <c:pt idx="85">
                  <c:v>45719</c:v>
                </c:pt>
                <c:pt idx="86">
                  <c:v>45720</c:v>
                </c:pt>
                <c:pt idx="87">
                  <c:v>45721</c:v>
                </c:pt>
                <c:pt idx="88">
                  <c:v>45722</c:v>
                </c:pt>
                <c:pt idx="89">
                  <c:v>45723</c:v>
                </c:pt>
                <c:pt idx="90">
                  <c:v>45726</c:v>
                </c:pt>
                <c:pt idx="91">
                  <c:v>45727</c:v>
                </c:pt>
                <c:pt idx="92">
                  <c:v>45728</c:v>
                </c:pt>
                <c:pt idx="93">
                  <c:v>45729</c:v>
                </c:pt>
                <c:pt idx="94">
                  <c:v>45730</c:v>
                </c:pt>
                <c:pt idx="95">
                  <c:v>45733</c:v>
                </c:pt>
                <c:pt idx="96">
                  <c:v>45734</c:v>
                </c:pt>
                <c:pt idx="97">
                  <c:v>45735</c:v>
                </c:pt>
                <c:pt idx="98">
                  <c:v>45736</c:v>
                </c:pt>
                <c:pt idx="99">
                  <c:v>45737</c:v>
                </c:pt>
                <c:pt idx="100">
                  <c:v>45740</c:v>
                </c:pt>
                <c:pt idx="101">
                  <c:v>45741</c:v>
                </c:pt>
                <c:pt idx="102">
                  <c:v>45742</c:v>
                </c:pt>
                <c:pt idx="103">
                  <c:v>45743</c:v>
                </c:pt>
                <c:pt idx="104">
                  <c:v>45744</c:v>
                </c:pt>
                <c:pt idx="105">
                  <c:v>45747</c:v>
                </c:pt>
                <c:pt idx="106">
                  <c:v>45748</c:v>
                </c:pt>
                <c:pt idx="107">
                  <c:v>45749</c:v>
                </c:pt>
                <c:pt idx="108">
                  <c:v>45750</c:v>
                </c:pt>
                <c:pt idx="109">
                  <c:v>45751</c:v>
                </c:pt>
                <c:pt idx="110">
                  <c:v>45754</c:v>
                </c:pt>
                <c:pt idx="111">
                  <c:v>45755</c:v>
                </c:pt>
                <c:pt idx="112">
                  <c:v>45756</c:v>
                </c:pt>
                <c:pt idx="113">
                  <c:v>45757</c:v>
                </c:pt>
                <c:pt idx="114">
                  <c:v>45758</c:v>
                </c:pt>
                <c:pt idx="115">
                  <c:v>45761</c:v>
                </c:pt>
                <c:pt idx="116">
                  <c:v>45762</c:v>
                </c:pt>
                <c:pt idx="117">
                  <c:v>45763</c:v>
                </c:pt>
                <c:pt idx="118">
                  <c:v>45764</c:v>
                </c:pt>
                <c:pt idx="119">
                  <c:v>45768</c:v>
                </c:pt>
                <c:pt idx="120">
                  <c:v>45769</c:v>
                </c:pt>
                <c:pt idx="121">
                  <c:v>45770</c:v>
                </c:pt>
                <c:pt idx="122">
                  <c:v>45771</c:v>
                </c:pt>
                <c:pt idx="123">
                  <c:v>45772</c:v>
                </c:pt>
                <c:pt idx="124">
                  <c:v>45775</c:v>
                </c:pt>
                <c:pt idx="125">
                  <c:v>45776</c:v>
                </c:pt>
                <c:pt idx="126">
                  <c:v>45777</c:v>
                </c:pt>
                <c:pt idx="127">
                  <c:v>45778</c:v>
                </c:pt>
                <c:pt idx="128">
                  <c:v>45779</c:v>
                </c:pt>
                <c:pt idx="129">
                  <c:v>45782</c:v>
                </c:pt>
                <c:pt idx="130">
                  <c:v>45783</c:v>
                </c:pt>
                <c:pt idx="131">
                  <c:v>45784</c:v>
                </c:pt>
                <c:pt idx="132">
                  <c:v>45785</c:v>
                </c:pt>
                <c:pt idx="133">
                  <c:v>45786</c:v>
                </c:pt>
                <c:pt idx="134">
                  <c:v>45789</c:v>
                </c:pt>
                <c:pt idx="135">
                  <c:v>45790</c:v>
                </c:pt>
                <c:pt idx="136">
                  <c:v>45791</c:v>
                </c:pt>
                <c:pt idx="137">
                  <c:v>45792</c:v>
                </c:pt>
                <c:pt idx="138">
                  <c:v>45793</c:v>
                </c:pt>
                <c:pt idx="139">
                  <c:v>45796</c:v>
                </c:pt>
                <c:pt idx="140">
                  <c:v>45797</c:v>
                </c:pt>
                <c:pt idx="141">
                  <c:v>45798</c:v>
                </c:pt>
                <c:pt idx="142">
                  <c:v>45799</c:v>
                </c:pt>
                <c:pt idx="143">
                  <c:v>45800</c:v>
                </c:pt>
                <c:pt idx="144">
                  <c:v>45804</c:v>
                </c:pt>
                <c:pt idx="145">
                  <c:v>45805</c:v>
                </c:pt>
                <c:pt idx="146">
                  <c:v>45806</c:v>
                </c:pt>
                <c:pt idx="147">
                  <c:v>45807</c:v>
                </c:pt>
                <c:pt idx="148">
                  <c:v>45810</c:v>
                </c:pt>
                <c:pt idx="149">
                  <c:v>45811</c:v>
                </c:pt>
                <c:pt idx="150">
                  <c:v>45812</c:v>
                </c:pt>
                <c:pt idx="151">
                  <c:v>45813</c:v>
                </c:pt>
                <c:pt idx="152">
                  <c:v>45814</c:v>
                </c:pt>
                <c:pt idx="153">
                  <c:v>45817</c:v>
                </c:pt>
                <c:pt idx="154">
                  <c:v>45818</c:v>
                </c:pt>
                <c:pt idx="155">
                  <c:v>45819</c:v>
                </c:pt>
                <c:pt idx="156">
                  <c:v>45820</c:v>
                </c:pt>
                <c:pt idx="157">
                  <c:v>45821</c:v>
                </c:pt>
                <c:pt idx="158">
                  <c:v>45824</c:v>
                </c:pt>
                <c:pt idx="159">
                  <c:v>45825</c:v>
                </c:pt>
                <c:pt idx="160">
                  <c:v>45826</c:v>
                </c:pt>
                <c:pt idx="161">
                  <c:v>45828</c:v>
                </c:pt>
                <c:pt idx="162">
                  <c:v>45831</c:v>
                </c:pt>
                <c:pt idx="163">
                  <c:v>45832</c:v>
                </c:pt>
                <c:pt idx="164">
                  <c:v>45833</c:v>
                </c:pt>
                <c:pt idx="165">
                  <c:v>45834</c:v>
                </c:pt>
                <c:pt idx="166">
                  <c:v>45835</c:v>
                </c:pt>
                <c:pt idx="167">
                  <c:v>45838</c:v>
                </c:pt>
                <c:pt idx="168">
                  <c:v>45839</c:v>
                </c:pt>
                <c:pt idx="169">
                  <c:v>45840</c:v>
                </c:pt>
                <c:pt idx="170">
                  <c:v>45841</c:v>
                </c:pt>
                <c:pt idx="171">
                  <c:v>45845</c:v>
                </c:pt>
                <c:pt idx="172">
                  <c:v>45846</c:v>
                </c:pt>
                <c:pt idx="173">
                  <c:v>45847</c:v>
                </c:pt>
                <c:pt idx="174">
                  <c:v>45848</c:v>
                </c:pt>
                <c:pt idx="175">
                  <c:v>45849</c:v>
                </c:pt>
                <c:pt idx="176">
                  <c:v>45852</c:v>
                </c:pt>
                <c:pt idx="177">
                  <c:v>45853</c:v>
                </c:pt>
                <c:pt idx="178">
                  <c:v>45854</c:v>
                </c:pt>
                <c:pt idx="179">
                  <c:v>45855</c:v>
                </c:pt>
                <c:pt idx="180">
                  <c:v>45856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45866</c:v>
                </c:pt>
                <c:pt idx="187">
                  <c:v>45867</c:v>
                </c:pt>
                <c:pt idx="188">
                  <c:v>45868</c:v>
                </c:pt>
                <c:pt idx="189">
                  <c:v>45869</c:v>
                </c:pt>
                <c:pt idx="190">
                  <c:v>45870</c:v>
                </c:pt>
                <c:pt idx="191">
                  <c:v>45873</c:v>
                </c:pt>
                <c:pt idx="192">
                  <c:v>45874</c:v>
                </c:pt>
                <c:pt idx="193">
                  <c:v>45875</c:v>
                </c:pt>
                <c:pt idx="194">
                  <c:v>45876</c:v>
                </c:pt>
                <c:pt idx="195">
                  <c:v>45877</c:v>
                </c:pt>
                <c:pt idx="196">
                  <c:v>45880</c:v>
                </c:pt>
                <c:pt idx="197">
                  <c:v>45881</c:v>
                </c:pt>
                <c:pt idx="198">
                  <c:v>45882</c:v>
                </c:pt>
                <c:pt idx="199">
                  <c:v>45883</c:v>
                </c:pt>
                <c:pt idx="200">
                  <c:v>45884</c:v>
                </c:pt>
                <c:pt idx="201">
                  <c:v>45887</c:v>
                </c:pt>
                <c:pt idx="202">
                  <c:v>45888</c:v>
                </c:pt>
                <c:pt idx="203">
                  <c:v>45889</c:v>
                </c:pt>
                <c:pt idx="204">
                  <c:v>45890</c:v>
                </c:pt>
                <c:pt idx="205">
                  <c:v>45891</c:v>
                </c:pt>
                <c:pt idx="206">
                  <c:v>45894</c:v>
                </c:pt>
                <c:pt idx="207">
                  <c:v>45895</c:v>
                </c:pt>
                <c:pt idx="208">
                  <c:v>45896</c:v>
                </c:pt>
                <c:pt idx="209">
                  <c:v>45897</c:v>
                </c:pt>
                <c:pt idx="210">
                  <c:v>45898</c:v>
                </c:pt>
                <c:pt idx="211">
                  <c:v>45902</c:v>
                </c:pt>
                <c:pt idx="212">
                  <c:v>45903</c:v>
                </c:pt>
                <c:pt idx="213">
                  <c:v>45904</c:v>
                </c:pt>
                <c:pt idx="214">
                  <c:v>45905</c:v>
                </c:pt>
                <c:pt idx="215">
                  <c:v>45908</c:v>
                </c:pt>
                <c:pt idx="216">
                  <c:v>45909</c:v>
                </c:pt>
                <c:pt idx="217">
                  <c:v>45910</c:v>
                </c:pt>
                <c:pt idx="218">
                  <c:v>45911</c:v>
                </c:pt>
                <c:pt idx="219">
                  <c:v>45912</c:v>
                </c:pt>
                <c:pt idx="220">
                  <c:v>45915</c:v>
                </c:pt>
                <c:pt idx="221">
                  <c:v>45916</c:v>
                </c:pt>
                <c:pt idx="222">
                  <c:v>45917</c:v>
                </c:pt>
                <c:pt idx="223">
                  <c:v>45918</c:v>
                </c:pt>
                <c:pt idx="224">
                  <c:v>45919</c:v>
                </c:pt>
                <c:pt idx="225">
                  <c:v>45922</c:v>
                </c:pt>
                <c:pt idx="226">
                  <c:v>45923</c:v>
                </c:pt>
                <c:pt idx="227">
                  <c:v>45924</c:v>
                </c:pt>
                <c:pt idx="228">
                  <c:v>45925</c:v>
                </c:pt>
                <c:pt idx="229">
                  <c:v>45926</c:v>
                </c:pt>
                <c:pt idx="230">
                  <c:v>45929</c:v>
                </c:pt>
                <c:pt idx="231">
                  <c:v>45930</c:v>
                </c:pt>
                <c:pt idx="232">
                  <c:v>45931</c:v>
                </c:pt>
                <c:pt idx="233">
                  <c:v>45932</c:v>
                </c:pt>
                <c:pt idx="234">
                  <c:v>45933</c:v>
                </c:pt>
                <c:pt idx="235">
                  <c:v>45936</c:v>
                </c:pt>
                <c:pt idx="236">
                  <c:v>45937</c:v>
                </c:pt>
                <c:pt idx="237">
                  <c:v>45938</c:v>
                </c:pt>
                <c:pt idx="238">
                  <c:v>45939</c:v>
                </c:pt>
                <c:pt idx="239">
                  <c:v>45940</c:v>
                </c:pt>
                <c:pt idx="240">
                  <c:v>45943</c:v>
                </c:pt>
                <c:pt idx="241">
                  <c:v>45944</c:v>
                </c:pt>
                <c:pt idx="242">
                  <c:v>45945</c:v>
                </c:pt>
                <c:pt idx="243">
                  <c:v>45946</c:v>
                </c:pt>
                <c:pt idx="244">
                  <c:v>45947</c:v>
                </c:pt>
                <c:pt idx="245">
                  <c:v>45950</c:v>
                </c:pt>
                <c:pt idx="246">
                  <c:v>45951</c:v>
                </c:pt>
                <c:pt idx="247">
                  <c:v>45952</c:v>
                </c:pt>
                <c:pt idx="248">
                  <c:v>45953</c:v>
                </c:pt>
                <c:pt idx="249">
                  <c:v>45954</c:v>
                </c:pt>
                <c:pt idx="250">
                  <c:v>45957</c:v>
                </c:pt>
                <c:pt idx="251">
                  <c:v>45958</c:v>
                </c:pt>
                <c:pt idx="252">
                  <c:v>45959</c:v>
                </c:pt>
                <c:pt idx="253">
                  <c:v>45960</c:v>
                </c:pt>
                <c:pt idx="254">
                  <c:v>45961</c:v>
                </c:pt>
                <c:pt idx="255">
                  <c:v>45964</c:v>
                </c:pt>
                <c:pt idx="256">
                  <c:v>45965</c:v>
                </c:pt>
                <c:pt idx="257">
                  <c:v>45966</c:v>
                </c:pt>
                <c:pt idx="258">
                  <c:v>45967</c:v>
                </c:pt>
                <c:pt idx="259">
                  <c:v>45968</c:v>
                </c:pt>
                <c:pt idx="260">
                  <c:v>45971</c:v>
                </c:pt>
                <c:pt idx="261">
                  <c:v>45972</c:v>
                </c:pt>
                <c:pt idx="262">
                  <c:v>45973</c:v>
                </c:pt>
                <c:pt idx="263">
                  <c:v>45974</c:v>
                </c:pt>
                <c:pt idx="264">
                  <c:v>45975</c:v>
                </c:pt>
                <c:pt idx="265">
                  <c:v>45978</c:v>
                </c:pt>
                <c:pt idx="266">
                  <c:v>45979</c:v>
                </c:pt>
                <c:pt idx="267">
                  <c:v>45980</c:v>
                </c:pt>
                <c:pt idx="268">
                  <c:v>45981</c:v>
                </c:pt>
                <c:pt idx="269">
                  <c:v>45982</c:v>
                </c:pt>
                <c:pt idx="270">
                  <c:v>45985</c:v>
                </c:pt>
                <c:pt idx="271">
                  <c:v>45986</c:v>
                </c:pt>
                <c:pt idx="272">
                  <c:v>45987</c:v>
                </c:pt>
                <c:pt idx="273">
                  <c:v>45989</c:v>
                </c:pt>
                <c:pt idx="274">
                  <c:v>45992</c:v>
                </c:pt>
                <c:pt idx="275">
                  <c:v>45993</c:v>
                </c:pt>
                <c:pt idx="276">
                  <c:v>45994</c:v>
                </c:pt>
                <c:pt idx="277">
                  <c:v>45995</c:v>
                </c:pt>
                <c:pt idx="278">
                  <c:v>45996</c:v>
                </c:pt>
                <c:pt idx="279">
                  <c:v>45999</c:v>
                </c:pt>
                <c:pt idx="280">
                  <c:v>46000</c:v>
                </c:pt>
                <c:pt idx="281">
                  <c:v>46001</c:v>
                </c:pt>
                <c:pt idx="282">
                  <c:v>46002</c:v>
                </c:pt>
                <c:pt idx="283">
                  <c:v>46003</c:v>
                </c:pt>
                <c:pt idx="284">
                  <c:v>46006</c:v>
                </c:pt>
                <c:pt idx="285">
                  <c:v>46007</c:v>
                </c:pt>
                <c:pt idx="286">
                  <c:v>46008</c:v>
                </c:pt>
                <c:pt idx="287">
                  <c:v>46009</c:v>
                </c:pt>
                <c:pt idx="288">
                  <c:v>46010</c:v>
                </c:pt>
                <c:pt idx="289">
                  <c:v>46013</c:v>
                </c:pt>
                <c:pt idx="290">
                  <c:v>46014</c:v>
                </c:pt>
                <c:pt idx="291">
                  <c:v>46015</c:v>
                </c:pt>
                <c:pt idx="292">
                  <c:v>46017</c:v>
                </c:pt>
                <c:pt idx="293">
                  <c:v>46020</c:v>
                </c:pt>
                <c:pt idx="294">
                  <c:v>46021</c:v>
                </c:pt>
                <c:pt idx="295">
                  <c:v>46022</c:v>
                </c:pt>
                <c:pt idx="296">
                  <c:v>46024</c:v>
                </c:pt>
                <c:pt idx="297">
                  <c:v>46027</c:v>
                </c:pt>
                <c:pt idx="298">
                  <c:v>46028</c:v>
                </c:pt>
                <c:pt idx="299">
                  <c:v>46029</c:v>
                </c:pt>
                <c:pt idx="300">
                  <c:v>46030</c:v>
                </c:pt>
                <c:pt idx="301">
                  <c:v>46031</c:v>
                </c:pt>
                <c:pt idx="302">
                  <c:v>46034</c:v>
                </c:pt>
                <c:pt idx="303">
                  <c:v>46035</c:v>
                </c:pt>
                <c:pt idx="304">
                  <c:v>46036</c:v>
                </c:pt>
                <c:pt idx="305">
                  <c:v>46037</c:v>
                </c:pt>
                <c:pt idx="306">
                  <c:v>46038</c:v>
                </c:pt>
                <c:pt idx="307">
                  <c:v>46042</c:v>
                </c:pt>
                <c:pt idx="308">
                  <c:v>46043</c:v>
                </c:pt>
                <c:pt idx="309">
                  <c:v>46044</c:v>
                </c:pt>
                <c:pt idx="310">
                  <c:v>46045</c:v>
                </c:pt>
                <c:pt idx="311">
                  <c:v>46048</c:v>
                </c:pt>
                <c:pt idx="312">
                  <c:v>46049</c:v>
                </c:pt>
                <c:pt idx="313">
                  <c:v>46050</c:v>
                </c:pt>
                <c:pt idx="314">
                  <c:v>46051</c:v>
                </c:pt>
                <c:pt idx="315">
                  <c:v>46052</c:v>
                </c:pt>
                <c:pt idx="316">
                  <c:v>46055</c:v>
                </c:pt>
                <c:pt idx="317">
                  <c:v>46056</c:v>
                </c:pt>
                <c:pt idx="318">
                  <c:v>46057</c:v>
                </c:pt>
                <c:pt idx="319">
                  <c:v>46058</c:v>
                </c:pt>
                <c:pt idx="320">
                  <c:v>46059</c:v>
                </c:pt>
                <c:pt idx="321">
                  <c:v>46062</c:v>
                </c:pt>
                <c:pt idx="322">
                  <c:v>46063</c:v>
                </c:pt>
                <c:pt idx="323">
                  <c:v>46064</c:v>
                </c:pt>
                <c:pt idx="324">
                  <c:v>46065</c:v>
                </c:pt>
                <c:pt idx="325">
                  <c:v>46066</c:v>
                </c:pt>
                <c:pt idx="326">
                  <c:v>46070</c:v>
                </c:pt>
                <c:pt idx="327">
                  <c:v>46071</c:v>
                </c:pt>
                <c:pt idx="328">
                  <c:v>46072</c:v>
                </c:pt>
                <c:pt idx="329">
                  <c:v>46073</c:v>
                </c:pt>
                <c:pt idx="330">
                  <c:v>46076</c:v>
                </c:pt>
                <c:pt idx="331">
                  <c:v>46077</c:v>
                </c:pt>
                <c:pt idx="332">
                  <c:v>46078</c:v>
                </c:pt>
                <c:pt idx="333">
                  <c:v>46079</c:v>
                </c:pt>
                <c:pt idx="334">
                  <c:v>46080</c:v>
                </c:pt>
                <c:pt idx="335">
                  <c:v>46083</c:v>
                </c:pt>
                <c:pt idx="336">
                  <c:v>46084</c:v>
                </c:pt>
                <c:pt idx="337">
                  <c:v>46085</c:v>
                </c:pt>
                <c:pt idx="338">
                  <c:v>46086</c:v>
                </c:pt>
                <c:pt idx="339">
                  <c:v>46087</c:v>
                </c:pt>
                <c:pt idx="340">
                  <c:v>46090</c:v>
                </c:pt>
                <c:pt idx="341">
                  <c:v>46091</c:v>
                </c:pt>
                <c:pt idx="342">
                  <c:v>46092</c:v>
                </c:pt>
                <c:pt idx="343">
                  <c:v>46093</c:v>
                </c:pt>
                <c:pt idx="344">
                  <c:v>46094</c:v>
                </c:pt>
                <c:pt idx="345">
                  <c:v>46097</c:v>
                </c:pt>
                <c:pt idx="346">
                  <c:v>46098</c:v>
                </c:pt>
                <c:pt idx="347">
                  <c:v>46099</c:v>
                </c:pt>
                <c:pt idx="348">
                  <c:v>46100</c:v>
                </c:pt>
                <c:pt idx="349">
                  <c:v>46101</c:v>
                </c:pt>
                <c:pt idx="350">
                  <c:v>46104</c:v>
                </c:pt>
                <c:pt idx="351">
                  <c:v>46105</c:v>
                </c:pt>
                <c:pt idx="352">
                  <c:v>46106</c:v>
                </c:pt>
                <c:pt idx="353">
                  <c:v>46107</c:v>
                </c:pt>
                <c:pt idx="354">
                  <c:v>46108</c:v>
                </c:pt>
                <c:pt idx="355">
                  <c:v>46111</c:v>
                </c:pt>
                <c:pt idx="356">
                  <c:v>46112</c:v>
                </c:pt>
                <c:pt idx="357">
                  <c:v>46113</c:v>
                </c:pt>
                <c:pt idx="358">
                  <c:v>46114</c:v>
                </c:pt>
                <c:pt idx="359">
                  <c:v>46118</c:v>
                </c:pt>
                <c:pt idx="360">
                  <c:v>46119</c:v>
                </c:pt>
                <c:pt idx="361">
                  <c:v>46120</c:v>
                </c:pt>
                <c:pt idx="362">
                  <c:v>46121</c:v>
                </c:pt>
                <c:pt idx="363">
                  <c:v>46122</c:v>
                </c:pt>
                <c:pt idx="364">
                  <c:v>46125</c:v>
                </c:pt>
                <c:pt idx="365">
                  <c:v>46126</c:v>
                </c:pt>
                <c:pt idx="366">
                  <c:v>46127</c:v>
                </c:pt>
                <c:pt idx="367">
                  <c:v>46128</c:v>
                </c:pt>
                <c:pt idx="368">
                  <c:v>46129</c:v>
                </c:pt>
                <c:pt idx="369">
                  <c:v>46132</c:v>
                </c:pt>
                <c:pt idx="370">
                  <c:v>46133</c:v>
                </c:pt>
                <c:pt idx="371">
                  <c:v>46134</c:v>
                </c:pt>
                <c:pt idx="372">
                  <c:v>46135</c:v>
                </c:pt>
                <c:pt idx="373">
                  <c:v>46136</c:v>
                </c:pt>
                <c:pt idx="374">
                  <c:v>46139</c:v>
                </c:pt>
                <c:pt idx="375">
                  <c:v>46140</c:v>
                </c:pt>
                <c:pt idx="376">
                  <c:v>46141</c:v>
                </c:pt>
                <c:pt idx="377">
                  <c:v>46142</c:v>
                </c:pt>
                <c:pt idx="378">
                  <c:v>46143</c:v>
                </c:pt>
                <c:pt idx="379">
                  <c:v>46146</c:v>
                </c:pt>
                <c:pt idx="380">
                  <c:v>46147</c:v>
                </c:pt>
                <c:pt idx="381">
                  <c:v>46148</c:v>
                </c:pt>
                <c:pt idx="382">
                  <c:v>46149</c:v>
                </c:pt>
                <c:pt idx="383">
                  <c:v>46150</c:v>
                </c:pt>
                <c:pt idx="384">
                  <c:v>46153</c:v>
                </c:pt>
                <c:pt idx="385">
                  <c:v>46154</c:v>
                </c:pt>
                <c:pt idx="386">
                  <c:v>46155</c:v>
                </c:pt>
                <c:pt idx="387">
                  <c:v>46156</c:v>
                </c:pt>
                <c:pt idx="388">
                  <c:v>46157</c:v>
                </c:pt>
                <c:pt idx="389">
                  <c:v>46160</c:v>
                </c:pt>
                <c:pt idx="390">
                  <c:v>46161</c:v>
                </c:pt>
                <c:pt idx="391">
                  <c:v>46162</c:v>
                </c:pt>
                <c:pt idx="392">
                  <c:v>46163</c:v>
                </c:pt>
                <c:pt idx="393">
                  <c:v>46164</c:v>
                </c:pt>
                <c:pt idx="394">
                  <c:v>46168</c:v>
                </c:pt>
                <c:pt idx="395">
                  <c:v>46169</c:v>
                </c:pt>
                <c:pt idx="396">
                  <c:v>46170</c:v>
                </c:pt>
                <c:pt idx="397">
                  <c:v>46171</c:v>
                </c:pt>
                <c:pt idx="398">
                  <c:v>46174</c:v>
                </c:pt>
                <c:pt idx="399">
                  <c:v>46175</c:v>
                </c:pt>
                <c:pt idx="400">
                  <c:v>46176</c:v>
                </c:pt>
                <c:pt idx="401">
                  <c:v>46177</c:v>
                </c:pt>
                <c:pt idx="402">
                  <c:v>46178</c:v>
                </c:pt>
                <c:pt idx="403">
                  <c:v>46181</c:v>
                </c:pt>
                <c:pt idx="404">
                  <c:v>46182</c:v>
                </c:pt>
                <c:pt idx="405">
                  <c:v>46183</c:v>
                </c:pt>
                <c:pt idx="406">
                  <c:v>46184</c:v>
                </c:pt>
                <c:pt idx="407">
                  <c:v>46185</c:v>
                </c:pt>
                <c:pt idx="408">
                  <c:v>46188</c:v>
                </c:pt>
                <c:pt idx="409">
                  <c:v>46189</c:v>
                </c:pt>
                <c:pt idx="410">
                  <c:v>46190</c:v>
                </c:pt>
                <c:pt idx="411">
                  <c:v>46191</c:v>
                </c:pt>
                <c:pt idx="412">
                  <c:v>46195</c:v>
                </c:pt>
                <c:pt idx="413">
                  <c:v>46196</c:v>
                </c:pt>
                <c:pt idx="414">
                  <c:v>46197</c:v>
                </c:pt>
                <c:pt idx="415">
                  <c:v>46198</c:v>
                </c:pt>
                <c:pt idx="416">
                  <c:v>46199</c:v>
                </c:pt>
                <c:pt idx="417">
                  <c:v>46202</c:v>
                </c:pt>
                <c:pt idx="418">
                  <c:v>46203</c:v>
                </c:pt>
                <c:pt idx="419">
                  <c:v>46204</c:v>
                </c:pt>
                <c:pt idx="420">
                  <c:v>46205</c:v>
                </c:pt>
                <c:pt idx="421">
                  <c:v>46209</c:v>
                </c:pt>
                <c:pt idx="422">
                  <c:v>46210</c:v>
                </c:pt>
                <c:pt idx="423">
                  <c:v>46211</c:v>
                </c:pt>
                <c:pt idx="424">
                  <c:v>46212</c:v>
                </c:pt>
                <c:pt idx="425">
                  <c:v>46213</c:v>
                </c:pt>
                <c:pt idx="426">
                  <c:v>46216</c:v>
                </c:pt>
                <c:pt idx="427">
                  <c:v>46217</c:v>
                </c:pt>
                <c:pt idx="428">
                  <c:v>46218</c:v>
                </c:pt>
                <c:pt idx="429">
                  <c:v>46219</c:v>
                </c:pt>
                <c:pt idx="430">
                  <c:v>46220</c:v>
                </c:pt>
                <c:pt idx="431">
                  <c:v>46223</c:v>
                </c:pt>
                <c:pt idx="432">
                  <c:v>46224</c:v>
                </c:pt>
                <c:pt idx="433">
                  <c:v>46225</c:v>
                </c:pt>
                <c:pt idx="434">
                  <c:v>46226</c:v>
                </c:pt>
                <c:pt idx="435">
                  <c:v>46227</c:v>
                </c:pt>
                <c:pt idx="436">
                  <c:v>46230</c:v>
                </c:pt>
                <c:pt idx="437">
                  <c:v>46231</c:v>
                </c:pt>
                <c:pt idx="438">
                  <c:v>46232</c:v>
                </c:pt>
                <c:pt idx="439">
                  <c:v>46233</c:v>
                </c:pt>
                <c:pt idx="440">
                  <c:v>46234</c:v>
                </c:pt>
              </c:numCache>
            </c:numRef>
          </c:cat>
          <c:val>
            <c:numRef>
              <c:f>EWMA!$F$2:$F$501</c:f>
              <c:numCache>
                <c:formatCode>0.00%</c:formatCode>
                <c:ptCount val="441"/>
                <c:pt idx="0">
                  <c:v>0.28052267275889659</c:v>
                </c:pt>
                <c:pt idx="1">
                  <c:v>0.27292151039181728</c:v>
                </c:pt>
                <c:pt idx="2">
                  <c:v>0.26991290116985323</c:v>
                </c:pt>
                <c:pt idx="3">
                  <c:v>0.27813118765267597</c:v>
                </c:pt>
                <c:pt idx="4">
                  <c:v>0.27797939871235355</c:v>
                </c:pt>
                <c:pt idx="5">
                  <c:v>0.25429547889910925</c:v>
                </c:pt>
                <c:pt idx="6">
                  <c:v>0.25416481926965845</c:v>
                </c:pt>
                <c:pt idx="7">
                  <c:v>0.25610683529173112</c:v>
                </c:pt>
                <c:pt idx="8">
                  <c:v>0.25695309740439332</c:v>
                </c:pt>
                <c:pt idx="9">
                  <c:v>0.25784854993375944</c:v>
                </c:pt>
                <c:pt idx="10">
                  <c:v>0.24675235402396656</c:v>
                </c:pt>
                <c:pt idx="11">
                  <c:v>0.24701239473728781</c:v>
                </c:pt>
                <c:pt idx="12">
                  <c:v>0.24673505207939919</c:v>
                </c:pt>
                <c:pt idx="13">
                  <c:v>0.24903118033585217</c:v>
                </c:pt>
                <c:pt idx="14">
                  <c:v>0.24954329926217644</c:v>
                </c:pt>
                <c:pt idx="15">
                  <c:v>0.25215684215740436</c:v>
                </c:pt>
                <c:pt idx="16">
                  <c:v>0.24990464021979522</c:v>
                </c:pt>
                <c:pt idx="17">
                  <c:v>0.24681187849416505</c:v>
                </c:pt>
                <c:pt idx="18">
                  <c:v>0.2464288494477487</c:v>
                </c:pt>
                <c:pt idx="19">
                  <c:v>0.24599494626755067</c:v>
                </c:pt>
                <c:pt idx="20">
                  <c:v>0.24602810804532052</c:v>
                </c:pt>
                <c:pt idx="21">
                  <c:v>0.23933917446652336</c:v>
                </c:pt>
                <c:pt idx="22">
                  <c:v>0.22363343783111247</c:v>
                </c:pt>
                <c:pt idx="23">
                  <c:v>0.22537134842019138</c:v>
                </c:pt>
                <c:pt idx="24">
                  <c:v>0.2243360308970187</c:v>
                </c:pt>
                <c:pt idx="25">
                  <c:v>0.21104368920140057</c:v>
                </c:pt>
                <c:pt idx="26">
                  <c:v>0.20565624730945342</c:v>
                </c:pt>
                <c:pt idx="27">
                  <c:v>0.23140438317797171</c:v>
                </c:pt>
                <c:pt idx="28">
                  <c:v>0.22389668238675731</c:v>
                </c:pt>
                <c:pt idx="29">
                  <c:v>0.22372027450337922</c:v>
                </c:pt>
                <c:pt idx="30">
                  <c:v>0.23353776130393222</c:v>
                </c:pt>
                <c:pt idx="31">
                  <c:v>0.23384855523406264</c:v>
                </c:pt>
                <c:pt idx="32">
                  <c:v>0.23806149817711986</c:v>
                </c:pt>
                <c:pt idx="33">
                  <c:v>0.23797080861179848</c:v>
                </c:pt>
                <c:pt idx="34">
                  <c:v>0.26633592937632256</c:v>
                </c:pt>
                <c:pt idx="35">
                  <c:v>0.27216294713717298</c:v>
                </c:pt>
                <c:pt idx="36">
                  <c:v>0.28280113068798668</c:v>
                </c:pt>
                <c:pt idx="37">
                  <c:v>0.29916114637667851</c:v>
                </c:pt>
                <c:pt idx="38">
                  <c:v>0.29923251321659472</c:v>
                </c:pt>
                <c:pt idx="39">
                  <c:v>0.29942072577079676</c:v>
                </c:pt>
                <c:pt idx="40">
                  <c:v>0.30048994462112011</c:v>
                </c:pt>
                <c:pt idx="41">
                  <c:v>0.30191035083742751</c:v>
                </c:pt>
                <c:pt idx="42">
                  <c:v>0.29980332938309529</c:v>
                </c:pt>
                <c:pt idx="43">
                  <c:v>0.30090266066415244</c:v>
                </c:pt>
                <c:pt idx="44">
                  <c:v>0.30359023628133042</c:v>
                </c:pt>
                <c:pt idx="45">
                  <c:v>0.30145589439412546</c:v>
                </c:pt>
                <c:pt idx="46">
                  <c:v>0.30156384070761061</c:v>
                </c:pt>
                <c:pt idx="47">
                  <c:v>0.30325120455518623</c:v>
                </c:pt>
                <c:pt idx="48">
                  <c:v>0.30320188462411024</c:v>
                </c:pt>
                <c:pt idx="49">
                  <c:v>0.30393885938042164</c:v>
                </c:pt>
                <c:pt idx="50">
                  <c:v>0.30341611529382517</c:v>
                </c:pt>
                <c:pt idx="51">
                  <c:v>0.30759544029321106</c:v>
                </c:pt>
                <c:pt idx="52">
                  <c:v>0.30587866907416827</c:v>
                </c:pt>
                <c:pt idx="53">
                  <c:v>0.30546876425970171</c:v>
                </c:pt>
                <c:pt idx="54">
                  <c:v>0.30751729729834265</c:v>
                </c:pt>
                <c:pt idx="55">
                  <c:v>0.30707345012018089</c:v>
                </c:pt>
                <c:pt idx="56">
                  <c:v>0.30969947572529438</c:v>
                </c:pt>
                <c:pt idx="57">
                  <c:v>0.30990607373633683</c:v>
                </c:pt>
                <c:pt idx="58">
                  <c:v>0.30858034781735733</c:v>
                </c:pt>
                <c:pt idx="59">
                  <c:v>0.30831608789822607</c:v>
                </c:pt>
                <c:pt idx="60">
                  <c:v>0.30833268823670401</c:v>
                </c:pt>
                <c:pt idx="61">
                  <c:v>0.35850127321521141</c:v>
                </c:pt>
                <c:pt idx="62">
                  <c:v>0.35768036662740199</c:v>
                </c:pt>
                <c:pt idx="63">
                  <c:v>0.3523155723160098</c:v>
                </c:pt>
                <c:pt idx="64">
                  <c:v>0.35181597768777939</c:v>
                </c:pt>
                <c:pt idx="65">
                  <c:v>0.35165918615532171</c:v>
                </c:pt>
                <c:pt idx="66">
                  <c:v>0.35136686237010356</c:v>
                </c:pt>
                <c:pt idx="67">
                  <c:v>0.35000797010023516</c:v>
                </c:pt>
                <c:pt idx="68">
                  <c:v>0.34720930195931543</c:v>
                </c:pt>
                <c:pt idx="69">
                  <c:v>0.34635871236040883</c:v>
                </c:pt>
                <c:pt idx="70">
                  <c:v>0.35084928778796071</c:v>
                </c:pt>
                <c:pt idx="71">
                  <c:v>0.35144909327658147</c:v>
                </c:pt>
                <c:pt idx="72">
                  <c:v>0.3510907085295617</c:v>
                </c:pt>
                <c:pt idx="73">
                  <c:v>0.34968505026097524</c:v>
                </c:pt>
                <c:pt idx="74">
                  <c:v>0.34929430979761517</c:v>
                </c:pt>
                <c:pt idx="75">
                  <c:v>0.34525667757266559</c:v>
                </c:pt>
                <c:pt idx="76">
                  <c:v>0.34523032008682075</c:v>
                </c:pt>
                <c:pt idx="77">
                  <c:v>0.34538334603594867</c:v>
                </c:pt>
                <c:pt idx="78">
                  <c:v>0.34654227456794368</c:v>
                </c:pt>
                <c:pt idx="79">
                  <c:v>0.35069515057426365</c:v>
                </c:pt>
                <c:pt idx="80">
                  <c:v>0.35423560001313104</c:v>
                </c:pt>
                <c:pt idx="81">
                  <c:v>0.35579116950428069</c:v>
                </c:pt>
                <c:pt idx="82">
                  <c:v>0.35742387295158506</c:v>
                </c:pt>
                <c:pt idx="83">
                  <c:v>0.36393684482800892</c:v>
                </c:pt>
                <c:pt idx="84">
                  <c:v>0.36580344155519912</c:v>
                </c:pt>
                <c:pt idx="85">
                  <c:v>0.36850211107192282</c:v>
                </c:pt>
                <c:pt idx="86">
                  <c:v>0.36876997181346216</c:v>
                </c:pt>
                <c:pt idx="87">
                  <c:v>0.35136717026993736</c:v>
                </c:pt>
                <c:pt idx="88">
                  <c:v>0.37556692243629919</c:v>
                </c:pt>
                <c:pt idx="89">
                  <c:v>0.3752331294047267</c:v>
                </c:pt>
                <c:pt idx="90">
                  <c:v>0.38033002647026815</c:v>
                </c:pt>
                <c:pt idx="91">
                  <c:v>0.38022626101292978</c:v>
                </c:pt>
                <c:pt idx="92">
                  <c:v>0.37901495027200066</c:v>
                </c:pt>
                <c:pt idx="93">
                  <c:v>0.3800485648625837</c:v>
                </c:pt>
                <c:pt idx="94">
                  <c:v>0.3558059273882937</c:v>
                </c:pt>
                <c:pt idx="95">
                  <c:v>0.35037608767311129</c:v>
                </c:pt>
                <c:pt idx="96">
                  <c:v>0.34484020676530192</c:v>
                </c:pt>
                <c:pt idx="97">
                  <c:v>0.33736368670074107</c:v>
                </c:pt>
                <c:pt idx="98">
                  <c:v>0.33707947116759496</c:v>
                </c:pt>
                <c:pt idx="99">
                  <c:v>0.33535853152274359</c:v>
                </c:pt>
                <c:pt idx="100">
                  <c:v>0.33669606574984123</c:v>
                </c:pt>
                <c:pt idx="101">
                  <c:v>0.33453068954199461</c:v>
                </c:pt>
                <c:pt idx="102">
                  <c:v>0.34001879099791754</c:v>
                </c:pt>
                <c:pt idx="103">
                  <c:v>0.34070152222977962</c:v>
                </c:pt>
                <c:pt idx="104">
                  <c:v>0.34175291957835829</c:v>
                </c:pt>
                <c:pt idx="105">
                  <c:v>0.34190287791707835</c:v>
                </c:pt>
                <c:pt idx="106">
                  <c:v>0.3412386026759201</c:v>
                </c:pt>
                <c:pt idx="107">
                  <c:v>0.33965707862454314</c:v>
                </c:pt>
                <c:pt idx="108">
                  <c:v>0.37075424742516605</c:v>
                </c:pt>
                <c:pt idx="109">
                  <c:v>0.39621300645819496</c:v>
                </c:pt>
                <c:pt idx="110">
                  <c:v>0.39686804291754879</c:v>
                </c:pt>
                <c:pt idx="111">
                  <c:v>0.39532631945684671</c:v>
                </c:pt>
                <c:pt idx="112">
                  <c:v>0.4951711864444337</c:v>
                </c:pt>
                <c:pt idx="113">
                  <c:v>0.5118113614470895</c:v>
                </c:pt>
                <c:pt idx="114">
                  <c:v>0.51443534248509382</c:v>
                </c:pt>
                <c:pt idx="115">
                  <c:v>0.51431002378394353</c:v>
                </c:pt>
                <c:pt idx="116">
                  <c:v>0.5121109809435922</c:v>
                </c:pt>
                <c:pt idx="117">
                  <c:v>0.51377776900444272</c:v>
                </c:pt>
                <c:pt idx="118">
                  <c:v>0.51440847538919521</c:v>
                </c:pt>
                <c:pt idx="119">
                  <c:v>0.51667619740980997</c:v>
                </c:pt>
                <c:pt idx="120">
                  <c:v>0.52016140814458223</c:v>
                </c:pt>
                <c:pt idx="121">
                  <c:v>0.49575990147040006</c:v>
                </c:pt>
                <c:pt idx="122">
                  <c:v>0.50220401147943339</c:v>
                </c:pt>
                <c:pt idx="123">
                  <c:v>0.50286050256511261</c:v>
                </c:pt>
                <c:pt idx="124">
                  <c:v>0.49939460995480661</c:v>
                </c:pt>
                <c:pt idx="125">
                  <c:v>0.4993592237147646</c:v>
                </c:pt>
                <c:pt idx="126">
                  <c:v>0.49972679916081131</c:v>
                </c:pt>
                <c:pt idx="127">
                  <c:v>0.49978391302506581</c:v>
                </c:pt>
                <c:pt idx="128">
                  <c:v>0.50083756848115923</c:v>
                </c:pt>
                <c:pt idx="129">
                  <c:v>0.50049625062368974</c:v>
                </c:pt>
                <c:pt idx="130">
                  <c:v>0.49897615057421224</c:v>
                </c:pt>
                <c:pt idx="131">
                  <c:v>0.49792034553466219</c:v>
                </c:pt>
                <c:pt idx="132">
                  <c:v>0.4983642607385888</c:v>
                </c:pt>
                <c:pt idx="133">
                  <c:v>0.49855019672849971</c:v>
                </c:pt>
                <c:pt idx="134">
                  <c:v>0.50860828499432453</c:v>
                </c:pt>
                <c:pt idx="135">
                  <c:v>0.51022318072764106</c:v>
                </c:pt>
                <c:pt idx="136">
                  <c:v>0.51014522447872046</c:v>
                </c:pt>
                <c:pt idx="137">
                  <c:v>0.50985589291030919</c:v>
                </c:pt>
                <c:pt idx="138">
                  <c:v>0.50945335444248652</c:v>
                </c:pt>
                <c:pt idx="139">
                  <c:v>0.50691369927582042</c:v>
                </c:pt>
                <c:pt idx="140">
                  <c:v>0.50499637108280759</c:v>
                </c:pt>
                <c:pt idx="141">
                  <c:v>0.5056825996537696</c:v>
                </c:pt>
                <c:pt idx="142">
                  <c:v>0.50426903798574263</c:v>
                </c:pt>
                <c:pt idx="143">
                  <c:v>0.49956267282489569</c:v>
                </c:pt>
                <c:pt idx="144">
                  <c:v>0.50140590055868961</c:v>
                </c:pt>
                <c:pt idx="145">
                  <c:v>0.49809902024755875</c:v>
                </c:pt>
                <c:pt idx="146">
                  <c:v>0.49794786443018063</c:v>
                </c:pt>
                <c:pt idx="147">
                  <c:v>0.49747631416672705</c:v>
                </c:pt>
                <c:pt idx="148">
                  <c:v>0.47861768132331978</c:v>
                </c:pt>
                <c:pt idx="149">
                  <c:v>0.47935414769846924</c:v>
                </c:pt>
                <c:pt idx="150">
                  <c:v>0.47093833886890707</c:v>
                </c:pt>
                <c:pt idx="151">
                  <c:v>0.47132864541100683</c:v>
                </c:pt>
                <c:pt idx="152">
                  <c:v>0.47001561199791586</c:v>
                </c:pt>
                <c:pt idx="153">
                  <c:v>0.46819444214962114</c:v>
                </c:pt>
                <c:pt idx="154">
                  <c:v>0.46724855943750021</c:v>
                </c:pt>
                <c:pt idx="155">
                  <c:v>0.46701802244319623</c:v>
                </c:pt>
                <c:pt idx="156">
                  <c:v>0.46583143661376442</c:v>
                </c:pt>
                <c:pt idx="157">
                  <c:v>0.46774900337988734</c:v>
                </c:pt>
                <c:pt idx="158">
                  <c:v>0.47001363468517288</c:v>
                </c:pt>
                <c:pt idx="159">
                  <c:v>0.470113579004936</c:v>
                </c:pt>
                <c:pt idx="160">
                  <c:v>0.46701745277901296</c:v>
                </c:pt>
                <c:pt idx="161">
                  <c:v>0.46707174465773887</c:v>
                </c:pt>
                <c:pt idx="162">
                  <c:v>0.46161369326434737</c:v>
                </c:pt>
                <c:pt idx="163">
                  <c:v>0.46583438349277123</c:v>
                </c:pt>
                <c:pt idx="164">
                  <c:v>0.46288458363175211</c:v>
                </c:pt>
                <c:pt idx="165">
                  <c:v>0.46358131272852909</c:v>
                </c:pt>
                <c:pt idx="166">
                  <c:v>0.46382039616158621</c:v>
                </c:pt>
                <c:pt idx="167">
                  <c:v>0.46370106348747803</c:v>
                </c:pt>
                <c:pt idx="168">
                  <c:v>0.43492686892148508</c:v>
                </c:pt>
                <c:pt idx="169">
                  <c:v>0.40354694119791928</c:v>
                </c:pt>
                <c:pt idx="170">
                  <c:v>0.40360184041499936</c:v>
                </c:pt>
                <c:pt idx="171">
                  <c:v>0.40450187445544877</c:v>
                </c:pt>
                <c:pt idx="172">
                  <c:v>0.29163456524313713</c:v>
                </c:pt>
                <c:pt idx="173">
                  <c:v>0.25308815426120573</c:v>
                </c:pt>
                <c:pt idx="174">
                  <c:v>0.2477975499754696</c:v>
                </c:pt>
                <c:pt idx="175">
                  <c:v>0.24881051646898056</c:v>
                </c:pt>
                <c:pt idx="176">
                  <c:v>0.24874836747909526</c:v>
                </c:pt>
                <c:pt idx="177">
                  <c:v>0.23951329877545618</c:v>
                </c:pt>
                <c:pt idx="178">
                  <c:v>0.23883290606752322</c:v>
                </c:pt>
                <c:pt idx="179">
                  <c:v>0.22714144788164548</c:v>
                </c:pt>
                <c:pt idx="180">
                  <c:v>0.22410931708865678</c:v>
                </c:pt>
                <c:pt idx="181">
                  <c:v>0.21832774837610194</c:v>
                </c:pt>
                <c:pt idx="182">
                  <c:v>0.20797779435224728</c:v>
                </c:pt>
                <c:pt idx="183">
                  <c:v>0.20918533491499153</c:v>
                </c:pt>
                <c:pt idx="184">
                  <c:v>0.20934761266378593</c:v>
                </c:pt>
                <c:pt idx="185">
                  <c:v>0.20974779079818229</c:v>
                </c:pt>
                <c:pt idx="186">
                  <c:v>0.21030888237106496</c:v>
                </c:pt>
                <c:pt idx="187">
                  <c:v>0.20895447446605886</c:v>
                </c:pt>
                <c:pt idx="188">
                  <c:v>0.20464496385556327</c:v>
                </c:pt>
                <c:pt idx="189">
                  <c:v>0.21043873689357132</c:v>
                </c:pt>
                <c:pt idx="190">
                  <c:v>0.21358749958225054</c:v>
                </c:pt>
                <c:pt idx="191">
                  <c:v>0.21639664695486488</c:v>
                </c:pt>
                <c:pt idx="192">
                  <c:v>0.21793051954764528</c:v>
                </c:pt>
                <c:pt idx="193">
                  <c:v>0.21922467597638459</c:v>
                </c:pt>
                <c:pt idx="194">
                  <c:v>0.20090328787046988</c:v>
                </c:pt>
                <c:pt idx="195">
                  <c:v>0.19823238426516626</c:v>
                </c:pt>
                <c:pt idx="196">
                  <c:v>0.19829536457982677</c:v>
                </c:pt>
                <c:pt idx="197">
                  <c:v>0.20034808429135953</c:v>
                </c:pt>
                <c:pt idx="198">
                  <c:v>0.2024578140303922</c:v>
                </c:pt>
                <c:pt idx="199">
                  <c:v>0.20218035204492843</c:v>
                </c:pt>
                <c:pt idx="200">
                  <c:v>0.20351252974871711</c:v>
                </c:pt>
                <c:pt idx="201">
                  <c:v>0.1976516587477983</c:v>
                </c:pt>
                <c:pt idx="202">
                  <c:v>0.20719081957885357</c:v>
                </c:pt>
                <c:pt idx="203">
                  <c:v>0.20629254308640282</c:v>
                </c:pt>
                <c:pt idx="204">
                  <c:v>0.19857048502538735</c:v>
                </c:pt>
                <c:pt idx="205">
                  <c:v>0.20221175147742659</c:v>
                </c:pt>
                <c:pt idx="206">
                  <c:v>0.20347667492116572</c:v>
                </c:pt>
                <c:pt idx="207">
                  <c:v>0.20545224714106511</c:v>
                </c:pt>
                <c:pt idx="208">
                  <c:v>0.20346917127768857</c:v>
                </c:pt>
                <c:pt idx="209">
                  <c:v>0.20350852838332392</c:v>
                </c:pt>
                <c:pt idx="210">
                  <c:v>0.21878731815848843</c:v>
                </c:pt>
                <c:pt idx="211">
                  <c:v>0.21808688459852774</c:v>
                </c:pt>
                <c:pt idx="212">
                  <c:v>0.21841174081246614</c:v>
                </c:pt>
                <c:pt idx="213">
                  <c:v>0.21925620797894643</c:v>
                </c:pt>
                <c:pt idx="214">
                  <c:v>0.21896534874560653</c:v>
                </c:pt>
                <c:pt idx="215">
                  <c:v>0.22075147903677275</c:v>
                </c:pt>
                <c:pt idx="216">
                  <c:v>0.2207672934019444</c:v>
                </c:pt>
                <c:pt idx="217">
                  <c:v>0.21871528123604098</c:v>
                </c:pt>
                <c:pt idx="218">
                  <c:v>0.21480431462634819</c:v>
                </c:pt>
                <c:pt idx="219">
                  <c:v>0.21433052444999534</c:v>
                </c:pt>
                <c:pt idx="220">
                  <c:v>0.21441878126768746</c:v>
                </c:pt>
                <c:pt idx="221">
                  <c:v>0.21370374838670778</c:v>
                </c:pt>
                <c:pt idx="222">
                  <c:v>0.21386689879168544</c:v>
                </c:pt>
                <c:pt idx="223">
                  <c:v>0.20016284537646287</c:v>
                </c:pt>
                <c:pt idx="224">
                  <c:v>0.19998359931814619</c:v>
                </c:pt>
                <c:pt idx="225">
                  <c:v>0.19770021946325747</c:v>
                </c:pt>
                <c:pt idx="226">
                  <c:v>0.19756475051137595</c:v>
                </c:pt>
                <c:pt idx="227">
                  <c:v>0.19766942528402612</c:v>
                </c:pt>
                <c:pt idx="228">
                  <c:v>0.19436901737941184</c:v>
                </c:pt>
                <c:pt idx="229">
                  <c:v>0.19434211793952305</c:v>
                </c:pt>
                <c:pt idx="230">
                  <c:v>0.1937916966827759</c:v>
                </c:pt>
                <c:pt idx="231">
                  <c:v>0.19045604789776477</c:v>
                </c:pt>
                <c:pt idx="232">
                  <c:v>0.19218659385683073</c:v>
                </c:pt>
                <c:pt idx="233">
                  <c:v>0.19272477937480337</c:v>
                </c:pt>
                <c:pt idx="234">
                  <c:v>0.19210536346493867</c:v>
                </c:pt>
                <c:pt idx="235">
                  <c:v>0.20545223663276646</c:v>
                </c:pt>
                <c:pt idx="236">
                  <c:v>0.2054469310976561</c:v>
                </c:pt>
                <c:pt idx="237">
                  <c:v>0.21598891789429794</c:v>
                </c:pt>
                <c:pt idx="238">
                  <c:v>0.21668527596262666</c:v>
                </c:pt>
                <c:pt idx="239">
                  <c:v>0.23906197488804259</c:v>
                </c:pt>
                <c:pt idx="240">
                  <c:v>0.24761499610711971</c:v>
                </c:pt>
                <c:pt idx="241">
                  <c:v>0.24840345696690544</c:v>
                </c:pt>
                <c:pt idx="242">
                  <c:v>0.25214406104332276</c:v>
                </c:pt>
                <c:pt idx="243">
                  <c:v>0.25167082053890999</c:v>
                </c:pt>
                <c:pt idx="244">
                  <c:v>0.25135480698398027</c:v>
                </c:pt>
                <c:pt idx="245">
                  <c:v>0.250955578166009</c:v>
                </c:pt>
                <c:pt idx="246">
                  <c:v>0.25097926742123422</c:v>
                </c:pt>
                <c:pt idx="247">
                  <c:v>0.25304491763706888</c:v>
                </c:pt>
                <c:pt idx="248">
                  <c:v>0.25284084317373395</c:v>
                </c:pt>
                <c:pt idx="249">
                  <c:v>0.25342777632464386</c:v>
                </c:pt>
                <c:pt idx="250">
                  <c:v>0.25053772399032836</c:v>
                </c:pt>
                <c:pt idx="251">
                  <c:v>0.2477034517690874</c:v>
                </c:pt>
                <c:pt idx="252">
                  <c:v>0.24691491608043672</c:v>
                </c:pt>
                <c:pt idx="253">
                  <c:v>0.24754187009581669</c:v>
                </c:pt>
                <c:pt idx="254">
                  <c:v>0.24631918852256124</c:v>
                </c:pt>
                <c:pt idx="255">
                  <c:v>0.24689307364349766</c:v>
                </c:pt>
                <c:pt idx="256">
                  <c:v>0.25045951567525548</c:v>
                </c:pt>
                <c:pt idx="257">
                  <c:v>0.25250616513219826</c:v>
                </c:pt>
                <c:pt idx="258">
                  <c:v>0.25408949093060162</c:v>
                </c:pt>
                <c:pt idx="259">
                  <c:v>0.25604885834868207</c:v>
                </c:pt>
                <c:pt idx="260">
                  <c:v>0.25761931086568196</c:v>
                </c:pt>
                <c:pt idx="261">
                  <c:v>0.25905519105641317</c:v>
                </c:pt>
                <c:pt idx="262">
                  <c:v>0.25456897616421847</c:v>
                </c:pt>
                <c:pt idx="263">
                  <c:v>0.26126319525080421</c:v>
                </c:pt>
                <c:pt idx="264">
                  <c:v>0.26175317840607776</c:v>
                </c:pt>
                <c:pt idx="265">
                  <c:v>0.26324064949168902</c:v>
                </c:pt>
                <c:pt idx="266">
                  <c:v>0.2659900207297286</c:v>
                </c:pt>
                <c:pt idx="267">
                  <c:v>0.26505828781266666</c:v>
                </c:pt>
                <c:pt idx="268">
                  <c:v>0.27294490571031921</c:v>
                </c:pt>
                <c:pt idx="269">
                  <c:v>0.27160924388119401</c:v>
                </c:pt>
                <c:pt idx="270">
                  <c:v>0.27671804479145318</c:v>
                </c:pt>
                <c:pt idx="271">
                  <c:v>0.27683207872195292</c:v>
                </c:pt>
                <c:pt idx="272">
                  <c:v>0.27891338275681798</c:v>
                </c:pt>
                <c:pt idx="273">
                  <c:v>0.27857176333156647</c:v>
                </c:pt>
                <c:pt idx="274">
                  <c:v>0.28068256299291405</c:v>
                </c:pt>
                <c:pt idx="275">
                  <c:v>0.28010393091956171</c:v>
                </c:pt>
                <c:pt idx="276">
                  <c:v>0.28101994410361408</c:v>
                </c:pt>
                <c:pt idx="277">
                  <c:v>0.27652645161983463</c:v>
                </c:pt>
                <c:pt idx="278">
                  <c:v>0.27610940226976255</c:v>
                </c:pt>
                <c:pt idx="279">
                  <c:v>0.27696472034539021</c:v>
                </c:pt>
                <c:pt idx="280">
                  <c:v>0.27712266224862558</c:v>
                </c:pt>
                <c:pt idx="281">
                  <c:v>0.27845805166316234</c:v>
                </c:pt>
                <c:pt idx="282">
                  <c:v>0.27826069939665693</c:v>
                </c:pt>
                <c:pt idx="283">
                  <c:v>0.29582514386850078</c:v>
                </c:pt>
                <c:pt idx="284">
                  <c:v>0.29748070363231049</c:v>
                </c:pt>
                <c:pt idx="285">
                  <c:v>0.29752421976617638</c:v>
                </c:pt>
                <c:pt idx="286">
                  <c:v>0.30372585477873204</c:v>
                </c:pt>
                <c:pt idx="287">
                  <c:v>0.30415618801304017</c:v>
                </c:pt>
                <c:pt idx="288">
                  <c:v>0.3066055022427035</c:v>
                </c:pt>
                <c:pt idx="289">
                  <c:v>0.30668679301759805</c:v>
                </c:pt>
                <c:pt idx="290">
                  <c:v>0.30696019229394367</c:v>
                </c:pt>
                <c:pt idx="291">
                  <c:v>0.30689326607686479</c:v>
                </c:pt>
                <c:pt idx="292">
                  <c:v>0.30586014459083405</c:v>
                </c:pt>
                <c:pt idx="293">
                  <c:v>0.30542476365060767</c:v>
                </c:pt>
                <c:pt idx="294">
                  <c:v>0.30541276214760765</c:v>
                </c:pt>
                <c:pt idx="295">
                  <c:v>0.29663733946259413</c:v>
                </c:pt>
                <c:pt idx="296">
                  <c:v>0.29821951872756741</c:v>
                </c:pt>
                <c:pt idx="297">
                  <c:v>0.28989107687389776</c:v>
                </c:pt>
                <c:pt idx="298">
                  <c:v>0.289642422875523</c:v>
                </c:pt>
                <c:pt idx="299">
                  <c:v>0.2729616188059093</c:v>
                </c:pt>
                <c:pt idx="300">
                  <c:v>0.26674211167424261</c:v>
                </c:pt>
                <c:pt idx="301">
                  <c:v>0.26613301140148127</c:v>
                </c:pt>
                <c:pt idx="302">
                  <c:v>0.26035329430945525</c:v>
                </c:pt>
                <c:pt idx="303">
                  <c:v>0.25951868887928048</c:v>
                </c:pt>
                <c:pt idx="304">
                  <c:v>0.26047136745402305</c:v>
                </c:pt>
                <c:pt idx="305">
                  <c:v>0.26027140696643064</c:v>
                </c:pt>
                <c:pt idx="306">
                  <c:v>0.26130949073886028</c:v>
                </c:pt>
                <c:pt idx="307">
                  <c:v>0.26327218647477008</c:v>
                </c:pt>
                <c:pt idx="308">
                  <c:v>0.2667481781676545</c:v>
                </c:pt>
                <c:pt idx="309">
                  <c:v>0.2614573750701335</c:v>
                </c:pt>
                <c:pt idx="310">
                  <c:v>0.25862100263900228</c:v>
                </c:pt>
                <c:pt idx="311">
                  <c:v>0.25843413653716263</c:v>
                </c:pt>
                <c:pt idx="312">
                  <c:v>0.25707488392823974</c:v>
                </c:pt>
                <c:pt idx="313">
                  <c:v>0.25613883649200525</c:v>
                </c:pt>
                <c:pt idx="314">
                  <c:v>0.25587179702044549</c:v>
                </c:pt>
                <c:pt idx="315">
                  <c:v>0.25926440853709409</c:v>
                </c:pt>
                <c:pt idx="316">
                  <c:v>0.25850824211937667</c:v>
                </c:pt>
                <c:pt idx="317">
                  <c:v>0.25871295089811319</c:v>
                </c:pt>
                <c:pt idx="318">
                  <c:v>0.26439594325811444</c:v>
                </c:pt>
                <c:pt idx="319">
                  <c:v>0.26503198749673429</c:v>
                </c:pt>
                <c:pt idx="320">
                  <c:v>0.28165927697703924</c:v>
                </c:pt>
                <c:pt idx="321">
                  <c:v>0.28255065211879665</c:v>
                </c:pt>
                <c:pt idx="322">
                  <c:v>0.27805506666693497</c:v>
                </c:pt>
                <c:pt idx="323">
                  <c:v>0.27333910554294272</c:v>
                </c:pt>
                <c:pt idx="324">
                  <c:v>0.27742259768811306</c:v>
                </c:pt>
                <c:pt idx="325">
                  <c:v>0.27546425936990299</c:v>
                </c:pt>
                <c:pt idx="326">
                  <c:v>0.27332125698501414</c:v>
                </c:pt>
                <c:pt idx="327">
                  <c:v>0.27151336415796534</c:v>
                </c:pt>
                <c:pt idx="328">
                  <c:v>0.26494260483130533</c:v>
                </c:pt>
                <c:pt idx="329">
                  <c:v>0.26497383417714893</c:v>
                </c:pt>
                <c:pt idx="330">
                  <c:v>0.24400087291227929</c:v>
                </c:pt>
                <c:pt idx="331">
                  <c:v>0.24447172065817949</c:v>
                </c:pt>
                <c:pt idx="332">
                  <c:v>0.24099663949778244</c:v>
                </c:pt>
                <c:pt idx="333">
                  <c:v>0.24153781581889772</c:v>
                </c:pt>
                <c:pt idx="334">
                  <c:v>0.24066070727386393</c:v>
                </c:pt>
                <c:pt idx="335">
                  <c:v>0.24097322049303696</c:v>
                </c:pt>
                <c:pt idx="336">
                  <c:v>0.24072333794213699</c:v>
                </c:pt>
                <c:pt idx="337">
                  <c:v>0.24311204032147993</c:v>
                </c:pt>
                <c:pt idx="338">
                  <c:v>0.24190324329284729</c:v>
                </c:pt>
                <c:pt idx="339">
                  <c:v>0.24401256923879766</c:v>
                </c:pt>
                <c:pt idx="340">
                  <c:v>0.25267212372530262</c:v>
                </c:pt>
                <c:pt idx="341">
                  <c:v>0.2500692115337031</c:v>
                </c:pt>
                <c:pt idx="342">
                  <c:v>0.24995325272902105</c:v>
                </c:pt>
                <c:pt idx="343">
                  <c:v>0.23610124029452056</c:v>
                </c:pt>
                <c:pt idx="344">
                  <c:v>0.23620754466528379</c:v>
                </c:pt>
                <c:pt idx="345">
                  <c:v>0.23798470136595523</c:v>
                </c:pt>
                <c:pt idx="346">
                  <c:v>0.23241386041191853</c:v>
                </c:pt>
                <c:pt idx="347">
                  <c:v>0.23269658059478285</c:v>
                </c:pt>
                <c:pt idx="348">
                  <c:v>0.22985499096726808</c:v>
                </c:pt>
                <c:pt idx="349">
                  <c:v>0.23068457560680933</c:v>
                </c:pt>
                <c:pt idx="350">
                  <c:v>0.23352795966792764</c:v>
                </c:pt>
                <c:pt idx="351">
                  <c:v>0.23359104535391356</c:v>
                </c:pt>
                <c:pt idx="352">
                  <c:v>0.24042116627229673</c:v>
                </c:pt>
                <c:pt idx="353">
                  <c:v>0.24541289855688939</c:v>
                </c:pt>
                <c:pt idx="354">
                  <c:v>0.24961268967624792</c:v>
                </c:pt>
                <c:pt idx="355">
                  <c:v>0.25155972634809615</c:v>
                </c:pt>
                <c:pt idx="356">
                  <c:v>0.27087674492643493</c:v>
                </c:pt>
                <c:pt idx="357">
                  <c:v>0.27655260418489613</c:v>
                </c:pt>
                <c:pt idx="358">
                  <c:v>0.27686332180764384</c:v>
                </c:pt>
                <c:pt idx="359">
                  <c:v>0.27727871805132354</c:v>
                </c:pt>
                <c:pt idx="360">
                  <c:v>0.27742773184351305</c:v>
                </c:pt>
                <c:pt idx="361">
                  <c:v>0.2888784394334421</c:v>
                </c:pt>
                <c:pt idx="362">
                  <c:v>0.29073347337725397</c:v>
                </c:pt>
                <c:pt idx="363">
                  <c:v>0.29550084556969741</c:v>
                </c:pt>
                <c:pt idx="364">
                  <c:v>0.2958982138458664</c:v>
                </c:pt>
                <c:pt idx="365">
                  <c:v>0.29655976560699004</c:v>
                </c:pt>
                <c:pt idx="366">
                  <c:v>0.29666441739799848</c:v>
                </c:pt>
                <c:pt idx="367">
                  <c:v>0.29354799682428739</c:v>
                </c:pt>
                <c:pt idx="368">
                  <c:v>0.29232882132298504</c:v>
                </c:pt>
                <c:pt idx="369">
                  <c:v>0.29217930916432122</c:v>
                </c:pt>
                <c:pt idx="370">
                  <c:v>0.29153604111926035</c:v>
                </c:pt>
                <c:pt idx="371">
                  <c:v>0.30059036701249708</c:v>
                </c:pt>
                <c:pt idx="372">
                  <c:v>0.30060278444202843</c:v>
                </c:pt>
                <c:pt idx="373">
                  <c:v>0.30328100980386224</c:v>
                </c:pt>
                <c:pt idx="374">
                  <c:v>0.30665573560564297</c:v>
                </c:pt>
                <c:pt idx="375">
                  <c:v>0.30846146495735077</c:v>
                </c:pt>
                <c:pt idx="376">
                  <c:v>0.31065638515708527</c:v>
                </c:pt>
                <c:pt idx="377">
                  <c:v>0.31388850606973623</c:v>
                </c:pt>
                <c:pt idx="378">
                  <c:v>0.30479955121058983</c:v>
                </c:pt>
                <c:pt idx="379">
                  <c:v>0.30510626758390691</c:v>
                </c:pt>
                <c:pt idx="380">
                  <c:v>0.29186940203542799</c:v>
                </c:pt>
                <c:pt idx="381">
                  <c:v>0.30340897429448249</c:v>
                </c:pt>
                <c:pt idx="382">
                  <c:v>0.31205650490155101</c:v>
                </c:pt>
                <c:pt idx="383">
                  <c:v>0.32369905466550952</c:v>
                </c:pt>
                <c:pt idx="384">
                  <c:v>0.31761022889647</c:v>
                </c:pt>
                <c:pt idx="385">
                  <c:v>0.31915517108761321</c:v>
                </c:pt>
                <c:pt idx="386">
                  <c:v>0.3194628330811114</c:v>
                </c:pt>
                <c:pt idx="387">
                  <c:v>0.32042868314222089</c:v>
                </c:pt>
                <c:pt idx="388">
                  <c:v>0.32831112560972514</c:v>
                </c:pt>
                <c:pt idx="389">
                  <c:v>0.33038719033827618</c:v>
                </c:pt>
                <c:pt idx="390">
                  <c:v>0.32655853212635649</c:v>
                </c:pt>
                <c:pt idx="391">
                  <c:v>0.33278703334925092</c:v>
                </c:pt>
                <c:pt idx="392">
                  <c:v>0.33266608168694278</c:v>
                </c:pt>
                <c:pt idx="393">
                  <c:v>0.331176935942328</c:v>
                </c:pt>
                <c:pt idx="394">
                  <c:v>0.33584546811151866</c:v>
                </c:pt>
                <c:pt idx="395">
                  <c:v>0.3369402732266179</c:v>
                </c:pt>
                <c:pt idx="396">
                  <c:v>0.33464197929577577</c:v>
                </c:pt>
                <c:pt idx="397">
                  <c:v>0.33438536755593218</c:v>
                </c:pt>
                <c:pt idx="398">
                  <c:v>0.33427773734165184</c:v>
                </c:pt>
                <c:pt idx="399">
                  <c:v>0.37534593474826222</c:v>
                </c:pt>
                <c:pt idx="400">
                  <c:v>0.37329842171810607</c:v>
                </c:pt>
                <c:pt idx="401">
                  <c:v>0.37497574338624695</c:v>
                </c:pt>
                <c:pt idx="402">
                  <c:v>0.4307790596383162</c:v>
                </c:pt>
                <c:pt idx="403">
                  <c:v>0.43375884250233793</c:v>
                </c:pt>
                <c:pt idx="404">
                  <c:v>0.43886125849694124</c:v>
                </c:pt>
                <c:pt idx="405">
                  <c:v>0.45011524041306272</c:v>
                </c:pt>
                <c:pt idx="406">
                  <c:v>0.46097667093279915</c:v>
                </c:pt>
                <c:pt idx="407">
                  <c:v>0.45795709226106179</c:v>
                </c:pt>
                <c:pt idx="408">
                  <c:v>0.46839316881317805</c:v>
                </c:pt>
                <c:pt idx="409">
                  <c:v>0.48436722296309231</c:v>
                </c:pt>
                <c:pt idx="410">
                  <c:v>0.48438333081915586</c:v>
                </c:pt>
                <c:pt idx="411">
                  <c:v>0.48807385941496001</c:v>
                </c:pt>
                <c:pt idx="412">
                  <c:v>0.48785271158415006</c:v>
                </c:pt>
                <c:pt idx="413">
                  <c:v>0.49748075984196771</c:v>
                </c:pt>
                <c:pt idx="414">
                  <c:v>0.49288573600317942</c:v>
                </c:pt>
                <c:pt idx="415">
                  <c:v>0.48915743322267419</c:v>
                </c:pt>
                <c:pt idx="416">
                  <c:v>0.48596851957587667</c:v>
                </c:pt>
                <c:pt idx="417">
                  <c:v>0.48627249245359416</c:v>
                </c:pt>
                <c:pt idx="418">
                  <c:v>0.49059065502367805</c:v>
                </c:pt>
                <c:pt idx="419">
                  <c:v>0.50334179144066016</c:v>
                </c:pt>
                <c:pt idx="420">
                  <c:v>0.51228088538432193</c:v>
                </c:pt>
                <c:pt idx="421">
                  <c:v>0.50976319964547101</c:v>
                </c:pt>
                <c:pt idx="422">
                  <c:v>0.51864179695507184</c:v>
                </c:pt>
                <c:pt idx="423">
                  <c:v>0.5170133367979407</c:v>
                </c:pt>
                <c:pt idx="424">
                  <c:v>0.52045581979633104</c:v>
                </c:pt>
                <c:pt idx="425">
                  <c:v>0.52081808447028044</c:v>
                </c:pt>
                <c:pt idx="426">
                  <c:v>0.52786176017106878</c:v>
                </c:pt>
                <c:pt idx="427">
                  <c:v>0.52786839426935328</c:v>
                </c:pt>
                <c:pt idx="428">
                  <c:v>0.53052968967098602</c:v>
                </c:pt>
                <c:pt idx="429">
                  <c:v>0.53858255975959068</c:v>
                </c:pt>
                <c:pt idx="430">
                  <c:v>0.53895897423753047</c:v>
                </c:pt>
                <c:pt idx="431">
                  <c:v>0.53448815449316611</c:v>
                </c:pt>
                <c:pt idx="432">
                  <c:v>0.54047610494524234</c:v>
                </c:pt>
                <c:pt idx="433">
                  <c:v>0.53917819181699667</c:v>
                </c:pt>
                <c:pt idx="434">
                  <c:v>0.53790956854824556</c:v>
                </c:pt>
                <c:pt idx="435">
                  <c:v>0.53993315553957233</c:v>
                </c:pt>
                <c:pt idx="436">
                  <c:v>0.53979689722685653</c:v>
                </c:pt>
                <c:pt idx="437">
                  <c:v>0.54059222583974886</c:v>
                </c:pt>
                <c:pt idx="438">
                  <c:v>0.54598199504517808</c:v>
                </c:pt>
                <c:pt idx="439">
                  <c:v>0.55953236855752009</c:v>
                </c:pt>
                <c:pt idx="440">
                  <c:v>0.55819936589187436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D4-4A52-AADC-3889A8963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109888"/>
        <c:axId val="1314411312"/>
      </c:lineChart>
      <c:dateAx>
        <c:axId val="14491098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411312"/>
        <c:crosses val="autoZero"/>
        <c:auto val="1"/>
        <c:lblOffset val="100"/>
        <c:baseTimeUnit val="days"/>
      </c:dateAx>
      <c:valAx>
        <c:axId val="131441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10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EWMA</a:t>
            </a:r>
            <a:r>
              <a:rPr lang="en-US" baseline="0"/>
              <a:t> VaR Forecast vs Actual Portfolio P&amp;L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Backtest!$B$1</c:f>
              <c:strCache>
                <c:ptCount val="1"/>
                <c:pt idx="0">
                  <c:v>Actual P&amp;L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Backtest!$A$2:$A$442</c:f>
              <c:numCache>
                <c:formatCode>m/d/yyyy</c:formatCode>
                <c:ptCount val="441"/>
                <c:pt idx="0">
                  <c:v>45590</c:v>
                </c:pt>
                <c:pt idx="1">
                  <c:v>45593</c:v>
                </c:pt>
                <c:pt idx="2">
                  <c:v>45594</c:v>
                </c:pt>
                <c:pt idx="3">
                  <c:v>45595</c:v>
                </c:pt>
                <c:pt idx="4">
                  <c:v>45596</c:v>
                </c:pt>
                <c:pt idx="5">
                  <c:v>45597</c:v>
                </c:pt>
                <c:pt idx="6">
                  <c:v>45600</c:v>
                </c:pt>
                <c:pt idx="7">
                  <c:v>45601</c:v>
                </c:pt>
                <c:pt idx="8">
                  <c:v>45602</c:v>
                </c:pt>
                <c:pt idx="9">
                  <c:v>45603</c:v>
                </c:pt>
                <c:pt idx="10">
                  <c:v>45604</c:v>
                </c:pt>
                <c:pt idx="11">
                  <c:v>45607</c:v>
                </c:pt>
                <c:pt idx="12">
                  <c:v>45608</c:v>
                </c:pt>
                <c:pt idx="13">
                  <c:v>45609</c:v>
                </c:pt>
                <c:pt idx="14">
                  <c:v>45610</c:v>
                </c:pt>
                <c:pt idx="15">
                  <c:v>45611</c:v>
                </c:pt>
                <c:pt idx="16">
                  <c:v>45614</c:v>
                </c:pt>
                <c:pt idx="17">
                  <c:v>45615</c:v>
                </c:pt>
                <c:pt idx="18">
                  <c:v>45616</c:v>
                </c:pt>
                <c:pt idx="19">
                  <c:v>45617</c:v>
                </c:pt>
                <c:pt idx="20">
                  <c:v>45618</c:v>
                </c:pt>
                <c:pt idx="21">
                  <c:v>45621</c:v>
                </c:pt>
                <c:pt idx="22">
                  <c:v>45622</c:v>
                </c:pt>
                <c:pt idx="23">
                  <c:v>45623</c:v>
                </c:pt>
                <c:pt idx="24">
                  <c:v>45625</c:v>
                </c:pt>
                <c:pt idx="25">
                  <c:v>45628</c:v>
                </c:pt>
                <c:pt idx="26">
                  <c:v>45629</c:v>
                </c:pt>
                <c:pt idx="27">
                  <c:v>45630</c:v>
                </c:pt>
                <c:pt idx="28">
                  <c:v>45631</c:v>
                </c:pt>
                <c:pt idx="29">
                  <c:v>45632</c:v>
                </c:pt>
                <c:pt idx="30">
                  <c:v>45635</c:v>
                </c:pt>
                <c:pt idx="31">
                  <c:v>45636</c:v>
                </c:pt>
                <c:pt idx="32">
                  <c:v>45637</c:v>
                </c:pt>
                <c:pt idx="33">
                  <c:v>45638</c:v>
                </c:pt>
                <c:pt idx="34">
                  <c:v>45639</c:v>
                </c:pt>
                <c:pt idx="35">
                  <c:v>45642</c:v>
                </c:pt>
                <c:pt idx="36">
                  <c:v>45643</c:v>
                </c:pt>
                <c:pt idx="37">
                  <c:v>45644</c:v>
                </c:pt>
                <c:pt idx="38">
                  <c:v>45645</c:v>
                </c:pt>
                <c:pt idx="39">
                  <c:v>45646</c:v>
                </c:pt>
                <c:pt idx="40">
                  <c:v>45649</c:v>
                </c:pt>
                <c:pt idx="41">
                  <c:v>45650</c:v>
                </c:pt>
                <c:pt idx="42">
                  <c:v>45652</c:v>
                </c:pt>
                <c:pt idx="43">
                  <c:v>45653</c:v>
                </c:pt>
                <c:pt idx="44">
                  <c:v>45656</c:v>
                </c:pt>
                <c:pt idx="45">
                  <c:v>45657</c:v>
                </c:pt>
                <c:pt idx="46">
                  <c:v>45659</c:v>
                </c:pt>
                <c:pt idx="47">
                  <c:v>45660</c:v>
                </c:pt>
                <c:pt idx="48">
                  <c:v>45663</c:v>
                </c:pt>
                <c:pt idx="49">
                  <c:v>45664</c:v>
                </c:pt>
                <c:pt idx="50">
                  <c:v>45665</c:v>
                </c:pt>
                <c:pt idx="51">
                  <c:v>45667</c:v>
                </c:pt>
                <c:pt idx="52">
                  <c:v>45670</c:v>
                </c:pt>
                <c:pt idx="53">
                  <c:v>45671</c:v>
                </c:pt>
                <c:pt idx="54">
                  <c:v>45672</c:v>
                </c:pt>
                <c:pt idx="55">
                  <c:v>45673</c:v>
                </c:pt>
                <c:pt idx="56">
                  <c:v>45674</c:v>
                </c:pt>
                <c:pt idx="57">
                  <c:v>45678</c:v>
                </c:pt>
                <c:pt idx="58">
                  <c:v>45679</c:v>
                </c:pt>
                <c:pt idx="59">
                  <c:v>45680</c:v>
                </c:pt>
                <c:pt idx="60">
                  <c:v>45681</c:v>
                </c:pt>
                <c:pt idx="61">
                  <c:v>45684</c:v>
                </c:pt>
                <c:pt idx="62">
                  <c:v>45685</c:v>
                </c:pt>
                <c:pt idx="63">
                  <c:v>45686</c:v>
                </c:pt>
                <c:pt idx="64">
                  <c:v>45687</c:v>
                </c:pt>
                <c:pt idx="65">
                  <c:v>45688</c:v>
                </c:pt>
                <c:pt idx="66">
                  <c:v>45691</c:v>
                </c:pt>
                <c:pt idx="67">
                  <c:v>45692</c:v>
                </c:pt>
                <c:pt idx="68">
                  <c:v>45693</c:v>
                </c:pt>
                <c:pt idx="69">
                  <c:v>45694</c:v>
                </c:pt>
                <c:pt idx="70">
                  <c:v>45695</c:v>
                </c:pt>
                <c:pt idx="71">
                  <c:v>45698</c:v>
                </c:pt>
                <c:pt idx="72">
                  <c:v>45699</c:v>
                </c:pt>
                <c:pt idx="73">
                  <c:v>45700</c:v>
                </c:pt>
                <c:pt idx="74">
                  <c:v>45701</c:v>
                </c:pt>
                <c:pt idx="75">
                  <c:v>45702</c:v>
                </c:pt>
                <c:pt idx="76">
                  <c:v>45706</c:v>
                </c:pt>
                <c:pt idx="77">
                  <c:v>45707</c:v>
                </c:pt>
                <c:pt idx="78">
                  <c:v>45708</c:v>
                </c:pt>
                <c:pt idx="79">
                  <c:v>45709</c:v>
                </c:pt>
                <c:pt idx="80">
                  <c:v>45712</c:v>
                </c:pt>
                <c:pt idx="81">
                  <c:v>45713</c:v>
                </c:pt>
                <c:pt idx="82">
                  <c:v>45714</c:v>
                </c:pt>
                <c:pt idx="83">
                  <c:v>45715</c:v>
                </c:pt>
                <c:pt idx="84">
                  <c:v>45716</c:v>
                </c:pt>
                <c:pt idx="85">
                  <c:v>45719</c:v>
                </c:pt>
                <c:pt idx="86">
                  <c:v>45720</c:v>
                </c:pt>
                <c:pt idx="87">
                  <c:v>45721</c:v>
                </c:pt>
                <c:pt idx="88">
                  <c:v>45722</c:v>
                </c:pt>
                <c:pt idx="89">
                  <c:v>45723</c:v>
                </c:pt>
                <c:pt idx="90">
                  <c:v>45726</c:v>
                </c:pt>
                <c:pt idx="91">
                  <c:v>45727</c:v>
                </c:pt>
                <c:pt idx="92">
                  <c:v>45728</c:v>
                </c:pt>
                <c:pt idx="93">
                  <c:v>45729</c:v>
                </c:pt>
                <c:pt idx="94">
                  <c:v>45730</c:v>
                </c:pt>
                <c:pt idx="95">
                  <c:v>45733</c:v>
                </c:pt>
                <c:pt idx="96">
                  <c:v>45734</c:v>
                </c:pt>
                <c:pt idx="97">
                  <c:v>45735</c:v>
                </c:pt>
                <c:pt idx="98">
                  <c:v>45736</c:v>
                </c:pt>
                <c:pt idx="99">
                  <c:v>45737</c:v>
                </c:pt>
                <c:pt idx="100">
                  <c:v>45740</c:v>
                </c:pt>
                <c:pt idx="101">
                  <c:v>45741</c:v>
                </c:pt>
                <c:pt idx="102">
                  <c:v>45742</c:v>
                </c:pt>
                <c:pt idx="103">
                  <c:v>45743</c:v>
                </c:pt>
                <c:pt idx="104">
                  <c:v>45744</c:v>
                </c:pt>
                <c:pt idx="105">
                  <c:v>45747</c:v>
                </c:pt>
                <c:pt idx="106">
                  <c:v>45748</c:v>
                </c:pt>
                <c:pt idx="107">
                  <c:v>45749</c:v>
                </c:pt>
                <c:pt idx="108">
                  <c:v>45750</c:v>
                </c:pt>
                <c:pt idx="109">
                  <c:v>45751</c:v>
                </c:pt>
                <c:pt idx="110">
                  <c:v>45754</c:v>
                </c:pt>
                <c:pt idx="111">
                  <c:v>45755</c:v>
                </c:pt>
                <c:pt idx="112">
                  <c:v>45756</c:v>
                </c:pt>
                <c:pt idx="113">
                  <c:v>45757</c:v>
                </c:pt>
                <c:pt idx="114">
                  <c:v>45758</c:v>
                </c:pt>
                <c:pt idx="115">
                  <c:v>45761</c:v>
                </c:pt>
                <c:pt idx="116">
                  <c:v>45762</c:v>
                </c:pt>
                <c:pt idx="117">
                  <c:v>45763</c:v>
                </c:pt>
                <c:pt idx="118">
                  <c:v>45764</c:v>
                </c:pt>
                <c:pt idx="119">
                  <c:v>45768</c:v>
                </c:pt>
                <c:pt idx="120">
                  <c:v>45769</c:v>
                </c:pt>
                <c:pt idx="121">
                  <c:v>45770</c:v>
                </c:pt>
                <c:pt idx="122">
                  <c:v>45771</c:v>
                </c:pt>
                <c:pt idx="123">
                  <c:v>45772</c:v>
                </c:pt>
                <c:pt idx="124">
                  <c:v>45775</c:v>
                </c:pt>
                <c:pt idx="125">
                  <c:v>45776</c:v>
                </c:pt>
                <c:pt idx="126">
                  <c:v>45777</c:v>
                </c:pt>
                <c:pt idx="127">
                  <c:v>45778</c:v>
                </c:pt>
                <c:pt idx="128">
                  <c:v>45779</c:v>
                </c:pt>
                <c:pt idx="129">
                  <c:v>45782</c:v>
                </c:pt>
                <c:pt idx="130">
                  <c:v>45783</c:v>
                </c:pt>
                <c:pt idx="131">
                  <c:v>45784</c:v>
                </c:pt>
                <c:pt idx="132">
                  <c:v>45785</c:v>
                </c:pt>
                <c:pt idx="133">
                  <c:v>45786</c:v>
                </c:pt>
                <c:pt idx="134">
                  <c:v>45789</c:v>
                </c:pt>
                <c:pt idx="135">
                  <c:v>45790</c:v>
                </c:pt>
                <c:pt idx="136">
                  <c:v>45791</c:v>
                </c:pt>
                <c:pt idx="137">
                  <c:v>45792</c:v>
                </c:pt>
                <c:pt idx="138">
                  <c:v>45793</c:v>
                </c:pt>
                <c:pt idx="139">
                  <c:v>45796</c:v>
                </c:pt>
                <c:pt idx="140">
                  <c:v>45797</c:v>
                </c:pt>
                <c:pt idx="141">
                  <c:v>45798</c:v>
                </c:pt>
                <c:pt idx="142">
                  <c:v>45799</c:v>
                </c:pt>
                <c:pt idx="143">
                  <c:v>45800</c:v>
                </c:pt>
                <c:pt idx="144">
                  <c:v>45804</c:v>
                </c:pt>
                <c:pt idx="145">
                  <c:v>45805</c:v>
                </c:pt>
                <c:pt idx="146">
                  <c:v>45806</c:v>
                </c:pt>
                <c:pt idx="147">
                  <c:v>45807</c:v>
                </c:pt>
                <c:pt idx="148">
                  <c:v>45810</c:v>
                </c:pt>
                <c:pt idx="149">
                  <c:v>45811</c:v>
                </c:pt>
                <c:pt idx="150">
                  <c:v>45812</c:v>
                </c:pt>
                <c:pt idx="151">
                  <c:v>45813</c:v>
                </c:pt>
                <c:pt idx="152">
                  <c:v>45814</c:v>
                </c:pt>
                <c:pt idx="153">
                  <c:v>45817</c:v>
                </c:pt>
                <c:pt idx="154">
                  <c:v>45818</c:v>
                </c:pt>
                <c:pt idx="155">
                  <c:v>45819</c:v>
                </c:pt>
                <c:pt idx="156">
                  <c:v>45820</c:v>
                </c:pt>
                <c:pt idx="157">
                  <c:v>45821</c:v>
                </c:pt>
                <c:pt idx="158">
                  <c:v>45824</c:v>
                </c:pt>
                <c:pt idx="159">
                  <c:v>45825</c:v>
                </c:pt>
                <c:pt idx="160">
                  <c:v>45826</c:v>
                </c:pt>
                <c:pt idx="161">
                  <c:v>45828</c:v>
                </c:pt>
                <c:pt idx="162">
                  <c:v>45831</c:v>
                </c:pt>
                <c:pt idx="163">
                  <c:v>45832</c:v>
                </c:pt>
                <c:pt idx="164">
                  <c:v>45833</c:v>
                </c:pt>
                <c:pt idx="165">
                  <c:v>45834</c:v>
                </c:pt>
                <c:pt idx="166">
                  <c:v>45835</c:v>
                </c:pt>
                <c:pt idx="167">
                  <c:v>45838</c:v>
                </c:pt>
                <c:pt idx="168">
                  <c:v>45839</c:v>
                </c:pt>
                <c:pt idx="169">
                  <c:v>45840</c:v>
                </c:pt>
                <c:pt idx="170">
                  <c:v>45841</c:v>
                </c:pt>
                <c:pt idx="171">
                  <c:v>45845</c:v>
                </c:pt>
                <c:pt idx="172">
                  <c:v>45846</c:v>
                </c:pt>
                <c:pt idx="173">
                  <c:v>45847</c:v>
                </c:pt>
                <c:pt idx="174">
                  <c:v>45848</c:v>
                </c:pt>
                <c:pt idx="175">
                  <c:v>45849</c:v>
                </c:pt>
                <c:pt idx="176">
                  <c:v>45852</c:v>
                </c:pt>
                <c:pt idx="177">
                  <c:v>45853</c:v>
                </c:pt>
                <c:pt idx="178">
                  <c:v>45854</c:v>
                </c:pt>
                <c:pt idx="179">
                  <c:v>45855</c:v>
                </c:pt>
                <c:pt idx="180">
                  <c:v>45856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45866</c:v>
                </c:pt>
                <c:pt idx="187">
                  <c:v>45867</c:v>
                </c:pt>
                <c:pt idx="188">
                  <c:v>45868</c:v>
                </c:pt>
                <c:pt idx="189">
                  <c:v>45869</c:v>
                </c:pt>
                <c:pt idx="190">
                  <c:v>45870</c:v>
                </c:pt>
                <c:pt idx="191">
                  <c:v>45873</c:v>
                </c:pt>
                <c:pt idx="192">
                  <c:v>45874</c:v>
                </c:pt>
                <c:pt idx="193">
                  <c:v>45875</c:v>
                </c:pt>
                <c:pt idx="194">
                  <c:v>45876</c:v>
                </c:pt>
                <c:pt idx="195">
                  <c:v>45877</c:v>
                </c:pt>
                <c:pt idx="196">
                  <c:v>45880</c:v>
                </c:pt>
                <c:pt idx="197">
                  <c:v>45881</c:v>
                </c:pt>
                <c:pt idx="198">
                  <c:v>45882</c:v>
                </c:pt>
                <c:pt idx="199">
                  <c:v>45883</c:v>
                </c:pt>
                <c:pt idx="200">
                  <c:v>45884</c:v>
                </c:pt>
                <c:pt idx="201">
                  <c:v>45887</c:v>
                </c:pt>
                <c:pt idx="202">
                  <c:v>45888</c:v>
                </c:pt>
                <c:pt idx="203">
                  <c:v>45889</c:v>
                </c:pt>
                <c:pt idx="204">
                  <c:v>45890</c:v>
                </c:pt>
                <c:pt idx="205">
                  <c:v>45891</c:v>
                </c:pt>
                <c:pt idx="206">
                  <c:v>45894</c:v>
                </c:pt>
                <c:pt idx="207">
                  <c:v>45895</c:v>
                </c:pt>
                <c:pt idx="208">
                  <c:v>45896</c:v>
                </c:pt>
                <c:pt idx="209">
                  <c:v>45897</c:v>
                </c:pt>
                <c:pt idx="210">
                  <c:v>45898</c:v>
                </c:pt>
                <c:pt idx="211">
                  <c:v>45902</c:v>
                </c:pt>
                <c:pt idx="212">
                  <c:v>45903</c:v>
                </c:pt>
                <c:pt idx="213">
                  <c:v>45904</c:v>
                </c:pt>
                <c:pt idx="214">
                  <c:v>45905</c:v>
                </c:pt>
                <c:pt idx="215">
                  <c:v>45908</c:v>
                </c:pt>
                <c:pt idx="216">
                  <c:v>45909</c:v>
                </c:pt>
                <c:pt idx="217">
                  <c:v>45910</c:v>
                </c:pt>
                <c:pt idx="218">
                  <c:v>45911</c:v>
                </c:pt>
                <c:pt idx="219">
                  <c:v>45912</c:v>
                </c:pt>
                <c:pt idx="220">
                  <c:v>45915</c:v>
                </c:pt>
                <c:pt idx="221">
                  <c:v>45916</c:v>
                </c:pt>
                <c:pt idx="222">
                  <c:v>45917</c:v>
                </c:pt>
                <c:pt idx="223">
                  <c:v>45918</c:v>
                </c:pt>
                <c:pt idx="224">
                  <c:v>45919</c:v>
                </c:pt>
                <c:pt idx="225">
                  <c:v>45922</c:v>
                </c:pt>
                <c:pt idx="226">
                  <c:v>45923</c:v>
                </c:pt>
                <c:pt idx="227">
                  <c:v>45924</c:v>
                </c:pt>
                <c:pt idx="228">
                  <c:v>45925</c:v>
                </c:pt>
                <c:pt idx="229">
                  <c:v>45926</c:v>
                </c:pt>
                <c:pt idx="230">
                  <c:v>45929</c:v>
                </c:pt>
                <c:pt idx="231">
                  <c:v>45930</c:v>
                </c:pt>
                <c:pt idx="232">
                  <c:v>45931</c:v>
                </c:pt>
                <c:pt idx="233">
                  <c:v>45932</c:v>
                </c:pt>
                <c:pt idx="234">
                  <c:v>45933</c:v>
                </c:pt>
                <c:pt idx="235">
                  <c:v>45936</c:v>
                </c:pt>
                <c:pt idx="236">
                  <c:v>45937</c:v>
                </c:pt>
                <c:pt idx="237">
                  <c:v>45938</c:v>
                </c:pt>
                <c:pt idx="238">
                  <c:v>45939</c:v>
                </c:pt>
                <c:pt idx="239">
                  <c:v>45940</c:v>
                </c:pt>
                <c:pt idx="240">
                  <c:v>45943</c:v>
                </c:pt>
                <c:pt idx="241">
                  <c:v>45944</c:v>
                </c:pt>
                <c:pt idx="242">
                  <c:v>45945</c:v>
                </c:pt>
                <c:pt idx="243">
                  <c:v>45946</c:v>
                </c:pt>
                <c:pt idx="244">
                  <c:v>45947</c:v>
                </c:pt>
                <c:pt idx="245">
                  <c:v>45950</c:v>
                </c:pt>
                <c:pt idx="246">
                  <c:v>45951</c:v>
                </c:pt>
                <c:pt idx="247">
                  <c:v>45952</c:v>
                </c:pt>
                <c:pt idx="248">
                  <c:v>45953</c:v>
                </c:pt>
                <c:pt idx="249">
                  <c:v>45954</c:v>
                </c:pt>
                <c:pt idx="250">
                  <c:v>45957</c:v>
                </c:pt>
                <c:pt idx="251">
                  <c:v>45958</c:v>
                </c:pt>
                <c:pt idx="252">
                  <c:v>45959</c:v>
                </c:pt>
                <c:pt idx="253">
                  <c:v>45960</c:v>
                </c:pt>
                <c:pt idx="254">
                  <c:v>45961</c:v>
                </c:pt>
                <c:pt idx="255">
                  <c:v>45964</c:v>
                </c:pt>
                <c:pt idx="256">
                  <c:v>45965</c:v>
                </c:pt>
                <c:pt idx="257">
                  <c:v>45966</c:v>
                </c:pt>
                <c:pt idx="258">
                  <c:v>45967</c:v>
                </c:pt>
                <c:pt idx="259">
                  <c:v>45968</c:v>
                </c:pt>
                <c:pt idx="260">
                  <c:v>45971</c:v>
                </c:pt>
                <c:pt idx="261">
                  <c:v>45972</c:v>
                </c:pt>
                <c:pt idx="262">
                  <c:v>45973</c:v>
                </c:pt>
                <c:pt idx="263">
                  <c:v>45974</c:v>
                </c:pt>
                <c:pt idx="264">
                  <c:v>45975</c:v>
                </c:pt>
                <c:pt idx="265">
                  <c:v>45978</c:v>
                </c:pt>
                <c:pt idx="266">
                  <c:v>45979</c:v>
                </c:pt>
                <c:pt idx="267">
                  <c:v>45980</c:v>
                </c:pt>
                <c:pt idx="268">
                  <c:v>45981</c:v>
                </c:pt>
                <c:pt idx="269">
                  <c:v>45982</c:v>
                </c:pt>
                <c:pt idx="270">
                  <c:v>45985</c:v>
                </c:pt>
                <c:pt idx="271">
                  <c:v>45986</c:v>
                </c:pt>
                <c:pt idx="272">
                  <c:v>45987</c:v>
                </c:pt>
                <c:pt idx="273">
                  <c:v>45989</c:v>
                </c:pt>
                <c:pt idx="274">
                  <c:v>45992</c:v>
                </c:pt>
                <c:pt idx="275">
                  <c:v>45993</c:v>
                </c:pt>
                <c:pt idx="276">
                  <c:v>45994</c:v>
                </c:pt>
                <c:pt idx="277">
                  <c:v>45995</c:v>
                </c:pt>
                <c:pt idx="278">
                  <c:v>45996</c:v>
                </c:pt>
                <c:pt idx="279">
                  <c:v>45999</c:v>
                </c:pt>
                <c:pt idx="280">
                  <c:v>46000</c:v>
                </c:pt>
                <c:pt idx="281">
                  <c:v>46001</c:v>
                </c:pt>
                <c:pt idx="282">
                  <c:v>46002</c:v>
                </c:pt>
                <c:pt idx="283">
                  <c:v>46003</c:v>
                </c:pt>
                <c:pt idx="284">
                  <c:v>46006</c:v>
                </c:pt>
                <c:pt idx="285">
                  <c:v>46007</c:v>
                </c:pt>
                <c:pt idx="286">
                  <c:v>46008</c:v>
                </c:pt>
                <c:pt idx="287">
                  <c:v>46009</c:v>
                </c:pt>
                <c:pt idx="288">
                  <c:v>46010</c:v>
                </c:pt>
                <c:pt idx="289">
                  <c:v>46013</c:v>
                </c:pt>
                <c:pt idx="290">
                  <c:v>46014</c:v>
                </c:pt>
                <c:pt idx="291">
                  <c:v>46015</c:v>
                </c:pt>
                <c:pt idx="292">
                  <c:v>46017</c:v>
                </c:pt>
                <c:pt idx="293">
                  <c:v>46020</c:v>
                </c:pt>
                <c:pt idx="294">
                  <c:v>46021</c:v>
                </c:pt>
                <c:pt idx="295">
                  <c:v>46022</c:v>
                </c:pt>
                <c:pt idx="296">
                  <c:v>46024</c:v>
                </c:pt>
                <c:pt idx="297">
                  <c:v>46027</c:v>
                </c:pt>
                <c:pt idx="298">
                  <c:v>46028</c:v>
                </c:pt>
                <c:pt idx="299">
                  <c:v>46029</c:v>
                </c:pt>
                <c:pt idx="300">
                  <c:v>46030</c:v>
                </c:pt>
                <c:pt idx="301">
                  <c:v>46031</c:v>
                </c:pt>
                <c:pt idx="302">
                  <c:v>46034</c:v>
                </c:pt>
                <c:pt idx="303">
                  <c:v>46035</c:v>
                </c:pt>
                <c:pt idx="304">
                  <c:v>46036</c:v>
                </c:pt>
                <c:pt idx="305">
                  <c:v>46037</c:v>
                </c:pt>
                <c:pt idx="306">
                  <c:v>46038</c:v>
                </c:pt>
                <c:pt idx="307">
                  <c:v>46042</c:v>
                </c:pt>
                <c:pt idx="308">
                  <c:v>46043</c:v>
                </c:pt>
                <c:pt idx="309">
                  <c:v>46044</c:v>
                </c:pt>
                <c:pt idx="310">
                  <c:v>46045</c:v>
                </c:pt>
                <c:pt idx="311">
                  <c:v>46048</c:v>
                </c:pt>
                <c:pt idx="312">
                  <c:v>46049</c:v>
                </c:pt>
                <c:pt idx="313">
                  <c:v>46050</c:v>
                </c:pt>
                <c:pt idx="314">
                  <c:v>46051</c:v>
                </c:pt>
                <c:pt idx="315">
                  <c:v>46052</c:v>
                </c:pt>
                <c:pt idx="316">
                  <c:v>46055</c:v>
                </c:pt>
                <c:pt idx="317">
                  <c:v>46056</c:v>
                </c:pt>
                <c:pt idx="318">
                  <c:v>46057</c:v>
                </c:pt>
                <c:pt idx="319">
                  <c:v>46058</c:v>
                </c:pt>
                <c:pt idx="320">
                  <c:v>46059</c:v>
                </c:pt>
                <c:pt idx="321">
                  <c:v>46062</c:v>
                </c:pt>
                <c:pt idx="322">
                  <c:v>46063</c:v>
                </c:pt>
                <c:pt idx="323">
                  <c:v>46064</c:v>
                </c:pt>
                <c:pt idx="324">
                  <c:v>46065</c:v>
                </c:pt>
                <c:pt idx="325">
                  <c:v>46066</c:v>
                </c:pt>
                <c:pt idx="326">
                  <c:v>46070</c:v>
                </c:pt>
                <c:pt idx="327">
                  <c:v>46071</c:v>
                </c:pt>
                <c:pt idx="328">
                  <c:v>46072</c:v>
                </c:pt>
                <c:pt idx="329">
                  <c:v>46073</c:v>
                </c:pt>
                <c:pt idx="330">
                  <c:v>46076</c:v>
                </c:pt>
                <c:pt idx="331">
                  <c:v>46077</c:v>
                </c:pt>
                <c:pt idx="332">
                  <c:v>46078</c:v>
                </c:pt>
                <c:pt idx="333">
                  <c:v>46079</c:v>
                </c:pt>
                <c:pt idx="334">
                  <c:v>46080</c:v>
                </c:pt>
                <c:pt idx="335">
                  <c:v>46083</c:v>
                </c:pt>
                <c:pt idx="336">
                  <c:v>46084</c:v>
                </c:pt>
                <c:pt idx="337">
                  <c:v>46085</c:v>
                </c:pt>
                <c:pt idx="338">
                  <c:v>46086</c:v>
                </c:pt>
                <c:pt idx="339">
                  <c:v>46087</c:v>
                </c:pt>
                <c:pt idx="340">
                  <c:v>46090</c:v>
                </c:pt>
                <c:pt idx="341">
                  <c:v>46091</c:v>
                </c:pt>
                <c:pt idx="342">
                  <c:v>46092</c:v>
                </c:pt>
                <c:pt idx="343">
                  <c:v>46093</c:v>
                </c:pt>
                <c:pt idx="344">
                  <c:v>46094</c:v>
                </c:pt>
                <c:pt idx="345">
                  <c:v>46097</c:v>
                </c:pt>
                <c:pt idx="346">
                  <c:v>46098</c:v>
                </c:pt>
                <c:pt idx="347">
                  <c:v>46099</c:v>
                </c:pt>
                <c:pt idx="348">
                  <c:v>46100</c:v>
                </c:pt>
                <c:pt idx="349">
                  <c:v>46101</c:v>
                </c:pt>
                <c:pt idx="350">
                  <c:v>46104</c:v>
                </c:pt>
                <c:pt idx="351">
                  <c:v>46105</c:v>
                </c:pt>
                <c:pt idx="352">
                  <c:v>46106</c:v>
                </c:pt>
                <c:pt idx="353">
                  <c:v>46107</c:v>
                </c:pt>
                <c:pt idx="354">
                  <c:v>46108</c:v>
                </c:pt>
                <c:pt idx="355">
                  <c:v>46111</c:v>
                </c:pt>
                <c:pt idx="356">
                  <c:v>46112</c:v>
                </c:pt>
                <c:pt idx="357">
                  <c:v>46113</c:v>
                </c:pt>
                <c:pt idx="358">
                  <c:v>46114</c:v>
                </c:pt>
                <c:pt idx="359">
                  <c:v>46118</c:v>
                </c:pt>
                <c:pt idx="360">
                  <c:v>46119</c:v>
                </c:pt>
                <c:pt idx="361">
                  <c:v>46120</c:v>
                </c:pt>
                <c:pt idx="362">
                  <c:v>46121</c:v>
                </c:pt>
                <c:pt idx="363">
                  <c:v>46122</c:v>
                </c:pt>
                <c:pt idx="364">
                  <c:v>46125</c:v>
                </c:pt>
                <c:pt idx="365">
                  <c:v>46126</c:v>
                </c:pt>
                <c:pt idx="366">
                  <c:v>46127</c:v>
                </c:pt>
                <c:pt idx="367">
                  <c:v>46128</c:v>
                </c:pt>
                <c:pt idx="368">
                  <c:v>46129</c:v>
                </c:pt>
                <c:pt idx="369">
                  <c:v>46132</c:v>
                </c:pt>
                <c:pt idx="370">
                  <c:v>46133</c:v>
                </c:pt>
                <c:pt idx="371">
                  <c:v>46134</c:v>
                </c:pt>
                <c:pt idx="372">
                  <c:v>46135</c:v>
                </c:pt>
                <c:pt idx="373">
                  <c:v>46136</c:v>
                </c:pt>
                <c:pt idx="374">
                  <c:v>46139</c:v>
                </c:pt>
                <c:pt idx="375">
                  <c:v>46140</c:v>
                </c:pt>
                <c:pt idx="376">
                  <c:v>46141</c:v>
                </c:pt>
                <c:pt idx="377">
                  <c:v>46142</c:v>
                </c:pt>
                <c:pt idx="378">
                  <c:v>46143</c:v>
                </c:pt>
                <c:pt idx="379">
                  <c:v>46146</c:v>
                </c:pt>
                <c:pt idx="380">
                  <c:v>46147</c:v>
                </c:pt>
                <c:pt idx="381">
                  <c:v>46148</c:v>
                </c:pt>
                <c:pt idx="382">
                  <c:v>46149</c:v>
                </c:pt>
                <c:pt idx="383">
                  <c:v>46150</c:v>
                </c:pt>
                <c:pt idx="384">
                  <c:v>46153</c:v>
                </c:pt>
                <c:pt idx="385">
                  <c:v>46154</c:v>
                </c:pt>
                <c:pt idx="386">
                  <c:v>46155</c:v>
                </c:pt>
                <c:pt idx="387">
                  <c:v>46156</c:v>
                </c:pt>
                <c:pt idx="388">
                  <c:v>46157</c:v>
                </c:pt>
                <c:pt idx="389">
                  <c:v>46160</c:v>
                </c:pt>
                <c:pt idx="390">
                  <c:v>46161</c:v>
                </c:pt>
                <c:pt idx="391">
                  <c:v>46162</c:v>
                </c:pt>
                <c:pt idx="392">
                  <c:v>46163</c:v>
                </c:pt>
                <c:pt idx="393">
                  <c:v>46164</c:v>
                </c:pt>
                <c:pt idx="394">
                  <c:v>46168</c:v>
                </c:pt>
                <c:pt idx="395">
                  <c:v>46169</c:v>
                </c:pt>
                <c:pt idx="396">
                  <c:v>46170</c:v>
                </c:pt>
                <c:pt idx="397">
                  <c:v>46171</c:v>
                </c:pt>
                <c:pt idx="398">
                  <c:v>46174</c:v>
                </c:pt>
                <c:pt idx="399">
                  <c:v>46175</c:v>
                </c:pt>
                <c:pt idx="400">
                  <c:v>46176</c:v>
                </c:pt>
                <c:pt idx="401">
                  <c:v>46177</c:v>
                </c:pt>
                <c:pt idx="402">
                  <c:v>46178</c:v>
                </c:pt>
                <c:pt idx="403">
                  <c:v>46181</c:v>
                </c:pt>
                <c:pt idx="404">
                  <c:v>46182</c:v>
                </c:pt>
                <c:pt idx="405">
                  <c:v>46183</c:v>
                </c:pt>
                <c:pt idx="406">
                  <c:v>46184</c:v>
                </c:pt>
                <c:pt idx="407">
                  <c:v>46185</c:v>
                </c:pt>
                <c:pt idx="408">
                  <c:v>46188</c:v>
                </c:pt>
                <c:pt idx="409">
                  <c:v>46189</c:v>
                </c:pt>
                <c:pt idx="410">
                  <c:v>46190</c:v>
                </c:pt>
                <c:pt idx="411">
                  <c:v>46191</c:v>
                </c:pt>
                <c:pt idx="412">
                  <c:v>46195</c:v>
                </c:pt>
                <c:pt idx="413">
                  <c:v>46196</c:v>
                </c:pt>
                <c:pt idx="414">
                  <c:v>46197</c:v>
                </c:pt>
                <c:pt idx="415">
                  <c:v>46198</c:v>
                </c:pt>
                <c:pt idx="416">
                  <c:v>46199</c:v>
                </c:pt>
                <c:pt idx="417">
                  <c:v>46202</c:v>
                </c:pt>
                <c:pt idx="418">
                  <c:v>46203</c:v>
                </c:pt>
                <c:pt idx="419">
                  <c:v>46204</c:v>
                </c:pt>
                <c:pt idx="420">
                  <c:v>46205</c:v>
                </c:pt>
                <c:pt idx="421">
                  <c:v>46209</c:v>
                </c:pt>
                <c:pt idx="422">
                  <c:v>46210</c:v>
                </c:pt>
                <c:pt idx="423">
                  <c:v>46211</c:v>
                </c:pt>
                <c:pt idx="424">
                  <c:v>46212</c:v>
                </c:pt>
                <c:pt idx="425">
                  <c:v>46213</c:v>
                </c:pt>
                <c:pt idx="426">
                  <c:v>46216</c:v>
                </c:pt>
                <c:pt idx="427">
                  <c:v>46217</c:v>
                </c:pt>
                <c:pt idx="428">
                  <c:v>46218</c:v>
                </c:pt>
                <c:pt idx="429">
                  <c:v>46219</c:v>
                </c:pt>
                <c:pt idx="430">
                  <c:v>46220</c:v>
                </c:pt>
                <c:pt idx="431">
                  <c:v>46223</c:v>
                </c:pt>
                <c:pt idx="432">
                  <c:v>46224</c:v>
                </c:pt>
                <c:pt idx="433">
                  <c:v>46225</c:v>
                </c:pt>
                <c:pt idx="434">
                  <c:v>46226</c:v>
                </c:pt>
                <c:pt idx="435">
                  <c:v>46227</c:v>
                </c:pt>
                <c:pt idx="436">
                  <c:v>46230</c:v>
                </c:pt>
                <c:pt idx="437">
                  <c:v>46231</c:v>
                </c:pt>
                <c:pt idx="438">
                  <c:v>46232</c:v>
                </c:pt>
                <c:pt idx="439">
                  <c:v>46233</c:v>
                </c:pt>
                <c:pt idx="440">
                  <c:v>46234</c:v>
                </c:pt>
              </c:numCache>
            </c:numRef>
          </c:cat>
          <c:val>
            <c:numRef>
              <c:f>Backtest!$B$2:$B$442</c:f>
              <c:numCache>
                <c:formatCode>General</c:formatCode>
                <c:ptCount val="441"/>
                <c:pt idx="0">
                  <c:v>211.03</c:v>
                </c:pt>
                <c:pt idx="1">
                  <c:v>1326.14</c:v>
                </c:pt>
                <c:pt idx="2">
                  <c:v>1935.55</c:v>
                </c:pt>
                <c:pt idx="3">
                  <c:v>-3432.99</c:v>
                </c:pt>
                <c:pt idx="4">
                  <c:v>-2686.58</c:v>
                </c:pt>
                <c:pt idx="5">
                  <c:v>870.47</c:v>
                </c:pt>
                <c:pt idx="6">
                  <c:v>-643.04</c:v>
                </c:pt>
                <c:pt idx="7">
                  <c:v>1940.46</c:v>
                </c:pt>
                <c:pt idx="8">
                  <c:v>3563.12</c:v>
                </c:pt>
                <c:pt idx="9">
                  <c:v>1711.76</c:v>
                </c:pt>
                <c:pt idx="10">
                  <c:v>572.67999999999995</c:v>
                </c:pt>
                <c:pt idx="11">
                  <c:v>-449.35</c:v>
                </c:pt>
                <c:pt idx="12">
                  <c:v>-1270.5999999999999</c:v>
                </c:pt>
                <c:pt idx="13">
                  <c:v>-1781.94</c:v>
                </c:pt>
                <c:pt idx="14">
                  <c:v>-798.11</c:v>
                </c:pt>
                <c:pt idx="15">
                  <c:v>-2688.98</c:v>
                </c:pt>
                <c:pt idx="16">
                  <c:v>523.54</c:v>
                </c:pt>
                <c:pt idx="17">
                  <c:v>219.86</c:v>
                </c:pt>
                <c:pt idx="18">
                  <c:v>11.78</c:v>
                </c:pt>
                <c:pt idx="19">
                  <c:v>1319.99</c:v>
                </c:pt>
                <c:pt idx="20">
                  <c:v>546.77</c:v>
                </c:pt>
                <c:pt idx="21">
                  <c:v>953.45</c:v>
                </c:pt>
                <c:pt idx="22">
                  <c:v>423.11</c:v>
                </c:pt>
                <c:pt idx="23">
                  <c:v>-1491.55</c:v>
                </c:pt>
                <c:pt idx="24">
                  <c:v>1270.48</c:v>
                </c:pt>
                <c:pt idx="25">
                  <c:v>2242.12</c:v>
                </c:pt>
                <c:pt idx="26">
                  <c:v>-44.33</c:v>
                </c:pt>
                <c:pt idx="27">
                  <c:v>6564.05</c:v>
                </c:pt>
                <c:pt idx="28">
                  <c:v>-1878.22</c:v>
                </c:pt>
                <c:pt idx="29">
                  <c:v>1086.93</c:v>
                </c:pt>
                <c:pt idx="30">
                  <c:v>-3870.53</c:v>
                </c:pt>
                <c:pt idx="31">
                  <c:v>-754.3</c:v>
                </c:pt>
                <c:pt idx="32">
                  <c:v>2859.49</c:v>
                </c:pt>
                <c:pt idx="33">
                  <c:v>-1235.92</c:v>
                </c:pt>
                <c:pt idx="34">
                  <c:v>7920.97</c:v>
                </c:pt>
                <c:pt idx="35">
                  <c:v>3844.38</c:v>
                </c:pt>
                <c:pt idx="36">
                  <c:v>-4627.53</c:v>
                </c:pt>
                <c:pt idx="37">
                  <c:v>-5895.35</c:v>
                </c:pt>
                <c:pt idx="38">
                  <c:v>626.44000000000005</c:v>
                </c:pt>
                <c:pt idx="39">
                  <c:v>1813.13</c:v>
                </c:pt>
                <c:pt idx="40">
                  <c:v>3026.04</c:v>
                </c:pt>
                <c:pt idx="41">
                  <c:v>2135.5</c:v>
                </c:pt>
                <c:pt idx="42">
                  <c:v>444.79</c:v>
                </c:pt>
                <c:pt idx="43">
                  <c:v>-1501.44</c:v>
                </c:pt>
                <c:pt idx="44">
                  <c:v>-2208.04</c:v>
                </c:pt>
                <c:pt idx="45">
                  <c:v>-976.95</c:v>
                </c:pt>
                <c:pt idx="46">
                  <c:v>944.66</c:v>
                </c:pt>
                <c:pt idx="47">
                  <c:v>2303.21</c:v>
                </c:pt>
                <c:pt idx="48">
                  <c:v>646.16999999999996</c:v>
                </c:pt>
                <c:pt idx="49">
                  <c:v>-1804.78</c:v>
                </c:pt>
                <c:pt idx="50">
                  <c:v>304.77</c:v>
                </c:pt>
                <c:pt idx="51">
                  <c:v>-3022.36</c:v>
                </c:pt>
                <c:pt idx="52">
                  <c:v>642.21</c:v>
                </c:pt>
                <c:pt idx="53">
                  <c:v>-899.36</c:v>
                </c:pt>
                <c:pt idx="54">
                  <c:v>2362.61</c:v>
                </c:pt>
                <c:pt idx="55">
                  <c:v>606.96</c:v>
                </c:pt>
                <c:pt idx="56">
                  <c:v>2767.5</c:v>
                </c:pt>
                <c:pt idx="57">
                  <c:v>1115.27</c:v>
                </c:pt>
                <c:pt idx="58">
                  <c:v>1146.83</c:v>
                </c:pt>
                <c:pt idx="59">
                  <c:v>851.64</c:v>
                </c:pt>
                <c:pt idx="60">
                  <c:v>133.76</c:v>
                </c:pt>
                <c:pt idx="61">
                  <c:v>-11652.17</c:v>
                </c:pt>
                <c:pt idx="62">
                  <c:v>1396.51</c:v>
                </c:pt>
                <c:pt idx="63">
                  <c:v>1004.86</c:v>
                </c:pt>
                <c:pt idx="64">
                  <c:v>3259.46</c:v>
                </c:pt>
                <c:pt idx="65">
                  <c:v>512.94000000000005</c:v>
                </c:pt>
                <c:pt idx="66">
                  <c:v>-248.28</c:v>
                </c:pt>
                <c:pt idx="67">
                  <c:v>392.09</c:v>
                </c:pt>
                <c:pt idx="68">
                  <c:v>2832.32</c:v>
                </c:pt>
                <c:pt idx="69">
                  <c:v>843.36</c:v>
                </c:pt>
                <c:pt idx="70">
                  <c:v>-3370.29</c:v>
                </c:pt>
                <c:pt idx="71">
                  <c:v>1670.11</c:v>
                </c:pt>
                <c:pt idx="72">
                  <c:v>-1049.3599999999999</c:v>
                </c:pt>
                <c:pt idx="73">
                  <c:v>-755.13</c:v>
                </c:pt>
                <c:pt idx="74">
                  <c:v>-245.37</c:v>
                </c:pt>
                <c:pt idx="75">
                  <c:v>216.02</c:v>
                </c:pt>
                <c:pt idx="76">
                  <c:v>408.8</c:v>
                </c:pt>
                <c:pt idx="77">
                  <c:v>970.45</c:v>
                </c:pt>
                <c:pt idx="78">
                  <c:v>-1488.75</c:v>
                </c:pt>
                <c:pt idx="79">
                  <c:v>-3305.32</c:v>
                </c:pt>
                <c:pt idx="80">
                  <c:v>-2867.17</c:v>
                </c:pt>
                <c:pt idx="81">
                  <c:v>-2026.45</c:v>
                </c:pt>
                <c:pt idx="82">
                  <c:v>2132.2199999999998</c:v>
                </c:pt>
                <c:pt idx="83">
                  <c:v>-4286.17</c:v>
                </c:pt>
                <c:pt idx="84">
                  <c:v>2530.6</c:v>
                </c:pt>
                <c:pt idx="85">
                  <c:v>-3390.28</c:v>
                </c:pt>
                <c:pt idx="86">
                  <c:v>-792.76</c:v>
                </c:pt>
                <c:pt idx="87">
                  <c:v>1506.18</c:v>
                </c:pt>
                <c:pt idx="88">
                  <c:v>-7889.19</c:v>
                </c:pt>
                <c:pt idx="89">
                  <c:v>603.1</c:v>
                </c:pt>
                <c:pt idx="90">
                  <c:v>-4851.1400000000003</c:v>
                </c:pt>
                <c:pt idx="91">
                  <c:v>-52.67</c:v>
                </c:pt>
                <c:pt idx="92">
                  <c:v>2044.98</c:v>
                </c:pt>
                <c:pt idx="93">
                  <c:v>-1913.66</c:v>
                </c:pt>
                <c:pt idx="94">
                  <c:v>1885.17</c:v>
                </c:pt>
                <c:pt idx="95">
                  <c:v>1091.94</c:v>
                </c:pt>
                <c:pt idx="96">
                  <c:v>-1496.91</c:v>
                </c:pt>
                <c:pt idx="97">
                  <c:v>2668.95</c:v>
                </c:pt>
                <c:pt idx="98">
                  <c:v>-174.26</c:v>
                </c:pt>
                <c:pt idx="99">
                  <c:v>-351.4</c:v>
                </c:pt>
                <c:pt idx="100">
                  <c:v>3069.29</c:v>
                </c:pt>
                <c:pt idx="101">
                  <c:v>-613.28</c:v>
                </c:pt>
                <c:pt idx="102">
                  <c:v>-3653.51</c:v>
                </c:pt>
                <c:pt idx="103">
                  <c:v>-1780.9</c:v>
                </c:pt>
                <c:pt idx="104">
                  <c:v>-2363.98</c:v>
                </c:pt>
                <c:pt idx="105">
                  <c:v>411.09</c:v>
                </c:pt>
                <c:pt idx="106">
                  <c:v>-158.11000000000001</c:v>
                </c:pt>
                <c:pt idx="107">
                  <c:v>1152.06</c:v>
                </c:pt>
                <c:pt idx="108">
                  <c:v>-8058.59</c:v>
                </c:pt>
                <c:pt idx="109">
                  <c:v>-7144.2</c:v>
                </c:pt>
                <c:pt idx="110">
                  <c:v>733.98</c:v>
                </c:pt>
                <c:pt idx="111">
                  <c:v>-1125.27</c:v>
                </c:pt>
                <c:pt idx="112">
                  <c:v>12669.93</c:v>
                </c:pt>
                <c:pt idx="113">
                  <c:v>-6798.6</c:v>
                </c:pt>
                <c:pt idx="114">
                  <c:v>2886.65</c:v>
                </c:pt>
                <c:pt idx="115">
                  <c:v>271.43</c:v>
                </c:pt>
                <c:pt idx="116">
                  <c:v>708.5</c:v>
                </c:pt>
                <c:pt idx="117">
                  <c:v>-2798.2</c:v>
                </c:pt>
                <c:pt idx="118">
                  <c:v>1315.65</c:v>
                </c:pt>
                <c:pt idx="119">
                  <c:v>-3024.59</c:v>
                </c:pt>
                <c:pt idx="120">
                  <c:v>2362.64</c:v>
                </c:pt>
                <c:pt idx="121">
                  <c:v>2922.22</c:v>
                </c:pt>
                <c:pt idx="122">
                  <c:v>3895.72</c:v>
                </c:pt>
                <c:pt idx="123">
                  <c:v>1457.27</c:v>
                </c:pt>
                <c:pt idx="124">
                  <c:v>-59.7</c:v>
                </c:pt>
                <c:pt idx="125">
                  <c:v>355.76</c:v>
                </c:pt>
                <c:pt idx="126">
                  <c:v>712.47</c:v>
                </c:pt>
                <c:pt idx="127">
                  <c:v>-1004.34</c:v>
                </c:pt>
                <c:pt idx="128">
                  <c:v>2819.87</c:v>
                </c:pt>
                <c:pt idx="129">
                  <c:v>-95.44</c:v>
                </c:pt>
                <c:pt idx="130">
                  <c:v>-1684.29</c:v>
                </c:pt>
                <c:pt idx="131">
                  <c:v>-317.89999999999998</c:v>
                </c:pt>
                <c:pt idx="132">
                  <c:v>933</c:v>
                </c:pt>
                <c:pt idx="133">
                  <c:v>524.87</c:v>
                </c:pt>
                <c:pt idx="134">
                  <c:v>5051.62</c:v>
                </c:pt>
                <c:pt idx="135">
                  <c:v>2085.0100000000002</c:v>
                </c:pt>
                <c:pt idx="136">
                  <c:v>2.5</c:v>
                </c:pt>
                <c:pt idx="137">
                  <c:v>215.65</c:v>
                </c:pt>
                <c:pt idx="138">
                  <c:v>110.18</c:v>
                </c:pt>
                <c:pt idx="139">
                  <c:v>-293.32</c:v>
                </c:pt>
                <c:pt idx="140">
                  <c:v>-775.78</c:v>
                </c:pt>
                <c:pt idx="141">
                  <c:v>-2409.5</c:v>
                </c:pt>
                <c:pt idx="142">
                  <c:v>242.93</c:v>
                </c:pt>
                <c:pt idx="143">
                  <c:v>-1001.38</c:v>
                </c:pt>
                <c:pt idx="144">
                  <c:v>3310.17</c:v>
                </c:pt>
                <c:pt idx="145">
                  <c:v>299.91000000000003</c:v>
                </c:pt>
                <c:pt idx="146">
                  <c:v>448.55</c:v>
                </c:pt>
                <c:pt idx="147">
                  <c:v>-824.4</c:v>
                </c:pt>
                <c:pt idx="148">
                  <c:v>1862.59</c:v>
                </c:pt>
                <c:pt idx="149">
                  <c:v>1737.7</c:v>
                </c:pt>
                <c:pt idx="150">
                  <c:v>2016.37</c:v>
                </c:pt>
                <c:pt idx="151">
                  <c:v>-873.73</c:v>
                </c:pt>
                <c:pt idx="152">
                  <c:v>173.68</c:v>
                </c:pt>
                <c:pt idx="153">
                  <c:v>398.5</c:v>
                </c:pt>
                <c:pt idx="154">
                  <c:v>938.05</c:v>
                </c:pt>
                <c:pt idx="155">
                  <c:v>677.33</c:v>
                </c:pt>
                <c:pt idx="156">
                  <c:v>267.74</c:v>
                </c:pt>
                <c:pt idx="157">
                  <c:v>-3479.9</c:v>
                </c:pt>
                <c:pt idx="158">
                  <c:v>2886.8</c:v>
                </c:pt>
                <c:pt idx="159">
                  <c:v>-605.14</c:v>
                </c:pt>
                <c:pt idx="160">
                  <c:v>501.64</c:v>
                </c:pt>
                <c:pt idx="161">
                  <c:v>-755.61</c:v>
                </c:pt>
                <c:pt idx="162">
                  <c:v>429.48</c:v>
                </c:pt>
                <c:pt idx="163">
                  <c:v>4646.1099999999997</c:v>
                </c:pt>
                <c:pt idx="164">
                  <c:v>812.9</c:v>
                </c:pt>
                <c:pt idx="165">
                  <c:v>2020.12</c:v>
                </c:pt>
                <c:pt idx="166">
                  <c:v>-662.39</c:v>
                </c:pt>
                <c:pt idx="167">
                  <c:v>1141.8499999999999</c:v>
                </c:pt>
                <c:pt idx="168">
                  <c:v>-2076.9</c:v>
                </c:pt>
                <c:pt idx="169">
                  <c:v>556.59</c:v>
                </c:pt>
                <c:pt idx="170">
                  <c:v>1254.26</c:v>
                </c:pt>
                <c:pt idx="171">
                  <c:v>-2120.84</c:v>
                </c:pt>
                <c:pt idx="172">
                  <c:v>-203.94</c:v>
                </c:pt>
                <c:pt idx="173">
                  <c:v>1257.7</c:v>
                </c:pt>
                <c:pt idx="174">
                  <c:v>1217.19</c:v>
                </c:pt>
                <c:pt idx="175">
                  <c:v>-842.34</c:v>
                </c:pt>
                <c:pt idx="176">
                  <c:v>448.04</c:v>
                </c:pt>
                <c:pt idx="177">
                  <c:v>298.51</c:v>
                </c:pt>
                <c:pt idx="178">
                  <c:v>762.88</c:v>
                </c:pt>
                <c:pt idx="179">
                  <c:v>644.62</c:v>
                </c:pt>
                <c:pt idx="180">
                  <c:v>-424.87</c:v>
                </c:pt>
                <c:pt idx="181">
                  <c:v>-273.38</c:v>
                </c:pt>
                <c:pt idx="182">
                  <c:v>-1235.27</c:v>
                </c:pt>
                <c:pt idx="183">
                  <c:v>2377.33</c:v>
                </c:pt>
                <c:pt idx="184">
                  <c:v>1227.93</c:v>
                </c:pt>
                <c:pt idx="185">
                  <c:v>1322.82</c:v>
                </c:pt>
                <c:pt idx="186">
                  <c:v>1571.5</c:v>
                </c:pt>
                <c:pt idx="187">
                  <c:v>-371.58</c:v>
                </c:pt>
                <c:pt idx="188">
                  <c:v>1848.97</c:v>
                </c:pt>
                <c:pt idx="189">
                  <c:v>-2790.46</c:v>
                </c:pt>
                <c:pt idx="190">
                  <c:v>-2993.56</c:v>
                </c:pt>
                <c:pt idx="191">
                  <c:v>2814.48</c:v>
                </c:pt>
                <c:pt idx="192">
                  <c:v>-1315.1</c:v>
                </c:pt>
                <c:pt idx="193">
                  <c:v>-1087.93</c:v>
                </c:pt>
                <c:pt idx="194">
                  <c:v>-1101.05</c:v>
                </c:pt>
                <c:pt idx="195">
                  <c:v>747.62</c:v>
                </c:pt>
                <c:pt idx="196">
                  <c:v>-141.66999999999999</c:v>
                </c:pt>
                <c:pt idx="197">
                  <c:v>2090.21</c:v>
                </c:pt>
                <c:pt idx="198">
                  <c:v>2201.69</c:v>
                </c:pt>
                <c:pt idx="199">
                  <c:v>452.32</c:v>
                </c:pt>
                <c:pt idx="200">
                  <c:v>-1618.09</c:v>
                </c:pt>
                <c:pt idx="201">
                  <c:v>-159.69</c:v>
                </c:pt>
                <c:pt idx="202">
                  <c:v>-3645.99</c:v>
                </c:pt>
                <c:pt idx="203">
                  <c:v>-525.17999999999995</c:v>
                </c:pt>
                <c:pt idx="204">
                  <c:v>-310.72000000000003</c:v>
                </c:pt>
                <c:pt idx="205">
                  <c:v>2653.64</c:v>
                </c:pt>
                <c:pt idx="206">
                  <c:v>-1170.5899999999999</c:v>
                </c:pt>
                <c:pt idx="207">
                  <c:v>2468.02</c:v>
                </c:pt>
                <c:pt idx="208">
                  <c:v>492.43</c:v>
                </c:pt>
                <c:pt idx="209">
                  <c:v>2004.5</c:v>
                </c:pt>
                <c:pt idx="210">
                  <c:v>-5392.33</c:v>
                </c:pt>
                <c:pt idx="211">
                  <c:v>451.48</c:v>
                </c:pt>
                <c:pt idx="212">
                  <c:v>-556.84</c:v>
                </c:pt>
                <c:pt idx="213">
                  <c:v>1423.09</c:v>
                </c:pt>
                <c:pt idx="214">
                  <c:v>607.77</c:v>
                </c:pt>
                <c:pt idx="215">
                  <c:v>2071.15</c:v>
                </c:pt>
                <c:pt idx="216">
                  <c:v>36.86</c:v>
                </c:pt>
                <c:pt idx="217">
                  <c:v>3899.12</c:v>
                </c:pt>
                <c:pt idx="218">
                  <c:v>-973.98</c:v>
                </c:pt>
                <c:pt idx="219">
                  <c:v>50.91</c:v>
                </c:pt>
                <c:pt idx="220">
                  <c:v>787.03</c:v>
                </c:pt>
                <c:pt idx="221">
                  <c:v>204.55</c:v>
                </c:pt>
                <c:pt idx="222">
                  <c:v>-269.48</c:v>
                </c:pt>
                <c:pt idx="223">
                  <c:v>539.73</c:v>
                </c:pt>
                <c:pt idx="224">
                  <c:v>-144.75</c:v>
                </c:pt>
                <c:pt idx="225">
                  <c:v>165.8</c:v>
                </c:pt>
                <c:pt idx="226">
                  <c:v>-566.58000000000004</c:v>
                </c:pt>
                <c:pt idx="227">
                  <c:v>1313.18</c:v>
                </c:pt>
                <c:pt idx="228">
                  <c:v>-133.06</c:v>
                </c:pt>
                <c:pt idx="229">
                  <c:v>-121.21</c:v>
                </c:pt>
                <c:pt idx="230">
                  <c:v>-458.33</c:v>
                </c:pt>
                <c:pt idx="231">
                  <c:v>851.44</c:v>
                </c:pt>
                <c:pt idx="232">
                  <c:v>2038.99</c:v>
                </c:pt>
                <c:pt idx="233">
                  <c:v>1770.63</c:v>
                </c:pt>
                <c:pt idx="234">
                  <c:v>18.579999999999998</c:v>
                </c:pt>
                <c:pt idx="235">
                  <c:v>5491.97</c:v>
                </c:pt>
                <c:pt idx="236">
                  <c:v>472.04</c:v>
                </c:pt>
                <c:pt idx="237">
                  <c:v>5214.3599999999997</c:v>
                </c:pt>
                <c:pt idx="238">
                  <c:v>-909.16</c:v>
                </c:pt>
                <c:pt idx="239">
                  <c:v>-7108.12</c:v>
                </c:pt>
                <c:pt idx="240">
                  <c:v>4969.12</c:v>
                </c:pt>
                <c:pt idx="241">
                  <c:v>-1215.92</c:v>
                </c:pt>
                <c:pt idx="242">
                  <c:v>4070.94</c:v>
                </c:pt>
                <c:pt idx="243">
                  <c:v>-1661.87</c:v>
                </c:pt>
                <c:pt idx="244">
                  <c:v>847.31</c:v>
                </c:pt>
                <c:pt idx="245">
                  <c:v>848.25</c:v>
                </c:pt>
                <c:pt idx="246">
                  <c:v>-1106.26</c:v>
                </c:pt>
                <c:pt idx="247">
                  <c:v>-2172.0100000000002</c:v>
                </c:pt>
                <c:pt idx="248">
                  <c:v>1911.02</c:v>
                </c:pt>
                <c:pt idx="249">
                  <c:v>4084.01</c:v>
                </c:pt>
                <c:pt idx="250">
                  <c:v>3276.87</c:v>
                </c:pt>
                <c:pt idx="251">
                  <c:v>731.76</c:v>
                </c:pt>
                <c:pt idx="252">
                  <c:v>2038.88</c:v>
                </c:pt>
                <c:pt idx="253">
                  <c:v>-1787.62</c:v>
                </c:pt>
                <c:pt idx="254">
                  <c:v>974.12</c:v>
                </c:pt>
                <c:pt idx="255">
                  <c:v>-753.83</c:v>
                </c:pt>
                <c:pt idx="256">
                  <c:v>-2797.36</c:v>
                </c:pt>
                <c:pt idx="257">
                  <c:v>3707.03</c:v>
                </c:pt>
                <c:pt idx="258">
                  <c:v>-2583.06</c:v>
                </c:pt>
                <c:pt idx="259">
                  <c:v>-1988.83</c:v>
                </c:pt>
                <c:pt idx="260">
                  <c:v>3665.23</c:v>
                </c:pt>
                <c:pt idx="261">
                  <c:v>-1721.38</c:v>
                </c:pt>
                <c:pt idx="262">
                  <c:v>3816.55</c:v>
                </c:pt>
                <c:pt idx="263">
                  <c:v>-4190.42</c:v>
                </c:pt>
                <c:pt idx="264">
                  <c:v>-986.57</c:v>
                </c:pt>
                <c:pt idx="265">
                  <c:v>-2970.99</c:v>
                </c:pt>
                <c:pt idx="266">
                  <c:v>-2951.65</c:v>
                </c:pt>
                <c:pt idx="267">
                  <c:v>2263.56</c:v>
                </c:pt>
                <c:pt idx="268">
                  <c:v>-4497.07</c:v>
                </c:pt>
                <c:pt idx="269">
                  <c:v>375.44</c:v>
                </c:pt>
                <c:pt idx="270">
                  <c:v>7856.7</c:v>
                </c:pt>
                <c:pt idx="271">
                  <c:v>1154.6099999999999</c:v>
                </c:pt>
                <c:pt idx="272">
                  <c:v>3501.93</c:v>
                </c:pt>
                <c:pt idx="273">
                  <c:v>1017.78</c:v>
                </c:pt>
                <c:pt idx="274">
                  <c:v>-2116.73</c:v>
                </c:pt>
                <c:pt idx="275">
                  <c:v>-864.37</c:v>
                </c:pt>
                <c:pt idx="276">
                  <c:v>2364.6999999999998</c:v>
                </c:pt>
                <c:pt idx="277">
                  <c:v>-1024.49</c:v>
                </c:pt>
                <c:pt idx="278">
                  <c:v>1605.17</c:v>
                </c:pt>
                <c:pt idx="279">
                  <c:v>-1273.71</c:v>
                </c:pt>
                <c:pt idx="280">
                  <c:v>-387.28</c:v>
                </c:pt>
                <c:pt idx="281">
                  <c:v>2633.23</c:v>
                </c:pt>
                <c:pt idx="282">
                  <c:v>645.84</c:v>
                </c:pt>
                <c:pt idx="283">
                  <c:v>-7564.53</c:v>
                </c:pt>
                <c:pt idx="284">
                  <c:v>-2086.59</c:v>
                </c:pt>
                <c:pt idx="285">
                  <c:v>-73.53</c:v>
                </c:pt>
                <c:pt idx="286">
                  <c:v>-4384.3599999999997</c:v>
                </c:pt>
                <c:pt idx="287">
                  <c:v>1935.73</c:v>
                </c:pt>
                <c:pt idx="288">
                  <c:v>3204.19</c:v>
                </c:pt>
                <c:pt idx="289">
                  <c:v>1072.6300000000001</c:v>
                </c:pt>
                <c:pt idx="290">
                  <c:v>1717.58</c:v>
                </c:pt>
                <c:pt idx="291">
                  <c:v>84.5</c:v>
                </c:pt>
                <c:pt idx="292">
                  <c:v>38.49</c:v>
                </c:pt>
                <c:pt idx="293">
                  <c:v>-773.5</c:v>
                </c:pt>
                <c:pt idx="294">
                  <c:v>110.68</c:v>
                </c:pt>
                <c:pt idx="295">
                  <c:v>-1557.56</c:v>
                </c:pt>
                <c:pt idx="296">
                  <c:v>2542.4299999999998</c:v>
                </c:pt>
                <c:pt idx="297">
                  <c:v>-396.13</c:v>
                </c:pt>
                <c:pt idx="298">
                  <c:v>-397.03</c:v>
                </c:pt>
                <c:pt idx="299">
                  <c:v>-1106.47</c:v>
                </c:pt>
                <c:pt idx="300">
                  <c:v>-2601.29</c:v>
                </c:pt>
                <c:pt idx="301">
                  <c:v>79.02</c:v>
                </c:pt>
                <c:pt idx="302">
                  <c:v>162.07</c:v>
                </c:pt>
                <c:pt idx="303">
                  <c:v>838.83</c:v>
                </c:pt>
                <c:pt idx="304">
                  <c:v>-1797.05</c:v>
                </c:pt>
                <c:pt idx="305">
                  <c:v>-276.60000000000002</c:v>
                </c:pt>
                <c:pt idx="306">
                  <c:v>2136.14</c:v>
                </c:pt>
                <c:pt idx="307">
                  <c:v>-3264.97</c:v>
                </c:pt>
                <c:pt idx="308">
                  <c:v>3757.2</c:v>
                </c:pt>
                <c:pt idx="309">
                  <c:v>1075.06</c:v>
                </c:pt>
                <c:pt idx="310">
                  <c:v>-1519.95</c:v>
                </c:pt>
                <c:pt idx="311">
                  <c:v>113.59</c:v>
                </c:pt>
                <c:pt idx="312">
                  <c:v>371.29</c:v>
                </c:pt>
                <c:pt idx="313">
                  <c:v>-48.19</c:v>
                </c:pt>
                <c:pt idx="314">
                  <c:v>-544.48</c:v>
                </c:pt>
                <c:pt idx="315">
                  <c:v>-3313.19</c:v>
                </c:pt>
                <c:pt idx="316">
                  <c:v>2052.38</c:v>
                </c:pt>
                <c:pt idx="317">
                  <c:v>-3903.11</c:v>
                </c:pt>
                <c:pt idx="318">
                  <c:v>-4739.26</c:v>
                </c:pt>
                <c:pt idx="319">
                  <c:v>-2277.85</c:v>
                </c:pt>
                <c:pt idx="320">
                  <c:v>7347.91</c:v>
                </c:pt>
                <c:pt idx="321">
                  <c:v>2130.27</c:v>
                </c:pt>
                <c:pt idx="322">
                  <c:v>-784.49</c:v>
                </c:pt>
                <c:pt idx="323">
                  <c:v>-657.58</c:v>
                </c:pt>
                <c:pt idx="324">
                  <c:v>-3696.64</c:v>
                </c:pt>
                <c:pt idx="325">
                  <c:v>-1365.96</c:v>
                </c:pt>
                <c:pt idx="326">
                  <c:v>1137.6400000000001</c:v>
                </c:pt>
                <c:pt idx="327">
                  <c:v>-387.06</c:v>
                </c:pt>
                <c:pt idx="328">
                  <c:v>327.38</c:v>
                </c:pt>
                <c:pt idx="329">
                  <c:v>-501.69</c:v>
                </c:pt>
                <c:pt idx="330">
                  <c:v>-2753.76</c:v>
                </c:pt>
                <c:pt idx="331">
                  <c:v>1447.57</c:v>
                </c:pt>
                <c:pt idx="332">
                  <c:v>1603.08</c:v>
                </c:pt>
                <c:pt idx="333">
                  <c:v>-1884.99</c:v>
                </c:pt>
                <c:pt idx="334">
                  <c:v>-1000.59</c:v>
                </c:pt>
                <c:pt idx="335">
                  <c:v>-1257.53</c:v>
                </c:pt>
                <c:pt idx="336">
                  <c:v>-2572.0700000000002</c:v>
                </c:pt>
                <c:pt idx="337">
                  <c:v>2092.46</c:v>
                </c:pt>
                <c:pt idx="338">
                  <c:v>39.35</c:v>
                </c:pt>
                <c:pt idx="339">
                  <c:v>2095.2800000000002</c:v>
                </c:pt>
                <c:pt idx="340">
                  <c:v>4397.22</c:v>
                </c:pt>
                <c:pt idx="341">
                  <c:v>-504.54</c:v>
                </c:pt>
                <c:pt idx="342">
                  <c:v>-852.1</c:v>
                </c:pt>
                <c:pt idx="343">
                  <c:v>-3138.9</c:v>
                </c:pt>
                <c:pt idx="344">
                  <c:v>-1990.86</c:v>
                </c:pt>
                <c:pt idx="345">
                  <c:v>1845.89</c:v>
                </c:pt>
                <c:pt idx="346">
                  <c:v>-1791.17</c:v>
                </c:pt>
                <c:pt idx="347">
                  <c:v>-2282.6</c:v>
                </c:pt>
                <c:pt idx="348">
                  <c:v>1746.78</c:v>
                </c:pt>
                <c:pt idx="349">
                  <c:v>-2035.89</c:v>
                </c:pt>
                <c:pt idx="350">
                  <c:v>2804.23</c:v>
                </c:pt>
                <c:pt idx="351">
                  <c:v>255.47</c:v>
                </c:pt>
                <c:pt idx="352">
                  <c:v>3764.25</c:v>
                </c:pt>
                <c:pt idx="353">
                  <c:v>-3747.44</c:v>
                </c:pt>
                <c:pt idx="354">
                  <c:v>-3433.97</c:v>
                </c:pt>
                <c:pt idx="355">
                  <c:v>-2666.89</c:v>
                </c:pt>
                <c:pt idx="356">
                  <c:v>6885.03</c:v>
                </c:pt>
                <c:pt idx="357">
                  <c:v>3717.26</c:v>
                </c:pt>
                <c:pt idx="358">
                  <c:v>824.3</c:v>
                </c:pt>
                <c:pt idx="359">
                  <c:v>1318.56</c:v>
                </c:pt>
                <c:pt idx="360">
                  <c:v>2462.36</c:v>
                </c:pt>
                <c:pt idx="361">
                  <c:v>5989.4</c:v>
                </c:pt>
                <c:pt idx="362">
                  <c:v>2629.08</c:v>
                </c:pt>
                <c:pt idx="363">
                  <c:v>4350.4799999999996</c:v>
                </c:pt>
                <c:pt idx="364">
                  <c:v>2703.91</c:v>
                </c:pt>
                <c:pt idx="365">
                  <c:v>2016.67</c:v>
                </c:pt>
                <c:pt idx="366">
                  <c:v>2466.12</c:v>
                </c:pt>
                <c:pt idx="367">
                  <c:v>2117.7399999999998</c:v>
                </c:pt>
                <c:pt idx="368">
                  <c:v>3575.84</c:v>
                </c:pt>
                <c:pt idx="369">
                  <c:v>478.75</c:v>
                </c:pt>
                <c:pt idx="370">
                  <c:v>1810.18</c:v>
                </c:pt>
                <c:pt idx="371">
                  <c:v>6953.72</c:v>
                </c:pt>
                <c:pt idx="372">
                  <c:v>914.87</c:v>
                </c:pt>
                <c:pt idx="373">
                  <c:v>4401.87</c:v>
                </c:pt>
                <c:pt idx="374">
                  <c:v>-3766.75</c:v>
                </c:pt>
                <c:pt idx="375">
                  <c:v>-4933.88</c:v>
                </c:pt>
                <c:pt idx="376">
                  <c:v>4405.95</c:v>
                </c:pt>
                <c:pt idx="377">
                  <c:v>7656.08</c:v>
                </c:pt>
                <c:pt idx="378">
                  <c:v>1379.33</c:v>
                </c:pt>
                <c:pt idx="379">
                  <c:v>-3288.53</c:v>
                </c:pt>
                <c:pt idx="380">
                  <c:v>4196.38</c:v>
                </c:pt>
                <c:pt idx="381">
                  <c:v>9171.7800000000007</c:v>
                </c:pt>
                <c:pt idx="382">
                  <c:v>-6590.21</c:v>
                </c:pt>
                <c:pt idx="383">
                  <c:v>9665.09</c:v>
                </c:pt>
                <c:pt idx="384">
                  <c:v>905.27</c:v>
                </c:pt>
                <c:pt idx="385">
                  <c:v>-3276.24</c:v>
                </c:pt>
                <c:pt idx="386">
                  <c:v>2733.4</c:v>
                </c:pt>
                <c:pt idx="387">
                  <c:v>4520.47</c:v>
                </c:pt>
                <c:pt idx="388">
                  <c:v>-6162.1</c:v>
                </c:pt>
                <c:pt idx="389">
                  <c:v>-2985.15</c:v>
                </c:pt>
                <c:pt idx="390">
                  <c:v>272.10000000000002</c:v>
                </c:pt>
                <c:pt idx="391">
                  <c:v>7796.96</c:v>
                </c:pt>
                <c:pt idx="392">
                  <c:v>1390.62</c:v>
                </c:pt>
                <c:pt idx="393">
                  <c:v>4163.53</c:v>
                </c:pt>
                <c:pt idx="394">
                  <c:v>8395.2900000000009</c:v>
                </c:pt>
                <c:pt idx="395">
                  <c:v>-3036.16</c:v>
                </c:pt>
                <c:pt idx="396">
                  <c:v>5875.86</c:v>
                </c:pt>
                <c:pt idx="397">
                  <c:v>1818.89</c:v>
                </c:pt>
                <c:pt idx="398">
                  <c:v>3670.42</c:v>
                </c:pt>
                <c:pt idx="399">
                  <c:v>21840.959999999999</c:v>
                </c:pt>
                <c:pt idx="400">
                  <c:v>4531.9399999999996</c:v>
                </c:pt>
                <c:pt idx="401">
                  <c:v>-3127.3</c:v>
                </c:pt>
                <c:pt idx="402">
                  <c:v>-24678.82</c:v>
                </c:pt>
                <c:pt idx="403">
                  <c:v>11165.11</c:v>
                </c:pt>
                <c:pt idx="404">
                  <c:v>-7512.22</c:v>
                </c:pt>
                <c:pt idx="405">
                  <c:v>-9586.75</c:v>
                </c:pt>
                <c:pt idx="406">
                  <c:v>14078.41</c:v>
                </c:pt>
                <c:pt idx="407">
                  <c:v>2368.0500000000002</c:v>
                </c:pt>
                <c:pt idx="408">
                  <c:v>14224.84</c:v>
                </c:pt>
                <c:pt idx="409">
                  <c:v>-14150.63</c:v>
                </c:pt>
                <c:pt idx="410">
                  <c:v>4957.07</c:v>
                </c:pt>
                <c:pt idx="411">
                  <c:v>10138.950000000001</c:v>
                </c:pt>
                <c:pt idx="412">
                  <c:v>-1058.6099999999999</c:v>
                </c:pt>
                <c:pt idx="413">
                  <c:v>-12767.49</c:v>
                </c:pt>
                <c:pt idx="414">
                  <c:v>345.45</c:v>
                </c:pt>
                <c:pt idx="415">
                  <c:v>2557.5100000000002</c:v>
                </c:pt>
                <c:pt idx="416">
                  <c:v>-4952.04</c:v>
                </c:pt>
                <c:pt idx="417">
                  <c:v>6807.47</c:v>
                </c:pt>
                <c:pt idx="418">
                  <c:v>10439.290000000001</c:v>
                </c:pt>
                <c:pt idx="419">
                  <c:v>-11813.05</c:v>
                </c:pt>
                <c:pt idx="420">
                  <c:v>-9569.9</c:v>
                </c:pt>
                <c:pt idx="421">
                  <c:v>6571.8</c:v>
                </c:pt>
                <c:pt idx="422">
                  <c:v>-9823.7800000000007</c:v>
                </c:pt>
                <c:pt idx="423">
                  <c:v>881.73</c:v>
                </c:pt>
                <c:pt idx="424">
                  <c:v>8905.08</c:v>
                </c:pt>
                <c:pt idx="425">
                  <c:v>-951.11</c:v>
                </c:pt>
                <c:pt idx="426">
                  <c:v>-8908.99</c:v>
                </c:pt>
                <c:pt idx="427">
                  <c:v>2945.88</c:v>
                </c:pt>
                <c:pt idx="428">
                  <c:v>-5827.23</c:v>
                </c:pt>
                <c:pt idx="429">
                  <c:v>-9444.92</c:v>
                </c:pt>
                <c:pt idx="430">
                  <c:v>-1593.9</c:v>
                </c:pt>
                <c:pt idx="431">
                  <c:v>2718.28</c:v>
                </c:pt>
                <c:pt idx="432">
                  <c:v>9722.6299999999992</c:v>
                </c:pt>
                <c:pt idx="433">
                  <c:v>2423.8000000000002</c:v>
                </c:pt>
                <c:pt idx="434">
                  <c:v>-2710.7</c:v>
                </c:pt>
                <c:pt idx="435">
                  <c:v>-7930.02</c:v>
                </c:pt>
                <c:pt idx="436">
                  <c:v>-3515.43</c:v>
                </c:pt>
                <c:pt idx="437">
                  <c:v>-8421.9500000000007</c:v>
                </c:pt>
                <c:pt idx="438">
                  <c:v>-7698.4</c:v>
                </c:pt>
                <c:pt idx="439">
                  <c:v>13415.3</c:v>
                </c:pt>
                <c:pt idx="440">
                  <c:v>-93.39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37-4599-91B9-C838F5FC5FE0}"/>
            </c:ext>
          </c:extLst>
        </c:ser>
        <c:ser>
          <c:idx val="1"/>
          <c:order val="1"/>
          <c:tx>
            <c:strRef>
              <c:f>Backtest!$K$1</c:f>
              <c:strCache>
                <c:ptCount val="1"/>
                <c:pt idx="0">
                  <c:v>EWMA VaR Threshold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Backtest!$A$2:$A$442</c:f>
              <c:numCache>
                <c:formatCode>m/d/yyyy</c:formatCode>
                <c:ptCount val="441"/>
                <c:pt idx="0">
                  <c:v>45590</c:v>
                </c:pt>
                <c:pt idx="1">
                  <c:v>45593</c:v>
                </c:pt>
                <c:pt idx="2">
                  <c:v>45594</c:v>
                </c:pt>
                <c:pt idx="3">
                  <c:v>45595</c:v>
                </c:pt>
                <c:pt idx="4">
                  <c:v>45596</c:v>
                </c:pt>
                <c:pt idx="5">
                  <c:v>45597</c:v>
                </c:pt>
                <c:pt idx="6">
                  <c:v>45600</c:v>
                </c:pt>
                <c:pt idx="7">
                  <c:v>45601</c:v>
                </c:pt>
                <c:pt idx="8">
                  <c:v>45602</c:v>
                </c:pt>
                <c:pt idx="9">
                  <c:v>45603</c:v>
                </c:pt>
                <c:pt idx="10">
                  <c:v>45604</c:v>
                </c:pt>
                <c:pt idx="11">
                  <c:v>45607</c:v>
                </c:pt>
                <c:pt idx="12">
                  <c:v>45608</c:v>
                </c:pt>
                <c:pt idx="13">
                  <c:v>45609</c:v>
                </c:pt>
                <c:pt idx="14">
                  <c:v>45610</c:v>
                </c:pt>
                <c:pt idx="15">
                  <c:v>45611</c:v>
                </c:pt>
                <c:pt idx="16">
                  <c:v>45614</c:v>
                </c:pt>
                <c:pt idx="17">
                  <c:v>45615</c:v>
                </c:pt>
                <c:pt idx="18">
                  <c:v>45616</c:v>
                </c:pt>
                <c:pt idx="19">
                  <c:v>45617</c:v>
                </c:pt>
                <c:pt idx="20">
                  <c:v>45618</c:v>
                </c:pt>
                <c:pt idx="21">
                  <c:v>45621</c:v>
                </c:pt>
                <c:pt idx="22">
                  <c:v>45622</c:v>
                </c:pt>
                <c:pt idx="23">
                  <c:v>45623</c:v>
                </c:pt>
                <c:pt idx="24">
                  <c:v>45625</c:v>
                </c:pt>
                <c:pt idx="25">
                  <c:v>45628</c:v>
                </c:pt>
                <c:pt idx="26">
                  <c:v>45629</c:v>
                </c:pt>
                <c:pt idx="27">
                  <c:v>45630</c:v>
                </c:pt>
                <c:pt idx="28">
                  <c:v>45631</c:v>
                </c:pt>
                <c:pt idx="29">
                  <c:v>45632</c:v>
                </c:pt>
                <c:pt idx="30">
                  <c:v>45635</c:v>
                </c:pt>
                <c:pt idx="31">
                  <c:v>45636</c:v>
                </c:pt>
                <c:pt idx="32">
                  <c:v>45637</c:v>
                </c:pt>
                <c:pt idx="33">
                  <c:v>45638</c:v>
                </c:pt>
                <c:pt idx="34">
                  <c:v>45639</c:v>
                </c:pt>
                <c:pt idx="35">
                  <c:v>45642</c:v>
                </c:pt>
                <c:pt idx="36">
                  <c:v>45643</c:v>
                </c:pt>
                <c:pt idx="37">
                  <c:v>45644</c:v>
                </c:pt>
                <c:pt idx="38">
                  <c:v>45645</c:v>
                </c:pt>
                <c:pt idx="39">
                  <c:v>45646</c:v>
                </c:pt>
                <c:pt idx="40">
                  <c:v>45649</c:v>
                </c:pt>
                <c:pt idx="41">
                  <c:v>45650</c:v>
                </c:pt>
                <c:pt idx="42">
                  <c:v>45652</c:v>
                </c:pt>
                <c:pt idx="43">
                  <c:v>45653</c:v>
                </c:pt>
                <c:pt idx="44">
                  <c:v>45656</c:v>
                </c:pt>
                <c:pt idx="45">
                  <c:v>45657</c:v>
                </c:pt>
                <c:pt idx="46">
                  <c:v>45659</c:v>
                </c:pt>
                <c:pt idx="47">
                  <c:v>45660</c:v>
                </c:pt>
                <c:pt idx="48">
                  <c:v>45663</c:v>
                </c:pt>
                <c:pt idx="49">
                  <c:v>45664</c:v>
                </c:pt>
                <c:pt idx="50">
                  <c:v>45665</c:v>
                </c:pt>
                <c:pt idx="51">
                  <c:v>45667</c:v>
                </c:pt>
                <c:pt idx="52">
                  <c:v>45670</c:v>
                </c:pt>
                <c:pt idx="53">
                  <c:v>45671</c:v>
                </c:pt>
                <c:pt idx="54">
                  <c:v>45672</c:v>
                </c:pt>
                <c:pt idx="55">
                  <c:v>45673</c:v>
                </c:pt>
                <c:pt idx="56">
                  <c:v>45674</c:v>
                </c:pt>
                <c:pt idx="57">
                  <c:v>45678</c:v>
                </c:pt>
                <c:pt idx="58">
                  <c:v>45679</c:v>
                </c:pt>
                <c:pt idx="59">
                  <c:v>45680</c:v>
                </c:pt>
                <c:pt idx="60">
                  <c:v>45681</c:v>
                </c:pt>
                <c:pt idx="61">
                  <c:v>45684</c:v>
                </c:pt>
                <c:pt idx="62">
                  <c:v>45685</c:v>
                </c:pt>
                <c:pt idx="63">
                  <c:v>45686</c:v>
                </c:pt>
                <c:pt idx="64">
                  <c:v>45687</c:v>
                </c:pt>
                <c:pt idx="65">
                  <c:v>45688</c:v>
                </c:pt>
                <c:pt idx="66">
                  <c:v>45691</c:v>
                </c:pt>
                <c:pt idx="67">
                  <c:v>45692</c:v>
                </c:pt>
                <c:pt idx="68">
                  <c:v>45693</c:v>
                </c:pt>
                <c:pt idx="69">
                  <c:v>45694</c:v>
                </c:pt>
                <c:pt idx="70">
                  <c:v>45695</c:v>
                </c:pt>
                <c:pt idx="71">
                  <c:v>45698</c:v>
                </c:pt>
                <c:pt idx="72">
                  <c:v>45699</c:v>
                </c:pt>
                <c:pt idx="73">
                  <c:v>45700</c:v>
                </c:pt>
                <c:pt idx="74">
                  <c:v>45701</c:v>
                </c:pt>
                <c:pt idx="75">
                  <c:v>45702</c:v>
                </c:pt>
                <c:pt idx="76">
                  <c:v>45706</c:v>
                </c:pt>
                <c:pt idx="77">
                  <c:v>45707</c:v>
                </c:pt>
                <c:pt idx="78">
                  <c:v>45708</c:v>
                </c:pt>
                <c:pt idx="79">
                  <c:v>45709</c:v>
                </c:pt>
                <c:pt idx="80">
                  <c:v>45712</c:v>
                </c:pt>
                <c:pt idx="81">
                  <c:v>45713</c:v>
                </c:pt>
                <c:pt idx="82">
                  <c:v>45714</c:v>
                </c:pt>
                <c:pt idx="83">
                  <c:v>45715</c:v>
                </c:pt>
                <c:pt idx="84">
                  <c:v>45716</c:v>
                </c:pt>
                <c:pt idx="85">
                  <c:v>45719</c:v>
                </c:pt>
                <c:pt idx="86">
                  <c:v>45720</c:v>
                </c:pt>
                <c:pt idx="87">
                  <c:v>45721</c:v>
                </c:pt>
                <c:pt idx="88">
                  <c:v>45722</c:v>
                </c:pt>
                <c:pt idx="89">
                  <c:v>45723</c:v>
                </c:pt>
                <c:pt idx="90">
                  <c:v>45726</c:v>
                </c:pt>
                <c:pt idx="91">
                  <c:v>45727</c:v>
                </c:pt>
                <c:pt idx="92">
                  <c:v>45728</c:v>
                </c:pt>
                <c:pt idx="93">
                  <c:v>45729</c:v>
                </c:pt>
                <c:pt idx="94">
                  <c:v>45730</c:v>
                </c:pt>
                <c:pt idx="95">
                  <c:v>45733</c:v>
                </c:pt>
                <c:pt idx="96">
                  <c:v>45734</c:v>
                </c:pt>
                <c:pt idx="97">
                  <c:v>45735</c:v>
                </c:pt>
                <c:pt idx="98">
                  <c:v>45736</c:v>
                </c:pt>
                <c:pt idx="99">
                  <c:v>45737</c:v>
                </c:pt>
                <c:pt idx="100">
                  <c:v>45740</c:v>
                </c:pt>
                <c:pt idx="101">
                  <c:v>45741</c:v>
                </c:pt>
                <c:pt idx="102">
                  <c:v>45742</c:v>
                </c:pt>
                <c:pt idx="103">
                  <c:v>45743</c:v>
                </c:pt>
                <c:pt idx="104">
                  <c:v>45744</c:v>
                </c:pt>
                <c:pt idx="105">
                  <c:v>45747</c:v>
                </c:pt>
                <c:pt idx="106">
                  <c:v>45748</c:v>
                </c:pt>
                <c:pt idx="107">
                  <c:v>45749</c:v>
                </c:pt>
                <c:pt idx="108">
                  <c:v>45750</c:v>
                </c:pt>
                <c:pt idx="109">
                  <c:v>45751</c:v>
                </c:pt>
                <c:pt idx="110">
                  <c:v>45754</c:v>
                </c:pt>
                <c:pt idx="111">
                  <c:v>45755</c:v>
                </c:pt>
                <c:pt idx="112">
                  <c:v>45756</c:v>
                </c:pt>
                <c:pt idx="113">
                  <c:v>45757</c:v>
                </c:pt>
                <c:pt idx="114">
                  <c:v>45758</c:v>
                </c:pt>
                <c:pt idx="115">
                  <c:v>45761</c:v>
                </c:pt>
                <c:pt idx="116">
                  <c:v>45762</c:v>
                </c:pt>
                <c:pt idx="117">
                  <c:v>45763</c:v>
                </c:pt>
                <c:pt idx="118">
                  <c:v>45764</c:v>
                </c:pt>
                <c:pt idx="119">
                  <c:v>45768</c:v>
                </c:pt>
                <c:pt idx="120">
                  <c:v>45769</c:v>
                </c:pt>
                <c:pt idx="121">
                  <c:v>45770</c:v>
                </c:pt>
                <c:pt idx="122">
                  <c:v>45771</c:v>
                </c:pt>
                <c:pt idx="123">
                  <c:v>45772</c:v>
                </c:pt>
                <c:pt idx="124">
                  <c:v>45775</c:v>
                </c:pt>
                <c:pt idx="125">
                  <c:v>45776</c:v>
                </c:pt>
                <c:pt idx="126">
                  <c:v>45777</c:v>
                </c:pt>
                <c:pt idx="127">
                  <c:v>45778</c:v>
                </c:pt>
                <c:pt idx="128">
                  <c:v>45779</c:v>
                </c:pt>
                <c:pt idx="129">
                  <c:v>45782</c:v>
                </c:pt>
                <c:pt idx="130">
                  <c:v>45783</c:v>
                </c:pt>
                <c:pt idx="131">
                  <c:v>45784</c:v>
                </c:pt>
                <c:pt idx="132">
                  <c:v>45785</c:v>
                </c:pt>
                <c:pt idx="133">
                  <c:v>45786</c:v>
                </c:pt>
                <c:pt idx="134">
                  <c:v>45789</c:v>
                </c:pt>
                <c:pt idx="135">
                  <c:v>45790</c:v>
                </c:pt>
                <c:pt idx="136">
                  <c:v>45791</c:v>
                </c:pt>
                <c:pt idx="137">
                  <c:v>45792</c:v>
                </c:pt>
                <c:pt idx="138">
                  <c:v>45793</c:v>
                </c:pt>
                <c:pt idx="139">
                  <c:v>45796</c:v>
                </c:pt>
                <c:pt idx="140">
                  <c:v>45797</c:v>
                </c:pt>
                <c:pt idx="141">
                  <c:v>45798</c:v>
                </c:pt>
                <c:pt idx="142">
                  <c:v>45799</c:v>
                </c:pt>
                <c:pt idx="143">
                  <c:v>45800</c:v>
                </c:pt>
                <c:pt idx="144">
                  <c:v>45804</c:v>
                </c:pt>
                <c:pt idx="145">
                  <c:v>45805</c:v>
                </c:pt>
                <c:pt idx="146">
                  <c:v>45806</c:v>
                </c:pt>
                <c:pt idx="147">
                  <c:v>45807</c:v>
                </c:pt>
                <c:pt idx="148">
                  <c:v>45810</c:v>
                </c:pt>
                <c:pt idx="149">
                  <c:v>45811</c:v>
                </c:pt>
                <c:pt idx="150">
                  <c:v>45812</c:v>
                </c:pt>
                <c:pt idx="151">
                  <c:v>45813</c:v>
                </c:pt>
                <c:pt idx="152">
                  <c:v>45814</c:v>
                </c:pt>
                <c:pt idx="153">
                  <c:v>45817</c:v>
                </c:pt>
                <c:pt idx="154">
                  <c:v>45818</c:v>
                </c:pt>
                <c:pt idx="155">
                  <c:v>45819</c:v>
                </c:pt>
                <c:pt idx="156">
                  <c:v>45820</c:v>
                </c:pt>
                <c:pt idx="157">
                  <c:v>45821</c:v>
                </c:pt>
                <c:pt idx="158">
                  <c:v>45824</c:v>
                </c:pt>
                <c:pt idx="159">
                  <c:v>45825</c:v>
                </c:pt>
                <c:pt idx="160">
                  <c:v>45826</c:v>
                </c:pt>
                <c:pt idx="161">
                  <c:v>45828</c:v>
                </c:pt>
                <c:pt idx="162">
                  <c:v>45831</c:v>
                </c:pt>
                <c:pt idx="163">
                  <c:v>45832</c:v>
                </c:pt>
                <c:pt idx="164">
                  <c:v>45833</c:v>
                </c:pt>
                <c:pt idx="165">
                  <c:v>45834</c:v>
                </c:pt>
                <c:pt idx="166">
                  <c:v>45835</c:v>
                </c:pt>
                <c:pt idx="167">
                  <c:v>45838</c:v>
                </c:pt>
                <c:pt idx="168">
                  <c:v>45839</c:v>
                </c:pt>
                <c:pt idx="169">
                  <c:v>45840</c:v>
                </c:pt>
                <c:pt idx="170">
                  <c:v>45841</c:v>
                </c:pt>
                <c:pt idx="171">
                  <c:v>45845</c:v>
                </c:pt>
                <c:pt idx="172">
                  <c:v>45846</c:v>
                </c:pt>
                <c:pt idx="173">
                  <c:v>45847</c:v>
                </c:pt>
                <c:pt idx="174">
                  <c:v>45848</c:v>
                </c:pt>
                <c:pt idx="175">
                  <c:v>45849</c:v>
                </c:pt>
                <c:pt idx="176">
                  <c:v>45852</c:v>
                </c:pt>
                <c:pt idx="177">
                  <c:v>45853</c:v>
                </c:pt>
                <c:pt idx="178">
                  <c:v>45854</c:v>
                </c:pt>
                <c:pt idx="179">
                  <c:v>45855</c:v>
                </c:pt>
                <c:pt idx="180">
                  <c:v>45856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45866</c:v>
                </c:pt>
                <c:pt idx="187">
                  <c:v>45867</c:v>
                </c:pt>
                <c:pt idx="188">
                  <c:v>45868</c:v>
                </c:pt>
                <c:pt idx="189">
                  <c:v>45869</c:v>
                </c:pt>
                <c:pt idx="190">
                  <c:v>45870</c:v>
                </c:pt>
                <c:pt idx="191">
                  <c:v>45873</c:v>
                </c:pt>
                <c:pt idx="192">
                  <c:v>45874</c:v>
                </c:pt>
                <c:pt idx="193">
                  <c:v>45875</c:v>
                </c:pt>
                <c:pt idx="194">
                  <c:v>45876</c:v>
                </c:pt>
                <c:pt idx="195">
                  <c:v>45877</c:v>
                </c:pt>
                <c:pt idx="196">
                  <c:v>45880</c:v>
                </c:pt>
                <c:pt idx="197">
                  <c:v>45881</c:v>
                </c:pt>
                <c:pt idx="198">
                  <c:v>45882</c:v>
                </c:pt>
                <c:pt idx="199">
                  <c:v>45883</c:v>
                </c:pt>
                <c:pt idx="200">
                  <c:v>45884</c:v>
                </c:pt>
                <c:pt idx="201">
                  <c:v>45887</c:v>
                </c:pt>
                <c:pt idx="202">
                  <c:v>45888</c:v>
                </c:pt>
                <c:pt idx="203">
                  <c:v>45889</c:v>
                </c:pt>
                <c:pt idx="204">
                  <c:v>45890</c:v>
                </c:pt>
                <c:pt idx="205">
                  <c:v>45891</c:v>
                </c:pt>
                <c:pt idx="206">
                  <c:v>45894</c:v>
                </c:pt>
                <c:pt idx="207">
                  <c:v>45895</c:v>
                </c:pt>
                <c:pt idx="208">
                  <c:v>45896</c:v>
                </c:pt>
                <c:pt idx="209">
                  <c:v>45897</c:v>
                </c:pt>
                <c:pt idx="210">
                  <c:v>45898</c:v>
                </c:pt>
                <c:pt idx="211">
                  <c:v>45902</c:v>
                </c:pt>
                <c:pt idx="212">
                  <c:v>45903</c:v>
                </c:pt>
                <c:pt idx="213">
                  <c:v>45904</c:v>
                </c:pt>
                <c:pt idx="214">
                  <c:v>45905</c:v>
                </c:pt>
                <c:pt idx="215">
                  <c:v>45908</c:v>
                </c:pt>
                <c:pt idx="216">
                  <c:v>45909</c:v>
                </c:pt>
                <c:pt idx="217">
                  <c:v>45910</c:v>
                </c:pt>
                <c:pt idx="218">
                  <c:v>45911</c:v>
                </c:pt>
                <c:pt idx="219">
                  <c:v>45912</c:v>
                </c:pt>
                <c:pt idx="220">
                  <c:v>45915</c:v>
                </c:pt>
                <c:pt idx="221">
                  <c:v>45916</c:v>
                </c:pt>
                <c:pt idx="222">
                  <c:v>45917</c:v>
                </c:pt>
                <c:pt idx="223">
                  <c:v>45918</c:v>
                </c:pt>
                <c:pt idx="224">
                  <c:v>45919</c:v>
                </c:pt>
                <c:pt idx="225">
                  <c:v>45922</c:v>
                </c:pt>
                <c:pt idx="226">
                  <c:v>45923</c:v>
                </c:pt>
                <c:pt idx="227">
                  <c:v>45924</c:v>
                </c:pt>
                <c:pt idx="228">
                  <c:v>45925</c:v>
                </c:pt>
                <c:pt idx="229">
                  <c:v>45926</c:v>
                </c:pt>
                <c:pt idx="230">
                  <c:v>45929</c:v>
                </c:pt>
                <c:pt idx="231">
                  <c:v>45930</c:v>
                </c:pt>
                <c:pt idx="232">
                  <c:v>45931</c:v>
                </c:pt>
                <c:pt idx="233">
                  <c:v>45932</c:v>
                </c:pt>
                <c:pt idx="234">
                  <c:v>45933</c:v>
                </c:pt>
                <c:pt idx="235">
                  <c:v>45936</c:v>
                </c:pt>
                <c:pt idx="236">
                  <c:v>45937</c:v>
                </c:pt>
                <c:pt idx="237">
                  <c:v>45938</c:v>
                </c:pt>
                <c:pt idx="238">
                  <c:v>45939</c:v>
                </c:pt>
                <c:pt idx="239">
                  <c:v>45940</c:v>
                </c:pt>
                <c:pt idx="240">
                  <c:v>45943</c:v>
                </c:pt>
                <c:pt idx="241">
                  <c:v>45944</c:v>
                </c:pt>
                <c:pt idx="242">
                  <c:v>45945</c:v>
                </c:pt>
                <c:pt idx="243">
                  <c:v>45946</c:v>
                </c:pt>
                <c:pt idx="244">
                  <c:v>45947</c:v>
                </c:pt>
                <c:pt idx="245">
                  <c:v>45950</c:v>
                </c:pt>
                <c:pt idx="246">
                  <c:v>45951</c:v>
                </c:pt>
                <c:pt idx="247">
                  <c:v>45952</c:v>
                </c:pt>
                <c:pt idx="248">
                  <c:v>45953</c:v>
                </c:pt>
                <c:pt idx="249">
                  <c:v>45954</c:v>
                </c:pt>
                <c:pt idx="250">
                  <c:v>45957</c:v>
                </c:pt>
                <c:pt idx="251">
                  <c:v>45958</c:v>
                </c:pt>
                <c:pt idx="252">
                  <c:v>45959</c:v>
                </c:pt>
                <c:pt idx="253">
                  <c:v>45960</c:v>
                </c:pt>
                <c:pt idx="254">
                  <c:v>45961</c:v>
                </c:pt>
                <c:pt idx="255">
                  <c:v>45964</c:v>
                </c:pt>
                <c:pt idx="256">
                  <c:v>45965</c:v>
                </c:pt>
                <c:pt idx="257">
                  <c:v>45966</c:v>
                </c:pt>
                <c:pt idx="258">
                  <c:v>45967</c:v>
                </c:pt>
                <c:pt idx="259">
                  <c:v>45968</c:v>
                </c:pt>
                <c:pt idx="260">
                  <c:v>45971</c:v>
                </c:pt>
                <c:pt idx="261">
                  <c:v>45972</c:v>
                </c:pt>
                <c:pt idx="262">
                  <c:v>45973</c:v>
                </c:pt>
                <c:pt idx="263">
                  <c:v>45974</c:v>
                </c:pt>
                <c:pt idx="264">
                  <c:v>45975</c:v>
                </c:pt>
                <c:pt idx="265">
                  <c:v>45978</c:v>
                </c:pt>
                <c:pt idx="266">
                  <c:v>45979</c:v>
                </c:pt>
                <c:pt idx="267">
                  <c:v>45980</c:v>
                </c:pt>
                <c:pt idx="268">
                  <c:v>45981</c:v>
                </c:pt>
                <c:pt idx="269">
                  <c:v>45982</c:v>
                </c:pt>
                <c:pt idx="270">
                  <c:v>45985</c:v>
                </c:pt>
                <c:pt idx="271">
                  <c:v>45986</c:v>
                </c:pt>
                <c:pt idx="272">
                  <c:v>45987</c:v>
                </c:pt>
                <c:pt idx="273">
                  <c:v>45989</c:v>
                </c:pt>
                <c:pt idx="274">
                  <c:v>45992</c:v>
                </c:pt>
                <c:pt idx="275">
                  <c:v>45993</c:v>
                </c:pt>
                <c:pt idx="276">
                  <c:v>45994</c:v>
                </c:pt>
                <c:pt idx="277">
                  <c:v>45995</c:v>
                </c:pt>
                <c:pt idx="278">
                  <c:v>45996</c:v>
                </c:pt>
                <c:pt idx="279">
                  <c:v>45999</c:v>
                </c:pt>
                <c:pt idx="280">
                  <c:v>46000</c:v>
                </c:pt>
                <c:pt idx="281">
                  <c:v>46001</c:v>
                </c:pt>
                <c:pt idx="282">
                  <c:v>46002</c:v>
                </c:pt>
                <c:pt idx="283">
                  <c:v>46003</c:v>
                </c:pt>
                <c:pt idx="284">
                  <c:v>46006</c:v>
                </c:pt>
                <c:pt idx="285">
                  <c:v>46007</c:v>
                </c:pt>
                <c:pt idx="286">
                  <c:v>46008</c:v>
                </c:pt>
                <c:pt idx="287">
                  <c:v>46009</c:v>
                </c:pt>
                <c:pt idx="288">
                  <c:v>46010</c:v>
                </c:pt>
                <c:pt idx="289">
                  <c:v>46013</c:v>
                </c:pt>
                <c:pt idx="290">
                  <c:v>46014</c:v>
                </c:pt>
                <c:pt idx="291">
                  <c:v>46015</c:v>
                </c:pt>
                <c:pt idx="292">
                  <c:v>46017</c:v>
                </c:pt>
                <c:pt idx="293">
                  <c:v>46020</c:v>
                </c:pt>
                <c:pt idx="294">
                  <c:v>46021</c:v>
                </c:pt>
                <c:pt idx="295">
                  <c:v>46022</c:v>
                </c:pt>
                <c:pt idx="296">
                  <c:v>46024</c:v>
                </c:pt>
                <c:pt idx="297">
                  <c:v>46027</c:v>
                </c:pt>
                <c:pt idx="298">
                  <c:v>46028</c:v>
                </c:pt>
                <c:pt idx="299">
                  <c:v>46029</c:v>
                </c:pt>
                <c:pt idx="300">
                  <c:v>46030</c:v>
                </c:pt>
                <c:pt idx="301">
                  <c:v>46031</c:v>
                </c:pt>
                <c:pt idx="302">
                  <c:v>46034</c:v>
                </c:pt>
                <c:pt idx="303">
                  <c:v>46035</c:v>
                </c:pt>
                <c:pt idx="304">
                  <c:v>46036</c:v>
                </c:pt>
                <c:pt idx="305">
                  <c:v>46037</c:v>
                </c:pt>
                <c:pt idx="306">
                  <c:v>46038</c:v>
                </c:pt>
                <c:pt idx="307">
                  <c:v>46042</c:v>
                </c:pt>
                <c:pt idx="308">
                  <c:v>46043</c:v>
                </c:pt>
                <c:pt idx="309">
                  <c:v>46044</c:v>
                </c:pt>
                <c:pt idx="310">
                  <c:v>46045</c:v>
                </c:pt>
                <c:pt idx="311">
                  <c:v>46048</c:v>
                </c:pt>
                <c:pt idx="312">
                  <c:v>46049</c:v>
                </c:pt>
                <c:pt idx="313">
                  <c:v>46050</c:v>
                </c:pt>
                <c:pt idx="314">
                  <c:v>46051</c:v>
                </c:pt>
                <c:pt idx="315">
                  <c:v>46052</c:v>
                </c:pt>
                <c:pt idx="316">
                  <c:v>46055</c:v>
                </c:pt>
                <c:pt idx="317">
                  <c:v>46056</c:v>
                </c:pt>
                <c:pt idx="318">
                  <c:v>46057</c:v>
                </c:pt>
                <c:pt idx="319">
                  <c:v>46058</c:v>
                </c:pt>
                <c:pt idx="320">
                  <c:v>46059</c:v>
                </c:pt>
                <c:pt idx="321">
                  <c:v>46062</c:v>
                </c:pt>
                <c:pt idx="322">
                  <c:v>46063</c:v>
                </c:pt>
                <c:pt idx="323">
                  <c:v>46064</c:v>
                </c:pt>
                <c:pt idx="324">
                  <c:v>46065</c:v>
                </c:pt>
                <c:pt idx="325">
                  <c:v>46066</c:v>
                </c:pt>
                <c:pt idx="326">
                  <c:v>46070</c:v>
                </c:pt>
                <c:pt idx="327">
                  <c:v>46071</c:v>
                </c:pt>
                <c:pt idx="328">
                  <c:v>46072</c:v>
                </c:pt>
                <c:pt idx="329">
                  <c:v>46073</c:v>
                </c:pt>
                <c:pt idx="330">
                  <c:v>46076</c:v>
                </c:pt>
                <c:pt idx="331">
                  <c:v>46077</c:v>
                </c:pt>
                <c:pt idx="332">
                  <c:v>46078</c:v>
                </c:pt>
                <c:pt idx="333">
                  <c:v>46079</c:v>
                </c:pt>
                <c:pt idx="334">
                  <c:v>46080</c:v>
                </c:pt>
                <c:pt idx="335">
                  <c:v>46083</c:v>
                </c:pt>
                <c:pt idx="336">
                  <c:v>46084</c:v>
                </c:pt>
                <c:pt idx="337">
                  <c:v>46085</c:v>
                </c:pt>
                <c:pt idx="338">
                  <c:v>46086</c:v>
                </c:pt>
                <c:pt idx="339">
                  <c:v>46087</c:v>
                </c:pt>
                <c:pt idx="340">
                  <c:v>46090</c:v>
                </c:pt>
                <c:pt idx="341">
                  <c:v>46091</c:v>
                </c:pt>
                <c:pt idx="342">
                  <c:v>46092</c:v>
                </c:pt>
                <c:pt idx="343">
                  <c:v>46093</c:v>
                </c:pt>
                <c:pt idx="344">
                  <c:v>46094</c:v>
                </c:pt>
                <c:pt idx="345">
                  <c:v>46097</c:v>
                </c:pt>
                <c:pt idx="346">
                  <c:v>46098</c:v>
                </c:pt>
                <c:pt idx="347">
                  <c:v>46099</c:v>
                </c:pt>
                <c:pt idx="348">
                  <c:v>46100</c:v>
                </c:pt>
                <c:pt idx="349">
                  <c:v>46101</c:v>
                </c:pt>
                <c:pt idx="350">
                  <c:v>46104</c:v>
                </c:pt>
                <c:pt idx="351">
                  <c:v>46105</c:v>
                </c:pt>
                <c:pt idx="352">
                  <c:v>46106</c:v>
                </c:pt>
                <c:pt idx="353">
                  <c:v>46107</c:v>
                </c:pt>
                <c:pt idx="354">
                  <c:v>46108</c:v>
                </c:pt>
                <c:pt idx="355">
                  <c:v>46111</c:v>
                </c:pt>
                <c:pt idx="356">
                  <c:v>46112</c:v>
                </c:pt>
                <c:pt idx="357">
                  <c:v>46113</c:v>
                </c:pt>
                <c:pt idx="358">
                  <c:v>46114</c:v>
                </c:pt>
                <c:pt idx="359">
                  <c:v>46118</c:v>
                </c:pt>
                <c:pt idx="360">
                  <c:v>46119</c:v>
                </c:pt>
                <c:pt idx="361">
                  <c:v>46120</c:v>
                </c:pt>
                <c:pt idx="362">
                  <c:v>46121</c:v>
                </c:pt>
                <c:pt idx="363">
                  <c:v>46122</c:v>
                </c:pt>
                <c:pt idx="364">
                  <c:v>46125</c:v>
                </c:pt>
                <c:pt idx="365">
                  <c:v>46126</c:v>
                </c:pt>
                <c:pt idx="366">
                  <c:v>46127</c:v>
                </c:pt>
                <c:pt idx="367">
                  <c:v>46128</c:v>
                </c:pt>
                <c:pt idx="368">
                  <c:v>46129</c:v>
                </c:pt>
                <c:pt idx="369">
                  <c:v>46132</c:v>
                </c:pt>
                <c:pt idx="370">
                  <c:v>46133</c:v>
                </c:pt>
                <c:pt idx="371">
                  <c:v>46134</c:v>
                </c:pt>
                <c:pt idx="372">
                  <c:v>46135</c:v>
                </c:pt>
                <c:pt idx="373">
                  <c:v>46136</c:v>
                </c:pt>
                <c:pt idx="374">
                  <c:v>46139</c:v>
                </c:pt>
                <c:pt idx="375">
                  <c:v>46140</c:v>
                </c:pt>
                <c:pt idx="376">
                  <c:v>46141</c:v>
                </c:pt>
                <c:pt idx="377">
                  <c:v>46142</c:v>
                </c:pt>
                <c:pt idx="378">
                  <c:v>46143</c:v>
                </c:pt>
                <c:pt idx="379">
                  <c:v>46146</c:v>
                </c:pt>
                <c:pt idx="380">
                  <c:v>46147</c:v>
                </c:pt>
                <c:pt idx="381">
                  <c:v>46148</c:v>
                </c:pt>
                <c:pt idx="382">
                  <c:v>46149</c:v>
                </c:pt>
                <c:pt idx="383">
                  <c:v>46150</c:v>
                </c:pt>
                <c:pt idx="384">
                  <c:v>46153</c:v>
                </c:pt>
                <c:pt idx="385">
                  <c:v>46154</c:v>
                </c:pt>
                <c:pt idx="386">
                  <c:v>46155</c:v>
                </c:pt>
                <c:pt idx="387">
                  <c:v>46156</c:v>
                </c:pt>
                <c:pt idx="388">
                  <c:v>46157</c:v>
                </c:pt>
                <c:pt idx="389">
                  <c:v>46160</c:v>
                </c:pt>
                <c:pt idx="390">
                  <c:v>46161</c:v>
                </c:pt>
                <c:pt idx="391">
                  <c:v>46162</c:v>
                </c:pt>
                <c:pt idx="392">
                  <c:v>46163</c:v>
                </c:pt>
                <c:pt idx="393">
                  <c:v>46164</c:v>
                </c:pt>
                <c:pt idx="394">
                  <c:v>46168</c:v>
                </c:pt>
                <c:pt idx="395">
                  <c:v>46169</c:v>
                </c:pt>
                <c:pt idx="396">
                  <c:v>46170</c:v>
                </c:pt>
                <c:pt idx="397">
                  <c:v>46171</c:v>
                </c:pt>
                <c:pt idx="398">
                  <c:v>46174</c:v>
                </c:pt>
                <c:pt idx="399">
                  <c:v>46175</c:v>
                </c:pt>
                <c:pt idx="400">
                  <c:v>46176</c:v>
                </c:pt>
                <c:pt idx="401">
                  <c:v>46177</c:v>
                </c:pt>
                <c:pt idx="402">
                  <c:v>46178</c:v>
                </c:pt>
                <c:pt idx="403">
                  <c:v>46181</c:v>
                </c:pt>
                <c:pt idx="404">
                  <c:v>46182</c:v>
                </c:pt>
                <c:pt idx="405">
                  <c:v>46183</c:v>
                </c:pt>
                <c:pt idx="406">
                  <c:v>46184</c:v>
                </c:pt>
                <c:pt idx="407">
                  <c:v>46185</c:v>
                </c:pt>
                <c:pt idx="408">
                  <c:v>46188</c:v>
                </c:pt>
                <c:pt idx="409">
                  <c:v>46189</c:v>
                </c:pt>
                <c:pt idx="410">
                  <c:v>46190</c:v>
                </c:pt>
                <c:pt idx="411">
                  <c:v>46191</c:v>
                </c:pt>
                <c:pt idx="412">
                  <c:v>46195</c:v>
                </c:pt>
                <c:pt idx="413">
                  <c:v>46196</c:v>
                </c:pt>
                <c:pt idx="414">
                  <c:v>46197</c:v>
                </c:pt>
                <c:pt idx="415">
                  <c:v>46198</c:v>
                </c:pt>
                <c:pt idx="416">
                  <c:v>46199</c:v>
                </c:pt>
                <c:pt idx="417">
                  <c:v>46202</c:v>
                </c:pt>
                <c:pt idx="418">
                  <c:v>46203</c:v>
                </c:pt>
                <c:pt idx="419">
                  <c:v>46204</c:v>
                </c:pt>
                <c:pt idx="420">
                  <c:v>46205</c:v>
                </c:pt>
                <c:pt idx="421">
                  <c:v>46209</c:v>
                </c:pt>
                <c:pt idx="422">
                  <c:v>46210</c:v>
                </c:pt>
                <c:pt idx="423">
                  <c:v>46211</c:v>
                </c:pt>
                <c:pt idx="424">
                  <c:v>46212</c:v>
                </c:pt>
                <c:pt idx="425">
                  <c:v>46213</c:v>
                </c:pt>
                <c:pt idx="426">
                  <c:v>46216</c:v>
                </c:pt>
                <c:pt idx="427">
                  <c:v>46217</c:v>
                </c:pt>
                <c:pt idx="428">
                  <c:v>46218</c:v>
                </c:pt>
                <c:pt idx="429">
                  <c:v>46219</c:v>
                </c:pt>
                <c:pt idx="430">
                  <c:v>46220</c:v>
                </c:pt>
                <c:pt idx="431">
                  <c:v>46223</c:v>
                </c:pt>
                <c:pt idx="432">
                  <c:v>46224</c:v>
                </c:pt>
                <c:pt idx="433">
                  <c:v>46225</c:v>
                </c:pt>
                <c:pt idx="434">
                  <c:v>46226</c:v>
                </c:pt>
                <c:pt idx="435">
                  <c:v>46227</c:v>
                </c:pt>
                <c:pt idx="436">
                  <c:v>46230</c:v>
                </c:pt>
                <c:pt idx="437">
                  <c:v>46231</c:v>
                </c:pt>
                <c:pt idx="438">
                  <c:v>46232</c:v>
                </c:pt>
                <c:pt idx="439">
                  <c:v>46233</c:v>
                </c:pt>
                <c:pt idx="440">
                  <c:v>46234</c:v>
                </c:pt>
              </c:numCache>
            </c:numRef>
          </c:cat>
          <c:val>
            <c:numRef>
              <c:f>Backtest!$K$2:$K$442</c:f>
              <c:numCache>
                <c:formatCode>General</c:formatCode>
                <c:ptCount val="441"/>
                <c:pt idx="0">
                  <c:v>-5532.64372549363</c:v>
                </c:pt>
                <c:pt idx="1">
                  <c:v>-5434.6988735516461</c:v>
                </c:pt>
                <c:pt idx="2">
                  <c:v>-5428.3503287763551</c:v>
                </c:pt>
                <c:pt idx="3">
                  <c:v>-5315.0166777242957</c:v>
                </c:pt>
                <c:pt idx="4">
                  <c:v>-5610.219307828801</c:v>
                </c:pt>
                <c:pt idx="5">
                  <c:v>-5745.0509377853805</c:v>
                </c:pt>
                <c:pt idx="6">
                  <c:v>-5560.2548338379847</c:v>
                </c:pt>
                <c:pt idx="7">
                  <c:v>-5497.3815114323424</c:v>
                </c:pt>
                <c:pt idx="8">
                  <c:v>-5629.7531809694547</c:v>
                </c:pt>
                <c:pt idx="9">
                  <c:v>-5900.1950781826836</c:v>
                </c:pt>
                <c:pt idx="10">
                  <c:v>-5923.6076742884161</c:v>
                </c:pt>
                <c:pt idx="11">
                  <c:v>-5722.4679982277976</c:v>
                </c:pt>
                <c:pt idx="12">
                  <c:v>-5508.087876547319</c:v>
                </c:pt>
                <c:pt idx="13">
                  <c:v>-5319.9516874532037</c:v>
                </c:pt>
                <c:pt idx="14">
                  <c:v>-5271.0778245028605</c:v>
                </c:pt>
                <c:pt idx="15">
                  <c:v>-5008.1137684666855</c:v>
                </c:pt>
                <c:pt idx="16">
                  <c:v>-5167.1862909651772</c:v>
                </c:pt>
                <c:pt idx="17">
                  <c:v>-5053.3037864610124</c:v>
                </c:pt>
                <c:pt idx="18">
                  <c:v>-4902.2261955164968</c:v>
                </c:pt>
                <c:pt idx="19">
                  <c:v>-4810.1549483204517</c:v>
                </c:pt>
                <c:pt idx="20">
                  <c:v>-4736.1844279809502</c:v>
                </c:pt>
                <c:pt idx="21">
                  <c:v>-4636.1464645028354</c:v>
                </c:pt>
                <c:pt idx="22">
                  <c:v>-4549.5321367682236</c:v>
                </c:pt>
                <c:pt idx="23">
                  <c:v>-4354.4463229860557</c:v>
                </c:pt>
                <c:pt idx="24">
                  <c:v>-4396.5207913099257</c:v>
                </c:pt>
                <c:pt idx="25">
                  <c:v>-4425.6511882798632</c:v>
                </c:pt>
                <c:pt idx="26">
                  <c:v>-4617.7664560838402</c:v>
                </c:pt>
                <c:pt idx="27">
                  <c:v>-4725.2261146492265</c:v>
                </c:pt>
                <c:pt idx="28">
                  <c:v>-6152.0618978964176</c:v>
                </c:pt>
                <c:pt idx="29">
                  <c:v>-6117.1927854002479</c:v>
                </c:pt>
                <c:pt idx="30">
                  <c:v>-5768.7686328839818</c:v>
                </c:pt>
                <c:pt idx="31">
                  <c:v>-6038.8705058996129</c:v>
                </c:pt>
                <c:pt idx="32">
                  <c:v>-6056.823990078683</c:v>
                </c:pt>
                <c:pt idx="33">
                  <c:v>-6128.4227088692378</c:v>
                </c:pt>
                <c:pt idx="34">
                  <c:v>-6363.457492704033</c:v>
                </c:pt>
                <c:pt idx="35">
                  <c:v>-8110.2122400713524</c:v>
                </c:pt>
                <c:pt idx="36">
                  <c:v>-7873.8981914853075</c:v>
                </c:pt>
                <c:pt idx="37">
                  <c:v>-7653.4818624259933</c:v>
                </c:pt>
                <c:pt idx="38">
                  <c:v>-8085.935237222805</c:v>
                </c:pt>
                <c:pt idx="39">
                  <c:v>-7955.1437439488973</c:v>
                </c:pt>
                <c:pt idx="40">
                  <c:v>-7955.8712134621774</c:v>
                </c:pt>
                <c:pt idx="41">
                  <c:v>-8151.8736397245548</c:v>
                </c:pt>
                <c:pt idx="42">
                  <c:v>-8028.7296493465665</c:v>
                </c:pt>
                <c:pt idx="43">
                  <c:v>-7695.5541800537449</c:v>
                </c:pt>
                <c:pt idx="44">
                  <c:v>-7367.503248604884</c:v>
                </c:pt>
                <c:pt idx="45">
                  <c:v>-7209.9164519526648</c:v>
                </c:pt>
                <c:pt idx="46">
                  <c:v>-7075.3531553555522</c:v>
                </c:pt>
                <c:pt idx="47">
                  <c:v>-7002.7325262403665</c:v>
                </c:pt>
                <c:pt idx="48">
                  <c:v>-7022.1235771582669</c:v>
                </c:pt>
                <c:pt idx="49">
                  <c:v>-6757.8533672680533</c:v>
                </c:pt>
                <c:pt idx="50">
                  <c:v>-6666.350519974646</c:v>
                </c:pt>
                <c:pt idx="51">
                  <c:v>-6320.0988835292828</c:v>
                </c:pt>
                <c:pt idx="52">
                  <c:v>-6471.548678748959</c:v>
                </c:pt>
                <c:pt idx="53">
                  <c:v>-6245.0236695188869</c:v>
                </c:pt>
                <c:pt idx="54">
                  <c:v>-6197.885669316277</c:v>
                </c:pt>
                <c:pt idx="55">
                  <c:v>-6214.1580081151578</c:v>
                </c:pt>
                <c:pt idx="56">
                  <c:v>-6157.7899764094927</c:v>
                </c:pt>
                <c:pt idx="57">
                  <c:v>-6289.6631482647053</c:v>
                </c:pt>
                <c:pt idx="58">
                  <c:v>-6180.0905636025609</c:v>
                </c:pt>
                <c:pt idx="59">
                  <c:v>-6071.6403447183156</c:v>
                </c:pt>
                <c:pt idx="60">
                  <c:v>-5899.7266742499896</c:v>
                </c:pt>
                <c:pt idx="61">
                  <c:v>-5223.127609418033</c:v>
                </c:pt>
                <c:pt idx="62">
                  <c:v>-8232.1200283780763</c:v>
                </c:pt>
                <c:pt idx="63">
                  <c:v>-8082.7862345022386</c:v>
                </c:pt>
                <c:pt idx="64">
                  <c:v>-8093.3305049164592</c:v>
                </c:pt>
                <c:pt idx="65">
                  <c:v>-8099.2549344701611</c:v>
                </c:pt>
                <c:pt idx="66">
                  <c:v>-7837.8869365457822</c:v>
                </c:pt>
                <c:pt idx="67">
                  <c:v>-7630.6556179819354</c:v>
                </c:pt>
                <c:pt idx="68">
                  <c:v>-7602.8170130516019</c:v>
                </c:pt>
                <c:pt idx="69">
                  <c:v>-7457.9954912747298</c:v>
                </c:pt>
                <c:pt idx="70">
                  <c:v>-7050.142871718439</c:v>
                </c:pt>
                <c:pt idx="71">
                  <c:v>-7230.8623933784374</c:v>
                </c:pt>
                <c:pt idx="72">
                  <c:v>-7086.248002000204</c:v>
                </c:pt>
                <c:pt idx="73">
                  <c:v>-6847.4352385289794</c:v>
                </c:pt>
                <c:pt idx="74">
                  <c:v>-6635.5221112510299</c:v>
                </c:pt>
                <c:pt idx="75">
                  <c:v>-6447.5777567517125</c:v>
                </c:pt>
                <c:pt idx="76">
                  <c:v>-6280.3193515063904</c:v>
                </c:pt>
                <c:pt idx="77">
                  <c:v>-6140.7225985987006</c:v>
                </c:pt>
                <c:pt idx="78">
                  <c:v>-5920.2566993403525</c:v>
                </c:pt>
                <c:pt idx="79">
                  <c:v>-5640.2760176575503</c:v>
                </c:pt>
                <c:pt idx="80">
                  <c:v>-5697.1234851794316</c:v>
                </c:pt>
                <c:pt idx="81">
                  <c:v>-5754.8509058567624</c:v>
                </c:pt>
                <c:pt idx="82">
                  <c:v>-5928.0901079715704</c:v>
                </c:pt>
                <c:pt idx="83">
                  <c:v>-5689.2010995028932</c:v>
                </c:pt>
                <c:pt idx="84">
                  <c:v>-6424.496743412672</c:v>
                </c:pt>
                <c:pt idx="85">
                  <c:v>-6190.4415371056339</c:v>
                </c:pt>
                <c:pt idx="86">
                  <c:v>-6329.4144625762474</c:v>
                </c:pt>
                <c:pt idx="87">
                  <c:v>-6223.5182394769481</c:v>
                </c:pt>
                <c:pt idx="88">
                  <c:v>-5697.9084889494598</c:v>
                </c:pt>
                <c:pt idx="89">
                  <c:v>-7164.6424197092447</c:v>
                </c:pt>
                <c:pt idx="90">
                  <c:v>-6676.8350631766871</c:v>
                </c:pt>
                <c:pt idx="91">
                  <c:v>-7068.9014016665005</c:v>
                </c:pt>
                <c:pt idx="92">
                  <c:v>-6994.4434659865356</c:v>
                </c:pt>
                <c:pt idx="93">
                  <c:v>-6851.9384071820132</c:v>
                </c:pt>
                <c:pt idx="94">
                  <c:v>-6863.1553297884175</c:v>
                </c:pt>
                <c:pt idx="95">
                  <c:v>-6817.1989297898781</c:v>
                </c:pt>
                <c:pt idx="96">
                  <c:v>-6590.5900713358142</c:v>
                </c:pt>
                <c:pt idx="97">
                  <c:v>-6627.8531221027088</c:v>
                </c:pt>
                <c:pt idx="98">
                  <c:v>-6616.6803374033807</c:v>
                </c:pt>
                <c:pt idx="99">
                  <c:v>-6394.6213323191605</c:v>
                </c:pt>
                <c:pt idx="100">
                  <c:v>-6375.9056597011131</c:v>
                </c:pt>
                <c:pt idx="101">
                  <c:v>-6532.6891240980112</c:v>
                </c:pt>
                <c:pt idx="102">
                  <c:v>-6134.8372704761368</c:v>
                </c:pt>
                <c:pt idx="103">
                  <c:v>-6336.4968593214053</c:v>
                </c:pt>
                <c:pt idx="104">
                  <c:v>-6167.0628656927674</c:v>
                </c:pt>
                <c:pt idx="105">
                  <c:v>-6201.6400985765595</c:v>
                </c:pt>
                <c:pt idx="106">
                  <c:v>-6003.8394900466683</c:v>
                </c:pt>
                <c:pt idx="107">
                  <c:v>-5886.4306917528456</c:v>
                </c:pt>
                <c:pt idx="108">
                  <c:v>-5302.1172556046313</c:v>
                </c:pt>
                <c:pt idx="109">
                  <c:v>-6562.9307819686646</c:v>
                </c:pt>
                <c:pt idx="110">
                  <c:v>-7602.7140127321982</c:v>
                </c:pt>
                <c:pt idx="111">
                  <c:v>-7294.8721287157259</c:v>
                </c:pt>
                <c:pt idx="112">
                  <c:v>-8165.3017606703079</c:v>
                </c:pt>
                <c:pt idx="113">
                  <c:v>-12125.654665948245</c:v>
                </c:pt>
                <c:pt idx="114">
                  <c:v>-12901.733958230741</c:v>
                </c:pt>
                <c:pt idx="115">
                  <c:v>-12687.597346896655</c:v>
                </c:pt>
                <c:pt idx="116">
                  <c:v>-12388.963272813866</c:v>
                </c:pt>
                <c:pt idx="117">
                  <c:v>-11685.65989050041</c:v>
                </c:pt>
                <c:pt idx="118">
                  <c:v>-11667.480221718719</c:v>
                </c:pt>
                <c:pt idx="119">
                  <c:v>-10969.330955811387</c:v>
                </c:pt>
                <c:pt idx="120">
                  <c:v>-11032.655615103335</c:v>
                </c:pt>
                <c:pt idx="121">
                  <c:v>-11081.0497211171</c:v>
                </c:pt>
                <c:pt idx="122">
                  <c:v>-11406.457158976875</c:v>
                </c:pt>
                <c:pt idx="123">
                  <c:v>-11560.185738447944</c:v>
                </c:pt>
                <c:pt idx="124">
                  <c:v>-11258.066630321129</c:v>
                </c:pt>
                <c:pt idx="125">
                  <c:v>-10952.096258475674</c:v>
                </c:pt>
                <c:pt idx="126">
                  <c:v>-10689.682964711852</c:v>
                </c:pt>
                <c:pt idx="127">
                  <c:v>-10274.008513483135</c:v>
                </c:pt>
                <c:pt idx="128">
                  <c:v>-10226.073828566747</c:v>
                </c:pt>
                <c:pt idx="129">
                  <c:v>-10035.41031655629</c:v>
                </c:pt>
                <c:pt idx="130">
                  <c:v>-9579.3018982583053</c:v>
                </c:pt>
                <c:pt idx="131">
                  <c:v>-9309.2195078182212</c:v>
                </c:pt>
                <c:pt idx="132">
                  <c:v>-9115.4286363213741</c:v>
                </c:pt>
                <c:pt idx="133">
                  <c:v>-8908.9641076899916</c:v>
                </c:pt>
                <c:pt idx="134">
                  <c:v>-9062.0871282364187</c:v>
                </c:pt>
                <c:pt idx="135">
                  <c:v>-9621.0672959852982</c:v>
                </c:pt>
                <c:pt idx="136">
                  <c:v>-9458.9760662769968</c:v>
                </c:pt>
                <c:pt idx="137">
                  <c:v>-9206.7844128958186</c:v>
                </c:pt>
                <c:pt idx="138">
                  <c:v>-8938.9262693757901</c:v>
                </c:pt>
                <c:pt idx="139">
                  <c:v>-8644.8980756966703</c:v>
                </c:pt>
                <c:pt idx="140">
                  <c:v>-8340.3946931623286</c:v>
                </c:pt>
                <c:pt idx="141">
                  <c:v>-7935.0293498352175</c:v>
                </c:pt>
                <c:pt idx="142">
                  <c:v>-7803.7686480916582</c:v>
                </c:pt>
                <c:pt idx="143">
                  <c:v>-7500.7816928071788</c:v>
                </c:pt>
                <c:pt idx="144">
                  <c:v>-7510.928962477512</c:v>
                </c:pt>
                <c:pt idx="145">
                  <c:v>-7639.6641846350458</c:v>
                </c:pt>
                <c:pt idx="146">
                  <c:v>-7436.1098439968864</c:v>
                </c:pt>
                <c:pt idx="147">
                  <c:v>-7158.7496152093399</c:v>
                </c:pt>
                <c:pt idx="148">
                  <c:v>-7126.1579103698768</c:v>
                </c:pt>
                <c:pt idx="149">
                  <c:v>-7160.1430115340945</c:v>
                </c:pt>
                <c:pt idx="150">
                  <c:v>-7160.3373040305059</c:v>
                </c:pt>
                <c:pt idx="151">
                  <c:v>-7059.1585468915482</c:v>
                </c:pt>
                <c:pt idx="152">
                  <c:v>-6899.8718297397081</c:v>
                </c:pt>
                <c:pt idx="153">
                  <c:v>-6724.2944286581496</c:v>
                </c:pt>
                <c:pt idx="154">
                  <c:v>-6627.0150166246831</c:v>
                </c:pt>
                <c:pt idx="155">
                  <c:v>-6482.5603377451298</c:v>
                </c:pt>
                <c:pt idx="156">
                  <c:v>-6299.2453974751434</c:v>
                </c:pt>
                <c:pt idx="157">
                  <c:v>-5933.1180108406052</c:v>
                </c:pt>
                <c:pt idx="158">
                  <c:v>-6172.8046450017373</c:v>
                </c:pt>
                <c:pt idx="159">
                  <c:v>-6524.3668393919588</c:v>
                </c:pt>
                <c:pt idx="160">
                  <c:v>-6357.55055245331</c:v>
                </c:pt>
                <c:pt idx="161">
                  <c:v>-6180.6500088769344</c:v>
                </c:pt>
                <c:pt idx="162">
                  <c:v>-6023.3658162161846</c:v>
                </c:pt>
                <c:pt idx="163">
                  <c:v>-6064.5450928737337</c:v>
                </c:pt>
                <c:pt idx="164">
                  <c:v>-6800.4679910594532</c:v>
                </c:pt>
                <c:pt idx="165">
                  <c:v>-6761.5502846789223</c:v>
                </c:pt>
                <c:pt idx="166">
                  <c:v>-6652.6166930516865</c:v>
                </c:pt>
                <c:pt idx="167">
                  <c:v>-6534.7229711158761</c:v>
                </c:pt>
                <c:pt idx="168">
                  <c:v>-6243.0052469539432</c:v>
                </c:pt>
                <c:pt idx="169">
                  <c:v>-6275.0146282896003</c:v>
                </c:pt>
                <c:pt idx="170">
                  <c:v>-6150.372196671985</c:v>
                </c:pt>
                <c:pt idx="171">
                  <c:v>-5891.5185968175492</c:v>
                </c:pt>
                <c:pt idx="172">
                  <c:v>-5898.0018300453312</c:v>
                </c:pt>
                <c:pt idx="173">
                  <c:v>-5781.9202705822045</c:v>
                </c:pt>
                <c:pt idx="174">
                  <c:v>-5696.4259801188991</c:v>
                </c:pt>
                <c:pt idx="175">
                  <c:v>-5598.8233457109291</c:v>
                </c:pt>
                <c:pt idx="176">
                  <c:v>-5449.84674021098</c:v>
                </c:pt>
                <c:pt idx="177">
                  <c:v>-5298.1223176984668</c:v>
                </c:pt>
                <c:pt idx="178">
                  <c:v>-5255.167178425223</c:v>
                </c:pt>
                <c:pt idx="179">
                  <c:v>-5143.4373371900192</c:v>
                </c:pt>
                <c:pt idx="180">
                  <c:v>-4987.4556338621069</c:v>
                </c:pt>
                <c:pt idx="181">
                  <c:v>-4825.8275269896412</c:v>
                </c:pt>
                <c:pt idx="182">
                  <c:v>-4641.8978068490569</c:v>
                </c:pt>
                <c:pt idx="183">
                  <c:v>-4659.0185050508344</c:v>
                </c:pt>
                <c:pt idx="184">
                  <c:v>-4799.3339062027508</c:v>
                </c:pt>
                <c:pt idx="185">
                  <c:v>-4788.2489330145927</c:v>
                </c:pt>
                <c:pt idx="186">
                  <c:v>-4782.2616986917164</c:v>
                </c:pt>
                <c:pt idx="187">
                  <c:v>-4830.0959421151274</c:v>
                </c:pt>
                <c:pt idx="188">
                  <c:v>-4748.9461646932295</c:v>
                </c:pt>
                <c:pt idx="189">
                  <c:v>-4763.4506341586784</c:v>
                </c:pt>
                <c:pt idx="190">
                  <c:v>-4754.5951414060564</c:v>
                </c:pt>
                <c:pt idx="191">
                  <c:v>-5145.3349600264819</c:v>
                </c:pt>
                <c:pt idx="192">
                  <c:v>-5250.1157862511463</c:v>
                </c:pt>
                <c:pt idx="193">
                  <c:v>-5094.1636710338971</c:v>
                </c:pt>
                <c:pt idx="194">
                  <c:v>-5065.939459817745</c:v>
                </c:pt>
                <c:pt idx="195">
                  <c:v>-4940.5894171181135</c:v>
                </c:pt>
                <c:pt idx="196">
                  <c:v>-4803.3429084081072</c:v>
                </c:pt>
                <c:pt idx="197">
                  <c:v>-4732.1059383182865</c:v>
                </c:pt>
                <c:pt idx="198">
                  <c:v>-4801.4996768992896</c:v>
                </c:pt>
                <c:pt idx="199">
                  <c:v>-4994.5358949679285</c:v>
                </c:pt>
                <c:pt idx="200">
                  <c:v>-4784.4123495482936</c:v>
                </c:pt>
                <c:pt idx="201">
                  <c:v>-4767.2062458039018</c:v>
                </c:pt>
                <c:pt idx="202">
                  <c:v>-4496.4466976012054</c:v>
                </c:pt>
                <c:pt idx="203">
                  <c:v>-5044.3093876893072</c:v>
                </c:pt>
                <c:pt idx="204">
                  <c:v>-4897.299529030608</c:v>
                </c:pt>
                <c:pt idx="205">
                  <c:v>-4851.3892153507732</c:v>
                </c:pt>
                <c:pt idx="206">
                  <c:v>-4917.3735569520941</c:v>
                </c:pt>
                <c:pt idx="207">
                  <c:v>-4927.1916133689547</c:v>
                </c:pt>
                <c:pt idx="208">
                  <c:v>-5034.5699327558705</c:v>
                </c:pt>
                <c:pt idx="209">
                  <c:v>-4964.2189089091517</c:v>
                </c:pt>
                <c:pt idx="210">
                  <c:v>-4772.1605140381798</c:v>
                </c:pt>
                <c:pt idx="211">
                  <c:v>-6241.0038308836401</c:v>
                </c:pt>
                <c:pt idx="212">
                  <c:v>-6041.369638054578</c:v>
                </c:pt>
                <c:pt idx="213">
                  <c:v>-5945.6117931828785</c:v>
                </c:pt>
                <c:pt idx="214">
                  <c:v>-5851.7519745819982</c:v>
                </c:pt>
                <c:pt idx="215">
                  <c:v>-5792.3573929625363</c:v>
                </c:pt>
                <c:pt idx="216">
                  <c:v>-5770.8454394503569</c:v>
                </c:pt>
                <c:pt idx="217">
                  <c:v>-5787.4702512256699</c:v>
                </c:pt>
                <c:pt idx="218">
                  <c:v>-5905.5450576944977</c:v>
                </c:pt>
                <c:pt idx="219">
                  <c:v>-5778.6912409916577</c:v>
                </c:pt>
                <c:pt idx="220">
                  <c:v>-5649.1928109112168</c:v>
                </c:pt>
                <c:pt idx="221">
                  <c:v>-5508.9496648183831</c:v>
                </c:pt>
                <c:pt idx="222">
                  <c:v>-5339.1777899165663</c:v>
                </c:pt>
                <c:pt idx="223">
                  <c:v>-5197.5875923819167</c:v>
                </c:pt>
                <c:pt idx="224">
                  <c:v>-5066.7051328965745</c:v>
                </c:pt>
                <c:pt idx="225">
                  <c:v>-4919.9633059576045</c:v>
                </c:pt>
                <c:pt idx="226">
                  <c:v>-4770.7180411877516</c:v>
                </c:pt>
                <c:pt idx="227">
                  <c:v>-4677.2003648691834</c:v>
                </c:pt>
                <c:pt idx="228">
                  <c:v>-4693.2166313888893</c:v>
                </c:pt>
                <c:pt idx="229">
                  <c:v>-4557.7407232275173</c:v>
                </c:pt>
                <c:pt idx="230">
                  <c:v>-4410.65071587071</c:v>
                </c:pt>
                <c:pt idx="231">
                  <c:v>-4304.2364405015132</c:v>
                </c:pt>
                <c:pt idx="232">
                  <c:v>-4296.1804332238253</c:v>
                </c:pt>
                <c:pt idx="233">
                  <c:v>-4382.548787198155</c:v>
                </c:pt>
                <c:pt idx="234">
                  <c:v>-4487.8165297378637</c:v>
                </c:pt>
                <c:pt idx="235">
                  <c:v>-4532.9128257744969</c:v>
                </c:pt>
                <c:pt idx="236">
                  <c:v>-7413.8688397559417</c:v>
                </c:pt>
                <c:pt idx="237">
                  <c:v>-7455.896890426523</c:v>
                </c:pt>
                <c:pt idx="238">
                  <c:v>-8355.6788597362101</c:v>
                </c:pt>
                <c:pt idx="239">
                  <c:v>-7750.7015171537996</c:v>
                </c:pt>
                <c:pt idx="240">
                  <c:v>-8932.7288759702515</c:v>
                </c:pt>
                <c:pt idx="241">
                  <c:v>-9005.1612587023192</c:v>
                </c:pt>
                <c:pt idx="242">
                  <c:v>-9003.727025109989</c:v>
                </c:pt>
                <c:pt idx="243">
                  <c:v>-9204.728155660363</c:v>
                </c:pt>
                <c:pt idx="244">
                  <c:v>-9024.5653991635008</c:v>
                </c:pt>
                <c:pt idx="245">
                  <c:v>-8800.279188924962</c:v>
                </c:pt>
                <c:pt idx="246">
                  <c:v>-8485.0902428594927</c:v>
                </c:pt>
                <c:pt idx="247">
                  <c:v>-8149.1966806753335</c:v>
                </c:pt>
                <c:pt idx="248">
                  <c:v>-8161.2702500667201</c:v>
                </c:pt>
                <c:pt idx="249">
                  <c:v>-8230.6220415971384</c:v>
                </c:pt>
                <c:pt idx="250">
                  <c:v>-8641.9863133038543</c:v>
                </c:pt>
                <c:pt idx="251">
                  <c:v>-8726.6909725459191</c:v>
                </c:pt>
                <c:pt idx="252">
                  <c:v>-8571.1733877735514</c:v>
                </c:pt>
                <c:pt idx="253">
                  <c:v>-8325.0092492360345</c:v>
                </c:pt>
                <c:pt idx="254">
                  <c:v>-8211.1642883127806</c:v>
                </c:pt>
                <c:pt idx="255">
                  <c:v>-8003.1856794313226</c:v>
                </c:pt>
                <c:pt idx="256">
                  <c:v>-7637.6335782536917</c:v>
                </c:pt>
                <c:pt idx="257">
                  <c:v>-7815.7597406046671</c:v>
                </c:pt>
                <c:pt idx="258">
                  <c:v>-7873.1301493768797</c:v>
                </c:pt>
                <c:pt idx="259">
                  <c:v>-7750.8912234364452</c:v>
                </c:pt>
                <c:pt idx="260">
                  <c:v>-7809.8783312794358</c:v>
                </c:pt>
                <c:pt idx="261">
                  <c:v>-7881.543291529576</c:v>
                </c:pt>
                <c:pt idx="262">
                  <c:v>-7960.9357089069799</c:v>
                </c:pt>
                <c:pt idx="263">
                  <c:v>-7992.0256473660329</c:v>
                </c:pt>
                <c:pt idx="264">
                  <c:v>-8072.9848539117083</c:v>
                </c:pt>
                <c:pt idx="265">
                  <c:v>-7699.5949866968595</c:v>
                </c:pt>
                <c:pt idx="266">
                  <c:v>-7539.7279973332888</c:v>
                </c:pt>
                <c:pt idx="267">
                  <c:v>-7769.5926845749818</c:v>
                </c:pt>
                <c:pt idx="268">
                  <c:v>-7381.8119302626237</c:v>
                </c:pt>
                <c:pt idx="269">
                  <c:v>-7917.0254494379778</c:v>
                </c:pt>
                <c:pt idx="270">
                  <c:v>-8078.4083158910917</c:v>
                </c:pt>
                <c:pt idx="271">
                  <c:v>-9455.4879550669775</c:v>
                </c:pt>
                <c:pt idx="272">
                  <c:v>-9369.7530649915116</c:v>
                </c:pt>
                <c:pt idx="273">
                  <c:v>-9510.8259838498579</c:v>
                </c:pt>
                <c:pt idx="274">
                  <c:v>-9139.0812898580261</c:v>
                </c:pt>
                <c:pt idx="275">
                  <c:v>-8828.2089220588987</c:v>
                </c:pt>
                <c:pt idx="276">
                  <c:v>-8696.5855166684632</c:v>
                </c:pt>
                <c:pt idx="277">
                  <c:v>-8596.871562452965</c:v>
                </c:pt>
                <c:pt idx="278">
                  <c:v>-8451.6495217553038</c:v>
                </c:pt>
                <c:pt idx="279">
                  <c:v>-8178.5112373231805</c:v>
                </c:pt>
                <c:pt idx="280">
                  <c:v>-7976.0437520906225</c:v>
                </c:pt>
                <c:pt idx="281">
                  <c:v>-7876.1848308844301</c:v>
                </c:pt>
                <c:pt idx="282">
                  <c:v>-7815.9448257833847</c:v>
                </c:pt>
                <c:pt idx="283">
                  <c:v>-7230.8063481138761</c:v>
                </c:pt>
                <c:pt idx="284">
                  <c:v>-8038.2707667912218</c:v>
                </c:pt>
                <c:pt idx="285">
                  <c:v>-7866.8870984833175</c:v>
                </c:pt>
                <c:pt idx="286">
                  <c:v>-7412.327082577337</c:v>
                </c:pt>
                <c:pt idx="287">
                  <c:v>-7802.7162989119552</c:v>
                </c:pt>
                <c:pt idx="288">
                  <c:v>-7851.8037302470557</c:v>
                </c:pt>
                <c:pt idx="289">
                  <c:v>-7975.1016051295037</c:v>
                </c:pt>
                <c:pt idx="290">
                  <c:v>-7841.8484193155446</c:v>
                </c:pt>
                <c:pt idx="291">
                  <c:v>-7688.9083795011593</c:v>
                </c:pt>
                <c:pt idx="292">
                  <c:v>-7457.0995599160769</c:v>
                </c:pt>
                <c:pt idx="293">
                  <c:v>-7194.7894930381826</c:v>
                </c:pt>
                <c:pt idx="294">
                  <c:v>-6988.9359920470897</c:v>
                </c:pt>
                <c:pt idx="295">
                  <c:v>-6711.3695934028337</c:v>
                </c:pt>
                <c:pt idx="296">
                  <c:v>-6680.214437069244</c:v>
                </c:pt>
                <c:pt idx="297">
                  <c:v>-6823.9877371432794</c:v>
                </c:pt>
                <c:pt idx="298">
                  <c:v>-6604.4020044274248</c:v>
                </c:pt>
                <c:pt idx="299">
                  <c:v>-6405.4465860399923</c:v>
                </c:pt>
                <c:pt idx="300">
                  <c:v>-6203.6092118589513</c:v>
                </c:pt>
                <c:pt idx="301">
                  <c:v>-6230.7185104042437</c:v>
                </c:pt>
                <c:pt idx="302">
                  <c:v>-6047.2268793867843</c:v>
                </c:pt>
                <c:pt idx="303">
                  <c:v>-5909.5017693573682</c:v>
                </c:pt>
                <c:pt idx="304">
                  <c:v>-5788.3192233482232</c:v>
                </c:pt>
                <c:pt idx="305">
                  <c:v>-5668.0303656186343</c:v>
                </c:pt>
                <c:pt idx="306">
                  <c:v>-5571.6324142161984</c:v>
                </c:pt>
                <c:pt idx="307">
                  <c:v>-5403.2876404974913</c:v>
                </c:pt>
                <c:pt idx="308">
                  <c:v>-5565.425116716784</c:v>
                </c:pt>
                <c:pt idx="309">
                  <c:v>-6143.0020990979101</c:v>
                </c:pt>
                <c:pt idx="310">
                  <c:v>-5934.1808058369488</c:v>
                </c:pt>
                <c:pt idx="311">
                  <c:v>-5809.1685022971524</c:v>
                </c:pt>
                <c:pt idx="312">
                  <c:v>-5645.7142067035902</c:v>
                </c:pt>
                <c:pt idx="313">
                  <c:v>-5486.3171963479936</c:v>
                </c:pt>
                <c:pt idx="314">
                  <c:v>-5301.7143925847568</c:v>
                </c:pt>
                <c:pt idx="315">
                  <c:v>-5059.6733864716898</c:v>
                </c:pt>
                <c:pt idx="316">
                  <c:v>-5491.2149187939531</c:v>
                </c:pt>
                <c:pt idx="317">
                  <c:v>-5343.3837115934348</c:v>
                </c:pt>
                <c:pt idx="318">
                  <c:v>-5476.0565860364813</c:v>
                </c:pt>
                <c:pt idx="319">
                  <c:v>-6518.8029061445932</c:v>
                </c:pt>
                <c:pt idx="320">
                  <c:v>-6774.1522990926069</c:v>
                </c:pt>
                <c:pt idx="321">
                  <c:v>-8517.0035549366366</c:v>
                </c:pt>
                <c:pt idx="322">
                  <c:v>-8380.4779452859839</c:v>
                </c:pt>
                <c:pt idx="323">
                  <c:v>-8107.3501340088069</c:v>
                </c:pt>
                <c:pt idx="324">
                  <c:v>-7675.3324722772595</c:v>
                </c:pt>
                <c:pt idx="325">
                  <c:v>-7719.1488589760966</c:v>
                </c:pt>
                <c:pt idx="326">
                  <c:v>-7555.463443031339</c:v>
                </c:pt>
                <c:pt idx="327">
                  <c:v>-7312.4396506832254</c:v>
                </c:pt>
                <c:pt idx="328">
                  <c:v>-7113.0678415029743</c:v>
                </c:pt>
                <c:pt idx="329">
                  <c:v>-6885.3534811094214</c:v>
                </c:pt>
                <c:pt idx="330">
                  <c:v>-6564.4502583343128</c:v>
                </c:pt>
                <c:pt idx="331">
                  <c:v>-6597.8859683445116</c:v>
                </c:pt>
                <c:pt idx="332">
                  <c:v>-6701.9190817687522</c:v>
                </c:pt>
                <c:pt idx="333">
                  <c:v>-6471.683536953884</c:v>
                </c:pt>
                <c:pt idx="334">
                  <c:v>-6385.8951982298577</c:v>
                </c:pt>
                <c:pt idx="335">
                  <c:v>-6142.5189975135227</c:v>
                </c:pt>
                <c:pt idx="336">
                  <c:v>-5889.0877081846602</c:v>
                </c:pt>
                <c:pt idx="337">
                  <c:v>-6104.812004459056</c:v>
                </c:pt>
                <c:pt idx="338">
                  <c:v>-6147.634231643633</c:v>
                </c:pt>
                <c:pt idx="339">
                  <c:v>-6059.0301716375443</c:v>
                </c:pt>
                <c:pt idx="340">
                  <c:v>-6504.5405757074841</c:v>
                </c:pt>
                <c:pt idx="341">
                  <c:v>-6921.3658991239272</c:v>
                </c:pt>
                <c:pt idx="342">
                  <c:v>-6673.3462170523953</c:v>
                </c:pt>
                <c:pt idx="343">
                  <c:v>-6354.4733793364903</c:v>
                </c:pt>
                <c:pt idx="344">
                  <c:v>-6382.6138740394754</c:v>
                </c:pt>
                <c:pt idx="345">
                  <c:v>-6362.189705772862</c:v>
                </c:pt>
                <c:pt idx="346">
                  <c:v>-6237.8290795829716</c:v>
                </c:pt>
                <c:pt idx="347">
                  <c:v>-6010.683393647686</c:v>
                </c:pt>
                <c:pt idx="348">
                  <c:v>-5998.0452164271546</c:v>
                </c:pt>
                <c:pt idx="349">
                  <c:v>-5866.0537931545996</c:v>
                </c:pt>
                <c:pt idx="350">
                  <c:v>-5934.994741130753</c:v>
                </c:pt>
                <c:pt idx="351">
                  <c:v>-5966.0222193439522</c:v>
                </c:pt>
                <c:pt idx="352">
                  <c:v>-5953.0004759721223</c:v>
                </c:pt>
                <c:pt idx="353">
                  <c:v>-6348.4904365047323</c:v>
                </c:pt>
                <c:pt idx="354">
                  <c:v>-6470.7777591688282</c:v>
                </c:pt>
                <c:pt idx="355">
                  <c:v>-6398.3883013245586</c:v>
                </c:pt>
                <c:pt idx="356">
                  <c:v>-6834.9871049405729</c:v>
                </c:pt>
                <c:pt idx="357">
                  <c:v>-8284.9808297683139</c:v>
                </c:pt>
                <c:pt idx="358">
                  <c:v>-8497.3168800387266</c:v>
                </c:pt>
                <c:pt idx="359">
                  <c:v>-8348.5632368572878</c:v>
                </c:pt>
                <c:pt idx="360">
                  <c:v>-8273.2799290928397</c:v>
                </c:pt>
                <c:pt idx="361">
                  <c:v>-8435.7151383941509</c:v>
                </c:pt>
                <c:pt idx="362">
                  <c:v>-9110.8081268293317</c:v>
                </c:pt>
                <c:pt idx="363">
                  <c:v>-9249.9126218388828</c:v>
                </c:pt>
                <c:pt idx="364">
                  <c:v>-9570.2205399576869</c:v>
                </c:pt>
                <c:pt idx="365">
                  <c:v>-9504.9117238271228</c:v>
                </c:pt>
                <c:pt idx="366">
                  <c:v>-9460.4836320263785</c:v>
                </c:pt>
                <c:pt idx="367">
                  <c:v>-9374.8905623888186</c:v>
                </c:pt>
                <c:pt idx="368">
                  <c:v>-9464.4625335717865</c:v>
                </c:pt>
                <c:pt idx="369">
                  <c:v>-9420.4958124696386</c:v>
                </c:pt>
                <c:pt idx="370">
                  <c:v>-9234.7659746500358</c:v>
                </c:pt>
                <c:pt idx="371">
                  <c:v>-9395.2130274191877</c:v>
                </c:pt>
                <c:pt idx="372">
                  <c:v>-10136.570612594631</c:v>
                </c:pt>
                <c:pt idx="373">
                  <c:v>-10082.079929920072</c:v>
                </c:pt>
                <c:pt idx="374">
                  <c:v>-10194.847905492679</c:v>
                </c:pt>
                <c:pt idx="375">
                  <c:v>-9873.7602188963901</c:v>
                </c:pt>
                <c:pt idx="376">
                  <c:v>-10173.146365630175</c:v>
                </c:pt>
                <c:pt idx="377">
                  <c:v>-10640.126519457013</c:v>
                </c:pt>
                <c:pt idx="378">
                  <c:v>-11462.692839390878</c:v>
                </c:pt>
                <c:pt idx="379">
                  <c:v>-10962.339084960562</c:v>
                </c:pt>
                <c:pt idx="380">
                  <c:v>-11052.831524279842</c:v>
                </c:pt>
                <c:pt idx="381">
                  <c:v>-11526.666014567998</c:v>
                </c:pt>
                <c:pt idx="382">
                  <c:v>-12503.334177317491</c:v>
                </c:pt>
                <c:pt idx="383">
                  <c:v>-13256.471699912101</c:v>
                </c:pt>
                <c:pt idx="384">
                  <c:v>-14196.131903428019</c:v>
                </c:pt>
                <c:pt idx="385">
                  <c:v>-13563.105127665709</c:v>
                </c:pt>
                <c:pt idx="386">
                  <c:v>-13440.370377866819</c:v>
                </c:pt>
                <c:pt idx="387">
                  <c:v>-13430.365852495393</c:v>
                </c:pt>
                <c:pt idx="388">
                  <c:v>-12876.139989429603</c:v>
                </c:pt>
                <c:pt idx="389">
                  <c:v>-12735.43041908327</c:v>
                </c:pt>
                <c:pt idx="390">
                  <c:v>-12474.210794696621</c:v>
                </c:pt>
                <c:pt idx="391">
                  <c:v>-12552.922262319678</c:v>
                </c:pt>
                <c:pt idx="392">
                  <c:v>-13140.43544423321</c:v>
                </c:pt>
                <c:pt idx="393">
                  <c:v>-13012.904595078004</c:v>
                </c:pt>
                <c:pt idx="394">
                  <c:v>-13340.422041382108</c:v>
                </c:pt>
                <c:pt idx="395">
                  <c:v>-13630.854722301678</c:v>
                </c:pt>
                <c:pt idx="396">
                  <c:v>-13652.691103848452</c:v>
                </c:pt>
                <c:pt idx="397">
                  <c:v>-13767.874657838356</c:v>
                </c:pt>
                <c:pt idx="398">
                  <c:v>-13595.17409227112</c:v>
                </c:pt>
                <c:pt idx="399">
                  <c:v>-14546.751143190244</c:v>
                </c:pt>
                <c:pt idx="400">
                  <c:v>-19061.683907159302</c:v>
                </c:pt>
                <c:pt idx="401">
                  <c:v>-18390.658456249352</c:v>
                </c:pt>
                <c:pt idx="402">
                  <c:v>-16228.404164552605</c:v>
                </c:pt>
                <c:pt idx="403">
                  <c:v>-20059.044477762054</c:v>
                </c:pt>
                <c:pt idx="404">
                  <c:v>-19701.073307346411</c:v>
                </c:pt>
                <c:pt idx="405">
                  <c:v>-18603.834354820905</c:v>
                </c:pt>
                <c:pt idx="406">
                  <c:v>-19865.581323803894</c:v>
                </c:pt>
                <c:pt idx="407">
                  <c:v>-20983.889247414409</c:v>
                </c:pt>
                <c:pt idx="408">
                  <c:v>-21581.690097053015</c:v>
                </c:pt>
                <c:pt idx="409">
                  <c:v>-21066.031767423072</c:v>
                </c:pt>
                <c:pt idx="410">
                  <c:v>-21861.418612246962</c:v>
                </c:pt>
                <c:pt idx="411">
                  <c:v>-22214.75798798239</c:v>
                </c:pt>
                <c:pt idx="412">
                  <c:v>-22092.600467433302</c:v>
                </c:pt>
                <c:pt idx="413">
                  <c:v>-20376.592441182514</c:v>
                </c:pt>
                <c:pt idx="414">
                  <c:v>-20634.339043496526</c:v>
                </c:pt>
                <c:pt idx="415">
                  <c:v>-20215.625450239226</c:v>
                </c:pt>
                <c:pt idx="416">
                  <c:v>-19254.517330302057</c:v>
                </c:pt>
                <c:pt idx="417">
                  <c:v>-19319.083061781046</c:v>
                </c:pt>
                <c:pt idx="418">
                  <c:v>-19895.570974963142</c:v>
                </c:pt>
                <c:pt idx="419">
                  <c:v>-19160.098744777191</c:v>
                </c:pt>
                <c:pt idx="420">
                  <c:v>-18605.020824462692</c:v>
                </c:pt>
                <c:pt idx="421">
                  <c:v>-19068.716046517413</c:v>
                </c:pt>
                <c:pt idx="422">
                  <c:v>-18142.287494902801</c:v>
                </c:pt>
                <c:pt idx="423">
                  <c:v>-18326.622659095079</c:v>
                </c:pt>
                <c:pt idx="424">
                  <c:v>-18440.590549306235</c:v>
                </c:pt>
                <c:pt idx="425">
                  <c:v>-18523.428161140535</c:v>
                </c:pt>
                <c:pt idx="426">
                  <c:v>-17315.915286858934</c:v>
                </c:pt>
                <c:pt idx="427">
                  <c:v>-17604.538748726758</c:v>
                </c:pt>
                <c:pt idx="428">
                  <c:v>-16729.225980396153</c:v>
                </c:pt>
                <c:pt idx="429">
                  <c:v>-15820.440066159212</c:v>
                </c:pt>
                <c:pt idx="430">
                  <c:v>-16018.013595919154</c:v>
                </c:pt>
                <c:pt idx="431">
                  <c:v>-15744.365480614686</c:v>
                </c:pt>
                <c:pt idx="432">
                  <c:v>-16005.706138368523</c:v>
                </c:pt>
                <c:pt idx="433">
                  <c:v>-16690.873413329828</c:v>
                </c:pt>
                <c:pt idx="434">
                  <c:v>-16056.224503146665</c:v>
                </c:pt>
                <c:pt idx="435">
                  <c:v>-15111.592827638427</c:v>
                </c:pt>
                <c:pt idx="436">
                  <c:v>-15016.093975716085</c:v>
                </c:pt>
                <c:pt idx="437">
                  <c:v>-14121.336433883513</c:v>
                </c:pt>
                <c:pt idx="438">
                  <c:v>-13918.302689619508</c:v>
                </c:pt>
                <c:pt idx="439">
                  <c:v>-15082.245038576042</c:v>
                </c:pt>
                <c:pt idx="440">
                  <c:v>-16966.729903808515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37-4599-91B9-C838F5FC5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9134239"/>
        <c:axId val="2028494191"/>
      </c:lineChart>
      <c:dateAx>
        <c:axId val="19291342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494191"/>
        <c:crosses val="autoZero"/>
        <c:auto val="1"/>
        <c:lblOffset val="100"/>
        <c:baseTimeUnit val="days"/>
      </c:dateAx>
      <c:valAx>
        <c:axId val="202849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13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Performance: Portfolio vs S&amp;P 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Performance!$G$1</c:f>
              <c:strCache>
                <c:ptCount val="1"/>
                <c:pt idx="0">
                  <c:v>Portfolio Growth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Performance!$A$2:$A$501</c:f>
              <c:numCache>
                <c:formatCode>m/d/yyyy</c:formatCode>
                <c:ptCount val="500"/>
                <c:pt idx="0">
                  <c:v>45506</c:v>
                </c:pt>
                <c:pt idx="1">
                  <c:v>45509</c:v>
                </c:pt>
                <c:pt idx="2">
                  <c:v>45510</c:v>
                </c:pt>
                <c:pt idx="3">
                  <c:v>45511</c:v>
                </c:pt>
                <c:pt idx="4">
                  <c:v>45512</c:v>
                </c:pt>
                <c:pt idx="5">
                  <c:v>45513</c:v>
                </c:pt>
                <c:pt idx="6">
                  <c:v>45516</c:v>
                </c:pt>
                <c:pt idx="7">
                  <c:v>45517</c:v>
                </c:pt>
                <c:pt idx="8">
                  <c:v>45518</c:v>
                </c:pt>
                <c:pt idx="9">
                  <c:v>45519</c:v>
                </c:pt>
                <c:pt idx="10">
                  <c:v>45520</c:v>
                </c:pt>
                <c:pt idx="11">
                  <c:v>45523</c:v>
                </c:pt>
                <c:pt idx="12">
                  <c:v>45524</c:v>
                </c:pt>
                <c:pt idx="13">
                  <c:v>45525</c:v>
                </c:pt>
                <c:pt idx="14">
                  <c:v>45526</c:v>
                </c:pt>
                <c:pt idx="15">
                  <c:v>45527</c:v>
                </c:pt>
                <c:pt idx="16">
                  <c:v>45530</c:v>
                </c:pt>
                <c:pt idx="17">
                  <c:v>45531</c:v>
                </c:pt>
                <c:pt idx="18">
                  <c:v>45532</c:v>
                </c:pt>
                <c:pt idx="19">
                  <c:v>45533</c:v>
                </c:pt>
                <c:pt idx="20">
                  <c:v>45534</c:v>
                </c:pt>
                <c:pt idx="21">
                  <c:v>45538</c:v>
                </c:pt>
                <c:pt idx="22">
                  <c:v>45539</c:v>
                </c:pt>
                <c:pt idx="23">
                  <c:v>45540</c:v>
                </c:pt>
                <c:pt idx="24">
                  <c:v>45541</c:v>
                </c:pt>
                <c:pt idx="25">
                  <c:v>45544</c:v>
                </c:pt>
                <c:pt idx="26">
                  <c:v>45545</c:v>
                </c:pt>
                <c:pt idx="27">
                  <c:v>45546</c:v>
                </c:pt>
                <c:pt idx="28">
                  <c:v>45547</c:v>
                </c:pt>
                <c:pt idx="29">
                  <c:v>45548</c:v>
                </c:pt>
                <c:pt idx="30">
                  <c:v>45551</c:v>
                </c:pt>
                <c:pt idx="31">
                  <c:v>45552</c:v>
                </c:pt>
                <c:pt idx="32">
                  <c:v>45553</c:v>
                </c:pt>
                <c:pt idx="33">
                  <c:v>45554</c:v>
                </c:pt>
                <c:pt idx="34">
                  <c:v>45555</c:v>
                </c:pt>
                <c:pt idx="35">
                  <c:v>45558</c:v>
                </c:pt>
                <c:pt idx="36">
                  <c:v>45559</c:v>
                </c:pt>
                <c:pt idx="37">
                  <c:v>45560</c:v>
                </c:pt>
                <c:pt idx="38">
                  <c:v>45561</c:v>
                </c:pt>
                <c:pt idx="39">
                  <c:v>45562</c:v>
                </c:pt>
                <c:pt idx="40">
                  <c:v>45565</c:v>
                </c:pt>
                <c:pt idx="41">
                  <c:v>45566</c:v>
                </c:pt>
                <c:pt idx="42">
                  <c:v>45567</c:v>
                </c:pt>
                <c:pt idx="43">
                  <c:v>45568</c:v>
                </c:pt>
                <c:pt idx="44">
                  <c:v>45569</c:v>
                </c:pt>
                <c:pt idx="45">
                  <c:v>45572</c:v>
                </c:pt>
                <c:pt idx="46">
                  <c:v>45573</c:v>
                </c:pt>
                <c:pt idx="47">
                  <c:v>45574</c:v>
                </c:pt>
                <c:pt idx="48">
                  <c:v>45575</c:v>
                </c:pt>
                <c:pt idx="49">
                  <c:v>45576</c:v>
                </c:pt>
                <c:pt idx="50">
                  <c:v>45579</c:v>
                </c:pt>
                <c:pt idx="51">
                  <c:v>45580</c:v>
                </c:pt>
                <c:pt idx="52">
                  <c:v>45581</c:v>
                </c:pt>
                <c:pt idx="53">
                  <c:v>45582</c:v>
                </c:pt>
                <c:pt idx="54">
                  <c:v>45583</c:v>
                </c:pt>
                <c:pt idx="55">
                  <c:v>45586</c:v>
                </c:pt>
                <c:pt idx="56">
                  <c:v>45587</c:v>
                </c:pt>
                <c:pt idx="57">
                  <c:v>45588</c:v>
                </c:pt>
                <c:pt idx="58">
                  <c:v>45589</c:v>
                </c:pt>
                <c:pt idx="59">
                  <c:v>45590</c:v>
                </c:pt>
                <c:pt idx="60">
                  <c:v>45593</c:v>
                </c:pt>
                <c:pt idx="61">
                  <c:v>45594</c:v>
                </c:pt>
                <c:pt idx="62">
                  <c:v>45595</c:v>
                </c:pt>
                <c:pt idx="63">
                  <c:v>45596</c:v>
                </c:pt>
                <c:pt idx="64">
                  <c:v>45597</c:v>
                </c:pt>
                <c:pt idx="65">
                  <c:v>45600</c:v>
                </c:pt>
                <c:pt idx="66">
                  <c:v>45601</c:v>
                </c:pt>
                <c:pt idx="67">
                  <c:v>45602</c:v>
                </c:pt>
                <c:pt idx="68">
                  <c:v>45603</c:v>
                </c:pt>
                <c:pt idx="69">
                  <c:v>45604</c:v>
                </c:pt>
                <c:pt idx="70">
                  <c:v>45607</c:v>
                </c:pt>
                <c:pt idx="71">
                  <c:v>45608</c:v>
                </c:pt>
                <c:pt idx="72">
                  <c:v>45609</c:v>
                </c:pt>
                <c:pt idx="73">
                  <c:v>45610</c:v>
                </c:pt>
                <c:pt idx="74">
                  <c:v>45611</c:v>
                </c:pt>
                <c:pt idx="75">
                  <c:v>45614</c:v>
                </c:pt>
                <c:pt idx="76">
                  <c:v>45615</c:v>
                </c:pt>
                <c:pt idx="77">
                  <c:v>45616</c:v>
                </c:pt>
                <c:pt idx="78">
                  <c:v>45617</c:v>
                </c:pt>
                <c:pt idx="79">
                  <c:v>45618</c:v>
                </c:pt>
                <c:pt idx="80">
                  <c:v>45621</c:v>
                </c:pt>
                <c:pt idx="81">
                  <c:v>45622</c:v>
                </c:pt>
                <c:pt idx="82">
                  <c:v>45623</c:v>
                </c:pt>
                <c:pt idx="83">
                  <c:v>45625</c:v>
                </c:pt>
                <c:pt idx="84">
                  <c:v>45628</c:v>
                </c:pt>
                <c:pt idx="85">
                  <c:v>45629</c:v>
                </c:pt>
                <c:pt idx="86">
                  <c:v>45630</c:v>
                </c:pt>
                <c:pt idx="87">
                  <c:v>45631</c:v>
                </c:pt>
                <c:pt idx="88">
                  <c:v>45632</c:v>
                </c:pt>
                <c:pt idx="89">
                  <c:v>45635</c:v>
                </c:pt>
                <c:pt idx="90">
                  <c:v>45636</c:v>
                </c:pt>
                <c:pt idx="91">
                  <c:v>45637</c:v>
                </c:pt>
                <c:pt idx="92">
                  <c:v>45638</c:v>
                </c:pt>
                <c:pt idx="93">
                  <c:v>45639</c:v>
                </c:pt>
                <c:pt idx="94">
                  <c:v>45642</c:v>
                </c:pt>
                <c:pt idx="95">
                  <c:v>45643</c:v>
                </c:pt>
                <c:pt idx="96">
                  <c:v>45644</c:v>
                </c:pt>
                <c:pt idx="97">
                  <c:v>45645</c:v>
                </c:pt>
                <c:pt idx="98">
                  <c:v>45646</c:v>
                </c:pt>
                <c:pt idx="99">
                  <c:v>45649</c:v>
                </c:pt>
                <c:pt idx="100">
                  <c:v>45650</c:v>
                </c:pt>
                <c:pt idx="101">
                  <c:v>45652</c:v>
                </c:pt>
                <c:pt idx="102">
                  <c:v>45653</c:v>
                </c:pt>
                <c:pt idx="103">
                  <c:v>45656</c:v>
                </c:pt>
                <c:pt idx="104">
                  <c:v>45657</c:v>
                </c:pt>
                <c:pt idx="105">
                  <c:v>45659</c:v>
                </c:pt>
                <c:pt idx="106">
                  <c:v>45660</c:v>
                </c:pt>
                <c:pt idx="107">
                  <c:v>45663</c:v>
                </c:pt>
                <c:pt idx="108">
                  <c:v>45664</c:v>
                </c:pt>
                <c:pt idx="109">
                  <c:v>45665</c:v>
                </c:pt>
                <c:pt idx="110">
                  <c:v>45667</c:v>
                </c:pt>
                <c:pt idx="111">
                  <c:v>45670</c:v>
                </c:pt>
                <c:pt idx="112">
                  <c:v>45671</c:v>
                </c:pt>
                <c:pt idx="113">
                  <c:v>45672</c:v>
                </c:pt>
                <c:pt idx="114">
                  <c:v>45673</c:v>
                </c:pt>
                <c:pt idx="115">
                  <c:v>45674</c:v>
                </c:pt>
                <c:pt idx="116">
                  <c:v>45678</c:v>
                </c:pt>
                <c:pt idx="117">
                  <c:v>45679</c:v>
                </c:pt>
                <c:pt idx="118">
                  <c:v>45680</c:v>
                </c:pt>
                <c:pt idx="119">
                  <c:v>45681</c:v>
                </c:pt>
                <c:pt idx="120">
                  <c:v>45684</c:v>
                </c:pt>
                <c:pt idx="121">
                  <c:v>45685</c:v>
                </c:pt>
                <c:pt idx="122">
                  <c:v>45686</c:v>
                </c:pt>
                <c:pt idx="123">
                  <c:v>45687</c:v>
                </c:pt>
                <c:pt idx="124">
                  <c:v>45688</c:v>
                </c:pt>
                <c:pt idx="125">
                  <c:v>45691</c:v>
                </c:pt>
                <c:pt idx="126">
                  <c:v>45692</c:v>
                </c:pt>
                <c:pt idx="127">
                  <c:v>45693</c:v>
                </c:pt>
                <c:pt idx="128">
                  <c:v>45694</c:v>
                </c:pt>
                <c:pt idx="129">
                  <c:v>45695</c:v>
                </c:pt>
                <c:pt idx="130">
                  <c:v>45698</c:v>
                </c:pt>
                <c:pt idx="131">
                  <c:v>45699</c:v>
                </c:pt>
                <c:pt idx="132">
                  <c:v>45700</c:v>
                </c:pt>
                <c:pt idx="133">
                  <c:v>45701</c:v>
                </c:pt>
                <c:pt idx="134">
                  <c:v>45702</c:v>
                </c:pt>
                <c:pt idx="135">
                  <c:v>45706</c:v>
                </c:pt>
                <c:pt idx="136">
                  <c:v>45707</c:v>
                </c:pt>
                <c:pt idx="137">
                  <c:v>45708</c:v>
                </c:pt>
                <c:pt idx="138">
                  <c:v>45709</c:v>
                </c:pt>
                <c:pt idx="139">
                  <c:v>45712</c:v>
                </c:pt>
                <c:pt idx="140">
                  <c:v>45713</c:v>
                </c:pt>
                <c:pt idx="141">
                  <c:v>45714</c:v>
                </c:pt>
                <c:pt idx="142">
                  <c:v>45715</c:v>
                </c:pt>
                <c:pt idx="143">
                  <c:v>45716</c:v>
                </c:pt>
                <c:pt idx="144">
                  <c:v>45719</c:v>
                </c:pt>
                <c:pt idx="145">
                  <c:v>45720</c:v>
                </c:pt>
                <c:pt idx="146">
                  <c:v>45721</c:v>
                </c:pt>
                <c:pt idx="147">
                  <c:v>45722</c:v>
                </c:pt>
                <c:pt idx="148">
                  <c:v>45723</c:v>
                </c:pt>
                <c:pt idx="149">
                  <c:v>45726</c:v>
                </c:pt>
                <c:pt idx="150">
                  <c:v>45727</c:v>
                </c:pt>
                <c:pt idx="151">
                  <c:v>45728</c:v>
                </c:pt>
                <c:pt idx="152">
                  <c:v>45729</c:v>
                </c:pt>
                <c:pt idx="153">
                  <c:v>45730</c:v>
                </c:pt>
                <c:pt idx="154">
                  <c:v>45733</c:v>
                </c:pt>
                <c:pt idx="155">
                  <c:v>45734</c:v>
                </c:pt>
                <c:pt idx="156">
                  <c:v>45735</c:v>
                </c:pt>
                <c:pt idx="157">
                  <c:v>45736</c:v>
                </c:pt>
                <c:pt idx="158">
                  <c:v>45737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45747</c:v>
                </c:pt>
                <c:pt idx="165">
                  <c:v>45748</c:v>
                </c:pt>
                <c:pt idx="166">
                  <c:v>45749</c:v>
                </c:pt>
                <c:pt idx="167">
                  <c:v>45750</c:v>
                </c:pt>
                <c:pt idx="168">
                  <c:v>45751</c:v>
                </c:pt>
                <c:pt idx="169">
                  <c:v>45754</c:v>
                </c:pt>
                <c:pt idx="170">
                  <c:v>45755</c:v>
                </c:pt>
                <c:pt idx="171">
                  <c:v>45756</c:v>
                </c:pt>
                <c:pt idx="172">
                  <c:v>45757</c:v>
                </c:pt>
                <c:pt idx="173">
                  <c:v>45758</c:v>
                </c:pt>
                <c:pt idx="174">
                  <c:v>45761</c:v>
                </c:pt>
                <c:pt idx="175">
                  <c:v>45762</c:v>
                </c:pt>
                <c:pt idx="176">
                  <c:v>45763</c:v>
                </c:pt>
                <c:pt idx="177">
                  <c:v>45764</c:v>
                </c:pt>
                <c:pt idx="178">
                  <c:v>45768</c:v>
                </c:pt>
                <c:pt idx="179">
                  <c:v>45769</c:v>
                </c:pt>
                <c:pt idx="180">
                  <c:v>45770</c:v>
                </c:pt>
                <c:pt idx="181">
                  <c:v>45771</c:v>
                </c:pt>
                <c:pt idx="182">
                  <c:v>45772</c:v>
                </c:pt>
                <c:pt idx="183">
                  <c:v>45775</c:v>
                </c:pt>
                <c:pt idx="184">
                  <c:v>45776</c:v>
                </c:pt>
                <c:pt idx="185">
                  <c:v>45777</c:v>
                </c:pt>
                <c:pt idx="186">
                  <c:v>45778</c:v>
                </c:pt>
                <c:pt idx="187">
                  <c:v>45779</c:v>
                </c:pt>
                <c:pt idx="188">
                  <c:v>45782</c:v>
                </c:pt>
                <c:pt idx="189">
                  <c:v>45783</c:v>
                </c:pt>
                <c:pt idx="190">
                  <c:v>45784</c:v>
                </c:pt>
                <c:pt idx="191">
                  <c:v>45785</c:v>
                </c:pt>
                <c:pt idx="192">
                  <c:v>45786</c:v>
                </c:pt>
                <c:pt idx="193">
                  <c:v>45789</c:v>
                </c:pt>
                <c:pt idx="194">
                  <c:v>45790</c:v>
                </c:pt>
                <c:pt idx="195">
                  <c:v>45791</c:v>
                </c:pt>
                <c:pt idx="196">
                  <c:v>45792</c:v>
                </c:pt>
                <c:pt idx="197">
                  <c:v>45793</c:v>
                </c:pt>
                <c:pt idx="198">
                  <c:v>45796</c:v>
                </c:pt>
                <c:pt idx="199">
                  <c:v>45797</c:v>
                </c:pt>
                <c:pt idx="200">
                  <c:v>45798</c:v>
                </c:pt>
                <c:pt idx="201">
                  <c:v>45799</c:v>
                </c:pt>
                <c:pt idx="202">
                  <c:v>45800</c:v>
                </c:pt>
                <c:pt idx="203">
                  <c:v>45804</c:v>
                </c:pt>
                <c:pt idx="204">
                  <c:v>45805</c:v>
                </c:pt>
                <c:pt idx="205">
                  <c:v>45806</c:v>
                </c:pt>
                <c:pt idx="206">
                  <c:v>45807</c:v>
                </c:pt>
                <c:pt idx="207">
                  <c:v>45810</c:v>
                </c:pt>
                <c:pt idx="208">
                  <c:v>45811</c:v>
                </c:pt>
                <c:pt idx="209">
                  <c:v>45812</c:v>
                </c:pt>
                <c:pt idx="210">
                  <c:v>45813</c:v>
                </c:pt>
                <c:pt idx="211">
                  <c:v>45814</c:v>
                </c:pt>
                <c:pt idx="212">
                  <c:v>45817</c:v>
                </c:pt>
                <c:pt idx="213">
                  <c:v>45818</c:v>
                </c:pt>
                <c:pt idx="214">
                  <c:v>45819</c:v>
                </c:pt>
                <c:pt idx="215">
                  <c:v>45820</c:v>
                </c:pt>
                <c:pt idx="216">
                  <c:v>45821</c:v>
                </c:pt>
                <c:pt idx="217">
                  <c:v>45824</c:v>
                </c:pt>
                <c:pt idx="218">
                  <c:v>45825</c:v>
                </c:pt>
                <c:pt idx="219">
                  <c:v>45826</c:v>
                </c:pt>
                <c:pt idx="220">
                  <c:v>45828</c:v>
                </c:pt>
                <c:pt idx="221">
                  <c:v>45831</c:v>
                </c:pt>
                <c:pt idx="222">
                  <c:v>45832</c:v>
                </c:pt>
                <c:pt idx="223">
                  <c:v>45833</c:v>
                </c:pt>
                <c:pt idx="224">
                  <c:v>45834</c:v>
                </c:pt>
                <c:pt idx="225">
                  <c:v>45835</c:v>
                </c:pt>
                <c:pt idx="226">
                  <c:v>45838</c:v>
                </c:pt>
                <c:pt idx="227">
                  <c:v>45839</c:v>
                </c:pt>
                <c:pt idx="228">
                  <c:v>45840</c:v>
                </c:pt>
                <c:pt idx="229">
                  <c:v>45841</c:v>
                </c:pt>
                <c:pt idx="230">
                  <c:v>45845</c:v>
                </c:pt>
                <c:pt idx="231">
                  <c:v>45846</c:v>
                </c:pt>
                <c:pt idx="232">
                  <c:v>45847</c:v>
                </c:pt>
                <c:pt idx="233">
                  <c:v>45848</c:v>
                </c:pt>
                <c:pt idx="234">
                  <c:v>45849</c:v>
                </c:pt>
                <c:pt idx="235">
                  <c:v>45852</c:v>
                </c:pt>
                <c:pt idx="236">
                  <c:v>45853</c:v>
                </c:pt>
                <c:pt idx="237">
                  <c:v>45854</c:v>
                </c:pt>
                <c:pt idx="238">
                  <c:v>45855</c:v>
                </c:pt>
                <c:pt idx="239">
                  <c:v>45856</c:v>
                </c:pt>
                <c:pt idx="240">
                  <c:v>45859</c:v>
                </c:pt>
                <c:pt idx="241">
                  <c:v>45860</c:v>
                </c:pt>
                <c:pt idx="242">
                  <c:v>45861</c:v>
                </c:pt>
                <c:pt idx="243">
                  <c:v>45862</c:v>
                </c:pt>
                <c:pt idx="244">
                  <c:v>45863</c:v>
                </c:pt>
                <c:pt idx="245">
                  <c:v>45866</c:v>
                </c:pt>
                <c:pt idx="246">
                  <c:v>45867</c:v>
                </c:pt>
                <c:pt idx="247">
                  <c:v>45868</c:v>
                </c:pt>
                <c:pt idx="248">
                  <c:v>45869</c:v>
                </c:pt>
                <c:pt idx="249">
                  <c:v>45870</c:v>
                </c:pt>
                <c:pt idx="250">
                  <c:v>45873</c:v>
                </c:pt>
                <c:pt idx="251">
                  <c:v>45874</c:v>
                </c:pt>
                <c:pt idx="252">
                  <c:v>45875</c:v>
                </c:pt>
                <c:pt idx="253">
                  <c:v>45876</c:v>
                </c:pt>
                <c:pt idx="254">
                  <c:v>45877</c:v>
                </c:pt>
                <c:pt idx="255">
                  <c:v>45880</c:v>
                </c:pt>
                <c:pt idx="256">
                  <c:v>45881</c:v>
                </c:pt>
                <c:pt idx="257">
                  <c:v>45882</c:v>
                </c:pt>
                <c:pt idx="258">
                  <c:v>45883</c:v>
                </c:pt>
                <c:pt idx="259">
                  <c:v>45884</c:v>
                </c:pt>
                <c:pt idx="260">
                  <c:v>45887</c:v>
                </c:pt>
                <c:pt idx="261">
                  <c:v>45888</c:v>
                </c:pt>
                <c:pt idx="262">
                  <c:v>45889</c:v>
                </c:pt>
                <c:pt idx="263">
                  <c:v>45890</c:v>
                </c:pt>
                <c:pt idx="264">
                  <c:v>45891</c:v>
                </c:pt>
                <c:pt idx="265">
                  <c:v>45894</c:v>
                </c:pt>
                <c:pt idx="266">
                  <c:v>45895</c:v>
                </c:pt>
                <c:pt idx="267">
                  <c:v>45896</c:v>
                </c:pt>
                <c:pt idx="268">
                  <c:v>45897</c:v>
                </c:pt>
                <c:pt idx="269">
                  <c:v>45898</c:v>
                </c:pt>
                <c:pt idx="270">
                  <c:v>45902</c:v>
                </c:pt>
                <c:pt idx="271">
                  <c:v>45903</c:v>
                </c:pt>
                <c:pt idx="272">
                  <c:v>45904</c:v>
                </c:pt>
                <c:pt idx="273">
                  <c:v>45905</c:v>
                </c:pt>
                <c:pt idx="274">
                  <c:v>45908</c:v>
                </c:pt>
                <c:pt idx="275">
                  <c:v>45909</c:v>
                </c:pt>
                <c:pt idx="276">
                  <c:v>45910</c:v>
                </c:pt>
                <c:pt idx="277">
                  <c:v>45911</c:v>
                </c:pt>
                <c:pt idx="278">
                  <c:v>45912</c:v>
                </c:pt>
                <c:pt idx="279">
                  <c:v>45915</c:v>
                </c:pt>
                <c:pt idx="280">
                  <c:v>45916</c:v>
                </c:pt>
                <c:pt idx="281">
                  <c:v>45917</c:v>
                </c:pt>
                <c:pt idx="282">
                  <c:v>45918</c:v>
                </c:pt>
                <c:pt idx="283">
                  <c:v>45919</c:v>
                </c:pt>
                <c:pt idx="284">
                  <c:v>45922</c:v>
                </c:pt>
                <c:pt idx="285">
                  <c:v>45923</c:v>
                </c:pt>
                <c:pt idx="286">
                  <c:v>45924</c:v>
                </c:pt>
                <c:pt idx="287">
                  <c:v>45925</c:v>
                </c:pt>
                <c:pt idx="288">
                  <c:v>45926</c:v>
                </c:pt>
                <c:pt idx="289">
                  <c:v>45929</c:v>
                </c:pt>
                <c:pt idx="290">
                  <c:v>45930</c:v>
                </c:pt>
                <c:pt idx="291">
                  <c:v>45931</c:v>
                </c:pt>
                <c:pt idx="292">
                  <c:v>45932</c:v>
                </c:pt>
                <c:pt idx="293">
                  <c:v>45933</c:v>
                </c:pt>
                <c:pt idx="294">
                  <c:v>45936</c:v>
                </c:pt>
                <c:pt idx="295">
                  <c:v>45937</c:v>
                </c:pt>
                <c:pt idx="296">
                  <c:v>45938</c:v>
                </c:pt>
                <c:pt idx="297">
                  <c:v>45939</c:v>
                </c:pt>
                <c:pt idx="298">
                  <c:v>45940</c:v>
                </c:pt>
                <c:pt idx="299">
                  <c:v>45943</c:v>
                </c:pt>
                <c:pt idx="300">
                  <c:v>45944</c:v>
                </c:pt>
                <c:pt idx="301">
                  <c:v>45945</c:v>
                </c:pt>
                <c:pt idx="302">
                  <c:v>45946</c:v>
                </c:pt>
                <c:pt idx="303">
                  <c:v>45947</c:v>
                </c:pt>
                <c:pt idx="304">
                  <c:v>45950</c:v>
                </c:pt>
                <c:pt idx="305">
                  <c:v>45951</c:v>
                </c:pt>
                <c:pt idx="306">
                  <c:v>45952</c:v>
                </c:pt>
                <c:pt idx="307">
                  <c:v>45953</c:v>
                </c:pt>
                <c:pt idx="308">
                  <c:v>45954</c:v>
                </c:pt>
                <c:pt idx="309">
                  <c:v>45957</c:v>
                </c:pt>
                <c:pt idx="310">
                  <c:v>45958</c:v>
                </c:pt>
                <c:pt idx="311">
                  <c:v>45959</c:v>
                </c:pt>
                <c:pt idx="312">
                  <c:v>45960</c:v>
                </c:pt>
                <c:pt idx="313">
                  <c:v>45961</c:v>
                </c:pt>
                <c:pt idx="314">
                  <c:v>45964</c:v>
                </c:pt>
                <c:pt idx="315">
                  <c:v>45965</c:v>
                </c:pt>
                <c:pt idx="316">
                  <c:v>45966</c:v>
                </c:pt>
                <c:pt idx="317">
                  <c:v>45967</c:v>
                </c:pt>
                <c:pt idx="318">
                  <c:v>45968</c:v>
                </c:pt>
                <c:pt idx="319">
                  <c:v>45971</c:v>
                </c:pt>
                <c:pt idx="320">
                  <c:v>45972</c:v>
                </c:pt>
                <c:pt idx="321">
                  <c:v>45973</c:v>
                </c:pt>
                <c:pt idx="322">
                  <c:v>45974</c:v>
                </c:pt>
                <c:pt idx="323">
                  <c:v>45975</c:v>
                </c:pt>
                <c:pt idx="324">
                  <c:v>45978</c:v>
                </c:pt>
                <c:pt idx="325">
                  <c:v>45979</c:v>
                </c:pt>
                <c:pt idx="326">
                  <c:v>45980</c:v>
                </c:pt>
                <c:pt idx="327">
                  <c:v>45981</c:v>
                </c:pt>
                <c:pt idx="328">
                  <c:v>45982</c:v>
                </c:pt>
                <c:pt idx="329">
                  <c:v>45985</c:v>
                </c:pt>
                <c:pt idx="330">
                  <c:v>45986</c:v>
                </c:pt>
                <c:pt idx="331">
                  <c:v>45987</c:v>
                </c:pt>
                <c:pt idx="332">
                  <c:v>45989</c:v>
                </c:pt>
                <c:pt idx="333">
                  <c:v>45992</c:v>
                </c:pt>
                <c:pt idx="334">
                  <c:v>45993</c:v>
                </c:pt>
                <c:pt idx="335">
                  <c:v>45994</c:v>
                </c:pt>
                <c:pt idx="336">
                  <c:v>45995</c:v>
                </c:pt>
                <c:pt idx="337">
                  <c:v>45996</c:v>
                </c:pt>
                <c:pt idx="338">
                  <c:v>45999</c:v>
                </c:pt>
                <c:pt idx="339">
                  <c:v>46000</c:v>
                </c:pt>
                <c:pt idx="340">
                  <c:v>46001</c:v>
                </c:pt>
                <c:pt idx="341">
                  <c:v>46002</c:v>
                </c:pt>
                <c:pt idx="342">
                  <c:v>46003</c:v>
                </c:pt>
                <c:pt idx="343">
                  <c:v>46006</c:v>
                </c:pt>
                <c:pt idx="344">
                  <c:v>46007</c:v>
                </c:pt>
                <c:pt idx="345">
                  <c:v>46008</c:v>
                </c:pt>
                <c:pt idx="346">
                  <c:v>46009</c:v>
                </c:pt>
                <c:pt idx="347">
                  <c:v>46010</c:v>
                </c:pt>
                <c:pt idx="348">
                  <c:v>46013</c:v>
                </c:pt>
                <c:pt idx="349">
                  <c:v>46014</c:v>
                </c:pt>
                <c:pt idx="350">
                  <c:v>46015</c:v>
                </c:pt>
                <c:pt idx="351">
                  <c:v>46017</c:v>
                </c:pt>
                <c:pt idx="352">
                  <c:v>46020</c:v>
                </c:pt>
                <c:pt idx="353">
                  <c:v>46021</c:v>
                </c:pt>
                <c:pt idx="354">
                  <c:v>46022</c:v>
                </c:pt>
                <c:pt idx="355">
                  <c:v>46024</c:v>
                </c:pt>
                <c:pt idx="356">
                  <c:v>46027</c:v>
                </c:pt>
                <c:pt idx="357">
                  <c:v>46028</c:v>
                </c:pt>
                <c:pt idx="358">
                  <c:v>46029</c:v>
                </c:pt>
                <c:pt idx="359">
                  <c:v>46030</c:v>
                </c:pt>
                <c:pt idx="360">
                  <c:v>46031</c:v>
                </c:pt>
                <c:pt idx="361">
                  <c:v>46034</c:v>
                </c:pt>
                <c:pt idx="362">
                  <c:v>46035</c:v>
                </c:pt>
                <c:pt idx="363">
                  <c:v>46036</c:v>
                </c:pt>
                <c:pt idx="364">
                  <c:v>46037</c:v>
                </c:pt>
                <c:pt idx="365">
                  <c:v>46038</c:v>
                </c:pt>
                <c:pt idx="366">
                  <c:v>46042</c:v>
                </c:pt>
                <c:pt idx="367">
                  <c:v>46043</c:v>
                </c:pt>
                <c:pt idx="368">
                  <c:v>46044</c:v>
                </c:pt>
                <c:pt idx="369">
                  <c:v>46045</c:v>
                </c:pt>
                <c:pt idx="370">
                  <c:v>46048</c:v>
                </c:pt>
                <c:pt idx="371">
                  <c:v>46049</c:v>
                </c:pt>
                <c:pt idx="372">
                  <c:v>46050</c:v>
                </c:pt>
                <c:pt idx="373">
                  <c:v>46051</c:v>
                </c:pt>
                <c:pt idx="374">
                  <c:v>46052</c:v>
                </c:pt>
                <c:pt idx="375">
                  <c:v>46055</c:v>
                </c:pt>
                <c:pt idx="376">
                  <c:v>46056</c:v>
                </c:pt>
                <c:pt idx="377">
                  <c:v>46057</c:v>
                </c:pt>
                <c:pt idx="378">
                  <c:v>46058</c:v>
                </c:pt>
                <c:pt idx="379">
                  <c:v>46059</c:v>
                </c:pt>
                <c:pt idx="380">
                  <c:v>46062</c:v>
                </c:pt>
                <c:pt idx="381">
                  <c:v>46063</c:v>
                </c:pt>
                <c:pt idx="382">
                  <c:v>46064</c:v>
                </c:pt>
                <c:pt idx="383">
                  <c:v>46065</c:v>
                </c:pt>
                <c:pt idx="384">
                  <c:v>46066</c:v>
                </c:pt>
                <c:pt idx="385">
                  <c:v>46070</c:v>
                </c:pt>
                <c:pt idx="386">
                  <c:v>46071</c:v>
                </c:pt>
                <c:pt idx="387">
                  <c:v>46072</c:v>
                </c:pt>
                <c:pt idx="388">
                  <c:v>46073</c:v>
                </c:pt>
                <c:pt idx="389">
                  <c:v>46076</c:v>
                </c:pt>
                <c:pt idx="390">
                  <c:v>46077</c:v>
                </c:pt>
                <c:pt idx="391">
                  <c:v>46078</c:v>
                </c:pt>
                <c:pt idx="392">
                  <c:v>46079</c:v>
                </c:pt>
                <c:pt idx="393">
                  <c:v>46080</c:v>
                </c:pt>
                <c:pt idx="394">
                  <c:v>46083</c:v>
                </c:pt>
                <c:pt idx="395">
                  <c:v>46084</c:v>
                </c:pt>
                <c:pt idx="396">
                  <c:v>46085</c:v>
                </c:pt>
                <c:pt idx="397">
                  <c:v>46086</c:v>
                </c:pt>
                <c:pt idx="398">
                  <c:v>46087</c:v>
                </c:pt>
                <c:pt idx="399">
                  <c:v>46090</c:v>
                </c:pt>
                <c:pt idx="400">
                  <c:v>46091</c:v>
                </c:pt>
                <c:pt idx="401">
                  <c:v>46092</c:v>
                </c:pt>
                <c:pt idx="402">
                  <c:v>46093</c:v>
                </c:pt>
                <c:pt idx="403">
                  <c:v>46094</c:v>
                </c:pt>
                <c:pt idx="404">
                  <c:v>46097</c:v>
                </c:pt>
                <c:pt idx="405">
                  <c:v>46098</c:v>
                </c:pt>
                <c:pt idx="406">
                  <c:v>46099</c:v>
                </c:pt>
                <c:pt idx="407">
                  <c:v>46100</c:v>
                </c:pt>
                <c:pt idx="408">
                  <c:v>46101</c:v>
                </c:pt>
                <c:pt idx="409">
                  <c:v>46104</c:v>
                </c:pt>
                <c:pt idx="410">
                  <c:v>46105</c:v>
                </c:pt>
                <c:pt idx="411">
                  <c:v>46106</c:v>
                </c:pt>
                <c:pt idx="412">
                  <c:v>46107</c:v>
                </c:pt>
                <c:pt idx="413">
                  <c:v>46108</c:v>
                </c:pt>
                <c:pt idx="414">
                  <c:v>46111</c:v>
                </c:pt>
                <c:pt idx="415">
                  <c:v>46112</c:v>
                </c:pt>
                <c:pt idx="416">
                  <c:v>46113</c:v>
                </c:pt>
                <c:pt idx="417">
                  <c:v>46114</c:v>
                </c:pt>
                <c:pt idx="418">
                  <c:v>46118</c:v>
                </c:pt>
                <c:pt idx="419">
                  <c:v>46119</c:v>
                </c:pt>
                <c:pt idx="420">
                  <c:v>46120</c:v>
                </c:pt>
                <c:pt idx="421">
                  <c:v>46121</c:v>
                </c:pt>
                <c:pt idx="422">
                  <c:v>46122</c:v>
                </c:pt>
                <c:pt idx="423">
                  <c:v>46125</c:v>
                </c:pt>
                <c:pt idx="424">
                  <c:v>46126</c:v>
                </c:pt>
                <c:pt idx="425">
                  <c:v>46127</c:v>
                </c:pt>
                <c:pt idx="426">
                  <c:v>46128</c:v>
                </c:pt>
                <c:pt idx="427">
                  <c:v>46129</c:v>
                </c:pt>
                <c:pt idx="428">
                  <c:v>46132</c:v>
                </c:pt>
                <c:pt idx="429">
                  <c:v>46133</c:v>
                </c:pt>
                <c:pt idx="430">
                  <c:v>46134</c:v>
                </c:pt>
                <c:pt idx="431">
                  <c:v>46135</c:v>
                </c:pt>
                <c:pt idx="432">
                  <c:v>46136</c:v>
                </c:pt>
                <c:pt idx="433">
                  <c:v>46139</c:v>
                </c:pt>
                <c:pt idx="434">
                  <c:v>46140</c:v>
                </c:pt>
                <c:pt idx="435">
                  <c:v>46141</c:v>
                </c:pt>
                <c:pt idx="436">
                  <c:v>46142</c:v>
                </c:pt>
                <c:pt idx="437">
                  <c:v>46143</c:v>
                </c:pt>
                <c:pt idx="438">
                  <c:v>46146</c:v>
                </c:pt>
                <c:pt idx="439">
                  <c:v>46147</c:v>
                </c:pt>
                <c:pt idx="440">
                  <c:v>46148</c:v>
                </c:pt>
                <c:pt idx="441">
                  <c:v>46149</c:v>
                </c:pt>
                <c:pt idx="442">
                  <c:v>46150</c:v>
                </c:pt>
                <c:pt idx="443">
                  <c:v>46153</c:v>
                </c:pt>
                <c:pt idx="444">
                  <c:v>46154</c:v>
                </c:pt>
                <c:pt idx="445">
                  <c:v>46155</c:v>
                </c:pt>
                <c:pt idx="446">
                  <c:v>46156</c:v>
                </c:pt>
                <c:pt idx="447">
                  <c:v>46157</c:v>
                </c:pt>
                <c:pt idx="448">
                  <c:v>46160</c:v>
                </c:pt>
                <c:pt idx="449">
                  <c:v>46161</c:v>
                </c:pt>
                <c:pt idx="450">
                  <c:v>46162</c:v>
                </c:pt>
                <c:pt idx="451">
                  <c:v>46163</c:v>
                </c:pt>
                <c:pt idx="452">
                  <c:v>46164</c:v>
                </c:pt>
                <c:pt idx="453">
                  <c:v>46168</c:v>
                </c:pt>
                <c:pt idx="454">
                  <c:v>46169</c:v>
                </c:pt>
                <c:pt idx="455">
                  <c:v>46170</c:v>
                </c:pt>
                <c:pt idx="456">
                  <c:v>46171</c:v>
                </c:pt>
                <c:pt idx="457">
                  <c:v>46174</c:v>
                </c:pt>
                <c:pt idx="458">
                  <c:v>46175</c:v>
                </c:pt>
                <c:pt idx="459">
                  <c:v>46176</c:v>
                </c:pt>
                <c:pt idx="460">
                  <c:v>46177</c:v>
                </c:pt>
                <c:pt idx="461">
                  <c:v>46178</c:v>
                </c:pt>
                <c:pt idx="462">
                  <c:v>46181</c:v>
                </c:pt>
                <c:pt idx="463">
                  <c:v>46182</c:v>
                </c:pt>
                <c:pt idx="464">
                  <c:v>46183</c:v>
                </c:pt>
                <c:pt idx="465">
                  <c:v>46184</c:v>
                </c:pt>
                <c:pt idx="466">
                  <c:v>46185</c:v>
                </c:pt>
                <c:pt idx="467">
                  <c:v>46188</c:v>
                </c:pt>
                <c:pt idx="468">
                  <c:v>46189</c:v>
                </c:pt>
                <c:pt idx="469">
                  <c:v>46190</c:v>
                </c:pt>
                <c:pt idx="470">
                  <c:v>46191</c:v>
                </c:pt>
                <c:pt idx="471">
                  <c:v>46195</c:v>
                </c:pt>
                <c:pt idx="472">
                  <c:v>46196</c:v>
                </c:pt>
                <c:pt idx="473">
                  <c:v>46197</c:v>
                </c:pt>
                <c:pt idx="474">
                  <c:v>46198</c:v>
                </c:pt>
                <c:pt idx="475">
                  <c:v>46199</c:v>
                </c:pt>
                <c:pt idx="476">
                  <c:v>46202</c:v>
                </c:pt>
                <c:pt idx="477">
                  <c:v>46203</c:v>
                </c:pt>
                <c:pt idx="478">
                  <c:v>46204</c:v>
                </c:pt>
                <c:pt idx="479">
                  <c:v>46205</c:v>
                </c:pt>
                <c:pt idx="480">
                  <c:v>46209</c:v>
                </c:pt>
                <c:pt idx="481">
                  <c:v>46210</c:v>
                </c:pt>
                <c:pt idx="482">
                  <c:v>46211</c:v>
                </c:pt>
                <c:pt idx="483">
                  <c:v>46212</c:v>
                </c:pt>
                <c:pt idx="484">
                  <c:v>46213</c:v>
                </c:pt>
                <c:pt idx="485">
                  <c:v>46216</c:v>
                </c:pt>
                <c:pt idx="486">
                  <c:v>46217</c:v>
                </c:pt>
                <c:pt idx="487">
                  <c:v>46218</c:v>
                </c:pt>
                <c:pt idx="488">
                  <c:v>46219</c:v>
                </c:pt>
                <c:pt idx="489">
                  <c:v>46220</c:v>
                </c:pt>
                <c:pt idx="490">
                  <c:v>46223</c:v>
                </c:pt>
                <c:pt idx="491">
                  <c:v>46224</c:v>
                </c:pt>
                <c:pt idx="492">
                  <c:v>46225</c:v>
                </c:pt>
                <c:pt idx="493">
                  <c:v>46226</c:v>
                </c:pt>
                <c:pt idx="494">
                  <c:v>46227</c:v>
                </c:pt>
                <c:pt idx="495">
                  <c:v>46230</c:v>
                </c:pt>
                <c:pt idx="496">
                  <c:v>46231</c:v>
                </c:pt>
                <c:pt idx="497">
                  <c:v>46232</c:v>
                </c:pt>
                <c:pt idx="498">
                  <c:v>46233</c:v>
                </c:pt>
                <c:pt idx="499">
                  <c:v>46234</c:v>
                </c:pt>
              </c:numCache>
            </c:numRef>
          </c:cat>
          <c:val>
            <c:numRef>
              <c:f>Performance!$G$2:$G$501</c:f>
              <c:numCache>
                <c:formatCode>0.00</c:formatCode>
                <c:ptCount val="500"/>
                <c:pt idx="0">
                  <c:v>97.010819999999995</c:v>
                </c:pt>
                <c:pt idx="1">
                  <c:v>95.040954280094212</c:v>
                </c:pt>
                <c:pt idx="2">
                  <c:v>95.630746318513928</c:v>
                </c:pt>
                <c:pt idx="3">
                  <c:v>93.344269970455898</c:v>
                </c:pt>
                <c:pt idx="4">
                  <c:v>98.689088940302398</c:v>
                </c:pt>
                <c:pt idx="5">
                  <c:v>99.768638127109654</c:v>
                </c:pt>
                <c:pt idx="6">
                  <c:v>99.919670285953799</c:v>
                </c:pt>
                <c:pt idx="7">
                  <c:v>102.87336918056425</c:v>
                </c:pt>
                <c:pt idx="8">
                  <c:v>103.78533038515272</c:v>
                </c:pt>
                <c:pt idx="9">
                  <c:v>107.77262993332738</c:v>
                </c:pt>
                <c:pt idx="10">
                  <c:v>107.87024542398001</c:v>
                </c:pt>
                <c:pt idx="11">
                  <c:v>109.48875938767692</c:v>
                </c:pt>
                <c:pt idx="12">
                  <c:v>109.59777208993879</c:v>
                </c:pt>
                <c:pt idx="13">
                  <c:v>109.86149589374554</c:v>
                </c:pt>
                <c:pt idx="14">
                  <c:v>108.12127255053376</c:v>
                </c:pt>
                <c:pt idx="15">
                  <c:v>110.0049399528972</c:v>
                </c:pt>
                <c:pt idx="16">
                  <c:v>107.99497424207856</c:v>
                </c:pt>
                <c:pt idx="17">
                  <c:v>108.80818017794552</c:v>
                </c:pt>
                <c:pt idx="18">
                  <c:v>107.5196835010145</c:v>
                </c:pt>
                <c:pt idx="19">
                  <c:v>107.97094027955808</c:v>
                </c:pt>
                <c:pt idx="20">
                  <c:v>111.15795069913</c:v>
                </c:pt>
                <c:pt idx="21">
                  <c:v>106.69561025299308</c:v>
                </c:pt>
                <c:pt idx="22">
                  <c:v>107.31158567019249</c:v>
                </c:pt>
                <c:pt idx="23">
                  <c:v>105.94381881251346</c:v>
                </c:pt>
                <c:pt idx="24">
                  <c:v>101.86574204107549</c:v>
                </c:pt>
                <c:pt idx="25">
                  <c:v>104.46134084160694</c:v>
                </c:pt>
                <c:pt idx="26">
                  <c:v>106.06591822299103</c:v>
                </c:pt>
                <c:pt idx="27">
                  <c:v>109.84760944186047</c:v>
                </c:pt>
                <c:pt idx="28">
                  <c:v>110.95342203841848</c:v>
                </c:pt>
                <c:pt idx="29">
                  <c:v>111.70497347505579</c:v>
                </c:pt>
                <c:pt idx="30">
                  <c:v>111.31008254240476</c:v>
                </c:pt>
                <c:pt idx="31">
                  <c:v>110.81958564756496</c:v>
                </c:pt>
                <c:pt idx="32">
                  <c:v>109.65463797308334</c:v>
                </c:pt>
                <c:pt idx="33">
                  <c:v>112.68491768601103</c:v>
                </c:pt>
                <c:pt idx="34">
                  <c:v>112.85000627392726</c:v>
                </c:pt>
                <c:pt idx="35">
                  <c:v>112.68547751008023</c:v>
                </c:pt>
                <c:pt idx="36">
                  <c:v>111.98375360237674</c:v>
                </c:pt>
                <c:pt idx="37">
                  <c:v>112.32289852785284</c:v>
                </c:pt>
                <c:pt idx="38">
                  <c:v>113.85906310538466</c:v>
                </c:pt>
                <c:pt idx="39">
                  <c:v>111.98786261462524</c:v>
                </c:pt>
                <c:pt idx="40">
                  <c:v>112.38911199071329</c:v>
                </c:pt>
                <c:pt idx="41">
                  <c:v>110.76126045018017</c:v>
                </c:pt>
                <c:pt idx="42">
                  <c:v>111.83140196646536</c:v>
                </c:pt>
                <c:pt idx="43">
                  <c:v>112.13460586152956</c:v>
                </c:pt>
                <c:pt idx="44">
                  <c:v>114.58799026880932</c:v>
                </c:pt>
                <c:pt idx="45">
                  <c:v>114.32035741285758</c:v>
                </c:pt>
                <c:pt idx="46">
                  <c:v>115.09470315282354</c:v>
                </c:pt>
                <c:pt idx="47">
                  <c:v>115.78810914674141</c:v>
                </c:pt>
                <c:pt idx="48">
                  <c:v>114.60735538798126</c:v>
                </c:pt>
                <c:pt idx="49">
                  <c:v>115.81880143580381</c:v>
                </c:pt>
                <c:pt idx="50">
                  <c:v>116.70316959743811</c:v>
                </c:pt>
                <c:pt idx="51">
                  <c:v>114.99920715790377</c:v>
                </c:pt>
                <c:pt idx="52">
                  <c:v>116.50205014681335</c:v>
                </c:pt>
                <c:pt idx="53">
                  <c:v>117.05149233913168</c:v>
                </c:pt>
                <c:pt idx="54">
                  <c:v>116.24441480815787</c:v>
                </c:pt>
                <c:pt idx="55">
                  <c:v>116.14198046231776</c:v>
                </c:pt>
                <c:pt idx="56">
                  <c:v>116.036137023547</c:v>
                </c:pt>
                <c:pt idx="57">
                  <c:v>114.56195684902045</c:v>
                </c:pt>
                <c:pt idx="58">
                  <c:v>114.05481409300316</c:v>
                </c:pt>
                <c:pt idx="59">
                  <c:v>114.26579120539982</c:v>
                </c:pt>
                <c:pt idx="60">
                  <c:v>115.59159855543211</c:v>
                </c:pt>
                <c:pt idx="61">
                  <c:v>117.52666306320569</c:v>
                </c:pt>
                <c:pt idx="62">
                  <c:v>114.09453415477749</c:v>
                </c:pt>
                <c:pt idx="63">
                  <c:v>111.40862799466235</c:v>
                </c:pt>
                <c:pt idx="64">
                  <c:v>112.27887966953983</c:v>
                </c:pt>
                <c:pt idx="65">
                  <c:v>111.63600100757068</c:v>
                </c:pt>
                <c:pt idx="66">
                  <c:v>113.57597425829192</c:v>
                </c:pt>
                <c:pt idx="67">
                  <c:v>117.13820053110634</c:v>
                </c:pt>
                <c:pt idx="68">
                  <c:v>118.84953118890374</c:v>
                </c:pt>
                <c:pt idx="69">
                  <c:v>119.4220675313402</c:v>
                </c:pt>
                <c:pt idx="70">
                  <c:v>118.97283025516144</c:v>
                </c:pt>
                <c:pt idx="71">
                  <c:v>117.70254889945613</c:v>
                </c:pt>
                <c:pt idx="72">
                  <c:v>115.92105585005586</c:v>
                </c:pt>
                <c:pt idx="73">
                  <c:v>115.1231460677708</c:v>
                </c:pt>
                <c:pt idx="74">
                  <c:v>112.43484055448791</c:v>
                </c:pt>
                <c:pt idx="75">
                  <c:v>112.95824924806428</c:v>
                </c:pt>
                <c:pt idx="76">
                  <c:v>113.17805414048483</c:v>
                </c:pt>
                <c:pt idx="77">
                  <c:v>113.18983122244258</c:v>
                </c:pt>
                <c:pt idx="78">
                  <c:v>114.50949018497677</c:v>
                </c:pt>
                <c:pt idx="79">
                  <c:v>115.05612299317788</c:v>
                </c:pt>
                <c:pt idx="80">
                  <c:v>116.00933386297724</c:v>
                </c:pt>
                <c:pt idx="81">
                  <c:v>116.43233776896714</c:v>
                </c:pt>
                <c:pt idx="82">
                  <c:v>114.94116192328995</c:v>
                </c:pt>
                <c:pt idx="83">
                  <c:v>116.21132325606395</c:v>
                </c:pt>
                <c:pt idx="84">
                  <c:v>118.45288082079452</c:v>
                </c:pt>
                <c:pt idx="85">
                  <c:v>118.40856191234118</c:v>
                </c:pt>
                <c:pt idx="86">
                  <c:v>124.97096547126125</c:v>
                </c:pt>
                <c:pt idx="87">
                  <c:v>123.09321660402117</c:v>
                </c:pt>
                <c:pt idx="88">
                  <c:v>124.17987391893057</c:v>
                </c:pt>
                <c:pt idx="89">
                  <c:v>120.31031480213268</c:v>
                </c:pt>
                <c:pt idx="90">
                  <c:v>119.55620397405779</c:v>
                </c:pt>
                <c:pt idx="91">
                  <c:v>122.41497668851922</c:v>
                </c:pt>
                <c:pt idx="92">
                  <c:v>121.1793666763464</c:v>
                </c:pt>
                <c:pt idx="93">
                  <c:v>129.09834982770798</c:v>
                </c:pt>
                <c:pt idx="94">
                  <c:v>132.9417655893607</c:v>
                </c:pt>
                <c:pt idx="95">
                  <c:v>128.31539626804567</c:v>
                </c:pt>
                <c:pt idx="96">
                  <c:v>122.42152494903837</c:v>
                </c:pt>
                <c:pt idx="97">
                  <c:v>123.04780788457893</c:v>
                </c:pt>
                <c:pt idx="98">
                  <c:v>124.86048309804417</c:v>
                </c:pt>
                <c:pt idx="99">
                  <c:v>127.88576407742725</c:v>
                </c:pt>
                <c:pt idx="100">
                  <c:v>130.02072841175115</c:v>
                </c:pt>
                <c:pt idx="101">
                  <c:v>130.46540684412156</c:v>
                </c:pt>
                <c:pt idx="102">
                  <c:v>128.96434349848147</c:v>
                </c:pt>
                <c:pt idx="103">
                  <c:v>126.7568573487807</c:v>
                </c:pt>
                <c:pt idx="104">
                  <c:v>125.78015241206313</c:v>
                </c:pt>
                <c:pt idx="105">
                  <c:v>126.72457545361246</c:v>
                </c:pt>
                <c:pt idx="106">
                  <c:v>129.02720775097293</c:v>
                </c:pt>
                <c:pt idx="107">
                  <c:v>129.6732156265706</c:v>
                </c:pt>
                <c:pt idx="108">
                  <c:v>127.86888830093835</c:v>
                </c:pt>
                <c:pt idx="109">
                  <c:v>128.17358183224621</c:v>
                </c:pt>
                <c:pt idx="110">
                  <c:v>125.15197987475261</c:v>
                </c:pt>
                <c:pt idx="111">
                  <c:v>125.79402880491499</c:v>
                </c:pt>
                <c:pt idx="112">
                  <c:v>124.8948943474589</c:v>
                </c:pt>
                <c:pt idx="113">
                  <c:v>127.25691171004873</c:v>
                </c:pt>
                <c:pt idx="114">
                  <c:v>127.86371949562573</c:v>
                </c:pt>
                <c:pt idx="115">
                  <c:v>130.63052531344923</c:v>
                </c:pt>
                <c:pt idx="116">
                  <c:v>131.74551563073592</c:v>
                </c:pt>
                <c:pt idx="117">
                  <c:v>132.89205798834308</c:v>
                </c:pt>
                <c:pt idx="118">
                  <c:v>133.74348438045271</c:v>
                </c:pt>
                <c:pt idx="119">
                  <c:v>133.87721087941065</c:v>
                </c:pt>
                <c:pt idx="120">
                  <c:v>122.22796355902989</c:v>
                </c:pt>
                <c:pt idx="121">
                  <c:v>123.62412322884371</c:v>
                </c:pt>
                <c:pt idx="122">
                  <c:v>124.6287311776795</c:v>
                </c:pt>
                <c:pt idx="123">
                  <c:v>127.88737356140732</c:v>
                </c:pt>
                <c:pt idx="124">
                  <c:v>128.40018492036788</c:v>
                </c:pt>
                <c:pt idx="125">
                  <c:v>128.15196720408778</c:v>
                </c:pt>
                <c:pt idx="126">
                  <c:v>128.54395882582756</c:v>
                </c:pt>
                <c:pt idx="127">
                  <c:v>131.37556834161305</c:v>
                </c:pt>
                <c:pt idx="128">
                  <c:v>132.21871677014312</c:v>
                </c:pt>
                <c:pt idx="129">
                  <c:v>128.84927218040599</c:v>
                </c:pt>
                <c:pt idx="130">
                  <c:v>130.51896328351816</c:v>
                </c:pt>
                <c:pt idx="131">
                  <c:v>129.46986647476913</c:v>
                </c:pt>
                <c:pt idx="132">
                  <c:v>128.71492587077663</c:v>
                </c:pt>
                <c:pt idx="133">
                  <c:v>128.46961736103418</c:v>
                </c:pt>
                <c:pt idx="134">
                  <c:v>128.68558313834322</c:v>
                </c:pt>
                <c:pt idx="135">
                  <c:v>129.09428057188444</c:v>
                </c:pt>
                <c:pt idx="136">
                  <c:v>130.06448721748535</c:v>
                </c:pt>
                <c:pt idx="137">
                  <c:v>128.57611064613747</c:v>
                </c:pt>
                <c:pt idx="138">
                  <c:v>125.2716197422987</c:v>
                </c:pt>
                <c:pt idx="139">
                  <c:v>122.40516894559168</c:v>
                </c:pt>
                <c:pt idx="140">
                  <c:v>120.37922728499427</c:v>
                </c:pt>
                <c:pt idx="141">
                  <c:v>122.51091251285358</c:v>
                </c:pt>
                <c:pt idx="142">
                  <c:v>118.22581757565246</c:v>
                </c:pt>
                <c:pt idx="143">
                  <c:v>120.75578280128123</c:v>
                </c:pt>
                <c:pt idx="144">
                  <c:v>117.36635321742008</c:v>
                </c:pt>
                <c:pt idx="145">
                  <c:v>116.57379208337252</c:v>
                </c:pt>
                <c:pt idx="146">
                  <c:v>118.07959429094637</c:v>
                </c:pt>
                <c:pt idx="147">
                  <c:v>110.1923831272135</c:v>
                </c:pt>
                <c:pt idx="148">
                  <c:v>110.7953318257461</c:v>
                </c:pt>
                <c:pt idx="149">
                  <c:v>105.9454086578708</c:v>
                </c:pt>
                <c:pt idx="150">
                  <c:v>105.89275188275047</c:v>
                </c:pt>
                <c:pt idx="151">
                  <c:v>107.9372189017479</c:v>
                </c:pt>
                <c:pt idx="152">
                  <c:v>106.02403892850808</c:v>
                </c:pt>
                <c:pt idx="153">
                  <c:v>107.9087360276263</c:v>
                </c:pt>
                <c:pt idx="154">
                  <c:v>109.00040209344382</c:v>
                </c:pt>
                <c:pt idx="155">
                  <c:v>107.50386755685203</c:v>
                </c:pt>
                <c:pt idx="156">
                  <c:v>110.17214805835458</c:v>
                </c:pt>
                <c:pt idx="157">
                  <c:v>109.99793173890843</c:v>
                </c:pt>
                <c:pt idx="158">
                  <c:v>109.64661990452898</c:v>
                </c:pt>
                <c:pt idx="159">
                  <c:v>112.7151399910252</c:v>
                </c:pt>
                <c:pt idx="160">
                  <c:v>112.1020138138089</c:v>
                </c:pt>
                <c:pt idx="161">
                  <c:v>108.44942024168681</c:v>
                </c:pt>
                <c:pt idx="162">
                  <c:v>106.66896695933833</c:v>
                </c:pt>
                <c:pt idx="163">
                  <c:v>104.30557988675235</c:v>
                </c:pt>
                <c:pt idx="164">
                  <c:v>104.71656681873374</c:v>
                </c:pt>
                <c:pt idx="165">
                  <c:v>104.5584964281049</c:v>
                </c:pt>
                <c:pt idx="166">
                  <c:v>105.71026744636946</c:v>
                </c:pt>
                <c:pt idx="167">
                  <c:v>97.653698844787172</c:v>
                </c:pt>
                <c:pt idx="168">
                  <c:v>90.511290905458026</c:v>
                </c:pt>
                <c:pt idx="169">
                  <c:v>91.245086758425487</c:v>
                </c:pt>
                <c:pt idx="170">
                  <c:v>90.12009898399009</c:v>
                </c:pt>
                <c:pt idx="171">
                  <c:v>102.78685091195851</c:v>
                </c:pt>
                <c:pt idx="172">
                  <c:v>95.989956199213893</c:v>
                </c:pt>
                <c:pt idx="173">
                  <c:v>98.875882137608784</c:v>
                </c:pt>
                <c:pt idx="174">
                  <c:v>99.147244029858996</c:v>
                </c:pt>
                <c:pt idx="175">
                  <c:v>99.855566317558697</c:v>
                </c:pt>
                <c:pt idx="176">
                  <c:v>97.058068191445287</c:v>
                </c:pt>
                <c:pt idx="177">
                  <c:v>98.373388164014045</c:v>
                </c:pt>
                <c:pt idx="178">
                  <c:v>95.349556856371805</c:v>
                </c:pt>
                <c:pt idx="179">
                  <c:v>97.711604230344065</c:v>
                </c:pt>
                <c:pt idx="180">
                  <c:v>100.63309120444386</c:v>
                </c:pt>
                <c:pt idx="181">
                  <c:v>104.52783405790636</c:v>
                </c:pt>
                <c:pt idx="182">
                  <c:v>105.98473851430859</c:v>
                </c:pt>
                <c:pt idx="183">
                  <c:v>105.92505352676847</c:v>
                </c:pt>
                <c:pt idx="184">
                  <c:v>106.28072432857346</c:v>
                </c:pt>
                <c:pt idx="185">
                  <c:v>106.99301561740909</c:v>
                </c:pt>
                <c:pt idx="186">
                  <c:v>105.98892757213675</c:v>
                </c:pt>
                <c:pt idx="187">
                  <c:v>108.80809027847015</c:v>
                </c:pt>
                <c:pt idx="188">
                  <c:v>108.71267417913506</c:v>
                </c:pt>
                <c:pt idx="189">
                  <c:v>107.02880660959727</c:v>
                </c:pt>
                <c:pt idx="190">
                  <c:v>106.71098638785978</c:v>
                </c:pt>
                <c:pt idx="191">
                  <c:v>107.64375234871439</c:v>
                </c:pt>
                <c:pt idx="192">
                  <c:v>108.16849066806384</c:v>
                </c:pt>
                <c:pt idx="193">
                  <c:v>113.21884353244965</c:v>
                </c:pt>
                <c:pt idx="194">
                  <c:v>115.30333049239408</c:v>
                </c:pt>
                <c:pt idx="195">
                  <c:v>115.30582986503751</c:v>
                </c:pt>
                <c:pt idx="196">
                  <c:v>115.52142582307341</c:v>
                </c:pt>
                <c:pt idx="197">
                  <c:v>115.6315781595885</c:v>
                </c:pt>
                <c:pt idx="198">
                  <c:v>115.33833173648108</c:v>
                </c:pt>
                <c:pt idx="199">
                  <c:v>114.56274627569569</c:v>
                </c:pt>
                <c:pt idx="200">
                  <c:v>112.15385064660188</c:v>
                </c:pt>
                <c:pt idx="201">
                  <c:v>112.39671969802325</c:v>
                </c:pt>
                <c:pt idx="202">
                  <c:v>111.39559087600099</c:v>
                </c:pt>
                <c:pt idx="203">
                  <c:v>114.70493053276729</c:v>
                </c:pt>
                <c:pt idx="204">
                  <c:v>115.0047653212123</c:v>
                </c:pt>
                <c:pt idx="205">
                  <c:v>115.45320282760549</c:v>
                </c:pt>
                <c:pt idx="206">
                  <c:v>114.62900965957509</c:v>
                </c:pt>
                <c:pt idx="207">
                  <c:v>116.49113247385473</c:v>
                </c:pt>
                <c:pt idx="208">
                  <c:v>118.22839665100763</c:v>
                </c:pt>
                <c:pt idx="209">
                  <c:v>120.24426092334652</c:v>
                </c:pt>
                <c:pt idx="210">
                  <c:v>119.37075009719669</c:v>
                </c:pt>
                <c:pt idx="211">
                  <c:v>119.54438655154658</c:v>
                </c:pt>
                <c:pt idx="212">
                  <c:v>119.94278662956515</c:v>
                </c:pt>
                <c:pt idx="213">
                  <c:v>120.88060128680372</c:v>
                </c:pt>
                <c:pt idx="214">
                  <c:v>121.55776136010746</c:v>
                </c:pt>
                <c:pt idx="215">
                  <c:v>121.82543422489319</c:v>
                </c:pt>
                <c:pt idx="216">
                  <c:v>118.34640706717535</c:v>
                </c:pt>
                <c:pt idx="217">
                  <c:v>121.23248290712588</c:v>
                </c:pt>
                <c:pt idx="218">
                  <c:v>120.62749475041969</c:v>
                </c:pt>
                <c:pt idx="219">
                  <c:v>121.12900886745432</c:v>
                </c:pt>
                <c:pt idx="220">
                  <c:v>120.37358840929748</c:v>
                </c:pt>
                <c:pt idx="221">
                  <c:v>120.80296063803269</c:v>
                </c:pt>
                <c:pt idx="222">
                  <c:v>125.44790526509998</c:v>
                </c:pt>
                <c:pt idx="223">
                  <c:v>126.26060132941367</c:v>
                </c:pt>
                <c:pt idx="224">
                  <c:v>128.28021464647483</c:v>
                </c:pt>
                <c:pt idx="225">
                  <c:v>127.61799074396041</c:v>
                </c:pt>
                <c:pt idx="226">
                  <c:v>128.75955434527964</c:v>
                </c:pt>
                <c:pt idx="227">
                  <c:v>126.68317532547613</c:v>
                </c:pt>
                <c:pt idx="228">
                  <c:v>127.23962572571675</c:v>
                </c:pt>
                <c:pt idx="229">
                  <c:v>128.49357109208708</c:v>
                </c:pt>
                <c:pt idx="230">
                  <c:v>126.37326308277736</c:v>
                </c:pt>
                <c:pt idx="231">
                  <c:v>126.16937422934528</c:v>
                </c:pt>
                <c:pt idx="232">
                  <c:v>127.42675878283131</c:v>
                </c:pt>
                <c:pt idx="233">
                  <c:v>128.64364342521779</c:v>
                </c:pt>
                <c:pt idx="234">
                  <c:v>127.80151473426027</c:v>
                </c:pt>
                <c:pt idx="235">
                  <c:v>128.2494423014054</c:v>
                </c:pt>
                <c:pt idx="236">
                  <c:v>128.54787747114634</c:v>
                </c:pt>
                <c:pt idx="237">
                  <c:v>129.31056616844916</c:v>
                </c:pt>
                <c:pt idx="238">
                  <c:v>129.95502442674061</c:v>
                </c:pt>
                <c:pt idx="239">
                  <c:v>129.53026097129077</c:v>
                </c:pt>
                <c:pt idx="240">
                  <c:v>129.25694953003611</c:v>
                </c:pt>
                <c:pt idx="241">
                  <c:v>128.02198934011349</c:v>
                </c:pt>
                <c:pt idx="242">
                  <c:v>130.39872307715822</c:v>
                </c:pt>
                <c:pt idx="243">
                  <c:v>131.62634503413287</c:v>
                </c:pt>
                <c:pt idx="244">
                  <c:v>132.9488332259572</c:v>
                </c:pt>
                <c:pt idx="245">
                  <c:v>134.5199390451543</c:v>
                </c:pt>
                <c:pt idx="246">
                  <c:v>134.14845227900562</c:v>
                </c:pt>
                <c:pt idx="247">
                  <c:v>135.99695852364599</c:v>
                </c:pt>
                <c:pt idx="248">
                  <c:v>133.20719851466703</c:v>
                </c:pt>
                <c:pt idx="249">
                  <c:v>130.2143893597129</c:v>
                </c:pt>
                <c:pt idx="250">
                  <c:v>133.02816345222126</c:v>
                </c:pt>
                <c:pt idx="251">
                  <c:v>131.71339330064208</c:v>
                </c:pt>
                <c:pt idx="252">
                  <c:v>130.62573623683335</c:v>
                </c:pt>
                <c:pt idx="253">
                  <c:v>129.52496243199283</c:v>
                </c:pt>
                <c:pt idx="254">
                  <c:v>130.27239490587911</c:v>
                </c:pt>
                <c:pt idx="255">
                  <c:v>130.13076041323433</c:v>
                </c:pt>
                <c:pt idx="256">
                  <c:v>132.22044610010846</c:v>
                </c:pt>
                <c:pt idx="257">
                  <c:v>134.42158386103287</c:v>
                </c:pt>
                <c:pt idx="258">
                  <c:v>134.87379043592711</c:v>
                </c:pt>
                <c:pt idx="259">
                  <c:v>133.25610623588497</c:v>
                </c:pt>
                <c:pt idx="260">
                  <c:v>133.09645622594306</c:v>
                </c:pt>
                <c:pt idx="261">
                  <c:v>129.45138071319445</c:v>
                </c:pt>
                <c:pt idx="262">
                  <c:v>128.92633238559077</c:v>
                </c:pt>
                <c:pt idx="263">
                  <c:v>128.61569031831897</c:v>
                </c:pt>
                <c:pt idx="264">
                  <c:v>131.26866468317436</c:v>
                </c:pt>
                <c:pt idx="265">
                  <c:v>130.09836830737243</c:v>
                </c:pt>
                <c:pt idx="266">
                  <c:v>132.56576920685134</c:v>
                </c:pt>
                <c:pt idx="267">
                  <c:v>133.05807565494212</c:v>
                </c:pt>
                <c:pt idx="268">
                  <c:v>135.06207291256263</c:v>
                </c:pt>
                <c:pt idx="269">
                  <c:v>129.67109552886532</c:v>
                </c:pt>
                <c:pt idx="270">
                  <c:v>130.12246232877683</c:v>
                </c:pt>
                <c:pt idx="271">
                  <c:v>129.56576200064487</c:v>
                </c:pt>
                <c:pt idx="272">
                  <c:v>130.98849499914056</c:v>
                </c:pt>
                <c:pt idx="273">
                  <c:v>131.59611250978952</c:v>
                </c:pt>
                <c:pt idx="274">
                  <c:v>133.66674299354568</c:v>
                </c:pt>
                <c:pt idx="275">
                  <c:v>133.7035937115883</c:v>
                </c:pt>
                <c:pt idx="276">
                  <c:v>137.60173562401621</c:v>
                </c:pt>
                <c:pt idx="277">
                  <c:v>136.62799996911104</c:v>
                </c:pt>
                <c:pt idx="278">
                  <c:v>136.67889717817155</c:v>
                </c:pt>
                <c:pt idx="279">
                  <c:v>137.46572970673125</c:v>
                </c:pt>
                <c:pt idx="280">
                  <c:v>137.6702284000778</c:v>
                </c:pt>
                <c:pt idx="281">
                  <c:v>137.40081602331256</c:v>
                </c:pt>
                <c:pt idx="282">
                  <c:v>137.94041059976422</c:v>
                </c:pt>
                <c:pt idx="283">
                  <c:v>137.79569690118277</c:v>
                </c:pt>
                <c:pt idx="284">
                  <c:v>137.9614553410604</c:v>
                </c:pt>
                <c:pt idx="285">
                  <c:v>137.39501747452618</c:v>
                </c:pt>
                <c:pt idx="286">
                  <c:v>138.70786808500051</c:v>
                </c:pt>
                <c:pt idx="287">
                  <c:v>138.57484141377654</c:v>
                </c:pt>
                <c:pt idx="288">
                  <c:v>138.45366187220543</c:v>
                </c:pt>
                <c:pt idx="289">
                  <c:v>137.9954468476198</c:v>
                </c:pt>
                <c:pt idx="290">
                  <c:v>138.84667327944928</c:v>
                </c:pt>
                <c:pt idx="291">
                  <c:v>140.88515182397489</c:v>
                </c:pt>
                <c:pt idx="292">
                  <c:v>142.65533769004429</c:v>
                </c:pt>
                <c:pt idx="293">
                  <c:v>142.67391298422027</c:v>
                </c:pt>
                <c:pt idx="294">
                  <c:v>148.16450537059197</c:v>
                </c:pt>
                <c:pt idx="295">
                  <c:v>148.63642695177344</c:v>
                </c:pt>
                <c:pt idx="296">
                  <c:v>153.84947892785809</c:v>
                </c:pt>
                <c:pt idx="297">
                  <c:v>152.94054697581583</c:v>
                </c:pt>
                <c:pt idx="298">
                  <c:v>145.834209883927</c:v>
                </c:pt>
                <c:pt idx="299">
                  <c:v>150.80208345214388</c:v>
                </c:pt>
                <c:pt idx="300">
                  <c:v>149.58646846064448</c:v>
                </c:pt>
                <c:pt idx="301">
                  <c:v>153.6563873268145</c:v>
                </c:pt>
                <c:pt idx="302">
                  <c:v>151.99493415408571</c:v>
                </c:pt>
                <c:pt idx="303">
                  <c:v>152.84203156113858</c:v>
                </c:pt>
                <c:pt idx="304">
                  <c:v>153.69006884820618</c:v>
                </c:pt>
                <c:pt idx="305">
                  <c:v>152.5840863727316</c:v>
                </c:pt>
                <c:pt idx="306">
                  <c:v>150.41262119444201</c:v>
                </c:pt>
                <c:pt idx="307">
                  <c:v>152.32316185761596</c:v>
                </c:pt>
                <c:pt idx="308">
                  <c:v>156.40614750132735</c:v>
                </c:pt>
                <c:pt idx="309">
                  <c:v>159.68219547550697</c:v>
                </c:pt>
                <c:pt idx="310">
                  <c:v>160.4137719490148</c:v>
                </c:pt>
                <c:pt idx="311">
                  <c:v>162.45214060558592</c:v>
                </c:pt>
                <c:pt idx="312">
                  <c:v>160.66496902976507</c:v>
                </c:pt>
                <c:pt idx="313">
                  <c:v>161.63884472015306</c:v>
                </c:pt>
                <c:pt idx="314">
                  <c:v>160.88520376828419</c:v>
                </c:pt>
                <c:pt idx="315">
                  <c:v>158.08854544163671</c:v>
                </c:pt>
                <c:pt idx="316">
                  <c:v>161.79464556542572</c:v>
                </c:pt>
                <c:pt idx="317">
                  <c:v>159.21223346141298</c:v>
                </c:pt>
                <c:pt idx="318">
                  <c:v>157.22390224952056</c:v>
                </c:pt>
                <c:pt idx="319">
                  <c:v>160.88821282699664</c:v>
                </c:pt>
                <c:pt idx="320">
                  <c:v>159.16726465763486</c:v>
                </c:pt>
                <c:pt idx="321">
                  <c:v>162.98285734280591</c:v>
                </c:pt>
                <c:pt idx="322">
                  <c:v>158.79348844471781</c:v>
                </c:pt>
                <c:pt idx="323">
                  <c:v>157.80716587509278</c:v>
                </c:pt>
                <c:pt idx="324">
                  <c:v>154.83692113487061</c:v>
                </c:pt>
                <c:pt idx="325">
                  <c:v>151.88601153091028</c:v>
                </c:pt>
                <c:pt idx="326">
                  <c:v>154.14900374479257</c:v>
                </c:pt>
                <c:pt idx="327">
                  <c:v>149.65306183857916</c:v>
                </c:pt>
                <c:pt idx="328">
                  <c:v>150.02840773054791</c:v>
                </c:pt>
                <c:pt idx="329">
                  <c:v>157.88313691574672</c:v>
                </c:pt>
                <c:pt idx="330">
                  <c:v>159.03745731650864</c:v>
                </c:pt>
                <c:pt idx="331">
                  <c:v>162.53850885609901</c:v>
                </c:pt>
                <c:pt idx="332">
                  <c:v>163.55603356700951</c:v>
                </c:pt>
                <c:pt idx="333">
                  <c:v>161.43983455017275</c:v>
                </c:pt>
                <c:pt idx="334">
                  <c:v>160.57568134107058</c:v>
                </c:pt>
                <c:pt idx="335">
                  <c:v>162.93978812187234</c:v>
                </c:pt>
                <c:pt idx="336">
                  <c:v>161.91555513132977</c:v>
                </c:pt>
                <c:pt idx="337">
                  <c:v>163.52032254258299</c:v>
                </c:pt>
                <c:pt idx="338">
                  <c:v>162.24693206827004</c:v>
                </c:pt>
                <c:pt idx="339">
                  <c:v>161.85974923452096</c:v>
                </c:pt>
                <c:pt idx="340">
                  <c:v>164.49231874454333</c:v>
                </c:pt>
                <c:pt idx="341">
                  <c:v>165.1379968244803</c:v>
                </c:pt>
                <c:pt idx="342">
                  <c:v>157.57536420453786</c:v>
                </c:pt>
                <c:pt idx="343">
                  <c:v>155.48929754552907</c:v>
                </c:pt>
                <c:pt idx="344">
                  <c:v>155.41578593739268</c:v>
                </c:pt>
                <c:pt idx="345">
                  <c:v>151.03252567740722</c:v>
                </c:pt>
                <c:pt idx="346">
                  <c:v>152.96777007083284</c:v>
                </c:pt>
                <c:pt idx="347">
                  <c:v>156.1711564062895</c:v>
                </c:pt>
                <c:pt idx="348">
                  <c:v>157.24351736459002</c:v>
                </c:pt>
                <c:pt idx="349">
                  <c:v>158.96066657764985</c:v>
                </c:pt>
                <c:pt idx="350">
                  <c:v>159.04514542909922</c:v>
                </c:pt>
                <c:pt idx="351">
                  <c:v>159.08362576585523</c:v>
                </c:pt>
                <c:pt idx="352">
                  <c:v>158.31031978375654</c:v>
                </c:pt>
                <c:pt idx="353">
                  <c:v>158.42097204825197</c:v>
                </c:pt>
                <c:pt idx="354">
                  <c:v>156.86380272822544</c:v>
                </c:pt>
                <c:pt idx="355">
                  <c:v>159.4055949246939</c:v>
                </c:pt>
                <c:pt idx="356">
                  <c:v>159.0095643171455</c:v>
                </c:pt>
                <c:pt idx="357">
                  <c:v>158.61263383004666</c:v>
                </c:pt>
                <c:pt idx="358">
                  <c:v>157.50644140589236</c:v>
                </c:pt>
                <c:pt idx="359">
                  <c:v>154.90580388234929</c:v>
                </c:pt>
                <c:pt idx="360">
                  <c:v>154.98480413836543</c:v>
                </c:pt>
                <c:pt idx="361">
                  <c:v>155.1468334668063</c:v>
                </c:pt>
                <c:pt idx="362">
                  <c:v>155.98545298985576</c:v>
                </c:pt>
                <c:pt idx="363">
                  <c:v>154.18885372247817</c:v>
                </c:pt>
                <c:pt idx="364">
                  <c:v>153.91232310601418</c:v>
                </c:pt>
                <c:pt idx="365">
                  <c:v>156.04792723486645</c:v>
                </c:pt>
                <c:pt idx="366">
                  <c:v>152.7837761472278</c:v>
                </c:pt>
                <c:pt idx="367">
                  <c:v>156.54003373093911</c:v>
                </c:pt>
                <c:pt idx="368">
                  <c:v>157.61482414009285</c:v>
                </c:pt>
                <c:pt idx="369">
                  <c:v>156.09525536495795</c:v>
                </c:pt>
                <c:pt idx="370">
                  <c:v>156.20881684856954</c:v>
                </c:pt>
                <c:pt idx="371">
                  <c:v>156.58001367312337</c:v>
                </c:pt>
                <c:pt idx="372">
                  <c:v>156.5318357252963</c:v>
                </c:pt>
                <c:pt idx="373">
                  <c:v>155.98749235326571</c:v>
                </c:pt>
                <c:pt idx="374">
                  <c:v>152.67513336230488</c:v>
                </c:pt>
                <c:pt idx="375">
                  <c:v>154.72699860311693</c:v>
                </c:pt>
                <c:pt idx="376">
                  <c:v>150.82486771510656</c:v>
                </c:pt>
                <c:pt idx="377">
                  <c:v>146.0867964990058</c:v>
                </c:pt>
                <c:pt idx="378">
                  <c:v>143.80951779700356</c:v>
                </c:pt>
                <c:pt idx="379">
                  <c:v>151.15558465558675</c:v>
                </c:pt>
                <c:pt idx="380">
                  <c:v>153.28532028746389</c:v>
                </c:pt>
                <c:pt idx="381">
                  <c:v>152.50102705566451</c:v>
                </c:pt>
                <c:pt idx="382">
                  <c:v>151.84361205564156</c:v>
                </c:pt>
                <c:pt idx="383">
                  <c:v>148.1478993405924</c:v>
                </c:pt>
                <c:pt idx="384">
                  <c:v>146.78228193038009</c:v>
                </c:pt>
                <c:pt idx="385">
                  <c:v>147.91963662484704</c:v>
                </c:pt>
                <c:pt idx="386">
                  <c:v>147.53267367824918</c:v>
                </c:pt>
                <c:pt idx="387">
                  <c:v>147.85997152155289</c:v>
                </c:pt>
                <c:pt idx="388">
                  <c:v>147.35840728413626</c:v>
                </c:pt>
                <c:pt idx="389">
                  <c:v>144.60533801158573</c:v>
                </c:pt>
                <c:pt idx="390">
                  <c:v>146.0525449084829</c:v>
                </c:pt>
                <c:pt idx="391">
                  <c:v>147.65522286136954</c:v>
                </c:pt>
                <c:pt idx="392">
                  <c:v>145.77070574881969</c:v>
                </c:pt>
                <c:pt idx="393">
                  <c:v>144.77036667112841</c:v>
                </c:pt>
                <c:pt idx="394">
                  <c:v>143.51315214242373</c:v>
                </c:pt>
                <c:pt idx="395">
                  <c:v>140.9417272538472</c:v>
                </c:pt>
                <c:pt idx="396">
                  <c:v>143.03366245146569</c:v>
                </c:pt>
                <c:pt idx="397">
                  <c:v>143.07300257302001</c:v>
                </c:pt>
                <c:pt idx="398">
                  <c:v>145.16775700922602</c:v>
                </c:pt>
                <c:pt idx="399">
                  <c:v>149.56387408191725</c:v>
                </c:pt>
                <c:pt idx="400">
                  <c:v>149.05946064361578</c:v>
                </c:pt>
                <c:pt idx="401">
                  <c:v>148.20757434845905</c:v>
                </c:pt>
                <c:pt idx="402">
                  <c:v>145.06946170156959</c:v>
                </c:pt>
                <c:pt idx="403">
                  <c:v>143.07910114341203</c:v>
                </c:pt>
                <c:pt idx="404">
                  <c:v>144.92452809292561</c:v>
                </c:pt>
                <c:pt idx="405">
                  <c:v>143.1338074360925</c:v>
                </c:pt>
                <c:pt idx="406">
                  <c:v>140.85178005698953</c:v>
                </c:pt>
                <c:pt idx="407">
                  <c:v>142.5981218375122</c:v>
                </c:pt>
                <c:pt idx="408">
                  <c:v>140.56274255453022</c:v>
                </c:pt>
                <c:pt idx="409">
                  <c:v>143.36626912547243</c:v>
                </c:pt>
                <c:pt idx="410">
                  <c:v>143.62167498698932</c:v>
                </c:pt>
                <c:pt idx="411">
                  <c:v>147.38498081072265</c:v>
                </c:pt>
                <c:pt idx="412">
                  <c:v>143.63848083304066</c:v>
                </c:pt>
                <c:pt idx="413">
                  <c:v>140.20537218802636</c:v>
                </c:pt>
                <c:pt idx="414">
                  <c:v>137.53915111959788</c:v>
                </c:pt>
                <c:pt idx="415">
                  <c:v>144.42245404431469</c:v>
                </c:pt>
                <c:pt idx="416">
                  <c:v>148.13878159099491</c:v>
                </c:pt>
                <c:pt idx="417">
                  <c:v>148.96287481834875</c:v>
                </c:pt>
                <c:pt idx="418">
                  <c:v>150.28110405247165</c:v>
                </c:pt>
                <c:pt idx="419">
                  <c:v>152.74284634462356</c:v>
                </c:pt>
                <c:pt idx="420">
                  <c:v>158.73074395987749</c:v>
                </c:pt>
                <c:pt idx="421">
                  <c:v>161.35916444434019</c:v>
                </c:pt>
                <c:pt idx="422">
                  <c:v>165.70855312098388</c:v>
                </c:pt>
                <c:pt idx="423">
                  <c:v>168.41178491850053</c:v>
                </c:pt>
                <c:pt idx="424">
                  <c:v>170.42794900041974</c:v>
                </c:pt>
                <c:pt idx="425">
                  <c:v>172.89345037832868</c:v>
                </c:pt>
                <c:pt idx="426">
                  <c:v>175.01065913804496</c:v>
                </c:pt>
                <c:pt idx="427">
                  <c:v>178.58560222227911</c:v>
                </c:pt>
                <c:pt idx="428">
                  <c:v>179.06423217357906</c:v>
                </c:pt>
                <c:pt idx="429">
                  <c:v>180.87395808679449</c:v>
                </c:pt>
                <c:pt idx="430">
                  <c:v>187.8259338574947</c:v>
                </c:pt>
                <c:pt idx="431">
                  <c:v>188.74057440587399</c:v>
                </c:pt>
                <c:pt idx="432">
                  <c:v>193.14134023419709</c:v>
                </c:pt>
                <c:pt idx="433">
                  <c:v>189.37553508465967</c:v>
                </c:pt>
                <c:pt idx="434">
                  <c:v>184.44289267924714</c:v>
                </c:pt>
                <c:pt idx="435">
                  <c:v>188.84773755349471</c:v>
                </c:pt>
                <c:pt idx="436">
                  <c:v>196.50189706596251</c:v>
                </c:pt>
                <c:pt idx="437">
                  <c:v>197.88088115843215</c:v>
                </c:pt>
                <c:pt idx="438">
                  <c:v>194.59317600040634</c:v>
                </c:pt>
                <c:pt idx="439">
                  <c:v>198.78850329733723</c:v>
                </c:pt>
                <c:pt idx="440">
                  <c:v>207.95798262032937</c:v>
                </c:pt>
                <c:pt idx="441">
                  <c:v>201.36942578942279</c:v>
                </c:pt>
                <c:pt idx="442">
                  <c:v>211.0320913709603</c:v>
                </c:pt>
                <c:pt idx="443">
                  <c:v>211.93713436065045</c:v>
                </c:pt>
                <c:pt idx="444">
                  <c:v>208.66171610029807</c:v>
                </c:pt>
                <c:pt idx="445">
                  <c:v>211.39443047776999</c:v>
                </c:pt>
                <c:pt idx="446">
                  <c:v>215.91376647468076</c:v>
                </c:pt>
                <c:pt idx="447">
                  <c:v>209.75321211467232</c:v>
                </c:pt>
                <c:pt idx="448">
                  <c:v>206.76881090095691</c:v>
                </c:pt>
                <c:pt idx="449">
                  <c:v>207.04084256518016</c:v>
                </c:pt>
                <c:pt idx="450">
                  <c:v>214.83584685029962</c:v>
                </c:pt>
                <c:pt idx="451">
                  <c:v>216.2261179330672</c:v>
                </c:pt>
                <c:pt idx="452">
                  <c:v>220.38860346611514</c:v>
                </c:pt>
                <c:pt idx="453">
                  <c:v>228.78178761225337</c:v>
                </c:pt>
                <c:pt idx="454">
                  <c:v>225.74638909758536</c:v>
                </c:pt>
                <c:pt idx="455">
                  <c:v>231.62077517946608</c:v>
                </c:pt>
                <c:pt idx="456">
                  <c:v>233.43920903953028</c:v>
                </c:pt>
                <c:pt idx="457">
                  <c:v>237.10870836411092</c:v>
                </c:pt>
                <c:pt idx="458">
                  <c:v>258.94418968571722</c:v>
                </c:pt>
                <c:pt idx="459">
                  <c:v>263.47499288142575</c:v>
                </c:pt>
                <c:pt idx="460">
                  <c:v>260.34847741739804</c:v>
                </c:pt>
                <c:pt idx="461">
                  <c:v>235.67584788986755</c:v>
                </c:pt>
                <c:pt idx="462">
                  <c:v>246.83815718157913</c:v>
                </c:pt>
                <c:pt idx="463">
                  <c:v>239.32782164493437</c:v>
                </c:pt>
                <c:pt idx="464">
                  <c:v>229.74347640648375</c:v>
                </c:pt>
                <c:pt idx="465">
                  <c:v>243.81835507536897</c:v>
                </c:pt>
                <c:pt idx="466">
                  <c:v>246.1858110662273</c:v>
                </c:pt>
                <c:pt idx="467">
                  <c:v>260.40708279539058</c:v>
                </c:pt>
                <c:pt idx="468">
                  <c:v>246.26000241466696</c:v>
                </c:pt>
                <c:pt idx="469">
                  <c:v>251.21582908068061</c:v>
                </c:pt>
                <c:pt idx="470">
                  <c:v>261.35223579850947</c:v>
                </c:pt>
                <c:pt idx="471">
                  <c:v>260.29389122640458</c:v>
                </c:pt>
                <c:pt idx="472">
                  <c:v>247.52960381344033</c:v>
                </c:pt>
                <c:pt idx="473">
                  <c:v>247.87496726539459</c:v>
                </c:pt>
                <c:pt idx="474">
                  <c:v>250.43183572548207</c:v>
                </c:pt>
                <c:pt idx="475">
                  <c:v>245.48103799645608</c:v>
                </c:pt>
                <c:pt idx="476">
                  <c:v>252.28680044430499</c:v>
                </c:pt>
                <c:pt idx="477">
                  <c:v>262.72347194996274</c:v>
                </c:pt>
                <c:pt idx="478">
                  <c:v>250.9133850936401</c:v>
                </c:pt>
                <c:pt idx="479">
                  <c:v>241.34588559343743</c:v>
                </c:pt>
                <c:pt idx="480">
                  <c:v>247.91603715522515</c:v>
                </c:pt>
                <c:pt idx="481">
                  <c:v>238.09472136863062</c:v>
                </c:pt>
                <c:pt idx="482">
                  <c:v>238.97623016981615</c:v>
                </c:pt>
                <c:pt idx="483">
                  <c:v>247.87907645799532</c:v>
                </c:pt>
                <c:pt idx="484">
                  <c:v>246.92820513220923</c:v>
                </c:pt>
                <c:pt idx="485">
                  <c:v>238.02144995502891</c:v>
                </c:pt>
                <c:pt idx="486">
                  <c:v>240.96659099048162</c:v>
                </c:pt>
                <c:pt idx="487">
                  <c:v>235.14082268487934</c:v>
                </c:pt>
                <c:pt idx="488">
                  <c:v>225.69827172775936</c:v>
                </c:pt>
                <c:pt idx="489">
                  <c:v>224.10477151150059</c:v>
                </c:pt>
                <c:pt idx="490">
                  <c:v>226.82236973135824</c:v>
                </c:pt>
                <c:pt idx="491">
                  <c:v>236.54256089963476</c:v>
                </c:pt>
                <c:pt idx="492">
                  <c:v>238.9657530405135</c:v>
                </c:pt>
                <c:pt idx="493">
                  <c:v>236.25573300330146</c:v>
                </c:pt>
                <c:pt idx="494">
                  <c:v>228.32770220597848</c:v>
                </c:pt>
                <c:pt idx="495">
                  <c:v>224.81315389345542</c:v>
                </c:pt>
                <c:pt idx="496">
                  <c:v>216.39331654113224</c:v>
                </c:pt>
                <c:pt idx="497">
                  <c:v>208.69684766155439</c:v>
                </c:pt>
                <c:pt idx="498">
                  <c:v>222.10878250714188</c:v>
                </c:pt>
                <c:pt idx="499">
                  <c:v>222.01541597089204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66-43C6-894B-882B337B270F}"/>
            </c:ext>
          </c:extLst>
        </c:ser>
        <c:ser>
          <c:idx val="1"/>
          <c:order val="1"/>
          <c:tx>
            <c:strRef>
              <c:f>Performance!$H$1</c:f>
              <c:strCache>
                <c:ptCount val="1"/>
                <c:pt idx="0">
                  <c:v>Benchmark Growth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Performance!$A$2:$A$501</c:f>
              <c:numCache>
                <c:formatCode>m/d/yyyy</c:formatCode>
                <c:ptCount val="500"/>
                <c:pt idx="0">
                  <c:v>45506</c:v>
                </c:pt>
                <c:pt idx="1">
                  <c:v>45509</c:v>
                </c:pt>
                <c:pt idx="2">
                  <c:v>45510</c:v>
                </c:pt>
                <c:pt idx="3">
                  <c:v>45511</c:v>
                </c:pt>
                <c:pt idx="4">
                  <c:v>45512</c:v>
                </c:pt>
                <c:pt idx="5">
                  <c:v>45513</c:v>
                </c:pt>
                <c:pt idx="6">
                  <c:v>45516</c:v>
                </c:pt>
                <c:pt idx="7">
                  <c:v>45517</c:v>
                </c:pt>
                <c:pt idx="8">
                  <c:v>45518</c:v>
                </c:pt>
                <c:pt idx="9">
                  <c:v>45519</c:v>
                </c:pt>
                <c:pt idx="10">
                  <c:v>45520</c:v>
                </c:pt>
                <c:pt idx="11">
                  <c:v>45523</c:v>
                </c:pt>
                <c:pt idx="12">
                  <c:v>45524</c:v>
                </c:pt>
                <c:pt idx="13">
                  <c:v>45525</c:v>
                </c:pt>
                <c:pt idx="14">
                  <c:v>45526</c:v>
                </c:pt>
                <c:pt idx="15">
                  <c:v>45527</c:v>
                </c:pt>
                <c:pt idx="16">
                  <c:v>45530</c:v>
                </c:pt>
                <c:pt idx="17">
                  <c:v>45531</c:v>
                </c:pt>
                <c:pt idx="18">
                  <c:v>45532</c:v>
                </c:pt>
                <c:pt idx="19">
                  <c:v>45533</c:v>
                </c:pt>
                <c:pt idx="20">
                  <c:v>45534</c:v>
                </c:pt>
                <c:pt idx="21">
                  <c:v>45538</c:v>
                </c:pt>
                <c:pt idx="22">
                  <c:v>45539</c:v>
                </c:pt>
                <c:pt idx="23">
                  <c:v>45540</c:v>
                </c:pt>
                <c:pt idx="24">
                  <c:v>45541</c:v>
                </c:pt>
                <c:pt idx="25">
                  <c:v>45544</c:v>
                </c:pt>
                <c:pt idx="26">
                  <c:v>45545</c:v>
                </c:pt>
                <c:pt idx="27">
                  <c:v>45546</c:v>
                </c:pt>
                <c:pt idx="28">
                  <c:v>45547</c:v>
                </c:pt>
                <c:pt idx="29">
                  <c:v>45548</c:v>
                </c:pt>
                <c:pt idx="30">
                  <c:v>45551</c:v>
                </c:pt>
                <c:pt idx="31">
                  <c:v>45552</c:v>
                </c:pt>
                <c:pt idx="32">
                  <c:v>45553</c:v>
                </c:pt>
                <c:pt idx="33">
                  <c:v>45554</c:v>
                </c:pt>
                <c:pt idx="34">
                  <c:v>45555</c:v>
                </c:pt>
                <c:pt idx="35">
                  <c:v>45558</c:v>
                </c:pt>
                <c:pt idx="36">
                  <c:v>45559</c:v>
                </c:pt>
                <c:pt idx="37">
                  <c:v>45560</c:v>
                </c:pt>
                <c:pt idx="38">
                  <c:v>45561</c:v>
                </c:pt>
                <c:pt idx="39">
                  <c:v>45562</c:v>
                </c:pt>
                <c:pt idx="40">
                  <c:v>45565</c:v>
                </c:pt>
                <c:pt idx="41">
                  <c:v>45566</c:v>
                </c:pt>
                <c:pt idx="42">
                  <c:v>45567</c:v>
                </c:pt>
                <c:pt idx="43">
                  <c:v>45568</c:v>
                </c:pt>
                <c:pt idx="44">
                  <c:v>45569</c:v>
                </c:pt>
                <c:pt idx="45">
                  <c:v>45572</c:v>
                </c:pt>
                <c:pt idx="46">
                  <c:v>45573</c:v>
                </c:pt>
                <c:pt idx="47">
                  <c:v>45574</c:v>
                </c:pt>
                <c:pt idx="48">
                  <c:v>45575</c:v>
                </c:pt>
                <c:pt idx="49">
                  <c:v>45576</c:v>
                </c:pt>
                <c:pt idx="50">
                  <c:v>45579</c:v>
                </c:pt>
                <c:pt idx="51">
                  <c:v>45580</c:v>
                </c:pt>
                <c:pt idx="52">
                  <c:v>45581</c:v>
                </c:pt>
                <c:pt idx="53">
                  <c:v>45582</c:v>
                </c:pt>
                <c:pt idx="54">
                  <c:v>45583</c:v>
                </c:pt>
                <c:pt idx="55">
                  <c:v>45586</c:v>
                </c:pt>
                <c:pt idx="56">
                  <c:v>45587</c:v>
                </c:pt>
                <c:pt idx="57">
                  <c:v>45588</c:v>
                </c:pt>
                <c:pt idx="58">
                  <c:v>45589</c:v>
                </c:pt>
                <c:pt idx="59">
                  <c:v>45590</c:v>
                </c:pt>
                <c:pt idx="60">
                  <c:v>45593</c:v>
                </c:pt>
                <c:pt idx="61">
                  <c:v>45594</c:v>
                </c:pt>
                <c:pt idx="62">
                  <c:v>45595</c:v>
                </c:pt>
                <c:pt idx="63">
                  <c:v>45596</c:v>
                </c:pt>
                <c:pt idx="64">
                  <c:v>45597</c:v>
                </c:pt>
                <c:pt idx="65">
                  <c:v>45600</c:v>
                </c:pt>
                <c:pt idx="66">
                  <c:v>45601</c:v>
                </c:pt>
                <c:pt idx="67">
                  <c:v>45602</c:v>
                </c:pt>
                <c:pt idx="68">
                  <c:v>45603</c:v>
                </c:pt>
                <c:pt idx="69">
                  <c:v>45604</c:v>
                </c:pt>
                <c:pt idx="70">
                  <c:v>45607</c:v>
                </c:pt>
                <c:pt idx="71">
                  <c:v>45608</c:v>
                </c:pt>
                <c:pt idx="72">
                  <c:v>45609</c:v>
                </c:pt>
                <c:pt idx="73">
                  <c:v>45610</c:v>
                </c:pt>
                <c:pt idx="74">
                  <c:v>45611</c:v>
                </c:pt>
                <c:pt idx="75">
                  <c:v>45614</c:v>
                </c:pt>
                <c:pt idx="76">
                  <c:v>45615</c:v>
                </c:pt>
                <c:pt idx="77">
                  <c:v>45616</c:v>
                </c:pt>
                <c:pt idx="78">
                  <c:v>45617</c:v>
                </c:pt>
                <c:pt idx="79">
                  <c:v>45618</c:v>
                </c:pt>
                <c:pt idx="80">
                  <c:v>45621</c:v>
                </c:pt>
                <c:pt idx="81">
                  <c:v>45622</c:v>
                </c:pt>
                <c:pt idx="82">
                  <c:v>45623</c:v>
                </c:pt>
                <c:pt idx="83">
                  <c:v>45625</c:v>
                </c:pt>
                <c:pt idx="84">
                  <c:v>45628</c:v>
                </c:pt>
                <c:pt idx="85">
                  <c:v>45629</c:v>
                </c:pt>
                <c:pt idx="86">
                  <c:v>45630</c:v>
                </c:pt>
                <c:pt idx="87">
                  <c:v>45631</c:v>
                </c:pt>
                <c:pt idx="88">
                  <c:v>45632</c:v>
                </c:pt>
                <c:pt idx="89">
                  <c:v>45635</c:v>
                </c:pt>
                <c:pt idx="90">
                  <c:v>45636</c:v>
                </c:pt>
                <c:pt idx="91">
                  <c:v>45637</c:v>
                </c:pt>
                <c:pt idx="92">
                  <c:v>45638</c:v>
                </c:pt>
                <c:pt idx="93">
                  <c:v>45639</c:v>
                </c:pt>
                <c:pt idx="94">
                  <c:v>45642</c:v>
                </c:pt>
                <c:pt idx="95">
                  <c:v>45643</c:v>
                </c:pt>
                <c:pt idx="96">
                  <c:v>45644</c:v>
                </c:pt>
                <c:pt idx="97">
                  <c:v>45645</c:v>
                </c:pt>
                <c:pt idx="98">
                  <c:v>45646</c:v>
                </c:pt>
                <c:pt idx="99">
                  <c:v>45649</c:v>
                </c:pt>
                <c:pt idx="100">
                  <c:v>45650</c:v>
                </c:pt>
                <c:pt idx="101">
                  <c:v>45652</c:v>
                </c:pt>
                <c:pt idx="102">
                  <c:v>45653</c:v>
                </c:pt>
                <c:pt idx="103">
                  <c:v>45656</c:v>
                </c:pt>
                <c:pt idx="104">
                  <c:v>45657</c:v>
                </c:pt>
                <c:pt idx="105">
                  <c:v>45659</c:v>
                </c:pt>
                <c:pt idx="106">
                  <c:v>45660</c:v>
                </c:pt>
                <c:pt idx="107">
                  <c:v>45663</c:v>
                </c:pt>
                <c:pt idx="108">
                  <c:v>45664</c:v>
                </c:pt>
                <c:pt idx="109">
                  <c:v>45665</c:v>
                </c:pt>
                <c:pt idx="110">
                  <c:v>45667</c:v>
                </c:pt>
                <c:pt idx="111">
                  <c:v>45670</c:v>
                </c:pt>
                <c:pt idx="112">
                  <c:v>45671</c:v>
                </c:pt>
                <c:pt idx="113">
                  <c:v>45672</c:v>
                </c:pt>
                <c:pt idx="114">
                  <c:v>45673</c:v>
                </c:pt>
                <c:pt idx="115">
                  <c:v>45674</c:v>
                </c:pt>
                <c:pt idx="116">
                  <c:v>45678</c:v>
                </c:pt>
                <c:pt idx="117">
                  <c:v>45679</c:v>
                </c:pt>
                <c:pt idx="118">
                  <c:v>45680</c:v>
                </c:pt>
                <c:pt idx="119">
                  <c:v>45681</c:v>
                </c:pt>
                <c:pt idx="120">
                  <c:v>45684</c:v>
                </c:pt>
                <c:pt idx="121">
                  <c:v>45685</c:v>
                </c:pt>
                <c:pt idx="122">
                  <c:v>45686</c:v>
                </c:pt>
                <c:pt idx="123">
                  <c:v>45687</c:v>
                </c:pt>
                <c:pt idx="124">
                  <c:v>45688</c:v>
                </c:pt>
                <c:pt idx="125">
                  <c:v>45691</c:v>
                </c:pt>
                <c:pt idx="126">
                  <c:v>45692</c:v>
                </c:pt>
                <c:pt idx="127">
                  <c:v>45693</c:v>
                </c:pt>
                <c:pt idx="128">
                  <c:v>45694</c:v>
                </c:pt>
                <c:pt idx="129">
                  <c:v>45695</c:v>
                </c:pt>
                <c:pt idx="130">
                  <c:v>45698</c:v>
                </c:pt>
                <c:pt idx="131">
                  <c:v>45699</c:v>
                </c:pt>
                <c:pt idx="132">
                  <c:v>45700</c:v>
                </c:pt>
                <c:pt idx="133">
                  <c:v>45701</c:v>
                </c:pt>
                <c:pt idx="134">
                  <c:v>45702</c:v>
                </c:pt>
                <c:pt idx="135">
                  <c:v>45706</c:v>
                </c:pt>
                <c:pt idx="136">
                  <c:v>45707</c:v>
                </c:pt>
                <c:pt idx="137">
                  <c:v>45708</c:v>
                </c:pt>
                <c:pt idx="138">
                  <c:v>45709</c:v>
                </c:pt>
                <c:pt idx="139">
                  <c:v>45712</c:v>
                </c:pt>
                <c:pt idx="140">
                  <c:v>45713</c:v>
                </c:pt>
                <c:pt idx="141">
                  <c:v>45714</c:v>
                </c:pt>
                <c:pt idx="142">
                  <c:v>45715</c:v>
                </c:pt>
                <c:pt idx="143">
                  <c:v>45716</c:v>
                </c:pt>
                <c:pt idx="144">
                  <c:v>45719</c:v>
                </c:pt>
                <c:pt idx="145">
                  <c:v>45720</c:v>
                </c:pt>
                <c:pt idx="146">
                  <c:v>45721</c:v>
                </c:pt>
                <c:pt idx="147">
                  <c:v>45722</c:v>
                </c:pt>
                <c:pt idx="148">
                  <c:v>45723</c:v>
                </c:pt>
                <c:pt idx="149">
                  <c:v>45726</c:v>
                </c:pt>
                <c:pt idx="150">
                  <c:v>45727</c:v>
                </c:pt>
                <c:pt idx="151">
                  <c:v>45728</c:v>
                </c:pt>
                <c:pt idx="152">
                  <c:v>45729</c:v>
                </c:pt>
                <c:pt idx="153">
                  <c:v>45730</c:v>
                </c:pt>
                <c:pt idx="154">
                  <c:v>45733</c:v>
                </c:pt>
                <c:pt idx="155">
                  <c:v>45734</c:v>
                </c:pt>
                <c:pt idx="156">
                  <c:v>45735</c:v>
                </c:pt>
                <c:pt idx="157">
                  <c:v>45736</c:v>
                </c:pt>
                <c:pt idx="158">
                  <c:v>45737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45747</c:v>
                </c:pt>
                <c:pt idx="165">
                  <c:v>45748</c:v>
                </c:pt>
                <c:pt idx="166">
                  <c:v>45749</c:v>
                </c:pt>
                <c:pt idx="167">
                  <c:v>45750</c:v>
                </c:pt>
                <c:pt idx="168">
                  <c:v>45751</c:v>
                </c:pt>
                <c:pt idx="169">
                  <c:v>45754</c:v>
                </c:pt>
                <c:pt idx="170">
                  <c:v>45755</c:v>
                </c:pt>
                <c:pt idx="171">
                  <c:v>45756</c:v>
                </c:pt>
                <c:pt idx="172">
                  <c:v>45757</c:v>
                </c:pt>
                <c:pt idx="173">
                  <c:v>45758</c:v>
                </c:pt>
                <c:pt idx="174">
                  <c:v>45761</c:v>
                </c:pt>
                <c:pt idx="175">
                  <c:v>45762</c:v>
                </c:pt>
                <c:pt idx="176">
                  <c:v>45763</c:v>
                </c:pt>
                <c:pt idx="177">
                  <c:v>45764</c:v>
                </c:pt>
                <c:pt idx="178">
                  <c:v>45768</c:v>
                </c:pt>
                <c:pt idx="179">
                  <c:v>45769</c:v>
                </c:pt>
                <c:pt idx="180">
                  <c:v>45770</c:v>
                </c:pt>
                <c:pt idx="181">
                  <c:v>45771</c:v>
                </c:pt>
                <c:pt idx="182">
                  <c:v>45772</c:v>
                </c:pt>
                <c:pt idx="183">
                  <c:v>45775</c:v>
                </c:pt>
                <c:pt idx="184">
                  <c:v>45776</c:v>
                </c:pt>
                <c:pt idx="185">
                  <c:v>45777</c:v>
                </c:pt>
                <c:pt idx="186">
                  <c:v>45778</c:v>
                </c:pt>
                <c:pt idx="187">
                  <c:v>45779</c:v>
                </c:pt>
                <c:pt idx="188">
                  <c:v>45782</c:v>
                </c:pt>
                <c:pt idx="189">
                  <c:v>45783</c:v>
                </c:pt>
                <c:pt idx="190">
                  <c:v>45784</c:v>
                </c:pt>
                <c:pt idx="191">
                  <c:v>45785</c:v>
                </c:pt>
                <c:pt idx="192">
                  <c:v>45786</c:v>
                </c:pt>
                <c:pt idx="193">
                  <c:v>45789</c:v>
                </c:pt>
                <c:pt idx="194">
                  <c:v>45790</c:v>
                </c:pt>
                <c:pt idx="195">
                  <c:v>45791</c:v>
                </c:pt>
                <c:pt idx="196">
                  <c:v>45792</c:v>
                </c:pt>
                <c:pt idx="197">
                  <c:v>45793</c:v>
                </c:pt>
                <c:pt idx="198">
                  <c:v>45796</c:v>
                </c:pt>
                <c:pt idx="199">
                  <c:v>45797</c:v>
                </c:pt>
                <c:pt idx="200">
                  <c:v>45798</c:v>
                </c:pt>
                <c:pt idx="201">
                  <c:v>45799</c:v>
                </c:pt>
                <c:pt idx="202">
                  <c:v>45800</c:v>
                </c:pt>
                <c:pt idx="203">
                  <c:v>45804</c:v>
                </c:pt>
                <c:pt idx="204">
                  <c:v>45805</c:v>
                </c:pt>
                <c:pt idx="205">
                  <c:v>45806</c:v>
                </c:pt>
                <c:pt idx="206">
                  <c:v>45807</c:v>
                </c:pt>
                <c:pt idx="207">
                  <c:v>45810</c:v>
                </c:pt>
                <c:pt idx="208">
                  <c:v>45811</c:v>
                </c:pt>
                <c:pt idx="209">
                  <c:v>45812</c:v>
                </c:pt>
                <c:pt idx="210">
                  <c:v>45813</c:v>
                </c:pt>
                <c:pt idx="211">
                  <c:v>45814</c:v>
                </c:pt>
                <c:pt idx="212">
                  <c:v>45817</c:v>
                </c:pt>
                <c:pt idx="213">
                  <c:v>45818</c:v>
                </c:pt>
                <c:pt idx="214">
                  <c:v>45819</c:v>
                </c:pt>
                <c:pt idx="215">
                  <c:v>45820</c:v>
                </c:pt>
                <c:pt idx="216">
                  <c:v>45821</c:v>
                </c:pt>
                <c:pt idx="217">
                  <c:v>45824</c:v>
                </c:pt>
                <c:pt idx="218">
                  <c:v>45825</c:v>
                </c:pt>
                <c:pt idx="219">
                  <c:v>45826</c:v>
                </c:pt>
                <c:pt idx="220">
                  <c:v>45828</c:v>
                </c:pt>
                <c:pt idx="221">
                  <c:v>45831</c:v>
                </c:pt>
                <c:pt idx="222">
                  <c:v>45832</c:v>
                </c:pt>
                <c:pt idx="223">
                  <c:v>45833</c:v>
                </c:pt>
                <c:pt idx="224">
                  <c:v>45834</c:v>
                </c:pt>
                <c:pt idx="225">
                  <c:v>45835</c:v>
                </c:pt>
                <c:pt idx="226">
                  <c:v>45838</c:v>
                </c:pt>
                <c:pt idx="227">
                  <c:v>45839</c:v>
                </c:pt>
                <c:pt idx="228">
                  <c:v>45840</c:v>
                </c:pt>
                <c:pt idx="229">
                  <c:v>45841</c:v>
                </c:pt>
                <c:pt idx="230">
                  <c:v>45845</c:v>
                </c:pt>
                <c:pt idx="231">
                  <c:v>45846</c:v>
                </c:pt>
                <c:pt idx="232">
                  <c:v>45847</c:v>
                </c:pt>
                <c:pt idx="233">
                  <c:v>45848</c:v>
                </c:pt>
                <c:pt idx="234">
                  <c:v>45849</c:v>
                </c:pt>
                <c:pt idx="235">
                  <c:v>45852</c:v>
                </c:pt>
                <c:pt idx="236">
                  <c:v>45853</c:v>
                </c:pt>
                <c:pt idx="237">
                  <c:v>45854</c:v>
                </c:pt>
                <c:pt idx="238">
                  <c:v>45855</c:v>
                </c:pt>
                <c:pt idx="239">
                  <c:v>45856</c:v>
                </c:pt>
                <c:pt idx="240">
                  <c:v>45859</c:v>
                </c:pt>
                <c:pt idx="241">
                  <c:v>45860</c:v>
                </c:pt>
                <c:pt idx="242">
                  <c:v>45861</c:v>
                </c:pt>
                <c:pt idx="243">
                  <c:v>45862</c:v>
                </c:pt>
                <c:pt idx="244">
                  <c:v>45863</c:v>
                </c:pt>
                <c:pt idx="245">
                  <c:v>45866</c:v>
                </c:pt>
                <c:pt idx="246">
                  <c:v>45867</c:v>
                </c:pt>
                <c:pt idx="247">
                  <c:v>45868</c:v>
                </c:pt>
                <c:pt idx="248">
                  <c:v>45869</c:v>
                </c:pt>
                <c:pt idx="249">
                  <c:v>45870</c:v>
                </c:pt>
                <c:pt idx="250">
                  <c:v>45873</c:v>
                </c:pt>
                <c:pt idx="251">
                  <c:v>45874</c:v>
                </c:pt>
                <c:pt idx="252">
                  <c:v>45875</c:v>
                </c:pt>
                <c:pt idx="253">
                  <c:v>45876</c:v>
                </c:pt>
                <c:pt idx="254">
                  <c:v>45877</c:v>
                </c:pt>
                <c:pt idx="255">
                  <c:v>45880</c:v>
                </c:pt>
                <c:pt idx="256">
                  <c:v>45881</c:v>
                </c:pt>
                <c:pt idx="257">
                  <c:v>45882</c:v>
                </c:pt>
                <c:pt idx="258">
                  <c:v>45883</c:v>
                </c:pt>
                <c:pt idx="259">
                  <c:v>45884</c:v>
                </c:pt>
                <c:pt idx="260">
                  <c:v>45887</c:v>
                </c:pt>
                <c:pt idx="261">
                  <c:v>45888</c:v>
                </c:pt>
                <c:pt idx="262">
                  <c:v>45889</c:v>
                </c:pt>
                <c:pt idx="263">
                  <c:v>45890</c:v>
                </c:pt>
                <c:pt idx="264">
                  <c:v>45891</c:v>
                </c:pt>
                <c:pt idx="265">
                  <c:v>45894</c:v>
                </c:pt>
                <c:pt idx="266">
                  <c:v>45895</c:v>
                </c:pt>
                <c:pt idx="267">
                  <c:v>45896</c:v>
                </c:pt>
                <c:pt idx="268">
                  <c:v>45897</c:v>
                </c:pt>
                <c:pt idx="269">
                  <c:v>45898</c:v>
                </c:pt>
                <c:pt idx="270">
                  <c:v>45902</c:v>
                </c:pt>
                <c:pt idx="271">
                  <c:v>45903</c:v>
                </c:pt>
                <c:pt idx="272">
                  <c:v>45904</c:v>
                </c:pt>
                <c:pt idx="273">
                  <c:v>45905</c:v>
                </c:pt>
                <c:pt idx="274">
                  <c:v>45908</c:v>
                </c:pt>
                <c:pt idx="275">
                  <c:v>45909</c:v>
                </c:pt>
                <c:pt idx="276">
                  <c:v>45910</c:v>
                </c:pt>
                <c:pt idx="277">
                  <c:v>45911</c:v>
                </c:pt>
                <c:pt idx="278">
                  <c:v>45912</c:v>
                </c:pt>
                <c:pt idx="279">
                  <c:v>45915</c:v>
                </c:pt>
                <c:pt idx="280">
                  <c:v>45916</c:v>
                </c:pt>
                <c:pt idx="281">
                  <c:v>45917</c:v>
                </c:pt>
                <c:pt idx="282">
                  <c:v>45918</c:v>
                </c:pt>
                <c:pt idx="283">
                  <c:v>45919</c:v>
                </c:pt>
                <c:pt idx="284">
                  <c:v>45922</c:v>
                </c:pt>
                <c:pt idx="285">
                  <c:v>45923</c:v>
                </c:pt>
                <c:pt idx="286">
                  <c:v>45924</c:v>
                </c:pt>
                <c:pt idx="287">
                  <c:v>45925</c:v>
                </c:pt>
                <c:pt idx="288">
                  <c:v>45926</c:v>
                </c:pt>
                <c:pt idx="289">
                  <c:v>45929</c:v>
                </c:pt>
                <c:pt idx="290">
                  <c:v>45930</c:v>
                </c:pt>
                <c:pt idx="291">
                  <c:v>45931</c:v>
                </c:pt>
                <c:pt idx="292">
                  <c:v>45932</c:v>
                </c:pt>
                <c:pt idx="293">
                  <c:v>45933</c:v>
                </c:pt>
                <c:pt idx="294">
                  <c:v>45936</c:v>
                </c:pt>
                <c:pt idx="295">
                  <c:v>45937</c:v>
                </c:pt>
                <c:pt idx="296">
                  <c:v>45938</c:v>
                </c:pt>
                <c:pt idx="297">
                  <c:v>45939</c:v>
                </c:pt>
                <c:pt idx="298">
                  <c:v>45940</c:v>
                </c:pt>
                <c:pt idx="299">
                  <c:v>45943</c:v>
                </c:pt>
                <c:pt idx="300">
                  <c:v>45944</c:v>
                </c:pt>
                <c:pt idx="301">
                  <c:v>45945</c:v>
                </c:pt>
                <c:pt idx="302">
                  <c:v>45946</c:v>
                </c:pt>
                <c:pt idx="303">
                  <c:v>45947</c:v>
                </c:pt>
                <c:pt idx="304">
                  <c:v>45950</c:v>
                </c:pt>
                <c:pt idx="305">
                  <c:v>45951</c:v>
                </c:pt>
                <c:pt idx="306">
                  <c:v>45952</c:v>
                </c:pt>
                <c:pt idx="307">
                  <c:v>45953</c:v>
                </c:pt>
                <c:pt idx="308">
                  <c:v>45954</c:v>
                </c:pt>
                <c:pt idx="309">
                  <c:v>45957</c:v>
                </c:pt>
                <c:pt idx="310">
                  <c:v>45958</c:v>
                </c:pt>
                <c:pt idx="311">
                  <c:v>45959</c:v>
                </c:pt>
                <c:pt idx="312">
                  <c:v>45960</c:v>
                </c:pt>
                <c:pt idx="313">
                  <c:v>45961</c:v>
                </c:pt>
                <c:pt idx="314">
                  <c:v>45964</c:v>
                </c:pt>
                <c:pt idx="315">
                  <c:v>45965</c:v>
                </c:pt>
                <c:pt idx="316">
                  <c:v>45966</c:v>
                </c:pt>
                <c:pt idx="317">
                  <c:v>45967</c:v>
                </c:pt>
                <c:pt idx="318">
                  <c:v>45968</c:v>
                </c:pt>
                <c:pt idx="319">
                  <c:v>45971</c:v>
                </c:pt>
                <c:pt idx="320">
                  <c:v>45972</c:v>
                </c:pt>
                <c:pt idx="321">
                  <c:v>45973</c:v>
                </c:pt>
                <c:pt idx="322">
                  <c:v>45974</c:v>
                </c:pt>
                <c:pt idx="323">
                  <c:v>45975</c:v>
                </c:pt>
                <c:pt idx="324">
                  <c:v>45978</c:v>
                </c:pt>
                <c:pt idx="325">
                  <c:v>45979</c:v>
                </c:pt>
                <c:pt idx="326">
                  <c:v>45980</c:v>
                </c:pt>
                <c:pt idx="327">
                  <c:v>45981</c:v>
                </c:pt>
                <c:pt idx="328">
                  <c:v>45982</c:v>
                </c:pt>
                <c:pt idx="329">
                  <c:v>45985</c:v>
                </c:pt>
                <c:pt idx="330">
                  <c:v>45986</c:v>
                </c:pt>
                <c:pt idx="331">
                  <c:v>45987</c:v>
                </c:pt>
                <c:pt idx="332">
                  <c:v>45989</c:v>
                </c:pt>
                <c:pt idx="333">
                  <c:v>45992</c:v>
                </c:pt>
                <c:pt idx="334">
                  <c:v>45993</c:v>
                </c:pt>
                <c:pt idx="335">
                  <c:v>45994</c:v>
                </c:pt>
                <c:pt idx="336">
                  <c:v>45995</c:v>
                </c:pt>
                <c:pt idx="337">
                  <c:v>45996</c:v>
                </c:pt>
                <c:pt idx="338">
                  <c:v>45999</c:v>
                </c:pt>
                <c:pt idx="339">
                  <c:v>46000</c:v>
                </c:pt>
                <c:pt idx="340">
                  <c:v>46001</c:v>
                </c:pt>
                <c:pt idx="341">
                  <c:v>46002</c:v>
                </c:pt>
                <c:pt idx="342">
                  <c:v>46003</c:v>
                </c:pt>
                <c:pt idx="343">
                  <c:v>46006</c:v>
                </c:pt>
                <c:pt idx="344">
                  <c:v>46007</c:v>
                </c:pt>
                <c:pt idx="345">
                  <c:v>46008</c:v>
                </c:pt>
                <c:pt idx="346">
                  <c:v>46009</c:v>
                </c:pt>
                <c:pt idx="347">
                  <c:v>46010</c:v>
                </c:pt>
                <c:pt idx="348">
                  <c:v>46013</c:v>
                </c:pt>
                <c:pt idx="349">
                  <c:v>46014</c:v>
                </c:pt>
                <c:pt idx="350">
                  <c:v>46015</c:v>
                </c:pt>
                <c:pt idx="351">
                  <c:v>46017</c:v>
                </c:pt>
                <c:pt idx="352">
                  <c:v>46020</c:v>
                </c:pt>
                <c:pt idx="353">
                  <c:v>46021</c:v>
                </c:pt>
                <c:pt idx="354">
                  <c:v>46022</c:v>
                </c:pt>
                <c:pt idx="355">
                  <c:v>46024</c:v>
                </c:pt>
                <c:pt idx="356">
                  <c:v>46027</c:v>
                </c:pt>
                <c:pt idx="357">
                  <c:v>46028</c:v>
                </c:pt>
                <c:pt idx="358">
                  <c:v>46029</c:v>
                </c:pt>
                <c:pt idx="359">
                  <c:v>46030</c:v>
                </c:pt>
                <c:pt idx="360">
                  <c:v>46031</c:v>
                </c:pt>
                <c:pt idx="361">
                  <c:v>46034</c:v>
                </c:pt>
                <c:pt idx="362">
                  <c:v>46035</c:v>
                </c:pt>
                <c:pt idx="363">
                  <c:v>46036</c:v>
                </c:pt>
                <c:pt idx="364">
                  <c:v>46037</c:v>
                </c:pt>
                <c:pt idx="365">
                  <c:v>46038</c:v>
                </c:pt>
                <c:pt idx="366">
                  <c:v>46042</c:v>
                </c:pt>
                <c:pt idx="367">
                  <c:v>46043</c:v>
                </c:pt>
                <c:pt idx="368">
                  <c:v>46044</c:v>
                </c:pt>
                <c:pt idx="369">
                  <c:v>46045</c:v>
                </c:pt>
                <c:pt idx="370">
                  <c:v>46048</c:v>
                </c:pt>
                <c:pt idx="371">
                  <c:v>46049</c:v>
                </c:pt>
                <c:pt idx="372">
                  <c:v>46050</c:v>
                </c:pt>
                <c:pt idx="373">
                  <c:v>46051</c:v>
                </c:pt>
                <c:pt idx="374">
                  <c:v>46052</c:v>
                </c:pt>
                <c:pt idx="375">
                  <c:v>46055</c:v>
                </c:pt>
                <c:pt idx="376">
                  <c:v>46056</c:v>
                </c:pt>
                <c:pt idx="377">
                  <c:v>46057</c:v>
                </c:pt>
                <c:pt idx="378">
                  <c:v>46058</c:v>
                </c:pt>
                <c:pt idx="379">
                  <c:v>46059</c:v>
                </c:pt>
                <c:pt idx="380">
                  <c:v>46062</c:v>
                </c:pt>
                <c:pt idx="381">
                  <c:v>46063</c:v>
                </c:pt>
                <c:pt idx="382">
                  <c:v>46064</c:v>
                </c:pt>
                <c:pt idx="383">
                  <c:v>46065</c:v>
                </c:pt>
                <c:pt idx="384">
                  <c:v>46066</c:v>
                </c:pt>
                <c:pt idx="385">
                  <c:v>46070</c:v>
                </c:pt>
                <c:pt idx="386">
                  <c:v>46071</c:v>
                </c:pt>
                <c:pt idx="387">
                  <c:v>46072</c:v>
                </c:pt>
                <c:pt idx="388">
                  <c:v>46073</c:v>
                </c:pt>
                <c:pt idx="389">
                  <c:v>46076</c:v>
                </c:pt>
                <c:pt idx="390">
                  <c:v>46077</c:v>
                </c:pt>
                <c:pt idx="391">
                  <c:v>46078</c:v>
                </c:pt>
                <c:pt idx="392">
                  <c:v>46079</c:v>
                </c:pt>
                <c:pt idx="393">
                  <c:v>46080</c:v>
                </c:pt>
                <c:pt idx="394">
                  <c:v>46083</c:v>
                </c:pt>
                <c:pt idx="395">
                  <c:v>46084</c:v>
                </c:pt>
                <c:pt idx="396">
                  <c:v>46085</c:v>
                </c:pt>
                <c:pt idx="397">
                  <c:v>46086</c:v>
                </c:pt>
                <c:pt idx="398">
                  <c:v>46087</c:v>
                </c:pt>
                <c:pt idx="399">
                  <c:v>46090</c:v>
                </c:pt>
                <c:pt idx="400">
                  <c:v>46091</c:v>
                </c:pt>
                <c:pt idx="401">
                  <c:v>46092</c:v>
                </c:pt>
                <c:pt idx="402">
                  <c:v>46093</c:v>
                </c:pt>
                <c:pt idx="403">
                  <c:v>46094</c:v>
                </c:pt>
                <c:pt idx="404">
                  <c:v>46097</c:v>
                </c:pt>
                <c:pt idx="405">
                  <c:v>46098</c:v>
                </c:pt>
                <c:pt idx="406">
                  <c:v>46099</c:v>
                </c:pt>
                <c:pt idx="407">
                  <c:v>46100</c:v>
                </c:pt>
                <c:pt idx="408">
                  <c:v>46101</c:v>
                </c:pt>
                <c:pt idx="409">
                  <c:v>46104</c:v>
                </c:pt>
                <c:pt idx="410">
                  <c:v>46105</c:v>
                </c:pt>
                <c:pt idx="411">
                  <c:v>46106</c:v>
                </c:pt>
                <c:pt idx="412">
                  <c:v>46107</c:v>
                </c:pt>
                <c:pt idx="413">
                  <c:v>46108</c:v>
                </c:pt>
                <c:pt idx="414">
                  <c:v>46111</c:v>
                </c:pt>
                <c:pt idx="415">
                  <c:v>46112</c:v>
                </c:pt>
                <c:pt idx="416">
                  <c:v>46113</c:v>
                </c:pt>
                <c:pt idx="417">
                  <c:v>46114</c:v>
                </c:pt>
                <c:pt idx="418">
                  <c:v>46118</c:v>
                </c:pt>
                <c:pt idx="419">
                  <c:v>46119</c:v>
                </c:pt>
                <c:pt idx="420">
                  <c:v>46120</c:v>
                </c:pt>
                <c:pt idx="421">
                  <c:v>46121</c:v>
                </c:pt>
                <c:pt idx="422">
                  <c:v>46122</c:v>
                </c:pt>
                <c:pt idx="423">
                  <c:v>46125</c:v>
                </c:pt>
                <c:pt idx="424">
                  <c:v>46126</c:v>
                </c:pt>
                <c:pt idx="425">
                  <c:v>46127</c:v>
                </c:pt>
                <c:pt idx="426">
                  <c:v>46128</c:v>
                </c:pt>
                <c:pt idx="427">
                  <c:v>46129</c:v>
                </c:pt>
                <c:pt idx="428">
                  <c:v>46132</c:v>
                </c:pt>
                <c:pt idx="429">
                  <c:v>46133</c:v>
                </c:pt>
                <c:pt idx="430">
                  <c:v>46134</c:v>
                </c:pt>
                <c:pt idx="431">
                  <c:v>46135</c:v>
                </c:pt>
                <c:pt idx="432">
                  <c:v>46136</c:v>
                </c:pt>
                <c:pt idx="433">
                  <c:v>46139</c:v>
                </c:pt>
                <c:pt idx="434">
                  <c:v>46140</c:v>
                </c:pt>
                <c:pt idx="435">
                  <c:v>46141</c:v>
                </c:pt>
                <c:pt idx="436">
                  <c:v>46142</c:v>
                </c:pt>
                <c:pt idx="437">
                  <c:v>46143</c:v>
                </c:pt>
                <c:pt idx="438">
                  <c:v>46146</c:v>
                </c:pt>
                <c:pt idx="439">
                  <c:v>46147</c:v>
                </c:pt>
                <c:pt idx="440">
                  <c:v>46148</c:v>
                </c:pt>
                <c:pt idx="441">
                  <c:v>46149</c:v>
                </c:pt>
                <c:pt idx="442">
                  <c:v>46150</c:v>
                </c:pt>
                <c:pt idx="443">
                  <c:v>46153</c:v>
                </c:pt>
                <c:pt idx="444">
                  <c:v>46154</c:v>
                </c:pt>
                <c:pt idx="445">
                  <c:v>46155</c:v>
                </c:pt>
                <c:pt idx="446">
                  <c:v>46156</c:v>
                </c:pt>
                <c:pt idx="447">
                  <c:v>46157</c:v>
                </c:pt>
                <c:pt idx="448">
                  <c:v>46160</c:v>
                </c:pt>
                <c:pt idx="449">
                  <c:v>46161</c:v>
                </c:pt>
                <c:pt idx="450">
                  <c:v>46162</c:v>
                </c:pt>
                <c:pt idx="451">
                  <c:v>46163</c:v>
                </c:pt>
                <c:pt idx="452">
                  <c:v>46164</c:v>
                </c:pt>
                <c:pt idx="453">
                  <c:v>46168</c:v>
                </c:pt>
                <c:pt idx="454">
                  <c:v>46169</c:v>
                </c:pt>
                <c:pt idx="455">
                  <c:v>46170</c:v>
                </c:pt>
                <c:pt idx="456">
                  <c:v>46171</c:v>
                </c:pt>
                <c:pt idx="457">
                  <c:v>46174</c:v>
                </c:pt>
                <c:pt idx="458">
                  <c:v>46175</c:v>
                </c:pt>
                <c:pt idx="459">
                  <c:v>46176</c:v>
                </c:pt>
                <c:pt idx="460">
                  <c:v>46177</c:v>
                </c:pt>
                <c:pt idx="461">
                  <c:v>46178</c:v>
                </c:pt>
                <c:pt idx="462">
                  <c:v>46181</c:v>
                </c:pt>
                <c:pt idx="463">
                  <c:v>46182</c:v>
                </c:pt>
                <c:pt idx="464">
                  <c:v>46183</c:v>
                </c:pt>
                <c:pt idx="465">
                  <c:v>46184</c:v>
                </c:pt>
                <c:pt idx="466">
                  <c:v>46185</c:v>
                </c:pt>
                <c:pt idx="467">
                  <c:v>46188</c:v>
                </c:pt>
                <c:pt idx="468">
                  <c:v>46189</c:v>
                </c:pt>
                <c:pt idx="469">
                  <c:v>46190</c:v>
                </c:pt>
                <c:pt idx="470">
                  <c:v>46191</c:v>
                </c:pt>
                <c:pt idx="471">
                  <c:v>46195</c:v>
                </c:pt>
                <c:pt idx="472">
                  <c:v>46196</c:v>
                </c:pt>
                <c:pt idx="473">
                  <c:v>46197</c:v>
                </c:pt>
                <c:pt idx="474">
                  <c:v>46198</c:v>
                </c:pt>
                <c:pt idx="475">
                  <c:v>46199</c:v>
                </c:pt>
                <c:pt idx="476">
                  <c:v>46202</c:v>
                </c:pt>
                <c:pt idx="477">
                  <c:v>46203</c:v>
                </c:pt>
                <c:pt idx="478">
                  <c:v>46204</c:v>
                </c:pt>
                <c:pt idx="479">
                  <c:v>46205</c:v>
                </c:pt>
                <c:pt idx="480">
                  <c:v>46209</c:v>
                </c:pt>
                <c:pt idx="481">
                  <c:v>46210</c:v>
                </c:pt>
                <c:pt idx="482">
                  <c:v>46211</c:v>
                </c:pt>
                <c:pt idx="483">
                  <c:v>46212</c:v>
                </c:pt>
                <c:pt idx="484">
                  <c:v>46213</c:v>
                </c:pt>
                <c:pt idx="485">
                  <c:v>46216</c:v>
                </c:pt>
                <c:pt idx="486">
                  <c:v>46217</c:v>
                </c:pt>
                <c:pt idx="487">
                  <c:v>46218</c:v>
                </c:pt>
                <c:pt idx="488">
                  <c:v>46219</c:v>
                </c:pt>
                <c:pt idx="489">
                  <c:v>46220</c:v>
                </c:pt>
                <c:pt idx="490">
                  <c:v>46223</c:v>
                </c:pt>
                <c:pt idx="491">
                  <c:v>46224</c:v>
                </c:pt>
                <c:pt idx="492">
                  <c:v>46225</c:v>
                </c:pt>
                <c:pt idx="493">
                  <c:v>46226</c:v>
                </c:pt>
                <c:pt idx="494">
                  <c:v>46227</c:v>
                </c:pt>
                <c:pt idx="495">
                  <c:v>46230</c:v>
                </c:pt>
                <c:pt idx="496">
                  <c:v>46231</c:v>
                </c:pt>
                <c:pt idx="497">
                  <c:v>46232</c:v>
                </c:pt>
                <c:pt idx="498">
                  <c:v>46233</c:v>
                </c:pt>
                <c:pt idx="499">
                  <c:v>46234</c:v>
                </c:pt>
              </c:numCache>
            </c:numRef>
          </c:cat>
          <c:val>
            <c:numRef>
              <c:f>Performance!$H$2:$H$501</c:f>
              <c:numCache>
                <c:formatCode>0.00</c:formatCode>
                <c:ptCount val="500"/>
                <c:pt idx="0">
                  <c:v>98.161816000000002</c:v>
                </c:pt>
                <c:pt idx="1">
                  <c:v>95.220024168659194</c:v>
                </c:pt>
                <c:pt idx="2">
                  <c:v>96.205945629704871</c:v>
                </c:pt>
                <c:pt idx="3">
                  <c:v>95.461822464102241</c:v>
                </c:pt>
                <c:pt idx="4">
                  <c:v>97.661511054413552</c:v>
                </c:pt>
                <c:pt idx="5">
                  <c:v>98.117752429146023</c:v>
                </c:pt>
                <c:pt idx="6">
                  <c:v>98.121975417210578</c:v>
                </c:pt>
                <c:pt idx="7">
                  <c:v>99.775092266590306</c:v>
                </c:pt>
                <c:pt idx="8">
                  <c:v>100.15660927114652</c:v>
                </c:pt>
                <c:pt idx="9">
                  <c:v>101.7724558798398</c:v>
                </c:pt>
                <c:pt idx="10">
                  <c:v>101.97496474799861</c:v>
                </c:pt>
                <c:pt idx="11">
                  <c:v>102.9663939082688</c:v>
                </c:pt>
                <c:pt idx="12">
                  <c:v>102.76204886224633</c:v>
                </c:pt>
                <c:pt idx="13">
                  <c:v>103.19772706556661</c:v>
                </c:pt>
                <c:pt idx="14">
                  <c:v>102.27588137725805</c:v>
                </c:pt>
                <c:pt idx="15">
                  <c:v>103.45035827898327</c:v>
                </c:pt>
                <c:pt idx="16">
                  <c:v>103.12410481507168</c:v>
                </c:pt>
                <c:pt idx="17">
                  <c:v>103.28860838707267</c:v>
                </c:pt>
                <c:pt idx="18">
                  <c:v>102.67135153180719</c:v>
                </c:pt>
                <c:pt idx="19">
                  <c:v>102.66731244083792</c:v>
                </c:pt>
                <c:pt idx="20">
                  <c:v>103.70353978534204</c:v>
                </c:pt>
                <c:pt idx="21">
                  <c:v>101.51009377091751</c:v>
                </c:pt>
                <c:pt idx="22">
                  <c:v>101.34742587585148</c:v>
                </c:pt>
                <c:pt idx="23">
                  <c:v>101.04155123676409</c:v>
                </c:pt>
                <c:pt idx="24">
                  <c:v>99.29755284369179</c:v>
                </c:pt>
                <c:pt idx="25">
                  <c:v>100.44742744240151</c:v>
                </c:pt>
                <c:pt idx="26">
                  <c:v>100.89669161980321</c:v>
                </c:pt>
                <c:pt idx="27">
                  <c:v>101.97275988076299</c:v>
                </c:pt>
                <c:pt idx="28">
                  <c:v>102.73707834735248</c:v>
                </c:pt>
                <c:pt idx="29">
                  <c:v>103.29264656381912</c:v>
                </c:pt>
                <c:pt idx="30">
                  <c:v>103.42245030104999</c:v>
                </c:pt>
                <c:pt idx="31">
                  <c:v>103.44980657337912</c:v>
                </c:pt>
                <c:pt idx="32">
                  <c:v>103.15017455361998</c:v>
                </c:pt>
                <c:pt idx="33">
                  <c:v>104.90133340548012</c:v>
                </c:pt>
                <c:pt idx="34">
                  <c:v>104.69772306438007</c:v>
                </c:pt>
                <c:pt idx="35">
                  <c:v>104.99184723685313</c:v>
                </c:pt>
                <c:pt idx="36">
                  <c:v>105.25549436428655</c:v>
                </c:pt>
                <c:pt idx="37">
                  <c:v>105.05959494328562</c:v>
                </c:pt>
                <c:pt idx="38">
                  <c:v>105.48388967401952</c:v>
                </c:pt>
                <c:pt idx="39">
                  <c:v>105.35169937315784</c:v>
                </c:pt>
                <c:pt idx="40">
                  <c:v>105.79802606162019</c:v>
                </c:pt>
                <c:pt idx="41">
                  <c:v>104.81155362883878</c:v>
                </c:pt>
                <c:pt idx="42">
                  <c:v>104.82605745162995</c:v>
                </c:pt>
                <c:pt idx="43">
                  <c:v>104.64980291863077</c:v>
                </c:pt>
                <c:pt idx="44">
                  <c:v>105.58853990625768</c:v>
                </c:pt>
                <c:pt idx="45">
                  <c:v>104.5763639391747</c:v>
                </c:pt>
                <c:pt idx="46">
                  <c:v>105.58964197687239</c:v>
                </c:pt>
                <c:pt idx="47">
                  <c:v>106.34074122431784</c:v>
                </c:pt>
                <c:pt idx="48">
                  <c:v>106.1206073827242</c:v>
                </c:pt>
                <c:pt idx="49">
                  <c:v>106.76283338051334</c:v>
                </c:pt>
                <c:pt idx="50">
                  <c:v>107.58571966270532</c:v>
                </c:pt>
                <c:pt idx="51">
                  <c:v>106.76705581164673</c:v>
                </c:pt>
                <c:pt idx="52">
                  <c:v>107.26662633948332</c:v>
                </c:pt>
                <c:pt idx="53">
                  <c:v>107.24826658371906</c:v>
                </c:pt>
                <c:pt idx="54">
                  <c:v>107.67421379928297</c:v>
                </c:pt>
                <c:pt idx="55">
                  <c:v>107.4779473958539</c:v>
                </c:pt>
                <c:pt idx="56">
                  <c:v>107.42690719341509</c:v>
                </c:pt>
                <c:pt idx="57">
                  <c:v>106.4395164098664</c:v>
                </c:pt>
                <c:pt idx="58">
                  <c:v>106.66791219538837</c:v>
                </c:pt>
                <c:pt idx="59">
                  <c:v>106.63596622236497</c:v>
                </c:pt>
                <c:pt idx="60">
                  <c:v>106.91870722136493</c:v>
                </c:pt>
                <c:pt idx="61">
                  <c:v>107.09128898343923</c:v>
                </c:pt>
                <c:pt idx="62">
                  <c:v>106.7378630987974</c:v>
                </c:pt>
                <c:pt idx="63">
                  <c:v>104.75096446167906</c:v>
                </c:pt>
                <c:pt idx="64">
                  <c:v>105.17966616381564</c:v>
                </c:pt>
                <c:pt idx="65">
                  <c:v>104.88388937279971</c:v>
                </c:pt>
                <c:pt idx="66">
                  <c:v>106.17036159700189</c:v>
                </c:pt>
                <c:pt idx="67">
                  <c:v>108.85603432351625</c:v>
                </c:pt>
                <c:pt idx="68">
                  <c:v>109.66496746290186</c:v>
                </c:pt>
                <c:pt idx="69">
                  <c:v>110.0769611992652</c:v>
                </c:pt>
                <c:pt idx="70">
                  <c:v>110.18363127851534</c:v>
                </c:pt>
                <c:pt idx="71">
                  <c:v>109.86490529198861</c:v>
                </c:pt>
                <c:pt idx="72">
                  <c:v>109.89042581083889</c:v>
                </c:pt>
                <c:pt idx="73">
                  <c:v>109.22561730619402</c:v>
                </c:pt>
                <c:pt idx="74">
                  <c:v>107.78345468357934</c:v>
                </c:pt>
                <c:pt idx="75">
                  <c:v>108.2057297801732</c:v>
                </c:pt>
                <c:pt idx="76">
                  <c:v>108.6346150927872</c:v>
                </c:pt>
                <c:pt idx="77">
                  <c:v>108.63700179528078</c:v>
                </c:pt>
                <c:pt idx="78">
                  <c:v>109.21717118514836</c:v>
                </c:pt>
                <c:pt idx="79">
                  <c:v>109.59593415047502</c:v>
                </c:pt>
                <c:pt idx="80">
                  <c:v>109.92696099786114</c:v>
                </c:pt>
                <c:pt idx="81">
                  <c:v>110.55596746576934</c:v>
                </c:pt>
                <c:pt idx="82">
                  <c:v>110.13571106664172</c:v>
                </c:pt>
                <c:pt idx="83">
                  <c:v>110.75333451258966</c:v>
                </c:pt>
                <c:pt idx="84">
                  <c:v>111.02450851447701</c:v>
                </c:pt>
                <c:pt idx="85">
                  <c:v>111.07463052884586</c:v>
                </c:pt>
                <c:pt idx="86">
                  <c:v>111.74678310504291</c:v>
                </c:pt>
                <c:pt idx="87">
                  <c:v>111.53784902720358</c:v>
                </c:pt>
                <c:pt idx="88">
                  <c:v>111.81618392180152</c:v>
                </c:pt>
                <c:pt idx="89">
                  <c:v>111.12915957006368</c:v>
                </c:pt>
                <c:pt idx="90">
                  <c:v>110.79978496530556</c:v>
                </c:pt>
                <c:pt idx="91">
                  <c:v>111.70455606537097</c:v>
                </c:pt>
                <c:pt idx="92">
                  <c:v>111.09978424769638</c:v>
                </c:pt>
                <c:pt idx="93">
                  <c:v>111.09684676940087</c:v>
                </c:pt>
                <c:pt idx="94">
                  <c:v>111.51893924126878</c:v>
                </c:pt>
                <c:pt idx="95">
                  <c:v>111.08803452079809</c:v>
                </c:pt>
                <c:pt idx="96">
                  <c:v>107.81172733835999</c:v>
                </c:pt>
                <c:pt idx="97">
                  <c:v>107.71845941303958</c:v>
                </c:pt>
                <c:pt idx="98">
                  <c:v>108.88926427461503</c:v>
                </c:pt>
                <c:pt idx="99">
                  <c:v>109.68277518794874</c:v>
                </c:pt>
                <c:pt idx="100">
                  <c:v>110.89397136317221</c:v>
                </c:pt>
                <c:pt idx="101">
                  <c:v>110.84898944156816</c:v>
                </c:pt>
                <c:pt idx="102">
                  <c:v>109.62347183503944</c:v>
                </c:pt>
                <c:pt idx="103">
                  <c:v>108.45028034322613</c:v>
                </c:pt>
                <c:pt idx="104">
                  <c:v>107.98559366651428</c:v>
                </c:pt>
                <c:pt idx="105">
                  <c:v>107.74544774432712</c:v>
                </c:pt>
                <c:pt idx="106">
                  <c:v>109.10260509429676</c:v>
                </c:pt>
                <c:pt idx="107">
                  <c:v>109.70682623156949</c:v>
                </c:pt>
                <c:pt idx="108">
                  <c:v>108.48865260377677</c:v>
                </c:pt>
                <c:pt idx="109">
                  <c:v>108.6579296182075</c:v>
                </c:pt>
                <c:pt idx="110">
                  <c:v>106.98333163720706</c:v>
                </c:pt>
                <c:pt idx="111">
                  <c:v>107.15187424770164</c:v>
                </c:pt>
                <c:pt idx="112">
                  <c:v>107.27470136963305</c:v>
                </c:pt>
                <c:pt idx="113">
                  <c:v>109.23920044812785</c:v>
                </c:pt>
                <c:pt idx="114">
                  <c:v>109.00841734369311</c:v>
                </c:pt>
                <c:pt idx="115">
                  <c:v>110.09752153145813</c:v>
                </c:pt>
                <c:pt idx="116">
                  <c:v>111.06287972072546</c:v>
                </c:pt>
                <c:pt idx="117">
                  <c:v>111.74457923393608</c:v>
                </c:pt>
                <c:pt idx="118">
                  <c:v>112.33833517314137</c:v>
                </c:pt>
                <c:pt idx="119">
                  <c:v>112.01758900532172</c:v>
                </c:pt>
                <c:pt idx="120">
                  <c:v>110.38430086636717</c:v>
                </c:pt>
                <c:pt idx="121">
                  <c:v>111.40180127489317</c:v>
                </c:pt>
                <c:pt idx="122">
                  <c:v>110.88056672896211</c:v>
                </c:pt>
                <c:pt idx="123">
                  <c:v>111.46551050590674</c:v>
                </c:pt>
                <c:pt idx="124">
                  <c:v>110.90296636748552</c:v>
                </c:pt>
                <c:pt idx="125">
                  <c:v>110.05915005758187</c:v>
                </c:pt>
                <c:pt idx="126">
                  <c:v>110.8543131090584</c:v>
                </c:pt>
                <c:pt idx="127">
                  <c:v>111.28760492853525</c:v>
                </c:pt>
                <c:pt idx="128">
                  <c:v>111.6931725729284</c:v>
                </c:pt>
                <c:pt idx="129">
                  <c:v>110.63601456543324</c:v>
                </c:pt>
                <c:pt idx="130">
                  <c:v>111.37866877044503</c:v>
                </c:pt>
                <c:pt idx="131">
                  <c:v>111.4164896249994</c:v>
                </c:pt>
                <c:pt idx="132">
                  <c:v>111.11300224890986</c:v>
                </c:pt>
                <c:pt idx="133">
                  <c:v>112.27150641103782</c:v>
                </c:pt>
                <c:pt idx="134">
                  <c:v>112.26342847615155</c:v>
                </c:pt>
                <c:pt idx="135">
                  <c:v>112.53790806823861</c:v>
                </c:pt>
                <c:pt idx="136">
                  <c:v>112.80541067571681</c:v>
                </c:pt>
                <c:pt idx="137">
                  <c:v>112.31648946476612</c:v>
                </c:pt>
                <c:pt idx="138">
                  <c:v>110.3999096568904</c:v>
                </c:pt>
                <c:pt idx="139">
                  <c:v>109.85131815381706</c:v>
                </c:pt>
                <c:pt idx="140">
                  <c:v>109.3372436447131</c:v>
                </c:pt>
                <c:pt idx="141">
                  <c:v>109.35211460322122</c:v>
                </c:pt>
                <c:pt idx="142">
                  <c:v>107.61729688757728</c:v>
                </c:pt>
                <c:pt idx="143">
                  <c:v>109.32347335033559</c:v>
                </c:pt>
                <c:pt idx="144">
                  <c:v>107.39973224095387</c:v>
                </c:pt>
                <c:pt idx="145">
                  <c:v>106.08572121892422</c:v>
                </c:pt>
                <c:pt idx="146">
                  <c:v>107.26956148600814</c:v>
                </c:pt>
                <c:pt idx="147">
                  <c:v>105.35812195180212</c:v>
                </c:pt>
                <c:pt idx="148">
                  <c:v>105.93976094626801</c:v>
                </c:pt>
                <c:pt idx="149">
                  <c:v>103.08224035848104</c:v>
                </c:pt>
                <c:pt idx="150">
                  <c:v>102.30213251825133</c:v>
                </c:pt>
                <c:pt idx="151">
                  <c:v>102.8020697405908</c:v>
                </c:pt>
                <c:pt idx="152">
                  <c:v>101.37404413378286</c:v>
                </c:pt>
                <c:pt idx="153">
                  <c:v>103.5298523914466</c:v>
                </c:pt>
                <c:pt idx="154">
                  <c:v>104.19411027737536</c:v>
                </c:pt>
                <c:pt idx="155">
                  <c:v>103.08407623965314</c:v>
                </c:pt>
                <c:pt idx="156">
                  <c:v>104.19723169860856</c:v>
                </c:pt>
                <c:pt idx="157">
                  <c:v>103.96957012509796</c:v>
                </c:pt>
                <c:pt idx="158">
                  <c:v>104.05531071049303</c:v>
                </c:pt>
                <c:pt idx="159">
                  <c:v>105.89147488550282</c:v>
                </c:pt>
                <c:pt idx="160">
                  <c:v>106.05818195224457</c:v>
                </c:pt>
                <c:pt idx="161">
                  <c:v>104.87489187678518</c:v>
                </c:pt>
                <c:pt idx="162">
                  <c:v>104.52807480434433</c:v>
                </c:pt>
                <c:pt idx="163">
                  <c:v>102.46498328631603</c:v>
                </c:pt>
                <c:pt idx="164">
                  <c:v>103.03248457159745</c:v>
                </c:pt>
                <c:pt idx="165">
                  <c:v>103.42207924485835</c:v>
                </c:pt>
                <c:pt idx="166">
                  <c:v>104.11791643888806</c:v>
                </c:pt>
                <c:pt idx="167">
                  <c:v>99.079067402078209</c:v>
                </c:pt>
                <c:pt idx="168">
                  <c:v>93.159130774849643</c:v>
                </c:pt>
                <c:pt idx="169">
                  <c:v>92.941933987813314</c:v>
                </c:pt>
                <c:pt idx="170">
                  <c:v>91.482696364979631</c:v>
                </c:pt>
                <c:pt idx="171">
                  <c:v>100.18763170662326</c:v>
                </c:pt>
                <c:pt idx="172">
                  <c:v>96.720382231078403</c:v>
                </c:pt>
                <c:pt idx="173">
                  <c:v>98.470255124033642</c:v>
                </c:pt>
                <c:pt idx="174">
                  <c:v>99.252566836404796</c:v>
                </c:pt>
                <c:pt idx="175">
                  <c:v>99.081086191630206</c:v>
                </c:pt>
                <c:pt idx="176">
                  <c:v>96.860834607381094</c:v>
                </c:pt>
                <c:pt idx="177">
                  <c:v>96.989353437171545</c:v>
                </c:pt>
                <c:pt idx="178">
                  <c:v>94.703557819934531</c:v>
                </c:pt>
                <c:pt idx="179">
                  <c:v>97.082254545729597</c:v>
                </c:pt>
                <c:pt idx="180">
                  <c:v>98.699753638586543</c:v>
                </c:pt>
                <c:pt idx="181">
                  <c:v>100.69931984353096</c:v>
                </c:pt>
                <c:pt idx="182">
                  <c:v>101.44179002664208</c:v>
                </c:pt>
                <c:pt idx="183">
                  <c:v>101.50678378151214</c:v>
                </c:pt>
                <c:pt idx="184">
                  <c:v>102.095766743726</c:v>
                </c:pt>
                <c:pt idx="185">
                  <c:v>102.24686745754904</c:v>
                </c:pt>
                <c:pt idx="186">
                  <c:v>102.89092967788221</c:v>
                </c:pt>
                <c:pt idx="187">
                  <c:v>104.40616427178581</c:v>
                </c:pt>
                <c:pt idx="188">
                  <c:v>103.73988693793062</c:v>
                </c:pt>
                <c:pt idx="189">
                  <c:v>102.94178590314991</c:v>
                </c:pt>
                <c:pt idx="190">
                  <c:v>103.38921414023508</c:v>
                </c:pt>
                <c:pt idx="191">
                  <c:v>103.98884573494492</c:v>
                </c:pt>
                <c:pt idx="192">
                  <c:v>103.9148555914276</c:v>
                </c:pt>
                <c:pt idx="193">
                  <c:v>107.29820066995488</c:v>
                </c:pt>
                <c:pt idx="194">
                  <c:v>108.07592163401485</c:v>
                </c:pt>
                <c:pt idx="195">
                  <c:v>108.1866313658591</c:v>
                </c:pt>
                <c:pt idx="196">
                  <c:v>108.63369314638487</c:v>
                </c:pt>
                <c:pt idx="197">
                  <c:v>109.3947069296571</c:v>
                </c:pt>
                <c:pt idx="198">
                  <c:v>109.49054544450405</c:v>
                </c:pt>
                <c:pt idx="199">
                  <c:v>109.06569913516482</c:v>
                </c:pt>
                <c:pt idx="200">
                  <c:v>107.30591208239203</c:v>
                </c:pt>
                <c:pt idx="201">
                  <c:v>107.25817704740217</c:v>
                </c:pt>
                <c:pt idx="202">
                  <c:v>106.53865594573331</c:v>
                </c:pt>
                <c:pt idx="203">
                  <c:v>108.7183324385002</c:v>
                </c:pt>
                <c:pt idx="204">
                  <c:v>108.11264195200215</c:v>
                </c:pt>
                <c:pt idx="205">
                  <c:v>108.54630013802077</c:v>
                </c:pt>
                <c:pt idx="206">
                  <c:v>108.53748726391257</c:v>
                </c:pt>
                <c:pt idx="207">
                  <c:v>108.98271237816863</c:v>
                </c:pt>
                <c:pt idx="208">
                  <c:v>109.61484044546722</c:v>
                </c:pt>
                <c:pt idx="209">
                  <c:v>109.62291905920804</c:v>
                </c:pt>
                <c:pt idx="210">
                  <c:v>109.04440164354013</c:v>
                </c:pt>
                <c:pt idx="211">
                  <c:v>110.16545115218481</c:v>
                </c:pt>
                <c:pt idx="212">
                  <c:v>110.26679675731775</c:v>
                </c:pt>
                <c:pt idx="213">
                  <c:v>110.87138519326625</c:v>
                </c:pt>
                <c:pt idx="214">
                  <c:v>110.56716298200674</c:v>
                </c:pt>
                <c:pt idx="215">
                  <c:v>110.98980596250546</c:v>
                </c:pt>
                <c:pt idx="216">
                  <c:v>109.73601516894031</c:v>
                </c:pt>
                <c:pt idx="217">
                  <c:v>110.76673483333791</c:v>
                </c:pt>
                <c:pt idx="218">
                  <c:v>109.84158447999351</c:v>
                </c:pt>
                <c:pt idx="219">
                  <c:v>109.80761926524062</c:v>
                </c:pt>
                <c:pt idx="220">
                  <c:v>109.56839128783318</c:v>
                </c:pt>
                <c:pt idx="221">
                  <c:v>110.62095894305583</c:v>
                </c:pt>
                <c:pt idx="222">
                  <c:v>111.85124984971364</c:v>
                </c:pt>
                <c:pt idx="223">
                  <c:v>111.85088297761412</c:v>
                </c:pt>
                <c:pt idx="224">
                  <c:v>112.7479427182182</c:v>
                </c:pt>
                <c:pt idx="225">
                  <c:v>113.33637423126459</c:v>
                </c:pt>
                <c:pt idx="226">
                  <c:v>113.92168520225329</c:v>
                </c:pt>
                <c:pt idx="227">
                  <c:v>113.79426835422197</c:v>
                </c:pt>
                <c:pt idx="228">
                  <c:v>114.33423012316155</c:v>
                </c:pt>
                <c:pt idx="229">
                  <c:v>115.28765526476249</c:v>
                </c:pt>
                <c:pt idx="230">
                  <c:v>114.38123143852745</c:v>
                </c:pt>
                <c:pt idx="231">
                  <c:v>114.29934705875291</c:v>
                </c:pt>
                <c:pt idx="232">
                  <c:v>114.99224570253166</c:v>
                </c:pt>
                <c:pt idx="233">
                  <c:v>115.30803395791258</c:v>
                </c:pt>
                <c:pt idx="234">
                  <c:v>114.92780225669534</c:v>
                </c:pt>
                <c:pt idx="235">
                  <c:v>115.08955164559141</c:v>
                </c:pt>
                <c:pt idx="236">
                  <c:v>114.63422860689354</c:v>
                </c:pt>
                <c:pt idx="237">
                  <c:v>115.00032333303022</c:v>
                </c:pt>
                <c:pt idx="238">
                  <c:v>115.61831437056372</c:v>
                </c:pt>
                <c:pt idx="239">
                  <c:v>115.60784975693004</c:v>
                </c:pt>
                <c:pt idx="240">
                  <c:v>115.76960016776046</c:v>
                </c:pt>
                <c:pt idx="241">
                  <c:v>115.84340676095542</c:v>
                </c:pt>
                <c:pt idx="242">
                  <c:v>116.7483615533632</c:v>
                </c:pt>
                <c:pt idx="243">
                  <c:v>116.82987876185061</c:v>
                </c:pt>
                <c:pt idx="244">
                  <c:v>117.2941980856114</c:v>
                </c:pt>
                <c:pt idx="245">
                  <c:v>117.31494508336877</c:v>
                </c:pt>
                <c:pt idx="246">
                  <c:v>116.96776088859013</c:v>
                </c:pt>
                <c:pt idx="247">
                  <c:v>116.82161668942548</c:v>
                </c:pt>
                <c:pt idx="248">
                  <c:v>116.38997717078439</c:v>
                </c:pt>
                <c:pt idx="249">
                  <c:v>114.52866050857081</c:v>
                </c:pt>
                <c:pt idx="250">
                  <c:v>116.21647739549185</c:v>
                </c:pt>
                <c:pt idx="251">
                  <c:v>115.65191285644661</c:v>
                </c:pt>
                <c:pt idx="252">
                  <c:v>116.49407736415685</c:v>
                </c:pt>
                <c:pt idx="253">
                  <c:v>116.40117683228127</c:v>
                </c:pt>
                <c:pt idx="254">
                  <c:v>117.30906876319646</c:v>
                </c:pt>
                <c:pt idx="255">
                  <c:v>117.01531160483448</c:v>
                </c:pt>
                <c:pt idx="256">
                  <c:v>118.34290882264713</c:v>
                </c:pt>
                <c:pt idx="257">
                  <c:v>118.72515996843156</c:v>
                </c:pt>
                <c:pt idx="258">
                  <c:v>118.76114556441799</c:v>
                </c:pt>
                <c:pt idx="259">
                  <c:v>118.41708264960332</c:v>
                </c:pt>
                <c:pt idx="260">
                  <c:v>118.40514857601389</c:v>
                </c:pt>
                <c:pt idx="261">
                  <c:v>117.7115146389348</c:v>
                </c:pt>
                <c:pt idx="262">
                  <c:v>117.42528496570849</c:v>
                </c:pt>
                <c:pt idx="263">
                  <c:v>116.95509063964879</c:v>
                </c:pt>
                <c:pt idx="264">
                  <c:v>118.73121859768966</c:v>
                </c:pt>
                <c:pt idx="265">
                  <c:v>118.22467203784979</c:v>
                </c:pt>
                <c:pt idx="266">
                  <c:v>118.71341046756082</c:v>
                </c:pt>
                <c:pt idx="267">
                  <c:v>118.99725304485466</c:v>
                </c:pt>
                <c:pt idx="268">
                  <c:v>119.37289524345894</c:v>
                </c:pt>
                <c:pt idx="269">
                  <c:v>118.6091271662991</c:v>
                </c:pt>
                <c:pt idx="270">
                  <c:v>117.78807683313329</c:v>
                </c:pt>
                <c:pt idx="271">
                  <c:v>118.3888101595515</c:v>
                </c:pt>
                <c:pt idx="272">
                  <c:v>119.37693526021958</c:v>
                </c:pt>
                <c:pt idx="273">
                  <c:v>118.99909054735005</c:v>
                </c:pt>
                <c:pt idx="274">
                  <c:v>119.24970144205186</c:v>
                </c:pt>
                <c:pt idx="275">
                  <c:v>119.57026371948032</c:v>
                </c:pt>
                <c:pt idx="276">
                  <c:v>119.92699442707156</c:v>
                </c:pt>
                <c:pt idx="277">
                  <c:v>120.94467811200046</c:v>
                </c:pt>
                <c:pt idx="278">
                  <c:v>120.88629448753545</c:v>
                </c:pt>
                <c:pt idx="279">
                  <c:v>121.45526517434817</c:v>
                </c:pt>
                <c:pt idx="280">
                  <c:v>121.29883929467216</c:v>
                </c:pt>
                <c:pt idx="281">
                  <c:v>121.18115273481169</c:v>
                </c:pt>
                <c:pt idx="282">
                  <c:v>121.76150624062008</c:v>
                </c:pt>
                <c:pt idx="283">
                  <c:v>122.3563635560532</c:v>
                </c:pt>
                <c:pt idx="284">
                  <c:v>122.8959587900263</c:v>
                </c:pt>
                <c:pt idx="285">
                  <c:v>122.21976679036976</c:v>
                </c:pt>
                <c:pt idx="286">
                  <c:v>121.87184866903829</c:v>
                </c:pt>
                <c:pt idx="287">
                  <c:v>121.26138526674416</c:v>
                </c:pt>
                <c:pt idx="288">
                  <c:v>121.97705056076683</c:v>
                </c:pt>
                <c:pt idx="289">
                  <c:v>122.29853083568376</c:v>
                </c:pt>
                <c:pt idx="290">
                  <c:v>122.79883578055293</c:v>
                </c:pt>
                <c:pt idx="291">
                  <c:v>123.21633831433489</c:v>
                </c:pt>
                <c:pt idx="292">
                  <c:v>123.29253160145832</c:v>
                </c:pt>
                <c:pt idx="293">
                  <c:v>123.30060972812885</c:v>
                </c:pt>
                <c:pt idx="294">
                  <c:v>123.75024143058174</c:v>
                </c:pt>
                <c:pt idx="295">
                  <c:v>123.27857852289081</c:v>
                </c:pt>
                <c:pt idx="296">
                  <c:v>123.99699799987661</c:v>
                </c:pt>
                <c:pt idx="297">
                  <c:v>123.655321791948</c:v>
                </c:pt>
                <c:pt idx="298">
                  <c:v>120.30282075033412</c:v>
                </c:pt>
                <c:pt idx="299">
                  <c:v>122.17937633009028</c:v>
                </c:pt>
                <c:pt idx="300">
                  <c:v>121.98825113169713</c:v>
                </c:pt>
                <c:pt idx="301">
                  <c:v>122.47937583075336</c:v>
                </c:pt>
                <c:pt idx="302">
                  <c:v>121.70844777149306</c:v>
                </c:pt>
                <c:pt idx="303">
                  <c:v>122.34993892133122</c:v>
                </c:pt>
                <c:pt idx="304">
                  <c:v>123.6556880569844</c:v>
                </c:pt>
                <c:pt idx="305">
                  <c:v>123.65972665175634</c:v>
                </c:pt>
                <c:pt idx="306">
                  <c:v>122.99969162415532</c:v>
                </c:pt>
                <c:pt idx="307">
                  <c:v>123.71645879712902</c:v>
                </c:pt>
                <c:pt idx="308">
                  <c:v>124.69411821545663</c:v>
                </c:pt>
                <c:pt idx="309">
                  <c:v>126.22661142220696</c:v>
                </c:pt>
                <c:pt idx="310">
                  <c:v>126.51541159781038</c:v>
                </c:pt>
                <c:pt idx="311">
                  <c:v>126.50990311678942</c:v>
                </c:pt>
                <c:pt idx="312">
                  <c:v>125.25684656329921</c:v>
                </c:pt>
                <c:pt idx="313">
                  <c:v>125.58475270421187</c:v>
                </c:pt>
                <c:pt idx="314">
                  <c:v>125.80084764403753</c:v>
                </c:pt>
                <c:pt idx="315">
                  <c:v>124.32435202943442</c:v>
                </c:pt>
                <c:pt idx="316">
                  <c:v>124.77857353606102</c:v>
                </c:pt>
                <c:pt idx="317">
                  <c:v>123.38377867650316</c:v>
                </c:pt>
                <c:pt idx="318">
                  <c:v>123.53946926378831</c:v>
                </c:pt>
                <c:pt idx="319">
                  <c:v>125.44209568834114</c:v>
                </c:pt>
                <c:pt idx="320">
                  <c:v>125.70243821373273</c:v>
                </c:pt>
                <c:pt idx="321">
                  <c:v>125.78156915561266</c:v>
                </c:pt>
                <c:pt idx="322">
                  <c:v>123.6990162932601</c:v>
                </c:pt>
                <c:pt idx="323">
                  <c:v>123.63696020775626</c:v>
                </c:pt>
                <c:pt idx="324">
                  <c:v>122.50416005087513</c:v>
                </c:pt>
                <c:pt idx="325">
                  <c:v>121.49271792887268</c:v>
                </c:pt>
                <c:pt idx="326">
                  <c:v>121.9487760785069</c:v>
                </c:pt>
                <c:pt idx="327">
                  <c:v>120.05037143307428</c:v>
                </c:pt>
                <c:pt idx="328">
                  <c:v>121.2296214296465</c:v>
                </c:pt>
                <c:pt idx="329">
                  <c:v>123.10470907940798</c:v>
                </c:pt>
                <c:pt idx="330">
                  <c:v>124.22025071481413</c:v>
                </c:pt>
                <c:pt idx="331">
                  <c:v>125.07820396262863</c:v>
                </c:pt>
                <c:pt idx="332">
                  <c:v>125.74797022764363</c:v>
                </c:pt>
                <c:pt idx="333">
                  <c:v>125.07857228529171</c:v>
                </c:pt>
                <c:pt idx="334">
                  <c:v>125.38591535311114</c:v>
                </c:pt>
                <c:pt idx="335">
                  <c:v>125.75953779596203</c:v>
                </c:pt>
                <c:pt idx="336">
                  <c:v>125.8954008550245</c:v>
                </c:pt>
                <c:pt idx="337">
                  <c:v>126.13921870099841</c:v>
                </c:pt>
                <c:pt idx="338">
                  <c:v>125.70060236416255</c:v>
                </c:pt>
                <c:pt idx="339">
                  <c:v>125.59044338427469</c:v>
                </c:pt>
                <c:pt idx="340">
                  <c:v>126.43811608189685</c:v>
                </c:pt>
                <c:pt idx="341">
                  <c:v>126.70102897171523</c:v>
                </c:pt>
                <c:pt idx="342">
                  <c:v>125.34993101010042</c:v>
                </c:pt>
                <c:pt idx="343">
                  <c:v>125.14980859174348</c:v>
                </c:pt>
                <c:pt idx="344">
                  <c:v>124.85146146004546</c:v>
                </c:pt>
                <c:pt idx="345">
                  <c:v>123.40415834850832</c:v>
                </c:pt>
                <c:pt idx="346">
                  <c:v>124.38328643017604</c:v>
                </c:pt>
                <c:pt idx="347">
                  <c:v>125.48010073758307</c:v>
                </c:pt>
                <c:pt idx="348">
                  <c:v>126.2877483867765</c:v>
                </c:pt>
                <c:pt idx="349">
                  <c:v>126.86241068279065</c:v>
                </c:pt>
                <c:pt idx="350">
                  <c:v>127.27110047605349</c:v>
                </c:pt>
                <c:pt idx="351">
                  <c:v>127.23236169849059</c:v>
                </c:pt>
                <c:pt idx="352">
                  <c:v>126.78805484052691</c:v>
                </c:pt>
                <c:pt idx="353">
                  <c:v>126.61363631712443</c:v>
                </c:pt>
                <c:pt idx="354">
                  <c:v>125.68206002814847</c:v>
                </c:pt>
                <c:pt idx="355">
                  <c:v>125.9201873136426</c:v>
                </c:pt>
                <c:pt idx="356">
                  <c:v>126.72030810866906</c:v>
                </c:pt>
                <c:pt idx="357">
                  <c:v>127.50555710912913</c:v>
                </c:pt>
                <c:pt idx="358">
                  <c:v>127.06694181784044</c:v>
                </c:pt>
                <c:pt idx="359">
                  <c:v>127.07667260424485</c:v>
                </c:pt>
                <c:pt idx="360">
                  <c:v>127.89955886846036</c:v>
                </c:pt>
                <c:pt idx="361">
                  <c:v>128.10133321253124</c:v>
                </c:pt>
                <c:pt idx="362">
                  <c:v>127.85292551223216</c:v>
                </c:pt>
                <c:pt idx="363">
                  <c:v>127.17104239048076</c:v>
                </c:pt>
                <c:pt idx="364">
                  <c:v>127.49913223445438</c:v>
                </c:pt>
                <c:pt idx="365">
                  <c:v>127.41724719176813</c:v>
                </c:pt>
                <c:pt idx="366">
                  <c:v>124.78904093991038</c:v>
                </c:pt>
                <c:pt idx="367">
                  <c:v>126.23505890960978</c:v>
                </c:pt>
                <c:pt idx="368">
                  <c:v>126.92777505772685</c:v>
                </c:pt>
                <c:pt idx="369">
                  <c:v>126.9692677473932</c:v>
                </c:pt>
                <c:pt idx="370">
                  <c:v>127.60488478958541</c:v>
                </c:pt>
                <c:pt idx="371">
                  <c:v>128.12575261671032</c:v>
                </c:pt>
                <c:pt idx="372">
                  <c:v>128.11528730523659</c:v>
                </c:pt>
                <c:pt idx="373">
                  <c:v>127.94968164140722</c:v>
                </c:pt>
                <c:pt idx="374">
                  <c:v>127.39925490595405</c:v>
                </c:pt>
                <c:pt idx="375">
                  <c:v>128.08609486497323</c:v>
                </c:pt>
                <c:pt idx="376">
                  <c:v>127.009659323728</c:v>
                </c:pt>
                <c:pt idx="377">
                  <c:v>126.36541425767773</c:v>
                </c:pt>
                <c:pt idx="378">
                  <c:v>124.81731535856935</c:v>
                </c:pt>
                <c:pt idx="379">
                  <c:v>127.2756934865818</c:v>
                </c:pt>
                <c:pt idx="380">
                  <c:v>127.87275394678284</c:v>
                </c:pt>
                <c:pt idx="381">
                  <c:v>127.45029433593115</c:v>
                </c:pt>
                <c:pt idx="382">
                  <c:v>127.44405182051457</c:v>
                </c:pt>
                <c:pt idx="383">
                  <c:v>125.44815689715608</c:v>
                </c:pt>
                <c:pt idx="384">
                  <c:v>125.51076430881875</c:v>
                </c:pt>
                <c:pt idx="385">
                  <c:v>125.64020104983516</c:v>
                </c:pt>
                <c:pt idx="386">
                  <c:v>126.33952571649664</c:v>
                </c:pt>
                <c:pt idx="387">
                  <c:v>125.98297788739109</c:v>
                </c:pt>
                <c:pt idx="388">
                  <c:v>126.85727203767443</c:v>
                </c:pt>
                <c:pt idx="389">
                  <c:v>125.53977173604548</c:v>
                </c:pt>
                <c:pt idx="390">
                  <c:v>126.50035687505186</c:v>
                </c:pt>
                <c:pt idx="391">
                  <c:v>127.5296080537122</c:v>
                </c:pt>
                <c:pt idx="392">
                  <c:v>126.84533773933136</c:v>
                </c:pt>
                <c:pt idx="393">
                  <c:v>126.29491015455881</c:v>
                </c:pt>
                <c:pt idx="394">
                  <c:v>126.34521594317157</c:v>
                </c:pt>
                <c:pt idx="395">
                  <c:v>125.15201172380425</c:v>
                </c:pt>
                <c:pt idx="396">
                  <c:v>126.12269448129442</c:v>
                </c:pt>
                <c:pt idx="397">
                  <c:v>125.4105174623669</c:v>
                </c:pt>
                <c:pt idx="398">
                  <c:v>123.74546710412255</c:v>
                </c:pt>
                <c:pt idx="399">
                  <c:v>124.7730655498659</c:v>
                </c:pt>
                <c:pt idx="400">
                  <c:v>124.5066650730717</c:v>
                </c:pt>
                <c:pt idx="401">
                  <c:v>124.4023807805398</c:v>
                </c:pt>
                <c:pt idx="402">
                  <c:v>122.50801615868036</c:v>
                </c:pt>
                <c:pt idx="403">
                  <c:v>121.76572906305346</c:v>
                </c:pt>
                <c:pt idx="404">
                  <c:v>122.99932426996104</c:v>
                </c:pt>
                <c:pt idx="405">
                  <c:v>123.30611656451462</c:v>
                </c:pt>
                <c:pt idx="406">
                  <c:v>121.628213786629</c:v>
                </c:pt>
                <c:pt idx="407">
                  <c:v>121.29388215257232</c:v>
                </c:pt>
                <c:pt idx="408">
                  <c:v>119.45771838340318</c:v>
                </c:pt>
                <c:pt idx="409">
                  <c:v>120.82589152359198</c:v>
                </c:pt>
                <c:pt idx="410">
                  <c:v>120.3736897502347</c:v>
                </c:pt>
                <c:pt idx="411">
                  <c:v>121.02601403478158</c:v>
                </c:pt>
                <c:pt idx="412">
                  <c:v>118.91940981902923</c:v>
                </c:pt>
                <c:pt idx="413">
                  <c:v>116.93085966433509</c:v>
                </c:pt>
                <c:pt idx="414">
                  <c:v>116.46947738619735</c:v>
                </c:pt>
                <c:pt idx="415">
                  <c:v>119.86236953174584</c:v>
                </c:pt>
                <c:pt idx="416">
                  <c:v>120.72160892085265</c:v>
                </c:pt>
                <c:pt idx="417">
                  <c:v>120.85692094342765</c:v>
                </c:pt>
                <c:pt idx="418">
                  <c:v>121.3919255267832</c:v>
                </c:pt>
                <c:pt idx="419">
                  <c:v>121.48409234623941</c:v>
                </c:pt>
                <c:pt idx="420">
                  <c:v>124.53108588969422</c:v>
                </c:pt>
                <c:pt idx="421">
                  <c:v>125.29944393494449</c:v>
                </c:pt>
                <c:pt idx="422">
                  <c:v>125.15678801203568</c:v>
                </c:pt>
                <c:pt idx="423">
                  <c:v>126.430040557247</c:v>
                </c:pt>
                <c:pt idx="424">
                  <c:v>127.91975561072978</c:v>
                </c:pt>
                <c:pt idx="425">
                  <c:v>128.94001032234451</c:v>
                </c:pt>
                <c:pt idx="426">
                  <c:v>129.27654503868592</c:v>
                </c:pt>
                <c:pt idx="427">
                  <c:v>130.8330889371006</c:v>
                </c:pt>
                <c:pt idx="428">
                  <c:v>130.52244146739014</c:v>
                </c:pt>
                <c:pt idx="429">
                  <c:v>129.69386282014011</c:v>
                </c:pt>
                <c:pt idx="430">
                  <c:v>131.05046840687055</c:v>
                </c:pt>
                <c:pt idx="431">
                  <c:v>130.50885385750584</c:v>
                </c:pt>
                <c:pt idx="432">
                  <c:v>131.54948708515528</c:v>
                </c:pt>
                <c:pt idx="433">
                  <c:v>131.71160472655441</c:v>
                </c:pt>
                <c:pt idx="434">
                  <c:v>131.06699232763009</c:v>
                </c:pt>
                <c:pt idx="435">
                  <c:v>131.01466645228314</c:v>
                </c:pt>
                <c:pt idx="436">
                  <c:v>132.35603391182153</c:v>
                </c:pt>
                <c:pt idx="437">
                  <c:v>132.74360943880481</c:v>
                </c:pt>
                <c:pt idx="438">
                  <c:v>132.20438233085079</c:v>
                </c:pt>
                <c:pt idx="439">
                  <c:v>133.27788059333346</c:v>
                </c:pt>
                <c:pt idx="440">
                  <c:v>135.22218362990841</c:v>
                </c:pt>
                <c:pt idx="441">
                  <c:v>134.70792555223287</c:v>
                </c:pt>
                <c:pt idx="442">
                  <c:v>135.84292873224129</c:v>
                </c:pt>
                <c:pt idx="443">
                  <c:v>136.09831343825792</c:v>
                </c:pt>
                <c:pt idx="444">
                  <c:v>135.88019955917551</c:v>
                </c:pt>
                <c:pt idx="445">
                  <c:v>136.67499545764502</c:v>
                </c:pt>
                <c:pt idx="446">
                  <c:v>137.72132045262072</c:v>
                </c:pt>
                <c:pt idx="447">
                  <c:v>136.01863182868203</c:v>
                </c:pt>
                <c:pt idx="448">
                  <c:v>135.91857108236357</c:v>
                </c:pt>
                <c:pt idx="449">
                  <c:v>135.01086201154709</c:v>
                </c:pt>
                <c:pt idx="450">
                  <c:v>136.46789653415848</c:v>
                </c:pt>
                <c:pt idx="451">
                  <c:v>136.7019840111204</c:v>
                </c:pt>
                <c:pt idx="452">
                  <c:v>137.21146820447032</c:v>
                </c:pt>
                <c:pt idx="453">
                  <c:v>138.04959289935962</c:v>
                </c:pt>
                <c:pt idx="454">
                  <c:v>138.07235865772466</c:v>
                </c:pt>
                <c:pt idx="455">
                  <c:v>138.86678696845721</c:v>
                </c:pt>
                <c:pt idx="456">
                  <c:v>139.16843895778155</c:v>
                </c:pt>
                <c:pt idx="457">
                  <c:v>139.53379925226179</c:v>
                </c:pt>
                <c:pt idx="458">
                  <c:v>139.71409226961364</c:v>
                </c:pt>
                <c:pt idx="459">
                  <c:v>138.68410740713375</c:v>
                </c:pt>
                <c:pt idx="460">
                  <c:v>139.24646868898753</c:v>
                </c:pt>
                <c:pt idx="461">
                  <c:v>135.56404151838447</c:v>
                </c:pt>
                <c:pt idx="462">
                  <c:v>135.96777427991327</c:v>
                </c:pt>
                <c:pt idx="463">
                  <c:v>135.61746962561398</c:v>
                </c:pt>
                <c:pt idx="464">
                  <c:v>133.42053442641384</c:v>
                </c:pt>
                <c:pt idx="465">
                  <c:v>135.75792209800346</c:v>
                </c:pt>
                <c:pt idx="466">
                  <c:v>136.44017217792776</c:v>
                </c:pt>
                <c:pt idx="467">
                  <c:v>138.69530719094999</c:v>
                </c:pt>
                <c:pt idx="468">
                  <c:v>137.90693671276827</c:v>
                </c:pt>
                <c:pt idx="469">
                  <c:v>136.23160463163927</c:v>
                </c:pt>
                <c:pt idx="470">
                  <c:v>137.70920258642704</c:v>
                </c:pt>
                <c:pt idx="471">
                  <c:v>137.1989831053842</c:v>
                </c:pt>
                <c:pt idx="472">
                  <c:v>135.22842566680768</c:v>
                </c:pt>
                <c:pt idx="473">
                  <c:v>135.09550018122997</c:v>
                </c:pt>
                <c:pt idx="474">
                  <c:v>135.08209735665699</c:v>
                </c:pt>
                <c:pt idx="475">
                  <c:v>135.01838858708066</c:v>
                </c:pt>
                <c:pt idx="476">
                  <c:v>136.60486005371439</c:v>
                </c:pt>
                <c:pt idx="477">
                  <c:v>137.68680333050622</c:v>
                </c:pt>
                <c:pt idx="478">
                  <c:v>137.39065966956281</c:v>
                </c:pt>
                <c:pt idx="479">
                  <c:v>137.39084377304678</c:v>
                </c:pt>
                <c:pt idx="480">
                  <c:v>138.38576231604617</c:v>
                </c:pt>
                <c:pt idx="481">
                  <c:v>137.76923990635194</c:v>
                </c:pt>
                <c:pt idx="482">
                  <c:v>137.38111364830297</c:v>
                </c:pt>
                <c:pt idx="483">
                  <c:v>138.49977645908498</c:v>
                </c:pt>
                <c:pt idx="484">
                  <c:v>139.08269985823705</c:v>
                </c:pt>
                <c:pt idx="485">
                  <c:v>137.98019407811481</c:v>
                </c:pt>
                <c:pt idx="486">
                  <c:v>138.49885886805055</c:v>
                </c:pt>
                <c:pt idx="487">
                  <c:v>139.02780539990789</c:v>
                </c:pt>
                <c:pt idx="488">
                  <c:v>138.31856617288469</c:v>
                </c:pt>
                <c:pt idx="489">
                  <c:v>136.92175198283081</c:v>
                </c:pt>
                <c:pt idx="490">
                  <c:v>136.65718766599704</c:v>
                </c:pt>
                <c:pt idx="491">
                  <c:v>137.86746608369529</c:v>
                </c:pt>
                <c:pt idx="492">
                  <c:v>137.6794617348956</c:v>
                </c:pt>
                <c:pt idx="493">
                  <c:v>136.01496109994847</c:v>
                </c:pt>
                <c:pt idx="494">
                  <c:v>136.08252517172525</c:v>
                </c:pt>
                <c:pt idx="495">
                  <c:v>136.10455693255054</c:v>
                </c:pt>
                <c:pt idx="496">
                  <c:v>136.39096991797712</c:v>
                </c:pt>
                <c:pt idx="497">
                  <c:v>134.32310414185</c:v>
                </c:pt>
                <c:pt idx="498">
                  <c:v>136.55345331933879</c:v>
                </c:pt>
                <c:pt idx="499">
                  <c:v>137.50981635393703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66-43C6-894B-882B337B2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7733344"/>
        <c:axId val="1269357808"/>
      </c:lineChart>
      <c:dateAx>
        <c:axId val="15777333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357808"/>
        <c:crosses val="autoZero"/>
        <c:auto val="1"/>
        <c:lblOffset val="100"/>
        <c:baseTimeUnit val="days"/>
      </c:dateAx>
      <c:valAx>
        <c:axId val="126935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73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Performance: Portfolio vs S&amp;P 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Performance!$G$1</c:f>
              <c:strCache>
                <c:ptCount val="1"/>
                <c:pt idx="0">
                  <c:v>Portfolio Growth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Performance!$A$2:$A$501</c:f>
              <c:numCache>
                <c:formatCode>m/d/yyyy</c:formatCode>
                <c:ptCount val="500"/>
                <c:pt idx="0">
                  <c:v>45506</c:v>
                </c:pt>
                <c:pt idx="1">
                  <c:v>45509</c:v>
                </c:pt>
                <c:pt idx="2">
                  <c:v>45510</c:v>
                </c:pt>
                <c:pt idx="3">
                  <c:v>45511</c:v>
                </c:pt>
                <c:pt idx="4">
                  <c:v>45512</c:v>
                </c:pt>
                <c:pt idx="5">
                  <c:v>45513</c:v>
                </c:pt>
                <c:pt idx="6">
                  <c:v>45516</c:v>
                </c:pt>
                <c:pt idx="7">
                  <c:v>45517</c:v>
                </c:pt>
                <c:pt idx="8">
                  <c:v>45518</c:v>
                </c:pt>
                <c:pt idx="9">
                  <c:v>45519</c:v>
                </c:pt>
                <c:pt idx="10">
                  <c:v>45520</c:v>
                </c:pt>
                <c:pt idx="11">
                  <c:v>45523</c:v>
                </c:pt>
                <c:pt idx="12">
                  <c:v>45524</c:v>
                </c:pt>
                <c:pt idx="13">
                  <c:v>45525</c:v>
                </c:pt>
                <c:pt idx="14">
                  <c:v>45526</c:v>
                </c:pt>
                <c:pt idx="15">
                  <c:v>45527</c:v>
                </c:pt>
                <c:pt idx="16">
                  <c:v>45530</c:v>
                </c:pt>
                <c:pt idx="17">
                  <c:v>45531</c:v>
                </c:pt>
                <c:pt idx="18">
                  <c:v>45532</c:v>
                </c:pt>
                <c:pt idx="19">
                  <c:v>45533</c:v>
                </c:pt>
                <c:pt idx="20">
                  <c:v>45534</c:v>
                </c:pt>
                <c:pt idx="21">
                  <c:v>45538</c:v>
                </c:pt>
                <c:pt idx="22">
                  <c:v>45539</c:v>
                </c:pt>
                <c:pt idx="23">
                  <c:v>45540</c:v>
                </c:pt>
                <c:pt idx="24">
                  <c:v>45541</c:v>
                </c:pt>
                <c:pt idx="25">
                  <c:v>45544</c:v>
                </c:pt>
                <c:pt idx="26">
                  <c:v>45545</c:v>
                </c:pt>
                <c:pt idx="27">
                  <c:v>45546</c:v>
                </c:pt>
                <c:pt idx="28">
                  <c:v>45547</c:v>
                </c:pt>
                <c:pt idx="29">
                  <c:v>45548</c:v>
                </c:pt>
                <c:pt idx="30">
                  <c:v>45551</c:v>
                </c:pt>
                <c:pt idx="31">
                  <c:v>45552</c:v>
                </c:pt>
                <c:pt idx="32">
                  <c:v>45553</c:v>
                </c:pt>
                <c:pt idx="33">
                  <c:v>45554</c:v>
                </c:pt>
                <c:pt idx="34">
                  <c:v>45555</c:v>
                </c:pt>
                <c:pt idx="35">
                  <c:v>45558</c:v>
                </c:pt>
                <c:pt idx="36">
                  <c:v>45559</c:v>
                </c:pt>
                <c:pt idx="37">
                  <c:v>45560</c:v>
                </c:pt>
                <c:pt idx="38">
                  <c:v>45561</c:v>
                </c:pt>
                <c:pt idx="39">
                  <c:v>45562</c:v>
                </c:pt>
                <c:pt idx="40">
                  <c:v>45565</c:v>
                </c:pt>
                <c:pt idx="41">
                  <c:v>45566</c:v>
                </c:pt>
                <c:pt idx="42">
                  <c:v>45567</c:v>
                </c:pt>
                <c:pt idx="43">
                  <c:v>45568</c:v>
                </c:pt>
                <c:pt idx="44">
                  <c:v>45569</c:v>
                </c:pt>
                <c:pt idx="45">
                  <c:v>45572</c:v>
                </c:pt>
                <c:pt idx="46">
                  <c:v>45573</c:v>
                </c:pt>
                <c:pt idx="47">
                  <c:v>45574</c:v>
                </c:pt>
                <c:pt idx="48">
                  <c:v>45575</c:v>
                </c:pt>
                <c:pt idx="49">
                  <c:v>45576</c:v>
                </c:pt>
                <c:pt idx="50">
                  <c:v>45579</c:v>
                </c:pt>
                <c:pt idx="51">
                  <c:v>45580</c:v>
                </c:pt>
                <c:pt idx="52">
                  <c:v>45581</c:v>
                </c:pt>
                <c:pt idx="53">
                  <c:v>45582</c:v>
                </c:pt>
                <c:pt idx="54">
                  <c:v>45583</c:v>
                </c:pt>
                <c:pt idx="55">
                  <c:v>45586</c:v>
                </c:pt>
                <c:pt idx="56">
                  <c:v>45587</c:v>
                </c:pt>
                <c:pt idx="57">
                  <c:v>45588</c:v>
                </c:pt>
                <c:pt idx="58">
                  <c:v>45589</c:v>
                </c:pt>
                <c:pt idx="59">
                  <c:v>45590</c:v>
                </c:pt>
                <c:pt idx="60">
                  <c:v>45593</c:v>
                </c:pt>
                <c:pt idx="61">
                  <c:v>45594</c:v>
                </c:pt>
                <c:pt idx="62">
                  <c:v>45595</c:v>
                </c:pt>
                <c:pt idx="63">
                  <c:v>45596</c:v>
                </c:pt>
                <c:pt idx="64">
                  <c:v>45597</c:v>
                </c:pt>
                <c:pt idx="65">
                  <c:v>45600</c:v>
                </c:pt>
                <c:pt idx="66">
                  <c:v>45601</c:v>
                </c:pt>
                <c:pt idx="67">
                  <c:v>45602</c:v>
                </c:pt>
                <c:pt idx="68">
                  <c:v>45603</c:v>
                </c:pt>
                <c:pt idx="69">
                  <c:v>45604</c:v>
                </c:pt>
                <c:pt idx="70">
                  <c:v>45607</c:v>
                </c:pt>
                <c:pt idx="71">
                  <c:v>45608</c:v>
                </c:pt>
                <c:pt idx="72">
                  <c:v>45609</c:v>
                </c:pt>
                <c:pt idx="73">
                  <c:v>45610</c:v>
                </c:pt>
                <c:pt idx="74">
                  <c:v>45611</c:v>
                </c:pt>
                <c:pt idx="75">
                  <c:v>45614</c:v>
                </c:pt>
                <c:pt idx="76">
                  <c:v>45615</c:v>
                </c:pt>
                <c:pt idx="77">
                  <c:v>45616</c:v>
                </c:pt>
                <c:pt idx="78">
                  <c:v>45617</c:v>
                </c:pt>
                <c:pt idx="79">
                  <c:v>45618</c:v>
                </c:pt>
                <c:pt idx="80">
                  <c:v>45621</c:v>
                </c:pt>
                <c:pt idx="81">
                  <c:v>45622</c:v>
                </c:pt>
                <c:pt idx="82">
                  <c:v>45623</c:v>
                </c:pt>
                <c:pt idx="83">
                  <c:v>45625</c:v>
                </c:pt>
                <c:pt idx="84">
                  <c:v>45628</c:v>
                </c:pt>
                <c:pt idx="85">
                  <c:v>45629</c:v>
                </c:pt>
                <c:pt idx="86">
                  <c:v>45630</c:v>
                </c:pt>
                <c:pt idx="87">
                  <c:v>45631</c:v>
                </c:pt>
                <c:pt idx="88">
                  <c:v>45632</c:v>
                </c:pt>
                <c:pt idx="89">
                  <c:v>45635</c:v>
                </c:pt>
                <c:pt idx="90">
                  <c:v>45636</c:v>
                </c:pt>
                <c:pt idx="91">
                  <c:v>45637</c:v>
                </c:pt>
                <c:pt idx="92">
                  <c:v>45638</c:v>
                </c:pt>
                <c:pt idx="93">
                  <c:v>45639</c:v>
                </c:pt>
                <c:pt idx="94">
                  <c:v>45642</c:v>
                </c:pt>
                <c:pt idx="95">
                  <c:v>45643</c:v>
                </c:pt>
                <c:pt idx="96">
                  <c:v>45644</c:v>
                </c:pt>
                <c:pt idx="97">
                  <c:v>45645</c:v>
                </c:pt>
                <c:pt idx="98">
                  <c:v>45646</c:v>
                </c:pt>
                <c:pt idx="99">
                  <c:v>45649</c:v>
                </c:pt>
                <c:pt idx="100">
                  <c:v>45650</c:v>
                </c:pt>
                <c:pt idx="101">
                  <c:v>45652</c:v>
                </c:pt>
                <c:pt idx="102">
                  <c:v>45653</c:v>
                </c:pt>
                <c:pt idx="103">
                  <c:v>45656</c:v>
                </c:pt>
                <c:pt idx="104">
                  <c:v>45657</c:v>
                </c:pt>
                <c:pt idx="105">
                  <c:v>45659</c:v>
                </c:pt>
                <c:pt idx="106">
                  <c:v>45660</c:v>
                </c:pt>
                <c:pt idx="107">
                  <c:v>45663</c:v>
                </c:pt>
                <c:pt idx="108">
                  <c:v>45664</c:v>
                </c:pt>
                <c:pt idx="109">
                  <c:v>45665</c:v>
                </c:pt>
                <c:pt idx="110">
                  <c:v>45667</c:v>
                </c:pt>
                <c:pt idx="111">
                  <c:v>45670</c:v>
                </c:pt>
                <c:pt idx="112">
                  <c:v>45671</c:v>
                </c:pt>
                <c:pt idx="113">
                  <c:v>45672</c:v>
                </c:pt>
                <c:pt idx="114">
                  <c:v>45673</c:v>
                </c:pt>
                <c:pt idx="115">
                  <c:v>45674</c:v>
                </c:pt>
                <c:pt idx="116">
                  <c:v>45678</c:v>
                </c:pt>
                <c:pt idx="117">
                  <c:v>45679</c:v>
                </c:pt>
                <c:pt idx="118">
                  <c:v>45680</c:v>
                </c:pt>
                <c:pt idx="119">
                  <c:v>45681</c:v>
                </c:pt>
                <c:pt idx="120">
                  <c:v>45684</c:v>
                </c:pt>
                <c:pt idx="121">
                  <c:v>45685</c:v>
                </c:pt>
                <c:pt idx="122">
                  <c:v>45686</c:v>
                </c:pt>
                <c:pt idx="123">
                  <c:v>45687</c:v>
                </c:pt>
                <c:pt idx="124">
                  <c:v>45688</c:v>
                </c:pt>
                <c:pt idx="125">
                  <c:v>45691</c:v>
                </c:pt>
                <c:pt idx="126">
                  <c:v>45692</c:v>
                </c:pt>
                <c:pt idx="127">
                  <c:v>45693</c:v>
                </c:pt>
                <c:pt idx="128">
                  <c:v>45694</c:v>
                </c:pt>
                <c:pt idx="129">
                  <c:v>45695</c:v>
                </c:pt>
                <c:pt idx="130">
                  <c:v>45698</c:v>
                </c:pt>
                <c:pt idx="131">
                  <c:v>45699</c:v>
                </c:pt>
                <c:pt idx="132">
                  <c:v>45700</c:v>
                </c:pt>
                <c:pt idx="133">
                  <c:v>45701</c:v>
                </c:pt>
                <c:pt idx="134">
                  <c:v>45702</c:v>
                </c:pt>
                <c:pt idx="135">
                  <c:v>45706</c:v>
                </c:pt>
                <c:pt idx="136">
                  <c:v>45707</c:v>
                </c:pt>
                <c:pt idx="137">
                  <c:v>45708</c:v>
                </c:pt>
                <c:pt idx="138">
                  <c:v>45709</c:v>
                </c:pt>
                <c:pt idx="139">
                  <c:v>45712</c:v>
                </c:pt>
                <c:pt idx="140">
                  <c:v>45713</c:v>
                </c:pt>
                <c:pt idx="141">
                  <c:v>45714</c:v>
                </c:pt>
                <c:pt idx="142">
                  <c:v>45715</c:v>
                </c:pt>
                <c:pt idx="143">
                  <c:v>45716</c:v>
                </c:pt>
                <c:pt idx="144">
                  <c:v>45719</c:v>
                </c:pt>
                <c:pt idx="145">
                  <c:v>45720</c:v>
                </c:pt>
                <c:pt idx="146">
                  <c:v>45721</c:v>
                </c:pt>
                <c:pt idx="147">
                  <c:v>45722</c:v>
                </c:pt>
                <c:pt idx="148">
                  <c:v>45723</c:v>
                </c:pt>
                <c:pt idx="149">
                  <c:v>45726</c:v>
                </c:pt>
                <c:pt idx="150">
                  <c:v>45727</c:v>
                </c:pt>
                <c:pt idx="151">
                  <c:v>45728</c:v>
                </c:pt>
                <c:pt idx="152">
                  <c:v>45729</c:v>
                </c:pt>
                <c:pt idx="153">
                  <c:v>45730</c:v>
                </c:pt>
                <c:pt idx="154">
                  <c:v>45733</c:v>
                </c:pt>
                <c:pt idx="155">
                  <c:v>45734</c:v>
                </c:pt>
                <c:pt idx="156">
                  <c:v>45735</c:v>
                </c:pt>
                <c:pt idx="157">
                  <c:v>45736</c:v>
                </c:pt>
                <c:pt idx="158">
                  <c:v>45737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45747</c:v>
                </c:pt>
                <c:pt idx="165">
                  <c:v>45748</c:v>
                </c:pt>
                <c:pt idx="166">
                  <c:v>45749</c:v>
                </c:pt>
                <c:pt idx="167">
                  <c:v>45750</c:v>
                </c:pt>
                <c:pt idx="168">
                  <c:v>45751</c:v>
                </c:pt>
                <c:pt idx="169">
                  <c:v>45754</c:v>
                </c:pt>
                <c:pt idx="170">
                  <c:v>45755</c:v>
                </c:pt>
                <c:pt idx="171">
                  <c:v>45756</c:v>
                </c:pt>
                <c:pt idx="172">
                  <c:v>45757</c:v>
                </c:pt>
                <c:pt idx="173">
                  <c:v>45758</c:v>
                </c:pt>
                <c:pt idx="174">
                  <c:v>45761</c:v>
                </c:pt>
                <c:pt idx="175">
                  <c:v>45762</c:v>
                </c:pt>
                <c:pt idx="176">
                  <c:v>45763</c:v>
                </c:pt>
                <c:pt idx="177">
                  <c:v>45764</c:v>
                </c:pt>
                <c:pt idx="178">
                  <c:v>45768</c:v>
                </c:pt>
                <c:pt idx="179">
                  <c:v>45769</c:v>
                </c:pt>
                <c:pt idx="180">
                  <c:v>45770</c:v>
                </c:pt>
                <c:pt idx="181">
                  <c:v>45771</c:v>
                </c:pt>
                <c:pt idx="182">
                  <c:v>45772</c:v>
                </c:pt>
                <c:pt idx="183">
                  <c:v>45775</c:v>
                </c:pt>
                <c:pt idx="184">
                  <c:v>45776</c:v>
                </c:pt>
                <c:pt idx="185">
                  <c:v>45777</c:v>
                </c:pt>
                <c:pt idx="186">
                  <c:v>45778</c:v>
                </c:pt>
                <c:pt idx="187">
                  <c:v>45779</c:v>
                </c:pt>
                <c:pt idx="188">
                  <c:v>45782</c:v>
                </c:pt>
                <c:pt idx="189">
                  <c:v>45783</c:v>
                </c:pt>
                <c:pt idx="190">
                  <c:v>45784</c:v>
                </c:pt>
                <c:pt idx="191">
                  <c:v>45785</c:v>
                </c:pt>
                <c:pt idx="192">
                  <c:v>45786</c:v>
                </c:pt>
                <c:pt idx="193">
                  <c:v>45789</c:v>
                </c:pt>
                <c:pt idx="194">
                  <c:v>45790</c:v>
                </c:pt>
                <c:pt idx="195">
                  <c:v>45791</c:v>
                </c:pt>
                <c:pt idx="196">
                  <c:v>45792</c:v>
                </c:pt>
                <c:pt idx="197">
                  <c:v>45793</c:v>
                </c:pt>
                <c:pt idx="198">
                  <c:v>45796</c:v>
                </c:pt>
                <c:pt idx="199">
                  <c:v>45797</c:v>
                </c:pt>
                <c:pt idx="200">
                  <c:v>45798</c:v>
                </c:pt>
                <c:pt idx="201">
                  <c:v>45799</c:v>
                </c:pt>
                <c:pt idx="202">
                  <c:v>45800</c:v>
                </c:pt>
                <c:pt idx="203">
                  <c:v>45804</c:v>
                </c:pt>
                <c:pt idx="204">
                  <c:v>45805</c:v>
                </c:pt>
                <c:pt idx="205">
                  <c:v>45806</c:v>
                </c:pt>
                <c:pt idx="206">
                  <c:v>45807</c:v>
                </c:pt>
                <c:pt idx="207">
                  <c:v>45810</c:v>
                </c:pt>
                <c:pt idx="208">
                  <c:v>45811</c:v>
                </c:pt>
                <c:pt idx="209">
                  <c:v>45812</c:v>
                </c:pt>
                <c:pt idx="210">
                  <c:v>45813</c:v>
                </c:pt>
                <c:pt idx="211">
                  <c:v>45814</c:v>
                </c:pt>
                <c:pt idx="212">
                  <c:v>45817</c:v>
                </c:pt>
                <c:pt idx="213">
                  <c:v>45818</c:v>
                </c:pt>
                <c:pt idx="214">
                  <c:v>45819</c:v>
                </c:pt>
                <c:pt idx="215">
                  <c:v>45820</c:v>
                </c:pt>
                <c:pt idx="216">
                  <c:v>45821</c:v>
                </c:pt>
                <c:pt idx="217">
                  <c:v>45824</c:v>
                </c:pt>
                <c:pt idx="218">
                  <c:v>45825</c:v>
                </c:pt>
                <c:pt idx="219">
                  <c:v>45826</c:v>
                </c:pt>
                <c:pt idx="220">
                  <c:v>45828</c:v>
                </c:pt>
                <c:pt idx="221">
                  <c:v>45831</c:v>
                </c:pt>
                <c:pt idx="222">
                  <c:v>45832</c:v>
                </c:pt>
                <c:pt idx="223">
                  <c:v>45833</c:v>
                </c:pt>
                <c:pt idx="224">
                  <c:v>45834</c:v>
                </c:pt>
                <c:pt idx="225">
                  <c:v>45835</c:v>
                </c:pt>
                <c:pt idx="226">
                  <c:v>45838</c:v>
                </c:pt>
                <c:pt idx="227">
                  <c:v>45839</c:v>
                </c:pt>
                <c:pt idx="228">
                  <c:v>45840</c:v>
                </c:pt>
                <c:pt idx="229">
                  <c:v>45841</c:v>
                </c:pt>
                <c:pt idx="230">
                  <c:v>45845</c:v>
                </c:pt>
                <c:pt idx="231">
                  <c:v>45846</c:v>
                </c:pt>
                <c:pt idx="232">
                  <c:v>45847</c:v>
                </c:pt>
                <c:pt idx="233">
                  <c:v>45848</c:v>
                </c:pt>
                <c:pt idx="234">
                  <c:v>45849</c:v>
                </c:pt>
                <c:pt idx="235">
                  <c:v>45852</c:v>
                </c:pt>
                <c:pt idx="236">
                  <c:v>45853</c:v>
                </c:pt>
                <c:pt idx="237">
                  <c:v>45854</c:v>
                </c:pt>
                <c:pt idx="238">
                  <c:v>45855</c:v>
                </c:pt>
                <c:pt idx="239">
                  <c:v>45856</c:v>
                </c:pt>
                <c:pt idx="240">
                  <c:v>45859</c:v>
                </c:pt>
                <c:pt idx="241">
                  <c:v>45860</c:v>
                </c:pt>
                <c:pt idx="242">
                  <c:v>45861</c:v>
                </c:pt>
                <c:pt idx="243">
                  <c:v>45862</c:v>
                </c:pt>
                <c:pt idx="244">
                  <c:v>45863</c:v>
                </c:pt>
                <c:pt idx="245">
                  <c:v>45866</c:v>
                </c:pt>
                <c:pt idx="246">
                  <c:v>45867</c:v>
                </c:pt>
                <c:pt idx="247">
                  <c:v>45868</c:v>
                </c:pt>
                <c:pt idx="248">
                  <c:v>45869</c:v>
                </c:pt>
                <c:pt idx="249">
                  <c:v>45870</c:v>
                </c:pt>
                <c:pt idx="250">
                  <c:v>45873</c:v>
                </c:pt>
                <c:pt idx="251">
                  <c:v>45874</c:v>
                </c:pt>
                <c:pt idx="252">
                  <c:v>45875</c:v>
                </c:pt>
                <c:pt idx="253">
                  <c:v>45876</c:v>
                </c:pt>
                <c:pt idx="254">
                  <c:v>45877</c:v>
                </c:pt>
                <c:pt idx="255">
                  <c:v>45880</c:v>
                </c:pt>
                <c:pt idx="256">
                  <c:v>45881</c:v>
                </c:pt>
                <c:pt idx="257">
                  <c:v>45882</c:v>
                </c:pt>
                <c:pt idx="258">
                  <c:v>45883</c:v>
                </c:pt>
                <c:pt idx="259">
                  <c:v>45884</c:v>
                </c:pt>
                <c:pt idx="260">
                  <c:v>45887</c:v>
                </c:pt>
                <c:pt idx="261">
                  <c:v>45888</c:v>
                </c:pt>
                <c:pt idx="262">
                  <c:v>45889</c:v>
                </c:pt>
                <c:pt idx="263">
                  <c:v>45890</c:v>
                </c:pt>
                <c:pt idx="264">
                  <c:v>45891</c:v>
                </c:pt>
                <c:pt idx="265">
                  <c:v>45894</c:v>
                </c:pt>
                <c:pt idx="266">
                  <c:v>45895</c:v>
                </c:pt>
                <c:pt idx="267">
                  <c:v>45896</c:v>
                </c:pt>
                <c:pt idx="268">
                  <c:v>45897</c:v>
                </c:pt>
                <c:pt idx="269">
                  <c:v>45898</c:v>
                </c:pt>
                <c:pt idx="270">
                  <c:v>45902</c:v>
                </c:pt>
                <c:pt idx="271">
                  <c:v>45903</c:v>
                </c:pt>
                <c:pt idx="272">
                  <c:v>45904</c:v>
                </c:pt>
                <c:pt idx="273">
                  <c:v>45905</c:v>
                </c:pt>
                <c:pt idx="274">
                  <c:v>45908</c:v>
                </c:pt>
                <c:pt idx="275">
                  <c:v>45909</c:v>
                </c:pt>
                <c:pt idx="276">
                  <c:v>45910</c:v>
                </c:pt>
                <c:pt idx="277">
                  <c:v>45911</c:v>
                </c:pt>
                <c:pt idx="278">
                  <c:v>45912</c:v>
                </c:pt>
                <c:pt idx="279">
                  <c:v>45915</c:v>
                </c:pt>
                <c:pt idx="280">
                  <c:v>45916</c:v>
                </c:pt>
                <c:pt idx="281">
                  <c:v>45917</c:v>
                </c:pt>
                <c:pt idx="282">
                  <c:v>45918</c:v>
                </c:pt>
                <c:pt idx="283">
                  <c:v>45919</c:v>
                </c:pt>
                <c:pt idx="284">
                  <c:v>45922</c:v>
                </c:pt>
                <c:pt idx="285">
                  <c:v>45923</c:v>
                </c:pt>
                <c:pt idx="286">
                  <c:v>45924</c:v>
                </c:pt>
                <c:pt idx="287">
                  <c:v>45925</c:v>
                </c:pt>
                <c:pt idx="288">
                  <c:v>45926</c:v>
                </c:pt>
                <c:pt idx="289">
                  <c:v>45929</c:v>
                </c:pt>
                <c:pt idx="290">
                  <c:v>45930</c:v>
                </c:pt>
                <c:pt idx="291">
                  <c:v>45931</c:v>
                </c:pt>
                <c:pt idx="292">
                  <c:v>45932</c:v>
                </c:pt>
                <c:pt idx="293">
                  <c:v>45933</c:v>
                </c:pt>
                <c:pt idx="294">
                  <c:v>45936</c:v>
                </c:pt>
                <c:pt idx="295">
                  <c:v>45937</c:v>
                </c:pt>
                <c:pt idx="296">
                  <c:v>45938</c:v>
                </c:pt>
                <c:pt idx="297">
                  <c:v>45939</c:v>
                </c:pt>
                <c:pt idx="298">
                  <c:v>45940</c:v>
                </c:pt>
                <c:pt idx="299">
                  <c:v>45943</c:v>
                </c:pt>
                <c:pt idx="300">
                  <c:v>45944</c:v>
                </c:pt>
                <c:pt idx="301">
                  <c:v>45945</c:v>
                </c:pt>
                <c:pt idx="302">
                  <c:v>45946</c:v>
                </c:pt>
                <c:pt idx="303">
                  <c:v>45947</c:v>
                </c:pt>
                <c:pt idx="304">
                  <c:v>45950</c:v>
                </c:pt>
                <c:pt idx="305">
                  <c:v>45951</c:v>
                </c:pt>
                <c:pt idx="306">
                  <c:v>45952</c:v>
                </c:pt>
                <c:pt idx="307">
                  <c:v>45953</c:v>
                </c:pt>
                <c:pt idx="308">
                  <c:v>45954</c:v>
                </c:pt>
                <c:pt idx="309">
                  <c:v>45957</c:v>
                </c:pt>
                <c:pt idx="310">
                  <c:v>45958</c:v>
                </c:pt>
                <c:pt idx="311">
                  <c:v>45959</c:v>
                </c:pt>
                <c:pt idx="312">
                  <c:v>45960</c:v>
                </c:pt>
                <c:pt idx="313">
                  <c:v>45961</c:v>
                </c:pt>
                <c:pt idx="314">
                  <c:v>45964</c:v>
                </c:pt>
                <c:pt idx="315">
                  <c:v>45965</c:v>
                </c:pt>
                <c:pt idx="316">
                  <c:v>45966</c:v>
                </c:pt>
                <c:pt idx="317">
                  <c:v>45967</c:v>
                </c:pt>
                <c:pt idx="318">
                  <c:v>45968</c:v>
                </c:pt>
                <c:pt idx="319">
                  <c:v>45971</c:v>
                </c:pt>
                <c:pt idx="320">
                  <c:v>45972</c:v>
                </c:pt>
                <c:pt idx="321">
                  <c:v>45973</c:v>
                </c:pt>
                <c:pt idx="322">
                  <c:v>45974</c:v>
                </c:pt>
                <c:pt idx="323">
                  <c:v>45975</c:v>
                </c:pt>
                <c:pt idx="324">
                  <c:v>45978</c:v>
                </c:pt>
                <c:pt idx="325">
                  <c:v>45979</c:v>
                </c:pt>
                <c:pt idx="326">
                  <c:v>45980</c:v>
                </c:pt>
                <c:pt idx="327">
                  <c:v>45981</c:v>
                </c:pt>
                <c:pt idx="328">
                  <c:v>45982</c:v>
                </c:pt>
                <c:pt idx="329">
                  <c:v>45985</c:v>
                </c:pt>
                <c:pt idx="330">
                  <c:v>45986</c:v>
                </c:pt>
                <c:pt idx="331">
                  <c:v>45987</c:v>
                </c:pt>
                <c:pt idx="332">
                  <c:v>45989</c:v>
                </c:pt>
                <c:pt idx="333">
                  <c:v>45992</c:v>
                </c:pt>
                <c:pt idx="334">
                  <c:v>45993</c:v>
                </c:pt>
                <c:pt idx="335">
                  <c:v>45994</c:v>
                </c:pt>
                <c:pt idx="336">
                  <c:v>45995</c:v>
                </c:pt>
                <c:pt idx="337">
                  <c:v>45996</c:v>
                </c:pt>
                <c:pt idx="338">
                  <c:v>45999</c:v>
                </c:pt>
                <c:pt idx="339">
                  <c:v>46000</c:v>
                </c:pt>
                <c:pt idx="340">
                  <c:v>46001</c:v>
                </c:pt>
                <c:pt idx="341">
                  <c:v>46002</c:v>
                </c:pt>
                <c:pt idx="342">
                  <c:v>46003</c:v>
                </c:pt>
                <c:pt idx="343">
                  <c:v>46006</c:v>
                </c:pt>
                <c:pt idx="344">
                  <c:v>46007</c:v>
                </c:pt>
                <c:pt idx="345">
                  <c:v>46008</c:v>
                </c:pt>
                <c:pt idx="346">
                  <c:v>46009</c:v>
                </c:pt>
                <c:pt idx="347">
                  <c:v>46010</c:v>
                </c:pt>
                <c:pt idx="348">
                  <c:v>46013</c:v>
                </c:pt>
                <c:pt idx="349">
                  <c:v>46014</c:v>
                </c:pt>
                <c:pt idx="350">
                  <c:v>46015</c:v>
                </c:pt>
                <c:pt idx="351">
                  <c:v>46017</c:v>
                </c:pt>
                <c:pt idx="352">
                  <c:v>46020</c:v>
                </c:pt>
                <c:pt idx="353">
                  <c:v>46021</c:v>
                </c:pt>
                <c:pt idx="354">
                  <c:v>46022</c:v>
                </c:pt>
                <c:pt idx="355">
                  <c:v>46024</c:v>
                </c:pt>
                <c:pt idx="356">
                  <c:v>46027</c:v>
                </c:pt>
                <c:pt idx="357">
                  <c:v>46028</c:v>
                </c:pt>
                <c:pt idx="358">
                  <c:v>46029</c:v>
                </c:pt>
                <c:pt idx="359">
                  <c:v>46030</c:v>
                </c:pt>
                <c:pt idx="360">
                  <c:v>46031</c:v>
                </c:pt>
                <c:pt idx="361">
                  <c:v>46034</c:v>
                </c:pt>
                <c:pt idx="362">
                  <c:v>46035</c:v>
                </c:pt>
                <c:pt idx="363">
                  <c:v>46036</c:v>
                </c:pt>
                <c:pt idx="364">
                  <c:v>46037</c:v>
                </c:pt>
                <c:pt idx="365">
                  <c:v>46038</c:v>
                </c:pt>
                <c:pt idx="366">
                  <c:v>46042</c:v>
                </c:pt>
                <c:pt idx="367">
                  <c:v>46043</c:v>
                </c:pt>
                <c:pt idx="368">
                  <c:v>46044</c:v>
                </c:pt>
                <c:pt idx="369">
                  <c:v>46045</c:v>
                </c:pt>
                <c:pt idx="370">
                  <c:v>46048</c:v>
                </c:pt>
                <c:pt idx="371">
                  <c:v>46049</c:v>
                </c:pt>
                <c:pt idx="372">
                  <c:v>46050</c:v>
                </c:pt>
                <c:pt idx="373">
                  <c:v>46051</c:v>
                </c:pt>
                <c:pt idx="374">
                  <c:v>46052</c:v>
                </c:pt>
                <c:pt idx="375">
                  <c:v>46055</c:v>
                </c:pt>
                <c:pt idx="376">
                  <c:v>46056</c:v>
                </c:pt>
                <c:pt idx="377">
                  <c:v>46057</c:v>
                </c:pt>
                <c:pt idx="378">
                  <c:v>46058</c:v>
                </c:pt>
                <c:pt idx="379">
                  <c:v>46059</c:v>
                </c:pt>
                <c:pt idx="380">
                  <c:v>46062</c:v>
                </c:pt>
                <c:pt idx="381">
                  <c:v>46063</c:v>
                </c:pt>
                <c:pt idx="382">
                  <c:v>46064</c:v>
                </c:pt>
                <c:pt idx="383">
                  <c:v>46065</c:v>
                </c:pt>
                <c:pt idx="384">
                  <c:v>46066</c:v>
                </c:pt>
                <c:pt idx="385">
                  <c:v>46070</c:v>
                </c:pt>
                <c:pt idx="386">
                  <c:v>46071</c:v>
                </c:pt>
                <c:pt idx="387">
                  <c:v>46072</c:v>
                </c:pt>
                <c:pt idx="388">
                  <c:v>46073</c:v>
                </c:pt>
                <c:pt idx="389">
                  <c:v>46076</c:v>
                </c:pt>
                <c:pt idx="390">
                  <c:v>46077</c:v>
                </c:pt>
                <c:pt idx="391">
                  <c:v>46078</c:v>
                </c:pt>
                <c:pt idx="392">
                  <c:v>46079</c:v>
                </c:pt>
                <c:pt idx="393">
                  <c:v>46080</c:v>
                </c:pt>
                <c:pt idx="394">
                  <c:v>46083</c:v>
                </c:pt>
                <c:pt idx="395">
                  <c:v>46084</c:v>
                </c:pt>
                <c:pt idx="396">
                  <c:v>46085</c:v>
                </c:pt>
                <c:pt idx="397">
                  <c:v>46086</c:v>
                </c:pt>
                <c:pt idx="398">
                  <c:v>46087</c:v>
                </c:pt>
                <c:pt idx="399">
                  <c:v>46090</c:v>
                </c:pt>
                <c:pt idx="400">
                  <c:v>46091</c:v>
                </c:pt>
                <c:pt idx="401">
                  <c:v>46092</c:v>
                </c:pt>
                <c:pt idx="402">
                  <c:v>46093</c:v>
                </c:pt>
                <c:pt idx="403">
                  <c:v>46094</c:v>
                </c:pt>
                <c:pt idx="404">
                  <c:v>46097</c:v>
                </c:pt>
                <c:pt idx="405">
                  <c:v>46098</c:v>
                </c:pt>
                <c:pt idx="406">
                  <c:v>46099</c:v>
                </c:pt>
                <c:pt idx="407">
                  <c:v>46100</c:v>
                </c:pt>
                <c:pt idx="408">
                  <c:v>46101</c:v>
                </c:pt>
                <c:pt idx="409">
                  <c:v>46104</c:v>
                </c:pt>
                <c:pt idx="410">
                  <c:v>46105</c:v>
                </c:pt>
                <c:pt idx="411">
                  <c:v>46106</c:v>
                </c:pt>
                <c:pt idx="412">
                  <c:v>46107</c:v>
                </c:pt>
                <c:pt idx="413">
                  <c:v>46108</c:v>
                </c:pt>
                <c:pt idx="414">
                  <c:v>46111</c:v>
                </c:pt>
                <c:pt idx="415">
                  <c:v>46112</c:v>
                </c:pt>
                <c:pt idx="416">
                  <c:v>46113</c:v>
                </c:pt>
                <c:pt idx="417">
                  <c:v>46114</c:v>
                </c:pt>
                <c:pt idx="418">
                  <c:v>46118</c:v>
                </c:pt>
                <c:pt idx="419">
                  <c:v>46119</c:v>
                </c:pt>
                <c:pt idx="420">
                  <c:v>46120</c:v>
                </c:pt>
                <c:pt idx="421">
                  <c:v>46121</c:v>
                </c:pt>
                <c:pt idx="422">
                  <c:v>46122</c:v>
                </c:pt>
                <c:pt idx="423">
                  <c:v>46125</c:v>
                </c:pt>
                <c:pt idx="424">
                  <c:v>46126</c:v>
                </c:pt>
                <c:pt idx="425">
                  <c:v>46127</c:v>
                </c:pt>
                <c:pt idx="426">
                  <c:v>46128</c:v>
                </c:pt>
                <c:pt idx="427">
                  <c:v>46129</c:v>
                </c:pt>
                <c:pt idx="428">
                  <c:v>46132</c:v>
                </c:pt>
                <c:pt idx="429">
                  <c:v>46133</c:v>
                </c:pt>
                <c:pt idx="430">
                  <c:v>46134</c:v>
                </c:pt>
                <c:pt idx="431">
                  <c:v>46135</c:v>
                </c:pt>
                <c:pt idx="432">
                  <c:v>46136</c:v>
                </c:pt>
                <c:pt idx="433">
                  <c:v>46139</c:v>
                </c:pt>
                <c:pt idx="434">
                  <c:v>46140</c:v>
                </c:pt>
                <c:pt idx="435">
                  <c:v>46141</c:v>
                </c:pt>
                <c:pt idx="436">
                  <c:v>46142</c:v>
                </c:pt>
                <c:pt idx="437">
                  <c:v>46143</c:v>
                </c:pt>
                <c:pt idx="438">
                  <c:v>46146</c:v>
                </c:pt>
                <c:pt idx="439">
                  <c:v>46147</c:v>
                </c:pt>
                <c:pt idx="440">
                  <c:v>46148</c:v>
                </c:pt>
                <c:pt idx="441">
                  <c:v>46149</c:v>
                </c:pt>
                <c:pt idx="442">
                  <c:v>46150</c:v>
                </c:pt>
                <c:pt idx="443">
                  <c:v>46153</c:v>
                </c:pt>
                <c:pt idx="444">
                  <c:v>46154</c:v>
                </c:pt>
                <c:pt idx="445">
                  <c:v>46155</c:v>
                </c:pt>
                <c:pt idx="446">
                  <c:v>46156</c:v>
                </c:pt>
                <c:pt idx="447">
                  <c:v>46157</c:v>
                </c:pt>
                <c:pt idx="448">
                  <c:v>46160</c:v>
                </c:pt>
                <c:pt idx="449">
                  <c:v>46161</c:v>
                </c:pt>
                <c:pt idx="450">
                  <c:v>46162</c:v>
                </c:pt>
                <c:pt idx="451">
                  <c:v>46163</c:v>
                </c:pt>
                <c:pt idx="452">
                  <c:v>46164</c:v>
                </c:pt>
                <c:pt idx="453">
                  <c:v>46168</c:v>
                </c:pt>
                <c:pt idx="454">
                  <c:v>46169</c:v>
                </c:pt>
                <c:pt idx="455">
                  <c:v>46170</c:v>
                </c:pt>
                <c:pt idx="456">
                  <c:v>46171</c:v>
                </c:pt>
                <c:pt idx="457">
                  <c:v>46174</c:v>
                </c:pt>
                <c:pt idx="458">
                  <c:v>46175</c:v>
                </c:pt>
                <c:pt idx="459">
                  <c:v>46176</c:v>
                </c:pt>
                <c:pt idx="460">
                  <c:v>46177</c:v>
                </c:pt>
                <c:pt idx="461">
                  <c:v>46178</c:v>
                </c:pt>
                <c:pt idx="462">
                  <c:v>46181</c:v>
                </c:pt>
                <c:pt idx="463">
                  <c:v>46182</c:v>
                </c:pt>
                <c:pt idx="464">
                  <c:v>46183</c:v>
                </c:pt>
                <c:pt idx="465">
                  <c:v>46184</c:v>
                </c:pt>
                <c:pt idx="466">
                  <c:v>46185</c:v>
                </c:pt>
                <c:pt idx="467">
                  <c:v>46188</c:v>
                </c:pt>
                <c:pt idx="468">
                  <c:v>46189</c:v>
                </c:pt>
                <c:pt idx="469">
                  <c:v>46190</c:v>
                </c:pt>
                <c:pt idx="470">
                  <c:v>46191</c:v>
                </c:pt>
                <c:pt idx="471">
                  <c:v>46195</c:v>
                </c:pt>
                <c:pt idx="472">
                  <c:v>46196</c:v>
                </c:pt>
                <c:pt idx="473">
                  <c:v>46197</c:v>
                </c:pt>
                <c:pt idx="474">
                  <c:v>46198</c:v>
                </c:pt>
                <c:pt idx="475">
                  <c:v>46199</c:v>
                </c:pt>
                <c:pt idx="476">
                  <c:v>46202</c:v>
                </c:pt>
                <c:pt idx="477">
                  <c:v>46203</c:v>
                </c:pt>
                <c:pt idx="478">
                  <c:v>46204</c:v>
                </c:pt>
                <c:pt idx="479">
                  <c:v>46205</c:v>
                </c:pt>
                <c:pt idx="480">
                  <c:v>46209</c:v>
                </c:pt>
                <c:pt idx="481">
                  <c:v>46210</c:v>
                </c:pt>
                <c:pt idx="482">
                  <c:v>46211</c:v>
                </c:pt>
                <c:pt idx="483">
                  <c:v>46212</c:v>
                </c:pt>
                <c:pt idx="484">
                  <c:v>46213</c:v>
                </c:pt>
                <c:pt idx="485">
                  <c:v>46216</c:v>
                </c:pt>
                <c:pt idx="486">
                  <c:v>46217</c:v>
                </c:pt>
                <c:pt idx="487">
                  <c:v>46218</c:v>
                </c:pt>
                <c:pt idx="488">
                  <c:v>46219</c:v>
                </c:pt>
                <c:pt idx="489">
                  <c:v>46220</c:v>
                </c:pt>
                <c:pt idx="490">
                  <c:v>46223</c:v>
                </c:pt>
                <c:pt idx="491">
                  <c:v>46224</c:v>
                </c:pt>
                <c:pt idx="492">
                  <c:v>46225</c:v>
                </c:pt>
                <c:pt idx="493">
                  <c:v>46226</c:v>
                </c:pt>
                <c:pt idx="494">
                  <c:v>46227</c:v>
                </c:pt>
                <c:pt idx="495">
                  <c:v>46230</c:v>
                </c:pt>
                <c:pt idx="496">
                  <c:v>46231</c:v>
                </c:pt>
                <c:pt idx="497">
                  <c:v>46232</c:v>
                </c:pt>
                <c:pt idx="498">
                  <c:v>46233</c:v>
                </c:pt>
                <c:pt idx="499">
                  <c:v>46234</c:v>
                </c:pt>
              </c:numCache>
            </c:numRef>
          </c:cat>
          <c:val>
            <c:numRef>
              <c:f>Performance!$G$2:$G$501</c:f>
              <c:numCache>
                <c:formatCode>0.00</c:formatCode>
                <c:ptCount val="500"/>
                <c:pt idx="0">
                  <c:v>97.010819999999995</c:v>
                </c:pt>
                <c:pt idx="1">
                  <c:v>95.040954280094212</c:v>
                </c:pt>
                <c:pt idx="2">
                  <c:v>95.630746318513928</c:v>
                </c:pt>
                <c:pt idx="3">
                  <c:v>93.344269970455898</c:v>
                </c:pt>
                <c:pt idx="4">
                  <c:v>98.689088940302398</c:v>
                </c:pt>
                <c:pt idx="5">
                  <c:v>99.768638127109654</c:v>
                </c:pt>
                <c:pt idx="6">
                  <c:v>99.919670285953799</c:v>
                </c:pt>
                <c:pt idx="7">
                  <c:v>102.87336918056425</c:v>
                </c:pt>
                <c:pt idx="8">
                  <c:v>103.78533038515272</c:v>
                </c:pt>
                <c:pt idx="9">
                  <c:v>107.77262993332738</c:v>
                </c:pt>
                <c:pt idx="10">
                  <c:v>107.87024542398001</c:v>
                </c:pt>
                <c:pt idx="11">
                  <c:v>109.48875938767692</c:v>
                </c:pt>
                <c:pt idx="12">
                  <c:v>109.59777208993879</c:v>
                </c:pt>
                <c:pt idx="13">
                  <c:v>109.86149589374554</c:v>
                </c:pt>
                <c:pt idx="14">
                  <c:v>108.12127255053376</c:v>
                </c:pt>
                <c:pt idx="15">
                  <c:v>110.0049399528972</c:v>
                </c:pt>
                <c:pt idx="16">
                  <c:v>107.99497424207856</c:v>
                </c:pt>
                <c:pt idx="17">
                  <c:v>108.80818017794552</c:v>
                </c:pt>
                <c:pt idx="18">
                  <c:v>107.5196835010145</c:v>
                </c:pt>
                <c:pt idx="19">
                  <c:v>107.97094027955808</c:v>
                </c:pt>
                <c:pt idx="20">
                  <c:v>111.15795069913</c:v>
                </c:pt>
                <c:pt idx="21">
                  <c:v>106.69561025299308</c:v>
                </c:pt>
                <c:pt idx="22">
                  <c:v>107.31158567019249</c:v>
                </c:pt>
                <c:pt idx="23">
                  <c:v>105.94381881251346</c:v>
                </c:pt>
                <c:pt idx="24">
                  <c:v>101.86574204107549</c:v>
                </c:pt>
                <c:pt idx="25">
                  <c:v>104.46134084160694</c:v>
                </c:pt>
                <c:pt idx="26">
                  <c:v>106.06591822299103</c:v>
                </c:pt>
                <c:pt idx="27">
                  <c:v>109.84760944186047</c:v>
                </c:pt>
                <c:pt idx="28">
                  <c:v>110.95342203841848</c:v>
                </c:pt>
                <c:pt idx="29">
                  <c:v>111.70497347505579</c:v>
                </c:pt>
                <c:pt idx="30">
                  <c:v>111.31008254240476</c:v>
                </c:pt>
                <c:pt idx="31">
                  <c:v>110.81958564756496</c:v>
                </c:pt>
                <c:pt idx="32">
                  <c:v>109.65463797308334</c:v>
                </c:pt>
                <c:pt idx="33">
                  <c:v>112.68491768601103</c:v>
                </c:pt>
                <c:pt idx="34">
                  <c:v>112.85000627392726</c:v>
                </c:pt>
                <c:pt idx="35">
                  <c:v>112.68547751008023</c:v>
                </c:pt>
                <c:pt idx="36">
                  <c:v>111.98375360237674</c:v>
                </c:pt>
                <c:pt idx="37">
                  <c:v>112.32289852785284</c:v>
                </c:pt>
                <c:pt idx="38">
                  <c:v>113.85906310538466</c:v>
                </c:pt>
                <c:pt idx="39">
                  <c:v>111.98786261462524</c:v>
                </c:pt>
                <c:pt idx="40">
                  <c:v>112.38911199071329</c:v>
                </c:pt>
                <c:pt idx="41">
                  <c:v>110.76126045018017</c:v>
                </c:pt>
                <c:pt idx="42">
                  <c:v>111.83140196646536</c:v>
                </c:pt>
                <c:pt idx="43">
                  <c:v>112.13460586152956</c:v>
                </c:pt>
                <c:pt idx="44">
                  <c:v>114.58799026880932</c:v>
                </c:pt>
                <c:pt idx="45">
                  <c:v>114.32035741285758</c:v>
                </c:pt>
                <c:pt idx="46">
                  <c:v>115.09470315282354</c:v>
                </c:pt>
                <c:pt idx="47">
                  <c:v>115.78810914674141</c:v>
                </c:pt>
                <c:pt idx="48">
                  <c:v>114.60735538798126</c:v>
                </c:pt>
                <c:pt idx="49">
                  <c:v>115.81880143580381</c:v>
                </c:pt>
                <c:pt idx="50">
                  <c:v>116.70316959743811</c:v>
                </c:pt>
                <c:pt idx="51">
                  <c:v>114.99920715790377</c:v>
                </c:pt>
                <c:pt idx="52">
                  <c:v>116.50205014681335</c:v>
                </c:pt>
                <c:pt idx="53">
                  <c:v>117.05149233913168</c:v>
                </c:pt>
                <c:pt idx="54">
                  <c:v>116.24441480815787</c:v>
                </c:pt>
                <c:pt idx="55">
                  <c:v>116.14198046231776</c:v>
                </c:pt>
                <c:pt idx="56">
                  <c:v>116.036137023547</c:v>
                </c:pt>
                <c:pt idx="57">
                  <c:v>114.56195684902045</c:v>
                </c:pt>
                <c:pt idx="58">
                  <c:v>114.05481409300316</c:v>
                </c:pt>
                <c:pt idx="59">
                  <c:v>114.26579120539982</c:v>
                </c:pt>
                <c:pt idx="60">
                  <c:v>115.59159855543211</c:v>
                </c:pt>
                <c:pt idx="61">
                  <c:v>117.52666306320569</c:v>
                </c:pt>
                <c:pt idx="62">
                  <c:v>114.09453415477749</c:v>
                </c:pt>
                <c:pt idx="63">
                  <c:v>111.40862799466235</c:v>
                </c:pt>
                <c:pt idx="64">
                  <c:v>112.27887966953983</c:v>
                </c:pt>
                <c:pt idx="65">
                  <c:v>111.63600100757068</c:v>
                </c:pt>
                <c:pt idx="66">
                  <c:v>113.57597425829192</c:v>
                </c:pt>
                <c:pt idx="67">
                  <c:v>117.13820053110634</c:v>
                </c:pt>
                <c:pt idx="68">
                  <c:v>118.84953118890374</c:v>
                </c:pt>
                <c:pt idx="69">
                  <c:v>119.4220675313402</c:v>
                </c:pt>
                <c:pt idx="70">
                  <c:v>118.97283025516144</c:v>
                </c:pt>
                <c:pt idx="71">
                  <c:v>117.70254889945613</c:v>
                </c:pt>
                <c:pt idx="72">
                  <c:v>115.92105585005586</c:v>
                </c:pt>
                <c:pt idx="73">
                  <c:v>115.1231460677708</c:v>
                </c:pt>
                <c:pt idx="74">
                  <c:v>112.43484055448791</c:v>
                </c:pt>
                <c:pt idx="75">
                  <c:v>112.95824924806428</c:v>
                </c:pt>
                <c:pt idx="76">
                  <c:v>113.17805414048483</c:v>
                </c:pt>
                <c:pt idx="77">
                  <c:v>113.18983122244258</c:v>
                </c:pt>
                <c:pt idx="78">
                  <c:v>114.50949018497677</c:v>
                </c:pt>
                <c:pt idx="79">
                  <c:v>115.05612299317788</c:v>
                </c:pt>
                <c:pt idx="80">
                  <c:v>116.00933386297724</c:v>
                </c:pt>
                <c:pt idx="81">
                  <c:v>116.43233776896714</c:v>
                </c:pt>
                <c:pt idx="82">
                  <c:v>114.94116192328995</c:v>
                </c:pt>
                <c:pt idx="83">
                  <c:v>116.21132325606395</c:v>
                </c:pt>
                <c:pt idx="84">
                  <c:v>118.45288082079452</c:v>
                </c:pt>
                <c:pt idx="85">
                  <c:v>118.40856191234118</c:v>
                </c:pt>
                <c:pt idx="86">
                  <c:v>124.97096547126125</c:v>
                </c:pt>
                <c:pt idx="87">
                  <c:v>123.09321660402117</c:v>
                </c:pt>
                <c:pt idx="88">
                  <c:v>124.17987391893057</c:v>
                </c:pt>
                <c:pt idx="89">
                  <c:v>120.31031480213268</c:v>
                </c:pt>
                <c:pt idx="90">
                  <c:v>119.55620397405779</c:v>
                </c:pt>
                <c:pt idx="91">
                  <c:v>122.41497668851922</c:v>
                </c:pt>
                <c:pt idx="92">
                  <c:v>121.1793666763464</c:v>
                </c:pt>
                <c:pt idx="93">
                  <c:v>129.09834982770798</c:v>
                </c:pt>
                <c:pt idx="94">
                  <c:v>132.9417655893607</c:v>
                </c:pt>
                <c:pt idx="95">
                  <c:v>128.31539626804567</c:v>
                </c:pt>
                <c:pt idx="96">
                  <c:v>122.42152494903837</c:v>
                </c:pt>
                <c:pt idx="97">
                  <c:v>123.04780788457893</c:v>
                </c:pt>
                <c:pt idx="98">
                  <c:v>124.86048309804417</c:v>
                </c:pt>
                <c:pt idx="99">
                  <c:v>127.88576407742725</c:v>
                </c:pt>
                <c:pt idx="100">
                  <c:v>130.02072841175115</c:v>
                </c:pt>
                <c:pt idx="101">
                  <c:v>130.46540684412156</c:v>
                </c:pt>
                <c:pt idx="102">
                  <c:v>128.96434349848147</c:v>
                </c:pt>
                <c:pt idx="103">
                  <c:v>126.7568573487807</c:v>
                </c:pt>
                <c:pt idx="104">
                  <c:v>125.78015241206313</c:v>
                </c:pt>
                <c:pt idx="105">
                  <c:v>126.72457545361246</c:v>
                </c:pt>
                <c:pt idx="106">
                  <c:v>129.02720775097293</c:v>
                </c:pt>
                <c:pt idx="107">
                  <c:v>129.6732156265706</c:v>
                </c:pt>
                <c:pt idx="108">
                  <c:v>127.86888830093835</c:v>
                </c:pt>
                <c:pt idx="109">
                  <c:v>128.17358183224621</c:v>
                </c:pt>
                <c:pt idx="110">
                  <c:v>125.15197987475261</c:v>
                </c:pt>
                <c:pt idx="111">
                  <c:v>125.79402880491499</c:v>
                </c:pt>
                <c:pt idx="112">
                  <c:v>124.8948943474589</c:v>
                </c:pt>
                <c:pt idx="113">
                  <c:v>127.25691171004873</c:v>
                </c:pt>
                <c:pt idx="114">
                  <c:v>127.86371949562573</c:v>
                </c:pt>
                <c:pt idx="115">
                  <c:v>130.63052531344923</c:v>
                </c:pt>
                <c:pt idx="116">
                  <c:v>131.74551563073592</c:v>
                </c:pt>
                <c:pt idx="117">
                  <c:v>132.89205798834308</c:v>
                </c:pt>
                <c:pt idx="118">
                  <c:v>133.74348438045271</c:v>
                </c:pt>
                <c:pt idx="119">
                  <c:v>133.87721087941065</c:v>
                </c:pt>
                <c:pt idx="120">
                  <c:v>122.22796355902989</c:v>
                </c:pt>
                <c:pt idx="121">
                  <c:v>123.62412322884371</c:v>
                </c:pt>
                <c:pt idx="122">
                  <c:v>124.6287311776795</c:v>
                </c:pt>
                <c:pt idx="123">
                  <c:v>127.88737356140732</c:v>
                </c:pt>
                <c:pt idx="124">
                  <c:v>128.40018492036788</c:v>
                </c:pt>
                <c:pt idx="125">
                  <c:v>128.15196720408778</c:v>
                </c:pt>
                <c:pt idx="126">
                  <c:v>128.54395882582756</c:v>
                </c:pt>
                <c:pt idx="127">
                  <c:v>131.37556834161305</c:v>
                </c:pt>
                <c:pt idx="128">
                  <c:v>132.21871677014312</c:v>
                </c:pt>
                <c:pt idx="129">
                  <c:v>128.84927218040599</c:v>
                </c:pt>
                <c:pt idx="130">
                  <c:v>130.51896328351816</c:v>
                </c:pt>
                <c:pt idx="131">
                  <c:v>129.46986647476913</c:v>
                </c:pt>
                <c:pt idx="132">
                  <c:v>128.71492587077663</c:v>
                </c:pt>
                <c:pt idx="133">
                  <c:v>128.46961736103418</c:v>
                </c:pt>
                <c:pt idx="134">
                  <c:v>128.68558313834322</c:v>
                </c:pt>
                <c:pt idx="135">
                  <c:v>129.09428057188444</c:v>
                </c:pt>
                <c:pt idx="136">
                  <c:v>130.06448721748535</c:v>
                </c:pt>
                <c:pt idx="137">
                  <c:v>128.57611064613747</c:v>
                </c:pt>
                <c:pt idx="138">
                  <c:v>125.2716197422987</c:v>
                </c:pt>
                <c:pt idx="139">
                  <c:v>122.40516894559168</c:v>
                </c:pt>
                <c:pt idx="140">
                  <c:v>120.37922728499427</c:v>
                </c:pt>
                <c:pt idx="141">
                  <c:v>122.51091251285358</c:v>
                </c:pt>
                <c:pt idx="142">
                  <c:v>118.22581757565246</c:v>
                </c:pt>
                <c:pt idx="143">
                  <c:v>120.75578280128123</c:v>
                </c:pt>
                <c:pt idx="144">
                  <c:v>117.36635321742008</c:v>
                </c:pt>
                <c:pt idx="145">
                  <c:v>116.57379208337252</c:v>
                </c:pt>
                <c:pt idx="146">
                  <c:v>118.07959429094637</c:v>
                </c:pt>
                <c:pt idx="147">
                  <c:v>110.1923831272135</c:v>
                </c:pt>
                <c:pt idx="148">
                  <c:v>110.7953318257461</c:v>
                </c:pt>
                <c:pt idx="149">
                  <c:v>105.9454086578708</c:v>
                </c:pt>
                <c:pt idx="150">
                  <c:v>105.89275188275047</c:v>
                </c:pt>
                <c:pt idx="151">
                  <c:v>107.9372189017479</c:v>
                </c:pt>
                <c:pt idx="152">
                  <c:v>106.02403892850808</c:v>
                </c:pt>
                <c:pt idx="153">
                  <c:v>107.9087360276263</c:v>
                </c:pt>
                <c:pt idx="154">
                  <c:v>109.00040209344382</c:v>
                </c:pt>
                <c:pt idx="155">
                  <c:v>107.50386755685203</c:v>
                </c:pt>
                <c:pt idx="156">
                  <c:v>110.17214805835458</c:v>
                </c:pt>
                <c:pt idx="157">
                  <c:v>109.99793173890843</c:v>
                </c:pt>
                <c:pt idx="158">
                  <c:v>109.64661990452898</c:v>
                </c:pt>
                <c:pt idx="159">
                  <c:v>112.7151399910252</c:v>
                </c:pt>
                <c:pt idx="160">
                  <c:v>112.1020138138089</c:v>
                </c:pt>
                <c:pt idx="161">
                  <c:v>108.44942024168681</c:v>
                </c:pt>
                <c:pt idx="162">
                  <c:v>106.66896695933833</c:v>
                </c:pt>
                <c:pt idx="163">
                  <c:v>104.30557988675235</c:v>
                </c:pt>
                <c:pt idx="164">
                  <c:v>104.71656681873374</c:v>
                </c:pt>
                <c:pt idx="165">
                  <c:v>104.5584964281049</c:v>
                </c:pt>
                <c:pt idx="166">
                  <c:v>105.71026744636946</c:v>
                </c:pt>
                <c:pt idx="167">
                  <c:v>97.653698844787172</c:v>
                </c:pt>
                <c:pt idx="168">
                  <c:v>90.511290905458026</c:v>
                </c:pt>
                <c:pt idx="169">
                  <c:v>91.245086758425487</c:v>
                </c:pt>
                <c:pt idx="170">
                  <c:v>90.12009898399009</c:v>
                </c:pt>
                <c:pt idx="171">
                  <c:v>102.78685091195851</c:v>
                </c:pt>
                <c:pt idx="172">
                  <c:v>95.989956199213893</c:v>
                </c:pt>
                <c:pt idx="173">
                  <c:v>98.875882137608784</c:v>
                </c:pt>
                <c:pt idx="174">
                  <c:v>99.147244029858996</c:v>
                </c:pt>
                <c:pt idx="175">
                  <c:v>99.855566317558697</c:v>
                </c:pt>
                <c:pt idx="176">
                  <c:v>97.058068191445287</c:v>
                </c:pt>
                <c:pt idx="177">
                  <c:v>98.373388164014045</c:v>
                </c:pt>
                <c:pt idx="178">
                  <c:v>95.349556856371805</c:v>
                </c:pt>
                <c:pt idx="179">
                  <c:v>97.711604230344065</c:v>
                </c:pt>
                <c:pt idx="180">
                  <c:v>100.63309120444386</c:v>
                </c:pt>
                <c:pt idx="181">
                  <c:v>104.52783405790636</c:v>
                </c:pt>
                <c:pt idx="182">
                  <c:v>105.98473851430859</c:v>
                </c:pt>
                <c:pt idx="183">
                  <c:v>105.92505352676847</c:v>
                </c:pt>
                <c:pt idx="184">
                  <c:v>106.28072432857346</c:v>
                </c:pt>
                <c:pt idx="185">
                  <c:v>106.99301561740909</c:v>
                </c:pt>
                <c:pt idx="186">
                  <c:v>105.98892757213675</c:v>
                </c:pt>
                <c:pt idx="187">
                  <c:v>108.80809027847015</c:v>
                </c:pt>
                <c:pt idx="188">
                  <c:v>108.71267417913506</c:v>
                </c:pt>
                <c:pt idx="189">
                  <c:v>107.02880660959727</c:v>
                </c:pt>
                <c:pt idx="190">
                  <c:v>106.71098638785978</c:v>
                </c:pt>
                <c:pt idx="191">
                  <c:v>107.64375234871439</c:v>
                </c:pt>
                <c:pt idx="192">
                  <c:v>108.16849066806384</c:v>
                </c:pt>
                <c:pt idx="193">
                  <c:v>113.21884353244965</c:v>
                </c:pt>
                <c:pt idx="194">
                  <c:v>115.30333049239408</c:v>
                </c:pt>
                <c:pt idx="195">
                  <c:v>115.30582986503751</c:v>
                </c:pt>
                <c:pt idx="196">
                  <c:v>115.52142582307341</c:v>
                </c:pt>
                <c:pt idx="197">
                  <c:v>115.6315781595885</c:v>
                </c:pt>
                <c:pt idx="198">
                  <c:v>115.33833173648108</c:v>
                </c:pt>
                <c:pt idx="199">
                  <c:v>114.56274627569569</c:v>
                </c:pt>
                <c:pt idx="200">
                  <c:v>112.15385064660188</c:v>
                </c:pt>
                <c:pt idx="201">
                  <c:v>112.39671969802325</c:v>
                </c:pt>
                <c:pt idx="202">
                  <c:v>111.39559087600099</c:v>
                </c:pt>
                <c:pt idx="203">
                  <c:v>114.70493053276729</c:v>
                </c:pt>
                <c:pt idx="204">
                  <c:v>115.0047653212123</c:v>
                </c:pt>
                <c:pt idx="205">
                  <c:v>115.45320282760549</c:v>
                </c:pt>
                <c:pt idx="206">
                  <c:v>114.62900965957509</c:v>
                </c:pt>
                <c:pt idx="207">
                  <c:v>116.49113247385473</c:v>
                </c:pt>
                <c:pt idx="208">
                  <c:v>118.22839665100763</c:v>
                </c:pt>
                <c:pt idx="209">
                  <c:v>120.24426092334652</c:v>
                </c:pt>
                <c:pt idx="210">
                  <c:v>119.37075009719669</c:v>
                </c:pt>
                <c:pt idx="211">
                  <c:v>119.54438655154658</c:v>
                </c:pt>
                <c:pt idx="212">
                  <c:v>119.94278662956515</c:v>
                </c:pt>
                <c:pt idx="213">
                  <c:v>120.88060128680372</c:v>
                </c:pt>
                <c:pt idx="214">
                  <c:v>121.55776136010746</c:v>
                </c:pt>
                <c:pt idx="215">
                  <c:v>121.82543422489319</c:v>
                </c:pt>
                <c:pt idx="216">
                  <c:v>118.34640706717535</c:v>
                </c:pt>
                <c:pt idx="217">
                  <c:v>121.23248290712588</c:v>
                </c:pt>
                <c:pt idx="218">
                  <c:v>120.62749475041969</c:v>
                </c:pt>
                <c:pt idx="219">
                  <c:v>121.12900886745432</c:v>
                </c:pt>
                <c:pt idx="220">
                  <c:v>120.37358840929748</c:v>
                </c:pt>
                <c:pt idx="221">
                  <c:v>120.80296063803269</c:v>
                </c:pt>
                <c:pt idx="222">
                  <c:v>125.44790526509998</c:v>
                </c:pt>
                <c:pt idx="223">
                  <c:v>126.26060132941367</c:v>
                </c:pt>
                <c:pt idx="224">
                  <c:v>128.28021464647483</c:v>
                </c:pt>
                <c:pt idx="225">
                  <c:v>127.61799074396041</c:v>
                </c:pt>
                <c:pt idx="226">
                  <c:v>128.75955434527964</c:v>
                </c:pt>
                <c:pt idx="227">
                  <c:v>126.68317532547613</c:v>
                </c:pt>
                <c:pt idx="228">
                  <c:v>127.23962572571675</c:v>
                </c:pt>
                <c:pt idx="229">
                  <c:v>128.49357109208708</c:v>
                </c:pt>
                <c:pt idx="230">
                  <c:v>126.37326308277736</c:v>
                </c:pt>
                <c:pt idx="231">
                  <c:v>126.16937422934528</c:v>
                </c:pt>
                <c:pt idx="232">
                  <c:v>127.42675878283131</c:v>
                </c:pt>
                <c:pt idx="233">
                  <c:v>128.64364342521779</c:v>
                </c:pt>
                <c:pt idx="234">
                  <c:v>127.80151473426027</c:v>
                </c:pt>
                <c:pt idx="235">
                  <c:v>128.2494423014054</c:v>
                </c:pt>
                <c:pt idx="236">
                  <c:v>128.54787747114634</c:v>
                </c:pt>
                <c:pt idx="237">
                  <c:v>129.31056616844916</c:v>
                </c:pt>
                <c:pt idx="238">
                  <c:v>129.95502442674061</c:v>
                </c:pt>
                <c:pt idx="239">
                  <c:v>129.53026097129077</c:v>
                </c:pt>
                <c:pt idx="240">
                  <c:v>129.25694953003611</c:v>
                </c:pt>
                <c:pt idx="241">
                  <c:v>128.02198934011349</c:v>
                </c:pt>
                <c:pt idx="242">
                  <c:v>130.39872307715822</c:v>
                </c:pt>
                <c:pt idx="243">
                  <c:v>131.62634503413287</c:v>
                </c:pt>
                <c:pt idx="244">
                  <c:v>132.9488332259572</c:v>
                </c:pt>
                <c:pt idx="245">
                  <c:v>134.5199390451543</c:v>
                </c:pt>
                <c:pt idx="246">
                  <c:v>134.14845227900562</c:v>
                </c:pt>
                <c:pt idx="247">
                  <c:v>135.99695852364599</c:v>
                </c:pt>
                <c:pt idx="248">
                  <c:v>133.20719851466703</c:v>
                </c:pt>
                <c:pt idx="249">
                  <c:v>130.2143893597129</c:v>
                </c:pt>
                <c:pt idx="250">
                  <c:v>133.02816345222126</c:v>
                </c:pt>
                <c:pt idx="251">
                  <c:v>131.71339330064208</c:v>
                </c:pt>
                <c:pt idx="252">
                  <c:v>130.62573623683335</c:v>
                </c:pt>
                <c:pt idx="253">
                  <c:v>129.52496243199283</c:v>
                </c:pt>
                <c:pt idx="254">
                  <c:v>130.27239490587911</c:v>
                </c:pt>
                <c:pt idx="255">
                  <c:v>130.13076041323433</c:v>
                </c:pt>
                <c:pt idx="256">
                  <c:v>132.22044610010846</c:v>
                </c:pt>
                <c:pt idx="257">
                  <c:v>134.42158386103287</c:v>
                </c:pt>
                <c:pt idx="258">
                  <c:v>134.87379043592711</c:v>
                </c:pt>
                <c:pt idx="259">
                  <c:v>133.25610623588497</c:v>
                </c:pt>
                <c:pt idx="260">
                  <c:v>133.09645622594306</c:v>
                </c:pt>
                <c:pt idx="261">
                  <c:v>129.45138071319445</c:v>
                </c:pt>
                <c:pt idx="262">
                  <c:v>128.92633238559077</c:v>
                </c:pt>
                <c:pt idx="263">
                  <c:v>128.61569031831897</c:v>
                </c:pt>
                <c:pt idx="264">
                  <c:v>131.26866468317436</c:v>
                </c:pt>
                <c:pt idx="265">
                  <c:v>130.09836830737243</c:v>
                </c:pt>
                <c:pt idx="266">
                  <c:v>132.56576920685134</c:v>
                </c:pt>
                <c:pt idx="267">
                  <c:v>133.05807565494212</c:v>
                </c:pt>
                <c:pt idx="268">
                  <c:v>135.06207291256263</c:v>
                </c:pt>
                <c:pt idx="269">
                  <c:v>129.67109552886532</c:v>
                </c:pt>
                <c:pt idx="270">
                  <c:v>130.12246232877683</c:v>
                </c:pt>
                <c:pt idx="271">
                  <c:v>129.56576200064487</c:v>
                </c:pt>
                <c:pt idx="272">
                  <c:v>130.98849499914056</c:v>
                </c:pt>
                <c:pt idx="273">
                  <c:v>131.59611250978952</c:v>
                </c:pt>
                <c:pt idx="274">
                  <c:v>133.66674299354568</c:v>
                </c:pt>
                <c:pt idx="275">
                  <c:v>133.7035937115883</c:v>
                </c:pt>
                <c:pt idx="276">
                  <c:v>137.60173562401621</c:v>
                </c:pt>
                <c:pt idx="277">
                  <c:v>136.62799996911104</c:v>
                </c:pt>
                <c:pt idx="278">
                  <c:v>136.67889717817155</c:v>
                </c:pt>
                <c:pt idx="279">
                  <c:v>137.46572970673125</c:v>
                </c:pt>
                <c:pt idx="280">
                  <c:v>137.6702284000778</c:v>
                </c:pt>
                <c:pt idx="281">
                  <c:v>137.40081602331256</c:v>
                </c:pt>
                <c:pt idx="282">
                  <c:v>137.94041059976422</c:v>
                </c:pt>
                <c:pt idx="283">
                  <c:v>137.79569690118277</c:v>
                </c:pt>
                <c:pt idx="284">
                  <c:v>137.9614553410604</c:v>
                </c:pt>
                <c:pt idx="285">
                  <c:v>137.39501747452618</c:v>
                </c:pt>
                <c:pt idx="286">
                  <c:v>138.70786808500051</c:v>
                </c:pt>
                <c:pt idx="287">
                  <c:v>138.57484141377654</c:v>
                </c:pt>
                <c:pt idx="288">
                  <c:v>138.45366187220543</c:v>
                </c:pt>
                <c:pt idx="289">
                  <c:v>137.9954468476198</c:v>
                </c:pt>
                <c:pt idx="290">
                  <c:v>138.84667327944928</c:v>
                </c:pt>
                <c:pt idx="291">
                  <c:v>140.88515182397489</c:v>
                </c:pt>
                <c:pt idx="292">
                  <c:v>142.65533769004429</c:v>
                </c:pt>
                <c:pt idx="293">
                  <c:v>142.67391298422027</c:v>
                </c:pt>
                <c:pt idx="294">
                  <c:v>148.16450537059197</c:v>
                </c:pt>
                <c:pt idx="295">
                  <c:v>148.63642695177344</c:v>
                </c:pt>
                <c:pt idx="296">
                  <c:v>153.84947892785809</c:v>
                </c:pt>
                <c:pt idx="297">
                  <c:v>152.94054697581583</c:v>
                </c:pt>
                <c:pt idx="298">
                  <c:v>145.834209883927</c:v>
                </c:pt>
                <c:pt idx="299">
                  <c:v>150.80208345214388</c:v>
                </c:pt>
                <c:pt idx="300">
                  <c:v>149.58646846064448</c:v>
                </c:pt>
                <c:pt idx="301">
                  <c:v>153.6563873268145</c:v>
                </c:pt>
                <c:pt idx="302">
                  <c:v>151.99493415408571</c:v>
                </c:pt>
                <c:pt idx="303">
                  <c:v>152.84203156113858</c:v>
                </c:pt>
                <c:pt idx="304">
                  <c:v>153.69006884820618</c:v>
                </c:pt>
                <c:pt idx="305">
                  <c:v>152.5840863727316</c:v>
                </c:pt>
                <c:pt idx="306">
                  <c:v>150.41262119444201</c:v>
                </c:pt>
                <c:pt idx="307">
                  <c:v>152.32316185761596</c:v>
                </c:pt>
                <c:pt idx="308">
                  <c:v>156.40614750132735</c:v>
                </c:pt>
                <c:pt idx="309">
                  <c:v>159.68219547550697</c:v>
                </c:pt>
                <c:pt idx="310">
                  <c:v>160.4137719490148</c:v>
                </c:pt>
                <c:pt idx="311">
                  <c:v>162.45214060558592</c:v>
                </c:pt>
                <c:pt idx="312">
                  <c:v>160.66496902976507</c:v>
                </c:pt>
                <c:pt idx="313">
                  <c:v>161.63884472015306</c:v>
                </c:pt>
                <c:pt idx="314">
                  <c:v>160.88520376828419</c:v>
                </c:pt>
                <c:pt idx="315">
                  <c:v>158.08854544163671</c:v>
                </c:pt>
                <c:pt idx="316">
                  <c:v>161.79464556542572</c:v>
                </c:pt>
                <c:pt idx="317">
                  <c:v>159.21223346141298</c:v>
                </c:pt>
                <c:pt idx="318">
                  <c:v>157.22390224952056</c:v>
                </c:pt>
                <c:pt idx="319">
                  <c:v>160.88821282699664</c:v>
                </c:pt>
                <c:pt idx="320">
                  <c:v>159.16726465763486</c:v>
                </c:pt>
                <c:pt idx="321">
                  <c:v>162.98285734280591</c:v>
                </c:pt>
                <c:pt idx="322">
                  <c:v>158.79348844471781</c:v>
                </c:pt>
                <c:pt idx="323">
                  <c:v>157.80716587509278</c:v>
                </c:pt>
                <c:pt idx="324">
                  <c:v>154.83692113487061</c:v>
                </c:pt>
                <c:pt idx="325">
                  <c:v>151.88601153091028</c:v>
                </c:pt>
                <c:pt idx="326">
                  <c:v>154.14900374479257</c:v>
                </c:pt>
                <c:pt idx="327">
                  <c:v>149.65306183857916</c:v>
                </c:pt>
                <c:pt idx="328">
                  <c:v>150.02840773054791</c:v>
                </c:pt>
                <c:pt idx="329">
                  <c:v>157.88313691574672</c:v>
                </c:pt>
                <c:pt idx="330">
                  <c:v>159.03745731650864</c:v>
                </c:pt>
                <c:pt idx="331">
                  <c:v>162.53850885609901</c:v>
                </c:pt>
                <c:pt idx="332">
                  <c:v>163.55603356700951</c:v>
                </c:pt>
                <c:pt idx="333">
                  <c:v>161.43983455017275</c:v>
                </c:pt>
                <c:pt idx="334">
                  <c:v>160.57568134107058</c:v>
                </c:pt>
                <c:pt idx="335">
                  <c:v>162.93978812187234</c:v>
                </c:pt>
                <c:pt idx="336">
                  <c:v>161.91555513132977</c:v>
                </c:pt>
                <c:pt idx="337">
                  <c:v>163.52032254258299</c:v>
                </c:pt>
                <c:pt idx="338">
                  <c:v>162.24693206827004</c:v>
                </c:pt>
                <c:pt idx="339">
                  <c:v>161.85974923452096</c:v>
                </c:pt>
                <c:pt idx="340">
                  <c:v>164.49231874454333</c:v>
                </c:pt>
                <c:pt idx="341">
                  <c:v>165.1379968244803</c:v>
                </c:pt>
                <c:pt idx="342">
                  <c:v>157.57536420453786</c:v>
                </c:pt>
                <c:pt idx="343">
                  <c:v>155.48929754552907</c:v>
                </c:pt>
                <c:pt idx="344">
                  <c:v>155.41578593739268</c:v>
                </c:pt>
                <c:pt idx="345">
                  <c:v>151.03252567740722</c:v>
                </c:pt>
                <c:pt idx="346">
                  <c:v>152.96777007083284</c:v>
                </c:pt>
                <c:pt idx="347">
                  <c:v>156.1711564062895</c:v>
                </c:pt>
                <c:pt idx="348">
                  <c:v>157.24351736459002</c:v>
                </c:pt>
                <c:pt idx="349">
                  <c:v>158.96066657764985</c:v>
                </c:pt>
                <c:pt idx="350">
                  <c:v>159.04514542909922</c:v>
                </c:pt>
                <c:pt idx="351">
                  <c:v>159.08362576585523</c:v>
                </c:pt>
                <c:pt idx="352">
                  <c:v>158.31031978375654</c:v>
                </c:pt>
                <c:pt idx="353">
                  <c:v>158.42097204825197</c:v>
                </c:pt>
                <c:pt idx="354">
                  <c:v>156.86380272822544</c:v>
                </c:pt>
                <c:pt idx="355">
                  <c:v>159.4055949246939</c:v>
                </c:pt>
                <c:pt idx="356">
                  <c:v>159.0095643171455</c:v>
                </c:pt>
                <c:pt idx="357">
                  <c:v>158.61263383004666</c:v>
                </c:pt>
                <c:pt idx="358">
                  <c:v>157.50644140589236</c:v>
                </c:pt>
                <c:pt idx="359">
                  <c:v>154.90580388234929</c:v>
                </c:pt>
                <c:pt idx="360">
                  <c:v>154.98480413836543</c:v>
                </c:pt>
                <c:pt idx="361">
                  <c:v>155.1468334668063</c:v>
                </c:pt>
                <c:pt idx="362">
                  <c:v>155.98545298985576</c:v>
                </c:pt>
                <c:pt idx="363">
                  <c:v>154.18885372247817</c:v>
                </c:pt>
                <c:pt idx="364">
                  <c:v>153.91232310601418</c:v>
                </c:pt>
                <c:pt idx="365">
                  <c:v>156.04792723486645</c:v>
                </c:pt>
                <c:pt idx="366">
                  <c:v>152.7837761472278</c:v>
                </c:pt>
                <c:pt idx="367">
                  <c:v>156.54003373093911</c:v>
                </c:pt>
                <c:pt idx="368">
                  <c:v>157.61482414009285</c:v>
                </c:pt>
                <c:pt idx="369">
                  <c:v>156.09525536495795</c:v>
                </c:pt>
                <c:pt idx="370">
                  <c:v>156.20881684856954</c:v>
                </c:pt>
                <c:pt idx="371">
                  <c:v>156.58001367312337</c:v>
                </c:pt>
                <c:pt idx="372">
                  <c:v>156.5318357252963</c:v>
                </c:pt>
                <c:pt idx="373">
                  <c:v>155.98749235326571</c:v>
                </c:pt>
                <c:pt idx="374">
                  <c:v>152.67513336230488</c:v>
                </c:pt>
                <c:pt idx="375">
                  <c:v>154.72699860311693</c:v>
                </c:pt>
                <c:pt idx="376">
                  <c:v>150.82486771510656</c:v>
                </c:pt>
                <c:pt idx="377">
                  <c:v>146.0867964990058</c:v>
                </c:pt>
                <c:pt idx="378">
                  <c:v>143.80951779700356</c:v>
                </c:pt>
                <c:pt idx="379">
                  <c:v>151.15558465558675</c:v>
                </c:pt>
                <c:pt idx="380">
                  <c:v>153.28532028746389</c:v>
                </c:pt>
                <c:pt idx="381">
                  <c:v>152.50102705566451</c:v>
                </c:pt>
                <c:pt idx="382">
                  <c:v>151.84361205564156</c:v>
                </c:pt>
                <c:pt idx="383">
                  <c:v>148.1478993405924</c:v>
                </c:pt>
                <c:pt idx="384">
                  <c:v>146.78228193038009</c:v>
                </c:pt>
                <c:pt idx="385">
                  <c:v>147.91963662484704</c:v>
                </c:pt>
                <c:pt idx="386">
                  <c:v>147.53267367824918</c:v>
                </c:pt>
                <c:pt idx="387">
                  <c:v>147.85997152155289</c:v>
                </c:pt>
                <c:pt idx="388">
                  <c:v>147.35840728413626</c:v>
                </c:pt>
                <c:pt idx="389">
                  <c:v>144.60533801158573</c:v>
                </c:pt>
                <c:pt idx="390">
                  <c:v>146.0525449084829</c:v>
                </c:pt>
                <c:pt idx="391">
                  <c:v>147.65522286136954</c:v>
                </c:pt>
                <c:pt idx="392">
                  <c:v>145.77070574881969</c:v>
                </c:pt>
                <c:pt idx="393">
                  <c:v>144.77036667112841</c:v>
                </c:pt>
                <c:pt idx="394">
                  <c:v>143.51315214242373</c:v>
                </c:pt>
                <c:pt idx="395">
                  <c:v>140.9417272538472</c:v>
                </c:pt>
                <c:pt idx="396">
                  <c:v>143.03366245146569</c:v>
                </c:pt>
                <c:pt idx="397">
                  <c:v>143.07300257302001</c:v>
                </c:pt>
                <c:pt idx="398">
                  <c:v>145.16775700922602</c:v>
                </c:pt>
                <c:pt idx="399">
                  <c:v>149.56387408191725</c:v>
                </c:pt>
                <c:pt idx="400">
                  <c:v>149.05946064361578</c:v>
                </c:pt>
                <c:pt idx="401">
                  <c:v>148.20757434845905</c:v>
                </c:pt>
                <c:pt idx="402">
                  <c:v>145.06946170156959</c:v>
                </c:pt>
                <c:pt idx="403">
                  <c:v>143.07910114341203</c:v>
                </c:pt>
                <c:pt idx="404">
                  <c:v>144.92452809292561</c:v>
                </c:pt>
                <c:pt idx="405">
                  <c:v>143.1338074360925</c:v>
                </c:pt>
                <c:pt idx="406">
                  <c:v>140.85178005698953</c:v>
                </c:pt>
                <c:pt idx="407">
                  <c:v>142.5981218375122</c:v>
                </c:pt>
                <c:pt idx="408">
                  <c:v>140.56274255453022</c:v>
                </c:pt>
                <c:pt idx="409">
                  <c:v>143.36626912547243</c:v>
                </c:pt>
                <c:pt idx="410">
                  <c:v>143.62167498698932</c:v>
                </c:pt>
                <c:pt idx="411">
                  <c:v>147.38498081072265</c:v>
                </c:pt>
                <c:pt idx="412">
                  <c:v>143.63848083304066</c:v>
                </c:pt>
                <c:pt idx="413">
                  <c:v>140.20537218802636</c:v>
                </c:pt>
                <c:pt idx="414">
                  <c:v>137.53915111959788</c:v>
                </c:pt>
                <c:pt idx="415">
                  <c:v>144.42245404431469</c:v>
                </c:pt>
                <c:pt idx="416">
                  <c:v>148.13878159099491</c:v>
                </c:pt>
                <c:pt idx="417">
                  <c:v>148.96287481834875</c:v>
                </c:pt>
                <c:pt idx="418">
                  <c:v>150.28110405247165</c:v>
                </c:pt>
                <c:pt idx="419">
                  <c:v>152.74284634462356</c:v>
                </c:pt>
                <c:pt idx="420">
                  <c:v>158.73074395987749</c:v>
                </c:pt>
                <c:pt idx="421">
                  <c:v>161.35916444434019</c:v>
                </c:pt>
                <c:pt idx="422">
                  <c:v>165.70855312098388</c:v>
                </c:pt>
                <c:pt idx="423">
                  <c:v>168.41178491850053</c:v>
                </c:pt>
                <c:pt idx="424">
                  <c:v>170.42794900041974</c:v>
                </c:pt>
                <c:pt idx="425">
                  <c:v>172.89345037832868</c:v>
                </c:pt>
                <c:pt idx="426">
                  <c:v>175.01065913804496</c:v>
                </c:pt>
                <c:pt idx="427">
                  <c:v>178.58560222227911</c:v>
                </c:pt>
                <c:pt idx="428">
                  <c:v>179.06423217357906</c:v>
                </c:pt>
                <c:pt idx="429">
                  <c:v>180.87395808679449</c:v>
                </c:pt>
                <c:pt idx="430">
                  <c:v>187.8259338574947</c:v>
                </c:pt>
                <c:pt idx="431">
                  <c:v>188.74057440587399</c:v>
                </c:pt>
                <c:pt idx="432">
                  <c:v>193.14134023419709</c:v>
                </c:pt>
                <c:pt idx="433">
                  <c:v>189.37553508465967</c:v>
                </c:pt>
                <c:pt idx="434">
                  <c:v>184.44289267924714</c:v>
                </c:pt>
                <c:pt idx="435">
                  <c:v>188.84773755349471</c:v>
                </c:pt>
                <c:pt idx="436">
                  <c:v>196.50189706596251</c:v>
                </c:pt>
                <c:pt idx="437">
                  <c:v>197.88088115843215</c:v>
                </c:pt>
                <c:pt idx="438">
                  <c:v>194.59317600040634</c:v>
                </c:pt>
                <c:pt idx="439">
                  <c:v>198.78850329733723</c:v>
                </c:pt>
                <c:pt idx="440">
                  <c:v>207.95798262032937</c:v>
                </c:pt>
                <c:pt idx="441">
                  <c:v>201.36942578942279</c:v>
                </c:pt>
                <c:pt idx="442">
                  <c:v>211.0320913709603</c:v>
                </c:pt>
                <c:pt idx="443">
                  <c:v>211.93713436065045</c:v>
                </c:pt>
                <c:pt idx="444">
                  <c:v>208.66171610029807</c:v>
                </c:pt>
                <c:pt idx="445">
                  <c:v>211.39443047776999</c:v>
                </c:pt>
                <c:pt idx="446">
                  <c:v>215.91376647468076</c:v>
                </c:pt>
                <c:pt idx="447">
                  <c:v>209.75321211467232</c:v>
                </c:pt>
                <c:pt idx="448">
                  <c:v>206.76881090095691</c:v>
                </c:pt>
                <c:pt idx="449">
                  <c:v>207.04084256518016</c:v>
                </c:pt>
                <c:pt idx="450">
                  <c:v>214.83584685029962</c:v>
                </c:pt>
                <c:pt idx="451">
                  <c:v>216.2261179330672</c:v>
                </c:pt>
                <c:pt idx="452">
                  <c:v>220.38860346611514</c:v>
                </c:pt>
                <c:pt idx="453">
                  <c:v>228.78178761225337</c:v>
                </c:pt>
                <c:pt idx="454">
                  <c:v>225.74638909758536</c:v>
                </c:pt>
                <c:pt idx="455">
                  <c:v>231.62077517946608</c:v>
                </c:pt>
                <c:pt idx="456">
                  <c:v>233.43920903953028</c:v>
                </c:pt>
                <c:pt idx="457">
                  <c:v>237.10870836411092</c:v>
                </c:pt>
                <c:pt idx="458">
                  <c:v>258.94418968571722</c:v>
                </c:pt>
                <c:pt idx="459">
                  <c:v>263.47499288142575</c:v>
                </c:pt>
                <c:pt idx="460">
                  <c:v>260.34847741739804</c:v>
                </c:pt>
                <c:pt idx="461">
                  <c:v>235.67584788986755</c:v>
                </c:pt>
                <c:pt idx="462">
                  <c:v>246.83815718157913</c:v>
                </c:pt>
                <c:pt idx="463">
                  <c:v>239.32782164493437</c:v>
                </c:pt>
                <c:pt idx="464">
                  <c:v>229.74347640648375</c:v>
                </c:pt>
                <c:pt idx="465">
                  <c:v>243.81835507536897</c:v>
                </c:pt>
                <c:pt idx="466">
                  <c:v>246.1858110662273</c:v>
                </c:pt>
                <c:pt idx="467">
                  <c:v>260.40708279539058</c:v>
                </c:pt>
                <c:pt idx="468">
                  <c:v>246.26000241466696</c:v>
                </c:pt>
                <c:pt idx="469">
                  <c:v>251.21582908068061</c:v>
                </c:pt>
                <c:pt idx="470">
                  <c:v>261.35223579850947</c:v>
                </c:pt>
                <c:pt idx="471">
                  <c:v>260.29389122640458</c:v>
                </c:pt>
                <c:pt idx="472">
                  <c:v>247.52960381344033</c:v>
                </c:pt>
                <c:pt idx="473">
                  <c:v>247.87496726539459</c:v>
                </c:pt>
                <c:pt idx="474">
                  <c:v>250.43183572548207</c:v>
                </c:pt>
                <c:pt idx="475">
                  <c:v>245.48103799645608</c:v>
                </c:pt>
                <c:pt idx="476">
                  <c:v>252.28680044430499</c:v>
                </c:pt>
                <c:pt idx="477">
                  <c:v>262.72347194996274</c:v>
                </c:pt>
                <c:pt idx="478">
                  <c:v>250.9133850936401</c:v>
                </c:pt>
                <c:pt idx="479">
                  <c:v>241.34588559343743</c:v>
                </c:pt>
                <c:pt idx="480">
                  <c:v>247.91603715522515</c:v>
                </c:pt>
                <c:pt idx="481">
                  <c:v>238.09472136863062</c:v>
                </c:pt>
                <c:pt idx="482">
                  <c:v>238.97623016981615</c:v>
                </c:pt>
                <c:pt idx="483">
                  <c:v>247.87907645799532</c:v>
                </c:pt>
                <c:pt idx="484">
                  <c:v>246.92820513220923</c:v>
                </c:pt>
                <c:pt idx="485">
                  <c:v>238.02144995502891</c:v>
                </c:pt>
                <c:pt idx="486">
                  <c:v>240.96659099048162</c:v>
                </c:pt>
                <c:pt idx="487">
                  <c:v>235.14082268487934</c:v>
                </c:pt>
                <c:pt idx="488">
                  <c:v>225.69827172775936</c:v>
                </c:pt>
                <c:pt idx="489">
                  <c:v>224.10477151150059</c:v>
                </c:pt>
                <c:pt idx="490">
                  <c:v>226.82236973135824</c:v>
                </c:pt>
                <c:pt idx="491">
                  <c:v>236.54256089963476</c:v>
                </c:pt>
                <c:pt idx="492">
                  <c:v>238.9657530405135</c:v>
                </c:pt>
                <c:pt idx="493">
                  <c:v>236.25573300330146</c:v>
                </c:pt>
                <c:pt idx="494">
                  <c:v>228.32770220597848</c:v>
                </c:pt>
                <c:pt idx="495">
                  <c:v>224.81315389345542</c:v>
                </c:pt>
                <c:pt idx="496">
                  <c:v>216.39331654113224</c:v>
                </c:pt>
                <c:pt idx="497">
                  <c:v>208.69684766155439</c:v>
                </c:pt>
                <c:pt idx="498">
                  <c:v>222.10878250714188</c:v>
                </c:pt>
                <c:pt idx="499">
                  <c:v>222.01541597089204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6E-4F53-ABA1-37407C951C09}"/>
            </c:ext>
          </c:extLst>
        </c:ser>
        <c:ser>
          <c:idx val="1"/>
          <c:order val="1"/>
          <c:tx>
            <c:strRef>
              <c:f>Performance!$H$1</c:f>
              <c:strCache>
                <c:ptCount val="1"/>
                <c:pt idx="0">
                  <c:v>Benchmark Growth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Performance!$A$2:$A$501</c:f>
              <c:numCache>
                <c:formatCode>m/d/yyyy</c:formatCode>
                <c:ptCount val="500"/>
                <c:pt idx="0">
                  <c:v>45506</c:v>
                </c:pt>
                <c:pt idx="1">
                  <c:v>45509</c:v>
                </c:pt>
                <c:pt idx="2">
                  <c:v>45510</c:v>
                </c:pt>
                <c:pt idx="3">
                  <c:v>45511</c:v>
                </c:pt>
                <c:pt idx="4">
                  <c:v>45512</c:v>
                </c:pt>
                <c:pt idx="5">
                  <c:v>45513</c:v>
                </c:pt>
                <c:pt idx="6">
                  <c:v>45516</c:v>
                </c:pt>
                <c:pt idx="7">
                  <c:v>45517</c:v>
                </c:pt>
                <c:pt idx="8">
                  <c:v>45518</c:v>
                </c:pt>
                <c:pt idx="9">
                  <c:v>45519</c:v>
                </c:pt>
                <c:pt idx="10">
                  <c:v>45520</c:v>
                </c:pt>
                <c:pt idx="11">
                  <c:v>45523</c:v>
                </c:pt>
                <c:pt idx="12">
                  <c:v>45524</c:v>
                </c:pt>
                <c:pt idx="13">
                  <c:v>45525</c:v>
                </c:pt>
                <c:pt idx="14">
                  <c:v>45526</c:v>
                </c:pt>
                <c:pt idx="15">
                  <c:v>45527</c:v>
                </c:pt>
                <c:pt idx="16">
                  <c:v>45530</c:v>
                </c:pt>
                <c:pt idx="17">
                  <c:v>45531</c:v>
                </c:pt>
                <c:pt idx="18">
                  <c:v>45532</c:v>
                </c:pt>
                <c:pt idx="19">
                  <c:v>45533</c:v>
                </c:pt>
                <c:pt idx="20">
                  <c:v>45534</c:v>
                </c:pt>
                <c:pt idx="21">
                  <c:v>45538</c:v>
                </c:pt>
                <c:pt idx="22">
                  <c:v>45539</c:v>
                </c:pt>
                <c:pt idx="23">
                  <c:v>45540</c:v>
                </c:pt>
                <c:pt idx="24">
                  <c:v>45541</c:v>
                </c:pt>
                <c:pt idx="25">
                  <c:v>45544</c:v>
                </c:pt>
                <c:pt idx="26">
                  <c:v>45545</c:v>
                </c:pt>
                <c:pt idx="27">
                  <c:v>45546</c:v>
                </c:pt>
                <c:pt idx="28">
                  <c:v>45547</c:v>
                </c:pt>
                <c:pt idx="29">
                  <c:v>45548</c:v>
                </c:pt>
                <c:pt idx="30">
                  <c:v>45551</c:v>
                </c:pt>
                <c:pt idx="31">
                  <c:v>45552</c:v>
                </c:pt>
                <c:pt idx="32">
                  <c:v>45553</c:v>
                </c:pt>
                <c:pt idx="33">
                  <c:v>45554</c:v>
                </c:pt>
                <c:pt idx="34">
                  <c:v>45555</c:v>
                </c:pt>
                <c:pt idx="35">
                  <c:v>45558</c:v>
                </c:pt>
                <c:pt idx="36">
                  <c:v>45559</c:v>
                </c:pt>
                <c:pt idx="37">
                  <c:v>45560</c:v>
                </c:pt>
                <c:pt idx="38">
                  <c:v>45561</c:v>
                </c:pt>
                <c:pt idx="39">
                  <c:v>45562</c:v>
                </c:pt>
                <c:pt idx="40">
                  <c:v>45565</c:v>
                </c:pt>
                <c:pt idx="41">
                  <c:v>45566</c:v>
                </c:pt>
                <c:pt idx="42">
                  <c:v>45567</c:v>
                </c:pt>
                <c:pt idx="43">
                  <c:v>45568</c:v>
                </c:pt>
                <c:pt idx="44">
                  <c:v>45569</c:v>
                </c:pt>
                <c:pt idx="45">
                  <c:v>45572</c:v>
                </c:pt>
                <c:pt idx="46">
                  <c:v>45573</c:v>
                </c:pt>
                <c:pt idx="47">
                  <c:v>45574</c:v>
                </c:pt>
                <c:pt idx="48">
                  <c:v>45575</c:v>
                </c:pt>
                <c:pt idx="49">
                  <c:v>45576</c:v>
                </c:pt>
                <c:pt idx="50">
                  <c:v>45579</c:v>
                </c:pt>
                <c:pt idx="51">
                  <c:v>45580</c:v>
                </c:pt>
                <c:pt idx="52">
                  <c:v>45581</c:v>
                </c:pt>
                <c:pt idx="53">
                  <c:v>45582</c:v>
                </c:pt>
                <c:pt idx="54">
                  <c:v>45583</c:v>
                </c:pt>
                <c:pt idx="55">
                  <c:v>45586</c:v>
                </c:pt>
                <c:pt idx="56">
                  <c:v>45587</c:v>
                </c:pt>
                <c:pt idx="57">
                  <c:v>45588</c:v>
                </c:pt>
                <c:pt idx="58">
                  <c:v>45589</c:v>
                </c:pt>
                <c:pt idx="59">
                  <c:v>45590</c:v>
                </c:pt>
                <c:pt idx="60">
                  <c:v>45593</c:v>
                </c:pt>
                <c:pt idx="61">
                  <c:v>45594</c:v>
                </c:pt>
                <c:pt idx="62">
                  <c:v>45595</c:v>
                </c:pt>
                <c:pt idx="63">
                  <c:v>45596</c:v>
                </c:pt>
                <c:pt idx="64">
                  <c:v>45597</c:v>
                </c:pt>
                <c:pt idx="65">
                  <c:v>45600</c:v>
                </c:pt>
                <c:pt idx="66">
                  <c:v>45601</c:v>
                </c:pt>
                <c:pt idx="67">
                  <c:v>45602</c:v>
                </c:pt>
                <c:pt idx="68">
                  <c:v>45603</c:v>
                </c:pt>
                <c:pt idx="69">
                  <c:v>45604</c:v>
                </c:pt>
                <c:pt idx="70">
                  <c:v>45607</c:v>
                </c:pt>
                <c:pt idx="71">
                  <c:v>45608</c:v>
                </c:pt>
                <c:pt idx="72">
                  <c:v>45609</c:v>
                </c:pt>
                <c:pt idx="73">
                  <c:v>45610</c:v>
                </c:pt>
                <c:pt idx="74">
                  <c:v>45611</c:v>
                </c:pt>
                <c:pt idx="75">
                  <c:v>45614</c:v>
                </c:pt>
                <c:pt idx="76">
                  <c:v>45615</c:v>
                </c:pt>
                <c:pt idx="77">
                  <c:v>45616</c:v>
                </c:pt>
                <c:pt idx="78">
                  <c:v>45617</c:v>
                </c:pt>
                <c:pt idx="79">
                  <c:v>45618</c:v>
                </c:pt>
                <c:pt idx="80">
                  <c:v>45621</c:v>
                </c:pt>
                <c:pt idx="81">
                  <c:v>45622</c:v>
                </c:pt>
                <c:pt idx="82">
                  <c:v>45623</c:v>
                </c:pt>
                <c:pt idx="83">
                  <c:v>45625</c:v>
                </c:pt>
                <c:pt idx="84">
                  <c:v>45628</c:v>
                </c:pt>
                <c:pt idx="85">
                  <c:v>45629</c:v>
                </c:pt>
                <c:pt idx="86">
                  <c:v>45630</c:v>
                </c:pt>
                <c:pt idx="87">
                  <c:v>45631</c:v>
                </c:pt>
                <c:pt idx="88">
                  <c:v>45632</c:v>
                </c:pt>
                <c:pt idx="89">
                  <c:v>45635</c:v>
                </c:pt>
                <c:pt idx="90">
                  <c:v>45636</c:v>
                </c:pt>
                <c:pt idx="91">
                  <c:v>45637</c:v>
                </c:pt>
                <c:pt idx="92">
                  <c:v>45638</c:v>
                </c:pt>
                <c:pt idx="93">
                  <c:v>45639</c:v>
                </c:pt>
                <c:pt idx="94">
                  <c:v>45642</c:v>
                </c:pt>
                <c:pt idx="95">
                  <c:v>45643</c:v>
                </c:pt>
                <c:pt idx="96">
                  <c:v>45644</c:v>
                </c:pt>
                <c:pt idx="97">
                  <c:v>45645</c:v>
                </c:pt>
                <c:pt idx="98">
                  <c:v>45646</c:v>
                </c:pt>
                <c:pt idx="99">
                  <c:v>45649</c:v>
                </c:pt>
                <c:pt idx="100">
                  <c:v>45650</c:v>
                </c:pt>
                <c:pt idx="101">
                  <c:v>45652</c:v>
                </c:pt>
                <c:pt idx="102">
                  <c:v>45653</c:v>
                </c:pt>
                <c:pt idx="103">
                  <c:v>45656</c:v>
                </c:pt>
                <c:pt idx="104">
                  <c:v>45657</c:v>
                </c:pt>
                <c:pt idx="105">
                  <c:v>45659</c:v>
                </c:pt>
                <c:pt idx="106">
                  <c:v>45660</c:v>
                </c:pt>
                <c:pt idx="107">
                  <c:v>45663</c:v>
                </c:pt>
                <c:pt idx="108">
                  <c:v>45664</c:v>
                </c:pt>
                <c:pt idx="109">
                  <c:v>45665</c:v>
                </c:pt>
                <c:pt idx="110">
                  <c:v>45667</c:v>
                </c:pt>
                <c:pt idx="111">
                  <c:v>45670</c:v>
                </c:pt>
                <c:pt idx="112">
                  <c:v>45671</c:v>
                </c:pt>
                <c:pt idx="113">
                  <c:v>45672</c:v>
                </c:pt>
                <c:pt idx="114">
                  <c:v>45673</c:v>
                </c:pt>
                <c:pt idx="115">
                  <c:v>45674</c:v>
                </c:pt>
                <c:pt idx="116">
                  <c:v>45678</c:v>
                </c:pt>
                <c:pt idx="117">
                  <c:v>45679</c:v>
                </c:pt>
                <c:pt idx="118">
                  <c:v>45680</c:v>
                </c:pt>
                <c:pt idx="119">
                  <c:v>45681</c:v>
                </c:pt>
                <c:pt idx="120">
                  <c:v>45684</c:v>
                </c:pt>
                <c:pt idx="121">
                  <c:v>45685</c:v>
                </c:pt>
                <c:pt idx="122">
                  <c:v>45686</c:v>
                </c:pt>
                <c:pt idx="123">
                  <c:v>45687</c:v>
                </c:pt>
                <c:pt idx="124">
                  <c:v>45688</c:v>
                </c:pt>
                <c:pt idx="125">
                  <c:v>45691</c:v>
                </c:pt>
                <c:pt idx="126">
                  <c:v>45692</c:v>
                </c:pt>
                <c:pt idx="127">
                  <c:v>45693</c:v>
                </c:pt>
                <c:pt idx="128">
                  <c:v>45694</c:v>
                </c:pt>
                <c:pt idx="129">
                  <c:v>45695</c:v>
                </c:pt>
                <c:pt idx="130">
                  <c:v>45698</c:v>
                </c:pt>
                <c:pt idx="131">
                  <c:v>45699</c:v>
                </c:pt>
                <c:pt idx="132">
                  <c:v>45700</c:v>
                </c:pt>
                <c:pt idx="133">
                  <c:v>45701</c:v>
                </c:pt>
                <c:pt idx="134">
                  <c:v>45702</c:v>
                </c:pt>
                <c:pt idx="135">
                  <c:v>45706</c:v>
                </c:pt>
                <c:pt idx="136">
                  <c:v>45707</c:v>
                </c:pt>
                <c:pt idx="137">
                  <c:v>45708</c:v>
                </c:pt>
                <c:pt idx="138">
                  <c:v>45709</c:v>
                </c:pt>
                <c:pt idx="139">
                  <c:v>45712</c:v>
                </c:pt>
                <c:pt idx="140">
                  <c:v>45713</c:v>
                </c:pt>
                <c:pt idx="141">
                  <c:v>45714</c:v>
                </c:pt>
                <c:pt idx="142">
                  <c:v>45715</c:v>
                </c:pt>
                <c:pt idx="143">
                  <c:v>45716</c:v>
                </c:pt>
                <c:pt idx="144">
                  <c:v>45719</c:v>
                </c:pt>
                <c:pt idx="145">
                  <c:v>45720</c:v>
                </c:pt>
                <c:pt idx="146">
                  <c:v>45721</c:v>
                </c:pt>
                <c:pt idx="147">
                  <c:v>45722</c:v>
                </c:pt>
                <c:pt idx="148">
                  <c:v>45723</c:v>
                </c:pt>
                <c:pt idx="149">
                  <c:v>45726</c:v>
                </c:pt>
                <c:pt idx="150">
                  <c:v>45727</c:v>
                </c:pt>
                <c:pt idx="151">
                  <c:v>45728</c:v>
                </c:pt>
                <c:pt idx="152">
                  <c:v>45729</c:v>
                </c:pt>
                <c:pt idx="153">
                  <c:v>45730</c:v>
                </c:pt>
                <c:pt idx="154">
                  <c:v>45733</c:v>
                </c:pt>
                <c:pt idx="155">
                  <c:v>45734</c:v>
                </c:pt>
                <c:pt idx="156">
                  <c:v>45735</c:v>
                </c:pt>
                <c:pt idx="157">
                  <c:v>45736</c:v>
                </c:pt>
                <c:pt idx="158">
                  <c:v>45737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45747</c:v>
                </c:pt>
                <c:pt idx="165">
                  <c:v>45748</c:v>
                </c:pt>
                <c:pt idx="166">
                  <c:v>45749</c:v>
                </c:pt>
                <c:pt idx="167">
                  <c:v>45750</c:v>
                </c:pt>
                <c:pt idx="168">
                  <c:v>45751</c:v>
                </c:pt>
                <c:pt idx="169">
                  <c:v>45754</c:v>
                </c:pt>
                <c:pt idx="170">
                  <c:v>45755</c:v>
                </c:pt>
                <c:pt idx="171">
                  <c:v>45756</c:v>
                </c:pt>
                <c:pt idx="172">
                  <c:v>45757</c:v>
                </c:pt>
                <c:pt idx="173">
                  <c:v>45758</c:v>
                </c:pt>
                <c:pt idx="174">
                  <c:v>45761</c:v>
                </c:pt>
                <c:pt idx="175">
                  <c:v>45762</c:v>
                </c:pt>
                <c:pt idx="176">
                  <c:v>45763</c:v>
                </c:pt>
                <c:pt idx="177">
                  <c:v>45764</c:v>
                </c:pt>
                <c:pt idx="178">
                  <c:v>45768</c:v>
                </c:pt>
                <c:pt idx="179">
                  <c:v>45769</c:v>
                </c:pt>
                <c:pt idx="180">
                  <c:v>45770</c:v>
                </c:pt>
                <c:pt idx="181">
                  <c:v>45771</c:v>
                </c:pt>
                <c:pt idx="182">
                  <c:v>45772</c:v>
                </c:pt>
                <c:pt idx="183">
                  <c:v>45775</c:v>
                </c:pt>
                <c:pt idx="184">
                  <c:v>45776</c:v>
                </c:pt>
                <c:pt idx="185">
                  <c:v>45777</c:v>
                </c:pt>
                <c:pt idx="186">
                  <c:v>45778</c:v>
                </c:pt>
                <c:pt idx="187">
                  <c:v>45779</c:v>
                </c:pt>
                <c:pt idx="188">
                  <c:v>45782</c:v>
                </c:pt>
                <c:pt idx="189">
                  <c:v>45783</c:v>
                </c:pt>
                <c:pt idx="190">
                  <c:v>45784</c:v>
                </c:pt>
                <c:pt idx="191">
                  <c:v>45785</c:v>
                </c:pt>
                <c:pt idx="192">
                  <c:v>45786</c:v>
                </c:pt>
                <c:pt idx="193">
                  <c:v>45789</c:v>
                </c:pt>
                <c:pt idx="194">
                  <c:v>45790</c:v>
                </c:pt>
                <c:pt idx="195">
                  <c:v>45791</c:v>
                </c:pt>
                <c:pt idx="196">
                  <c:v>45792</c:v>
                </c:pt>
                <c:pt idx="197">
                  <c:v>45793</c:v>
                </c:pt>
                <c:pt idx="198">
                  <c:v>45796</c:v>
                </c:pt>
                <c:pt idx="199">
                  <c:v>45797</c:v>
                </c:pt>
                <c:pt idx="200">
                  <c:v>45798</c:v>
                </c:pt>
                <c:pt idx="201">
                  <c:v>45799</c:v>
                </c:pt>
                <c:pt idx="202">
                  <c:v>45800</c:v>
                </c:pt>
                <c:pt idx="203">
                  <c:v>45804</c:v>
                </c:pt>
                <c:pt idx="204">
                  <c:v>45805</c:v>
                </c:pt>
                <c:pt idx="205">
                  <c:v>45806</c:v>
                </c:pt>
                <c:pt idx="206">
                  <c:v>45807</c:v>
                </c:pt>
                <c:pt idx="207">
                  <c:v>45810</c:v>
                </c:pt>
                <c:pt idx="208">
                  <c:v>45811</c:v>
                </c:pt>
                <c:pt idx="209">
                  <c:v>45812</c:v>
                </c:pt>
                <c:pt idx="210">
                  <c:v>45813</c:v>
                </c:pt>
                <c:pt idx="211">
                  <c:v>45814</c:v>
                </c:pt>
                <c:pt idx="212">
                  <c:v>45817</c:v>
                </c:pt>
                <c:pt idx="213">
                  <c:v>45818</c:v>
                </c:pt>
                <c:pt idx="214">
                  <c:v>45819</c:v>
                </c:pt>
                <c:pt idx="215">
                  <c:v>45820</c:v>
                </c:pt>
                <c:pt idx="216">
                  <c:v>45821</c:v>
                </c:pt>
                <c:pt idx="217">
                  <c:v>45824</c:v>
                </c:pt>
                <c:pt idx="218">
                  <c:v>45825</c:v>
                </c:pt>
                <c:pt idx="219">
                  <c:v>45826</c:v>
                </c:pt>
                <c:pt idx="220">
                  <c:v>45828</c:v>
                </c:pt>
                <c:pt idx="221">
                  <c:v>45831</c:v>
                </c:pt>
                <c:pt idx="222">
                  <c:v>45832</c:v>
                </c:pt>
                <c:pt idx="223">
                  <c:v>45833</c:v>
                </c:pt>
                <c:pt idx="224">
                  <c:v>45834</c:v>
                </c:pt>
                <c:pt idx="225">
                  <c:v>45835</c:v>
                </c:pt>
                <c:pt idx="226">
                  <c:v>45838</c:v>
                </c:pt>
                <c:pt idx="227">
                  <c:v>45839</c:v>
                </c:pt>
                <c:pt idx="228">
                  <c:v>45840</c:v>
                </c:pt>
                <c:pt idx="229">
                  <c:v>45841</c:v>
                </c:pt>
                <c:pt idx="230">
                  <c:v>45845</c:v>
                </c:pt>
                <c:pt idx="231">
                  <c:v>45846</c:v>
                </c:pt>
                <c:pt idx="232">
                  <c:v>45847</c:v>
                </c:pt>
                <c:pt idx="233">
                  <c:v>45848</c:v>
                </c:pt>
                <c:pt idx="234">
                  <c:v>45849</c:v>
                </c:pt>
                <c:pt idx="235">
                  <c:v>45852</c:v>
                </c:pt>
                <c:pt idx="236">
                  <c:v>45853</c:v>
                </c:pt>
                <c:pt idx="237">
                  <c:v>45854</c:v>
                </c:pt>
                <c:pt idx="238">
                  <c:v>45855</c:v>
                </c:pt>
                <c:pt idx="239">
                  <c:v>45856</c:v>
                </c:pt>
                <c:pt idx="240">
                  <c:v>45859</c:v>
                </c:pt>
                <c:pt idx="241">
                  <c:v>45860</c:v>
                </c:pt>
                <c:pt idx="242">
                  <c:v>45861</c:v>
                </c:pt>
                <c:pt idx="243">
                  <c:v>45862</c:v>
                </c:pt>
                <c:pt idx="244">
                  <c:v>45863</c:v>
                </c:pt>
                <c:pt idx="245">
                  <c:v>45866</c:v>
                </c:pt>
                <c:pt idx="246">
                  <c:v>45867</c:v>
                </c:pt>
                <c:pt idx="247">
                  <c:v>45868</c:v>
                </c:pt>
                <c:pt idx="248">
                  <c:v>45869</c:v>
                </c:pt>
                <c:pt idx="249">
                  <c:v>45870</c:v>
                </c:pt>
                <c:pt idx="250">
                  <c:v>45873</c:v>
                </c:pt>
                <c:pt idx="251">
                  <c:v>45874</c:v>
                </c:pt>
                <c:pt idx="252">
                  <c:v>45875</c:v>
                </c:pt>
                <c:pt idx="253">
                  <c:v>45876</c:v>
                </c:pt>
                <c:pt idx="254">
                  <c:v>45877</c:v>
                </c:pt>
                <c:pt idx="255">
                  <c:v>45880</c:v>
                </c:pt>
                <c:pt idx="256">
                  <c:v>45881</c:v>
                </c:pt>
                <c:pt idx="257">
                  <c:v>45882</c:v>
                </c:pt>
                <c:pt idx="258">
                  <c:v>45883</c:v>
                </c:pt>
                <c:pt idx="259">
                  <c:v>45884</c:v>
                </c:pt>
                <c:pt idx="260">
                  <c:v>45887</c:v>
                </c:pt>
                <c:pt idx="261">
                  <c:v>45888</c:v>
                </c:pt>
                <c:pt idx="262">
                  <c:v>45889</c:v>
                </c:pt>
                <c:pt idx="263">
                  <c:v>45890</c:v>
                </c:pt>
                <c:pt idx="264">
                  <c:v>45891</c:v>
                </c:pt>
                <c:pt idx="265">
                  <c:v>45894</c:v>
                </c:pt>
                <c:pt idx="266">
                  <c:v>45895</c:v>
                </c:pt>
                <c:pt idx="267">
                  <c:v>45896</c:v>
                </c:pt>
                <c:pt idx="268">
                  <c:v>45897</c:v>
                </c:pt>
                <c:pt idx="269">
                  <c:v>45898</c:v>
                </c:pt>
                <c:pt idx="270">
                  <c:v>45902</c:v>
                </c:pt>
                <c:pt idx="271">
                  <c:v>45903</c:v>
                </c:pt>
                <c:pt idx="272">
                  <c:v>45904</c:v>
                </c:pt>
                <c:pt idx="273">
                  <c:v>45905</c:v>
                </c:pt>
                <c:pt idx="274">
                  <c:v>45908</c:v>
                </c:pt>
                <c:pt idx="275">
                  <c:v>45909</c:v>
                </c:pt>
                <c:pt idx="276">
                  <c:v>45910</c:v>
                </c:pt>
                <c:pt idx="277">
                  <c:v>45911</c:v>
                </c:pt>
                <c:pt idx="278">
                  <c:v>45912</c:v>
                </c:pt>
                <c:pt idx="279">
                  <c:v>45915</c:v>
                </c:pt>
                <c:pt idx="280">
                  <c:v>45916</c:v>
                </c:pt>
                <c:pt idx="281">
                  <c:v>45917</c:v>
                </c:pt>
                <c:pt idx="282">
                  <c:v>45918</c:v>
                </c:pt>
                <c:pt idx="283">
                  <c:v>45919</c:v>
                </c:pt>
                <c:pt idx="284">
                  <c:v>45922</c:v>
                </c:pt>
                <c:pt idx="285">
                  <c:v>45923</c:v>
                </c:pt>
                <c:pt idx="286">
                  <c:v>45924</c:v>
                </c:pt>
                <c:pt idx="287">
                  <c:v>45925</c:v>
                </c:pt>
                <c:pt idx="288">
                  <c:v>45926</c:v>
                </c:pt>
                <c:pt idx="289">
                  <c:v>45929</c:v>
                </c:pt>
                <c:pt idx="290">
                  <c:v>45930</c:v>
                </c:pt>
                <c:pt idx="291">
                  <c:v>45931</c:v>
                </c:pt>
                <c:pt idx="292">
                  <c:v>45932</c:v>
                </c:pt>
                <c:pt idx="293">
                  <c:v>45933</c:v>
                </c:pt>
                <c:pt idx="294">
                  <c:v>45936</c:v>
                </c:pt>
                <c:pt idx="295">
                  <c:v>45937</c:v>
                </c:pt>
                <c:pt idx="296">
                  <c:v>45938</c:v>
                </c:pt>
                <c:pt idx="297">
                  <c:v>45939</c:v>
                </c:pt>
                <c:pt idx="298">
                  <c:v>45940</c:v>
                </c:pt>
                <c:pt idx="299">
                  <c:v>45943</c:v>
                </c:pt>
                <c:pt idx="300">
                  <c:v>45944</c:v>
                </c:pt>
                <c:pt idx="301">
                  <c:v>45945</c:v>
                </c:pt>
                <c:pt idx="302">
                  <c:v>45946</c:v>
                </c:pt>
                <c:pt idx="303">
                  <c:v>45947</c:v>
                </c:pt>
                <c:pt idx="304">
                  <c:v>45950</c:v>
                </c:pt>
                <c:pt idx="305">
                  <c:v>45951</c:v>
                </c:pt>
                <c:pt idx="306">
                  <c:v>45952</c:v>
                </c:pt>
                <c:pt idx="307">
                  <c:v>45953</c:v>
                </c:pt>
                <c:pt idx="308">
                  <c:v>45954</c:v>
                </c:pt>
                <c:pt idx="309">
                  <c:v>45957</c:v>
                </c:pt>
                <c:pt idx="310">
                  <c:v>45958</c:v>
                </c:pt>
                <c:pt idx="311">
                  <c:v>45959</c:v>
                </c:pt>
                <c:pt idx="312">
                  <c:v>45960</c:v>
                </c:pt>
                <c:pt idx="313">
                  <c:v>45961</c:v>
                </c:pt>
                <c:pt idx="314">
                  <c:v>45964</c:v>
                </c:pt>
                <c:pt idx="315">
                  <c:v>45965</c:v>
                </c:pt>
                <c:pt idx="316">
                  <c:v>45966</c:v>
                </c:pt>
                <c:pt idx="317">
                  <c:v>45967</c:v>
                </c:pt>
                <c:pt idx="318">
                  <c:v>45968</c:v>
                </c:pt>
                <c:pt idx="319">
                  <c:v>45971</c:v>
                </c:pt>
                <c:pt idx="320">
                  <c:v>45972</c:v>
                </c:pt>
                <c:pt idx="321">
                  <c:v>45973</c:v>
                </c:pt>
                <c:pt idx="322">
                  <c:v>45974</c:v>
                </c:pt>
                <c:pt idx="323">
                  <c:v>45975</c:v>
                </c:pt>
                <c:pt idx="324">
                  <c:v>45978</c:v>
                </c:pt>
                <c:pt idx="325">
                  <c:v>45979</c:v>
                </c:pt>
                <c:pt idx="326">
                  <c:v>45980</c:v>
                </c:pt>
                <c:pt idx="327">
                  <c:v>45981</c:v>
                </c:pt>
                <c:pt idx="328">
                  <c:v>45982</c:v>
                </c:pt>
                <c:pt idx="329">
                  <c:v>45985</c:v>
                </c:pt>
                <c:pt idx="330">
                  <c:v>45986</c:v>
                </c:pt>
                <c:pt idx="331">
                  <c:v>45987</c:v>
                </c:pt>
                <c:pt idx="332">
                  <c:v>45989</c:v>
                </c:pt>
                <c:pt idx="333">
                  <c:v>45992</c:v>
                </c:pt>
                <c:pt idx="334">
                  <c:v>45993</c:v>
                </c:pt>
                <c:pt idx="335">
                  <c:v>45994</c:v>
                </c:pt>
                <c:pt idx="336">
                  <c:v>45995</c:v>
                </c:pt>
                <c:pt idx="337">
                  <c:v>45996</c:v>
                </c:pt>
                <c:pt idx="338">
                  <c:v>45999</c:v>
                </c:pt>
                <c:pt idx="339">
                  <c:v>46000</c:v>
                </c:pt>
                <c:pt idx="340">
                  <c:v>46001</c:v>
                </c:pt>
                <c:pt idx="341">
                  <c:v>46002</c:v>
                </c:pt>
                <c:pt idx="342">
                  <c:v>46003</c:v>
                </c:pt>
                <c:pt idx="343">
                  <c:v>46006</c:v>
                </c:pt>
                <c:pt idx="344">
                  <c:v>46007</c:v>
                </c:pt>
                <c:pt idx="345">
                  <c:v>46008</c:v>
                </c:pt>
                <c:pt idx="346">
                  <c:v>46009</c:v>
                </c:pt>
                <c:pt idx="347">
                  <c:v>46010</c:v>
                </c:pt>
                <c:pt idx="348">
                  <c:v>46013</c:v>
                </c:pt>
                <c:pt idx="349">
                  <c:v>46014</c:v>
                </c:pt>
                <c:pt idx="350">
                  <c:v>46015</c:v>
                </c:pt>
                <c:pt idx="351">
                  <c:v>46017</c:v>
                </c:pt>
                <c:pt idx="352">
                  <c:v>46020</c:v>
                </c:pt>
                <c:pt idx="353">
                  <c:v>46021</c:v>
                </c:pt>
                <c:pt idx="354">
                  <c:v>46022</c:v>
                </c:pt>
                <c:pt idx="355">
                  <c:v>46024</c:v>
                </c:pt>
                <c:pt idx="356">
                  <c:v>46027</c:v>
                </c:pt>
                <c:pt idx="357">
                  <c:v>46028</c:v>
                </c:pt>
                <c:pt idx="358">
                  <c:v>46029</c:v>
                </c:pt>
                <c:pt idx="359">
                  <c:v>46030</c:v>
                </c:pt>
                <c:pt idx="360">
                  <c:v>46031</c:v>
                </c:pt>
                <c:pt idx="361">
                  <c:v>46034</c:v>
                </c:pt>
                <c:pt idx="362">
                  <c:v>46035</c:v>
                </c:pt>
                <c:pt idx="363">
                  <c:v>46036</c:v>
                </c:pt>
                <c:pt idx="364">
                  <c:v>46037</c:v>
                </c:pt>
                <c:pt idx="365">
                  <c:v>46038</c:v>
                </c:pt>
                <c:pt idx="366">
                  <c:v>46042</c:v>
                </c:pt>
                <c:pt idx="367">
                  <c:v>46043</c:v>
                </c:pt>
                <c:pt idx="368">
                  <c:v>46044</c:v>
                </c:pt>
                <c:pt idx="369">
                  <c:v>46045</c:v>
                </c:pt>
                <c:pt idx="370">
                  <c:v>46048</c:v>
                </c:pt>
                <c:pt idx="371">
                  <c:v>46049</c:v>
                </c:pt>
                <c:pt idx="372">
                  <c:v>46050</c:v>
                </c:pt>
                <c:pt idx="373">
                  <c:v>46051</c:v>
                </c:pt>
                <c:pt idx="374">
                  <c:v>46052</c:v>
                </c:pt>
                <c:pt idx="375">
                  <c:v>46055</c:v>
                </c:pt>
                <c:pt idx="376">
                  <c:v>46056</c:v>
                </c:pt>
                <c:pt idx="377">
                  <c:v>46057</c:v>
                </c:pt>
                <c:pt idx="378">
                  <c:v>46058</c:v>
                </c:pt>
                <c:pt idx="379">
                  <c:v>46059</c:v>
                </c:pt>
                <c:pt idx="380">
                  <c:v>46062</c:v>
                </c:pt>
                <c:pt idx="381">
                  <c:v>46063</c:v>
                </c:pt>
                <c:pt idx="382">
                  <c:v>46064</c:v>
                </c:pt>
                <c:pt idx="383">
                  <c:v>46065</c:v>
                </c:pt>
                <c:pt idx="384">
                  <c:v>46066</c:v>
                </c:pt>
                <c:pt idx="385">
                  <c:v>46070</c:v>
                </c:pt>
                <c:pt idx="386">
                  <c:v>46071</c:v>
                </c:pt>
                <c:pt idx="387">
                  <c:v>46072</c:v>
                </c:pt>
                <c:pt idx="388">
                  <c:v>46073</c:v>
                </c:pt>
                <c:pt idx="389">
                  <c:v>46076</c:v>
                </c:pt>
                <c:pt idx="390">
                  <c:v>46077</c:v>
                </c:pt>
                <c:pt idx="391">
                  <c:v>46078</c:v>
                </c:pt>
                <c:pt idx="392">
                  <c:v>46079</c:v>
                </c:pt>
                <c:pt idx="393">
                  <c:v>46080</c:v>
                </c:pt>
                <c:pt idx="394">
                  <c:v>46083</c:v>
                </c:pt>
                <c:pt idx="395">
                  <c:v>46084</c:v>
                </c:pt>
                <c:pt idx="396">
                  <c:v>46085</c:v>
                </c:pt>
                <c:pt idx="397">
                  <c:v>46086</c:v>
                </c:pt>
                <c:pt idx="398">
                  <c:v>46087</c:v>
                </c:pt>
                <c:pt idx="399">
                  <c:v>46090</c:v>
                </c:pt>
                <c:pt idx="400">
                  <c:v>46091</c:v>
                </c:pt>
                <c:pt idx="401">
                  <c:v>46092</c:v>
                </c:pt>
                <c:pt idx="402">
                  <c:v>46093</c:v>
                </c:pt>
                <c:pt idx="403">
                  <c:v>46094</c:v>
                </c:pt>
                <c:pt idx="404">
                  <c:v>46097</c:v>
                </c:pt>
                <c:pt idx="405">
                  <c:v>46098</c:v>
                </c:pt>
                <c:pt idx="406">
                  <c:v>46099</c:v>
                </c:pt>
                <c:pt idx="407">
                  <c:v>46100</c:v>
                </c:pt>
                <c:pt idx="408">
                  <c:v>46101</c:v>
                </c:pt>
                <c:pt idx="409">
                  <c:v>46104</c:v>
                </c:pt>
                <c:pt idx="410">
                  <c:v>46105</c:v>
                </c:pt>
                <c:pt idx="411">
                  <c:v>46106</c:v>
                </c:pt>
                <c:pt idx="412">
                  <c:v>46107</c:v>
                </c:pt>
                <c:pt idx="413">
                  <c:v>46108</c:v>
                </c:pt>
                <c:pt idx="414">
                  <c:v>46111</c:v>
                </c:pt>
                <c:pt idx="415">
                  <c:v>46112</c:v>
                </c:pt>
                <c:pt idx="416">
                  <c:v>46113</c:v>
                </c:pt>
                <c:pt idx="417">
                  <c:v>46114</c:v>
                </c:pt>
                <c:pt idx="418">
                  <c:v>46118</c:v>
                </c:pt>
                <c:pt idx="419">
                  <c:v>46119</c:v>
                </c:pt>
                <c:pt idx="420">
                  <c:v>46120</c:v>
                </c:pt>
                <c:pt idx="421">
                  <c:v>46121</c:v>
                </c:pt>
                <c:pt idx="422">
                  <c:v>46122</c:v>
                </c:pt>
                <c:pt idx="423">
                  <c:v>46125</c:v>
                </c:pt>
                <c:pt idx="424">
                  <c:v>46126</c:v>
                </c:pt>
                <c:pt idx="425">
                  <c:v>46127</c:v>
                </c:pt>
                <c:pt idx="426">
                  <c:v>46128</c:v>
                </c:pt>
                <c:pt idx="427">
                  <c:v>46129</c:v>
                </c:pt>
                <c:pt idx="428">
                  <c:v>46132</c:v>
                </c:pt>
                <c:pt idx="429">
                  <c:v>46133</c:v>
                </c:pt>
                <c:pt idx="430">
                  <c:v>46134</c:v>
                </c:pt>
                <c:pt idx="431">
                  <c:v>46135</c:v>
                </c:pt>
                <c:pt idx="432">
                  <c:v>46136</c:v>
                </c:pt>
                <c:pt idx="433">
                  <c:v>46139</c:v>
                </c:pt>
                <c:pt idx="434">
                  <c:v>46140</c:v>
                </c:pt>
                <c:pt idx="435">
                  <c:v>46141</c:v>
                </c:pt>
                <c:pt idx="436">
                  <c:v>46142</c:v>
                </c:pt>
                <c:pt idx="437">
                  <c:v>46143</c:v>
                </c:pt>
                <c:pt idx="438">
                  <c:v>46146</c:v>
                </c:pt>
                <c:pt idx="439">
                  <c:v>46147</c:v>
                </c:pt>
                <c:pt idx="440">
                  <c:v>46148</c:v>
                </c:pt>
                <c:pt idx="441">
                  <c:v>46149</c:v>
                </c:pt>
                <c:pt idx="442">
                  <c:v>46150</c:v>
                </c:pt>
                <c:pt idx="443">
                  <c:v>46153</c:v>
                </c:pt>
                <c:pt idx="444">
                  <c:v>46154</c:v>
                </c:pt>
                <c:pt idx="445">
                  <c:v>46155</c:v>
                </c:pt>
                <c:pt idx="446">
                  <c:v>46156</c:v>
                </c:pt>
                <c:pt idx="447">
                  <c:v>46157</c:v>
                </c:pt>
                <c:pt idx="448">
                  <c:v>46160</c:v>
                </c:pt>
                <c:pt idx="449">
                  <c:v>46161</c:v>
                </c:pt>
                <c:pt idx="450">
                  <c:v>46162</c:v>
                </c:pt>
                <c:pt idx="451">
                  <c:v>46163</c:v>
                </c:pt>
                <c:pt idx="452">
                  <c:v>46164</c:v>
                </c:pt>
                <c:pt idx="453">
                  <c:v>46168</c:v>
                </c:pt>
                <c:pt idx="454">
                  <c:v>46169</c:v>
                </c:pt>
                <c:pt idx="455">
                  <c:v>46170</c:v>
                </c:pt>
                <c:pt idx="456">
                  <c:v>46171</c:v>
                </c:pt>
                <c:pt idx="457">
                  <c:v>46174</c:v>
                </c:pt>
                <c:pt idx="458">
                  <c:v>46175</c:v>
                </c:pt>
                <c:pt idx="459">
                  <c:v>46176</c:v>
                </c:pt>
                <c:pt idx="460">
                  <c:v>46177</c:v>
                </c:pt>
                <c:pt idx="461">
                  <c:v>46178</c:v>
                </c:pt>
                <c:pt idx="462">
                  <c:v>46181</c:v>
                </c:pt>
                <c:pt idx="463">
                  <c:v>46182</c:v>
                </c:pt>
                <c:pt idx="464">
                  <c:v>46183</c:v>
                </c:pt>
                <c:pt idx="465">
                  <c:v>46184</c:v>
                </c:pt>
                <c:pt idx="466">
                  <c:v>46185</c:v>
                </c:pt>
                <c:pt idx="467">
                  <c:v>46188</c:v>
                </c:pt>
                <c:pt idx="468">
                  <c:v>46189</c:v>
                </c:pt>
                <c:pt idx="469">
                  <c:v>46190</c:v>
                </c:pt>
                <c:pt idx="470">
                  <c:v>46191</c:v>
                </c:pt>
                <c:pt idx="471">
                  <c:v>46195</c:v>
                </c:pt>
                <c:pt idx="472">
                  <c:v>46196</c:v>
                </c:pt>
                <c:pt idx="473">
                  <c:v>46197</c:v>
                </c:pt>
                <c:pt idx="474">
                  <c:v>46198</c:v>
                </c:pt>
                <c:pt idx="475">
                  <c:v>46199</c:v>
                </c:pt>
                <c:pt idx="476">
                  <c:v>46202</c:v>
                </c:pt>
                <c:pt idx="477">
                  <c:v>46203</c:v>
                </c:pt>
                <c:pt idx="478">
                  <c:v>46204</c:v>
                </c:pt>
                <c:pt idx="479">
                  <c:v>46205</c:v>
                </c:pt>
                <c:pt idx="480">
                  <c:v>46209</c:v>
                </c:pt>
                <c:pt idx="481">
                  <c:v>46210</c:v>
                </c:pt>
                <c:pt idx="482">
                  <c:v>46211</c:v>
                </c:pt>
                <c:pt idx="483">
                  <c:v>46212</c:v>
                </c:pt>
                <c:pt idx="484">
                  <c:v>46213</c:v>
                </c:pt>
                <c:pt idx="485">
                  <c:v>46216</c:v>
                </c:pt>
                <c:pt idx="486">
                  <c:v>46217</c:v>
                </c:pt>
                <c:pt idx="487">
                  <c:v>46218</c:v>
                </c:pt>
                <c:pt idx="488">
                  <c:v>46219</c:v>
                </c:pt>
                <c:pt idx="489">
                  <c:v>46220</c:v>
                </c:pt>
                <c:pt idx="490">
                  <c:v>46223</c:v>
                </c:pt>
                <c:pt idx="491">
                  <c:v>46224</c:v>
                </c:pt>
                <c:pt idx="492">
                  <c:v>46225</c:v>
                </c:pt>
                <c:pt idx="493">
                  <c:v>46226</c:v>
                </c:pt>
                <c:pt idx="494">
                  <c:v>46227</c:v>
                </c:pt>
                <c:pt idx="495">
                  <c:v>46230</c:v>
                </c:pt>
                <c:pt idx="496">
                  <c:v>46231</c:v>
                </c:pt>
                <c:pt idx="497">
                  <c:v>46232</c:v>
                </c:pt>
                <c:pt idx="498">
                  <c:v>46233</c:v>
                </c:pt>
                <c:pt idx="499">
                  <c:v>46234</c:v>
                </c:pt>
              </c:numCache>
            </c:numRef>
          </c:cat>
          <c:val>
            <c:numRef>
              <c:f>Performance!$H$2:$H$501</c:f>
              <c:numCache>
                <c:formatCode>0.00</c:formatCode>
                <c:ptCount val="500"/>
                <c:pt idx="0">
                  <c:v>98.161816000000002</c:v>
                </c:pt>
                <c:pt idx="1">
                  <c:v>95.220024168659194</c:v>
                </c:pt>
                <c:pt idx="2">
                  <c:v>96.205945629704871</c:v>
                </c:pt>
                <c:pt idx="3">
                  <c:v>95.461822464102241</c:v>
                </c:pt>
                <c:pt idx="4">
                  <c:v>97.661511054413552</c:v>
                </c:pt>
                <c:pt idx="5">
                  <c:v>98.117752429146023</c:v>
                </c:pt>
                <c:pt idx="6">
                  <c:v>98.121975417210578</c:v>
                </c:pt>
                <c:pt idx="7">
                  <c:v>99.775092266590306</c:v>
                </c:pt>
                <c:pt idx="8">
                  <c:v>100.15660927114652</c:v>
                </c:pt>
                <c:pt idx="9">
                  <c:v>101.7724558798398</c:v>
                </c:pt>
                <c:pt idx="10">
                  <c:v>101.97496474799861</c:v>
                </c:pt>
                <c:pt idx="11">
                  <c:v>102.9663939082688</c:v>
                </c:pt>
                <c:pt idx="12">
                  <c:v>102.76204886224633</c:v>
                </c:pt>
                <c:pt idx="13">
                  <c:v>103.19772706556661</c:v>
                </c:pt>
                <c:pt idx="14">
                  <c:v>102.27588137725805</c:v>
                </c:pt>
                <c:pt idx="15">
                  <c:v>103.45035827898327</c:v>
                </c:pt>
                <c:pt idx="16">
                  <c:v>103.12410481507168</c:v>
                </c:pt>
                <c:pt idx="17">
                  <c:v>103.28860838707267</c:v>
                </c:pt>
                <c:pt idx="18">
                  <c:v>102.67135153180719</c:v>
                </c:pt>
                <c:pt idx="19">
                  <c:v>102.66731244083792</c:v>
                </c:pt>
                <c:pt idx="20">
                  <c:v>103.70353978534204</c:v>
                </c:pt>
                <c:pt idx="21">
                  <c:v>101.51009377091751</c:v>
                </c:pt>
                <c:pt idx="22">
                  <c:v>101.34742587585148</c:v>
                </c:pt>
                <c:pt idx="23">
                  <c:v>101.04155123676409</c:v>
                </c:pt>
                <c:pt idx="24">
                  <c:v>99.29755284369179</c:v>
                </c:pt>
                <c:pt idx="25">
                  <c:v>100.44742744240151</c:v>
                </c:pt>
                <c:pt idx="26">
                  <c:v>100.89669161980321</c:v>
                </c:pt>
                <c:pt idx="27">
                  <c:v>101.97275988076299</c:v>
                </c:pt>
                <c:pt idx="28">
                  <c:v>102.73707834735248</c:v>
                </c:pt>
                <c:pt idx="29">
                  <c:v>103.29264656381912</c:v>
                </c:pt>
                <c:pt idx="30">
                  <c:v>103.42245030104999</c:v>
                </c:pt>
                <c:pt idx="31">
                  <c:v>103.44980657337912</c:v>
                </c:pt>
                <c:pt idx="32">
                  <c:v>103.15017455361998</c:v>
                </c:pt>
                <c:pt idx="33">
                  <c:v>104.90133340548012</c:v>
                </c:pt>
                <c:pt idx="34">
                  <c:v>104.69772306438007</c:v>
                </c:pt>
                <c:pt idx="35">
                  <c:v>104.99184723685313</c:v>
                </c:pt>
                <c:pt idx="36">
                  <c:v>105.25549436428655</c:v>
                </c:pt>
                <c:pt idx="37">
                  <c:v>105.05959494328562</c:v>
                </c:pt>
                <c:pt idx="38">
                  <c:v>105.48388967401952</c:v>
                </c:pt>
                <c:pt idx="39">
                  <c:v>105.35169937315784</c:v>
                </c:pt>
                <c:pt idx="40">
                  <c:v>105.79802606162019</c:v>
                </c:pt>
                <c:pt idx="41">
                  <c:v>104.81155362883878</c:v>
                </c:pt>
                <c:pt idx="42">
                  <c:v>104.82605745162995</c:v>
                </c:pt>
                <c:pt idx="43">
                  <c:v>104.64980291863077</c:v>
                </c:pt>
                <c:pt idx="44">
                  <c:v>105.58853990625768</c:v>
                </c:pt>
                <c:pt idx="45">
                  <c:v>104.5763639391747</c:v>
                </c:pt>
                <c:pt idx="46">
                  <c:v>105.58964197687239</c:v>
                </c:pt>
                <c:pt idx="47">
                  <c:v>106.34074122431784</c:v>
                </c:pt>
                <c:pt idx="48">
                  <c:v>106.1206073827242</c:v>
                </c:pt>
                <c:pt idx="49">
                  <c:v>106.76283338051334</c:v>
                </c:pt>
                <c:pt idx="50">
                  <c:v>107.58571966270532</c:v>
                </c:pt>
                <c:pt idx="51">
                  <c:v>106.76705581164673</c:v>
                </c:pt>
                <c:pt idx="52">
                  <c:v>107.26662633948332</c:v>
                </c:pt>
                <c:pt idx="53">
                  <c:v>107.24826658371906</c:v>
                </c:pt>
                <c:pt idx="54">
                  <c:v>107.67421379928297</c:v>
                </c:pt>
                <c:pt idx="55">
                  <c:v>107.4779473958539</c:v>
                </c:pt>
                <c:pt idx="56">
                  <c:v>107.42690719341509</c:v>
                </c:pt>
                <c:pt idx="57">
                  <c:v>106.4395164098664</c:v>
                </c:pt>
                <c:pt idx="58">
                  <c:v>106.66791219538837</c:v>
                </c:pt>
                <c:pt idx="59">
                  <c:v>106.63596622236497</c:v>
                </c:pt>
                <c:pt idx="60">
                  <c:v>106.91870722136493</c:v>
                </c:pt>
                <c:pt idx="61">
                  <c:v>107.09128898343923</c:v>
                </c:pt>
                <c:pt idx="62">
                  <c:v>106.7378630987974</c:v>
                </c:pt>
                <c:pt idx="63">
                  <c:v>104.75096446167906</c:v>
                </c:pt>
                <c:pt idx="64">
                  <c:v>105.17966616381564</c:v>
                </c:pt>
                <c:pt idx="65">
                  <c:v>104.88388937279971</c:v>
                </c:pt>
                <c:pt idx="66">
                  <c:v>106.17036159700189</c:v>
                </c:pt>
                <c:pt idx="67">
                  <c:v>108.85603432351625</c:v>
                </c:pt>
                <c:pt idx="68">
                  <c:v>109.66496746290186</c:v>
                </c:pt>
                <c:pt idx="69">
                  <c:v>110.0769611992652</c:v>
                </c:pt>
                <c:pt idx="70">
                  <c:v>110.18363127851534</c:v>
                </c:pt>
                <c:pt idx="71">
                  <c:v>109.86490529198861</c:v>
                </c:pt>
                <c:pt idx="72">
                  <c:v>109.89042581083889</c:v>
                </c:pt>
                <c:pt idx="73">
                  <c:v>109.22561730619402</c:v>
                </c:pt>
                <c:pt idx="74">
                  <c:v>107.78345468357934</c:v>
                </c:pt>
                <c:pt idx="75">
                  <c:v>108.2057297801732</c:v>
                </c:pt>
                <c:pt idx="76">
                  <c:v>108.6346150927872</c:v>
                </c:pt>
                <c:pt idx="77">
                  <c:v>108.63700179528078</c:v>
                </c:pt>
                <c:pt idx="78">
                  <c:v>109.21717118514836</c:v>
                </c:pt>
                <c:pt idx="79">
                  <c:v>109.59593415047502</c:v>
                </c:pt>
                <c:pt idx="80">
                  <c:v>109.92696099786114</c:v>
                </c:pt>
                <c:pt idx="81">
                  <c:v>110.55596746576934</c:v>
                </c:pt>
                <c:pt idx="82">
                  <c:v>110.13571106664172</c:v>
                </c:pt>
                <c:pt idx="83">
                  <c:v>110.75333451258966</c:v>
                </c:pt>
                <c:pt idx="84">
                  <c:v>111.02450851447701</c:v>
                </c:pt>
                <c:pt idx="85">
                  <c:v>111.07463052884586</c:v>
                </c:pt>
                <c:pt idx="86">
                  <c:v>111.74678310504291</c:v>
                </c:pt>
                <c:pt idx="87">
                  <c:v>111.53784902720358</c:v>
                </c:pt>
                <c:pt idx="88">
                  <c:v>111.81618392180152</c:v>
                </c:pt>
                <c:pt idx="89">
                  <c:v>111.12915957006368</c:v>
                </c:pt>
                <c:pt idx="90">
                  <c:v>110.79978496530556</c:v>
                </c:pt>
                <c:pt idx="91">
                  <c:v>111.70455606537097</c:v>
                </c:pt>
                <c:pt idx="92">
                  <c:v>111.09978424769638</c:v>
                </c:pt>
                <c:pt idx="93">
                  <c:v>111.09684676940087</c:v>
                </c:pt>
                <c:pt idx="94">
                  <c:v>111.51893924126878</c:v>
                </c:pt>
                <c:pt idx="95">
                  <c:v>111.08803452079809</c:v>
                </c:pt>
                <c:pt idx="96">
                  <c:v>107.81172733835999</c:v>
                </c:pt>
                <c:pt idx="97">
                  <c:v>107.71845941303958</c:v>
                </c:pt>
                <c:pt idx="98">
                  <c:v>108.88926427461503</c:v>
                </c:pt>
                <c:pt idx="99">
                  <c:v>109.68277518794874</c:v>
                </c:pt>
                <c:pt idx="100">
                  <c:v>110.89397136317221</c:v>
                </c:pt>
                <c:pt idx="101">
                  <c:v>110.84898944156816</c:v>
                </c:pt>
                <c:pt idx="102">
                  <c:v>109.62347183503944</c:v>
                </c:pt>
                <c:pt idx="103">
                  <c:v>108.45028034322613</c:v>
                </c:pt>
                <c:pt idx="104">
                  <c:v>107.98559366651428</c:v>
                </c:pt>
                <c:pt idx="105">
                  <c:v>107.74544774432712</c:v>
                </c:pt>
                <c:pt idx="106">
                  <c:v>109.10260509429676</c:v>
                </c:pt>
                <c:pt idx="107">
                  <c:v>109.70682623156949</c:v>
                </c:pt>
                <c:pt idx="108">
                  <c:v>108.48865260377677</c:v>
                </c:pt>
                <c:pt idx="109">
                  <c:v>108.6579296182075</c:v>
                </c:pt>
                <c:pt idx="110">
                  <c:v>106.98333163720706</c:v>
                </c:pt>
                <c:pt idx="111">
                  <c:v>107.15187424770164</c:v>
                </c:pt>
                <c:pt idx="112">
                  <c:v>107.27470136963305</c:v>
                </c:pt>
                <c:pt idx="113">
                  <c:v>109.23920044812785</c:v>
                </c:pt>
                <c:pt idx="114">
                  <c:v>109.00841734369311</c:v>
                </c:pt>
                <c:pt idx="115">
                  <c:v>110.09752153145813</c:v>
                </c:pt>
                <c:pt idx="116">
                  <c:v>111.06287972072546</c:v>
                </c:pt>
                <c:pt idx="117">
                  <c:v>111.74457923393608</c:v>
                </c:pt>
                <c:pt idx="118">
                  <c:v>112.33833517314137</c:v>
                </c:pt>
                <c:pt idx="119">
                  <c:v>112.01758900532172</c:v>
                </c:pt>
                <c:pt idx="120">
                  <c:v>110.38430086636717</c:v>
                </c:pt>
                <c:pt idx="121">
                  <c:v>111.40180127489317</c:v>
                </c:pt>
                <c:pt idx="122">
                  <c:v>110.88056672896211</c:v>
                </c:pt>
                <c:pt idx="123">
                  <c:v>111.46551050590674</c:v>
                </c:pt>
                <c:pt idx="124">
                  <c:v>110.90296636748552</c:v>
                </c:pt>
                <c:pt idx="125">
                  <c:v>110.05915005758187</c:v>
                </c:pt>
                <c:pt idx="126">
                  <c:v>110.8543131090584</c:v>
                </c:pt>
                <c:pt idx="127">
                  <c:v>111.28760492853525</c:v>
                </c:pt>
                <c:pt idx="128">
                  <c:v>111.6931725729284</c:v>
                </c:pt>
                <c:pt idx="129">
                  <c:v>110.63601456543324</c:v>
                </c:pt>
                <c:pt idx="130">
                  <c:v>111.37866877044503</c:v>
                </c:pt>
                <c:pt idx="131">
                  <c:v>111.4164896249994</c:v>
                </c:pt>
                <c:pt idx="132">
                  <c:v>111.11300224890986</c:v>
                </c:pt>
                <c:pt idx="133">
                  <c:v>112.27150641103782</c:v>
                </c:pt>
                <c:pt idx="134">
                  <c:v>112.26342847615155</c:v>
                </c:pt>
                <c:pt idx="135">
                  <c:v>112.53790806823861</c:v>
                </c:pt>
                <c:pt idx="136">
                  <c:v>112.80541067571681</c:v>
                </c:pt>
                <c:pt idx="137">
                  <c:v>112.31648946476612</c:v>
                </c:pt>
                <c:pt idx="138">
                  <c:v>110.3999096568904</c:v>
                </c:pt>
                <c:pt idx="139">
                  <c:v>109.85131815381706</c:v>
                </c:pt>
                <c:pt idx="140">
                  <c:v>109.3372436447131</c:v>
                </c:pt>
                <c:pt idx="141">
                  <c:v>109.35211460322122</c:v>
                </c:pt>
                <c:pt idx="142">
                  <c:v>107.61729688757728</c:v>
                </c:pt>
                <c:pt idx="143">
                  <c:v>109.32347335033559</c:v>
                </c:pt>
                <c:pt idx="144">
                  <c:v>107.39973224095387</c:v>
                </c:pt>
                <c:pt idx="145">
                  <c:v>106.08572121892422</c:v>
                </c:pt>
                <c:pt idx="146">
                  <c:v>107.26956148600814</c:v>
                </c:pt>
                <c:pt idx="147">
                  <c:v>105.35812195180212</c:v>
                </c:pt>
                <c:pt idx="148">
                  <c:v>105.93976094626801</c:v>
                </c:pt>
                <c:pt idx="149">
                  <c:v>103.08224035848104</c:v>
                </c:pt>
                <c:pt idx="150">
                  <c:v>102.30213251825133</c:v>
                </c:pt>
                <c:pt idx="151">
                  <c:v>102.8020697405908</c:v>
                </c:pt>
                <c:pt idx="152">
                  <c:v>101.37404413378286</c:v>
                </c:pt>
                <c:pt idx="153">
                  <c:v>103.5298523914466</c:v>
                </c:pt>
                <c:pt idx="154">
                  <c:v>104.19411027737536</c:v>
                </c:pt>
                <c:pt idx="155">
                  <c:v>103.08407623965314</c:v>
                </c:pt>
                <c:pt idx="156">
                  <c:v>104.19723169860856</c:v>
                </c:pt>
                <c:pt idx="157">
                  <c:v>103.96957012509796</c:v>
                </c:pt>
                <c:pt idx="158">
                  <c:v>104.05531071049303</c:v>
                </c:pt>
                <c:pt idx="159">
                  <c:v>105.89147488550282</c:v>
                </c:pt>
                <c:pt idx="160">
                  <c:v>106.05818195224457</c:v>
                </c:pt>
                <c:pt idx="161">
                  <c:v>104.87489187678518</c:v>
                </c:pt>
                <c:pt idx="162">
                  <c:v>104.52807480434433</c:v>
                </c:pt>
                <c:pt idx="163">
                  <c:v>102.46498328631603</c:v>
                </c:pt>
                <c:pt idx="164">
                  <c:v>103.03248457159745</c:v>
                </c:pt>
                <c:pt idx="165">
                  <c:v>103.42207924485835</c:v>
                </c:pt>
                <c:pt idx="166">
                  <c:v>104.11791643888806</c:v>
                </c:pt>
                <c:pt idx="167">
                  <c:v>99.079067402078209</c:v>
                </c:pt>
                <c:pt idx="168">
                  <c:v>93.159130774849643</c:v>
                </c:pt>
                <c:pt idx="169">
                  <c:v>92.941933987813314</c:v>
                </c:pt>
                <c:pt idx="170">
                  <c:v>91.482696364979631</c:v>
                </c:pt>
                <c:pt idx="171">
                  <c:v>100.18763170662326</c:v>
                </c:pt>
                <c:pt idx="172">
                  <c:v>96.720382231078403</c:v>
                </c:pt>
                <c:pt idx="173">
                  <c:v>98.470255124033642</c:v>
                </c:pt>
                <c:pt idx="174">
                  <c:v>99.252566836404796</c:v>
                </c:pt>
                <c:pt idx="175">
                  <c:v>99.081086191630206</c:v>
                </c:pt>
                <c:pt idx="176">
                  <c:v>96.860834607381094</c:v>
                </c:pt>
                <c:pt idx="177">
                  <c:v>96.989353437171545</c:v>
                </c:pt>
                <c:pt idx="178">
                  <c:v>94.703557819934531</c:v>
                </c:pt>
                <c:pt idx="179">
                  <c:v>97.082254545729597</c:v>
                </c:pt>
                <c:pt idx="180">
                  <c:v>98.699753638586543</c:v>
                </c:pt>
                <c:pt idx="181">
                  <c:v>100.69931984353096</c:v>
                </c:pt>
                <c:pt idx="182">
                  <c:v>101.44179002664208</c:v>
                </c:pt>
                <c:pt idx="183">
                  <c:v>101.50678378151214</c:v>
                </c:pt>
                <c:pt idx="184">
                  <c:v>102.095766743726</c:v>
                </c:pt>
                <c:pt idx="185">
                  <c:v>102.24686745754904</c:v>
                </c:pt>
                <c:pt idx="186">
                  <c:v>102.89092967788221</c:v>
                </c:pt>
                <c:pt idx="187">
                  <c:v>104.40616427178581</c:v>
                </c:pt>
                <c:pt idx="188">
                  <c:v>103.73988693793062</c:v>
                </c:pt>
                <c:pt idx="189">
                  <c:v>102.94178590314991</c:v>
                </c:pt>
                <c:pt idx="190">
                  <c:v>103.38921414023508</c:v>
                </c:pt>
                <c:pt idx="191">
                  <c:v>103.98884573494492</c:v>
                </c:pt>
                <c:pt idx="192">
                  <c:v>103.9148555914276</c:v>
                </c:pt>
                <c:pt idx="193">
                  <c:v>107.29820066995488</c:v>
                </c:pt>
                <c:pt idx="194">
                  <c:v>108.07592163401485</c:v>
                </c:pt>
                <c:pt idx="195">
                  <c:v>108.1866313658591</c:v>
                </c:pt>
                <c:pt idx="196">
                  <c:v>108.63369314638487</c:v>
                </c:pt>
                <c:pt idx="197">
                  <c:v>109.3947069296571</c:v>
                </c:pt>
                <c:pt idx="198">
                  <c:v>109.49054544450405</c:v>
                </c:pt>
                <c:pt idx="199">
                  <c:v>109.06569913516482</c:v>
                </c:pt>
                <c:pt idx="200">
                  <c:v>107.30591208239203</c:v>
                </c:pt>
                <c:pt idx="201">
                  <c:v>107.25817704740217</c:v>
                </c:pt>
                <c:pt idx="202">
                  <c:v>106.53865594573331</c:v>
                </c:pt>
                <c:pt idx="203">
                  <c:v>108.7183324385002</c:v>
                </c:pt>
                <c:pt idx="204">
                  <c:v>108.11264195200215</c:v>
                </c:pt>
                <c:pt idx="205">
                  <c:v>108.54630013802077</c:v>
                </c:pt>
                <c:pt idx="206">
                  <c:v>108.53748726391257</c:v>
                </c:pt>
                <c:pt idx="207">
                  <c:v>108.98271237816863</c:v>
                </c:pt>
                <c:pt idx="208">
                  <c:v>109.61484044546722</c:v>
                </c:pt>
                <c:pt idx="209">
                  <c:v>109.62291905920804</c:v>
                </c:pt>
                <c:pt idx="210">
                  <c:v>109.04440164354013</c:v>
                </c:pt>
                <c:pt idx="211">
                  <c:v>110.16545115218481</c:v>
                </c:pt>
                <c:pt idx="212">
                  <c:v>110.26679675731775</c:v>
                </c:pt>
                <c:pt idx="213">
                  <c:v>110.87138519326625</c:v>
                </c:pt>
                <c:pt idx="214">
                  <c:v>110.56716298200674</c:v>
                </c:pt>
                <c:pt idx="215">
                  <c:v>110.98980596250546</c:v>
                </c:pt>
                <c:pt idx="216">
                  <c:v>109.73601516894031</c:v>
                </c:pt>
                <c:pt idx="217">
                  <c:v>110.76673483333791</c:v>
                </c:pt>
                <c:pt idx="218">
                  <c:v>109.84158447999351</c:v>
                </c:pt>
                <c:pt idx="219">
                  <c:v>109.80761926524062</c:v>
                </c:pt>
                <c:pt idx="220">
                  <c:v>109.56839128783318</c:v>
                </c:pt>
                <c:pt idx="221">
                  <c:v>110.62095894305583</c:v>
                </c:pt>
                <c:pt idx="222">
                  <c:v>111.85124984971364</c:v>
                </c:pt>
                <c:pt idx="223">
                  <c:v>111.85088297761412</c:v>
                </c:pt>
                <c:pt idx="224">
                  <c:v>112.7479427182182</c:v>
                </c:pt>
                <c:pt idx="225">
                  <c:v>113.33637423126459</c:v>
                </c:pt>
                <c:pt idx="226">
                  <c:v>113.92168520225329</c:v>
                </c:pt>
                <c:pt idx="227">
                  <c:v>113.79426835422197</c:v>
                </c:pt>
                <c:pt idx="228">
                  <c:v>114.33423012316155</c:v>
                </c:pt>
                <c:pt idx="229">
                  <c:v>115.28765526476249</c:v>
                </c:pt>
                <c:pt idx="230">
                  <c:v>114.38123143852745</c:v>
                </c:pt>
                <c:pt idx="231">
                  <c:v>114.29934705875291</c:v>
                </c:pt>
                <c:pt idx="232">
                  <c:v>114.99224570253166</c:v>
                </c:pt>
                <c:pt idx="233">
                  <c:v>115.30803395791258</c:v>
                </c:pt>
                <c:pt idx="234">
                  <c:v>114.92780225669534</c:v>
                </c:pt>
                <c:pt idx="235">
                  <c:v>115.08955164559141</c:v>
                </c:pt>
                <c:pt idx="236">
                  <c:v>114.63422860689354</c:v>
                </c:pt>
                <c:pt idx="237">
                  <c:v>115.00032333303022</c:v>
                </c:pt>
                <c:pt idx="238">
                  <c:v>115.61831437056372</c:v>
                </c:pt>
                <c:pt idx="239">
                  <c:v>115.60784975693004</c:v>
                </c:pt>
                <c:pt idx="240">
                  <c:v>115.76960016776046</c:v>
                </c:pt>
                <c:pt idx="241">
                  <c:v>115.84340676095542</c:v>
                </c:pt>
                <c:pt idx="242">
                  <c:v>116.7483615533632</c:v>
                </c:pt>
                <c:pt idx="243">
                  <c:v>116.82987876185061</c:v>
                </c:pt>
                <c:pt idx="244">
                  <c:v>117.2941980856114</c:v>
                </c:pt>
                <c:pt idx="245">
                  <c:v>117.31494508336877</c:v>
                </c:pt>
                <c:pt idx="246">
                  <c:v>116.96776088859013</c:v>
                </c:pt>
                <c:pt idx="247">
                  <c:v>116.82161668942548</c:v>
                </c:pt>
                <c:pt idx="248">
                  <c:v>116.38997717078439</c:v>
                </c:pt>
                <c:pt idx="249">
                  <c:v>114.52866050857081</c:v>
                </c:pt>
                <c:pt idx="250">
                  <c:v>116.21647739549185</c:v>
                </c:pt>
                <c:pt idx="251">
                  <c:v>115.65191285644661</c:v>
                </c:pt>
                <c:pt idx="252">
                  <c:v>116.49407736415685</c:v>
                </c:pt>
                <c:pt idx="253">
                  <c:v>116.40117683228127</c:v>
                </c:pt>
                <c:pt idx="254">
                  <c:v>117.30906876319646</c:v>
                </c:pt>
                <c:pt idx="255">
                  <c:v>117.01531160483448</c:v>
                </c:pt>
                <c:pt idx="256">
                  <c:v>118.34290882264713</c:v>
                </c:pt>
                <c:pt idx="257">
                  <c:v>118.72515996843156</c:v>
                </c:pt>
                <c:pt idx="258">
                  <c:v>118.76114556441799</c:v>
                </c:pt>
                <c:pt idx="259">
                  <c:v>118.41708264960332</c:v>
                </c:pt>
                <c:pt idx="260">
                  <c:v>118.40514857601389</c:v>
                </c:pt>
                <c:pt idx="261">
                  <c:v>117.7115146389348</c:v>
                </c:pt>
                <c:pt idx="262">
                  <c:v>117.42528496570849</c:v>
                </c:pt>
                <c:pt idx="263">
                  <c:v>116.95509063964879</c:v>
                </c:pt>
                <c:pt idx="264">
                  <c:v>118.73121859768966</c:v>
                </c:pt>
                <c:pt idx="265">
                  <c:v>118.22467203784979</c:v>
                </c:pt>
                <c:pt idx="266">
                  <c:v>118.71341046756082</c:v>
                </c:pt>
                <c:pt idx="267">
                  <c:v>118.99725304485466</c:v>
                </c:pt>
                <c:pt idx="268">
                  <c:v>119.37289524345894</c:v>
                </c:pt>
                <c:pt idx="269">
                  <c:v>118.6091271662991</c:v>
                </c:pt>
                <c:pt idx="270">
                  <c:v>117.78807683313329</c:v>
                </c:pt>
                <c:pt idx="271">
                  <c:v>118.3888101595515</c:v>
                </c:pt>
                <c:pt idx="272">
                  <c:v>119.37693526021958</c:v>
                </c:pt>
                <c:pt idx="273">
                  <c:v>118.99909054735005</c:v>
                </c:pt>
                <c:pt idx="274">
                  <c:v>119.24970144205186</c:v>
                </c:pt>
                <c:pt idx="275">
                  <c:v>119.57026371948032</c:v>
                </c:pt>
                <c:pt idx="276">
                  <c:v>119.92699442707156</c:v>
                </c:pt>
                <c:pt idx="277">
                  <c:v>120.94467811200046</c:v>
                </c:pt>
                <c:pt idx="278">
                  <c:v>120.88629448753545</c:v>
                </c:pt>
                <c:pt idx="279">
                  <c:v>121.45526517434817</c:v>
                </c:pt>
                <c:pt idx="280">
                  <c:v>121.29883929467216</c:v>
                </c:pt>
                <c:pt idx="281">
                  <c:v>121.18115273481169</c:v>
                </c:pt>
                <c:pt idx="282">
                  <c:v>121.76150624062008</c:v>
                </c:pt>
                <c:pt idx="283">
                  <c:v>122.3563635560532</c:v>
                </c:pt>
                <c:pt idx="284">
                  <c:v>122.8959587900263</c:v>
                </c:pt>
                <c:pt idx="285">
                  <c:v>122.21976679036976</c:v>
                </c:pt>
                <c:pt idx="286">
                  <c:v>121.87184866903829</c:v>
                </c:pt>
                <c:pt idx="287">
                  <c:v>121.26138526674416</c:v>
                </c:pt>
                <c:pt idx="288">
                  <c:v>121.97705056076683</c:v>
                </c:pt>
                <c:pt idx="289">
                  <c:v>122.29853083568376</c:v>
                </c:pt>
                <c:pt idx="290">
                  <c:v>122.79883578055293</c:v>
                </c:pt>
                <c:pt idx="291">
                  <c:v>123.21633831433489</c:v>
                </c:pt>
                <c:pt idx="292">
                  <c:v>123.29253160145832</c:v>
                </c:pt>
                <c:pt idx="293">
                  <c:v>123.30060972812885</c:v>
                </c:pt>
                <c:pt idx="294">
                  <c:v>123.75024143058174</c:v>
                </c:pt>
                <c:pt idx="295">
                  <c:v>123.27857852289081</c:v>
                </c:pt>
                <c:pt idx="296">
                  <c:v>123.99699799987661</c:v>
                </c:pt>
                <c:pt idx="297">
                  <c:v>123.655321791948</c:v>
                </c:pt>
                <c:pt idx="298">
                  <c:v>120.30282075033412</c:v>
                </c:pt>
                <c:pt idx="299">
                  <c:v>122.17937633009028</c:v>
                </c:pt>
                <c:pt idx="300">
                  <c:v>121.98825113169713</c:v>
                </c:pt>
                <c:pt idx="301">
                  <c:v>122.47937583075336</c:v>
                </c:pt>
                <c:pt idx="302">
                  <c:v>121.70844777149306</c:v>
                </c:pt>
                <c:pt idx="303">
                  <c:v>122.34993892133122</c:v>
                </c:pt>
                <c:pt idx="304">
                  <c:v>123.6556880569844</c:v>
                </c:pt>
                <c:pt idx="305">
                  <c:v>123.65972665175634</c:v>
                </c:pt>
                <c:pt idx="306">
                  <c:v>122.99969162415532</c:v>
                </c:pt>
                <c:pt idx="307">
                  <c:v>123.71645879712902</c:v>
                </c:pt>
                <c:pt idx="308">
                  <c:v>124.69411821545663</c:v>
                </c:pt>
                <c:pt idx="309">
                  <c:v>126.22661142220696</c:v>
                </c:pt>
                <c:pt idx="310">
                  <c:v>126.51541159781038</c:v>
                </c:pt>
                <c:pt idx="311">
                  <c:v>126.50990311678942</c:v>
                </c:pt>
                <c:pt idx="312">
                  <c:v>125.25684656329921</c:v>
                </c:pt>
                <c:pt idx="313">
                  <c:v>125.58475270421187</c:v>
                </c:pt>
                <c:pt idx="314">
                  <c:v>125.80084764403753</c:v>
                </c:pt>
                <c:pt idx="315">
                  <c:v>124.32435202943442</c:v>
                </c:pt>
                <c:pt idx="316">
                  <c:v>124.77857353606102</c:v>
                </c:pt>
                <c:pt idx="317">
                  <c:v>123.38377867650316</c:v>
                </c:pt>
                <c:pt idx="318">
                  <c:v>123.53946926378831</c:v>
                </c:pt>
                <c:pt idx="319">
                  <c:v>125.44209568834114</c:v>
                </c:pt>
                <c:pt idx="320">
                  <c:v>125.70243821373273</c:v>
                </c:pt>
                <c:pt idx="321">
                  <c:v>125.78156915561266</c:v>
                </c:pt>
                <c:pt idx="322">
                  <c:v>123.6990162932601</c:v>
                </c:pt>
                <c:pt idx="323">
                  <c:v>123.63696020775626</c:v>
                </c:pt>
                <c:pt idx="324">
                  <c:v>122.50416005087513</c:v>
                </c:pt>
                <c:pt idx="325">
                  <c:v>121.49271792887268</c:v>
                </c:pt>
                <c:pt idx="326">
                  <c:v>121.9487760785069</c:v>
                </c:pt>
                <c:pt idx="327">
                  <c:v>120.05037143307428</c:v>
                </c:pt>
                <c:pt idx="328">
                  <c:v>121.2296214296465</c:v>
                </c:pt>
                <c:pt idx="329">
                  <c:v>123.10470907940798</c:v>
                </c:pt>
                <c:pt idx="330">
                  <c:v>124.22025071481413</c:v>
                </c:pt>
                <c:pt idx="331">
                  <c:v>125.07820396262863</c:v>
                </c:pt>
                <c:pt idx="332">
                  <c:v>125.74797022764363</c:v>
                </c:pt>
                <c:pt idx="333">
                  <c:v>125.07857228529171</c:v>
                </c:pt>
                <c:pt idx="334">
                  <c:v>125.38591535311114</c:v>
                </c:pt>
                <c:pt idx="335">
                  <c:v>125.75953779596203</c:v>
                </c:pt>
                <c:pt idx="336">
                  <c:v>125.8954008550245</c:v>
                </c:pt>
                <c:pt idx="337">
                  <c:v>126.13921870099841</c:v>
                </c:pt>
                <c:pt idx="338">
                  <c:v>125.70060236416255</c:v>
                </c:pt>
                <c:pt idx="339">
                  <c:v>125.59044338427469</c:v>
                </c:pt>
                <c:pt idx="340">
                  <c:v>126.43811608189685</c:v>
                </c:pt>
                <c:pt idx="341">
                  <c:v>126.70102897171523</c:v>
                </c:pt>
                <c:pt idx="342">
                  <c:v>125.34993101010042</c:v>
                </c:pt>
                <c:pt idx="343">
                  <c:v>125.14980859174348</c:v>
                </c:pt>
                <c:pt idx="344">
                  <c:v>124.85146146004546</c:v>
                </c:pt>
                <c:pt idx="345">
                  <c:v>123.40415834850832</c:v>
                </c:pt>
                <c:pt idx="346">
                  <c:v>124.38328643017604</c:v>
                </c:pt>
                <c:pt idx="347">
                  <c:v>125.48010073758307</c:v>
                </c:pt>
                <c:pt idx="348">
                  <c:v>126.2877483867765</c:v>
                </c:pt>
                <c:pt idx="349">
                  <c:v>126.86241068279065</c:v>
                </c:pt>
                <c:pt idx="350">
                  <c:v>127.27110047605349</c:v>
                </c:pt>
                <c:pt idx="351">
                  <c:v>127.23236169849059</c:v>
                </c:pt>
                <c:pt idx="352">
                  <c:v>126.78805484052691</c:v>
                </c:pt>
                <c:pt idx="353">
                  <c:v>126.61363631712443</c:v>
                </c:pt>
                <c:pt idx="354">
                  <c:v>125.68206002814847</c:v>
                </c:pt>
                <c:pt idx="355">
                  <c:v>125.9201873136426</c:v>
                </c:pt>
                <c:pt idx="356">
                  <c:v>126.72030810866906</c:v>
                </c:pt>
                <c:pt idx="357">
                  <c:v>127.50555710912913</c:v>
                </c:pt>
                <c:pt idx="358">
                  <c:v>127.06694181784044</c:v>
                </c:pt>
                <c:pt idx="359">
                  <c:v>127.07667260424485</c:v>
                </c:pt>
                <c:pt idx="360">
                  <c:v>127.89955886846036</c:v>
                </c:pt>
                <c:pt idx="361">
                  <c:v>128.10133321253124</c:v>
                </c:pt>
                <c:pt idx="362">
                  <c:v>127.85292551223216</c:v>
                </c:pt>
                <c:pt idx="363">
                  <c:v>127.17104239048076</c:v>
                </c:pt>
                <c:pt idx="364">
                  <c:v>127.49913223445438</c:v>
                </c:pt>
                <c:pt idx="365">
                  <c:v>127.41724719176813</c:v>
                </c:pt>
                <c:pt idx="366">
                  <c:v>124.78904093991038</c:v>
                </c:pt>
                <c:pt idx="367">
                  <c:v>126.23505890960978</c:v>
                </c:pt>
                <c:pt idx="368">
                  <c:v>126.92777505772685</c:v>
                </c:pt>
                <c:pt idx="369">
                  <c:v>126.9692677473932</c:v>
                </c:pt>
                <c:pt idx="370">
                  <c:v>127.60488478958541</c:v>
                </c:pt>
                <c:pt idx="371">
                  <c:v>128.12575261671032</c:v>
                </c:pt>
                <c:pt idx="372">
                  <c:v>128.11528730523659</c:v>
                </c:pt>
                <c:pt idx="373">
                  <c:v>127.94968164140722</c:v>
                </c:pt>
                <c:pt idx="374">
                  <c:v>127.39925490595405</c:v>
                </c:pt>
                <c:pt idx="375">
                  <c:v>128.08609486497323</c:v>
                </c:pt>
                <c:pt idx="376">
                  <c:v>127.009659323728</c:v>
                </c:pt>
                <c:pt idx="377">
                  <c:v>126.36541425767773</c:v>
                </c:pt>
                <c:pt idx="378">
                  <c:v>124.81731535856935</c:v>
                </c:pt>
                <c:pt idx="379">
                  <c:v>127.2756934865818</c:v>
                </c:pt>
                <c:pt idx="380">
                  <c:v>127.87275394678284</c:v>
                </c:pt>
                <c:pt idx="381">
                  <c:v>127.45029433593115</c:v>
                </c:pt>
                <c:pt idx="382">
                  <c:v>127.44405182051457</c:v>
                </c:pt>
                <c:pt idx="383">
                  <c:v>125.44815689715608</c:v>
                </c:pt>
                <c:pt idx="384">
                  <c:v>125.51076430881875</c:v>
                </c:pt>
                <c:pt idx="385">
                  <c:v>125.64020104983516</c:v>
                </c:pt>
                <c:pt idx="386">
                  <c:v>126.33952571649664</c:v>
                </c:pt>
                <c:pt idx="387">
                  <c:v>125.98297788739109</c:v>
                </c:pt>
                <c:pt idx="388">
                  <c:v>126.85727203767443</c:v>
                </c:pt>
                <c:pt idx="389">
                  <c:v>125.53977173604548</c:v>
                </c:pt>
                <c:pt idx="390">
                  <c:v>126.50035687505186</c:v>
                </c:pt>
                <c:pt idx="391">
                  <c:v>127.5296080537122</c:v>
                </c:pt>
                <c:pt idx="392">
                  <c:v>126.84533773933136</c:v>
                </c:pt>
                <c:pt idx="393">
                  <c:v>126.29491015455881</c:v>
                </c:pt>
                <c:pt idx="394">
                  <c:v>126.34521594317157</c:v>
                </c:pt>
                <c:pt idx="395">
                  <c:v>125.15201172380425</c:v>
                </c:pt>
                <c:pt idx="396">
                  <c:v>126.12269448129442</c:v>
                </c:pt>
                <c:pt idx="397">
                  <c:v>125.4105174623669</c:v>
                </c:pt>
                <c:pt idx="398">
                  <c:v>123.74546710412255</c:v>
                </c:pt>
                <c:pt idx="399">
                  <c:v>124.7730655498659</c:v>
                </c:pt>
                <c:pt idx="400">
                  <c:v>124.5066650730717</c:v>
                </c:pt>
                <c:pt idx="401">
                  <c:v>124.4023807805398</c:v>
                </c:pt>
                <c:pt idx="402">
                  <c:v>122.50801615868036</c:v>
                </c:pt>
                <c:pt idx="403">
                  <c:v>121.76572906305346</c:v>
                </c:pt>
                <c:pt idx="404">
                  <c:v>122.99932426996104</c:v>
                </c:pt>
                <c:pt idx="405">
                  <c:v>123.30611656451462</c:v>
                </c:pt>
                <c:pt idx="406">
                  <c:v>121.628213786629</c:v>
                </c:pt>
                <c:pt idx="407">
                  <c:v>121.29388215257232</c:v>
                </c:pt>
                <c:pt idx="408">
                  <c:v>119.45771838340318</c:v>
                </c:pt>
                <c:pt idx="409">
                  <c:v>120.82589152359198</c:v>
                </c:pt>
                <c:pt idx="410">
                  <c:v>120.3736897502347</c:v>
                </c:pt>
                <c:pt idx="411">
                  <c:v>121.02601403478158</c:v>
                </c:pt>
                <c:pt idx="412">
                  <c:v>118.91940981902923</c:v>
                </c:pt>
                <c:pt idx="413">
                  <c:v>116.93085966433509</c:v>
                </c:pt>
                <c:pt idx="414">
                  <c:v>116.46947738619735</c:v>
                </c:pt>
                <c:pt idx="415">
                  <c:v>119.86236953174584</c:v>
                </c:pt>
                <c:pt idx="416">
                  <c:v>120.72160892085265</c:v>
                </c:pt>
                <c:pt idx="417">
                  <c:v>120.85692094342765</c:v>
                </c:pt>
                <c:pt idx="418">
                  <c:v>121.3919255267832</c:v>
                </c:pt>
                <c:pt idx="419">
                  <c:v>121.48409234623941</c:v>
                </c:pt>
                <c:pt idx="420">
                  <c:v>124.53108588969422</c:v>
                </c:pt>
                <c:pt idx="421">
                  <c:v>125.29944393494449</c:v>
                </c:pt>
                <c:pt idx="422">
                  <c:v>125.15678801203568</c:v>
                </c:pt>
                <c:pt idx="423">
                  <c:v>126.430040557247</c:v>
                </c:pt>
                <c:pt idx="424">
                  <c:v>127.91975561072978</c:v>
                </c:pt>
                <c:pt idx="425">
                  <c:v>128.94001032234451</c:v>
                </c:pt>
                <c:pt idx="426">
                  <c:v>129.27654503868592</c:v>
                </c:pt>
                <c:pt idx="427">
                  <c:v>130.8330889371006</c:v>
                </c:pt>
                <c:pt idx="428">
                  <c:v>130.52244146739014</c:v>
                </c:pt>
                <c:pt idx="429">
                  <c:v>129.69386282014011</c:v>
                </c:pt>
                <c:pt idx="430">
                  <c:v>131.05046840687055</c:v>
                </c:pt>
                <c:pt idx="431">
                  <c:v>130.50885385750584</c:v>
                </c:pt>
                <c:pt idx="432">
                  <c:v>131.54948708515528</c:v>
                </c:pt>
                <c:pt idx="433">
                  <c:v>131.71160472655441</c:v>
                </c:pt>
                <c:pt idx="434">
                  <c:v>131.06699232763009</c:v>
                </c:pt>
                <c:pt idx="435">
                  <c:v>131.01466645228314</c:v>
                </c:pt>
                <c:pt idx="436">
                  <c:v>132.35603391182153</c:v>
                </c:pt>
                <c:pt idx="437">
                  <c:v>132.74360943880481</c:v>
                </c:pt>
                <c:pt idx="438">
                  <c:v>132.20438233085079</c:v>
                </c:pt>
                <c:pt idx="439">
                  <c:v>133.27788059333346</c:v>
                </c:pt>
                <c:pt idx="440">
                  <c:v>135.22218362990841</c:v>
                </c:pt>
                <c:pt idx="441">
                  <c:v>134.70792555223287</c:v>
                </c:pt>
                <c:pt idx="442">
                  <c:v>135.84292873224129</c:v>
                </c:pt>
                <c:pt idx="443">
                  <c:v>136.09831343825792</c:v>
                </c:pt>
                <c:pt idx="444">
                  <c:v>135.88019955917551</c:v>
                </c:pt>
                <c:pt idx="445">
                  <c:v>136.67499545764502</c:v>
                </c:pt>
                <c:pt idx="446">
                  <c:v>137.72132045262072</c:v>
                </c:pt>
                <c:pt idx="447">
                  <c:v>136.01863182868203</c:v>
                </c:pt>
                <c:pt idx="448">
                  <c:v>135.91857108236357</c:v>
                </c:pt>
                <c:pt idx="449">
                  <c:v>135.01086201154709</c:v>
                </c:pt>
                <c:pt idx="450">
                  <c:v>136.46789653415848</c:v>
                </c:pt>
                <c:pt idx="451">
                  <c:v>136.7019840111204</c:v>
                </c:pt>
                <c:pt idx="452">
                  <c:v>137.21146820447032</c:v>
                </c:pt>
                <c:pt idx="453">
                  <c:v>138.04959289935962</c:v>
                </c:pt>
                <c:pt idx="454">
                  <c:v>138.07235865772466</c:v>
                </c:pt>
                <c:pt idx="455">
                  <c:v>138.86678696845721</c:v>
                </c:pt>
                <c:pt idx="456">
                  <c:v>139.16843895778155</c:v>
                </c:pt>
                <c:pt idx="457">
                  <c:v>139.53379925226179</c:v>
                </c:pt>
                <c:pt idx="458">
                  <c:v>139.71409226961364</c:v>
                </c:pt>
                <c:pt idx="459">
                  <c:v>138.68410740713375</c:v>
                </c:pt>
                <c:pt idx="460">
                  <c:v>139.24646868898753</c:v>
                </c:pt>
                <c:pt idx="461">
                  <c:v>135.56404151838447</c:v>
                </c:pt>
                <c:pt idx="462">
                  <c:v>135.96777427991327</c:v>
                </c:pt>
                <c:pt idx="463">
                  <c:v>135.61746962561398</c:v>
                </c:pt>
                <c:pt idx="464">
                  <c:v>133.42053442641384</c:v>
                </c:pt>
                <c:pt idx="465">
                  <c:v>135.75792209800346</c:v>
                </c:pt>
                <c:pt idx="466">
                  <c:v>136.44017217792776</c:v>
                </c:pt>
                <c:pt idx="467">
                  <c:v>138.69530719094999</c:v>
                </c:pt>
                <c:pt idx="468">
                  <c:v>137.90693671276827</c:v>
                </c:pt>
                <c:pt idx="469">
                  <c:v>136.23160463163927</c:v>
                </c:pt>
                <c:pt idx="470">
                  <c:v>137.70920258642704</c:v>
                </c:pt>
                <c:pt idx="471">
                  <c:v>137.1989831053842</c:v>
                </c:pt>
                <c:pt idx="472">
                  <c:v>135.22842566680768</c:v>
                </c:pt>
                <c:pt idx="473">
                  <c:v>135.09550018122997</c:v>
                </c:pt>
                <c:pt idx="474">
                  <c:v>135.08209735665699</c:v>
                </c:pt>
                <c:pt idx="475">
                  <c:v>135.01838858708066</c:v>
                </c:pt>
                <c:pt idx="476">
                  <c:v>136.60486005371439</c:v>
                </c:pt>
                <c:pt idx="477">
                  <c:v>137.68680333050622</c:v>
                </c:pt>
                <c:pt idx="478">
                  <c:v>137.39065966956281</c:v>
                </c:pt>
                <c:pt idx="479">
                  <c:v>137.39084377304678</c:v>
                </c:pt>
                <c:pt idx="480">
                  <c:v>138.38576231604617</c:v>
                </c:pt>
                <c:pt idx="481">
                  <c:v>137.76923990635194</c:v>
                </c:pt>
                <c:pt idx="482">
                  <c:v>137.38111364830297</c:v>
                </c:pt>
                <c:pt idx="483">
                  <c:v>138.49977645908498</c:v>
                </c:pt>
                <c:pt idx="484">
                  <c:v>139.08269985823705</c:v>
                </c:pt>
                <c:pt idx="485">
                  <c:v>137.98019407811481</c:v>
                </c:pt>
                <c:pt idx="486">
                  <c:v>138.49885886805055</c:v>
                </c:pt>
                <c:pt idx="487">
                  <c:v>139.02780539990789</c:v>
                </c:pt>
                <c:pt idx="488">
                  <c:v>138.31856617288469</c:v>
                </c:pt>
                <c:pt idx="489">
                  <c:v>136.92175198283081</c:v>
                </c:pt>
                <c:pt idx="490">
                  <c:v>136.65718766599704</c:v>
                </c:pt>
                <c:pt idx="491">
                  <c:v>137.86746608369529</c:v>
                </c:pt>
                <c:pt idx="492">
                  <c:v>137.6794617348956</c:v>
                </c:pt>
                <c:pt idx="493">
                  <c:v>136.01496109994847</c:v>
                </c:pt>
                <c:pt idx="494">
                  <c:v>136.08252517172525</c:v>
                </c:pt>
                <c:pt idx="495">
                  <c:v>136.10455693255054</c:v>
                </c:pt>
                <c:pt idx="496">
                  <c:v>136.39096991797712</c:v>
                </c:pt>
                <c:pt idx="497">
                  <c:v>134.32310414185</c:v>
                </c:pt>
                <c:pt idx="498">
                  <c:v>136.55345331933879</c:v>
                </c:pt>
                <c:pt idx="499">
                  <c:v>137.50981635393703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6E-4F53-ABA1-37407C951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7733344"/>
        <c:axId val="1269357808"/>
      </c:lineChart>
      <c:dateAx>
        <c:axId val="15777333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357808"/>
        <c:crosses val="autoZero"/>
        <c:auto val="1"/>
        <c:lblOffset val="100"/>
        <c:baseTimeUnit val="days"/>
      </c:dateAx>
      <c:valAx>
        <c:axId val="126935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73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Drawdown: Portfolio vs S&amp;P 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Performance!$I$1</c:f>
              <c:strCache>
                <c:ptCount val="1"/>
                <c:pt idx="0">
                  <c:v>Portfolio Drawdown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Performance!$A$2:$A$501</c:f>
              <c:numCache>
                <c:formatCode>m/d/yyyy</c:formatCode>
                <c:ptCount val="500"/>
                <c:pt idx="0">
                  <c:v>45506</c:v>
                </c:pt>
                <c:pt idx="1">
                  <c:v>45509</c:v>
                </c:pt>
                <c:pt idx="2">
                  <c:v>45510</c:v>
                </c:pt>
                <c:pt idx="3">
                  <c:v>45511</c:v>
                </c:pt>
                <c:pt idx="4">
                  <c:v>45512</c:v>
                </c:pt>
                <c:pt idx="5">
                  <c:v>45513</c:v>
                </c:pt>
                <c:pt idx="6">
                  <c:v>45516</c:v>
                </c:pt>
                <c:pt idx="7">
                  <c:v>45517</c:v>
                </c:pt>
                <c:pt idx="8">
                  <c:v>45518</c:v>
                </c:pt>
                <c:pt idx="9">
                  <c:v>45519</c:v>
                </c:pt>
                <c:pt idx="10">
                  <c:v>45520</c:v>
                </c:pt>
                <c:pt idx="11">
                  <c:v>45523</c:v>
                </c:pt>
                <c:pt idx="12">
                  <c:v>45524</c:v>
                </c:pt>
                <c:pt idx="13">
                  <c:v>45525</c:v>
                </c:pt>
                <c:pt idx="14">
                  <c:v>45526</c:v>
                </c:pt>
                <c:pt idx="15">
                  <c:v>45527</c:v>
                </c:pt>
                <c:pt idx="16">
                  <c:v>45530</c:v>
                </c:pt>
                <c:pt idx="17">
                  <c:v>45531</c:v>
                </c:pt>
                <c:pt idx="18">
                  <c:v>45532</c:v>
                </c:pt>
                <c:pt idx="19">
                  <c:v>45533</c:v>
                </c:pt>
                <c:pt idx="20">
                  <c:v>45534</c:v>
                </c:pt>
                <c:pt idx="21">
                  <c:v>45538</c:v>
                </c:pt>
                <c:pt idx="22">
                  <c:v>45539</c:v>
                </c:pt>
                <c:pt idx="23">
                  <c:v>45540</c:v>
                </c:pt>
                <c:pt idx="24">
                  <c:v>45541</c:v>
                </c:pt>
                <c:pt idx="25">
                  <c:v>45544</c:v>
                </c:pt>
                <c:pt idx="26">
                  <c:v>45545</c:v>
                </c:pt>
                <c:pt idx="27">
                  <c:v>45546</c:v>
                </c:pt>
                <c:pt idx="28">
                  <c:v>45547</c:v>
                </c:pt>
                <c:pt idx="29">
                  <c:v>45548</c:v>
                </c:pt>
                <c:pt idx="30">
                  <c:v>45551</c:v>
                </c:pt>
                <c:pt idx="31">
                  <c:v>45552</c:v>
                </c:pt>
                <c:pt idx="32">
                  <c:v>45553</c:v>
                </c:pt>
                <c:pt idx="33">
                  <c:v>45554</c:v>
                </c:pt>
                <c:pt idx="34">
                  <c:v>45555</c:v>
                </c:pt>
                <c:pt idx="35">
                  <c:v>45558</c:v>
                </c:pt>
                <c:pt idx="36">
                  <c:v>45559</c:v>
                </c:pt>
                <c:pt idx="37">
                  <c:v>45560</c:v>
                </c:pt>
                <c:pt idx="38">
                  <c:v>45561</c:v>
                </c:pt>
                <c:pt idx="39">
                  <c:v>45562</c:v>
                </c:pt>
                <c:pt idx="40">
                  <c:v>45565</c:v>
                </c:pt>
                <c:pt idx="41">
                  <c:v>45566</c:v>
                </c:pt>
                <c:pt idx="42">
                  <c:v>45567</c:v>
                </c:pt>
                <c:pt idx="43">
                  <c:v>45568</c:v>
                </c:pt>
                <c:pt idx="44">
                  <c:v>45569</c:v>
                </c:pt>
                <c:pt idx="45">
                  <c:v>45572</c:v>
                </c:pt>
                <c:pt idx="46">
                  <c:v>45573</c:v>
                </c:pt>
                <c:pt idx="47">
                  <c:v>45574</c:v>
                </c:pt>
                <c:pt idx="48">
                  <c:v>45575</c:v>
                </c:pt>
                <c:pt idx="49">
                  <c:v>45576</c:v>
                </c:pt>
                <c:pt idx="50">
                  <c:v>45579</c:v>
                </c:pt>
                <c:pt idx="51">
                  <c:v>45580</c:v>
                </c:pt>
                <c:pt idx="52">
                  <c:v>45581</c:v>
                </c:pt>
                <c:pt idx="53">
                  <c:v>45582</c:v>
                </c:pt>
                <c:pt idx="54">
                  <c:v>45583</c:v>
                </c:pt>
                <c:pt idx="55">
                  <c:v>45586</c:v>
                </c:pt>
                <c:pt idx="56">
                  <c:v>45587</c:v>
                </c:pt>
                <c:pt idx="57">
                  <c:v>45588</c:v>
                </c:pt>
                <c:pt idx="58">
                  <c:v>45589</c:v>
                </c:pt>
                <c:pt idx="59">
                  <c:v>45590</c:v>
                </c:pt>
                <c:pt idx="60">
                  <c:v>45593</c:v>
                </c:pt>
                <c:pt idx="61">
                  <c:v>45594</c:v>
                </c:pt>
                <c:pt idx="62">
                  <c:v>45595</c:v>
                </c:pt>
                <c:pt idx="63">
                  <c:v>45596</c:v>
                </c:pt>
                <c:pt idx="64">
                  <c:v>45597</c:v>
                </c:pt>
                <c:pt idx="65">
                  <c:v>45600</c:v>
                </c:pt>
                <c:pt idx="66">
                  <c:v>45601</c:v>
                </c:pt>
                <c:pt idx="67">
                  <c:v>45602</c:v>
                </c:pt>
                <c:pt idx="68">
                  <c:v>45603</c:v>
                </c:pt>
                <c:pt idx="69">
                  <c:v>45604</c:v>
                </c:pt>
                <c:pt idx="70">
                  <c:v>45607</c:v>
                </c:pt>
                <c:pt idx="71">
                  <c:v>45608</c:v>
                </c:pt>
                <c:pt idx="72">
                  <c:v>45609</c:v>
                </c:pt>
                <c:pt idx="73">
                  <c:v>45610</c:v>
                </c:pt>
                <c:pt idx="74">
                  <c:v>45611</c:v>
                </c:pt>
                <c:pt idx="75">
                  <c:v>45614</c:v>
                </c:pt>
                <c:pt idx="76">
                  <c:v>45615</c:v>
                </c:pt>
                <c:pt idx="77">
                  <c:v>45616</c:v>
                </c:pt>
                <c:pt idx="78">
                  <c:v>45617</c:v>
                </c:pt>
                <c:pt idx="79">
                  <c:v>45618</c:v>
                </c:pt>
                <c:pt idx="80">
                  <c:v>45621</c:v>
                </c:pt>
                <c:pt idx="81">
                  <c:v>45622</c:v>
                </c:pt>
                <c:pt idx="82">
                  <c:v>45623</c:v>
                </c:pt>
                <c:pt idx="83">
                  <c:v>45625</c:v>
                </c:pt>
                <c:pt idx="84">
                  <c:v>45628</c:v>
                </c:pt>
                <c:pt idx="85">
                  <c:v>45629</c:v>
                </c:pt>
                <c:pt idx="86">
                  <c:v>45630</c:v>
                </c:pt>
                <c:pt idx="87">
                  <c:v>45631</c:v>
                </c:pt>
                <c:pt idx="88">
                  <c:v>45632</c:v>
                </c:pt>
                <c:pt idx="89">
                  <c:v>45635</c:v>
                </c:pt>
                <c:pt idx="90">
                  <c:v>45636</c:v>
                </c:pt>
                <c:pt idx="91">
                  <c:v>45637</c:v>
                </c:pt>
                <c:pt idx="92">
                  <c:v>45638</c:v>
                </c:pt>
                <c:pt idx="93">
                  <c:v>45639</c:v>
                </c:pt>
                <c:pt idx="94">
                  <c:v>45642</c:v>
                </c:pt>
                <c:pt idx="95">
                  <c:v>45643</c:v>
                </c:pt>
                <c:pt idx="96">
                  <c:v>45644</c:v>
                </c:pt>
                <c:pt idx="97">
                  <c:v>45645</c:v>
                </c:pt>
                <c:pt idx="98">
                  <c:v>45646</c:v>
                </c:pt>
                <c:pt idx="99">
                  <c:v>45649</c:v>
                </c:pt>
                <c:pt idx="100">
                  <c:v>45650</c:v>
                </c:pt>
                <c:pt idx="101">
                  <c:v>45652</c:v>
                </c:pt>
                <c:pt idx="102">
                  <c:v>45653</c:v>
                </c:pt>
                <c:pt idx="103">
                  <c:v>45656</c:v>
                </c:pt>
                <c:pt idx="104">
                  <c:v>45657</c:v>
                </c:pt>
                <c:pt idx="105">
                  <c:v>45659</c:v>
                </c:pt>
                <c:pt idx="106">
                  <c:v>45660</c:v>
                </c:pt>
                <c:pt idx="107">
                  <c:v>45663</c:v>
                </c:pt>
                <c:pt idx="108">
                  <c:v>45664</c:v>
                </c:pt>
                <c:pt idx="109">
                  <c:v>45665</c:v>
                </c:pt>
                <c:pt idx="110">
                  <c:v>45667</c:v>
                </c:pt>
                <c:pt idx="111">
                  <c:v>45670</c:v>
                </c:pt>
                <c:pt idx="112">
                  <c:v>45671</c:v>
                </c:pt>
                <c:pt idx="113">
                  <c:v>45672</c:v>
                </c:pt>
                <c:pt idx="114">
                  <c:v>45673</c:v>
                </c:pt>
                <c:pt idx="115">
                  <c:v>45674</c:v>
                </c:pt>
                <c:pt idx="116">
                  <c:v>45678</c:v>
                </c:pt>
                <c:pt idx="117">
                  <c:v>45679</c:v>
                </c:pt>
                <c:pt idx="118">
                  <c:v>45680</c:v>
                </c:pt>
                <c:pt idx="119">
                  <c:v>45681</c:v>
                </c:pt>
                <c:pt idx="120">
                  <c:v>45684</c:v>
                </c:pt>
                <c:pt idx="121">
                  <c:v>45685</c:v>
                </c:pt>
                <c:pt idx="122">
                  <c:v>45686</c:v>
                </c:pt>
                <c:pt idx="123">
                  <c:v>45687</c:v>
                </c:pt>
                <c:pt idx="124">
                  <c:v>45688</c:v>
                </c:pt>
                <c:pt idx="125">
                  <c:v>45691</c:v>
                </c:pt>
                <c:pt idx="126">
                  <c:v>45692</c:v>
                </c:pt>
                <c:pt idx="127">
                  <c:v>45693</c:v>
                </c:pt>
                <c:pt idx="128">
                  <c:v>45694</c:v>
                </c:pt>
                <c:pt idx="129">
                  <c:v>45695</c:v>
                </c:pt>
                <c:pt idx="130">
                  <c:v>45698</c:v>
                </c:pt>
                <c:pt idx="131">
                  <c:v>45699</c:v>
                </c:pt>
                <c:pt idx="132">
                  <c:v>45700</c:v>
                </c:pt>
                <c:pt idx="133">
                  <c:v>45701</c:v>
                </c:pt>
                <c:pt idx="134">
                  <c:v>45702</c:v>
                </c:pt>
                <c:pt idx="135">
                  <c:v>45706</c:v>
                </c:pt>
                <c:pt idx="136">
                  <c:v>45707</c:v>
                </c:pt>
                <c:pt idx="137">
                  <c:v>45708</c:v>
                </c:pt>
                <c:pt idx="138">
                  <c:v>45709</c:v>
                </c:pt>
                <c:pt idx="139">
                  <c:v>45712</c:v>
                </c:pt>
                <c:pt idx="140">
                  <c:v>45713</c:v>
                </c:pt>
                <c:pt idx="141">
                  <c:v>45714</c:v>
                </c:pt>
                <c:pt idx="142">
                  <c:v>45715</c:v>
                </c:pt>
                <c:pt idx="143">
                  <c:v>45716</c:v>
                </c:pt>
                <c:pt idx="144">
                  <c:v>45719</c:v>
                </c:pt>
                <c:pt idx="145">
                  <c:v>45720</c:v>
                </c:pt>
                <c:pt idx="146">
                  <c:v>45721</c:v>
                </c:pt>
                <c:pt idx="147">
                  <c:v>45722</c:v>
                </c:pt>
                <c:pt idx="148">
                  <c:v>45723</c:v>
                </c:pt>
                <c:pt idx="149">
                  <c:v>45726</c:v>
                </c:pt>
                <c:pt idx="150">
                  <c:v>45727</c:v>
                </c:pt>
                <c:pt idx="151">
                  <c:v>45728</c:v>
                </c:pt>
                <c:pt idx="152">
                  <c:v>45729</c:v>
                </c:pt>
                <c:pt idx="153">
                  <c:v>45730</c:v>
                </c:pt>
                <c:pt idx="154">
                  <c:v>45733</c:v>
                </c:pt>
                <c:pt idx="155">
                  <c:v>45734</c:v>
                </c:pt>
                <c:pt idx="156">
                  <c:v>45735</c:v>
                </c:pt>
                <c:pt idx="157">
                  <c:v>45736</c:v>
                </c:pt>
                <c:pt idx="158">
                  <c:v>45737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45747</c:v>
                </c:pt>
                <c:pt idx="165">
                  <c:v>45748</c:v>
                </c:pt>
                <c:pt idx="166">
                  <c:v>45749</c:v>
                </c:pt>
                <c:pt idx="167">
                  <c:v>45750</c:v>
                </c:pt>
                <c:pt idx="168">
                  <c:v>45751</c:v>
                </c:pt>
                <c:pt idx="169">
                  <c:v>45754</c:v>
                </c:pt>
                <c:pt idx="170">
                  <c:v>45755</c:v>
                </c:pt>
                <c:pt idx="171">
                  <c:v>45756</c:v>
                </c:pt>
                <c:pt idx="172">
                  <c:v>45757</c:v>
                </c:pt>
                <c:pt idx="173">
                  <c:v>45758</c:v>
                </c:pt>
                <c:pt idx="174">
                  <c:v>45761</c:v>
                </c:pt>
                <c:pt idx="175">
                  <c:v>45762</c:v>
                </c:pt>
                <c:pt idx="176">
                  <c:v>45763</c:v>
                </c:pt>
                <c:pt idx="177">
                  <c:v>45764</c:v>
                </c:pt>
                <c:pt idx="178">
                  <c:v>45768</c:v>
                </c:pt>
                <c:pt idx="179">
                  <c:v>45769</c:v>
                </c:pt>
                <c:pt idx="180">
                  <c:v>45770</c:v>
                </c:pt>
                <c:pt idx="181">
                  <c:v>45771</c:v>
                </c:pt>
                <c:pt idx="182">
                  <c:v>45772</c:v>
                </c:pt>
                <c:pt idx="183">
                  <c:v>45775</c:v>
                </c:pt>
                <c:pt idx="184">
                  <c:v>45776</c:v>
                </c:pt>
                <c:pt idx="185">
                  <c:v>45777</c:v>
                </c:pt>
                <c:pt idx="186">
                  <c:v>45778</c:v>
                </c:pt>
                <c:pt idx="187">
                  <c:v>45779</c:v>
                </c:pt>
                <c:pt idx="188">
                  <c:v>45782</c:v>
                </c:pt>
                <c:pt idx="189">
                  <c:v>45783</c:v>
                </c:pt>
                <c:pt idx="190">
                  <c:v>45784</c:v>
                </c:pt>
                <c:pt idx="191">
                  <c:v>45785</c:v>
                </c:pt>
                <c:pt idx="192">
                  <c:v>45786</c:v>
                </c:pt>
                <c:pt idx="193">
                  <c:v>45789</c:v>
                </c:pt>
                <c:pt idx="194">
                  <c:v>45790</c:v>
                </c:pt>
                <c:pt idx="195">
                  <c:v>45791</c:v>
                </c:pt>
                <c:pt idx="196">
                  <c:v>45792</c:v>
                </c:pt>
                <c:pt idx="197">
                  <c:v>45793</c:v>
                </c:pt>
                <c:pt idx="198">
                  <c:v>45796</c:v>
                </c:pt>
                <c:pt idx="199">
                  <c:v>45797</c:v>
                </c:pt>
                <c:pt idx="200">
                  <c:v>45798</c:v>
                </c:pt>
                <c:pt idx="201">
                  <c:v>45799</c:v>
                </c:pt>
                <c:pt idx="202">
                  <c:v>45800</c:v>
                </c:pt>
                <c:pt idx="203">
                  <c:v>45804</c:v>
                </c:pt>
                <c:pt idx="204">
                  <c:v>45805</c:v>
                </c:pt>
                <c:pt idx="205">
                  <c:v>45806</c:v>
                </c:pt>
                <c:pt idx="206">
                  <c:v>45807</c:v>
                </c:pt>
                <c:pt idx="207">
                  <c:v>45810</c:v>
                </c:pt>
                <c:pt idx="208">
                  <c:v>45811</c:v>
                </c:pt>
                <c:pt idx="209">
                  <c:v>45812</c:v>
                </c:pt>
                <c:pt idx="210">
                  <c:v>45813</c:v>
                </c:pt>
                <c:pt idx="211">
                  <c:v>45814</c:v>
                </c:pt>
                <c:pt idx="212">
                  <c:v>45817</c:v>
                </c:pt>
                <c:pt idx="213">
                  <c:v>45818</c:v>
                </c:pt>
                <c:pt idx="214">
                  <c:v>45819</c:v>
                </c:pt>
                <c:pt idx="215">
                  <c:v>45820</c:v>
                </c:pt>
                <c:pt idx="216">
                  <c:v>45821</c:v>
                </c:pt>
                <c:pt idx="217">
                  <c:v>45824</c:v>
                </c:pt>
                <c:pt idx="218">
                  <c:v>45825</c:v>
                </c:pt>
                <c:pt idx="219">
                  <c:v>45826</c:v>
                </c:pt>
                <c:pt idx="220">
                  <c:v>45828</c:v>
                </c:pt>
                <c:pt idx="221">
                  <c:v>45831</c:v>
                </c:pt>
                <c:pt idx="222">
                  <c:v>45832</c:v>
                </c:pt>
                <c:pt idx="223">
                  <c:v>45833</c:v>
                </c:pt>
                <c:pt idx="224">
                  <c:v>45834</c:v>
                </c:pt>
                <c:pt idx="225">
                  <c:v>45835</c:v>
                </c:pt>
                <c:pt idx="226">
                  <c:v>45838</c:v>
                </c:pt>
                <c:pt idx="227">
                  <c:v>45839</c:v>
                </c:pt>
                <c:pt idx="228">
                  <c:v>45840</c:v>
                </c:pt>
                <c:pt idx="229">
                  <c:v>45841</c:v>
                </c:pt>
                <c:pt idx="230">
                  <c:v>45845</c:v>
                </c:pt>
                <c:pt idx="231">
                  <c:v>45846</c:v>
                </c:pt>
                <c:pt idx="232">
                  <c:v>45847</c:v>
                </c:pt>
                <c:pt idx="233">
                  <c:v>45848</c:v>
                </c:pt>
                <c:pt idx="234">
                  <c:v>45849</c:v>
                </c:pt>
                <c:pt idx="235">
                  <c:v>45852</c:v>
                </c:pt>
                <c:pt idx="236">
                  <c:v>45853</c:v>
                </c:pt>
                <c:pt idx="237">
                  <c:v>45854</c:v>
                </c:pt>
                <c:pt idx="238">
                  <c:v>45855</c:v>
                </c:pt>
                <c:pt idx="239">
                  <c:v>45856</c:v>
                </c:pt>
                <c:pt idx="240">
                  <c:v>45859</c:v>
                </c:pt>
                <c:pt idx="241">
                  <c:v>45860</c:v>
                </c:pt>
                <c:pt idx="242">
                  <c:v>45861</c:v>
                </c:pt>
                <c:pt idx="243">
                  <c:v>45862</c:v>
                </c:pt>
                <c:pt idx="244">
                  <c:v>45863</c:v>
                </c:pt>
                <c:pt idx="245">
                  <c:v>45866</c:v>
                </c:pt>
                <c:pt idx="246">
                  <c:v>45867</c:v>
                </c:pt>
                <c:pt idx="247">
                  <c:v>45868</c:v>
                </c:pt>
                <c:pt idx="248">
                  <c:v>45869</c:v>
                </c:pt>
                <c:pt idx="249">
                  <c:v>45870</c:v>
                </c:pt>
                <c:pt idx="250">
                  <c:v>45873</c:v>
                </c:pt>
                <c:pt idx="251">
                  <c:v>45874</c:v>
                </c:pt>
                <c:pt idx="252">
                  <c:v>45875</c:v>
                </c:pt>
                <c:pt idx="253">
                  <c:v>45876</c:v>
                </c:pt>
                <c:pt idx="254">
                  <c:v>45877</c:v>
                </c:pt>
                <c:pt idx="255">
                  <c:v>45880</c:v>
                </c:pt>
                <c:pt idx="256">
                  <c:v>45881</c:v>
                </c:pt>
                <c:pt idx="257">
                  <c:v>45882</c:v>
                </c:pt>
                <c:pt idx="258">
                  <c:v>45883</c:v>
                </c:pt>
                <c:pt idx="259">
                  <c:v>45884</c:v>
                </c:pt>
                <c:pt idx="260">
                  <c:v>45887</c:v>
                </c:pt>
                <c:pt idx="261">
                  <c:v>45888</c:v>
                </c:pt>
                <c:pt idx="262">
                  <c:v>45889</c:v>
                </c:pt>
                <c:pt idx="263">
                  <c:v>45890</c:v>
                </c:pt>
                <c:pt idx="264">
                  <c:v>45891</c:v>
                </c:pt>
                <c:pt idx="265">
                  <c:v>45894</c:v>
                </c:pt>
                <c:pt idx="266">
                  <c:v>45895</c:v>
                </c:pt>
                <c:pt idx="267">
                  <c:v>45896</c:v>
                </c:pt>
                <c:pt idx="268">
                  <c:v>45897</c:v>
                </c:pt>
                <c:pt idx="269">
                  <c:v>45898</c:v>
                </c:pt>
                <c:pt idx="270">
                  <c:v>45902</c:v>
                </c:pt>
                <c:pt idx="271">
                  <c:v>45903</c:v>
                </c:pt>
                <c:pt idx="272">
                  <c:v>45904</c:v>
                </c:pt>
                <c:pt idx="273">
                  <c:v>45905</c:v>
                </c:pt>
                <c:pt idx="274">
                  <c:v>45908</c:v>
                </c:pt>
                <c:pt idx="275">
                  <c:v>45909</c:v>
                </c:pt>
                <c:pt idx="276">
                  <c:v>45910</c:v>
                </c:pt>
                <c:pt idx="277">
                  <c:v>45911</c:v>
                </c:pt>
                <c:pt idx="278">
                  <c:v>45912</c:v>
                </c:pt>
                <c:pt idx="279">
                  <c:v>45915</c:v>
                </c:pt>
                <c:pt idx="280">
                  <c:v>45916</c:v>
                </c:pt>
                <c:pt idx="281">
                  <c:v>45917</c:v>
                </c:pt>
                <c:pt idx="282">
                  <c:v>45918</c:v>
                </c:pt>
                <c:pt idx="283">
                  <c:v>45919</c:v>
                </c:pt>
                <c:pt idx="284">
                  <c:v>45922</c:v>
                </c:pt>
                <c:pt idx="285">
                  <c:v>45923</c:v>
                </c:pt>
                <c:pt idx="286">
                  <c:v>45924</c:v>
                </c:pt>
                <c:pt idx="287">
                  <c:v>45925</c:v>
                </c:pt>
                <c:pt idx="288">
                  <c:v>45926</c:v>
                </c:pt>
                <c:pt idx="289">
                  <c:v>45929</c:v>
                </c:pt>
                <c:pt idx="290">
                  <c:v>45930</c:v>
                </c:pt>
                <c:pt idx="291">
                  <c:v>45931</c:v>
                </c:pt>
                <c:pt idx="292">
                  <c:v>45932</c:v>
                </c:pt>
                <c:pt idx="293">
                  <c:v>45933</c:v>
                </c:pt>
                <c:pt idx="294">
                  <c:v>45936</c:v>
                </c:pt>
                <c:pt idx="295">
                  <c:v>45937</c:v>
                </c:pt>
                <c:pt idx="296">
                  <c:v>45938</c:v>
                </c:pt>
                <c:pt idx="297">
                  <c:v>45939</c:v>
                </c:pt>
                <c:pt idx="298">
                  <c:v>45940</c:v>
                </c:pt>
                <c:pt idx="299">
                  <c:v>45943</c:v>
                </c:pt>
                <c:pt idx="300">
                  <c:v>45944</c:v>
                </c:pt>
                <c:pt idx="301">
                  <c:v>45945</c:v>
                </c:pt>
                <c:pt idx="302">
                  <c:v>45946</c:v>
                </c:pt>
                <c:pt idx="303">
                  <c:v>45947</c:v>
                </c:pt>
                <c:pt idx="304">
                  <c:v>45950</c:v>
                </c:pt>
                <c:pt idx="305">
                  <c:v>45951</c:v>
                </c:pt>
                <c:pt idx="306">
                  <c:v>45952</c:v>
                </c:pt>
                <c:pt idx="307">
                  <c:v>45953</c:v>
                </c:pt>
                <c:pt idx="308">
                  <c:v>45954</c:v>
                </c:pt>
                <c:pt idx="309">
                  <c:v>45957</c:v>
                </c:pt>
                <c:pt idx="310">
                  <c:v>45958</c:v>
                </c:pt>
                <c:pt idx="311">
                  <c:v>45959</c:v>
                </c:pt>
                <c:pt idx="312">
                  <c:v>45960</c:v>
                </c:pt>
                <c:pt idx="313">
                  <c:v>45961</c:v>
                </c:pt>
                <c:pt idx="314">
                  <c:v>45964</c:v>
                </c:pt>
                <c:pt idx="315">
                  <c:v>45965</c:v>
                </c:pt>
                <c:pt idx="316">
                  <c:v>45966</c:v>
                </c:pt>
                <c:pt idx="317">
                  <c:v>45967</c:v>
                </c:pt>
                <c:pt idx="318">
                  <c:v>45968</c:v>
                </c:pt>
                <c:pt idx="319">
                  <c:v>45971</c:v>
                </c:pt>
                <c:pt idx="320">
                  <c:v>45972</c:v>
                </c:pt>
                <c:pt idx="321">
                  <c:v>45973</c:v>
                </c:pt>
                <c:pt idx="322">
                  <c:v>45974</c:v>
                </c:pt>
                <c:pt idx="323">
                  <c:v>45975</c:v>
                </c:pt>
                <c:pt idx="324">
                  <c:v>45978</c:v>
                </c:pt>
                <c:pt idx="325">
                  <c:v>45979</c:v>
                </c:pt>
                <c:pt idx="326">
                  <c:v>45980</c:v>
                </c:pt>
                <c:pt idx="327">
                  <c:v>45981</c:v>
                </c:pt>
                <c:pt idx="328">
                  <c:v>45982</c:v>
                </c:pt>
                <c:pt idx="329">
                  <c:v>45985</c:v>
                </c:pt>
                <c:pt idx="330">
                  <c:v>45986</c:v>
                </c:pt>
                <c:pt idx="331">
                  <c:v>45987</c:v>
                </c:pt>
                <c:pt idx="332">
                  <c:v>45989</c:v>
                </c:pt>
                <c:pt idx="333">
                  <c:v>45992</c:v>
                </c:pt>
                <c:pt idx="334">
                  <c:v>45993</c:v>
                </c:pt>
                <c:pt idx="335">
                  <c:v>45994</c:v>
                </c:pt>
                <c:pt idx="336">
                  <c:v>45995</c:v>
                </c:pt>
                <c:pt idx="337">
                  <c:v>45996</c:v>
                </c:pt>
                <c:pt idx="338">
                  <c:v>45999</c:v>
                </c:pt>
                <c:pt idx="339">
                  <c:v>46000</c:v>
                </c:pt>
                <c:pt idx="340">
                  <c:v>46001</c:v>
                </c:pt>
                <c:pt idx="341">
                  <c:v>46002</c:v>
                </c:pt>
                <c:pt idx="342">
                  <c:v>46003</c:v>
                </c:pt>
                <c:pt idx="343">
                  <c:v>46006</c:v>
                </c:pt>
                <c:pt idx="344">
                  <c:v>46007</c:v>
                </c:pt>
                <c:pt idx="345">
                  <c:v>46008</c:v>
                </c:pt>
                <c:pt idx="346">
                  <c:v>46009</c:v>
                </c:pt>
                <c:pt idx="347">
                  <c:v>46010</c:v>
                </c:pt>
                <c:pt idx="348">
                  <c:v>46013</c:v>
                </c:pt>
                <c:pt idx="349">
                  <c:v>46014</c:v>
                </c:pt>
                <c:pt idx="350">
                  <c:v>46015</c:v>
                </c:pt>
                <c:pt idx="351">
                  <c:v>46017</c:v>
                </c:pt>
                <c:pt idx="352">
                  <c:v>46020</c:v>
                </c:pt>
                <c:pt idx="353">
                  <c:v>46021</c:v>
                </c:pt>
                <c:pt idx="354">
                  <c:v>46022</c:v>
                </c:pt>
                <c:pt idx="355">
                  <c:v>46024</c:v>
                </c:pt>
                <c:pt idx="356">
                  <c:v>46027</c:v>
                </c:pt>
                <c:pt idx="357">
                  <c:v>46028</c:v>
                </c:pt>
                <c:pt idx="358">
                  <c:v>46029</c:v>
                </c:pt>
                <c:pt idx="359">
                  <c:v>46030</c:v>
                </c:pt>
                <c:pt idx="360">
                  <c:v>46031</c:v>
                </c:pt>
                <c:pt idx="361">
                  <c:v>46034</c:v>
                </c:pt>
                <c:pt idx="362">
                  <c:v>46035</c:v>
                </c:pt>
                <c:pt idx="363">
                  <c:v>46036</c:v>
                </c:pt>
                <c:pt idx="364">
                  <c:v>46037</c:v>
                </c:pt>
                <c:pt idx="365">
                  <c:v>46038</c:v>
                </c:pt>
                <c:pt idx="366">
                  <c:v>46042</c:v>
                </c:pt>
                <c:pt idx="367">
                  <c:v>46043</c:v>
                </c:pt>
                <c:pt idx="368">
                  <c:v>46044</c:v>
                </c:pt>
                <c:pt idx="369">
                  <c:v>46045</c:v>
                </c:pt>
                <c:pt idx="370">
                  <c:v>46048</c:v>
                </c:pt>
                <c:pt idx="371">
                  <c:v>46049</c:v>
                </c:pt>
                <c:pt idx="372">
                  <c:v>46050</c:v>
                </c:pt>
                <c:pt idx="373">
                  <c:v>46051</c:v>
                </c:pt>
                <c:pt idx="374">
                  <c:v>46052</c:v>
                </c:pt>
                <c:pt idx="375">
                  <c:v>46055</c:v>
                </c:pt>
                <c:pt idx="376">
                  <c:v>46056</c:v>
                </c:pt>
                <c:pt idx="377">
                  <c:v>46057</c:v>
                </c:pt>
                <c:pt idx="378">
                  <c:v>46058</c:v>
                </c:pt>
                <c:pt idx="379">
                  <c:v>46059</c:v>
                </c:pt>
                <c:pt idx="380">
                  <c:v>46062</c:v>
                </c:pt>
                <c:pt idx="381">
                  <c:v>46063</c:v>
                </c:pt>
                <c:pt idx="382">
                  <c:v>46064</c:v>
                </c:pt>
                <c:pt idx="383">
                  <c:v>46065</c:v>
                </c:pt>
                <c:pt idx="384">
                  <c:v>46066</c:v>
                </c:pt>
                <c:pt idx="385">
                  <c:v>46070</c:v>
                </c:pt>
                <c:pt idx="386">
                  <c:v>46071</c:v>
                </c:pt>
                <c:pt idx="387">
                  <c:v>46072</c:v>
                </c:pt>
                <c:pt idx="388">
                  <c:v>46073</c:v>
                </c:pt>
                <c:pt idx="389">
                  <c:v>46076</c:v>
                </c:pt>
                <c:pt idx="390">
                  <c:v>46077</c:v>
                </c:pt>
                <c:pt idx="391">
                  <c:v>46078</c:v>
                </c:pt>
                <c:pt idx="392">
                  <c:v>46079</c:v>
                </c:pt>
                <c:pt idx="393">
                  <c:v>46080</c:v>
                </c:pt>
                <c:pt idx="394">
                  <c:v>46083</c:v>
                </c:pt>
                <c:pt idx="395">
                  <c:v>46084</c:v>
                </c:pt>
                <c:pt idx="396">
                  <c:v>46085</c:v>
                </c:pt>
                <c:pt idx="397">
                  <c:v>46086</c:v>
                </c:pt>
                <c:pt idx="398">
                  <c:v>46087</c:v>
                </c:pt>
                <c:pt idx="399">
                  <c:v>46090</c:v>
                </c:pt>
                <c:pt idx="400">
                  <c:v>46091</c:v>
                </c:pt>
                <c:pt idx="401">
                  <c:v>46092</c:v>
                </c:pt>
                <c:pt idx="402">
                  <c:v>46093</c:v>
                </c:pt>
                <c:pt idx="403">
                  <c:v>46094</c:v>
                </c:pt>
                <c:pt idx="404">
                  <c:v>46097</c:v>
                </c:pt>
                <c:pt idx="405">
                  <c:v>46098</c:v>
                </c:pt>
                <c:pt idx="406">
                  <c:v>46099</c:v>
                </c:pt>
                <c:pt idx="407">
                  <c:v>46100</c:v>
                </c:pt>
                <c:pt idx="408">
                  <c:v>46101</c:v>
                </c:pt>
                <c:pt idx="409">
                  <c:v>46104</c:v>
                </c:pt>
                <c:pt idx="410">
                  <c:v>46105</c:v>
                </c:pt>
                <c:pt idx="411">
                  <c:v>46106</c:v>
                </c:pt>
                <c:pt idx="412">
                  <c:v>46107</c:v>
                </c:pt>
                <c:pt idx="413">
                  <c:v>46108</c:v>
                </c:pt>
                <c:pt idx="414">
                  <c:v>46111</c:v>
                </c:pt>
                <c:pt idx="415">
                  <c:v>46112</c:v>
                </c:pt>
                <c:pt idx="416">
                  <c:v>46113</c:v>
                </c:pt>
                <c:pt idx="417">
                  <c:v>46114</c:v>
                </c:pt>
                <c:pt idx="418">
                  <c:v>46118</c:v>
                </c:pt>
                <c:pt idx="419">
                  <c:v>46119</c:v>
                </c:pt>
                <c:pt idx="420">
                  <c:v>46120</c:v>
                </c:pt>
                <c:pt idx="421">
                  <c:v>46121</c:v>
                </c:pt>
                <c:pt idx="422">
                  <c:v>46122</c:v>
                </c:pt>
                <c:pt idx="423">
                  <c:v>46125</c:v>
                </c:pt>
                <c:pt idx="424">
                  <c:v>46126</c:v>
                </c:pt>
                <c:pt idx="425">
                  <c:v>46127</c:v>
                </c:pt>
                <c:pt idx="426">
                  <c:v>46128</c:v>
                </c:pt>
                <c:pt idx="427">
                  <c:v>46129</c:v>
                </c:pt>
                <c:pt idx="428">
                  <c:v>46132</c:v>
                </c:pt>
                <c:pt idx="429">
                  <c:v>46133</c:v>
                </c:pt>
                <c:pt idx="430">
                  <c:v>46134</c:v>
                </c:pt>
                <c:pt idx="431">
                  <c:v>46135</c:v>
                </c:pt>
                <c:pt idx="432">
                  <c:v>46136</c:v>
                </c:pt>
                <c:pt idx="433">
                  <c:v>46139</c:v>
                </c:pt>
                <c:pt idx="434">
                  <c:v>46140</c:v>
                </c:pt>
                <c:pt idx="435">
                  <c:v>46141</c:v>
                </c:pt>
                <c:pt idx="436">
                  <c:v>46142</c:v>
                </c:pt>
                <c:pt idx="437">
                  <c:v>46143</c:v>
                </c:pt>
                <c:pt idx="438">
                  <c:v>46146</c:v>
                </c:pt>
                <c:pt idx="439">
                  <c:v>46147</c:v>
                </c:pt>
                <c:pt idx="440">
                  <c:v>46148</c:v>
                </c:pt>
                <c:pt idx="441">
                  <c:v>46149</c:v>
                </c:pt>
                <c:pt idx="442">
                  <c:v>46150</c:v>
                </c:pt>
                <c:pt idx="443">
                  <c:v>46153</c:v>
                </c:pt>
                <c:pt idx="444">
                  <c:v>46154</c:v>
                </c:pt>
                <c:pt idx="445">
                  <c:v>46155</c:v>
                </c:pt>
                <c:pt idx="446">
                  <c:v>46156</c:v>
                </c:pt>
                <c:pt idx="447">
                  <c:v>46157</c:v>
                </c:pt>
                <c:pt idx="448">
                  <c:v>46160</c:v>
                </c:pt>
                <c:pt idx="449">
                  <c:v>46161</c:v>
                </c:pt>
                <c:pt idx="450">
                  <c:v>46162</c:v>
                </c:pt>
                <c:pt idx="451">
                  <c:v>46163</c:v>
                </c:pt>
                <c:pt idx="452">
                  <c:v>46164</c:v>
                </c:pt>
                <c:pt idx="453">
                  <c:v>46168</c:v>
                </c:pt>
                <c:pt idx="454">
                  <c:v>46169</c:v>
                </c:pt>
                <c:pt idx="455">
                  <c:v>46170</c:v>
                </c:pt>
                <c:pt idx="456">
                  <c:v>46171</c:v>
                </c:pt>
                <c:pt idx="457">
                  <c:v>46174</c:v>
                </c:pt>
                <c:pt idx="458">
                  <c:v>46175</c:v>
                </c:pt>
                <c:pt idx="459">
                  <c:v>46176</c:v>
                </c:pt>
                <c:pt idx="460">
                  <c:v>46177</c:v>
                </c:pt>
                <c:pt idx="461">
                  <c:v>46178</c:v>
                </c:pt>
                <c:pt idx="462">
                  <c:v>46181</c:v>
                </c:pt>
                <c:pt idx="463">
                  <c:v>46182</c:v>
                </c:pt>
                <c:pt idx="464">
                  <c:v>46183</c:v>
                </c:pt>
                <c:pt idx="465">
                  <c:v>46184</c:v>
                </c:pt>
                <c:pt idx="466">
                  <c:v>46185</c:v>
                </c:pt>
                <c:pt idx="467">
                  <c:v>46188</c:v>
                </c:pt>
                <c:pt idx="468">
                  <c:v>46189</c:v>
                </c:pt>
                <c:pt idx="469">
                  <c:v>46190</c:v>
                </c:pt>
                <c:pt idx="470">
                  <c:v>46191</c:v>
                </c:pt>
                <c:pt idx="471">
                  <c:v>46195</c:v>
                </c:pt>
                <c:pt idx="472">
                  <c:v>46196</c:v>
                </c:pt>
                <c:pt idx="473">
                  <c:v>46197</c:v>
                </c:pt>
                <c:pt idx="474">
                  <c:v>46198</c:v>
                </c:pt>
                <c:pt idx="475">
                  <c:v>46199</c:v>
                </c:pt>
                <c:pt idx="476">
                  <c:v>46202</c:v>
                </c:pt>
                <c:pt idx="477">
                  <c:v>46203</c:v>
                </c:pt>
                <c:pt idx="478">
                  <c:v>46204</c:v>
                </c:pt>
                <c:pt idx="479">
                  <c:v>46205</c:v>
                </c:pt>
                <c:pt idx="480">
                  <c:v>46209</c:v>
                </c:pt>
                <c:pt idx="481">
                  <c:v>46210</c:v>
                </c:pt>
                <c:pt idx="482">
                  <c:v>46211</c:v>
                </c:pt>
                <c:pt idx="483">
                  <c:v>46212</c:v>
                </c:pt>
                <c:pt idx="484">
                  <c:v>46213</c:v>
                </c:pt>
                <c:pt idx="485">
                  <c:v>46216</c:v>
                </c:pt>
                <c:pt idx="486">
                  <c:v>46217</c:v>
                </c:pt>
                <c:pt idx="487">
                  <c:v>46218</c:v>
                </c:pt>
                <c:pt idx="488">
                  <c:v>46219</c:v>
                </c:pt>
                <c:pt idx="489">
                  <c:v>46220</c:v>
                </c:pt>
                <c:pt idx="490">
                  <c:v>46223</c:v>
                </c:pt>
                <c:pt idx="491">
                  <c:v>46224</c:v>
                </c:pt>
                <c:pt idx="492">
                  <c:v>46225</c:v>
                </c:pt>
                <c:pt idx="493">
                  <c:v>46226</c:v>
                </c:pt>
                <c:pt idx="494">
                  <c:v>46227</c:v>
                </c:pt>
                <c:pt idx="495">
                  <c:v>46230</c:v>
                </c:pt>
                <c:pt idx="496">
                  <c:v>46231</c:v>
                </c:pt>
                <c:pt idx="497">
                  <c:v>46232</c:v>
                </c:pt>
                <c:pt idx="498">
                  <c:v>46233</c:v>
                </c:pt>
                <c:pt idx="499">
                  <c:v>46234</c:v>
                </c:pt>
              </c:numCache>
            </c:numRef>
          </c:cat>
          <c:val>
            <c:numRef>
              <c:f>Performance!$I$2:$I$501</c:f>
              <c:numCache>
                <c:formatCode>0.00%</c:formatCode>
                <c:ptCount val="500"/>
                <c:pt idx="0">
                  <c:v>0</c:v>
                </c:pt>
                <c:pt idx="1">
                  <c:v>-2.0305628999999992E-2</c:v>
                </c:pt>
                <c:pt idx="2">
                  <c:v>-1.4225976870271495E-2</c:v>
                </c:pt>
                <c:pt idx="3">
                  <c:v>-3.7795268914788016E-2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-1.5840156999999966E-2</c:v>
                </c:pt>
                <c:pt idx="15">
                  <c:v>0</c:v>
                </c:pt>
                <c:pt idx="16">
                  <c:v>-1.8271594999999863E-2</c:v>
                </c:pt>
                <c:pt idx="17">
                  <c:v>-1.0879145749855601E-2</c:v>
                </c:pt>
                <c:pt idx="18">
                  <c:v>-2.2592225885008976E-2</c:v>
                </c:pt>
                <c:pt idx="19">
                  <c:v>-1.8490075756689262E-2</c:v>
                </c:pt>
                <c:pt idx="20">
                  <c:v>0</c:v>
                </c:pt>
                <c:pt idx="21">
                  <c:v>-4.0144140999999967E-2</c:v>
                </c:pt>
                <c:pt idx="22">
                  <c:v>-3.4602698275253641E-2</c:v>
                </c:pt>
                <c:pt idx="23">
                  <c:v>-4.6907412864506393E-2</c:v>
                </c:pt>
                <c:pt idx="24">
                  <c:v>-8.3594638076817551E-2</c:v>
                </c:pt>
                <c:pt idx="25">
                  <c:v>-6.0244092441472774E-2</c:v>
                </c:pt>
                <c:pt idx="26">
                  <c:v>-4.5808981220979095E-2</c:v>
                </c:pt>
                <c:pt idx="27">
                  <c:v>-1.1788101966868858E-2</c:v>
                </c:pt>
                <c:pt idx="28">
                  <c:v>-1.8399822902916974E-3</c:v>
                </c:pt>
                <c:pt idx="29">
                  <c:v>0</c:v>
                </c:pt>
                <c:pt idx="30">
                  <c:v>-3.5351240000000006E-3</c:v>
                </c:pt>
                <c:pt idx="31">
                  <c:v>-7.9261271897490548E-3</c:v>
                </c:pt>
                <c:pt idx="32">
                  <c:v>-1.8354916868856375E-2</c:v>
                </c:pt>
                <c:pt idx="33">
                  <c:v>0</c:v>
                </c:pt>
                <c:pt idx="34">
                  <c:v>0</c:v>
                </c:pt>
                <c:pt idx="35">
                  <c:v>-1.4579420000000454E-3</c:v>
                </c:pt>
                <c:pt idx="36">
                  <c:v>-7.6761419884002757E-3</c:v>
                </c:pt>
                <c:pt idx="37">
                  <c:v>-4.670870330258925E-3</c:v>
                </c:pt>
                <c:pt idx="38">
                  <c:v>0</c:v>
                </c:pt>
                <c:pt idx="39">
                  <c:v>-1.6434356999999955E-2</c:v>
                </c:pt>
                <c:pt idx="40">
                  <c:v>-1.2910268840969019E-2</c:v>
                </c:pt>
                <c:pt idx="41">
                  <c:v>-2.7207343629178204E-2</c:v>
                </c:pt>
                <c:pt idx="42">
                  <c:v>-1.7808517685083625E-2</c:v>
                </c:pt>
                <c:pt idx="43">
                  <c:v>-1.5145542188933936E-2</c:v>
                </c:pt>
                <c:pt idx="44">
                  <c:v>0</c:v>
                </c:pt>
                <c:pt idx="45">
                  <c:v>-2.3356100000001545E-3</c:v>
                </c:pt>
                <c:pt idx="46">
                  <c:v>0</c:v>
                </c:pt>
                <c:pt idx="47">
                  <c:v>0</c:v>
                </c:pt>
                <c:pt idx="48">
                  <c:v>-1.0197538999999978E-2</c:v>
                </c:pt>
                <c:pt idx="49">
                  <c:v>0</c:v>
                </c:pt>
                <c:pt idx="50">
                  <c:v>0</c:v>
                </c:pt>
                <c:pt idx="51">
                  <c:v>-1.4600823999999957E-2</c:v>
                </c:pt>
                <c:pt idx="52">
                  <c:v>-1.7233418022707392E-3</c:v>
                </c:pt>
                <c:pt idx="53">
                  <c:v>0</c:v>
                </c:pt>
                <c:pt idx="54">
                  <c:v>-6.8950639999999508E-3</c:v>
                </c:pt>
                <c:pt idx="55">
                  <c:v>-7.7701860833931935E-3</c:v>
                </c:pt>
                <c:pt idx="56">
                  <c:v>-8.6744328952501615E-3</c:v>
                </c:pt>
                <c:pt idx="57">
                  <c:v>-2.1268720631927862E-2</c:v>
                </c:pt>
                <c:pt idx="58">
                  <c:v>-2.5601367280703169E-2</c:v>
                </c:pt>
                <c:pt idx="59">
                  <c:v>-2.3798937357081162E-2</c:v>
                </c:pt>
                <c:pt idx="60">
                  <c:v>-1.2472235548008581E-2</c:v>
                </c:pt>
                <c:pt idx="61">
                  <c:v>0</c:v>
                </c:pt>
                <c:pt idx="62">
                  <c:v>-2.9202980999999961E-2</c:v>
                </c:pt>
                <c:pt idx="63">
                  <c:v>-5.2056570901303223E-2</c:v>
                </c:pt>
                <c:pt idx="64">
                  <c:v>-4.4651853944356446E-2</c:v>
                </c:pt>
                <c:pt idx="65">
                  <c:v>-5.0121920440019729E-2</c:v>
                </c:pt>
                <c:pt idx="66">
                  <c:v>-3.3615255482826845E-2</c:v>
                </c:pt>
                <c:pt idx="67">
                  <c:v>-3.3053140621412958E-3</c:v>
                </c:pt>
                <c:pt idx="68">
                  <c:v>0</c:v>
                </c:pt>
                <c:pt idx="69">
                  <c:v>0</c:v>
                </c:pt>
                <c:pt idx="70">
                  <c:v>-3.7617610000000301E-3</c:v>
                </c:pt>
                <c:pt idx="71">
                  <c:v>-1.4398667410717936E-2</c:v>
                </c:pt>
                <c:pt idx="72">
                  <c:v>-2.9316287631392379E-2</c:v>
                </c:pt>
                <c:pt idx="73">
                  <c:v>-3.5997714261991165E-2</c:v>
                </c:pt>
                <c:pt idx="74">
                  <c:v>-5.8508675333548643E-2</c:v>
                </c:pt>
                <c:pt idx="75">
                  <c:v>-5.4125827972117624E-2</c:v>
                </c:pt>
                <c:pt idx="76">
                  <c:v>-5.2285256150139459E-2</c:v>
                </c:pt>
                <c:pt idx="77">
                  <c:v>-5.2186638849323952E-2</c:v>
                </c:pt>
                <c:pt idx="78">
                  <c:v>-4.1136261060580104E-2</c:v>
                </c:pt>
                <c:pt idx="79">
                  <c:v>-3.655894281864247E-2</c:v>
                </c:pt>
                <c:pt idx="80">
                  <c:v>-2.8577077410482321E-2</c:v>
                </c:pt>
                <c:pt idx="81">
                  <c:v>-2.5034985779227581E-2</c:v>
                </c:pt>
                <c:pt idx="82">
                  <c:v>-3.7521587933271316E-2</c:v>
                </c:pt>
                <c:pt idx="83">
                  <c:v>-2.688568655398349E-2</c:v>
                </c:pt>
                <c:pt idx="84">
                  <c:v>-8.1156416948763299E-3</c:v>
                </c:pt>
                <c:pt idx="85">
                  <c:v>-8.4867532437674642E-3</c:v>
                </c:pt>
                <c:pt idx="86">
                  <c:v>0</c:v>
                </c:pt>
                <c:pt idx="87">
                  <c:v>-1.5025481000000007E-2</c:v>
                </c:pt>
                <c:pt idx="88">
                  <c:v>-6.3302027742804245E-3</c:v>
                </c:pt>
                <c:pt idx="89">
                  <c:v>-3.7293867832047356E-2</c:v>
                </c:pt>
                <c:pt idx="90">
                  <c:v>-4.3328156078370483E-2</c:v>
                </c:pt>
                <c:pt idx="91">
                  <c:v>-2.0452660928908517E-2</c:v>
                </c:pt>
                <c:pt idx="92">
                  <c:v>-3.0339837582408546E-2</c:v>
                </c:pt>
                <c:pt idx="93">
                  <c:v>0</c:v>
                </c:pt>
                <c:pt idx="94">
                  <c:v>0</c:v>
                </c:pt>
                <c:pt idx="95">
                  <c:v>-3.4799969000000042E-2</c:v>
                </c:pt>
                <c:pt idx="96">
                  <c:v>-7.9134202811913412E-2</c:v>
                </c:pt>
                <c:pt idx="97">
                  <c:v>-7.4423245854450926E-2</c:v>
                </c:pt>
                <c:pt idx="98">
                  <c:v>-6.0788138742481679E-2</c:v>
                </c:pt>
                <c:pt idx="99">
                  <c:v>-3.8031701245421656E-2</c:v>
                </c:pt>
                <c:pt idx="100">
                  <c:v>-2.1972306179776746E-2</c:v>
                </c:pt>
                <c:pt idx="101">
                  <c:v>-1.8627394741305592E-2</c:v>
                </c:pt>
                <c:pt idx="102">
                  <c:v>-2.9918529163851737E-2</c:v>
                </c:pt>
                <c:pt idx="103">
                  <c:v>-4.6523439892353746E-2</c:v>
                </c:pt>
                <c:pt idx="104">
                  <c:v>-5.3870302876966702E-2</c:v>
                </c:pt>
                <c:pt idx="105">
                  <c:v>-4.6766267231265091E-2</c:v>
                </c:pt>
                <c:pt idx="106">
                  <c:v>-2.9445658563609811E-2</c:v>
                </c:pt>
                <c:pt idx="107">
                  <c:v>-2.4586328820742631E-2</c:v>
                </c:pt>
                <c:pt idx="108">
                  <c:v>-3.8158642364445439E-2</c:v>
                </c:pt>
                <c:pt idx="109">
                  <c:v>-3.5866710028831461E-2</c:v>
                </c:pt>
                <c:pt idx="110">
                  <c:v>-5.8595473590065672E-2</c:v>
                </c:pt>
                <c:pt idx="111">
                  <c:v>-5.3765923393285675E-2</c:v>
                </c:pt>
                <c:pt idx="112">
                  <c:v>-6.0529294208093387E-2</c:v>
                </c:pt>
                <c:pt idx="113">
                  <c:v>-4.2761985701857741E-2</c:v>
                </c:pt>
                <c:pt idx="114">
                  <c:v>-3.8197522586095101E-2</c:v>
                </c:pt>
                <c:pt idx="115">
                  <c:v>-1.738535866185642E-2</c:v>
                </c:pt>
                <c:pt idx="116">
                  <c:v>-8.9983005214465672E-3</c:v>
                </c:pt>
                <c:pt idx="117">
                  <c:v>-3.7390507638623838E-4</c:v>
                </c:pt>
                <c:pt idx="118">
                  <c:v>0</c:v>
                </c:pt>
                <c:pt idx="119">
                  <c:v>0</c:v>
                </c:pt>
                <c:pt idx="120">
                  <c:v>-8.7014416000000039E-2</c:v>
                </c:pt>
                <c:pt idx="121">
                  <c:v>-7.6585757824028544E-2</c:v>
                </c:pt>
                <c:pt idx="122">
                  <c:v>-6.9081807433691522E-2</c:v>
                </c:pt>
                <c:pt idx="123">
                  <c:v>-4.4741276567216937E-2</c:v>
                </c:pt>
                <c:pt idx="124">
                  <c:v>-4.0910816135661721E-2</c:v>
                </c:pt>
                <c:pt idx="125">
                  <c:v>-4.276488610507323E-2</c:v>
                </c:pt>
                <c:pt idx="126">
                  <c:v>-3.9836892466986074E-2</c:v>
                </c:pt>
                <c:pt idx="127">
                  <c:v>-1.8686096919444783E-2</c:v>
                </c:pt>
                <c:pt idx="128">
                  <c:v>-1.2388173449187079E-2</c:v>
                </c:pt>
                <c:pt idx="129">
                  <c:v>-3.7556344847470391E-2</c:v>
                </c:pt>
                <c:pt idx="130">
                  <c:v>-2.5084535103718442E-2</c:v>
                </c:pt>
                <c:pt idx="131">
                  <c:v>-3.2920796420022658E-2</c:v>
                </c:pt>
                <c:pt idx="132">
                  <c:v>-3.8559848795206353E-2</c:v>
                </c:pt>
                <c:pt idx="133">
                  <c:v>-4.0392188355696579E-2</c:v>
                </c:pt>
                <c:pt idx="134">
                  <c:v>-3.8779025249814691E-2</c:v>
                </c:pt>
                <c:pt idx="135">
                  <c:v>-3.5726247029708613E-2</c:v>
                </c:pt>
                <c:pt idx="136">
                  <c:v>-2.8479258246271622E-2</c:v>
                </c:pt>
                <c:pt idx="137">
                  <c:v>-3.9596733442916809E-2</c:v>
                </c:pt>
                <c:pt idx="138">
                  <c:v>-6.4279731259589856E-2</c:v>
                </c:pt>
                <c:pt idx="139">
                  <c:v>-8.5690774841077011E-2</c:v>
                </c:pt>
                <c:pt idx="140">
                  <c:v>-0.10082360922931566</c:v>
                </c:pt>
                <c:pt idx="141">
                  <c:v>-8.4900919969084332E-2</c:v>
                </c:pt>
                <c:pt idx="142">
                  <c:v>-0.11690857018119483</c:v>
                </c:pt>
                <c:pt idx="143">
                  <c:v>-9.8010916062095887E-2</c:v>
                </c:pt>
                <c:pt idx="144">
                  <c:v>-0.12332836599697805</c:v>
                </c:pt>
                <c:pt idx="145">
                  <c:v>-0.12924842609414766</c:v>
                </c:pt>
                <c:pt idx="146">
                  <c:v>-0.11800078956450566</c:v>
                </c:pt>
                <c:pt idx="147">
                  <c:v>-0.17691455921897836</c:v>
                </c:pt>
                <c:pt idx="148">
                  <c:v>-0.17241081511965062</c:v>
                </c:pt>
                <c:pt idx="149">
                  <c:v>-0.20863746740809619</c:v>
                </c:pt>
                <c:pt idx="150">
                  <c:v>-0.20903078883131998</c:v>
                </c:pt>
                <c:pt idx="151">
                  <c:v>-0.193759578701024</c:v>
                </c:pt>
                <c:pt idx="152">
                  <c:v>-0.20805013615044021</c:v>
                </c:pt>
                <c:pt idx="153">
                  <c:v>-0.19397233241716805</c:v>
                </c:pt>
                <c:pt idx="154">
                  <c:v>-0.185818098708185</c:v>
                </c:pt>
                <c:pt idx="155">
                  <c:v>-0.19699651008052677</c:v>
                </c:pt>
                <c:pt idx="156">
                  <c:v>-0.17706570569660518</c:v>
                </c:pt>
                <c:pt idx="157">
                  <c:v>-0.17836701992552995</c:v>
                </c:pt>
                <c:pt idx="158">
                  <c:v>-0.18099115462382376</c:v>
                </c:pt>
                <c:pt idx="159">
                  <c:v>-0.15807074818317735</c:v>
                </c:pt>
                <c:pt idx="160">
                  <c:v>-0.16265051327679425</c:v>
                </c:pt>
                <c:pt idx="161">
                  <c:v>-0.189933674825567</c:v>
                </c:pt>
                <c:pt idx="162">
                  <c:v>-0.20323282611989901</c:v>
                </c:pt>
                <c:pt idx="163">
                  <c:v>-0.2208862195321265</c:v>
                </c:pt>
                <c:pt idx="164">
                  <c:v>-0.2178163398320514</c:v>
                </c:pt>
                <c:pt idx="165">
                  <c:v>-0.21899705154236038</c:v>
                </c:pt>
                <c:pt idx="166">
                  <c:v>-0.21039386201743071</c:v>
                </c:pt>
                <c:pt idx="167">
                  <c:v>-0.27057265233327621</c:v>
                </c:pt>
                <c:pt idx="168">
                  <c:v>-0.32392309108541484</c:v>
                </c:pt>
                <c:pt idx="169">
                  <c:v>-0.31844198008715519</c:v>
                </c:pt>
                <c:pt idx="170">
                  <c:v>-0.32684511133739258</c:v>
                </c:pt>
                <c:pt idx="171">
                  <c:v>-0.2322304129524827</c:v>
                </c:pt>
                <c:pt idx="172">
                  <c:v>-0.28300002988801098</c:v>
                </c:pt>
                <c:pt idx="173">
                  <c:v>-0.26144351612859018</c:v>
                </c:pt>
                <c:pt idx="174">
                  <c:v>-0.25941657001529961</c:v>
                </c:pt>
                <c:pt idx="175">
                  <c:v>-0.25412573460689147</c:v>
                </c:pt>
                <c:pt idx="176">
                  <c:v>-0.27502173406592745</c:v>
                </c:pt>
                <c:pt idx="177">
                  <c:v>-0.265196910528533</c:v>
                </c:pt>
                <c:pt idx="178">
                  <c:v>-0.28778351274245229</c:v>
                </c:pt>
                <c:pt idx="179">
                  <c:v>-0.27014012625078221</c:v>
                </c:pt>
                <c:pt idx="180">
                  <c:v>-0.24831798822662432</c:v>
                </c:pt>
                <c:pt idx="181">
                  <c:v>-0.21922608507239238</c:v>
                </c:pt>
                <c:pt idx="182">
                  <c:v>-0.20834369181940982</c:v>
                </c:pt>
                <c:pt idx="183">
                  <c:v>-0.20878951069439278</c:v>
                </c:pt>
                <c:pt idx="184">
                  <c:v>-0.20613281655303251</c:v>
                </c:pt>
                <c:pt idx="185">
                  <c:v>-0.20081233456691439</c:v>
                </c:pt>
                <c:pt idx="186">
                  <c:v>-0.20831240152137742</c:v>
                </c:pt>
                <c:pt idx="187">
                  <c:v>-0.18725457780504118</c:v>
                </c:pt>
                <c:pt idx="188">
                  <c:v>-0.18796729133341783</c:v>
                </c:pt>
                <c:pt idx="189">
                  <c:v>-0.20054499263505698</c:v>
                </c:pt>
                <c:pt idx="190">
                  <c:v>-0.20291896068869208</c:v>
                </c:pt>
                <c:pt idx="191">
                  <c:v>-0.1959516362671011</c:v>
                </c:pt>
                <c:pt idx="192">
                  <c:v>-0.19203208703312347</c:v>
                </c:pt>
                <c:pt idx="193">
                  <c:v>-0.15430831887862484</c:v>
                </c:pt>
                <c:pt idx="194">
                  <c:v>-0.13873817855188897</c:v>
                </c:pt>
                <c:pt idx="195">
                  <c:v>-0.13871950941001632</c:v>
                </c:pt>
                <c:pt idx="196">
                  <c:v>-0.13710910868072335</c:v>
                </c:pt>
                <c:pt idx="197">
                  <c:v>-0.13628632236936</c:v>
                </c:pt>
                <c:pt idx="198">
                  <c:v>-0.13847673566809215</c:v>
                </c:pt>
                <c:pt idx="199">
                  <c:v>-0.14426999544464958</c:v>
                </c:pt>
                <c:pt idx="200">
                  <c:v>-0.16226331643834435</c:v>
                </c:pt>
                <c:pt idx="201">
                  <c:v>-0.16044919848782835</c:v>
                </c:pt>
                <c:pt idx="202">
                  <c:v>-0.16792716143197728</c:v>
                </c:pt>
                <c:pt idx="203">
                  <c:v>-0.14320794570416251</c:v>
                </c:pt>
                <c:pt idx="204">
                  <c:v>-0.14096832040516316</c:v>
                </c:pt>
                <c:pt idx="205">
                  <c:v>-0.1376187024720773</c:v>
                </c:pt>
                <c:pt idx="206">
                  <c:v>-0.14377503903314282</c:v>
                </c:pt>
                <c:pt idx="207">
                  <c:v>-0.12986585462417766</c:v>
                </c:pt>
                <c:pt idx="208">
                  <c:v>-0.11688930569743217</c:v>
                </c:pt>
                <c:pt idx="209">
                  <c:v>-0.10183174467493172</c:v>
                </c:pt>
                <c:pt idx="210">
                  <c:v>-0.10835646102069307</c:v>
                </c:pt>
                <c:pt idx="211">
                  <c:v>-0.10705947811218075</c:v>
                </c:pt>
                <c:pt idx="212">
                  <c:v>-0.10408361631014917</c:v>
                </c:pt>
                <c:pt idx="213">
                  <c:v>-9.7078580493535793E-2</c:v>
                </c:pt>
                <c:pt idx="214">
                  <c:v>-9.2020512216973827E-2</c:v>
                </c:pt>
                <c:pt idx="215">
                  <c:v>-9.0021121409326721E-2</c:v>
                </c:pt>
                <c:pt idx="216">
                  <c:v>-0.11600782321514458</c:v>
                </c:pt>
                <c:pt idx="217">
                  <c:v>-9.4450189761381087E-2</c:v>
                </c:pt>
                <c:pt idx="218">
                  <c:v>-9.8969167657112278E-2</c:v>
                </c:pt>
                <c:pt idx="219">
                  <c:v>-9.5223092326290115E-2</c:v>
                </c:pt>
                <c:pt idx="220">
                  <c:v>-0.10086572898711266</c:v>
                </c:pt>
                <c:pt idx="221">
                  <c:v>-9.7658519739812544E-2</c:v>
                </c:pt>
                <c:pt idx="222">
                  <c:v>-6.296296105170085E-2</c:v>
                </c:pt>
                <c:pt idx="223">
                  <c:v>-5.689250246524491E-2</c:v>
                </c:pt>
                <c:pt idx="224">
                  <c:v>-4.1806937836322944E-2</c:v>
                </c:pt>
                <c:pt idx="225">
                  <c:v>-4.6753439919570927E-2</c:v>
                </c:pt>
                <c:pt idx="226">
                  <c:v>-3.8226495013708672E-2</c:v>
                </c:pt>
                <c:pt idx="227">
                  <c:v>-5.3736072828814208E-2</c:v>
                </c:pt>
                <c:pt idx="228">
                  <c:v>-4.9579649218063571E-2</c:v>
                </c:pt>
                <c:pt idx="229">
                  <c:v>-4.0213265214890548E-2</c:v>
                </c:pt>
                <c:pt idx="230">
                  <c:v>-5.6050971986505216E-2</c:v>
                </c:pt>
                <c:pt idx="231">
                  <c:v>-5.7573926133015818E-2</c:v>
                </c:pt>
                <c:pt idx="232">
                  <c:v>-4.8181853014472753E-2</c:v>
                </c:pt>
                <c:pt idx="233">
                  <c:v>-3.9092295244386177E-2</c:v>
                </c:pt>
                <c:pt idx="234">
                  <c:v>-4.5382601753057528E-2</c:v>
                </c:pt>
                <c:pt idx="235">
                  <c:v>-4.2036792827081282E-2</c:v>
                </c:pt>
                <c:pt idx="236">
                  <c:v>-3.980762202362198E-2</c:v>
                </c:pt>
                <c:pt idx="237">
                  <c:v>-3.4110695023926718E-2</c:v>
                </c:pt>
                <c:pt idx="238">
                  <c:v>-2.9296893974008364E-2</c:v>
                </c:pt>
                <c:pt idx="239">
                  <c:v>-3.2469677845584743E-2</c:v>
                </c:pt>
                <c:pt idx="240">
                  <c:v>-3.4511186175937181E-2</c:v>
                </c:pt>
                <c:pt idx="241">
                  <c:v>-4.3735759811811659E-2</c:v>
                </c:pt>
                <c:pt idx="242">
                  <c:v>-2.5982673073355778E-2</c:v>
                </c:pt>
                <c:pt idx="243">
                  <c:v>-1.6812912597239937E-2</c:v>
                </c:pt>
                <c:pt idx="244">
                  <c:v>-6.9345458226619527E-3</c:v>
                </c:pt>
                <c:pt idx="245">
                  <c:v>0</c:v>
                </c:pt>
                <c:pt idx="246">
                  <c:v>-2.7615739999999889E-3</c:v>
                </c:pt>
                <c:pt idx="247">
                  <c:v>0</c:v>
                </c:pt>
                <c:pt idx="248">
                  <c:v>-2.0513400000000015E-2</c:v>
                </c:pt>
                <c:pt idx="249">
                  <c:v>-4.2519841816371695E-2</c:v>
                </c:pt>
                <c:pt idx="250">
                  <c:v>-2.1829863723816567E-2</c:v>
                </c:pt>
                <c:pt idx="251">
                  <c:v>-3.1497507514178125E-2</c:v>
                </c:pt>
                <c:pt idx="252">
                  <c:v>-3.94951647825178E-2</c:v>
                </c:pt>
                <c:pt idx="253">
                  <c:v>-4.75892708330522E-2</c:v>
                </c:pt>
                <c:pt idx="254">
                  <c:v>-4.2093320908875631E-2</c:v>
                </c:pt>
                <c:pt idx="255">
                  <c:v>-4.3134774292703737E-2</c:v>
                </c:pt>
                <c:pt idx="256">
                  <c:v>-2.7769094724871324E-2</c:v>
                </c:pt>
                <c:pt idx="257">
                  <c:v>-1.158389628499823E-2</c:v>
                </c:pt>
                <c:pt idx="258">
                  <c:v>-8.258773577819345E-3</c:v>
                </c:pt>
                <c:pt idx="259">
                  <c:v>-2.0153776360259279E-2</c:v>
                </c:pt>
                <c:pt idx="260">
                  <c:v>-2.1327699745569029E-2</c:v>
                </c:pt>
                <c:pt idx="261">
                  <c:v>-4.8130324983065242E-2</c:v>
                </c:pt>
                <c:pt idx="262">
                  <c:v>-5.1991060791450217E-2</c:v>
                </c:pt>
                <c:pt idx="263">
                  <c:v>-5.4275244722062133E-2</c:v>
                </c:pt>
                <c:pt idx="264">
                  <c:v>-3.4767644010579191E-2</c:v>
                </c:pt>
                <c:pt idx="265">
                  <c:v>-4.3372956868354962E-2</c:v>
                </c:pt>
                <c:pt idx="266">
                  <c:v>-2.5229897448023175E-2</c:v>
                </c:pt>
                <c:pt idx="267">
                  <c:v>-2.1609916137888319E-2</c:v>
                </c:pt>
                <c:pt idx="268">
                  <c:v>-6.8743126407552202E-3</c:v>
                </c:pt>
                <c:pt idx="269">
                  <c:v>-4.6514738737195915E-2</c:v>
                </c:pt>
                <c:pt idx="270">
                  <c:v>-4.319579098416193E-2</c:v>
                </c:pt>
                <c:pt idx="271">
                  <c:v>-4.7289267295510307E-2</c:v>
                </c:pt>
                <c:pt idx="272">
                  <c:v>-3.6827761288754091E-2</c:v>
                </c:pt>
                <c:pt idx="273">
                  <c:v>-3.2359885556494161E-2</c:v>
                </c:pt>
                <c:pt idx="274">
                  <c:v>-1.7134320909795497E-2</c:v>
                </c:pt>
                <c:pt idx="275">
                  <c:v>-1.6863353687861626E-2</c:v>
                </c:pt>
                <c:pt idx="276">
                  <c:v>0</c:v>
                </c:pt>
                <c:pt idx="277">
                  <c:v>-7.0764779999999972E-3</c:v>
                </c:pt>
                <c:pt idx="278">
                  <c:v>-6.7065901578904352E-3</c:v>
                </c:pt>
                <c:pt idx="279">
                  <c:v>-9.8840262928501232E-4</c:v>
                </c:pt>
                <c:pt idx="280">
                  <c:v>0</c:v>
                </c:pt>
                <c:pt idx="281">
                  <c:v>-1.9569400000000181E-3</c:v>
                </c:pt>
                <c:pt idx="282">
                  <c:v>0</c:v>
                </c:pt>
                <c:pt idx="283">
                  <c:v>-1.0491030000000512E-3</c:v>
                </c:pt>
                <c:pt idx="284">
                  <c:v>0</c:v>
                </c:pt>
                <c:pt idx="285">
                  <c:v>-4.1057690000000369E-3</c:v>
                </c:pt>
                <c:pt idx="286">
                  <c:v>0</c:v>
                </c:pt>
                <c:pt idx="287">
                  <c:v>-9.5904199999996553E-4</c:v>
                </c:pt>
                <c:pt idx="288">
                  <c:v>-1.8326733465422462E-3</c:v>
                </c:pt>
                <c:pt idx="289">
                  <c:v>-5.1361270792810165E-3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-5.9079299999998947E-3</c:v>
                </c:pt>
                <c:pt idx="298">
                  <c:v>-5.2098122787205159E-2</c:v>
                </c:pt>
                <c:pt idx="299">
                  <c:v>-1.9807642488949728E-2</c:v>
                </c:pt>
                <c:pt idx="300">
                  <c:v>-2.7708969162076769E-2</c:v>
                </c:pt>
                <c:pt idx="301">
                  <c:v>-1.255068280953564E-3</c:v>
                </c:pt>
                <c:pt idx="302">
                  <c:v>-1.2054280499981362E-2</c:v>
                </c:pt>
                <c:pt idx="303">
                  <c:v>-6.5482663557925314E-3</c:v>
                </c:pt>
                <c:pt idx="304">
                  <c:v>-1.0361431235438312E-3</c:v>
                </c:pt>
                <c:pt idx="305">
                  <c:v>-8.2248738438681634E-3</c:v>
                </c:pt>
                <c:pt idx="306">
                  <c:v>-2.2339092451705067E-2</c:v>
                </c:pt>
                <c:pt idx="307">
                  <c:v>-9.9208465370093091E-3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-1.1001219000000062E-2</c:v>
                </c:pt>
                <c:pt idx="313">
                  <c:v>-5.0063722300062174E-3</c:v>
                </c:pt>
                <c:pt idx="314">
                  <c:v>-9.6455290244902292E-3</c:v>
                </c:pt>
                <c:pt idx="315">
                  <c:v>-2.6860804343252664E-2</c:v>
                </c:pt>
                <c:pt idx="316">
                  <c:v>-4.0473153367459602E-3</c:v>
                </c:pt>
                <c:pt idx="317">
                  <c:v>-1.9943763942385062E-2</c:v>
                </c:pt>
                <c:pt idx="318">
                  <c:v>-3.2183253089652308E-2</c:v>
                </c:pt>
                <c:pt idx="319">
                  <c:v>-9.627006284800621E-3</c:v>
                </c:pt>
                <c:pt idx="320">
                  <c:v>-2.022057656923304E-2</c:v>
                </c:pt>
                <c:pt idx="321">
                  <c:v>0</c:v>
                </c:pt>
                <c:pt idx="322">
                  <c:v>-2.5704352999999847E-2</c:v>
                </c:pt>
                <c:pt idx="323">
                  <c:v>-3.1756048164175765E-2</c:v>
                </c:pt>
                <c:pt idx="324">
                  <c:v>-4.9980325174946216E-2</c:v>
                </c:pt>
                <c:pt idx="325">
                  <c:v>-6.8085969241264199E-2</c:v>
                </c:pt>
                <c:pt idx="326">
                  <c:v>-5.4201121161061017E-2</c:v>
                </c:pt>
                <c:pt idx="327">
                  <c:v>-8.1786487987444367E-2</c:v>
                </c:pt>
                <c:pt idx="328">
                  <c:v>-7.9483510250471179E-2</c:v>
                </c:pt>
                <c:pt idx="329">
                  <c:v>-3.1289919137525213E-2</c:v>
                </c:pt>
                <c:pt idx="330">
                  <c:v>-2.420745402689084E-2</c:v>
                </c:pt>
                <c:pt idx="331">
                  <c:v>-2.7263510650834544E-3</c:v>
                </c:pt>
                <c:pt idx="332">
                  <c:v>0</c:v>
                </c:pt>
                <c:pt idx="333">
                  <c:v>-1.2938679000000008E-2</c:v>
                </c:pt>
                <c:pt idx="334">
                  <c:v>-1.8222208994313038E-2</c:v>
                </c:pt>
                <c:pt idx="335">
                  <c:v>-3.7677940195626203E-3</c:v>
                </c:pt>
                <c:pt idx="336">
                  <c:v>-1.0030069817067444E-2</c:v>
                </c:pt>
                <c:pt idx="337">
                  <c:v>-2.183412231741011E-4</c:v>
                </c:pt>
                <c:pt idx="338">
                  <c:v>-8.0039939229947787E-3</c:v>
                </c:pt>
                <c:pt idx="339">
                  <c:v>-1.037127335197674E-2</c:v>
                </c:pt>
                <c:pt idx="340">
                  <c:v>0</c:v>
                </c:pt>
                <c:pt idx="341">
                  <c:v>0</c:v>
                </c:pt>
                <c:pt idx="342">
                  <c:v>-4.5795836000000034E-2</c:v>
                </c:pt>
                <c:pt idx="343">
                  <c:v>-5.8428099313851511E-2</c:v>
                </c:pt>
                <c:pt idx="344">
                  <c:v>-5.8873251910770308E-2</c:v>
                </c:pt>
                <c:pt idx="345">
                  <c:v>-8.5416266506280314E-2</c:v>
                </c:pt>
                <c:pt idx="346">
                  <c:v>-7.3697313687187238E-2</c:v>
                </c:pt>
                <c:pt idx="347">
                  <c:v>-5.4299074656460555E-2</c:v>
                </c:pt>
                <c:pt idx="348">
                  <c:v>-4.7805348325019703E-2</c:v>
                </c:pt>
                <c:pt idx="349">
                  <c:v>-3.7407079930829812E-2</c:v>
                </c:pt>
                <c:pt idx="350">
                  <c:v>-3.6895514736423496E-2</c:v>
                </c:pt>
                <c:pt idx="351">
                  <c:v>-3.6662495458631872E-2</c:v>
                </c:pt>
                <c:pt idx="352">
                  <c:v>-4.1345281958219848E-2</c:v>
                </c:pt>
                <c:pt idx="353">
                  <c:v>-4.0675222573806735E-2</c:v>
                </c:pt>
                <c:pt idx="354">
                  <c:v>-5.0104726079784223E-2</c:v>
                </c:pt>
                <c:pt idx="355">
                  <c:v>-3.4712797841911391E-2</c:v>
                </c:pt>
                <c:pt idx="356">
                  <c:v>-3.711097763798421E-2</c:v>
                </c:pt>
                <c:pt idx="357">
                  <c:v>-3.9514606692057863E-2</c:v>
                </c:pt>
                <c:pt idx="358">
                  <c:v>-4.6213200870416693E-2</c:v>
                </c:pt>
                <c:pt idx="359">
                  <c:v>-6.1961469430966032E-2</c:v>
                </c:pt>
                <c:pt idx="360">
                  <c:v>-6.1483080098799769E-2</c:v>
                </c:pt>
                <c:pt idx="361">
                  <c:v>-6.0501904769338255E-2</c:v>
                </c:pt>
                <c:pt idx="362">
                  <c:v>-5.5423609409241403E-2</c:v>
                </c:pt>
                <c:pt idx="363">
                  <c:v>-6.6302990907898707E-2</c:v>
                </c:pt>
                <c:pt idx="364">
                  <c:v>-6.7977533543642998E-2</c:v>
                </c:pt>
                <c:pt idx="365">
                  <c:v>-5.504529402324887E-2</c:v>
                </c:pt>
                <c:pt idx="366">
                  <c:v>-7.481149653512742E-2</c:v>
                </c:pt>
                <c:pt idx="367">
                  <c:v>-5.206532269299402E-2</c:v>
                </c:pt>
                <c:pt idx="368">
                  <c:v>-4.555688472098629E-2</c:v>
                </c:pt>
                <c:pt idx="369">
                  <c:v>-5.475869656535548E-2</c:v>
                </c:pt>
                <c:pt idx="370">
                  <c:v>-5.4071020283728455E-2</c:v>
                </c:pt>
                <c:pt idx="371">
                  <c:v>-5.1823222492234255E-2</c:v>
                </c:pt>
                <c:pt idx="372">
                  <c:v>-5.2114966056728829E-2</c:v>
                </c:pt>
                <c:pt idx="373">
                  <c:v>-5.5411259959392334E-2</c:v>
                </c:pt>
                <c:pt idx="374">
                  <c:v>-7.5469387432510637E-2</c:v>
                </c:pt>
                <c:pt idx="375">
                  <c:v>-6.3044232227358776E-2</c:v>
                </c:pt>
                <c:pt idx="376">
                  <c:v>-8.6673747923602829E-2</c:v>
                </c:pt>
                <c:pt idx="377">
                  <c:v>-0.11536533500356905</c:v>
                </c:pt>
                <c:pt idx="378">
                  <c:v>-0.12915549078717514</c:v>
                </c:pt>
                <c:pt idx="379">
                  <c:v>-8.4671077751748314E-2</c:v>
                </c:pt>
                <c:pt idx="380">
                  <c:v>-7.1774375158578541E-2</c:v>
                </c:pt>
                <c:pt idx="381">
                  <c:v>-7.6523695405165904E-2</c:v>
                </c:pt>
                <c:pt idx="382">
                  <c:v>-8.050469924840431E-2</c:v>
                </c:pt>
                <c:pt idx="383">
                  <c:v>-0.10288424112317474</c:v>
                </c:pt>
                <c:pt idx="384">
                  <c:v>-0.11115379408174542</c:v>
                </c:pt>
                <c:pt idx="385">
                  <c:v>-0.10426649548095268</c:v>
                </c:pt>
                <c:pt idx="386">
                  <c:v>-0.10660976567944702</c:v>
                </c:pt>
                <c:pt idx="387">
                  <c:v>-0.1046277999925822</c:v>
                </c:pt>
                <c:pt idx="388">
                  <c:v>-0.10766504306844271</c:v>
                </c:pt>
                <c:pt idx="389">
                  <c:v>-0.12433636841748819</c:v>
                </c:pt>
                <c:pt idx="390">
                  <c:v>-0.11557274693287389</c:v>
                </c:pt>
                <c:pt idx="391">
                  <c:v>-0.10586766401007408</c:v>
                </c:pt>
                <c:pt idx="392">
                  <c:v>-0.11727943567249066</c:v>
                </c:pt>
                <c:pt idx="393">
                  <c:v>-0.12333703051394018</c:v>
                </c:pt>
                <c:pt idx="394">
                  <c:v>-0.13095014532022509</c:v>
                </c:pt>
                <c:pt idx="395">
                  <c:v>-0.14652151555617154</c:v>
                </c:pt>
                <c:pt idx="396">
                  <c:v>-0.13385371506297594</c:v>
                </c:pt>
                <c:pt idx="397">
                  <c:v>-0.13361548932262057</c:v>
                </c:pt>
                <c:pt idx="398">
                  <c:v>-0.12093061681304018</c:v>
                </c:pt>
                <c:pt idx="399">
                  <c:v>-9.4309747254087584E-2</c:v>
                </c:pt>
                <c:pt idx="400">
                  <c:v>-9.7364243784268889E-2</c:v>
                </c:pt>
                <c:pt idx="401">
                  <c:v>-0.10252287663399495</c:v>
                </c:pt>
                <c:pt idx="402">
                  <c:v>-0.12152584813197709</c:v>
                </c:pt>
                <c:pt idx="403">
                  <c:v>-0.13357855917626238</c:v>
                </c:pt>
                <c:pt idx="404">
                  <c:v>-0.12240349962001118</c:v>
                </c:pt>
                <c:pt idx="405">
                  <c:v>-0.1332472829483049</c:v>
                </c:pt>
                <c:pt idx="406">
                  <c:v>-0.147066194543366</c:v>
                </c:pt>
                <c:pt idx="407">
                  <c:v>-0.13649114934417539</c:v>
                </c:pt>
                <c:pt idx="408">
                  <c:v>-0.148816473146821</c:v>
                </c:pt>
                <c:pt idx="409">
                  <c:v>-0.1318396015312473</c:v>
                </c:pt>
                <c:pt idx="410">
                  <c:v>-0.13029298072665829</c:v>
                </c:pt>
                <c:pt idx="411">
                  <c:v>-0.10750412597427073</c:v>
                </c:pt>
                <c:pt idx="412">
                  <c:v>-0.13019121222773922</c:v>
                </c:pt>
                <c:pt idx="413">
                  <c:v>-0.15098054424720919</c:v>
                </c:pt>
                <c:pt idx="414">
                  <c:v>-0.16712595668831032</c:v>
                </c:pt>
                <c:pt idx="415">
                  <c:v>-0.12544382987873759</c:v>
                </c:pt>
                <c:pt idx="416">
                  <c:v>-0.10293945403463556</c:v>
                </c:pt>
                <c:pt idx="417">
                  <c:v>-9.7949123261580673E-2</c:v>
                </c:pt>
                <c:pt idx="418">
                  <c:v>-8.9966531371938219E-2</c:v>
                </c:pt>
                <c:pt idx="419">
                  <c:v>-7.5059348655119873E-2</c:v>
                </c:pt>
                <c:pt idx="420">
                  <c:v>-3.8799385894288552E-2</c:v>
                </c:pt>
                <c:pt idx="421">
                  <c:v>-2.2882876459719315E-2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-1.9497665000000053E-2</c:v>
                </c:pt>
                <c:pt idx="434">
                  <c:v>-4.5036694600971927E-2</c:v>
                </c:pt>
                <c:pt idx="435">
                  <c:v>-2.2230365987396028E-2</c:v>
                </c:pt>
                <c:pt idx="436">
                  <c:v>0</c:v>
                </c:pt>
                <c:pt idx="437">
                  <c:v>0</c:v>
                </c:pt>
                <c:pt idx="438">
                  <c:v>-1.6614566999999969E-2</c:v>
                </c:pt>
                <c:pt idx="439">
                  <c:v>0</c:v>
                </c:pt>
                <c:pt idx="440">
                  <c:v>0</c:v>
                </c:pt>
                <c:pt idx="441">
                  <c:v>-3.1682153999999962E-2</c:v>
                </c:pt>
                <c:pt idx="442">
                  <c:v>0</c:v>
                </c:pt>
                <c:pt idx="443">
                  <c:v>0</c:v>
                </c:pt>
                <c:pt idx="444">
                  <c:v>-1.5454669000000032E-2</c:v>
                </c:pt>
                <c:pt idx="445">
                  <c:v>-2.5606833107262306E-3</c:v>
                </c:pt>
                <c:pt idx="446">
                  <c:v>0</c:v>
                </c:pt>
                <c:pt idx="447">
                  <c:v>-2.8532475999999973E-2</c:v>
                </c:pt>
                <c:pt idx="448">
                  <c:v>-4.2354666508938155E-2</c:v>
                </c:pt>
                <c:pt idx="449">
                  <c:v>-4.1094757663546644E-2</c:v>
                </c:pt>
                <c:pt idx="450">
                  <c:v>-4.9923617283919031E-3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-1.326765799999996E-2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-1.1866459999999912E-2</c:v>
                </c:pt>
                <c:pt idx="461">
                  <c:v>-0.10550961473626042</c:v>
                </c:pt>
                <c:pt idx="462">
                  <c:v>-6.3143888981273655E-2</c:v>
                </c:pt>
                <c:pt idx="463">
                  <c:v>-9.1648816354114371E-2</c:v>
                </c:pt>
                <c:pt idx="464">
                  <c:v>-0.12802549534605179</c:v>
                </c:pt>
                <c:pt idx="465">
                  <c:v>-7.4605326262986327E-2</c:v>
                </c:pt>
                <c:pt idx="466">
                  <c:v>-6.5619820788757943E-2</c:v>
                </c:pt>
                <c:pt idx="467">
                  <c:v>-1.1644027588667005E-2</c:v>
                </c:pt>
                <c:pt idx="468">
                  <c:v>-6.5338232970391319E-2</c:v>
                </c:pt>
                <c:pt idx="469">
                  <c:v>-4.6528756549818917E-2</c:v>
                </c:pt>
                <c:pt idx="470">
                  <c:v>-8.0567687267064647E-3</c:v>
                </c:pt>
                <c:pt idx="471">
                  <c:v>-1.2073637882031529E-2</c:v>
                </c:pt>
                <c:pt idx="472">
                  <c:v>-6.0519554032824163E-2</c:v>
                </c:pt>
                <c:pt idx="473">
                  <c:v>-5.9208752395912612E-2</c:v>
                </c:pt>
                <c:pt idx="474">
                  <c:v>-4.9504345795024385E-2</c:v>
                </c:pt>
                <c:pt idx="475">
                  <c:v>-6.8294735254315619E-2</c:v>
                </c:pt>
                <c:pt idx="476">
                  <c:v>-4.2463963333916444E-2</c:v>
                </c:pt>
                <c:pt idx="477">
                  <c:v>-2.8523425439515027E-3</c:v>
                </c:pt>
                <c:pt idx="478">
                  <c:v>-4.7676660507355528E-2</c:v>
                </c:pt>
                <c:pt idx="479">
                  <c:v>-8.3989402736020957E-2</c:v>
                </c:pt>
                <c:pt idx="480">
                  <c:v>-5.9052874643031994E-2</c:v>
                </c:pt>
                <c:pt idx="481">
                  <c:v>-9.6328957960034045E-2</c:v>
                </c:pt>
                <c:pt idx="482">
                  <c:v>-9.2983255995892633E-2</c:v>
                </c:pt>
                <c:pt idx="483">
                  <c:v>-5.9193156256955315E-2</c:v>
                </c:pt>
                <c:pt idx="484">
                  <c:v>-6.280211859295215E-2</c:v>
                </c:pt>
                <c:pt idx="485">
                  <c:v>-9.6607054233234013E-2</c:v>
                </c:pt>
                <c:pt idx="486">
                  <c:v>-8.542898756647388E-2</c:v>
                </c:pt>
                <c:pt idx="487">
                  <c:v>-0.107540263638219</c:v>
                </c:pt>
                <c:pt idx="488">
                  <c:v>-0.14337877284113798</c:v>
                </c:pt>
                <c:pt idx="489">
                  <c:v>-0.14942678597070247</c:v>
                </c:pt>
                <c:pt idx="490">
                  <c:v>-0.13911234136198514</c:v>
                </c:pt>
                <c:pt idx="491">
                  <c:v>-0.10222006911263737</c:v>
                </c:pt>
                <c:pt idx="492">
                  <c:v>-9.3023021171282028E-2</c:v>
                </c:pt>
                <c:pt idx="493">
                  <c:v>-0.10330870334390352</c:v>
                </c:pt>
                <c:pt idx="494">
                  <c:v>-0.13339896242549643</c:v>
                </c:pt>
                <c:pt idx="495">
                  <c:v>-0.14673817262562638</c:v>
                </c:pt>
                <c:pt idx="496">
                  <c:v>-0.17869504739480968</c:v>
                </c:pt>
                <c:pt idx="497">
                  <c:v>-0.20790643021109678</c:v>
                </c:pt>
                <c:pt idx="498">
                  <c:v>-0.15700241575829665</c:v>
                </c:pt>
                <c:pt idx="499">
                  <c:v>-0.15735678159479893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9D-4712-9ABA-7AAB02DBB8AC}"/>
            </c:ext>
          </c:extLst>
        </c:ser>
        <c:ser>
          <c:idx val="1"/>
          <c:order val="1"/>
          <c:tx>
            <c:strRef>
              <c:f>Performance!$J$1</c:f>
              <c:strCache>
                <c:ptCount val="1"/>
                <c:pt idx="0">
                  <c:v>Benchmark Drawdown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Performance!$A$2:$A$501</c:f>
              <c:numCache>
                <c:formatCode>m/d/yyyy</c:formatCode>
                <c:ptCount val="500"/>
                <c:pt idx="0">
                  <c:v>45506</c:v>
                </c:pt>
                <c:pt idx="1">
                  <c:v>45509</c:v>
                </c:pt>
                <c:pt idx="2">
                  <c:v>45510</c:v>
                </c:pt>
                <c:pt idx="3">
                  <c:v>45511</c:v>
                </c:pt>
                <c:pt idx="4">
                  <c:v>45512</c:v>
                </c:pt>
                <c:pt idx="5">
                  <c:v>45513</c:v>
                </c:pt>
                <c:pt idx="6">
                  <c:v>45516</c:v>
                </c:pt>
                <c:pt idx="7">
                  <c:v>45517</c:v>
                </c:pt>
                <c:pt idx="8">
                  <c:v>45518</c:v>
                </c:pt>
                <c:pt idx="9">
                  <c:v>45519</c:v>
                </c:pt>
                <c:pt idx="10">
                  <c:v>45520</c:v>
                </c:pt>
                <c:pt idx="11">
                  <c:v>45523</c:v>
                </c:pt>
                <c:pt idx="12">
                  <c:v>45524</c:v>
                </c:pt>
                <c:pt idx="13">
                  <c:v>45525</c:v>
                </c:pt>
                <c:pt idx="14">
                  <c:v>45526</c:v>
                </c:pt>
                <c:pt idx="15">
                  <c:v>45527</c:v>
                </c:pt>
                <c:pt idx="16">
                  <c:v>45530</c:v>
                </c:pt>
                <c:pt idx="17">
                  <c:v>45531</c:v>
                </c:pt>
                <c:pt idx="18">
                  <c:v>45532</c:v>
                </c:pt>
                <c:pt idx="19">
                  <c:v>45533</c:v>
                </c:pt>
                <c:pt idx="20">
                  <c:v>45534</c:v>
                </c:pt>
                <c:pt idx="21">
                  <c:v>45538</c:v>
                </c:pt>
                <c:pt idx="22">
                  <c:v>45539</c:v>
                </c:pt>
                <c:pt idx="23">
                  <c:v>45540</c:v>
                </c:pt>
                <c:pt idx="24">
                  <c:v>45541</c:v>
                </c:pt>
                <c:pt idx="25">
                  <c:v>45544</c:v>
                </c:pt>
                <c:pt idx="26">
                  <c:v>45545</c:v>
                </c:pt>
                <c:pt idx="27">
                  <c:v>45546</c:v>
                </c:pt>
                <c:pt idx="28">
                  <c:v>45547</c:v>
                </c:pt>
                <c:pt idx="29">
                  <c:v>45548</c:v>
                </c:pt>
                <c:pt idx="30">
                  <c:v>45551</c:v>
                </c:pt>
                <c:pt idx="31">
                  <c:v>45552</c:v>
                </c:pt>
                <c:pt idx="32">
                  <c:v>45553</c:v>
                </c:pt>
                <c:pt idx="33">
                  <c:v>45554</c:v>
                </c:pt>
                <c:pt idx="34">
                  <c:v>45555</c:v>
                </c:pt>
                <c:pt idx="35">
                  <c:v>45558</c:v>
                </c:pt>
                <c:pt idx="36">
                  <c:v>45559</c:v>
                </c:pt>
                <c:pt idx="37">
                  <c:v>45560</c:v>
                </c:pt>
                <c:pt idx="38">
                  <c:v>45561</c:v>
                </c:pt>
                <c:pt idx="39">
                  <c:v>45562</c:v>
                </c:pt>
                <c:pt idx="40">
                  <c:v>45565</c:v>
                </c:pt>
                <c:pt idx="41">
                  <c:v>45566</c:v>
                </c:pt>
                <c:pt idx="42">
                  <c:v>45567</c:v>
                </c:pt>
                <c:pt idx="43">
                  <c:v>45568</c:v>
                </c:pt>
                <c:pt idx="44">
                  <c:v>45569</c:v>
                </c:pt>
                <c:pt idx="45">
                  <c:v>45572</c:v>
                </c:pt>
                <c:pt idx="46">
                  <c:v>45573</c:v>
                </c:pt>
                <c:pt idx="47">
                  <c:v>45574</c:v>
                </c:pt>
                <c:pt idx="48">
                  <c:v>45575</c:v>
                </c:pt>
                <c:pt idx="49">
                  <c:v>45576</c:v>
                </c:pt>
                <c:pt idx="50">
                  <c:v>45579</c:v>
                </c:pt>
                <c:pt idx="51">
                  <c:v>45580</c:v>
                </c:pt>
                <c:pt idx="52">
                  <c:v>45581</c:v>
                </c:pt>
                <c:pt idx="53">
                  <c:v>45582</c:v>
                </c:pt>
                <c:pt idx="54">
                  <c:v>45583</c:v>
                </c:pt>
                <c:pt idx="55">
                  <c:v>45586</c:v>
                </c:pt>
                <c:pt idx="56">
                  <c:v>45587</c:v>
                </c:pt>
                <c:pt idx="57">
                  <c:v>45588</c:v>
                </c:pt>
                <c:pt idx="58">
                  <c:v>45589</c:v>
                </c:pt>
                <c:pt idx="59">
                  <c:v>45590</c:v>
                </c:pt>
                <c:pt idx="60">
                  <c:v>45593</c:v>
                </c:pt>
                <c:pt idx="61">
                  <c:v>45594</c:v>
                </c:pt>
                <c:pt idx="62">
                  <c:v>45595</c:v>
                </c:pt>
                <c:pt idx="63">
                  <c:v>45596</c:v>
                </c:pt>
                <c:pt idx="64">
                  <c:v>45597</c:v>
                </c:pt>
                <c:pt idx="65">
                  <c:v>45600</c:v>
                </c:pt>
                <c:pt idx="66">
                  <c:v>45601</c:v>
                </c:pt>
                <c:pt idx="67">
                  <c:v>45602</c:v>
                </c:pt>
                <c:pt idx="68">
                  <c:v>45603</c:v>
                </c:pt>
                <c:pt idx="69">
                  <c:v>45604</c:v>
                </c:pt>
                <c:pt idx="70">
                  <c:v>45607</c:v>
                </c:pt>
                <c:pt idx="71">
                  <c:v>45608</c:v>
                </c:pt>
                <c:pt idx="72">
                  <c:v>45609</c:v>
                </c:pt>
                <c:pt idx="73">
                  <c:v>45610</c:v>
                </c:pt>
                <c:pt idx="74">
                  <c:v>45611</c:v>
                </c:pt>
                <c:pt idx="75">
                  <c:v>45614</c:v>
                </c:pt>
                <c:pt idx="76">
                  <c:v>45615</c:v>
                </c:pt>
                <c:pt idx="77">
                  <c:v>45616</c:v>
                </c:pt>
                <c:pt idx="78">
                  <c:v>45617</c:v>
                </c:pt>
                <c:pt idx="79">
                  <c:v>45618</c:v>
                </c:pt>
                <c:pt idx="80">
                  <c:v>45621</c:v>
                </c:pt>
                <c:pt idx="81">
                  <c:v>45622</c:v>
                </c:pt>
                <c:pt idx="82">
                  <c:v>45623</c:v>
                </c:pt>
                <c:pt idx="83">
                  <c:v>45625</c:v>
                </c:pt>
                <c:pt idx="84">
                  <c:v>45628</c:v>
                </c:pt>
                <c:pt idx="85">
                  <c:v>45629</c:v>
                </c:pt>
                <c:pt idx="86">
                  <c:v>45630</c:v>
                </c:pt>
                <c:pt idx="87">
                  <c:v>45631</c:v>
                </c:pt>
                <c:pt idx="88">
                  <c:v>45632</c:v>
                </c:pt>
                <c:pt idx="89">
                  <c:v>45635</c:v>
                </c:pt>
                <c:pt idx="90">
                  <c:v>45636</c:v>
                </c:pt>
                <c:pt idx="91">
                  <c:v>45637</c:v>
                </c:pt>
                <c:pt idx="92">
                  <c:v>45638</c:v>
                </c:pt>
                <c:pt idx="93">
                  <c:v>45639</c:v>
                </c:pt>
                <c:pt idx="94">
                  <c:v>45642</c:v>
                </c:pt>
                <c:pt idx="95">
                  <c:v>45643</c:v>
                </c:pt>
                <c:pt idx="96">
                  <c:v>45644</c:v>
                </c:pt>
                <c:pt idx="97">
                  <c:v>45645</c:v>
                </c:pt>
                <c:pt idx="98">
                  <c:v>45646</c:v>
                </c:pt>
                <c:pt idx="99">
                  <c:v>45649</c:v>
                </c:pt>
                <c:pt idx="100">
                  <c:v>45650</c:v>
                </c:pt>
                <c:pt idx="101">
                  <c:v>45652</c:v>
                </c:pt>
                <c:pt idx="102">
                  <c:v>45653</c:v>
                </c:pt>
                <c:pt idx="103">
                  <c:v>45656</c:v>
                </c:pt>
                <c:pt idx="104">
                  <c:v>45657</c:v>
                </c:pt>
                <c:pt idx="105">
                  <c:v>45659</c:v>
                </c:pt>
                <c:pt idx="106">
                  <c:v>45660</c:v>
                </c:pt>
                <c:pt idx="107">
                  <c:v>45663</c:v>
                </c:pt>
                <c:pt idx="108">
                  <c:v>45664</c:v>
                </c:pt>
                <c:pt idx="109">
                  <c:v>45665</c:v>
                </c:pt>
                <c:pt idx="110">
                  <c:v>45667</c:v>
                </c:pt>
                <c:pt idx="111">
                  <c:v>45670</c:v>
                </c:pt>
                <c:pt idx="112">
                  <c:v>45671</c:v>
                </c:pt>
                <c:pt idx="113">
                  <c:v>45672</c:v>
                </c:pt>
                <c:pt idx="114">
                  <c:v>45673</c:v>
                </c:pt>
                <c:pt idx="115">
                  <c:v>45674</c:v>
                </c:pt>
                <c:pt idx="116">
                  <c:v>45678</c:v>
                </c:pt>
                <c:pt idx="117">
                  <c:v>45679</c:v>
                </c:pt>
                <c:pt idx="118">
                  <c:v>45680</c:v>
                </c:pt>
                <c:pt idx="119">
                  <c:v>45681</c:v>
                </c:pt>
                <c:pt idx="120">
                  <c:v>45684</c:v>
                </c:pt>
                <c:pt idx="121">
                  <c:v>45685</c:v>
                </c:pt>
                <c:pt idx="122">
                  <c:v>45686</c:v>
                </c:pt>
                <c:pt idx="123">
                  <c:v>45687</c:v>
                </c:pt>
                <c:pt idx="124">
                  <c:v>45688</c:v>
                </c:pt>
                <c:pt idx="125">
                  <c:v>45691</c:v>
                </c:pt>
                <c:pt idx="126">
                  <c:v>45692</c:v>
                </c:pt>
                <c:pt idx="127">
                  <c:v>45693</c:v>
                </c:pt>
                <c:pt idx="128">
                  <c:v>45694</c:v>
                </c:pt>
                <c:pt idx="129">
                  <c:v>45695</c:v>
                </c:pt>
                <c:pt idx="130">
                  <c:v>45698</c:v>
                </c:pt>
                <c:pt idx="131">
                  <c:v>45699</c:v>
                </c:pt>
                <c:pt idx="132">
                  <c:v>45700</c:v>
                </c:pt>
                <c:pt idx="133">
                  <c:v>45701</c:v>
                </c:pt>
                <c:pt idx="134">
                  <c:v>45702</c:v>
                </c:pt>
                <c:pt idx="135">
                  <c:v>45706</c:v>
                </c:pt>
                <c:pt idx="136">
                  <c:v>45707</c:v>
                </c:pt>
                <c:pt idx="137">
                  <c:v>45708</c:v>
                </c:pt>
                <c:pt idx="138">
                  <c:v>45709</c:v>
                </c:pt>
                <c:pt idx="139">
                  <c:v>45712</c:v>
                </c:pt>
                <c:pt idx="140">
                  <c:v>45713</c:v>
                </c:pt>
                <c:pt idx="141">
                  <c:v>45714</c:v>
                </c:pt>
                <c:pt idx="142">
                  <c:v>45715</c:v>
                </c:pt>
                <c:pt idx="143">
                  <c:v>45716</c:v>
                </c:pt>
                <c:pt idx="144">
                  <c:v>45719</c:v>
                </c:pt>
                <c:pt idx="145">
                  <c:v>45720</c:v>
                </c:pt>
                <c:pt idx="146">
                  <c:v>45721</c:v>
                </c:pt>
                <c:pt idx="147">
                  <c:v>45722</c:v>
                </c:pt>
                <c:pt idx="148">
                  <c:v>45723</c:v>
                </c:pt>
                <c:pt idx="149">
                  <c:v>45726</c:v>
                </c:pt>
                <c:pt idx="150">
                  <c:v>45727</c:v>
                </c:pt>
                <c:pt idx="151">
                  <c:v>45728</c:v>
                </c:pt>
                <c:pt idx="152">
                  <c:v>45729</c:v>
                </c:pt>
                <c:pt idx="153">
                  <c:v>45730</c:v>
                </c:pt>
                <c:pt idx="154">
                  <c:v>45733</c:v>
                </c:pt>
                <c:pt idx="155">
                  <c:v>45734</c:v>
                </c:pt>
                <c:pt idx="156">
                  <c:v>45735</c:v>
                </c:pt>
                <c:pt idx="157">
                  <c:v>45736</c:v>
                </c:pt>
                <c:pt idx="158">
                  <c:v>45737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45747</c:v>
                </c:pt>
                <c:pt idx="165">
                  <c:v>45748</c:v>
                </c:pt>
                <c:pt idx="166">
                  <c:v>45749</c:v>
                </c:pt>
                <c:pt idx="167">
                  <c:v>45750</c:v>
                </c:pt>
                <c:pt idx="168">
                  <c:v>45751</c:v>
                </c:pt>
                <c:pt idx="169">
                  <c:v>45754</c:v>
                </c:pt>
                <c:pt idx="170">
                  <c:v>45755</c:v>
                </c:pt>
                <c:pt idx="171">
                  <c:v>45756</c:v>
                </c:pt>
                <c:pt idx="172">
                  <c:v>45757</c:v>
                </c:pt>
                <c:pt idx="173">
                  <c:v>45758</c:v>
                </c:pt>
                <c:pt idx="174">
                  <c:v>45761</c:v>
                </c:pt>
                <c:pt idx="175">
                  <c:v>45762</c:v>
                </c:pt>
                <c:pt idx="176">
                  <c:v>45763</c:v>
                </c:pt>
                <c:pt idx="177">
                  <c:v>45764</c:v>
                </c:pt>
                <c:pt idx="178">
                  <c:v>45768</c:v>
                </c:pt>
                <c:pt idx="179">
                  <c:v>45769</c:v>
                </c:pt>
                <c:pt idx="180">
                  <c:v>45770</c:v>
                </c:pt>
                <c:pt idx="181">
                  <c:v>45771</c:v>
                </c:pt>
                <c:pt idx="182">
                  <c:v>45772</c:v>
                </c:pt>
                <c:pt idx="183">
                  <c:v>45775</c:v>
                </c:pt>
                <c:pt idx="184">
                  <c:v>45776</c:v>
                </c:pt>
                <c:pt idx="185">
                  <c:v>45777</c:v>
                </c:pt>
                <c:pt idx="186">
                  <c:v>45778</c:v>
                </c:pt>
                <c:pt idx="187">
                  <c:v>45779</c:v>
                </c:pt>
                <c:pt idx="188">
                  <c:v>45782</c:v>
                </c:pt>
                <c:pt idx="189">
                  <c:v>45783</c:v>
                </c:pt>
                <c:pt idx="190">
                  <c:v>45784</c:v>
                </c:pt>
                <c:pt idx="191">
                  <c:v>45785</c:v>
                </c:pt>
                <c:pt idx="192">
                  <c:v>45786</c:v>
                </c:pt>
                <c:pt idx="193">
                  <c:v>45789</c:v>
                </c:pt>
                <c:pt idx="194">
                  <c:v>45790</c:v>
                </c:pt>
                <c:pt idx="195">
                  <c:v>45791</c:v>
                </c:pt>
                <c:pt idx="196">
                  <c:v>45792</c:v>
                </c:pt>
                <c:pt idx="197">
                  <c:v>45793</c:v>
                </c:pt>
                <c:pt idx="198">
                  <c:v>45796</c:v>
                </c:pt>
                <c:pt idx="199">
                  <c:v>45797</c:v>
                </c:pt>
                <c:pt idx="200">
                  <c:v>45798</c:v>
                </c:pt>
                <c:pt idx="201">
                  <c:v>45799</c:v>
                </c:pt>
                <c:pt idx="202">
                  <c:v>45800</c:v>
                </c:pt>
                <c:pt idx="203">
                  <c:v>45804</c:v>
                </c:pt>
                <c:pt idx="204">
                  <c:v>45805</c:v>
                </c:pt>
                <c:pt idx="205">
                  <c:v>45806</c:v>
                </c:pt>
                <c:pt idx="206">
                  <c:v>45807</c:v>
                </c:pt>
                <c:pt idx="207">
                  <c:v>45810</c:v>
                </c:pt>
                <c:pt idx="208">
                  <c:v>45811</c:v>
                </c:pt>
                <c:pt idx="209">
                  <c:v>45812</c:v>
                </c:pt>
                <c:pt idx="210">
                  <c:v>45813</c:v>
                </c:pt>
                <c:pt idx="211">
                  <c:v>45814</c:v>
                </c:pt>
                <c:pt idx="212">
                  <c:v>45817</c:v>
                </c:pt>
                <c:pt idx="213">
                  <c:v>45818</c:v>
                </c:pt>
                <c:pt idx="214">
                  <c:v>45819</c:v>
                </c:pt>
                <c:pt idx="215">
                  <c:v>45820</c:v>
                </c:pt>
                <c:pt idx="216">
                  <c:v>45821</c:v>
                </c:pt>
                <c:pt idx="217">
                  <c:v>45824</c:v>
                </c:pt>
                <c:pt idx="218">
                  <c:v>45825</c:v>
                </c:pt>
                <c:pt idx="219">
                  <c:v>45826</c:v>
                </c:pt>
                <c:pt idx="220">
                  <c:v>45828</c:v>
                </c:pt>
                <c:pt idx="221">
                  <c:v>45831</c:v>
                </c:pt>
                <c:pt idx="222">
                  <c:v>45832</c:v>
                </c:pt>
                <c:pt idx="223">
                  <c:v>45833</c:v>
                </c:pt>
                <c:pt idx="224">
                  <c:v>45834</c:v>
                </c:pt>
                <c:pt idx="225">
                  <c:v>45835</c:v>
                </c:pt>
                <c:pt idx="226">
                  <c:v>45838</c:v>
                </c:pt>
                <c:pt idx="227">
                  <c:v>45839</c:v>
                </c:pt>
                <c:pt idx="228">
                  <c:v>45840</c:v>
                </c:pt>
                <c:pt idx="229">
                  <c:v>45841</c:v>
                </c:pt>
                <c:pt idx="230">
                  <c:v>45845</c:v>
                </c:pt>
                <c:pt idx="231">
                  <c:v>45846</c:v>
                </c:pt>
                <c:pt idx="232">
                  <c:v>45847</c:v>
                </c:pt>
                <c:pt idx="233">
                  <c:v>45848</c:v>
                </c:pt>
                <c:pt idx="234">
                  <c:v>45849</c:v>
                </c:pt>
                <c:pt idx="235">
                  <c:v>45852</c:v>
                </c:pt>
                <c:pt idx="236">
                  <c:v>45853</c:v>
                </c:pt>
                <c:pt idx="237">
                  <c:v>45854</c:v>
                </c:pt>
                <c:pt idx="238">
                  <c:v>45855</c:v>
                </c:pt>
                <c:pt idx="239">
                  <c:v>45856</c:v>
                </c:pt>
                <c:pt idx="240">
                  <c:v>45859</c:v>
                </c:pt>
                <c:pt idx="241">
                  <c:v>45860</c:v>
                </c:pt>
                <c:pt idx="242">
                  <c:v>45861</c:v>
                </c:pt>
                <c:pt idx="243">
                  <c:v>45862</c:v>
                </c:pt>
                <c:pt idx="244">
                  <c:v>45863</c:v>
                </c:pt>
                <c:pt idx="245">
                  <c:v>45866</c:v>
                </c:pt>
                <c:pt idx="246">
                  <c:v>45867</c:v>
                </c:pt>
                <c:pt idx="247">
                  <c:v>45868</c:v>
                </c:pt>
                <c:pt idx="248">
                  <c:v>45869</c:v>
                </c:pt>
                <c:pt idx="249">
                  <c:v>45870</c:v>
                </c:pt>
                <c:pt idx="250">
                  <c:v>45873</c:v>
                </c:pt>
                <c:pt idx="251">
                  <c:v>45874</c:v>
                </c:pt>
                <c:pt idx="252">
                  <c:v>45875</c:v>
                </c:pt>
                <c:pt idx="253">
                  <c:v>45876</c:v>
                </c:pt>
                <c:pt idx="254">
                  <c:v>45877</c:v>
                </c:pt>
                <c:pt idx="255">
                  <c:v>45880</c:v>
                </c:pt>
                <c:pt idx="256">
                  <c:v>45881</c:v>
                </c:pt>
                <c:pt idx="257">
                  <c:v>45882</c:v>
                </c:pt>
                <c:pt idx="258">
                  <c:v>45883</c:v>
                </c:pt>
                <c:pt idx="259">
                  <c:v>45884</c:v>
                </c:pt>
                <c:pt idx="260">
                  <c:v>45887</c:v>
                </c:pt>
                <c:pt idx="261">
                  <c:v>45888</c:v>
                </c:pt>
                <c:pt idx="262">
                  <c:v>45889</c:v>
                </c:pt>
                <c:pt idx="263">
                  <c:v>45890</c:v>
                </c:pt>
                <c:pt idx="264">
                  <c:v>45891</c:v>
                </c:pt>
                <c:pt idx="265">
                  <c:v>45894</c:v>
                </c:pt>
                <c:pt idx="266">
                  <c:v>45895</c:v>
                </c:pt>
                <c:pt idx="267">
                  <c:v>45896</c:v>
                </c:pt>
                <c:pt idx="268">
                  <c:v>45897</c:v>
                </c:pt>
                <c:pt idx="269">
                  <c:v>45898</c:v>
                </c:pt>
                <c:pt idx="270">
                  <c:v>45902</c:v>
                </c:pt>
                <c:pt idx="271">
                  <c:v>45903</c:v>
                </c:pt>
                <c:pt idx="272">
                  <c:v>45904</c:v>
                </c:pt>
                <c:pt idx="273">
                  <c:v>45905</c:v>
                </c:pt>
                <c:pt idx="274">
                  <c:v>45908</c:v>
                </c:pt>
                <c:pt idx="275">
                  <c:v>45909</c:v>
                </c:pt>
                <c:pt idx="276">
                  <c:v>45910</c:v>
                </c:pt>
                <c:pt idx="277">
                  <c:v>45911</c:v>
                </c:pt>
                <c:pt idx="278">
                  <c:v>45912</c:v>
                </c:pt>
                <c:pt idx="279">
                  <c:v>45915</c:v>
                </c:pt>
                <c:pt idx="280">
                  <c:v>45916</c:v>
                </c:pt>
                <c:pt idx="281">
                  <c:v>45917</c:v>
                </c:pt>
                <c:pt idx="282">
                  <c:v>45918</c:v>
                </c:pt>
                <c:pt idx="283">
                  <c:v>45919</c:v>
                </c:pt>
                <c:pt idx="284">
                  <c:v>45922</c:v>
                </c:pt>
                <c:pt idx="285">
                  <c:v>45923</c:v>
                </c:pt>
                <c:pt idx="286">
                  <c:v>45924</c:v>
                </c:pt>
                <c:pt idx="287">
                  <c:v>45925</c:v>
                </c:pt>
                <c:pt idx="288">
                  <c:v>45926</c:v>
                </c:pt>
                <c:pt idx="289">
                  <c:v>45929</c:v>
                </c:pt>
                <c:pt idx="290">
                  <c:v>45930</c:v>
                </c:pt>
                <c:pt idx="291">
                  <c:v>45931</c:v>
                </c:pt>
                <c:pt idx="292">
                  <c:v>45932</c:v>
                </c:pt>
                <c:pt idx="293">
                  <c:v>45933</c:v>
                </c:pt>
                <c:pt idx="294">
                  <c:v>45936</c:v>
                </c:pt>
                <c:pt idx="295">
                  <c:v>45937</c:v>
                </c:pt>
                <c:pt idx="296">
                  <c:v>45938</c:v>
                </c:pt>
                <c:pt idx="297">
                  <c:v>45939</c:v>
                </c:pt>
                <c:pt idx="298">
                  <c:v>45940</c:v>
                </c:pt>
                <c:pt idx="299">
                  <c:v>45943</c:v>
                </c:pt>
                <c:pt idx="300">
                  <c:v>45944</c:v>
                </c:pt>
                <c:pt idx="301">
                  <c:v>45945</c:v>
                </c:pt>
                <c:pt idx="302">
                  <c:v>45946</c:v>
                </c:pt>
                <c:pt idx="303">
                  <c:v>45947</c:v>
                </c:pt>
                <c:pt idx="304">
                  <c:v>45950</c:v>
                </c:pt>
                <c:pt idx="305">
                  <c:v>45951</c:v>
                </c:pt>
                <c:pt idx="306">
                  <c:v>45952</c:v>
                </c:pt>
                <c:pt idx="307">
                  <c:v>45953</c:v>
                </c:pt>
                <c:pt idx="308">
                  <c:v>45954</c:v>
                </c:pt>
                <c:pt idx="309">
                  <c:v>45957</c:v>
                </c:pt>
                <c:pt idx="310">
                  <c:v>45958</c:v>
                </c:pt>
                <c:pt idx="311">
                  <c:v>45959</c:v>
                </c:pt>
                <c:pt idx="312">
                  <c:v>45960</c:v>
                </c:pt>
                <c:pt idx="313">
                  <c:v>45961</c:v>
                </c:pt>
                <c:pt idx="314">
                  <c:v>45964</c:v>
                </c:pt>
                <c:pt idx="315">
                  <c:v>45965</c:v>
                </c:pt>
                <c:pt idx="316">
                  <c:v>45966</c:v>
                </c:pt>
                <c:pt idx="317">
                  <c:v>45967</c:v>
                </c:pt>
                <c:pt idx="318">
                  <c:v>45968</c:v>
                </c:pt>
                <c:pt idx="319">
                  <c:v>45971</c:v>
                </c:pt>
                <c:pt idx="320">
                  <c:v>45972</c:v>
                </c:pt>
                <c:pt idx="321">
                  <c:v>45973</c:v>
                </c:pt>
                <c:pt idx="322">
                  <c:v>45974</c:v>
                </c:pt>
                <c:pt idx="323">
                  <c:v>45975</c:v>
                </c:pt>
                <c:pt idx="324">
                  <c:v>45978</c:v>
                </c:pt>
                <c:pt idx="325">
                  <c:v>45979</c:v>
                </c:pt>
                <c:pt idx="326">
                  <c:v>45980</c:v>
                </c:pt>
                <c:pt idx="327">
                  <c:v>45981</c:v>
                </c:pt>
                <c:pt idx="328">
                  <c:v>45982</c:v>
                </c:pt>
                <c:pt idx="329">
                  <c:v>45985</c:v>
                </c:pt>
                <c:pt idx="330">
                  <c:v>45986</c:v>
                </c:pt>
                <c:pt idx="331">
                  <c:v>45987</c:v>
                </c:pt>
                <c:pt idx="332">
                  <c:v>45989</c:v>
                </c:pt>
                <c:pt idx="333">
                  <c:v>45992</c:v>
                </c:pt>
                <c:pt idx="334">
                  <c:v>45993</c:v>
                </c:pt>
                <c:pt idx="335">
                  <c:v>45994</c:v>
                </c:pt>
                <c:pt idx="336">
                  <c:v>45995</c:v>
                </c:pt>
                <c:pt idx="337">
                  <c:v>45996</c:v>
                </c:pt>
                <c:pt idx="338">
                  <c:v>45999</c:v>
                </c:pt>
                <c:pt idx="339">
                  <c:v>46000</c:v>
                </c:pt>
                <c:pt idx="340">
                  <c:v>46001</c:v>
                </c:pt>
                <c:pt idx="341">
                  <c:v>46002</c:v>
                </c:pt>
                <c:pt idx="342">
                  <c:v>46003</c:v>
                </c:pt>
                <c:pt idx="343">
                  <c:v>46006</c:v>
                </c:pt>
                <c:pt idx="344">
                  <c:v>46007</c:v>
                </c:pt>
                <c:pt idx="345">
                  <c:v>46008</c:v>
                </c:pt>
                <c:pt idx="346">
                  <c:v>46009</c:v>
                </c:pt>
                <c:pt idx="347">
                  <c:v>46010</c:v>
                </c:pt>
                <c:pt idx="348">
                  <c:v>46013</c:v>
                </c:pt>
                <c:pt idx="349">
                  <c:v>46014</c:v>
                </c:pt>
                <c:pt idx="350">
                  <c:v>46015</c:v>
                </c:pt>
                <c:pt idx="351">
                  <c:v>46017</c:v>
                </c:pt>
                <c:pt idx="352">
                  <c:v>46020</c:v>
                </c:pt>
                <c:pt idx="353">
                  <c:v>46021</c:v>
                </c:pt>
                <c:pt idx="354">
                  <c:v>46022</c:v>
                </c:pt>
                <c:pt idx="355">
                  <c:v>46024</c:v>
                </c:pt>
                <c:pt idx="356">
                  <c:v>46027</c:v>
                </c:pt>
                <c:pt idx="357">
                  <c:v>46028</c:v>
                </c:pt>
                <c:pt idx="358">
                  <c:v>46029</c:v>
                </c:pt>
                <c:pt idx="359">
                  <c:v>46030</c:v>
                </c:pt>
                <c:pt idx="360">
                  <c:v>46031</c:v>
                </c:pt>
                <c:pt idx="361">
                  <c:v>46034</c:v>
                </c:pt>
                <c:pt idx="362">
                  <c:v>46035</c:v>
                </c:pt>
                <c:pt idx="363">
                  <c:v>46036</c:v>
                </c:pt>
                <c:pt idx="364">
                  <c:v>46037</c:v>
                </c:pt>
                <c:pt idx="365">
                  <c:v>46038</c:v>
                </c:pt>
                <c:pt idx="366">
                  <c:v>46042</c:v>
                </c:pt>
                <c:pt idx="367">
                  <c:v>46043</c:v>
                </c:pt>
                <c:pt idx="368">
                  <c:v>46044</c:v>
                </c:pt>
                <c:pt idx="369">
                  <c:v>46045</c:v>
                </c:pt>
                <c:pt idx="370">
                  <c:v>46048</c:v>
                </c:pt>
                <c:pt idx="371">
                  <c:v>46049</c:v>
                </c:pt>
                <c:pt idx="372">
                  <c:v>46050</c:v>
                </c:pt>
                <c:pt idx="373">
                  <c:v>46051</c:v>
                </c:pt>
                <c:pt idx="374">
                  <c:v>46052</c:v>
                </c:pt>
                <c:pt idx="375">
                  <c:v>46055</c:v>
                </c:pt>
                <c:pt idx="376">
                  <c:v>46056</c:v>
                </c:pt>
                <c:pt idx="377">
                  <c:v>46057</c:v>
                </c:pt>
                <c:pt idx="378">
                  <c:v>46058</c:v>
                </c:pt>
                <c:pt idx="379">
                  <c:v>46059</c:v>
                </c:pt>
                <c:pt idx="380">
                  <c:v>46062</c:v>
                </c:pt>
                <c:pt idx="381">
                  <c:v>46063</c:v>
                </c:pt>
                <c:pt idx="382">
                  <c:v>46064</c:v>
                </c:pt>
                <c:pt idx="383">
                  <c:v>46065</c:v>
                </c:pt>
                <c:pt idx="384">
                  <c:v>46066</c:v>
                </c:pt>
                <c:pt idx="385">
                  <c:v>46070</c:v>
                </c:pt>
                <c:pt idx="386">
                  <c:v>46071</c:v>
                </c:pt>
                <c:pt idx="387">
                  <c:v>46072</c:v>
                </c:pt>
                <c:pt idx="388">
                  <c:v>46073</c:v>
                </c:pt>
                <c:pt idx="389">
                  <c:v>46076</c:v>
                </c:pt>
                <c:pt idx="390">
                  <c:v>46077</c:v>
                </c:pt>
                <c:pt idx="391">
                  <c:v>46078</c:v>
                </c:pt>
                <c:pt idx="392">
                  <c:v>46079</c:v>
                </c:pt>
                <c:pt idx="393">
                  <c:v>46080</c:v>
                </c:pt>
                <c:pt idx="394">
                  <c:v>46083</c:v>
                </c:pt>
                <c:pt idx="395">
                  <c:v>46084</c:v>
                </c:pt>
                <c:pt idx="396">
                  <c:v>46085</c:v>
                </c:pt>
                <c:pt idx="397">
                  <c:v>46086</c:v>
                </c:pt>
                <c:pt idx="398">
                  <c:v>46087</c:v>
                </c:pt>
                <c:pt idx="399">
                  <c:v>46090</c:v>
                </c:pt>
                <c:pt idx="400">
                  <c:v>46091</c:v>
                </c:pt>
                <c:pt idx="401">
                  <c:v>46092</c:v>
                </c:pt>
                <c:pt idx="402">
                  <c:v>46093</c:v>
                </c:pt>
                <c:pt idx="403">
                  <c:v>46094</c:v>
                </c:pt>
                <c:pt idx="404">
                  <c:v>46097</c:v>
                </c:pt>
                <c:pt idx="405">
                  <c:v>46098</c:v>
                </c:pt>
                <c:pt idx="406">
                  <c:v>46099</c:v>
                </c:pt>
                <c:pt idx="407">
                  <c:v>46100</c:v>
                </c:pt>
                <c:pt idx="408">
                  <c:v>46101</c:v>
                </c:pt>
                <c:pt idx="409">
                  <c:v>46104</c:v>
                </c:pt>
                <c:pt idx="410">
                  <c:v>46105</c:v>
                </c:pt>
                <c:pt idx="411">
                  <c:v>46106</c:v>
                </c:pt>
                <c:pt idx="412">
                  <c:v>46107</c:v>
                </c:pt>
                <c:pt idx="413">
                  <c:v>46108</c:v>
                </c:pt>
                <c:pt idx="414">
                  <c:v>46111</c:v>
                </c:pt>
                <c:pt idx="415">
                  <c:v>46112</c:v>
                </c:pt>
                <c:pt idx="416">
                  <c:v>46113</c:v>
                </c:pt>
                <c:pt idx="417">
                  <c:v>46114</c:v>
                </c:pt>
                <c:pt idx="418">
                  <c:v>46118</c:v>
                </c:pt>
                <c:pt idx="419">
                  <c:v>46119</c:v>
                </c:pt>
                <c:pt idx="420">
                  <c:v>46120</c:v>
                </c:pt>
                <c:pt idx="421">
                  <c:v>46121</c:v>
                </c:pt>
                <c:pt idx="422">
                  <c:v>46122</c:v>
                </c:pt>
                <c:pt idx="423">
                  <c:v>46125</c:v>
                </c:pt>
                <c:pt idx="424">
                  <c:v>46126</c:v>
                </c:pt>
                <c:pt idx="425">
                  <c:v>46127</c:v>
                </c:pt>
                <c:pt idx="426">
                  <c:v>46128</c:v>
                </c:pt>
                <c:pt idx="427">
                  <c:v>46129</c:v>
                </c:pt>
                <c:pt idx="428">
                  <c:v>46132</c:v>
                </c:pt>
                <c:pt idx="429">
                  <c:v>46133</c:v>
                </c:pt>
                <c:pt idx="430">
                  <c:v>46134</c:v>
                </c:pt>
                <c:pt idx="431">
                  <c:v>46135</c:v>
                </c:pt>
                <c:pt idx="432">
                  <c:v>46136</c:v>
                </c:pt>
                <c:pt idx="433">
                  <c:v>46139</c:v>
                </c:pt>
                <c:pt idx="434">
                  <c:v>46140</c:v>
                </c:pt>
                <c:pt idx="435">
                  <c:v>46141</c:v>
                </c:pt>
                <c:pt idx="436">
                  <c:v>46142</c:v>
                </c:pt>
                <c:pt idx="437">
                  <c:v>46143</c:v>
                </c:pt>
                <c:pt idx="438">
                  <c:v>46146</c:v>
                </c:pt>
                <c:pt idx="439">
                  <c:v>46147</c:v>
                </c:pt>
                <c:pt idx="440">
                  <c:v>46148</c:v>
                </c:pt>
                <c:pt idx="441">
                  <c:v>46149</c:v>
                </c:pt>
                <c:pt idx="442">
                  <c:v>46150</c:v>
                </c:pt>
                <c:pt idx="443">
                  <c:v>46153</c:v>
                </c:pt>
                <c:pt idx="444">
                  <c:v>46154</c:v>
                </c:pt>
                <c:pt idx="445">
                  <c:v>46155</c:v>
                </c:pt>
                <c:pt idx="446">
                  <c:v>46156</c:v>
                </c:pt>
                <c:pt idx="447">
                  <c:v>46157</c:v>
                </c:pt>
                <c:pt idx="448">
                  <c:v>46160</c:v>
                </c:pt>
                <c:pt idx="449">
                  <c:v>46161</c:v>
                </c:pt>
                <c:pt idx="450">
                  <c:v>46162</c:v>
                </c:pt>
                <c:pt idx="451">
                  <c:v>46163</c:v>
                </c:pt>
                <c:pt idx="452">
                  <c:v>46164</c:v>
                </c:pt>
                <c:pt idx="453">
                  <c:v>46168</c:v>
                </c:pt>
                <c:pt idx="454">
                  <c:v>46169</c:v>
                </c:pt>
                <c:pt idx="455">
                  <c:v>46170</c:v>
                </c:pt>
                <c:pt idx="456">
                  <c:v>46171</c:v>
                </c:pt>
                <c:pt idx="457">
                  <c:v>46174</c:v>
                </c:pt>
                <c:pt idx="458">
                  <c:v>46175</c:v>
                </c:pt>
                <c:pt idx="459">
                  <c:v>46176</c:v>
                </c:pt>
                <c:pt idx="460">
                  <c:v>46177</c:v>
                </c:pt>
                <c:pt idx="461">
                  <c:v>46178</c:v>
                </c:pt>
                <c:pt idx="462">
                  <c:v>46181</c:v>
                </c:pt>
                <c:pt idx="463">
                  <c:v>46182</c:v>
                </c:pt>
                <c:pt idx="464">
                  <c:v>46183</c:v>
                </c:pt>
                <c:pt idx="465">
                  <c:v>46184</c:v>
                </c:pt>
                <c:pt idx="466">
                  <c:v>46185</c:v>
                </c:pt>
                <c:pt idx="467">
                  <c:v>46188</c:v>
                </c:pt>
                <c:pt idx="468">
                  <c:v>46189</c:v>
                </c:pt>
                <c:pt idx="469">
                  <c:v>46190</c:v>
                </c:pt>
                <c:pt idx="470">
                  <c:v>46191</c:v>
                </c:pt>
                <c:pt idx="471">
                  <c:v>46195</c:v>
                </c:pt>
                <c:pt idx="472">
                  <c:v>46196</c:v>
                </c:pt>
                <c:pt idx="473">
                  <c:v>46197</c:v>
                </c:pt>
                <c:pt idx="474">
                  <c:v>46198</c:v>
                </c:pt>
                <c:pt idx="475">
                  <c:v>46199</c:v>
                </c:pt>
                <c:pt idx="476">
                  <c:v>46202</c:v>
                </c:pt>
                <c:pt idx="477">
                  <c:v>46203</c:v>
                </c:pt>
                <c:pt idx="478">
                  <c:v>46204</c:v>
                </c:pt>
                <c:pt idx="479">
                  <c:v>46205</c:v>
                </c:pt>
                <c:pt idx="480">
                  <c:v>46209</c:v>
                </c:pt>
                <c:pt idx="481">
                  <c:v>46210</c:v>
                </c:pt>
                <c:pt idx="482">
                  <c:v>46211</c:v>
                </c:pt>
                <c:pt idx="483">
                  <c:v>46212</c:v>
                </c:pt>
                <c:pt idx="484">
                  <c:v>46213</c:v>
                </c:pt>
                <c:pt idx="485">
                  <c:v>46216</c:v>
                </c:pt>
                <c:pt idx="486">
                  <c:v>46217</c:v>
                </c:pt>
                <c:pt idx="487">
                  <c:v>46218</c:v>
                </c:pt>
                <c:pt idx="488">
                  <c:v>46219</c:v>
                </c:pt>
                <c:pt idx="489">
                  <c:v>46220</c:v>
                </c:pt>
                <c:pt idx="490">
                  <c:v>46223</c:v>
                </c:pt>
                <c:pt idx="491">
                  <c:v>46224</c:v>
                </c:pt>
                <c:pt idx="492">
                  <c:v>46225</c:v>
                </c:pt>
                <c:pt idx="493">
                  <c:v>46226</c:v>
                </c:pt>
                <c:pt idx="494">
                  <c:v>46227</c:v>
                </c:pt>
                <c:pt idx="495">
                  <c:v>46230</c:v>
                </c:pt>
                <c:pt idx="496">
                  <c:v>46231</c:v>
                </c:pt>
                <c:pt idx="497">
                  <c:v>46232</c:v>
                </c:pt>
                <c:pt idx="498">
                  <c:v>46233</c:v>
                </c:pt>
                <c:pt idx="499">
                  <c:v>46234</c:v>
                </c:pt>
              </c:numCache>
            </c:numRef>
          </c:cat>
          <c:val>
            <c:numRef>
              <c:f>Performance!$J$2:$J$501</c:f>
              <c:numCache>
                <c:formatCode>0.00%</c:formatCode>
                <c:ptCount val="500"/>
                <c:pt idx="0">
                  <c:v>0</c:v>
                </c:pt>
                <c:pt idx="1">
                  <c:v>-2.9968800000000129E-2</c:v>
                </c:pt>
                <c:pt idx="2">
                  <c:v>-1.9924961150832088E-2</c:v>
                </c:pt>
                <c:pt idx="3">
                  <c:v>-2.7505537753068521E-2</c:v>
                </c:pt>
                <c:pt idx="4">
                  <c:v>-5.0967368572973903E-3</c:v>
                </c:pt>
                <c:pt idx="5">
                  <c:v>-4.4888707900414548E-4</c:v>
                </c:pt>
                <c:pt idx="6">
                  <c:v>-4.0586639910389355E-4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-1.9845799999999025E-3</c:v>
                </c:pt>
                <c:pt idx="13">
                  <c:v>0</c:v>
                </c:pt>
                <c:pt idx="14">
                  <c:v>-8.9328100000000132E-3</c:v>
                </c:pt>
                <c:pt idx="15">
                  <c:v>0</c:v>
                </c:pt>
                <c:pt idx="16">
                  <c:v>-3.1537200000000265E-3</c:v>
                </c:pt>
                <c:pt idx="17">
                  <c:v>-1.5635508141440546E-3</c:v>
                </c:pt>
                <c:pt idx="18">
                  <c:v>-7.530246971936716E-3</c:v>
                </c:pt>
                <c:pt idx="19">
                  <c:v>-7.5692907320209502E-3</c:v>
                </c:pt>
                <c:pt idx="20">
                  <c:v>0</c:v>
                </c:pt>
                <c:pt idx="21">
                  <c:v>-2.1151119999999968E-2</c:v>
                </c:pt>
                <c:pt idx="22">
                  <c:v>-2.2719705753222352E-2</c:v>
                </c:pt>
                <c:pt idx="23">
                  <c:v>-2.5669215863682648E-2</c:v>
                </c:pt>
                <c:pt idx="24">
                  <c:v>-4.2486369807340107E-2</c:v>
                </c:pt>
                <c:pt idx="25">
                  <c:v>-3.1398275793482311E-2</c:v>
                </c:pt>
                <c:pt idx="26">
                  <c:v>-2.7066078663744664E-2</c:v>
                </c:pt>
                <c:pt idx="27">
                  <c:v>-1.6689689745997383E-2</c:v>
                </c:pt>
                <c:pt idx="28">
                  <c:v>-9.3194643113442277E-3</c:v>
                </c:pt>
                <c:pt idx="29">
                  <c:v>-3.9621908989166954E-3</c:v>
                </c:pt>
                <c:pt idx="30">
                  <c:v>-2.7105100257318604E-3</c:v>
                </c:pt>
                <c:pt idx="31">
                  <c:v>-2.4467169827387947E-3</c:v>
                </c:pt>
                <c:pt idx="32">
                  <c:v>-5.3360303116700702E-3</c:v>
                </c:pt>
                <c:pt idx="33">
                  <c:v>0</c:v>
                </c:pt>
                <c:pt idx="34">
                  <c:v>-1.9409700000001529E-3</c:v>
                </c:pt>
                <c:pt idx="35">
                  <c:v>0</c:v>
                </c:pt>
                <c:pt idx="36">
                  <c:v>0</c:v>
                </c:pt>
                <c:pt idx="37">
                  <c:v>-1.8611800000001288E-3</c:v>
                </c:pt>
                <c:pt idx="38">
                  <c:v>0</c:v>
                </c:pt>
                <c:pt idx="39">
                  <c:v>-1.2531799999999649E-3</c:v>
                </c:pt>
                <c:pt idx="40">
                  <c:v>0</c:v>
                </c:pt>
                <c:pt idx="41">
                  <c:v>-9.3241099999999966E-3</c:v>
                </c:pt>
                <c:pt idx="42">
                  <c:v>-9.1870202703416837E-3</c:v>
                </c:pt>
                <c:pt idx="43">
                  <c:v>-1.0852973214459216E-2</c:v>
                </c:pt>
                <c:pt idx="44">
                  <c:v>-1.9800573144956868E-3</c:v>
                </c:pt>
                <c:pt idx="45">
                  <c:v>-1.1547116405876579E-2</c:v>
                </c:pt>
                <c:pt idx="46">
                  <c:v>-1.9696405736949751E-3</c:v>
                </c:pt>
                <c:pt idx="47">
                  <c:v>0</c:v>
                </c:pt>
                <c:pt idx="48">
                  <c:v>-2.0700799999999742E-3</c:v>
                </c:pt>
                <c:pt idx="49">
                  <c:v>0</c:v>
                </c:pt>
                <c:pt idx="50">
                  <c:v>0</c:v>
                </c:pt>
                <c:pt idx="51">
                  <c:v>-7.6094100000000386E-3</c:v>
                </c:pt>
                <c:pt idx="52">
                  <c:v>-2.9659449620487166E-3</c:v>
                </c:pt>
                <c:pt idx="53">
                  <c:v>-3.136597310909095E-3</c:v>
                </c:pt>
                <c:pt idx="54">
                  <c:v>0</c:v>
                </c:pt>
                <c:pt idx="55">
                  <c:v>-1.8227800000000238E-3</c:v>
                </c:pt>
                <c:pt idx="56">
                  <c:v>-2.2968043800057902E-3</c:v>
                </c:pt>
                <c:pt idx="57">
                  <c:v>-1.1466973807843894E-2</c:v>
                </c:pt>
                <c:pt idx="58">
                  <c:v>-9.345799410901301E-3</c:v>
                </c:pt>
                <c:pt idx="59">
                  <c:v>-9.6424904374357023E-3</c:v>
                </c:pt>
                <c:pt idx="60">
                  <c:v>-7.0165971151309181E-3</c:v>
                </c:pt>
                <c:pt idx="61">
                  <c:v>-5.4137828851983372E-3</c:v>
                </c:pt>
                <c:pt idx="62">
                  <c:v>-8.6961461565071563E-3</c:v>
                </c:pt>
                <c:pt idx="63">
                  <c:v>-2.7149019569840394E-2</c:v>
                </c:pt>
                <c:pt idx="64">
                  <c:v>-2.3167549104351481E-2</c:v>
                </c:pt>
                <c:pt idx="65">
                  <c:v>-2.591450940783957E-2</c:v>
                </c:pt>
                <c:pt idx="66">
                  <c:v>-1.3966688487593082E-2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-2.8926799999999808E-3</c:v>
                </c:pt>
                <c:pt idx="72">
                  <c:v>-2.6610619406370883E-3</c:v>
                </c:pt>
                <c:pt idx="73">
                  <c:v>-8.6947032077723252E-3</c:v>
                </c:pt>
                <c:pt idx="74">
                  <c:v>-2.178342252007448E-2</c:v>
                </c:pt>
                <c:pt idx="75">
                  <c:v>-1.7950955830657978E-2</c:v>
                </c:pt>
                <c:pt idx="76">
                  <c:v>-1.405849641869783E-2</c:v>
                </c:pt>
                <c:pt idx="77">
                  <c:v>-1.4036835283864235E-2</c:v>
                </c:pt>
                <c:pt idx="78">
                  <c:v>-8.7713581604876856E-3</c:v>
                </c:pt>
                <c:pt idx="79">
                  <c:v>-5.3337970551612379E-3</c:v>
                </c:pt>
                <c:pt idx="80">
                  <c:v>-2.3294774158004738E-3</c:v>
                </c:pt>
                <c:pt idx="81">
                  <c:v>0</c:v>
                </c:pt>
                <c:pt idx="82">
                  <c:v>-3.8012999999998964E-3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-1.8697100000000244E-3</c:v>
                </c:pt>
                <c:pt idx="88">
                  <c:v>0</c:v>
                </c:pt>
                <c:pt idx="89">
                  <c:v>-6.1442299999999728E-3</c:v>
                </c:pt>
                <c:pt idx="90">
                  <c:v>-9.0899091781452279E-3</c:v>
                </c:pt>
                <c:pt idx="91">
                  <c:v>-9.9831574031028492E-4</c:v>
                </c:pt>
                <c:pt idx="92">
                  <c:v>-6.4069408289426644E-3</c:v>
                </c:pt>
                <c:pt idx="93">
                  <c:v>-6.4332114294270992E-3</c:v>
                </c:pt>
                <c:pt idx="94">
                  <c:v>-2.6583332582752472E-3</c:v>
                </c:pt>
                <c:pt idx="95">
                  <c:v>-6.5120215648986068E-3</c:v>
                </c:pt>
                <c:pt idx="96">
                  <c:v>-3.5812853229207353E-2</c:v>
                </c:pt>
                <c:pt idx="97">
                  <c:v>-3.6646971529878725E-2</c:v>
                </c:pt>
                <c:pt idx="98">
                  <c:v>-2.6176171861073683E-2</c:v>
                </c:pt>
                <c:pt idx="99">
                  <c:v>-1.9079606001800142E-2</c:v>
                </c:pt>
                <c:pt idx="100">
                  <c:v>-8.2475767485882256E-3</c:v>
                </c:pt>
                <c:pt idx="101">
                  <c:v>-8.649861284031668E-3</c:v>
                </c:pt>
                <c:pt idx="102">
                  <c:v>-1.9609970666639387E-2</c:v>
                </c:pt>
                <c:pt idx="103">
                  <c:v>-3.0102114564465321E-2</c:v>
                </c:pt>
                <c:pt idx="104">
                  <c:v>-3.4257923325000661E-2</c:v>
                </c:pt>
                <c:pt idx="105">
                  <c:v>-3.6405608157055958E-2</c:v>
                </c:pt>
                <c:pt idx="106">
                  <c:v>-2.426821174117777E-2</c:v>
                </c:pt>
                <c:pt idx="107">
                  <c:v>-1.8864511524621541E-2</c:v>
                </c:pt>
                <c:pt idx="108">
                  <c:v>-2.9758941875103306E-2</c:v>
                </c:pt>
                <c:pt idx="109">
                  <c:v>-2.8245055347289827E-2</c:v>
                </c:pt>
                <c:pt idx="110">
                  <c:v>-4.3221402440046686E-2</c:v>
                </c:pt>
                <c:pt idx="111">
                  <c:v>-4.1714083869664687E-2</c:v>
                </c:pt>
                <c:pt idx="112">
                  <c:v>-4.0615610306863559E-2</c:v>
                </c:pt>
                <c:pt idx="113">
                  <c:v>-2.304660544913506E-2</c:v>
                </c:pt>
                <c:pt idx="114">
                  <c:v>-2.5110556268599038E-2</c:v>
                </c:pt>
                <c:pt idx="115">
                  <c:v>-1.5370426087384148E-2</c:v>
                </c:pt>
                <c:pt idx="116">
                  <c:v>-6.7369872111078255E-3</c:v>
                </c:pt>
                <c:pt idx="117">
                  <c:v>-6.4037856913023994E-4</c:v>
                </c:pt>
                <c:pt idx="118">
                  <c:v>0</c:v>
                </c:pt>
                <c:pt idx="119">
                  <c:v>-2.8551799999999572E-3</c:v>
                </c:pt>
                <c:pt idx="120">
                  <c:v>-1.7394189648284764E-2</c:v>
                </c:pt>
                <c:pt idx="121">
                  <c:v>-8.3367258096247454E-3</c:v>
                </c:pt>
                <c:pt idx="122">
                  <c:v>-1.2976589353335899E-2</c:v>
                </c:pt>
                <c:pt idx="123">
                  <c:v>-7.7696065718740881E-3</c:v>
                </c:pt>
                <c:pt idx="124">
                  <c:v>-1.277719492142726E-2</c:v>
                </c:pt>
                <c:pt idx="125">
                  <c:v>-2.0288578356148057E-2</c:v>
                </c:pt>
                <c:pt idx="126">
                  <c:v>-1.3210290697255989E-2</c:v>
                </c:pt>
                <c:pt idx="127">
                  <c:v>-9.3532652320927889E-3</c:v>
                </c:pt>
                <c:pt idx="128">
                  <c:v>-5.743031523643416E-3</c:v>
                </c:pt>
                <c:pt idx="129">
                  <c:v>-1.5153514649157263E-2</c:v>
                </c:pt>
                <c:pt idx="130">
                  <c:v>-8.5426439800558862E-3</c:v>
                </c:pt>
                <c:pt idx="131">
                  <c:v>-8.2059748056723114E-3</c:v>
                </c:pt>
                <c:pt idx="132">
                  <c:v>-1.0907522550899218E-2</c:v>
                </c:pt>
                <c:pt idx="133">
                  <c:v>-5.9488830772291834E-4</c:v>
                </c:pt>
                <c:pt idx="134">
                  <c:v>-6.6679550550907685E-4</c:v>
                </c:pt>
                <c:pt idx="135">
                  <c:v>0</c:v>
                </c:pt>
                <c:pt idx="136">
                  <c:v>0</c:v>
                </c:pt>
                <c:pt idx="137">
                  <c:v>-4.3341999999999548E-3</c:v>
                </c:pt>
                <c:pt idx="138">
                  <c:v>-2.1324340777780004E-2</c:v>
                </c:pt>
                <c:pt idx="139">
                  <c:v>-2.618750735629094E-2</c:v>
                </c:pt>
                <c:pt idx="140">
                  <c:v>-3.0744686892490436E-2</c:v>
                </c:pt>
                <c:pt idx="141">
                  <c:v>-3.0612858477354621E-2</c:v>
                </c:pt>
                <c:pt idx="142">
                  <c:v>-4.5991710477911951E-2</c:v>
                </c:pt>
                <c:pt idx="143">
                  <c:v>-3.0866758114917014E-2</c:v>
                </c:pt>
                <c:pt idx="144">
                  <c:v>-4.7920382563055641E-2</c:v>
                </c:pt>
                <c:pt idx="145">
                  <c:v>-5.9568857704084488E-2</c:v>
                </c:pt>
                <c:pt idx="146">
                  <c:v>-4.9074323266484532E-2</c:v>
                </c:pt>
                <c:pt idx="147">
                  <c:v>-6.601889642796932E-2</c:v>
                </c:pt>
                <c:pt idx="148">
                  <c:v>-6.0862769687400675E-2</c:v>
                </c:pt>
                <c:pt idx="149">
                  <c:v>-8.6194183940228708E-2</c:v>
                </c:pt>
                <c:pt idx="150">
                  <c:v>-9.3109701871122108E-2</c:v>
                </c:pt>
                <c:pt idx="151">
                  <c:v>-8.8677846879904987E-2</c:v>
                </c:pt>
                <c:pt idx="152">
                  <c:v>-0.10133704113533926</c:v>
                </c:pt>
                <c:pt idx="153">
                  <c:v>-8.2226182491678457E-2</c:v>
                </c:pt>
                <c:pt idx="154">
                  <c:v>-7.6337653901163205E-2</c:v>
                </c:pt>
                <c:pt idx="155">
                  <c:v>-8.6177909178574041E-2</c:v>
                </c:pt>
                <c:pt idx="156">
                  <c:v>-7.6309983054397068E-2</c:v>
                </c:pt>
                <c:pt idx="157">
                  <c:v>-7.8328162609321628E-2</c:v>
                </c:pt>
                <c:pt idx="158">
                  <c:v>-7.7568087495180627E-2</c:v>
                </c:pt>
                <c:pt idx="159">
                  <c:v>-6.1290817069844072E-2</c:v>
                </c:pt>
                <c:pt idx="160">
                  <c:v>-5.9812988428973424E-2</c:v>
                </c:pt>
                <c:pt idx="161">
                  <c:v>-7.0302645515201379E-2</c:v>
                </c:pt>
                <c:pt idx="162">
                  <c:v>-7.3377117478588438E-2</c:v>
                </c:pt>
                <c:pt idx="163">
                  <c:v>-9.1666058635490044E-2</c:v>
                </c:pt>
                <c:pt idx="164">
                  <c:v>-8.6635260184582119E-2</c:v>
                </c:pt>
                <c:pt idx="165">
                  <c:v>-8.3181572361212819E-2</c:v>
                </c:pt>
                <c:pt idx="166">
                  <c:v>-7.701309879366347E-2</c:v>
                </c:pt>
                <c:pt idx="167">
                  <c:v>-0.12168160366968483</c:v>
                </c:pt>
                <c:pt idx="168">
                  <c:v>-0.17416079408943064</c:v>
                </c:pt>
                <c:pt idx="169">
                  <c:v>-0.17608620516444284</c:v>
                </c:pt>
                <c:pt idx="170">
                  <c:v>-0.18902208841767232</c:v>
                </c:pt>
                <c:pt idx="171">
                  <c:v>-0.11185437731675874</c:v>
                </c:pt>
                <c:pt idx="172">
                  <c:v>-0.14259093024250624</c:v>
                </c:pt>
                <c:pt idx="173">
                  <c:v>-0.1270786167597282</c:v>
                </c:pt>
                <c:pt idx="174">
                  <c:v>-0.12014356189236841</c:v>
                </c:pt>
                <c:pt idx="175">
                  <c:v>-0.12166370745761568</c:v>
                </c:pt>
                <c:pt idx="176">
                  <c:v>-0.14134584478551127</c:v>
                </c:pt>
                <c:pt idx="177">
                  <c:v>-0.14020654810620647</c:v>
                </c:pt>
                <c:pt idx="178">
                  <c:v>-0.160469721685779</c:v>
                </c:pt>
                <c:pt idx="179">
                  <c:v>-0.13938299622158001</c:v>
                </c:pt>
                <c:pt idx="180">
                  <c:v>-0.12504415304758731</c:v>
                </c:pt>
                <c:pt idx="181">
                  <c:v>-0.1073183525477106</c:v>
                </c:pt>
                <c:pt idx="182">
                  <c:v>-0.10073648578561434</c:v>
                </c:pt>
                <c:pt idx="183">
                  <c:v>-0.10016032765205729</c:v>
                </c:pt>
                <c:pt idx="184">
                  <c:v>-9.4939097937225436E-2</c:v>
                </c:pt>
                <c:pt idx="185">
                  <c:v>-9.359961685278162E-2</c:v>
                </c:pt>
                <c:pt idx="186">
                  <c:v>-8.7890119263302813E-2</c:v>
                </c:pt>
                <c:pt idx="187">
                  <c:v>-7.4457832772546917E-2</c:v>
                </c:pt>
                <c:pt idx="188">
                  <c:v>-8.0364263411504044E-2</c:v>
                </c:pt>
                <c:pt idx="189">
                  <c:v>-8.7439287827442924E-2</c:v>
                </c:pt>
                <c:pt idx="190">
                  <c:v>-8.3472915696841787E-2</c:v>
                </c:pt>
                <c:pt idx="191">
                  <c:v>-7.815728773965458E-2</c:v>
                </c:pt>
                <c:pt idx="192">
                  <c:v>-7.8813197266281998E-2</c:v>
                </c:pt>
                <c:pt idx="193">
                  <c:v>-4.8820441969699369E-2</c:v>
                </c:pt>
                <c:pt idx="194">
                  <c:v>-4.192608327359304E-2</c:v>
                </c:pt>
                <c:pt idx="195">
                  <c:v>-4.0944661095515866E-2</c:v>
                </c:pt>
                <c:pt idx="196">
                  <c:v>-3.6981537537454034E-2</c:v>
                </c:pt>
                <c:pt idx="197">
                  <c:v>-3.0235285041995907E-2</c:v>
                </c:pt>
                <c:pt idx="198">
                  <c:v>-2.9385693570515459E-2</c:v>
                </c:pt>
                <c:pt idx="199">
                  <c:v>-3.3151880908466325E-2</c:v>
                </c:pt>
                <c:pt idx="200">
                  <c:v>-4.8752081663301361E-2</c:v>
                </c:pt>
                <c:pt idx="201">
                  <c:v>-4.917524429977338E-2</c:v>
                </c:pt>
                <c:pt idx="202">
                  <c:v>-5.5553671516684777E-2</c:v>
                </c:pt>
                <c:pt idx="203">
                  <c:v>-3.6231225193318006E-2</c:v>
                </c:pt>
                <c:pt idx="204">
                  <c:v>-4.1600564153833286E-2</c:v>
                </c:pt>
                <c:pt idx="205">
                  <c:v>-3.7756261088750187E-2</c:v>
                </c:pt>
                <c:pt idx="206">
                  <c:v>-3.7834385657912306E-2</c:v>
                </c:pt>
                <c:pt idx="207">
                  <c:v>-3.3887543821256472E-2</c:v>
                </c:pt>
                <c:pt idx="208">
                  <c:v>-2.8283840386181147E-2</c:v>
                </c:pt>
                <c:pt idx="209">
                  <c:v>-2.8212224905217687E-2</c:v>
                </c:pt>
                <c:pt idx="210">
                  <c:v>-3.3340679402236395E-2</c:v>
                </c:pt>
                <c:pt idx="211">
                  <c:v>-2.3402773924746656E-2</c:v>
                </c:pt>
                <c:pt idx="212">
                  <c:v>-2.250436307259096E-2</c:v>
                </c:pt>
                <c:pt idx="213">
                  <c:v>-1.7144793595143537E-2</c:v>
                </c:pt>
                <c:pt idx="214">
                  <c:v>-1.9841669653101968E-2</c:v>
                </c:pt>
                <c:pt idx="215">
                  <c:v>-1.6095014435350996E-2</c:v>
                </c:pt>
                <c:pt idx="216">
                  <c:v>-2.720964790953273E-2</c:v>
                </c:pt>
                <c:pt idx="217">
                  <c:v>-1.8072500513645728E-2</c:v>
                </c:pt>
                <c:pt idx="218">
                  <c:v>-2.6273794651955562E-2</c:v>
                </c:pt>
                <c:pt idx="219">
                  <c:v>-2.6574890269173257E-2</c:v>
                </c:pt>
                <c:pt idx="220">
                  <c:v>-2.8695603947483828E-2</c:v>
                </c:pt>
                <c:pt idx="221">
                  <c:v>-1.9364777979849368E-2</c:v>
                </c:pt>
                <c:pt idx="222">
                  <c:v>-8.4584668438122401E-3</c:v>
                </c:pt>
                <c:pt idx="223">
                  <c:v>-8.4617191000411207E-3</c:v>
                </c:pt>
                <c:pt idx="224">
                  <c:v>-5.0944327186419613E-4</c:v>
                </c:pt>
                <c:pt idx="225">
                  <c:v>0</c:v>
                </c:pt>
                <c:pt idx="226">
                  <c:v>0</c:v>
                </c:pt>
                <c:pt idx="227">
                  <c:v>-1.1184600000000433E-3</c:v>
                </c:pt>
                <c:pt idx="228">
                  <c:v>0</c:v>
                </c:pt>
                <c:pt idx="229">
                  <c:v>0</c:v>
                </c:pt>
                <c:pt idx="230">
                  <c:v>-7.8622799999999993E-3</c:v>
                </c:pt>
                <c:pt idx="231">
                  <c:v>-8.5725414723709648E-3</c:v>
                </c:pt>
                <c:pt idx="232">
                  <c:v>-2.5623694189322865E-3</c:v>
                </c:pt>
                <c:pt idx="233">
                  <c:v>0</c:v>
                </c:pt>
                <c:pt idx="234">
                  <c:v>-3.297529999999993E-3</c:v>
                </c:pt>
                <c:pt idx="235">
                  <c:v>-1.894770943722035E-3</c:v>
                </c:pt>
                <c:pt idx="236">
                  <c:v>-5.8435247561759995E-3</c:v>
                </c:pt>
                <c:pt idx="237">
                  <c:v>-2.6685965784021271E-3</c:v>
                </c:pt>
                <c:pt idx="238">
                  <c:v>0</c:v>
                </c:pt>
                <c:pt idx="239">
                  <c:v>-9.0510000000043611E-5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-2.9594200000000459E-3</c:v>
                </c:pt>
                <c:pt idx="247">
                  <c:v>-4.2051623822754181E-3</c:v>
                </c:pt>
                <c:pt idx="248">
                  <c:v>-7.8844848959955804E-3</c:v>
                </c:pt>
                <c:pt idx="249">
                  <c:v>-2.3750465661624864E-2</c:v>
                </c:pt>
                <c:pt idx="250">
                  <c:v>-9.3634079366128331E-3</c:v>
                </c:pt>
                <c:pt idx="251">
                  <c:v>-1.4175791718099795E-2</c:v>
                </c:pt>
                <c:pt idx="252">
                  <c:v>-6.9971282740538543E-3</c:v>
                </c:pt>
                <c:pt idx="253">
                  <c:v>-7.7890182741691127E-3</c:v>
                </c:pt>
                <c:pt idx="254">
                  <c:v>-5.0090124221857657E-5</c:v>
                </c:pt>
                <c:pt idx="255">
                  <c:v>-2.5540946920390439E-3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-2.8970999999999858E-3</c:v>
                </c:pt>
                <c:pt idx="260">
                  <c:v>-2.9975880302619551E-3</c:v>
                </c:pt>
                <c:pt idx="261">
                  <c:v>-8.8381677399183012E-3</c:v>
                </c:pt>
                <c:pt idx="262">
                  <c:v>-1.1248296674478464E-2</c:v>
                </c:pt>
                <c:pt idx="263">
                  <c:v>-1.5207456244934581E-2</c:v>
                </c:pt>
                <c:pt idx="264">
                  <c:v>-2.5199291052724337E-4</c:v>
                </c:pt>
                <c:pt idx="265">
                  <c:v>-4.5172478256132464E-3</c:v>
                </c:pt>
                <c:pt idx="266">
                  <c:v>-4.0194203777932369E-4</c:v>
                </c:pt>
                <c:pt idx="267">
                  <c:v>0</c:v>
                </c:pt>
                <c:pt idx="268">
                  <c:v>0</c:v>
                </c:pt>
                <c:pt idx="269">
                  <c:v>-6.3981699999999808E-3</c:v>
                </c:pt>
                <c:pt idx="270">
                  <c:v>-1.3276199819845513E-2</c:v>
                </c:pt>
                <c:pt idx="271">
                  <c:v>-8.2437900320706525E-3</c:v>
                </c:pt>
                <c:pt idx="272">
                  <c:v>0</c:v>
                </c:pt>
                <c:pt idx="273">
                  <c:v>-3.1651400000000107E-3</c:v>
                </c:pt>
                <c:pt idx="274">
                  <c:v>-1.0658157531886481E-3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-4.8272999999998678E-4</c:v>
                </c:pt>
                <c:pt idx="279">
                  <c:v>0</c:v>
                </c:pt>
                <c:pt idx="280">
                  <c:v>-1.2879300000000482E-3</c:v>
                </c:pt>
                <c:pt idx="281">
                  <c:v>-2.256900424555397E-3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-5.5021499999999834E-3</c:v>
                </c:pt>
                <c:pt idx="286">
                  <c:v>-8.3331472496809278E-3</c:v>
                </c:pt>
                <c:pt idx="287">
                  <c:v>-1.3300466015118473E-2</c:v>
                </c:pt>
                <c:pt idx="288">
                  <c:v>-7.4771232374651886E-3</c:v>
                </c:pt>
                <c:pt idx="289">
                  <c:v>-4.8612497939274357E-3</c:v>
                </c:pt>
                <c:pt idx="290">
                  <c:v>-7.902864376468921E-4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-3.8114099999999596E-3</c:v>
                </c:pt>
                <c:pt idx="296">
                  <c:v>0</c:v>
                </c:pt>
                <c:pt idx="297">
                  <c:v>-2.7555199999999003E-3</c:v>
                </c:pt>
                <c:pt idx="298">
                  <c:v>-2.9792473278636655E-2</c:v>
                </c:pt>
                <c:pt idx="299">
                  <c:v>-1.4658594152320847E-2</c:v>
                </c:pt>
                <c:pt idx="300">
                  <c:v>-1.6199963713488308E-2</c:v>
                </c:pt>
                <c:pt idx="301">
                  <c:v>-1.2239184767398714E-2</c:v>
                </c:pt>
                <c:pt idx="302">
                  <c:v>-1.8456497054758048E-2</c:v>
                </c:pt>
                <c:pt idx="303">
                  <c:v>-1.3283056082914468E-2</c:v>
                </c:pt>
                <c:pt idx="304">
                  <c:v>-2.7525661781953037E-3</c:v>
                </c:pt>
                <c:pt idx="305">
                  <c:v>-2.7199960770066811E-3</c:v>
                </c:pt>
                <c:pt idx="306">
                  <c:v>-8.0429880707457713E-3</c:v>
                </c:pt>
                <c:pt idx="307">
                  <c:v>-2.2624676989991821E-3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-4.3539999999953061E-5</c:v>
                </c:pt>
                <c:pt idx="312">
                  <c:v>-9.9479187445725703E-3</c:v>
                </c:pt>
                <c:pt idx="313">
                  <c:v>-7.3560911026164799E-3</c:v>
                </c:pt>
                <c:pt idx="314">
                  <c:v>-5.6480388021377115E-3</c:v>
                </c:pt>
                <c:pt idx="315">
                  <c:v>-1.7318519069765892E-2</c:v>
                </c:pt>
                <c:pt idx="316">
                  <c:v>-1.3728272625557536E-2</c:v>
                </c:pt>
                <c:pt idx="317">
                  <c:v>-2.4752975797625476E-2</c:v>
                </c:pt>
                <c:pt idx="318">
                  <c:v>-2.3522370092606049E-2</c:v>
                </c:pt>
                <c:pt idx="319">
                  <c:v>-8.4836771735073979E-3</c:v>
                </c:pt>
                <c:pt idx="320">
                  <c:v>-6.4258841971133185E-3</c:v>
                </c:pt>
                <c:pt idx="321">
                  <c:v>-5.8004193554742622E-3</c:v>
                </c:pt>
                <c:pt idx="322">
                  <c:v>-2.2261282392247561E-2</c:v>
                </c:pt>
                <c:pt idx="323">
                  <c:v>-2.2751784574709832E-2</c:v>
                </c:pt>
                <c:pt idx="324">
                  <c:v>-3.1705635671383181E-2</c:v>
                </c:pt>
                <c:pt idx="325">
                  <c:v>-3.9700251578082324E-2</c:v>
                </c:pt>
                <c:pt idx="326">
                  <c:v>-3.60954879854537E-2</c:v>
                </c:pt>
                <c:pt idx="327">
                  <c:v>-5.1100811222021925E-2</c:v>
                </c:pt>
                <c:pt idx="328">
                  <c:v>-4.1779812446623432E-2</c:v>
                </c:pt>
                <c:pt idx="329">
                  <c:v>-2.6958790832890323E-2</c:v>
                </c:pt>
                <c:pt idx="330">
                  <c:v>-1.8141354116544495E-2</c:v>
                </c:pt>
                <c:pt idx="331">
                  <c:v>-1.1359941188434863E-2</c:v>
                </c:pt>
                <c:pt idx="332">
                  <c:v>-6.0659911743118355E-3</c:v>
                </c:pt>
                <c:pt idx="333">
                  <c:v>-1.1357029901513882E-2</c:v>
                </c:pt>
                <c:pt idx="334">
                  <c:v>-8.9277363953877975E-3</c:v>
                </c:pt>
                <c:pt idx="335">
                  <c:v>-5.9745590857440689E-3</c:v>
                </c:pt>
                <c:pt idx="336">
                  <c:v>-4.9006736409069607E-3</c:v>
                </c:pt>
                <c:pt idx="337">
                  <c:v>-2.9734946285270292E-3</c:v>
                </c:pt>
                <c:pt idx="338">
                  <c:v>-6.4403950740649085E-3</c:v>
                </c:pt>
                <c:pt idx="339">
                  <c:v>-7.3111109694378174E-3</c:v>
                </c:pt>
                <c:pt idx="340">
                  <c:v>-6.109573129260415E-4</c:v>
                </c:pt>
                <c:pt idx="341">
                  <c:v>0</c:v>
                </c:pt>
                <c:pt idx="342">
                  <c:v>-1.0663670000000014E-2</c:v>
                </c:pt>
                <c:pt idx="343">
                  <c:v>-1.224315534420839E-2</c:v>
                </c:pt>
                <c:pt idx="344">
                  <c:v>-1.4597888641320167E-2</c:v>
                </c:pt>
                <c:pt idx="345">
                  <c:v>-2.6020866996612213E-2</c:v>
                </c:pt>
                <c:pt idx="346">
                  <c:v>-1.8293004882040886E-2</c:v>
                </c:pt>
                <c:pt idx="347">
                  <c:v>-9.6362929649507212E-3</c:v>
                </c:pt>
                <c:pt idx="348">
                  <c:v>-3.2618565791678877E-3</c:v>
                </c:pt>
                <c:pt idx="349">
                  <c:v>0</c:v>
                </c:pt>
                <c:pt idx="350">
                  <c:v>0</c:v>
                </c:pt>
                <c:pt idx="351">
                  <c:v>-3.0437999999999299E-4</c:v>
                </c:pt>
                <c:pt idx="352">
                  <c:v>-3.7954070776458071E-3</c:v>
                </c:pt>
                <c:pt idx="353">
                  <c:v>-5.1658558499914076E-3</c:v>
                </c:pt>
                <c:pt idx="354">
                  <c:v>-1.2485477394013733E-2</c:v>
                </c:pt>
                <c:pt idx="355">
                  <c:v>-1.0614453378322675E-2</c:v>
                </c:pt>
                <c:pt idx="356">
                  <c:v>-4.3277096318348196E-3</c:v>
                </c:pt>
                <c:pt idx="357">
                  <c:v>0</c:v>
                </c:pt>
                <c:pt idx="358">
                  <c:v>-3.4399699999999589E-3</c:v>
                </c:pt>
                <c:pt idx="359">
                  <c:v>-3.3636534329025691E-3</c:v>
                </c:pt>
                <c:pt idx="360">
                  <c:v>0</c:v>
                </c:pt>
                <c:pt idx="361">
                  <c:v>0</c:v>
                </c:pt>
                <c:pt idx="362">
                  <c:v>-1.9391500000000006E-3</c:v>
                </c:pt>
                <c:pt idx="363">
                  <c:v>-7.2621478537389095E-3</c:v>
                </c:pt>
                <c:pt idx="364">
                  <c:v>-4.7009735416083664E-3</c:v>
                </c:pt>
                <c:pt idx="365">
                  <c:v>-5.3401943883609748E-3</c:v>
                </c:pt>
                <c:pt idx="366">
                  <c:v>-2.5856813426957004E-2</c:v>
                </c:pt>
                <c:pt idx="367">
                  <c:v>-1.4568734423904495E-2</c:v>
                </c:pt>
                <c:pt idx="368">
                  <c:v>-9.1611704997430765E-3</c:v>
                </c:pt>
                <c:pt idx="369">
                  <c:v>-8.8372652863795143E-3</c:v>
                </c:pt>
                <c:pt idx="370">
                  <c:v>-3.8754352550115501E-3</c:v>
                </c:pt>
                <c:pt idx="371">
                  <c:v>0</c:v>
                </c:pt>
                <c:pt idx="372">
                  <c:v>-8.1679999999972885E-5</c:v>
                </c:pt>
                <c:pt idx="373">
                  <c:v>-1.3742044179815283E-3</c:v>
                </c:pt>
                <c:pt idx="374">
                  <c:v>-5.6701927279958486E-3</c:v>
                </c:pt>
                <c:pt idx="375">
                  <c:v>-3.095220978386326E-4</c:v>
                </c:pt>
                <c:pt idx="376">
                  <c:v>-8.7109208741283917E-3</c:v>
                </c:pt>
                <c:pt idx="377">
                  <c:v>-1.3739145511977302E-2</c:v>
                </c:pt>
                <c:pt idx="378">
                  <c:v>-2.582179765248438E-2</c:v>
                </c:pt>
                <c:pt idx="379">
                  <c:v>-6.6345688729062546E-3</c:v>
                </c:pt>
                <c:pt idx="380">
                  <c:v>-1.9746121662546079E-3</c:v>
                </c:pt>
                <c:pt idx="381">
                  <c:v>-5.2718385413103031E-3</c:v>
                </c:pt>
                <c:pt idx="382">
                  <c:v>-5.3205603266586188E-3</c:v>
                </c:pt>
                <c:pt idx="383">
                  <c:v>-2.0898185297410832E-2</c:v>
                </c:pt>
                <c:pt idx="384">
                  <c:v>-2.0409544954747227E-2</c:v>
                </c:pt>
                <c:pt idx="385">
                  <c:v>-1.9399312910268085E-2</c:v>
                </c:pt>
                <c:pt idx="386">
                  <c:v>-1.3941201231864708E-2</c:v>
                </c:pt>
                <c:pt idx="387">
                  <c:v>-1.6723997210220221E-2</c:v>
                </c:pt>
                <c:pt idx="388">
                  <c:v>-9.9002780715798933E-3</c:v>
                </c:pt>
                <c:pt idx="389">
                  <c:v>-2.0183146852614575E-2</c:v>
                </c:pt>
                <c:pt idx="390">
                  <c:v>-1.2685941026398084E-2</c:v>
                </c:pt>
                <c:pt idx="391">
                  <c:v>-4.6528082826681194E-3</c:v>
                </c:pt>
                <c:pt idx="392">
                  <c:v>-9.9934232676028856E-3</c:v>
                </c:pt>
                <c:pt idx="393">
                  <c:v>-1.4289418206412385E-2</c:v>
                </c:pt>
                <c:pt idx="394">
                  <c:v>-1.3896789967472345E-2</c:v>
                </c:pt>
                <c:pt idx="395">
                  <c:v>-2.320954868301961E-2</c:v>
                </c:pt>
                <c:pt idx="396">
                  <c:v>-1.5633532638891667E-2</c:v>
                </c:pt>
                <c:pt idx="397">
                  <c:v>-2.1191954770139576E-2</c:v>
                </c:pt>
                <c:pt idx="398">
                  <c:v>-3.4187393425047286E-2</c:v>
                </c:pt>
                <c:pt idx="399">
                  <c:v>-2.6167159984410104E-2</c:v>
                </c:pt>
                <c:pt idx="400">
                  <c:v>-2.8246371004470583E-2</c:v>
                </c:pt>
                <c:pt idx="401">
                  <c:v>-2.9060292409044619E-2</c:v>
                </c:pt>
                <c:pt idx="402">
                  <c:v>-4.3845490413121579E-2</c:v>
                </c:pt>
                <c:pt idx="403">
                  <c:v>-4.9638916640614372E-2</c:v>
                </c:pt>
                <c:pt idx="404">
                  <c:v>-4.001091304481974E-2</c:v>
                </c:pt>
                <c:pt idx="405">
                  <c:v>-3.7616450664790912E-2</c:v>
                </c:pt>
                <c:pt idx="406">
                  <c:v>-5.0712200298395738E-2</c:v>
                </c:pt>
                <c:pt idx="407">
                  <c:v>-5.3321602602215412E-2</c:v>
                </c:pt>
                <c:pt idx="408">
                  <c:v>-6.7652552716998771E-2</c:v>
                </c:pt>
                <c:pt idx="409">
                  <c:v>-5.6974190933777091E-2</c:v>
                </c:pt>
                <c:pt idx="410">
                  <c:v>-6.0503549896530173E-2</c:v>
                </c:pt>
                <c:pt idx="411">
                  <c:v>-5.5412268313987489E-2</c:v>
                </c:pt>
                <c:pt idx="412">
                  <c:v>-7.1853960735137834E-2</c:v>
                </c:pt>
                <c:pt idx="413">
                  <c:v>-8.7374261018898225E-2</c:v>
                </c:pt>
                <c:pt idx="414">
                  <c:v>-9.0975272280997554E-2</c:v>
                </c:pt>
                <c:pt idx="415">
                  <c:v>-6.4494318403611528E-2</c:v>
                </c:pt>
                <c:pt idx="416">
                  <c:v>-5.7788099149803651E-2</c:v>
                </c:pt>
                <c:pt idx="417">
                  <c:v>-5.6732011518616843E-2</c:v>
                </c:pt>
                <c:pt idx="418">
                  <c:v>-5.2556390517926821E-2</c:v>
                </c:pt>
                <c:pt idx="419">
                  <c:v>-5.1837043957427609E-2</c:v>
                </c:pt>
                <c:pt idx="420">
                  <c:v>-2.8055770628482302E-2</c:v>
                </c:pt>
                <c:pt idx="421">
                  <c:v>-2.2058865013817819E-2</c:v>
                </c:pt>
                <c:pt idx="422">
                  <c:v>-2.3172270554822294E-2</c:v>
                </c:pt>
                <c:pt idx="423">
                  <c:v>-1.3234748087966874E-2</c:v>
                </c:pt>
                <c:pt idx="424">
                  <c:v>-1.6077720659075645E-3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-2.3743799999998982E-3</c:v>
                </c:pt>
                <c:pt idx="429">
                  <c:v>-8.7074770321151629E-3</c:v>
                </c:pt>
                <c:pt idx="430">
                  <c:v>0</c:v>
                </c:pt>
                <c:pt idx="431">
                  <c:v>-4.1328700000000662E-3</c:v>
                </c:pt>
                <c:pt idx="432">
                  <c:v>0</c:v>
                </c:pt>
                <c:pt idx="433">
                  <c:v>0</c:v>
                </c:pt>
                <c:pt idx="434">
                  <c:v>-4.8941200000000018E-3</c:v>
                </c:pt>
                <c:pt idx="435">
                  <c:v>-5.2913961204723581E-3</c:v>
                </c:pt>
                <c:pt idx="436">
                  <c:v>0</c:v>
                </c:pt>
                <c:pt idx="437">
                  <c:v>0</c:v>
                </c:pt>
                <c:pt idx="438">
                  <c:v>-4.0621699999999761E-3</c:v>
                </c:pt>
                <c:pt idx="439">
                  <c:v>0</c:v>
                </c:pt>
                <c:pt idx="440">
                  <c:v>0</c:v>
                </c:pt>
                <c:pt idx="441">
                  <c:v>-3.8030599999999692E-3</c:v>
                </c:pt>
                <c:pt idx="442">
                  <c:v>0</c:v>
                </c:pt>
                <c:pt idx="443">
                  <c:v>0</c:v>
                </c:pt>
                <c:pt idx="444">
                  <c:v>-1.602619999999888E-3</c:v>
                </c:pt>
                <c:pt idx="445">
                  <c:v>0</c:v>
                </c:pt>
                <c:pt idx="446">
                  <c:v>0</c:v>
                </c:pt>
                <c:pt idx="447">
                  <c:v>-1.2363290000000027E-2</c:v>
                </c:pt>
                <c:pt idx="448">
                  <c:v>-1.3089835069344469E-2</c:v>
                </c:pt>
                <c:pt idx="449">
                  <c:v>-1.9680746831105878E-2</c:v>
                </c:pt>
                <c:pt idx="450">
                  <c:v>-9.1011610572920842E-3</c:v>
                </c:pt>
                <c:pt idx="451">
                  <c:v>-7.4014425518885707E-3</c:v>
                </c:pt>
                <c:pt idx="452">
                  <c:v>-3.7020575062363115E-3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-7.3720899999999423E-3</c:v>
                </c:pt>
                <c:pt idx="460">
                  <c:v>-3.3470036775081757E-3</c:v>
                </c:pt>
                <c:pt idx="461">
                  <c:v>-2.9703880859925036E-2</c:v>
                </c:pt>
                <c:pt idx="462">
                  <c:v>-2.6814174066785657E-2</c:v>
                </c:pt>
                <c:pt idx="463">
                  <c:v>-2.932147056500356E-2</c:v>
                </c:pt>
                <c:pt idx="464">
                  <c:v>-4.5045977402585868E-2</c:v>
                </c:pt>
                <c:pt idx="465">
                  <c:v>-2.8316185628402879E-2</c:v>
                </c:pt>
                <c:pt idx="466">
                  <c:v>-2.3432998336116451E-2</c:v>
                </c:pt>
                <c:pt idx="467">
                  <c:v>-7.2919278371551544E-3</c:v>
                </c:pt>
                <c:pt idx="468">
                  <c:v>-1.2934669133862431E-2</c:v>
                </c:pt>
                <c:pt idx="469">
                  <c:v>-2.4925815151516928E-2</c:v>
                </c:pt>
                <c:pt idx="470">
                  <c:v>-1.4349946026329663E-2</c:v>
                </c:pt>
                <c:pt idx="471">
                  <c:v>-1.800182875880485E-2</c:v>
                </c:pt>
                <c:pt idx="472">
                  <c:v>-3.2106042632762732E-2</c:v>
                </c:pt>
                <c:pt idx="473">
                  <c:v>-3.3057453356036159E-2</c:v>
                </c:pt>
                <c:pt idx="474">
                  <c:v>-3.315338372608867E-2</c:v>
                </c:pt>
                <c:pt idx="475">
                  <c:v>-3.3609377595721912E-2</c:v>
                </c:pt>
                <c:pt idx="476">
                  <c:v>-2.2254249126846926E-2</c:v>
                </c:pt>
                <c:pt idx="477">
                  <c:v>-1.4510268120951242E-2</c:v>
                </c:pt>
                <c:pt idx="478">
                  <c:v>-1.6629908710763308E-2</c:v>
                </c:pt>
                <c:pt idx="479">
                  <c:v>-1.6628590994840819E-2</c:v>
                </c:pt>
                <c:pt idx="480">
                  <c:v>-9.5074872691018886E-3</c:v>
                </c:pt>
                <c:pt idx="481">
                  <c:v>-1.3920230462569405E-2</c:v>
                </c:pt>
                <c:pt idx="482">
                  <c:v>-1.6698234110905541E-2</c:v>
                </c:pt>
                <c:pt idx="483">
                  <c:v>-8.6914339906767335E-3</c:v>
                </c:pt>
                <c:pt idx="484">
                  <c:v>-4.519174845713958E-3</c:v>
                </c:pt>
                <c:pt idx="485">
                  <c:v>-1.2410331437095468E-2</c:v>
                </c:pt>
                <c:pt idx="486">
                  <c:v>-8.6980016247609759E-3</c:v>
                </c:pt>
                <c:pt idx="487">
                  <c:v>-4.9120805106860344E-3</c:v>
                </c:pt>
                <c:pt idx="488">
                  <c:v>-9.988441924927205E-3</c:v>
                </c:pt>
                <c:pt idx="489">
                  <c:v>-1.9986103344495132E-2</c:v>
                </c:pt>
                <c:pt idx="490">
                  <c:v>-2.1879715596029747E-2</c:v>
                </c:pt>
                <c:pt idx="491">
                  <c:v>-1.3217179140059931E-2</c:v>
                </c:pt>
                <c:pt idx="492">
                  <c:v>-1.4562815401553908E-2</c:v>
                </c:pt>
                <c:pt idx="493">
                  <c:v>-2.6476435623450034E-2</c:v>
                </c:pt>
                <c:pt idx="494">
                  <c:v>-2.599284752808162E-2</c:v>
                </c:pt>
                <c:pt idx="495">
                  <c:v>-2.5835155770096541E-2</c:v>
                </c:pt>
                <c:pt idx="496">
                  <c:v>-2.3785162238492918E-2</c:v>
                </c:pt>
                <c:pt idx="497">
                  <c:v>-3.8585858020394825E-2</c:v>
                </c:pt>
                <c:pt idx="498">
                  <c:v>-2.2622191497874145E-2</c:v>
                </c:pt>
                <c:pt idx="499">
                  <c:v>-1.5777047825804913E-2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9D-4712-9ABA-7AAB02DBB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7873008"/>
        <c:axId val="1269571888"/>
      </c:lineChart>
      <c:dateAx>
        <c:axId val="1577873008"/>
        <c:scaling>
          <c:orientation val="minMax"/>
        </c:scaling>
        <c:delete val="0"/>
        <c:axPos val="b"/>
        <c:numFmt formatCode="m/d/yyyy" sourceLinked="1"/>
        <c:majorTickMark val="in"/>
        <c:minorTickMark val="in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571888"/>
        <c:crosses val="autoZero"/>
        <c:auto val="1"/>
        <c:lblOffset val="100"/>
        <c:baseTimeUnit val="days"/>
      </c:dateAx>
      <c:valAx>
        <c:axId val="126957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87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7365D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7365D"/>
                </a:solidFill>
              </a:rPr>
              <a:t>Cumulative Performance: Portfolio vs S&amp;P 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7365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Performance!$G$1</c:f>
              <c:strCache>
                <c:ptCount val="1"/>
                <c:pt idx="0">
                  <c:v>Portfolio Growth Index</c:v>
                </c:pt>
              </c:strCache>
            </c:strRef>
          </c:tx>
          <c:spPr>
            <a:ln w="28575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Performance!$A$2:$A$501</c:f>
              <c:numCache>
                <c:formatCode>m/d/yyyy</c:formatCode>
                <c:ptCount val="500"/>
                <c:pt idx="0">
                  <c:v>45506</c:v>
                </c:pt>
                <c:pt idx="1">
                  <c:v>45509</c:v>
                </c:pt>
                <c:pt idx="2">
                  <c:v>45510</c:v>
                </c:pt>
                <c:pt idx="3">
                  <c:v>45511</c:v>
                </c:pt>
                <c:pt idx="4">
                  <c:v>45512</c:v>
                </c:pt>
                <c:pt idx="5">
                  <c:v>45513</c:v>
                </c:pt>
                <c:pt idx="6">
                  <c:v>45516</c:v>
                </c:pt>
                <c:pt idx="7">
                  <c:v>45517</c:v>
                </c:pt>
                <c:pt idx="8">
                  <c:v>45518</c:v>
                </c:pt>
                <c:pt idx="9">
                  <c:v>45519</c:v>
                </c:pt>
                <c:pt idx="10">
                  <c:v>45520</c:v>
                </c:pt>
                <c:pt idx="11">
                  <c:v>45523</c:v>
                </c:pt>
                <c:pt idx="12">
                  <c:v>45524</c:v>
                </c:pt>
                <c:pt idx="13">
                  <c:v>45525</c:v>
                </c:pt>
                <c:pt idx="14">
                  <c:v>45526</c:v>
                </c:pt>
                <c:pt idx="15">
                  <c:v>45527</c:v>
                </c:pt>
                <c:pt idx="16">
                  <c:v>45530</c:v>
                </c:pt>
                <c:pt idx="17">
                  <c:v>45531</c:v>
                </c:pt>
                <c:pt idx="18">
                  <c:v>45532</c:v>
                </c:pt>
                <c:pt idx="19">
                  <c:v>45533</c:v>
                </c:pt>
                <c:pt idx="20">
                  <c:v>45534</c:v>
                </c:pt>
                <c:pt idx="21">
                  <c:v>45538</c:v>
                </c:pt>
                <c:pt idx="22">
                  <c:v>45539</c:v>
                </c:pt>
                <c:pt idx="23">
                  <c:v>45540</c:v>
                </c:pt>
                <c:pt idx="24">
                  <c:v>45541</c:v>
                </c:pt>
                <c:pt idx="25">
                  <c:v>45544</c:v>
                </c:pt>
                <c:pt idx="26">
                  <c:v>45545</c:v>
                </c:pt>
                <c:pt idx="27">
                  <c:v>45546</c:v>
                </c:pt>
                <c:pt idx="28">
                  <c:v>45547</c:v>
                </c:pt>
                <c:pt idx="29">
                  <c:v>45548</c:v>
                </c:pt>
                <c:pt idx="30">
                  <c:v>45551</c:v>
                </c:pt>
                <c:pt idx="31">
                  <c:v>45552</c:v>
                </c:pt>
                <c:pt idx="32">
                  <c:v>45553</c:v>
                </c:pt>
                <c:pt idx="33">
                  <c:v>45554</c:v>
                </c:pt>
                <c:pt idx="34">
                  <c:v>45555</c:v>
                </c:pt>
                <c:pt idx="35">
                  <c:v>45558</c:v>
                </c:pt>
                <c:pt idx="36">
                  <c:v>45559</c:v>
                </c:pt>
                <c:pt idx="37">
                  <c:v>45560</c:v>
                </c:pt>
                <c:pt idx="38">
                  <c:v>45561</c:v>
                </c:pt>
                <c:pt idx="39">
                  <c:v>45562</c:v>
                </c:pt>
                <c:pt idx="40">
                  <c:v>45565</c:v>
                </c:pt>
                <c:pt idx="41">
                  <c:v>45566</c:v>
                </c:pt>
                <c:pt idx="42">
                  <c:v>45567</c:v>
                </c:pt>
                <c:pt idx="43">
                  <c:v>45568</c:v>
                </c:pt>
                <c:pt idx="44">
                  <c:v>45569</c:v>
                </c:pt>
                <c:pt idx="45">
                  <c:v>45572</c:v>
                </c:pt>
                <c:pt idx="46">
                  <c:v>45573</c:v>
                </c:pt>
                <c:pt idx="47">
                  <c:v>45574</c:v>
                </c:pt>
                <c:pt idx="48">
                  <c:v>45575</c:v>
                </c:pt>
                <c:pt idx="49">
                  <c:v>45576</c:v>
                </c:pt>
                <c:pt idx="50">
                  <c:v>45579</c:v>
                </c:pt>
                <c:pt idx="51">
                  <c:v>45580</c:v>
                </c:pt>
                <c:pt idx="52">
                  <c:v>45581</c:v>
                </c:pt>
                <c:pt idx="53">
                  <c:v>45582</c:v>
                </c:pt>
                <c:pt idx="54">
                  <c:v>45583</c:v>
                </c:pt>
                <c:pt idx="55">
                  <c:v>45586</c:v>
                </c:pt>
                <c:pt idx="56">
                  <c:v>45587</c:v>
                </c:pt>
                <c:pt idx="57">
                  <c:v>45588</c:v>
                </c:pt>
                <c:pt idx="58">
                  <c:v>45589</c:v>
                </c:pt>
                <c:pt idx="59">
                  <c:v>45590</c:v>
                </c:pt>
                <c:pt idx="60">
                  <c:v>45593</c:v>
                </c:pt>
                <c:pt idx="61">
                  <c:v>45594</c:v>
                </c:pt>
                <c:pt idx="62">
                  <c:v>45595</c:v>
                </c:pt>
                <c:pt idx="63">
                  <c:v>45596</c:v>
                </c:pt>
                <c:pt idx="64">
                  <c:v>45597</c:v>
                </c:pt>
                <c:pt idx="65">
                  <c:v>45600</c:v>
                </c:pt>
                <c:pt idx="66">
                  <c:v>45601</c:v>
                </c:pt>
                <c:pt idx="67">
                  <c:v>45602</c:v>
                </c:pt>
                <c:pt idx="68">
                  <c:v>45603</c:v>
                </c:pt>
                <c:pt idx="69">
                  <c:v>45604</c:v>
                </c:pt>
                <c:pt idx="70">
                  <c:v>45607</c:v>
                </c:pt>
                <c:pt idx="71">
                  <c:v>45608</c:v>
                </c:pt>
                <c:pt idx="72">
                  <c:v>45609</c:v>
                </c:pt>
                <c:pt idx="73">
                  <c:v>45610</c:v>
                </c:pt>
                <c:pt idx="74">
                  <c:v>45611</c:v>
                </c:pt>
                <c:pt idx="75">
                  <c:v>45614</c:v>
                </c:pt>
                <c:pt idx="76">
                  <c:v>45615</c:v>
                </c:pt>
                <c:pt idx="77">
                  <c:v>45616</c:v>
                </c:pt>
                <c:pt idx="78">
                  <c:v>45617</c:v>
                </c:pt>
                <c:pt idx="79">
                  <c:v>45618</c:v>
                </c:pt>
                <c:pt idx="80">
                  <c:v>45621</c:v>
                </c:pt>
                <c:pt idx="81">
                  <c:v>45622</c:v>
                </c:pt>
                <c:pt idx="82">
                  <c:v>45623</c:v>
                </c:pt>
                <c:pt idx="83">
                  <c:v>45625</c:v>
                </c:pt>
                <c:pt idx="84">
                  <c:v>45628</c:v>
                </c:pt>
                <c:pt idx="85">
                  <c:v>45629</c:v>
                </c:pt>
                <c:pt idx="86">
                  <c:v>45630</c:v>
                </c:pt>
                <c:pt idx="87">
                  <c:v>45631</c:v>
                </c:pt>
                <c:pt idx="88">
                  <c:v>45632</c:v>
                </c:pt>
                <c:pt idx="89">
                  <c:v>45635</c:v>
                </c:pt>
                <c:pt idx="90">
                  <c:v>45636</c:v>
                </c:pt>
                <c:pt idx="91">
                  <c:v>45637</c:v>
                </c:pt>
                <c:pt idx="92">
                  <c:v>45638</c:v>
                </c:pt>
                <c:pt idx="93">
                  <c:v>45639</c:v>
                </c:pt>
                <c:pt idx="94">
                  <c:v>45642</c:v>
                </c:pt>
                <c:pt idx="95">
                  <c:v>45643</c:v>
                </c:pt>
                <c:pt idx="96">
                  <c:v>45644</c:v>
                </c:pt>
                <c:pt idx="97">
                  <c:v>45645</c:v>
                </c:pt>
                <c:pt idx="98">
                  <c:v>45646</c:v>
                </c:pt>
                <c:pt idx="99">
                  <c:v>45649</c:v>
                </c:pt>
                <c:pt idx="100">
                  <c:v>45650</c:v>
                </c:pt>
                <c:pt idx="101">
                  <c:v>45652</c:v>
                </c:pt>
                <c:pt idx="102">
                  <c:v>45653</c:v>
                </c:pt>
                <c:pt idx="103">
                  <c:v>45656</c:v>
                </c:pt>
                <c:pt idx="104">
                  <c:v>45657</c:v>
                </c:pt>
                <c:pt idx="105">
                  <c:v>45659</c:v>
                </c:pt>
                <c:pt idx="106">
                  <c:v>45660</c:v>
                </c:pt>
                <c:pt idx="107">
                  <c:v>45663</c:v>
                </c:pt>
                <c:pt idx="108">
                  <c:v>45664</c:v>
                </c:pt>
                <c:pt idx="109">
                  <c:v>45665</c:v>
                </c:pt>
                <c:pt idx="110">
                  <c:v>45667</c:v>
                </c:pt>
                <c:pt idx="111">
                  <c:v>45670</c:v>
                </c:pt>
                <c:pt idx="112">
                  <c:v>45671</c:v>
                </c:pt>
                <c:pt idx="113">
                  <c:v>45672</c:v>
                </c:pt>
                <c:pt idx="114">
                  <c:v>45673</c:v>
                </c:pt>
                <c:pt idx="115">
                  <c:v>45674</c:v>
                </c:pt>
                <c:pt idx="116">
                  <c:v>45678</c:v>
                </c:pt>
                <c:pt idx="117">
                  <c:v>45679</c:v>
                </c:pt>
                <c:pt idx="118">
                  <c:v>45680</c:v>
                </c:pt>
                <c:pt idx="119">
                  <c:v>45681</c:v>
                </c:pt>
                <c:pt idx="120">
                  <c:v>45684</c:v>
                </c:pt>
                <c:pt idx="121">
                  <c:v>45685</c:v>
                </c:pt>
                <c:pt idx="122">
                  <c:v>45686</c:v>
                </c:pt>
                <c:pt idx="123">
                  <c:v>45687</c:v>
                </c:pt>
                <c:pt idx="124">
                  <c:v>45688</c:v>
                </c:pt>
                <c:pt idx="125">
                  <c:v>45691</c:v>
                </c:pt>
                <c:pt idx="126">
                  <c:v>45692</c:v>
                </c:pt>
                <c:pt idx="127">
                  <c:v>45693</c:v>
                </c:pt>
                <c:pt idx="128">
                  <c:v>45694</c:v>
                </c:pt>
                <c:pt idx="129">
                  <c:v>45695</c:v>
                </c:pt>
                <c:pt idx="130">
                  <c:v>45698</c:v>
                </c:pt>
                <c:pt idx="131">
                  <c:v>45699</c:v>
                </c:pt>
                <c:pt idx="132">
                  <c:v>45700</c:v>
                </c:pt>
                <c:pt idx="133">
                  <c:v>45701</c:v>
                </c:pt>
                <c:pt idx="134">
                  <c:v>45702</c:v>
                </c:pt>
                <c:pt idx="135">
                  <c:v>45706</c:v>
                </c:pt>
                <c:pt idx="136">
                  <c:v>45707</c:v>
                </c:pt>
                <c:pt idx="137">
                  <c:v>45708</c:v>
                </c:pt>
                <c:pt idx="138">
                  <c:v>45709</c:v>
                </c:pt>
                <c:pt idx="139">
                  <c:v>45712</c:v>
                </c:pt>
                <c:pt idx="140">
                  <c:v>45713</c:v>
                </c:pt>
                <c:pt idx="141">
                  <c:v>45714</c:v>
                </c:pt>
                <c:pt idx="142">
                  <c:v>45715</c:v>
                </c:pt>
                <c:pt idx="143">
                  <c:v>45716</c:v>
                </c:pt>
                <c:pt idx="144">
                  <c:v>45719</c:v>
                </c:pt>
                <c:pt idx="145">
                  <c:v>45720</c:v>
                </c:pt>
                <c:pt idx="146">
                  <c:v>45721</c:v>
                </c:pt>
                <c:pt idx="147">
                  <c:v>45722</c:v>
                </c:pt>
                <c:pt idx="148">
                  <c:v>45723</c:v>
                </c:pt>
                <c:pt idx="149">
                  <c:v>45726</c:v>
                </c:pt>
                <c:pt idx="150">
                  <c:v>45727</c:v>
                </c:pt>
                <c:pt idx="151">
                  <c:v>45728</c:v>
                </c:pt>
                <c:pt idx="152">
                  <c:v>45729</c:v>
                </c:pt>
                <c:pt idx="153">
                  <c:v>45730</c:v>
                </c:pt>
                <c:pt idx="154">
                  <c:v>45733</c:v>
                </c:pt>
                <c:pt idx="155">
                  <c:v>45734</c:v>
                </c:pt>
                <c:pt idx="156">
                  <c:v>45735</c:v>
                </c:pt>
                <c:pt idx="157">
                  <c:v>45736</c:v>
                </c:pt>
                <c:pt idx="158">
                  <c:v>45737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45747</c:v>
                </c:pt>
                <c:pt idx="165">
                  <c:v>45748</c:v>
                </c:pt>
                <c:pt idx="166">
                  <c:v>45749</c:v>
                </c:pt>
                <c:pt idx="167">
                  <c:v>45750</c:v>
                </c:pt>
                <c:pt idx="168">
                  <c:v>45751</c:v>
                </c:pt>
                <c:pt idx="169">
                  <c:v>45754</c:v>
                </c:pt>
                <c:pt idx="170">
                  <c:v>45755</c:v>
                </c:pt>
                <c:pt idx="171">
                  <c:v>45756</c:v>
                </c:pt>
                <c:pt idx="172">
                  <c:v>45757</c:v>
                </c:pt>
                <c:pt idx="173">
                  <c:v>45758</c:v>
                </c:pt>
                <c:pt idx="174">
                  <c:v>45761</c:v>
                </c:pt>
                <c:pt idx="175">
                  <c:v>45762</c:v>
                </c:pt>
                <c:pt idx="176">
                  <c:v>45763</c:v>
                </c:pt>
                <c:pt idx="177">
                  <c:v>45764</c:v>
                </c:pt>
                <c:pt idx="178">
                  <c:v>45768</c:v>
                </c:pt>
                <c:pt idx="179">
                  <c:v>45769</c:v>
                </c:pt>
                <c:pt idx="180">
                  <c:v>45770</c:v>
                </c:pt>
                <c:pt idx="181">
                  <c:v>45771</c:v>
                </c:pt>
                <c:pt idx="182">
                  <c:v>45772</c:v>
                </c:pt>
                <c:pt idx="183">
                  <c:v>45775</c:v>
                </c:pt>
                <c:pt idx="184">
                  <c:v>45776</c:v>
                </c:pt>
                <c:pt idx="185">
                  <c:v>45777</c:v>
                </c:pt>
                <c:pt idx="186">
                  <c:v>45778</c:v>
                </c:pt>
                <c:pt idx="187">
                  <c:v>45779</c:v>
                </c:pt>
                <c:pt idx="188">
                  <c:v>45782</c:v>
                </c:pt>
                <c:pt idx="189">
                  <c:v>45783</c:v>
                </c:pt>
                <c:pt idx="190">
                  <c:v>45784</c:v>
                </c:pt>
                <c:pt idx="191">
                  <c:v>45785</c:v>
                </c:pt>
                <c:pt idx="192">
                  <c:v>45786</c:v>
                </c:pt>
                <c:pt idx="193">
                  <c:v>45789</c:v>
                </c:pt>
                <c:pt idx="194">
                  <c:v>45790</c:v>
                </c:pt>
                <c:pt idx="195">
                  <c:v>45791</c:v>
                </c:pt>
                <c:pt idx="196">
                  <c:v>45792</c:v>
                </c:pt>
                <c:pt idx="197">
                  <c:v>45793</c:v>
                </c:pt>
                <c:pt idx="198">
                  <c:v>45796</c:v>
                </c:pt>
                <c:pt idx="199">
                  <c:v>45797</c:v>
                </c:pt>
                <c:pt idx="200">
                  <c:v>45798</c:v>
                </c:pt>
                <c:pt idx="201">
                  <c:v>45799</c:v>
                </c:pt>
                <c:pt idx="202">
                  <c:v>45800</c:v>
                </c:pt>
                <c:pt idx="203">
                  <c:v>45804</c:v>
                </c:pt>
                <c:pt idx="204">
                  <c:v>45805</c:v>
                </c:pt>
                <c:pt idx="205">
                  <c:v>45806</c:v>
                </c:pt>
                <c:pt idx="206">
                  <c:v>45807</c:v>
                </c:pt>
                <c:pt idx="207">
                  <c:v>45810</c:v>
                </c:pt>
                <c:pt idx="208">
                  <c:v>45811</c:v>
                </c:pt>
                <c:pt idx="209">
                  <c:v>45812</c:v>
                </c:pt>
                <c:pt idx="210">
                  <c:v>45813</c:v>
                </c:pt>
                <c:pt idx="211">
                  <c:v>45814</c:v>
                </c:pt>
                <c:pt idx="212">
                  <c:v>45817</c:v>
                </c:pt>
                <c:pt idx="213">
                  <c:v>45818</c:v>
                </c:pt>
                <c:pt idx="214">
                  <c:v>45819</c:v>
                </c:pt>
                <c:pt idx="215">
                  <c:v>45820</c:v>
                </c:pt>
                <c:pt idx="216">
                  <c:v>45821</c:v>
                </c:pt>
                <c:pt idx="217">
                  <c:v>45824</c:v>
                </c:pt>
                <c:pt idx="218">
                  <c:v>45825</c:v>
                </c:pt>
                <c:pt idx="219">
                  <c:v>45826</c:v>
                </c:pt>
                <c:pt idx="220">
                  <c:v>45828</c:v>
                </c:pt>
                <c:pt idx="221">
                  <c:v>45831</c:v>
                </c:pt>
                <c:pt idx="222">
                  <c:v>45832</c:v>
                </c:pt>
                <c:pt idx="223">
                  <c:v>45833</c:v>
                </c:pt>
                <c:pt idx="224">
                  <c:v>45834</c:v>
                </c:pt>
                <c:pt idx="225">
                  <c:v>45835</c:v>
                </c:pt>
                <c:pt idx="226">
                  <c:v>45838</c:v>
                </c:pt>
                <c:pt idx="227">
                  <c:v>45839</c:v>
                </c:pt>
                <c:pt idx="228">
                  <c:v>45840</c:v>
                </c:pt>
                <c:pt idx="229">
                  <c:v>45841</c:v>
                </c:pt>
                <c:pt idx="230">
                  <c:v>45845</c:v>
                </c:pt>
                <c:pt idx="231">
                  <c:v>45846</c:v>
                </c:pt>
                <c:pt idx="232">
                  <c:v>45847</c:v>
                </c:pt>
                <c:pt idx="233">
                  <c:v>45848</c:v>
                </c:pt>
                <c:pt idx="234">
                  <c:v>45849</c:v>
                </c:pt>
                <c:pt idx="235">
                  <c:v>45852</c:v>
                </c:pt>
                <c:pt idx="236">
                  <c:v>45853</c:v>
                </c:pt>
                <c:pt idx="237">
                  <c:v>45854</c:v>
                </c:pt>
                <c:pt idx="238">
                  <c:v>45855</c:v>
                </c:pt>
                <c:pt idx="239">
                  <c:v>45856</c:v>
                </c:pt>
                <c:pt idx="240">
                  <c:v>45859</c:v>
                </c:pt>
                <c:pt idx="241">
                  <c:v>45860</c:v>
                </c:pt>
                <c:pt idx="242">
                  <c:v>45861</c:v>
                </c:pt>
                <c:pt idx="243">
                  <c:v>45862</c:v>
                </c:pt>
                <c:pt idx="244">
                  <c:v>45863</c:v>
                </c:pt>
                <c:pt idx="245">
                  <c:v>45866</c:v>
                </c:pt>
                <c:pt idx="246">
                  <c:v>45867</c:v>
                </c:pt>
                <c:pt idx="247">
                  <c:v>45868</c:v>
                </c:pt>
                <c:pt idx="248">
                  <c:v>45869</c:v>
                </c:pt>
                <c:pt idx="249">
                  <c:v>45870</c:v>
                </c:pt>
                <c:pt idx="250">
                  <c:v>45873</c:v>
                </c:pt>
                <c:pt idx="251">
                  <c:v>45874</c:v>
                </c:pt>
                <c:pt idx="252">
                  <c:v>45875</c:v>
                </c:pt>
                <c:pt idx="253">
                  <c:v>45876</c:v>
                </c:pt>
                <c:pt idx="254">
                  <c:v>45877</c:v>
                </c:pt>
                <c:pt idx="255">
                  <c:v>45880</c:v>
                </c:pt>
                <c:pt idx="256">
                  <c:v>45881</c:v>
                </c:pt>
                <c:pt idx="257">
                  <c:v>45882</c:v>
                </c:pt>
                <c:pt idx="258">
                  <c:v>45883</c:v>
                </c:pt>
                <c:pt idx="259">
                  <c:v>45884</c:v>
                </c:pt>
                <c:pt idx="260">
                  <c:v>45887</c:v>
                </c:pt>
                <c:pt idx="261">
                  <c:v>45888</c:v>
                </c:pt>
                <c:pt idx="262">
                  <c:v>45889</c:v>
                </c:pt>
                <c:pt idx="263">
                  <c:v>45890</c:v>
                </c:pt>
                <c:pt idx="264">
                  <c:v>45891</c:v>
                </c:pt>
                <c:pt idx="265">
                  <c:v>45894</c:v>
                </c:pt>
                <c:pt idx="266">
                  <c:v>45895</c:v>
                </c:pt>
                <c:pt idx="267">
                  <c:v>45896</c:v>
                </c:pt>
                <c:pt idx="268">
                  <c:v>45897</c:v>
                </c:pt>
                <c:pt idx="269">
                  <c:v>45898</c:v>
                </c:pt>
                <c:pt idx="270">
                  <c:v>45902</c:v>
                </c:pt>
                <c:pt idx="271">
                  <c:v>45903</c:v>
                </c:pt>
                <c:pt idx="272">
                  <c:v>45904</c:v>
                </c:pt>
                <c:pt idx="273">
                  <c:v>45905</c:v>
                </c:pt>
                <c:pt idx="274">
                  <c:v>45908</c:v>
                </c:pt>
                <c:pt idx="275">
                  <c:v>45909</c:v>
                </c:pt>
                <c:pt idx="276">
                  <c:v>45910</c:v>
                </c:pt>
                <c:pt idx="277">
                  <c:v>45911</c:v>
                </c:pt>
                <c:pt idx="278">
                  <c:v>45912</c:v>
                </c:pt>
                <c:pt idx="279">
                  <c:v>45915</c:v>
                </c:pt>
                <c:pt idx="280">
                  <c:v>45916</c:v>
                </c:pt>
                <c:pt idx="281">
                  <c:v>45917</c:v>
                </c:pt>
                <c:pt idx="282">
                  <c:v>45918</c:v>
                </c:pt>
                <c:pt idx="283">
                  <c:v>45919</c:v>
                </c:pt>
                <c:pt idx="284">
                  <c:v>45922</c:v>
                </c:pt>
                <c:pt idx="285">
                  <c:v>45923</c:v>
                </c:pt>
                <c:pt idx="286">
                  <c:v>45924</c:v>
                </c:pt>
                <c:pt idx="287">
                  <c:v>45925</c:v>
                </c:pt>
                <c:pt idx="288">
                  <c:v>45926</c:v>
                </c:pt>
                <c:pt idx="289">
                  <c:v>45929</c:v>
                </c:pt>
                <c:pt idx="290">
                  <c:v>45930</c:v>
                </c:pt>
                <c:pt idx="291">
                  <c:v>45931</c:v>
                </c:pt>
                <c:pt idx="292">
                  <c:v>45932</c:v>
                </c:pt>
                <c:pt idx="293">
                  <c:v>45933</c:v>
                </c:pt>
                <c:pt idx="294">
                  <c:v>45936</c:v>
                </c:pt>
                <c:pt idx="295">
                  <c:v>45937</c:v>
                </c:pt>
                <c:pt idx="296">
                  <c:v>45938</c:v>
                </c:pt>
                <c:pt idx="297">
                  <c:v>45939</c:v>
                </c:pt>
                <c:pt idx="298">
                  <c:v>45940</c:v>
                </c:pt>
                <c:pt idx="299">
                  <c:v>45943</c:v>
                </c:pt>
                <c:pt idx="300">
                  <c:v>45944</c:v>
                </c:pt>
                <c:pt idx="301">
                  <c:v>45945</c:v>
                </c:pt>
                <c:pt idx="302">
                  <c:v>45946</c:v>
                </c:pt>
                <c:pt idx="303">
                  <c:v>45947</c:v>
                </c:pt>
                <c:pt idx="304">
                  <c:v>45950</c:v>
                </c:pt>
                <c:pt idx="305">
                  <c:v>45951</c:v>
                </c:pt>
                <c:pt idx="306">
                  <c:v>45952</c:v>
                </c:pt>
                <c:pt idx="307">
                  <c:v>45953</c:v>
                </c:pt>
                <c:pt idx="308">
                  <c:v>45954</c:v>
                </c:pt>
                <c:pt idx="309">
                  <c:v>45957</c:v>
                </c:pt>
                <c:pt idx="310">
                  <c:v>45958</c:v>
                </c:pt>
                <c:pt idx="311">
                  <c:v>45959</c:v>
                </c:pt>
                <c:pt idx="312">
                  <c:v>45960</c:v>
                </c:pt>
                <c:pt idx="313">
                  <c:v>45961</c:v>
                </c:pt>
                <c:pt idx="314">
                  <c:v>45964</c:v>
                </c:pt>
                <c:pt idx="315">
                  <c:v>45965</c:v>
                </c:pt>
                <c:pt idx="316">
                  <c:v>45966</c:v>
                </c:pt>
                <c:pt idx="317">
                  <c:v>45967</c:v>
                </c:pt>
                <c:pt idx="318">
                  <c:v>45968</c:v>
                </c:pt>
                <c:pt idx="319">
                  <c:v>45971</c:v>
                </c:pt>
                <c:pt idx="320">
                  <c:v>45972</c:v>
                </c:pt>
                <c:pt idx="321">
                  <c:v>45973</c:v>
                </c:pt>
                <c:pt idx="322">
                  <c:v>45974</c:v>
                </c:pt>
                <c:pt idx="323">
                  <c:v>45975</c:v>
                </c:pt>
                <c:pt idx="324">
                  <c:v>45978</c:v>
                </c:pt>
                <c:pt idx="325">
                  <c:v>45979</c:v>
                </c:pt>
                <c:pt idx="326">
                  <c:v>45980</c:v>
                </c:pt>
                <c:pt idx="327">
                  <c:v>45981</c:v>
                </c:pt>
                <c:pt idx="328">
                  <c:v>45982</c:v>
                </c:pt>
                <c:pt idx="329">
                  <c:v>45985</c:v>
                </c:pt>
                <c:pt idx="330">
                  <c:v>45986</c:v>
                </c:pt>
                <c:pt idx="331">
                  <c:v>45987</c:v>
                </c:pt>
                <c:pt idx="332">
                  <c:v>45989</c:v>
                </c:pt>
                <c:pt idx="333">
                  <c:v>45992</c:v>
                </c:pt>
                <c:pt idx="334">
                  <c:v>45993</c:v>
                </c:pt>
                <c:pt idx="335">
                  <c:v>45994</c:v>
                </c:pt>
                <c:pt idx="336">
                  <c:v>45995</c:v>
                </c:pt>
                <c:pt idx="337">
                  <c:v>45996</c:v>
                </c:pt>
                <c:pt idx="338">
                  <c:v>45999</c:v>
                </c:pt>
                <c:pt idx="339">
                  <c:v>46000</c:v>
                </c:pt>
                <c:pt idx="340">
                  <c:v>46001</c:v>
                </c:pt>
                <c:pt idx="341">
                  <c:v>46002</c:v>
                </c:pt>
                <c:pt idx="342">
                  <c:v>46003</c:v>
                </c:pt>
                <c:pt idx="343">
                  <c:v>46006</c:v>
                </c:pt>
                <c:pt idx="344">
                  <c:v>46007</c:v>
                </c:pt>
                <c:pt idx="345">
                  <c:v>46008</c:v>
                </c:pt>
                <c:pt idx="346">
                  <c:v>46009</c:v>
                </c:pt>
                <c:pt idx="347">
                  <c:v>46010</c:v>
                </c:pt>
                <c:pt idx="348">
                  <c:v>46013</c:v>
                </c:pt>
                <c:pt idx="349">
                  <c:v>46014</c:v>
                </c:pt>
                <c:pt idx="350">
                  <c:v>46015</c:v>
                </c:pt>
                <c:pt idx="351">
                  <c:v>46017</c:v>
                </c:pt>
                <c:pt idx="352">
                  <c:v>46020</c:v>
                </c:pt>
                <c:pt idx="353">
                  <c:v>46021</c:v>
                </c:pt>
                <c:pt idx="354">
                  <c:v>46022</c:v>
                </c:pt>
                <c:pt idx="355">
                  <c:v>46024</c:v>
                </c:pt>
                <c:pt idx="356">
                  <c:v>46027</c:v>
                </c:pt>
                <c:pt idx="357">
                  <c:v>46028</c:v>
                </c:pt>
                <c:pt idx="358">
                  <c:v>46029</c:v>
                </c:pt>
                <c:pt idx="359">
                  <c:v>46030</c:v>
                </c:pt>
                <c:pt idx="360">
                  <c:v>46031</c:v>
                </c:pt>
                <c:pt idx="361">
                  <c:v>46034</c:v>
                </c:pt>
                <c:pt idx="362">
                  <c:v>46035</c:v>
                </c:pt>
                <c:pt idx="363">
                  <c:v>46036</c:v>
                </c:pt>
                <c:pt idx="364">
                  <c:v>46037</c:v>
                </c:pt>
                <c:pt idx="365">
                  <c:v>46038</c:v>
                </c:pt>
                <c:pt idx="366">
                  <c:v>46042</c:v>
                </c:pt>
                <c:pt idx="367">
                  <c:v>46043</c:v>
                </c:pt>
                <c:pt idx="368">
                  <c:v>46044</c:v>
                </c:pt>
                <c:pt idx="369">
                  <c:v>46045</c:v>
                </c:pt>
                <c:pt idx="370">
                  <c:v>46048</c:v>
                </c:pt>
                <c:pt idx="371">
                  <c:v>46049</c:v>
                </c:pt>
                <c:pt idx="372">
                  <c:v>46050</c:v>
                </c:pt>
                <c:pt idx="373">
                  <c:v>46051</c:v>
                </c:pt>
                <c:pt idx="374">
                  <c:v>46052</c:v>
                </c:pt>
                <c:pt idx="375">
                  <c:v>46055</c:v>
                </c:pt>
                <c:pt idx="376">
                  <c:v>46056</c:v>
                </c:pt>
                <c:pt idx="377">
                  <c:v>46057</c:v>
                </c:pt>
                <c:pt idx="378">
                  <c:v>46058</c:v>
                </c:pt>
                <c:pt idx="379">
                  <c:v>46059</c:v>
                </c:pt>
                <c:pt idx="380">
                  <c:v>46062</c:v>
                </c:pt>
                <c:pt idx="381">
                  <c:v>46063</c:v>
                </c:pt>
                <c:pt idx="382">
                  <c:v>46064</c:v>
                </c:pt>
                <c:pt idx="383">
                  <c:v>46065</c:v>
                </c:pt>
                <c:pt idx="384">
                  <c:v>46066</c:v>
                </c:pt>
                <c:pt idx="385">
                  <c:v>46070</c:v>
                </c:pt>
                <c:pt idx="386">
                  <c:v>46071</c:v>
                </c:pt>
                <c:pt idx="387">
                  <c:v>46072</c:v>
                </c:pt>
                <c:pt idx="388">
                  <c:v>46073</c:v>
                </c:pt>
                <c:pt idx="389">
                  <c:v>46076</c:v>
                </c:pt>
                <c:pt idx="390">
                  <c:v>46077</c:v>
                </c:pt>
                <c:pt idx="391">
                  <c:v>46078</c:v>
                </c:pt>
                <c:pt idx="392">
                  <c:v>46079</c:v>
                </c:pt>
                <c:pt idx="393">
                  <c:v>46080</c:v>
                </c:pt>
                <c:pt idx="394">
                  <c:v>46083</c:v>
                </c:pt>
                <c:pt idx="395">
                  <c:v>46084</c:v>
                </c:pt>
                <c:pt idx="396">
                  <c:v>46085</c:v>
                </c:pt>
                <c:pt idx="397">
                  <c:v>46086</c:v>
                </c:pt>
                <c:pt idx="398">
                  <c:v>46087</c:v>
                </c:pt>
                <c:pt idx="399">
                  <c:v>46090</c:v>
                </c:pt>
                <c:pt idx="400">
                  <c:v>46091</c:v>
                </c:pt>
                <c:pt idx="401">
                  <c:v>46092</c:v>
                </c:pt>
                <c:pt idx="402">
                  <c:v>46093</c:v>
                </c:pt>
                <c:pt idx="403">
                  <c:v>46094</c:v>
                </c:pt>
                <c:pt idx="404">
                  <c:v>46097</c:v>
                </c:pt>
                <c:pt idx="405">
                  <c:v>46098</c:v>
                </c:pt>
                <c:pt idx="406">
                  <c:v>46099</c:v>
                </c:pt>
                <c:pt idx="407">
                  <c:v>46100</c:v>
                </c:pt>
                <c:pt idx="408">
                  <c:v>46101</c:v>
                </c:pt>
                <c:pt idx="409">
                  <c:v>46104</c:v>
                </c:pt>
                <c:pt idx="410">
                  <c:v>46105</c:v>
                </c:pt>
                <c:pt idx="411">
                  <c:v>46106</c:v>
                </c:pt>
                <c:pt idx="412">
                  <c:v>46107</c:v>
                </c:pt>
                <c:pt idx="413">
                  <c:v>46108</c:v>
                </c:pt>
                <c:pt idx="414">
                  <c:v>46111</c:v>
                </c:pt>
                <c:pt idx="415">
                  <c:v>46112</c:v>
                </c:pt>
                <c:pt idx="416">
                  <c:v>46113</c:v>
                </c:pt>
                <c:pt idx="417">
                  <c:v>46114</c:v>
                </c:pt>
                <c:pt idx="418">
                  <c:v>46118</c:v>
                </c:pt>
                <c:pt idx="419">
                  <c:v>46119</c:v>
                </c:pt>
                <c:pt idx="420">
                  <c:v>46120</c:v>
                </c:pt>
                <c:pt idx="421">
                  <c:v>46121</c:v>
                </c:pt>
                <c:pt idx="422">
                  <c:v>46122</c:v>
                </c:pt>
                <c:pt idx="423">
                  <c:v>46125</c:v>
                </c:pt>
                <c:pt idx="424">
                  <c:v>46126</c:v>
                </c:pt>
                <c:pt idx="425">
                  <c:v>46127</c:v>
                </c:pt>
                <c:pt idx="426">
                  <c:v>46128</c:v>
                </c:pt>
                <c:pt idx="427">
                  <c:v>46129</c:v>
                </c:pt>
                <c:pt idx="428">
                  <c:v>46132</c:v>
                </c:pt>
                <c:pt idx="429">
                  <c:v>46133</c:v>
                </c:pt>
                <c:pt idx="430">
                  <c:v>46134</c:v>
                </c:pt>
                <c:pt idx="431">
                  <c:v>46135</c:v>
                </c:pt>
                <c:pt idx="432">
                  <c:v>46136</c:v>
                </c:pt>
                <c:pt idx="433">
                  <c:v>46139</c:v>
                </c:pt>
                <c:pt idx="434">
                  <c:v>46140</c:v>
                </c:pt>
                <c:pt idx="435">
                  <c:v>46141</c:v>
                </c:pt>
                <c:pt idx="436">
                  <c:v>46142</c:v>
                </c:pt>
                <c:pt idx="437">
                  <c:v>46143</c:v>
                </c:pt>
                <c:pt idx="438">
                  <c:v>46146</c:v>
                </c:pt>
                <c:pt idx="439">
                  <c:v>46147</c:v>
                </c:pt>
                <c:pt idx="440">
                  <c:v>46148</c:v>
                </c:pt>
                <c:pt idx="441">
                  <c:v>46149</c:v>
                </c:pt>
                <c:pt idx="442">
                  <c:v>46150</c:v>
                </c:pt>
                <c:pt idx="443">
                  <c:v>46153</c:v>
                </c:pt>
                <c:pt idx="444">
                  <c:v>46154</c:v>
                </c:pt>
                <c:pt idx="445">
                  <c:v>46155</c:v>
                </c:pt>
                <c:pt idx="446">
                  <c:v>46156</c:v>
                </c:pt>
                <c:pt idx="447">
                  <c:v>46157</c:v>
                </c:pt>
                <c:pt idx="448">
                  <c:v>46160</c:v>
                </c:pt>
                <c:pt idx="449">
                  <c:v>46161</c:v>
                </c:pt>
                <c:pt idx="450">
                  <c:v>46162</c:v>
                </c:pt>
                <c:pt idx="451">
                  <c:v>46163</c:v>
                </c:pt>
                <c:pt idx="452">
                  <c:v>46164</c:v>
                </c:pt>
                <c:pt idx="453">
                  <c:v>46168</c:v>
                </c:pt>
                <c:pt idx="454">
                  <c:v>46169</c:v>
                </c:pt>
                <c:pt idx="455">
                  <c:v>46170</c:v>
                </c:pt>
                <c:pt idx="456">
                  <c:v>46171</c:v>
                </c:pt>
                <c:pt idx="457">
                  <c:v>46174</c:v>
                </c:pt>
                <c:pt idx="458">
                  <c:v>46175</c:v>
                </c:pt>
                <c:pt idx="459">
                  <c:v>46176</c:v>
                </c:pt>
                <c:pt idx="460">
                  <c:v>46177</c:v>
                </c:pt>
                <c:pt idx="461">
                  <c:v>46178</c:v>
                </c:pt>
                <c:pt idx="462">
                  <c:v>46181</c:v>
                </c:pt>
                <c:pt idx="463">
                  <c:v>46182</c:v>
                </c:pt>
                <c:pt idx="464">
                  <c:v>46183</c:v>
                </c:pt>
                <c:pt idx="465">
                  <c:v>46184</c:v>
                </c:pt>
                <c:pt idx="466">
                  <c:v>46185</c:v>
                </c:pt>
                <c:pt idx="467">
                  <c:v>46188</c:v>
                </c:pt>
                <c:pt idx="468">
                  <c:v>46189</c:v>
                </c:pt>
                <c:pt idx="469">
                  <c:v>46190</c:v>
                </c:pt>
                <c:pt idx="470">
                  <c:v>46191</c:v>
                </c:pt>
                <c:pt idx="471">
                  <c:v>46195</c:v>
                </c:pt>
                <c:pt idx="472">
                  <c:v>46196</c:v>
                </c:pt>
                <c:pt idx="473">
                  <c:v>46197</c:v>
                </c:pt>
                <c:pt idx="474">
                  <c:v>46198</c:v>
                </c:pt>
                <c:pt idx="475">
                  <c:v>46199</c:v>
                </c:pt>
                <c:pt idx="476">
                  <c:v>46202</c:v>
                </c:pt>
                <c:pt idx="477">
                  <c:v>46203</c:v>
                </c:pt>
                <c:pt idx="478">
                  <c:v>46204</c:v>
                </c:pt>
                <c:pt idx="479">
                  <c:v>46205</c:v>
                </c:pt>
                <c:pt idx="480">
                  <c:v>46209</c:v>
                </c:pt>
                <c:pt idx="481">
                  <c:v>46210</c:v>
                </c:pt>
                <c:pt idx="482">
                  <c:v>46211</c:v>
                </c:pt>
                <c:pt idx="483">
                  <c:v>46212</c:v>
                </c:pt>
                <c:pt idx="484">
                  <c:v>46213</c:v>
                </c:pt>
                <c:pt idx="485">
                  <c:v>46216</c:v>
                </c:pt>
                <c:pt idx="486">
                  <c:v>46217</c:v>
                </c:pt>
                <c:pt idx="487">
                  <c:v>46218</c:v>
                </c:pt>
                <c:pt idx="488">
                  <c:v>46219</c:v>
                </c:pt>
                <c:pt idx="489">
                  <c:v>46220</c:v>
                </c:pt>
                <c:pt idx="490">
                  <c:v>46223</c:v>
                </c:pt>
                <c:pt idx="491">
                  <c:v>46224</c:v>
                </c:pt>
                <c:pt idx="492">
                  <c:v>46225</c:v>
                </c:pt>
                <c:pt idx="493">
                  <c:v>46226</c:v>
                </c:pt>
                <c:pt idx="494">
                  <c:v>46227</c:v>
                </c:pt>
                <c:pt idx="495">
                  <c:v>46230</c:v>
                </c:pt>
                <c:pt idx="496">
                  <c:v>46231</c:v>
                </c:pt>
                <c:pt idx="497">
                  <c:v>46232</c:v>
                </c:pt>
                <c:pt idx="498">
                  <c:v>46233</c:v>
                </c:pt>
                <c:pt idx="499">
                  <c:v>46234</c:v>
                </c:pt>
              </c:numCache>
            </c:numRef>
          </c:cat>
          <c:val>
            <c:numRef>
              <c:f>Performance!$G$2:$G$501</c:f>
              <c:numCache>
                <c:formatCode>0.00</c:formatCode>
                <c:ptCount val="500"/>
                <c:pt idx="0">
                  <c:v>97.010819999999995</c:v>
                </c:pt>
                <c:pt idx="1">
                  <c:v>95.040954280094212</c:v>
                </c:pt>
                <c:pt idx="2">
                  <c:v>95.630746318513928</c:v>
                </c:pt>
                <c:pt idx="3">
                  <c:v>93.344269970455898</c:v>
                </c:pt>
                <c:pt idx="4">
                  <c:v>98.689088940302398</c:v>
                </c:pt>
                <c:pt idx="5">
                  <c:v>99.768638127109654</c:v>
                </c:pt>
                <c:pt idx="6">
                  <c:v>99.919670285953799</c:v>
                </c:pt>
                <c:pt idx="7">
                  <c:v>102.87336918056425</c:v>
                </c:pt>
                <c:pt idx="8">
                  <c:v>103.78533038515272</c:v>
                </c:pt>
                <c:pt idx="9">
                  <c:v>107.77262993332738</c:v>
                </c:pt>
                <c:pt idx="10">
                  <c:v>107.87024542398001</c:v>
                </c:pt>
                <c:pt idx="11">
                  <c:v>109.48875938767692</c:v>
                </c:pt>
                <c:pt idx="12">
                  <c:v>109.59777208993879</c:v>
                </c:pt>
                <c:pt idx="13">
                  <c:v>109.86149589374554</c:v>
                </c:pt>
                <c:pt idx="14">
                  <c:v>108.12127255053376</c:v>
                </c:pt>
                <c:pt idx="15">
                  <c:v>110.0049399528972</c:v>
                </c:pt>
                <c:pt idx="16">
                  <c:v>107.99497424207856</c:v>
                </c:pt>
                <c:pt idx="17">
                  <c:v>108.80818017794552</c:v>
                </c:pt>
                <c:pt idx="18">
                  <c:v>107.5196835010145</c:v>
                </c:pt>
                <c:pt idx="19">
                  <c:v>107.97094027955808</c:v>
                </c:pt>
                <c:pt idx="20">
                  <c:v>111.15795069913</c:v>
                </c:pt>
                <c:pt idx="21">
                  <c:v>106.69561025299308</c:v>
                </c:pt>
                <c:pt idx="22">
                  <c:v>107.31158567019249</c:v>
                </c:pt>
                <c:pt idx="23">
                  <c:v>105.94381881251346</c:v>
                </c:pt>
                <c:pt idx="24">
                  <c:v>101.86574204107549</c:v>
                </c:pt>
                <c:pt idx="25">
                  <c:v>104.46134084160694</c:v>
                </c:pt>
                <c:pt idx="26">
                  <c:v>106.06591822299103</c:v>
                </c:pt>
                <c:pt idx="27">
                  <c:v>109.84760944186047</c:v>
                </c:pt>
                <c:pt idx="28">
                  <c:v>110.95342203841848</c:v>
                </c:pt>
                <c:pt idx="29">
                  <c:v>111.70497347505579</c:v>
                </c:pt>
                <c:pt idx="30">
                  <c:v>111.31008254240476</c:v>
                </c:pt>
                <c:pt idx="31">
                  <c:v>110.81958564756496</c:v>
                </c:pt>
                <c:pt idx="32">
                  <c:v>109.65463797308334</c:v>
                </c:pt>
                <c:pt idx="33">
                  <c:v>112.68491768601103</c:v>
                </c:pt>
                <c:pt idx="34">
                  <c:v>112.85000627392726</c:v>
                </c:pt>
                <c:pt idx="35">
                  <c:v>112.68547751008023</c:v>
                </c:pt>
                <c:pt idx="36">
                  <c:v>111.98375360237674</c:v>
                </c:pt>
                <c:pt idx="37">
                  <c:v>112.32289852785284</c:v>
                </c:pt>
                <c:pt idx="38">
                  <c:v>113.85906310538466</c:v>
                </c:pt>
                <c:pt idx="39">
                  <c:v>111.98786261462524</c:v>
                </c:pt>
                <c:pt idx="40">
                  <c:v>112.38911199071329</c:v>
                </c:pt>
                <c:pt idx="41">
                  <c:v>110.76126045018017</c:v>
                </c:pt>
                <c:pt idx="42">
                  <c:v>111.83140196646536</c:v>
                </c:pt>
                <c:pt idx="43">
                  <c:v>112.13460586152956</c:v>
                </c:pt>
                <c:pt idx="44">
                  <c:v>114.58799026880932</c:v>
                </c:pt>
                <c:pt idx="45">
                  <c:v>114.32035741285758</c:v>
                </c:pt>
                <c:pt idx="46">
                  <c:v>115.09470315282354</c:v>
                </c:pt>
                <c:pt idx="47">
                  <c:v>115.78810914674141</c:v>
                </c:pt>
                <c:pt idx="48">
                  <c:v>114.60735538798126</c:v>
                </c:pt>
                <c:pt idx="49">
                  <c:v>115.81880143580381</c:v>
                </c:pt>
                <c:pt idx="50">
                  <c:v>116.70316959743811</c:v>
                </c:pt>
                <c:pt idx="51">
                  <c:v>114.99920715790377</c:v>
                </c:pt>
                <c:pt idx="52">
                  <c:v>116.50205014681335</c:v>
                </c:pt>
                <c:pt idx="53">
                  <c:v>117.05149233913168</c:v>
                </c:pt>
                <c:pt idx="54">
                  <c:v>116.24441480815787</c:v>
                </c:pt>
                <c:pt idx="55">
                  <c:v>116.14198046231776</c:v>
                </c:pt>
                <c:pt idx="56">
                  <c:v>116.036137023547</c:v>
                </c:pt>
                <c:pt idx="57">
                  <c:v>114.56195684902045</c:v>
                </c:pt>
                <c:pt idx="58">
                  <c:v>114.05481409300316</c:v>
                </c:pt>
                <c:pt idx="59">
                  <c:v>114.26579120539982</c:v>
                </c:pt>
                <c:pt idx="60">
                  <c:v>115.59159855543211</c:v>
                </c:pt>
                <c:pt idx="61">
                  <c:v>117.52666306320569</c:v>
                </c:pt>
                <c:pt idx="62">
                  <c:v>114.09453415477749</c:v>
                </c:pt>
                <c:pt idx="63">
                  <c:v>111.40862799466235</c:v>
                </c:pt>
                <c:pt idx="64">
                  <c:v>112.27887966953983</c:v>
                </c:pt>
                <c:pt idx="65">
                  <c:v>111.63600100757068</c:v>
                </c:pt>
                <c:pt idx="66">
                  <c:v>113.57597425829192</c:v>
                </c:pt>
                <c:pt idx="67">
                  <c:v>117.13820053110634</c:v>
                </c:pt>
                <c:pt idx="68">
                  <c:v>118.84953118890374</c:v>
                </c:pt>
                <c:pt idx="69">
                  <c:v>119.4220675313402</c:v>
                </c:pt>
                <c:pt idx="70">
                  <c:v>118.97283025516144</c:v>
                </c:pt>
                <c:pt idx="71">
                  <c:v>117.70254889945613</c:v>
                </c:pt>
                <c:pt idx="72">
                  <c:v>115.92105585005586</c:v>
                </c:pt>
                <c:pt idx="73">
                  <c:v>115.1231460677708</c:v>
                </c:pt>
                <c:pt idx="74">
                  <c:v>112.43484055448791</c:v>
                </c:pt>
                <c:pt idx="75">
                  <c:v>112.95824924806428</c:v>
                </c:pt>
                <c:pt idx="76">
                  <c:v>113.17805414048483</c:v>
                </c:pt>
                <c:pt idx="77">
                  <c:v>113.18983122244258</c:v>
                </c:pt>
                <c:pt idx="78">
                  <c:v>114.50949018497677</c:v>
                </c:pt>
                <c:pt idx="79">
                  <c:v>115.05612299317788</c:v>
                </c:pt>
                <c:pt idx="80">
                  <c:v>116.00933386297724</c:v>
                </c:pt>
                <c:pt idx="81">
                  <c:v>116.43233776896714</c:v>
                </c:pt>
                <c:pt idx="82">
                  <c:v>114.94116192328995</c:v>
                </c:pt>
                <c:pt idx="83">
                  <c:v>116.21132325606395</c:v>
                </c:pt>
                <c:pt idx="84">
                  <c:v>118.45288082079452</c:v>
                </c:pt>
                <c:pt idx="85">
                  <c:v>118.40856191234118</c:v>
                </c:pt>
                <c:pt idx="86">
                  <c:v>124.97096547126125</c:v>
                </c:pt>
                <c:pt idx="87">
                  <c:v>123.09321660402117</c:v>
                </c:pt>
                <c:pt idx="88">
                  <c:v>124.17987391893057</c:v>
                </c:pt>
                <c:pt idx="89">
                  <c:v>120.31031480213268</c:v>
                </c:pt>
                <c:pt idx="90">
                  <c:v>119.55620397405779</c:v>
                </c:pt>
                <c:pt idx="91">
                  <c:v>122.41497668851922</c:v>
                </c:pt>
                <c:pt idx="92">
                  <c:v>121.1793666763464</c:v>
                </c:pt>
                <c:pt idx="93">
                  <c:v>129.09834982770798</c:v>
                </c:pt>
                <c:pt idx="94">
                  <c:v>132.9417655893607</c:v>
                </c:pt>
                <c:pt idx="95">
                  <c:v>128.31539626804567</c:v>
                </c:pt>
                <c:pt idx="96">
                  <c:v>122.42152494903837</c:v>
                </c:pt>
                <c:pt idx="97">
                  <c:v>123.04780788457893</c:v>
                </c:pt>
                <c:pt idx="98">
                  <c:v>124.86048309804417</c:v>
                </c:pt>
                <c:pt idx="99">
                  <c:v>127.88576407742725</c:v>
                </c:pt>
                <c:pt idx="100">
                  <c:v>130.02072841175115</c:v>
                </c:pt>
                <c:pt idx="101">
                  <c:v>130.46540684412156</c:v>
                </c:pt>
                <c:pt idx="102">
                  <c:v>128.96434349848147</c:v>
                </c:pt>
                <c:pt idx="103">
                  <c:v>126.7568573487807</c:v>
                </c:pt>
                <c:pt idx="104">
                  <c:v>125.78015241206313</c:v>
                </c:pt>
                <c:pt idx="105">
                  <c:v>126.72457545361246</c:v>
                </c:pt>
                <c:pt idx="106">
                  <c:v>129.02720775097293</c:v>
                </c:pt>
                <c:pt idx="107">
                  <c:v>129.6732156265706</c:v>
                </c:pt>
                <c:pt idx="108">
                  <c:v>127.86888830093835</c:v>
                </c:pt>
                <c:pt idx="109">
                  <c:v>128.17358183224621</c:v>
                </c:pt>
                <c:pt idx="110">
                  <c:v>125.15197987475261</c:v>
                </c:pt>
                <c:pt idx="111">
                  <c:v>125.79402880491499</c:v>
                </c:pt>
                <c:pt idx="112">
                  <c:v>124.8948943474589</c:v>
                </c:pt>
                <c:pt idx="113">
                  <c:v>127.25691171004873</c:v>
                </c:pt>
                <c:pt idx="114">
                  <c:v>127.86371949562573</c:v>
                </c:pt>
                <c:pt idx="115">
                  <c:v>130.63052531344923</c:v>
                </c:pt>
                <c:pt idx="116">
                  <c:v>131.74551563073592</c:v>
                </c:pt>
                <c:pt idx="117">
                  <c:v>132.89205798834308</c:v>
                </c:pt>
                <c:pt idx="118">
                  <c:v>133.74348438045271</c:v>
                </c:pt>
                <c:pt idx="119">
                  <c:v>133.87721087941065</c:v>
                </c:pt>
                <c:pt idx="120">
                  <c:v>122.22796355902989</c:v>
                </c:pt>
                <c:pt idx="121">
                  <c:v>123.62412322884371</c:v>
                </c:pt>
                <c:pt idx="122">
                  <c:v>124.6287311776795</c:v>
                </c:pt>
                <c:pt idx="123">
                  <c:v>127.88737356140732</c:v>
                </c:pt>
                <c:pt idx="124">
                  <c:v>128.40018492036788</c:v>
                </c:pt>
                <c:pt idx="125">
                  <c:v>128.15196720408778</c:v>
                </c:pt>
                <c:pt idx="126">
                  <c:v>128.54395882582756</c:v>
                </c:pt>
                <c:pt idx="127">
                  <c:v>131.37556834161305</c:v>
                </c:pt>
                <c:pt idx="128">
                  <c:v>132.21871677014312</c:v>
                </c:pt>
                <c:pt idx="129">
                  <c:v>128.84927218040599</c:v>
                </c:pt>
                <c:pt idx="130">
                  <c:v>130.51896328351816</c:v>
                </c:pt>
                <c:pt idx="131">
                  <c:v>129.46986647476913</c:v>
                </c:pt>
                <c:pt idx="132">
                  <c:v>128.71492587077663</c:v>
                </c:pt>
                <c:pt idx="133">
                  <c:v>128.46961736103418</c:v>
                </c:pt>
                <c:pt idx="134">
                  <c:v>128.68558313834322</c:v>
                </c:pt>
                <c:pt idx="135">
                  <c:v>129.09428057188444</c:v>
                </c:pt>
                <c:pt idx="136">
                  <c:v>130.06448721748535</c:v>
                </c:pt>
                <c:pt idx="137">
                  <c:v>128.57611064613747</c:v>
                </c:pt>
                <c:pt idx="138">
                  <c:v>125.2716197422987</c:v>
                </c:pt>
                <c:pt idx="139">
                  <c:v>122.40516894559168</c:v>
                </c:pt>
                <c:pt idx="140">
                  <c:v>120.37922728499427</c:v>
                </c:pt>
                <c:pt idx="141">
                  <c:v>122.51091251285358</c:v>
                </c:pt>
                <c:pt idx="142">
                  <c:v>118.22581757565246</c:v>
                </c:pt>
                <c:pt idx="143">
                  <c:v>120.75578280128123</c:v>
                </c:pt>
                <c:pt idx="144">
                  <c:v>117.36635321742008</c:v>
                </c:pt>
                <c:pt idx="145">
                  <c:v>116.57379208337252</c:v>
                </c:pt>
                <c:pt idx="146">
                  <c:v>118.07959429094637</c:v>
                </c:pt>
                <c:pt idx="147">
                  <c:v>110.1923831272135</c:v>
                </c:pt>
                <c:pt idx="148">
                  <c:v>110.7953318257461</c:v>
                </c:pt>
                <c:pt idx="149">
                  <c:v>105.9454086578708</c:v>
                </c:pt>
                <c:pt idx="150">
                  <c:v>105.89275188275047</c:v>
                </c:pt>
                <c:pt idx="151">
                  <c:v>107.9372189017479</c:v>
                </c:pt>
                <c:pt idx="152">
                  <c:v>106.02403892850808</c:v>
                </c:pt>
                <c:pt idx="153">
                  <c:v>107.9087360276263</c:v>
                </c:pt>
                <c:pt idx="154">
                  <c:v>109.00040209344382</c:v>
                </c:pt>
                <c:pt idx="155">
                  <c:v>107.50386755685203</c:v>
                </c:pt>
                <c:pt idx="156">
                  <c:v>110.17214805835458</c:v>
                </c:pt>
                <c:pt idx="157">
                  <c:v>109.99793173890843</c:v>
                </c:pt>
                <c:pt idx="158">
                  <c:v>109.64661990452898</c:v>
                </c:pt>
                <c:pt idx="159">
                  <c:v>112.7151399910252</c:v>
                </c:pt>
                <c:pt idx="160">
                  <c:v>112.1020138138089</c:v>
                </c:pt>
                <c:pt idx="161">
                  <c:v>108.44942024168681</c:v>
                </c:pt>
                <c:pt idx="162">
                  <c:v>106.66896695933833</c:v>
                </c:pt>
                <c:pt idx="163">
                  <c:v>104.30557988675235</c:v>
                </c:pt>
                <c:pt idx="164">
                  <c:v>104.71656681873374</c:v>
                </c:pt>
                <c:pt idx="165">
                  <c:v>104.5584964281049</c:v>
                </c:pt>
                <c:pt idx="166">
                  <c:v>105.71026744636946</c:v>
                </c:pt>
                <c:pt idx="167">
                  <c:v>97.653698844787172</c:v>
                </c:pt>
                <c:pt idx="168">
                  <c:v>90.511290905458026</c:v>
                </c:pt>
                <c:pt idx="169">
                  <c:v>91.245086758425487</c:v>
                </c:pt>
                <c:pt idx="170">
                  <c:v>90.12009898399009</c:v>
                </c:pt>
                <c:pt idx="171">
                  <c:v>102.78685091195851</c:v>
                </c:pt>
                <c:pt idx="172">
                  <c:v>95.989956199213893</c:v>
                </c:pt>
                <c:pt idx="173">
                  <c:v>98.875882137608784</c:v>
                </c:pt>
                <c:pt idx="174">
                  <c:v>99.147244029858996</c:v>
                </c:pt>
                <c:pt idx="175">
                  <c:v>99.855566317558697</c:v>
                </c:pt>
                <c:pt idx="176">
                  <c:v>97.058068191445287</c:v>
                </c:pt>
                <c:pt idx="177">
                  <c:v>98.373388164014045</c:v>
                </c:pt>
                <c:pt idx="178">
                  <c:v>95.349556856371805</c:v>
                </c:pt>
                <c:pt idx="179">
                  <c:v>97.711604230344065</c:v>
                </c:pt>
                <c:pt idx="180">
                  <c:v>100.63309120444386</c:v>
                </c:pt>
                <c:pt idx="181">
                  <c:v>104.52783405790636</c:v>
                </c:pt>
                <c:pt idx="182">
                  <c:v>105.98473851430859</c:v>
                </c:pt>
                <c:pt idx="183">
                  <c:v>105.92505352676847</c:v>
                </c:pt>
                <c:pt idx="184">
                  <c:v>106.28072432857346</c:v>
                </c:pt>
                <c:pt idx="185">
                  <c:v>106.99301561740909</c:v>
                </c:pt>
                <c:pt idx="186">
                  <c:v>105.98892757213675</c:v>
                </c:pt>
                <c:pt idx="187">
                  <c:v>108.80809027847015</c:v>
                </c:pt>
                <c:pt idx="188">
                  <c:v>108.71267417913506</c:v>
                </c:pt>
                <c:pt idx="189">
                  <c:v>107.02880660959727</c:v>
                </c:pt>
                <c:pt idx="190">
                  <c:v>106.71098638785978</c:v>
                </c:pt>
                <c:pt idx="191">
                  <c:v>107.64375234871439</c:v>
                </c:pt>
                <c:pt idx="192">
                  <c:v>108.16849066806384</c:v>
                </c:pt>
                <c:pt idx="193">
                  <c:v>113.21884353244965</c:v>
                </c:pt>
                <c:pt idx="194">
                  <c:v>115.30333049239408</c:v>
                </c:pt>
                <c:pt idx="195">
                  <c:v>115.30582986503751</c:v>
                </c:pt>
                <c:pt idx="196">
                  <c:v>115.52142582307341</c:v>
                </c:pt>
                <c:pt idx="197">
                  <c:v>115.6315781595885</c:v>
                </c:pt>
                <c:pt idx="198">
                  <c:v>115.33833173648108</c:v>
                </c:pt>
                <c:pt idx="199">
                  <c:v>114.56274627569569</c:v>
                </c:pt>
                <c:pt idx="200">
                  <c:v>112.15385064660188</c:v>
                </c:pt>
                <c:pt idx="201">
                  <c:v>112.39671969802325</c:v>
                </c:pt>
                <c:pt idx="202">
                  <c:v>111.39559087600099</c:v>
                </c:pt>
                <c:pt idx="203">
                  <c:v>114.70493053276729</c:v>
                </c:pt>
                <c:pt idx="204">
                  <c:v>115.0047653212123</c:v>
                </c:pt>
                <c:pt idx="205">
                  <c:v>115.45320282760549</c:v>
                </c:pt>
                <c:pt idx="206">
                  <c:v>114.62900965957509</c:v>
                </c:pt>
                <c:pt idx="207">
                  <c:v>116.49113247385473</c:v>
                </c:pt>
                <c:pt idx="208">
                  <c:v>118.22839665100763</c:v>
                </c:pt>
                <c:pt idx="209">
                  <c:v>120.24426092334652</c:v>
                </c:pt>
                <c:pt idx="210">
                  <c:v>119.37075009719669</c:v>
                </c:pt>
                <c:pt idx="211">
                  <c:v>119.54438655154658</c:v>
                </c:pt>
                <c:pt idx="212">
                  <c:v>119.94278662956515</c:v>
                </c:pt>
                <c:pt idx="213">
                  <c:v>120.88060128680372</c:v>
                </c:pt>
                <c:pt idx="214">
                  <c:v>121.55776136010746</c:v>
                </c:pt>
                <c:pt idx="215">
                  <c:v>121.82543422489319</c:v>
                </c:pt>
                <c:pt idx="216">
                  <c:v>118.34640706717535</c:v>
                </c:pt>
                <c:pt idx="217">
                  <c:v>121.23248290712588</c:v>
                </c:pt>
                <c:pt idx="218">
                  <c:v>120.62749475041969</c:v>
                </c:pt>
                <c:pt idx="219">
                  <c:v>121.12900886745432</c:v>
                </c:pt>
                <c:pt idx="220">
                  <c:v>120.37358840929748</c:v>
                </c:pt>
                <c:pt idx="221">
                  <c:v>120.80296063803269</c:v>
                </c:pt>
                <c:pt idx="222">
                  <c:v>125.44790526509998</c:v>
                </c:pt>
                <c:pt idx="223">
                  <c:v>126.26060132941367</c:v>
                </c:pt>
                <c:pt idx="224">
                  <c:v>128.28021464647483</c:v>
                </c:pt>
                <c:pt idx="225">
                  <c:v>127.61799074396041</c:v>
                </c:pt>
                <c:pt idx="226">
                  <c:v>128.75955434527964</c:v>
                </c:pt>
                <c:pt idx="227">
                  <c:v>126.68317532547613</c:v>
                </c:pt>
                <c:pt idx="228">
                  <c:v>127.23962572571675</c:v>
                </c:pt>
                <c:pt idx="229">
                  <c:v>128.49357109208708</c:v>
                </c:pt>
                <c:pt idx="230">
                  <c:v>126.37326308277736</c:v>
                </c:pt>
                <c:pt idx="231">
                  <c:v>126.16937422934528</c:v>
                </c:pt>
                <c:pt idx="232">
                  <c:v>127.42675878283131</c:v>
                </c:pt>
                <c:pt idx="233">
                  <c:v>128.64364342521779</c:v>
                </c:pt>
                <c:pt idx="234">
                  <c:v>127.80151473426027</c:v>
                </c:pt>
                <c:pt idx="235">
                  <c:v>128.2494423014054</c:v>
                </c:pt>
                <c:pt idx="236">
                  <c:v>128.54787747114634</c:v>
                </c:pt>
                <c:pt idx="237">
                  <c:v>129.31056616844916</c:v>
                </c:pt>
                <c:pt idx="238">
                  <c:v>129.95502442674061</c:v>
                </c:pt>
                <c:pt idx="239">
                  <c:v>129.53026097129077</c:v>
                </c:pt>
                <c:pt idx="240">
                  <c:v>129.25694953003611</c:v>
                </c:pt>
                <c:pt idx="241">
                  <c:v>128.02198934011349</c:v>
                </c:pt>
                <c:pt idx="242">
                  <c:v>130.39872307715822</c:v>
                </c:pt>
                <c:pt idx="243">
                  <c:v>131.62634503413287</c:v>
                </c:pt>
                <c:pt idx="244">
                  <c:v>132.9488332259572</c:v>
                </c:pt>
                <c:pt idx="245">
                  <c:v>134.5199390451543</c:v>
                </c:pt>
                <c:pt idx="246">
                  <c:v>134.14845227900562</c:v>
                </c:pt>
                <c:pt idx="247">
                  <c:v>135.99695852364599</c:v>
                </c:pt>
                <c:pt idx="248">
                  <c:v>133.20719851466703</c:v>
                </c:pt>
                <c:pt idx="249">
                  <c:v>130.2143893597129</c:v>
                </c:pt>
                <c:pt idx="250">
                  <c:v>133.02816345222126</c:v>
                </c:pt>
                <c:pt idx="251">
                  <c:v>131.71339330064208</c:v>
                </c:pt>
                <c:pt idx="252">
                  <c:v>130.62573623683335</c:v>
                </c:pt>
                <c:pt idx="253">
                  <c:v>129.52496243199283</c:v>
                </c:pt>
                <c:pt idx="254">
                  <c:v>130.27239490587911</c:v>
                </c:pt>
                <c:pt idx="255">
                  <c:v>130.13076041323433</c:v>
                </c:pt>
                <c:pt idx="256">
                  <c:v>132.22044610010846</c:v>
                </c:pt>
                <c:pt idx="257">
                  <c:v>134.42158386103287</c:v>
                </c:pt>
                <c:pt idx="258">
                  <c:v>134.87379043592711</c:v>
                </c:pt>
                <c:pt idx="259">
                  <c:v>133.25610623588497</c:v>
                </c:pt>
                <c:pt idx="260">
                  <c:v>133.09645622594306</c:v>
                </c:pt>
                <c:pt idx="261">
                  <c:v>129.45138071319445</c:v>
                </c:pt>
                <c:pt idx="262">
                  <c:v>128.92633238559077</c:v>
                </c:pt>
                <c:pt idx="263">
                  <c:v>128.61569031831897</c:v>
                </c:pt>
                <c:pt idx="264">
                  <c:v>131.26866468317436</c:v>
                </c:pt>
                <c:pt idx="265">
                  <c:v>130.09836830737243</c:v>
                </c:pt>
                <c:pt idx="266">
                  <c:v>132.56576920685134</c:v>
                </c:pt>
                <c:pt idx="267">
                  <c:v>133.05807565494212</c:v>
                </c:pt>
                <c:pt idx="268">
                  <c:v>135.06207291256263</c:v>
                </c:pt>
                <c:pt idx="269">
                  <c:v>129.67109552886532</c:v>
                </c:pt>
                <c:pt idx="270">
                  <c:v>130.12246232877683</c:v>
                </c:pt>
                <c:pt idx="271">
                  <c:v>129.56576200064487</c:v>
                </c:pt>
                <c:pt idx="272">
                  <c:v>130.98849499914056</c:v>
                </c:pt>
                <c:pt idx="273">
                  <c:v>131.59611250978952</c:v>
                </c:pt>
                <c:pt idx="274">
                  <c:v>133.66674299354568</c:v>
                </c:pt>
                <c:pt idx="275">
                  <c:v>133.7035937115883</c:v>
                </c:pt>
                <c:pt idx="276">
                  <c:v>137.60173562401621</c:v>
                </c:pt>
                <c:pt idx="277">
                  <c:v>136.62799996911104</c:v>
                </c:pt>
                <c:pt idx="278">
                  <c:v>136.67889717817155</c:v>
                </c:pt>
                <c:pt idx="279">
                  <c:v>137.46572970673125</c:v>
                </c:pt>
                <c:pt idx="280">
                  <c:v>137.6702284000778</c:v>
                </c:pt>
                <c:pt idx="281">
                  <c:v>137.40081602331256</c:v>
                </c:pt>
                <c:pt idx="282">
                  <c:v>137.94041059976422</c:v>
                </c:pt>
                <c:pt idx="283">
                  <c:v>137.79569690118277</c:v>
                </c:pt>
                <c:pt idx="284">
                  <c:v>137.9614553410604</c:v>
                </c:pt>
                <c:pt idx="285">
                  <c:v>137.39501747452618</c:v>
                </c:pt>
                <c:pt idx="286">
                  <c:v>138.70786808500051</c:v>
                </c:pt>
                <c:pt idx="287">
                  <c:v>138.57484141377654</c:v>
                </c:pt>
                <c:pt idx="288">
                  <c:v>138.45366187220543</c:v>
                </c:pt>
                <c:pt idx="289">
                  <c:v>137.9954468476198</c:v>
                </c:pt>
                <c:pt idx="290">
                  <c:v>138.84667327944928</c:v>
                </c:pt>
                <c:pt idx="291">
                  <c:v>140.88515182397489</c:v>
                </c:pt>
                <c:pt idx="292">
                  <c:v>142.65533769004429</c:v>
                </c:pt>
                <c:pt idx="293">
                  <c:v>142.67391298422027</c:v>
                </c:pt>
                <c:pt idx="294">
                  <c:v>148.16450537059197</c:v>
                </c:pt>
                <c:pt idx="295">
                  <c:v>148.63642695177344</c:v>
                </c:pt>
                <c:pt idx="296">
                  <c:v>153.84947892785809</c:v>
                </c:pt>
                <c:pt idx="297">
                  <c:v>152.94054697581583</c:v>
                </c:pt>
                <c:pt idx="298">
                  <c:v>145.834209883927</c:v>
                </c:pt>
                <c:pt idx="299">
                  <c:v>150.80208345214388</c:v>
                </c:pt>
                <c:pt idx="300">
                  <c:v>149.58646846064448</c:v>
                </c:pt>
                <c:pt idx="301">
                  <c:v>153.6563873268145</c:v>
                </c:pt>
                <c:pt idx="302">
                  <c:v>151.99493415408571</c:v>
                </c:pt>
                <c:pt idx="303">
                  <c:v>152.84203156113858</c:v>
                </c:pt>
                <c:pt idx="304">
                  <c:v>153.69006884820618</c:v>
                </c:pt>
                <c:pt idx="305">
                  <c:v>152.5840863727316</c:v>
                </c:pt>
                <c:pt idx="306">
                  <c:v>150.41262119444201</c:v>
                </c:pt>
                <c:pt idx="307">
                  <c:v>152.32316185761596</c:v>
                </c:pt>
                <c:pt idx="308">
                  <c:v>156.40614750132735</c:v>
                </c:pt>
                <c:pt idx="309">
                  <c:v>159.68219547550697</c:v>
                </c:pt>
                <c:pt idx="310">
                  <c:v>160.4137719490148</c:v>
                </c:pt>
                <c:pt idx="311">
                  <c:v>162.45214060558592</c:v>
                </c:pt>
                <c:pt idx="312">
                  <c:v>160.66496902976507</c:v>
                </c:pt>
                <c:pt idx="313">
                  <c:v>161.63884472015306</c:v>
                </c:pt>
                <c:pt idx="314">
                  <c:v>160.88520376828419</c:v>
                </c:pt>
                <c:pt idx="315">
                  <c:v>158.08854544163671</c:v>
                </c:pt>
                <c:pt idx="316">
                  <c:v>161.79464556542572</c:v>
                </c:pt>
                <c:pt idx="317">
                  <c:v>159.21223346141298</c:v>
                </c:pt>
                <c:pt idx="318">
                  <c:v>157.22390224952056</c:v>
                </c:pt>
                <c:pt idx="319">
                  <c:v>160.88821282699664</c:v>
                </c:pt>
                <c:pt idx="320">
                  <c:v>159.16726465763486</c:v>
                </c:pt>
                <c:pt idx="321">
                  <c:v>162.98285734280591</c:v>
                </c:pt>
                <c:pt idx="322">
                  <c:v>158.79348844471781</c:v>
                </c:pt>
                <c:pt idx="323">
                  <c:v>157.80716587509278</c:v>
                </c:pt>
                <c:pt idx="324">
                  <c:v>154.83692113487061</c:v>
                </c:pt>
                <c:pt idx="325">
                  <c:v>151.88601153091028</c:v>
                </c:pt>
                <c:pt idx="326">
                  <c:v>154.14900374479257</c:v>
                </c:pt>
                <c:pt idx="327">
                  <c:v>149.65306183857916</c:v>
                </c:pt>
                <c:pt idx="328">
                  <c:v>150.02840773054791</c:v>
                </c:pt>
                <c:pt idx="329">
                  <c:v>157.88313691574672</c:v>
                </c:pt>
                <c:pt idx="330">
                  <c:v>159.03745731650864</c:v>
                </c:pt>
                <c:pt idx="331">
                  <c:v>162.53850885609901</c:v>
                </c:pt>
                <c:pt idx="332">
                  <c:v>163.55603356700951</c:v>
                </c:pt>
                <c:pt idx="333">
                  <c:v>161.43983455017275</c:v>
                </c:pt>
                <c:pt idx="334">
                  <c:v>160.57568134107058</c:v>
                </c:pt>
                <c:pt idx="335">
                  <c:v>162.93978812187234</c:v>
                </c:pt>
                <c:pt idx="336">
                  <c:v>161.91555513132977</c:v>
                </c:pt>
                <c:pt idx="337">
                  <c:v>163.52032254258299</c:v>
                </c:pt>
                <c:pt idx="338">
                  <c:v>162.24693206827004</c:v>
                </c:pt>
                <c:pt idx="339">
                  <c:v>161.85974923452096</c:v>
                </c:pt>
                <c:pt idx="340">
                  <c:v>164.49231874454333</c:v>
                </c:pt>
                <c:pt idx="341">
                  <c:v>165.1379968244803</c:v>
                </c:pt>
                <c:pt idx="342">
                  <c:v>157.57536420453786</c:v>
                </c:pt>
                <c:pt idx="343">
                  <c:v>155.48929754552907</c:v>
                </c:pt>
                <c:pt idx="344">
                  <c:v>155.41578593739268</c:v>
                </c:pt>
                <c:pt idx="345">
                  <c:v>151.03252567740722</c:v>
                </c:pt>
                <c:pt idx="346">
                  <c:v>152.96777007083284</c:v>
                </c:pt>
                <c:pt idx="347">
                  <c:v>156.1711564062895</c:v>
                </c:pt>
                <c:pt idx="348">
                  <c:v>157.24351736459002</c:v>
                </c:pt>
                <c:pt idx="349">
                  <c:v>158.96066657764985</c:v>
                </c:pt>
                <c:pt idx="350">
                  <c:v>159.04514542909922</c:v>
                </c:pt>
                <c:pt idx="351">
                  <c:v>159.08362576585523</c:v>
                </c:pt>
                <c:pt idx="352">
                  <c:v>158.31031978375654</c:v>
                </c:pt>
                <c:pt idx="353">
                  <c:v>158.42097204825197</c:v>
                </c:pt>
                <c:pt idx="354">
                  <c:v>156.86380272822544</c:v>
                </c:pt>
                <c:pt idx="355">
                  <c:v>159.4055949246939</c:v>
                </c:pt>
                <c:pt idx="356">
                  <c:v>159.0095643171455</c:v>
                </c:pt>
                <c:pt idx="357">
                  <c:v>158.61263383004666</c:v>
                </c:pt>
                <c:pt idx="358">
                  <c:v>157.50644140589236</c:v>
                </c:pt>
                <c:pt idx="359">
                  <c:v>154.90580388234929</c:v>
                </c:pt>
                <c:pt idx="360">
                  <c:v>154.98480413836543</c:v>
                </c:pt>
                <c:pt idx="361">
                  <c:v>155.1468334668063</c:v>
                </c:pt>
                <c:pt idx="362">
                  <c:v>155.98545298985576</c:v>
                </c:pt>
                <c:pt idx="363">
                  <c:v>154.18885372247817</c:v>
                </c:pt>
                <c:pt idx="364">
                  <c:v>153.91232310601418</c:v>
                </c:pt>
                <c:pt idx="365">
                  <c:v>156.04792723486645</c:v>
                </c:pt>
                <c:pt idx="366">
                  <c:v>152.7837761472278</c:v>
                </c:pt>
                <c:pt idx="367">
                  <c:v>156.54003373093911</c:v>
                </c:pt>
                <c:pt idx="368">
                  <c:v>157.61482414009285</c:v>
                </c:pt>
                <c:pt idx="369">
                  <c:v>156.09525536495795</c:v>
                </c:pt>
                <c:pt idx="370">
                  <c:v>156.20881684856954</c:v>
                </c:pt>
                <c:pt idx="371">
                  <c:v>156.58001367312337</c:v>
                </c:pt>
                <c:pt idx="372">
                  <c:v>156.5318357252963</c:v>
                </c:pt>
                <c:pt idx="373">
                  <c:v>155.98749235326571</c:v>
                </c:pt>
                <c:pt idx="374">
                  <c:v>152.67513336230488</c:v>
                </c:pt>
                <c:pt idx="375">
                  <c:v>154.72699860311693</c:v>
                </c:pt>
                <c:pt idx="376">
                  <c:v>150.82486771510656</c:v>
                </c:pt>
                <c:pt idx="377">
                  <c:v>146.0867964990058</c:v>
                </c:pt>
                <c:pt idx="378">
                  <c:v>143.80951779700356</c:v>
                </c:pt>
                <c:pt idx="379">
                  <c:v>151.15558465558675</c:v>
                </c:pt>
                <c:pt idx="380">
                  <c:v>153.28532028746389</c:v>
                </c:pt>
                <c:pt idx="381">
                  <c:v>152.50102705566451</c:v>
                </c:pt>
                <c:pt idx="382">
                  <c:v>151.84361205564156</c:v>
                </c:pt>
                <c:pt idx="383">
                  <c:v>148.1478993405924</c:v>
                </c:pt>
                <c:pt idx="384">
                  <c:v>146.78228193038009</c:v>
                </c:pt>
                <c:pt idx="385">
                  <c:v>147.91963662484704</c:v>
                </c:pt>
                <c:pt idx="386">
                  <c:v>147.53267367824918</c:v>
                </c:pt>
                <c:pt idx="387">
                  <c:v>147.85997152155289</c:v>
                </c:pt>
                <c:pt idx="388">
                  <c:v>147.35840728413626</c:v>
                </c:pt>
                <c:pt idx="389">
                  <c:v>144.60533801158573</c:v>
                </c:pt>
                <c:pt idx="390">
                  <c:v>146.0525449084829</c:v>
                </c:pt>
                <c:pt idx="391">
                  <c:v>147.65522286136954</c:v>
                </c:pt>
                <c:pt idx="392">
                  <c:v>145.77070574881969</c:v>
                </c:pt>
                <c:pt idx="393">
                  <c:v>144.77036667112841</c:v>
                </c:pt>
                <c:pt idx="394">
                  <c:v>143.51315214242373</c:v>
                </c:pt>
                <c:pt idx="395">
                  <c:v>140.9417272538472</c:v>
                </c:pt>
                <c:pt idx="396">
                  <c:v>143.03366245146569</c:v>
                </c:pt>
                <c:pt idx="397">
                  <c:v>143.07300257302001</c:v>
                </c:pt>
                <c:pt idx="398">
                  <c:v>145.16775700922602</c:v>
                </c:pt>
                <c:pt idx="399">
                  <c:v>149.56387408191725</c:v>
                </c:pt>
                <c:pt idx="400">
                  <c:v>149.05946064361578</c:v>
                </c:pt>
                <c:pt idx="401">
                  <c:v>148.20757434845905</c:v>
                </c:pt>
                <c:pt idx="402">
                  <c:v>145.06946170156959</c:v>
                </c:pt>
                <c:pt idx="403">
                  <c:v>143.07910114341203</c:v>
                </c:pt>
                <c:pt idx="404">
                  <c:v>144.92452809292561</c:v>
                </c:pt>
                <c:pt idx="405">
                  <c:v>143.1338074360925</c:v>
                </c:pt>
                <c:pt idx="406">
                  <c:v>140.85178005698953</c:v>
                </c:pt>
                <c:pt idx="407">
                  <c:v>142.5981218375122</c:v>
                </c:pt>
                <c:pt idx="408">
                  <c:v>140.56274255453022</c:v>
                </c:pt>
                <c:pt idx="409">
                  <c:v>143.36626912547243</c:v>
                </c:pt>
                <c:pt idx="410">
                  <c:v>143.62167498698932</c:v>
                </c:pt>
                <c:pt idx="411">
                  <c:v>147.38498081072265</c:v>
                </c:pt>
                <c:pt idx="412">
                  <c:v>143.63848083304066</c:v>
                </c:pt>
                <c:pt idx="413">
                  <c:v>140.20537218802636</c:v>
                </c:pt>
                <c:pt idx="414">
                  <c:v>137.53915111959788</c:v>
                </c:pt>
                <c:pt idx="415">
                  <c:v>144.42245404431469</c:v>
                </c:pt>
                <c:pt idx="416">
                  <c:v>148.13878159099491</c:v>
                </c:pt>
                <c:pt idx="417">
                  <c:v>148.96287481834875</c:v>
                </c:pt>
                <c:pt idx="418">
                  <c:v>150.28110405247165</c:v>
                </c:pt>
                <c:pt idx="419">
                  <c:v>152.74284634462356</c:v>
                </c:pt>
                <c:pt idx="420">
                  <c:v>158.73074395987749</c:v>
                </c:pt>
                <c:pt idx="421">
                  <c:v>161.35916444434019</c:v>
                </c:pt>
                <c:pt idx="422">
                  <c:v>165.70855312098388</c:v>
                </c:pt>
                <c:pt idx="423">
                  <c:v>168.41178491850053</c:v>
                </c:pt>
                <c:pt idx="424">
                  <c:v>170.42794900041974</c:v>
                </c:pt>
                <c:pt idx="425">
                  <c:v>172.89345037832868</c:v>
                </c:pt>
                <c:pt idx="426">
                  <c:v>175.01065913804496</c:v>
                </c:pt>
                <c:pt idx="427">
                  <c:v>178.58560222227911</c:v>
                </c:pt>
                <c:pt idx="428">
                  <c:v>179.06423217357906</c:v>
                </c:pt>
                <c:pt idx="429">
                  <c:v>180.87395808679449</c:v>
                </c:pt>
                <c:pt idx="430">
                  <c:v>187.8259338574947</c:v>
                </c:pt>
                <c:pt idx="431">
                  <c:v>188.74057440587399</c:v>
                </c:pt>
                <c:pt idx="432">
                  <c:v>193.14134023419709</c:v>
                </c:pt>
                <c:pt idx="433">
                  <c:v>189.37553508465967</c:v>
                </c:pt>
                <c:pt idx="434">
                  <c:v>184.44289267924714</c:v>
                </c:pt>
                <c:pt idx="435">
                  <c:v>188.84773755349471</c:v>
                </c:pt>
                <c:pt idx="436">
                  <c:v>196.50189706596251</c:v>
                </c:pt>
                <c:pt idx="437">
                  <c:v>197.88088115843215</c:v>
                </c:pt>
                <c:pt idx="438">
                  <c:v>194.59317600040634</c:v>
                </c:pt>
                <c:pt idx="439">
                  <c:v>198.78850329733723</c:v>
                </c:pt>
                <c:pt idx="440">
                  <c:v>207.95798262032937</c:v>
                </c:pt>
                <c:pt idx="441">
                  <c:v>201.36942578942279</c:v>
                </c:pt>
                <c:pt idx="442">
                  <c:v>211.0320913709603</c:v>
                </c:pt>
                <c:pt idx="443">
                  <c:v>211.93713436065045</c:v>
                </c:pt>
                <c:pt idx="444">
                  <c:v>208.66171610029807</c:v>
                </c:pt>
                <c:pt idx="445">
                  <c:v>211.39443047776999</c:v>
                </c:pt>
                <c:pt idx="446">
                  <c:v>215.91376647468076</c:v>
                </c:pt>
                <c:pt idx="447">
                  <c:v>209.75321211467232</c:v>
                </c:pt>
                <c:pt idx="448">
                  <c:v>206.76881090095691</c:v>
                </c:pt>
                <c:pt idx="449">
                  <c:v>207.04084256518016</c:v>
                </c:pt>
                <c:pt idx="450">
                  <c:v>214.83584685029962</c:v>
                </c:pt>
                <c:pt idx="451">
                  <c:v>216.2261179330672</c:v>
                </c:pt>
                <c:pt idx="452">
                  <c:v>220.38860346611514</c:v>
                </c:pt>
                <c:pt idx="453">
                  <c:v>228.78178761225337</c:v>
                </c:pt>
                <c:pt idx="454">
                  <c:v>225.74638909758536</c:v>
                </c:pt>
                <c:pt idx="455">
                  <c:v>231.62077517946608</c:v>
                </c:pt>
                <c:pt idx="456">
                  <c:v>233.43920903953028</c:v>
                </c:pt>
                <c:pt idx="457">
                  <c:v>237.10870836411092</c:v>
                </c:pt>
                <c:pt idx="458">
                  <c:v>258.94418968571722</c:v>
                </c:pt>
                <c:pt idx="459">
                  <c:v>263.47499288142575</c:v>
                </c:pt>
                <c:pt idx="460">
                  <c:v>260.34847741739804</c:v>
                </c:pt>
                <c:pt idx="461">
                  <c:v>235.67584788986755</c:v>
                </c:pt>
                <c:pt idx="462">
                  <c:v>246.83815718157913</c:v>
                </c:pt>
                <c:pt idx="463">
                  <c:v>239.32782164493437</c:v>
                </c:pt>
                <c:pt idx="464">
                  <c:v>229.74347640648375</c:v>
                </c:pt>
                <c:pt idx="465">
                  <c:v>243.81835507536897</c:v>
                </c:pt>
                <c:pt idx="466">
                  <c:v>246.1858110662273</c:v>
                </c:pt>
                <c:pt idx="467">
                  <c:v>260.40708279539058</c:v>
                </c:pt>
                <c:pt idx="468">
                  <c:v>246.26000241466696</c:v>
                </c:pt>
                <c:pt idx="469">
                  <c:v>251.21582908068061</c:v>
                </c:pt>
                <c:pt idx="470">
                  <c:v>261.35223579850947</c:v>
                </c:pt>
                <c:pt idx="471">
                  <c:v>260.29389122640458</c:v>
                </c:pt>
                <c:pt idx="472">
                  <c:v>247.52960381344033</c:v>
                </c:pt>
                <c:pt idx="473">
                  <c:v>247.87496726539459</c:v>
                </c:pt>
                <c:pt idx="474">
                  <c:v>250.43183572548207</c:v>
                </c:pt>
                <c:pt idx="475">
                  <c:v>245.48103799645608</c:v>
                </c:pt>
                <c:pt idx="476">
                  <c:v>252.28680044430499</c:v>
                </c:pt>
                <c:pt idx="477">
                  <c:v>262.72347194996274</c:v>
                </c:pt>
                <c:pt idx="478">
                  <c:v>250.9133850936401</c:v>
                </c:pt>
                <c:pt idx="479">
                  <c:v>241.34588559343743</c:v>
                </c:pt>
                <c:pt idx="480">
                  <c:v>247.91603715522515</c:v>
                </c:pt>
                <c:pt idx="481">
                  <c:v>238.09472136863062</c:v>
                </c:pt>
                <c:pt idx="482">
                  <c:v>238.97623016981615</c:v>
                </c:pt>
                <c:pt idx="483">
                  <c:v>247.87907645799532</c:v>
                </c:pt>
                <c:pt idx="484">
                  <c:v>246.92820513220923</c:v>
                </c:pt>
                <c:pt idx="485">
                  <c:v>238.02144995502891</c:v>
                </c:pt>
                <c:pt idx="486">
                  <c:v>240.96659099048162</c:v>
                </c:pt>
                <c:pt idx="487">
                  <c:v>235.14082268487934</c:v>
                </c:pt>
                <c:pt idx="488">
                  <c:v>225.69827172775936</c:v>
                </c:pt>
                <c:pt idx="489">
                  <c:v>224.10477151150059</c:v>
                </c:pt>
                <c:pt idx="490">
                  <c:v>226.82236973135824</c:v>
                </c:pt>
                <c:pt idx="491">
                  <c:v>236.54256089963476</c:v>
                </c:pt>
                <c:pt idx="492">
                  <c:v>238.9657530405135</c:v>
                </c:pt>
                <c:pt idx="493">
                  <c:v>236.25573300330146</c:v>
                </c:pt>
                <c:pt idx="494">
                  <c:v>228.32770220597848</c:v>
                </c:pt>
                <c:pt idx="495">
                  <c:v>224.81315389345542</c:v>
                </c:pt>
                <c:pt idx="496">
                  <c:v>216.39331654113224</c:v>
                </c:pt>
                <c:pt idx="497">
                  <c:v>208.69684766155439</c:v>
                </c:pt>
                <c:pt idx="498">
                  <c:v>222.10878250714188</c:v>
                </c:pt>
                <c:pt idx="499">
                  <c:v>222.01541597089204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D0-40BC-AA70-DE4B2364BB27}"/>
            </c:ext>
          </c:extLst>
        </c:ser>
        <c:ser>
          <c:idx val="1"/>
          <c:order val="1"/>
          <c:tx>
            <c:strRef>
              <c:f>Performance!$H$1</c:f>
              <c:strCache>
                <c:ptCount val="1"/>
                <c:pt idx="0">
                  <c:v>Benchmark Growth Index</c:v>
                </c:pt>
              </c:strCache>
            </c:strRef>
          </c:tx>
          <c:spPr>
            <a:ln w="2857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Performance!$A$2:$A$501</c:f>
              <c:numCache>
                <c:formatCode>m/d/yyyy</c:formatCode>
                <c:ptCount val="500"/>
                <c:pt idx="0">
                  <c:v>45506</c:v>
                </c:pt>
                <c:pt idx="1">
                  <c:v>45509</c:v>
                </c:pt>
                <c:pt idx="2">
                  <c:v>45510</c:v>
                </c:pt>
                <c:pt idx="3">
                  <c:v>45511</c:v>
                </c:pt>
                <c:pt idx="4">
                  <c:v>45512</c:v>
                </c:pt>
                <c:pt idx="5">
                  <c:v>45513</c:v>
                </c:pt>
                <c:pt idx="6">
                  <c:v>45516</c:v>
                </c:pt>
                <c:pt idx="7">
                  <c:v>45517</c:v>
                </c:pt>
                <c:pt idx="8">
                  <c:v>45518</c:v>
                </c:pt>
                <c:pt idx="9">
                  <c:v>45519</c:v>
                </c:pt>
                <c:pt idx="10">
                  <c:v>45520</c:v>
                </c:pt>
                <c:pt idx="11">
                  <c:v>45523</c:v>
                </c:pt>
                <c:pt idx="12">
                  <c:v>45524</c:v>
                </c:pt>
                <c:pt idx="13">
                  <c:v>45525</c:v>
                </c:pt>
                <c:pt idx="14">
                  <c:v>45526</c:v>
                </c:pt>
                <c:pt idx="15">
                  <c:v>45527</c:v>
                </c:pt>
                <c:pt idx="16">
                  <c:v>45530</c:v>
                </c:pt>
                <c:pt idx="17">
                  <c:v>45531</c:v>
                </c:pt>
                <c:pt idx="18">
                  <c:v>45532</c:v>
                </c:pt>
                <c:pt idx="19">
                  <c:v>45533</c:v>
                </c:pt>
                <c:pt idx="20">
                  <c:v>45534</c:v>
                </c:pt>
                <c:pt idx="21">
                  <c:v>45538</c:v>
                </c:pt>
                <c:pt idx="22">
                  <c:v>45539</c:v>
                </c:pt>
                <c:pt idx="23">
                  <c:v>45540</c:v>
                </c:pt>
                <c:pt idx="24">
                  <c:v>45541</c:v>
                </c:pt>
                <c:pt idx="25">
                  <c:v>45544</c:v>
                </c:pt>
                <c:pt idx="26">
                  <c:v>45545</c:v>
                </c:pt>
                <c:pt idx="27">
                  <c:v>45546</c:v>
                </c:pt>
                <c:pt idx="28">
                  <c:v>45547</c:v>
                </c:pt>
                <c:pt idx="29">
                  <c:v>45548</c:v>
                </c:pt>
                <c:pt idx="30">
                  <c:v>45551</c:v>
                </c:pt>
                <c:pt idx="31">
                  <c:v>45552</c:v>
                </c:pt>
                <c:pt idx="32">
                  <c:v>45553</c:v>
                </c:pt>
                <c:pt idx="33">
                  <c:v>45554</c:v>
                </c:pt>
                <c:pt idx="34">
                  <c:v>45555</c:v>
                </c:pt>
                <c:pt idx="35">
                  <c:v>45558</c:v>
                </c:pt>
                <c:pt idx="36">
                  <c:v>45559</c:v>
                </c:pt>
                <c:pt idx="37">
                  <c:v>45560</c:v>
                </c:pt>
                <c:pt idx="38">
                  <c:v>45561</c:v>
                </c:pt>
                <c:pt idx="39">
                  <c:v>45562</c:v>
                </c:pt>
                <c:pt idx="40">
                  <c:v>45565</c:v>
                </c:pt>
                <c:pt idx="41">
                  <c:v>45566</c:v>
                </c:pt>
                <c:pt idx="42">
                  <c:v>45567</c:v>
                </c:pt>
                <c:pt idx="43">
                  <c:v>45568</c:v>
                </c:pt>
                <c:pt idx="44">
                  <c:v>45569</c:v>
                </c:pt>
                <c:pt idx="45">
                  <c:v>45572</c:v>
                </c:pt>
                <c:pt idx="46">
                  <c:v>45573</c:v>
                </c:pt>
                <c:pt idx="47">
                  <c:v>45574</c:v>
                </c:pt>
                <c:pt idx="48">
                  <c:v>45575</c:v>
                </c:pt>
                <c:pt idx="49">
                  <c:v>45576</c:v>
                </c:pt>
                <c:pt idx="50">
                  <c:v>45579</c:v>
                </c:pt>
                <c:pt idx="51">
                  <c:v>45580</c:v>
                </c:pt>
                <c:pt idx="52">
                  <c:v>45581</c:v>
                </c:pt>
                <c:pt idx="53">
                  <c:v>45582</c:v>
                </c:pt>
                <c:pt idx="54">
                  <c:v>45583</c:v>
                </c:pt>
                <c:pt idx="55">
                  <c:v>45586</c:v>
                </c:pt>
                <c:pt idx="56">
                  <c:v>45587</c:v>
                </c:pt>
                <c:pt idx="57">
                  <c:v>45588</c:v>
                </c:pt>
                <c:pt idx="58">
                  <c:v>45589</c:v>
                </c:pt>
                <c:pt idx="59">
                  <c:v>45590</c:v>
                </c:pt>
                <c:pt idx="60">
                  <c:v>45593</c:v>
                </c:pt>
                <c:pt idx="61">
                  <c:v>45594</c:v>
                </c:pt>
                <c:pt idx="62">
                  <c:v>45595</c:v>
                </c:pt>
                <c:pt idx="63">
                  <c:v>45596</c:v>
                </c:pt>
                <c:pt idx="64">
                  <c:v>45597</c:v>
                </c:pt>
                <c:pt idx="65">
                  <c:v>45600</c:v>
                </c:pt>
                <c:pt idx="66">
                  <c:v>45601</c:v>
                </c:pt>
                <c:pt idx="67">
                  <c:v>45602</c:v>
                </c:pt>
                <c:pt idx="68">
                  <c:v>45603</c:v>
                </c:pt>
                <c:pt idx="69">
                  <c:v>45604</c:v>
                </c:pt>
                <c:pt idx="70">
                  <c:v>45607</c:v>
                </c:pt>
                <c:pt idx="71">
                  <c:v>45608</c:v>
                </c:pt>
                <c:pt idx="72">
                  <c:v>45609</c:v>
                </c:pt>
                <c:pt idx="73">
                  <c:v>45610</c:v>
                </c:pt>
                <c:pt idx="74">
                  <c:v>45611</c:v>
                </c:pt>
                <c:pt idx="75">
                  <c:v>45614</c:v>
                </c:pt>
                <c:pt idx="76">
                  <c:v>45615</c:v>
                </c:pt>
                <c:pt idx="77">
                  <c:v>45616</c:v>
                </c:pt>
                <c:pt idx="78">
                  <c:v>45617</c:v>
                </c:pt>
                <c:pt idx="79">
                  <c:v>45618</c:v>
                </c:pt>
                <c:pt idx="80">
                  <c:v>45621</c:v>
                </c:pt>
                <c:pt idx="81">
                  <c:v>45622</c:v>
                </c:pt>
                <c:pt idx="82">
                  <c:v>45623</c:v>
                </c:pt>
                <c:pt idx="83">
                  <c:v>45625</c:v>
                </c:pt>
                <c:pt idx="84">
                  <c:v>45628</c:v>
                </c:pt>
                <c:pt idx="85">
                  <c:v>45629</c:v>
                </c:pt>
                <c:pt idx="86">
                  <c:v>45630</c:v>
                </c:pt>
                <c:pt idx="87">
                  <c:v>45631</c:v>
                </c:pt>
                <c:pt idx="88">
                  <c:v>45632</c:v>
                </c:pt>
                <c:pt idx="89">
                  <c:v>45635</c:v>
                </c:pt>
                <c:pt idx="90">
                  <c:v>45636</c:v>
                </c:pt>
                <c:pt idx="91">
                  <c:v>45637</c:v>
                </c:pt>
                <c:pt idx="92">
                  <c:v>45638</c:v>
                </c:pt>
                <c:pt idx="93">
                  <c:v>45639</c:v>
                </c:pt>
                <c:pt idx="94">
                  <c:v>45642</c:v>
                </c:pt>
                <c:pt idx="95">
                  <c:v>45643</c:v>
                </c:pt>
                <c:pt idx="96">
                  <c:v>45644</c:v>
                </c:pt>
                <c:pt idx="97">
                  <c:v>45645</c:v>
                </c:pt>
                <c:pt idx="98">
                  <c:v>45646</c:v>
                </c:pt>
                <c:pt idx="99">
                  <c:v>45649</c:v>
                </c:pt>
                <c:pt idx="100">
                  <c:v>45650</c:v>
                </c:pt>
                <c:pt idx="101">
                  <c:v>45652</c:v>
                </c:pt>
                <c:pt idx="102">
                  <c:v>45653</c:v>
                </c:pt>
                <c:pt idx="103">
                  <c:v>45656</c:v>
                </c:pt>
                <c:pt idx="104">
                  <c:v>45657</c:v>
                </c:pt>
                <c:pt idx="105">
                  <c:v>45659</c:v>
                </c:pt>
                <c:pt idx="106">
                  <c:v>45660</c:v>
                </c:pt>
                <c:pt idx="107">
                  <c:v>45663</c:v>
                </c:pt>
                <c:pt idx="108">
                  <c:v>45664</c:v>
                </c:pt>
                <c:pt idx="109">
                  <c:v>45665</c:v>
                </c:pt>
                <c:pt idx="110">
                  <c:v>45667</c:v>
                </c:pt>
                <c:pt idx="111">
                  <c:v>45670</c:v>
                </c:pt>
                <c:pt idx="112">
                  <c:v>45671</c:v>
                </c:pt>
                <c:pt idx="113">
                  <c:v>45672</c:v>
                </c:pt>
                <c:pt idx="114">
                  <c:v>45673</c:v>
                </c:pt>
                <c:pt idx="115">
                  <c:v>45674</c:v>
                </c:pt>
                <c:pt idx="116">
                  <c:v>45678</c:v>
                </c:pt>
                <c:pt idx="117">
                  <c:v>45679</c:v>
                </c:pt>
                <c:pt idx="118">
                  <c:v>45680</c:v>
                </c:pt>
                <c:pt idx="119">
                  <c:v>45681</c:v>
                </c:pt>
                <c:pt idx="120">
                  <c:v>45684</c:v>
                </c:pt>
                <c:pt idx="121">
                  <c:v>45685</c:v>
                </c:pt>
                <c:pt idx="122">
                  <c:v>45686</c:v>
                </c:pt>
                <c:pt idx="123">
                  <c:v>45687</c:v>
                </c:pt>
                <c:pt idx="124">
                  <c:v>45688</c:v>
                </c:pt>
                <c:pt idx="125">
                  <c:v>45691</c:v>
                </c:pt>
                <c:pt idx="126">
                  <c:v>45692</c:v>
                </c:pt>
                <c:pt idx="127">
                  <c:v>45693</c:v>
                </c:pt>
                <c:pt idx="128">
                  <c:v>45694</c:v>
                </c:pt>
                <c:pt idx="129">
                  <c:v>45695</c:v>
                </c:pt>
                <c:pt idx="130">
                  <c:v>45698</c:v>
                </c:pt>
                <c:pt idx="131">
                  <c:v>45699</c:v>
                </c:pt>
                <c:pt idx="132">
                  <c:v>45700</c:v>
                </c:pt>
                <c:pt idx="133">
                  <c:v>45701</c:v>
                </c:pt>
                <c:pt idx="134">
                  <c:v>45702</c:v>
                </c:pt>
                <c:pt idx="135">
                  <c:v>45706</c:v>
                </c:pt>
                <c:pt idx="136">
                  <c:v>45707</c:v>
                </c:pt>
                <c:pt idx="137">
                  <c:v>45708</c:v>
                </c:pt>
                <c:pt idx="138">
                  <c:v>45709</c:v>
                </c:pt>
                <c:pt idx="139">
                  <c:v>45712</c:v>
                </c:pt>
                <c:pt idx="140">
                  <c:v>45713</c:v>
                </c:pt>
                <c:pt idx="141">
                  <c:v>45714</c:v>
                </c:pt>
                <c:pt idx="142">
                  <c:v>45715</c:v>
                </c:pt>
                <c:pt idx="143">
                  <c:v>45716</c:v>
                </c:pt>
                <c:pt idx="144">
                  <c:v>45719</c:v>
                </c:pt>
                <c:pt idx="145">
                  <c:v>45720</c:v>
                </c:pt>
                <c:pt idx="146">
                  <c:v>45721</c:v>
                </c:pt>
                <c:pt idx="147">
                  <c:v>45722</c:v>
                </c:pt>
                <c:pt idx="148">
                  <c:v>45723</c:v>
                </c:pt>
                <c:pt idx="149">
                  <c:v>45726</c:v>
                </c:pt>
                <c:pt idx="150">
                  <c:v>45727</c:v>
                </c:pt>
                <c:pt idx="151">
                  <c:v>45728</c:v>
                </c:pt>
                <c:pt idx="152">
                  <c:v>45729</c:v>
                </c:pt>
                <c:pt idx="153">
                  <c:v>45730</c:v>
                </c:pt>
                <c:pt idx="154">
                  <c:v>45733</c:v>
                </c:pt>
                <c:pt idx="155">
                  <c:v>45734</c:v>
                </c:pt>
                <c:pt idx="156">
                  <c:v>45735</c:v>
                </c:pt>
                <c:pt idx="157">
                  <c:v>45736</c:v>
                </c:pt>
                <c:pt idx="158">
                  <c:v>45737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45747</c:v>
                </c:pt>
                <c:pt idx="165">
                  <c:v>45748</c:v>
                </c:pt>
                <c:pt idx="166">
                  <c:v>45749</c:v>
                </c:pt>
                <c:pt idx="167">
                  <c:v>45750</c:v>
                </c:pt>
                <c:pt idx="168">
                  <c:v>45751</c:v>
                </c:pt>
                <c:pt idx="169">
                  <c:v>45754</c:v>
                </c:pt>
                <c:pt idx="170">
                  <c:v>45755</c:v>
                </c:pt>
                <c:pt idx="171">
                  <c:v>45756</c:v>
                </c:pt>
                <c:pt idx="172">
                  <c:v>45757</c:v>
                </c:pt>
                <c:pt idx="173">
                  <c:v>45758</c:v>
                </c:pt>
                <c:pt idx="174">
                  <c:v>45761</c:v>
                </c:pt>
                <c:pt idx="175">
                  <c:v>45762</c:v>
                </c:pt>
                <c:pt idx="176">
                  <c:v>45763</c:v>
                </c:pt>
                <c:pt idx="177">
                  <c:v>45764</c:v>
                </c:pt>
                <c:pt idx="178">
                  <c:v>45768</c:v>
                </c:pt>
                <c:pt idx="179">
                  <c:v>45769</c:v>
                </c:pt>
                <c:pt idx="180">
                  <c:v>45770</c:v>
                </c:pt>
                <c:pt idx="181">
                  <c:v>45771</c:v>
                </c:pt>
                <c:pt idx="182">
                  <c:v>45772</c:v>
                </c:pt>
                <c:pt idx="183">
                  <c:v>45775</c:v>
                </c:pt>
                <c:pt idx="184">
                  <c:v>45776</c:v>
                </c:pt>
                <c:pt idx="185">
                  <c:v>45777</c:v>
                </c:pt>
                <c:pt idx="186">
                  <c:v>45778</c:v>
                </c:pt>
                <c:pt idx="187">
                  <c:v>45779</c:v>
                </c:pt>
                <c:pt idx="188">
                  <c:v>45782</c:v>
                </c:pt>
                <c:pt idx="189">
                  <c:v>45783</c:v>
                </c:pt>
                <c:pt idx="190">
                  <c:v>45784</c:v>
                </c:pt>
                <c:pt idx="191">
                  <c:v>45785</c:v>
                </c:pt>
                <c:pt idx="192">
                  <c:v>45786</c:v>
                </c:pt>
                <c:pt idx="193">
                  <c:v>45789</c:v>
                </c:pt>
                <c:pt idx="194">
                  <c:v>45790</c:v>
                </c:pt>
                <c:pt idx="195">
                  <c:v>45791</c:v>
                </c:pt>
                <c:pt idx="196">
                  <c:v>45792</c:v>
                </c:pt>
                <c:pt idx="197">
                  <c:v>45793</c:v>
                </c:pt>
                <c:pt idx="198">
                  <c:v>45796</c:v>
                </c:pt>
                <c:pt idx="199">
                  <c:v>45797</c:v>
                </c:pt>
                <c:pt idx="200">
                  <c:v>45798</c:v>
                </c:pt>
                <c:pt idx="201">
                  <c:v>45799</c:v>
                </c:pt>
                <c:pt idx="202">
                  <c:v>45800</c:v>
                </c:pt>
                <c:pt idx="203">
                  <c:v>45804</c:v>
                </c:pt>
                <c:pt idx="204">
                  <c:v>45805</c:v>
                </c:pt>
                <c:pt idx="205">
                  <c:v>45806</c:v>
                </c:pt>
                <c:pt idx="206">
                  <c:v>45807</c:v>
                </c:pt>
                <c:pt idx="207">
                  <c:v>45810</c:v>
                </c:pt>
                <c:pt idx="208">
                  <c:v>45811</c:v>
                </c:pt>
                <c:pt idx="209">
                  <c:v>45812</c:v>
                </c:pt>
                <c:pt idx="210">
                  <c:v>45813</c:v>
                </c:pt>
                <c:pt idx="211">
                  <c:v>45814</c:v>
                </c:pt>
                <c:pt idx="212">
                  <c:v>45817</c:v>
                </c:pt>
                <c:pt idx="213">
                  <c:v>45818</c:v>
                </c:pt>
                <c:pt idx="214">
                  <c:v>45819</c:v>
                </c:pt>
                <c:pt idx="215">
                  <c:v>45820</c:v>
                </c:pt>
                <c:pt idx="216">
                  <c:v>45821</c:v>
                </c:pt>
                <c:pt idx="217">
                  <c:v>45824</c:v>
                </c:pt>
                <c:pt idx="218">
                  <c:v>45825</c:v>
                </c:pt>
                <c:pt idx="219">
                  <c:v>45826</c:v>
                </c:pt>
                <c:pt idx="220">
                  <c:v>45828</c:v>
                </c:pt>
                <c:pt idx="221">
                  <c:v>45831</c:v>
                </c:pt>
                <c:pt idx="222">
                  <c:v>45832</c:v>
                </c:pt>
                <c:pt idx="223">
                  <c:v>45833</c:v>
                </c:pt>
                <c:pt idx="224">
                  <c:v>45834</c:v>
                </c:pt>
                <c:pt idx="225">
                  <c:v>45835</c:v>
                </c:pt>
                <c:pt idx="226">
                  <c:v>45838</c:v>
                </c:pt>
                <c:pt idx="227">
                  <c:v>45839</c:v>
                </c:pt>
                <c:pt idx="228">
                  <c:v>45840</c:v>
                </c:pt>
                <c:pt idx="229">
                  <c:v>45841</c:v>
                </c:pt>
                <c:pt idx="230">
                  <c:v>45845</c:v>
                </c:pt>
                <c:pt idx="231">
                  <c:v>45846</c:v>
                </c:pt>
                <c:pt idx="232">
                  <c:v>45847</c:v>
                </c:pt>
                <c:pt idx="233">
                  <c:v>45848</c:v>
                </c:pt>
                <c:pt idx="234">
                  <c:v>45849</c:v>
                </c:pt>
                <c:pt idx="235">
                  <c:v>45852</c:v>
                </c:pt>
                <c:pt idx="236">
                  <c:v>45853</c:v>
                </c:pt>
                <c:pt idx="237">
                  <c:v>45854</c:v>
                </c:pt>
                <c:pt idx="238">
                  <c:v>45855</c:v>
                </c:pt>
                <c:pt idx="239">
                  <c:v>45856</c:v>
                </c:pt>
                <c:pt idx="240">
                  <c:v>45859</c:v>
                </c:pt>
                <c:pt idx="241">
                  <c:v>45860</c:v>
                </c:pt>
                <c:pt idx="242">
                  <c:v>45861</c:v>
                </c:pt>
                <c:pt idx="243">
                  <c:v>45862</c:v>
                </c:pt>
                <c:pt idx="244">
                  <c:v>45863</c:v>
                </c:pt>
                <c:pt idx="245">
                  <c:v>45866</c:v>
                </c:pt>
                <c:pt idx="246">
                  <c:v>45867</c:v>
                </c:pt>
                <c:pt idx="247">
                  <c:v>45868</c:v>
                </c:pt>
                <c:pt idx="248">
                  <c:v>45869</c:v>
                </c:pt>
                <c:pt idx="249">
                  <c:v>45870</c:v>
                </c:pt>
                <c:pt idx="250">
                  <c:v>45873</c:v>
                </c:pt>
                <c:pt idx="251">
                  <c:v>45874</c:v>
                </c:pt>
                <c:pt idx="252">
                  <c:v>45875</c:v>
                </c:pt>
                <c:pt idx="253">
                  <c:v>45876</c:v>
                </c:pt>
                <c:pt idx="254">
                  <c:v>45877</c:v>
                </c:pt>
                <c:pt idx="255">
                  <c:v>45880</c:v>
                </c:pt>
                <c:pt idx="256">
                  <c:v>45881</c:v>
                </c:pt>
                <c:pt idx="257">
                  <c:v>45882</c:v>
                </c:pt>
                <c:pt idx="258">
                  <c:v>45883</c:v>
                </c:pt>
                <c:pt idx="259">
                  <c:v>45884</c:v>
                </c:pt>
                <c:pt idx="260">
                  <c:v>45887</c:v>
                </c:pt>
                <c:pt idx="261">
                  <c:v>45888</c:v>
                </c:pt>
                <c:pt idx="262">
                  <c:v>45889</c:v>
                </c:pt>
                <c:pt idx="263">
                  <c:v>45890</c:v>
                </c:pt>
                <c:pt idx="264">
                  <c:v>45891</c:v>
                </c:pt>
                <c:pt idx="265">
                  <c:v>45894</c:v>
                </c:pt>
                <c:pt idx="266">
                  <c:v>45895</c:v>
                </c:pt>
                <c:pt idx="267">
                  <c:v>45896</c:v>
                </c:pt>
                <c:pt idx="268">
                  <c:v>45897</c:v>
                </c:pt>
                <c:pt idx="269">
                  <c:v>45898</c:v>
                </c:pt>
                <c:pt idx="270">
                  <c:v>45902</c:v>
                </c:pt>
                <c:pt idx="271">
                  <c:v>45903</c:v>
                </c:pt>
                <c:pt idx="272">
                  <c:v>45904</c:v>
                </c:pt>
                <c:pt idx="273">
                  <c:v>45905</c:v>
                </c:pt>
                <c:pt idx="274">
                  <c:v>45908</c:v>
                </c:pt>
                <c:pt idx="275">
                  <c:v>45909</c:v>
                </c:pt>
                <c:pt idx="276">
                  <c:v>45910</c:v>
                </c:pt>
                <c:pt idx="277">
                  <c:v>45911</c:v>
                </c:pt>
                <c:pt idx="278">
                  <c:v>45912</c:v>
                </c:pt>
                <c:pt idx="279">
                  <c:v>45915</c:v>
                </c:pt>
                <c:pt idx="280">
                  <c:v>45916</c:v>
                </c:pt>
                <c:pt idx="281">
                  <c:v>45917</c:v>
                </c:pt>
                <c:pt idx="282">
                  <c:v>45918</c:v>
                </c:pt>
                <c:pt idx="283">
                  <c:v>45919</c:v>
                </c:pt>
                <c:pt idx="284">
                  <c:v>45922</c:v>
                </c:pt>
                <c:pt idx="285">
                  <c:v>45923</c:v>
                </c:pt>
                <c:pt idx="286">
                  <c:v>45924</c:v>
                </c:pt>
                <c:pt idx="287">
                  <c:v>45925</c:v>
                </c:pt>
                <c:pt idx="288">
                  <c:v>45926</c:v>
                </c:pt>
                <c:pt idx="289">
                  <c:v>45929</c:v>
                </c:pt>
                <c:pt idx="290">
                  <c:v>45930</c:v>
                </c:pt>
                <c:pt idx="291">
                  <c:v>45931</c:v>
                </c:pt>
                <c:pt idx="292">
                  <c:v>45932</c:v>
                </c:pt>
                <c:pt idx="293">
                  <c:v>45933</c:v>
                </c:pt>
                <c:pt idx="294">
                  <c:v>45936</c:v>
                </c:pt>
                <c:pt idx="295">
                  <c:v>45937</c:v>
                </c:pt>
                <c:pt idx="296">
                  <c:v>45938</c:v>
                </c:pt>
                <c:pt idx="297">
                  <c:v>45939</c:v>
                </c:pt>
                <c:pt idx="298">
                  <c:v>45940</c:v>
                </c:pt>
                <c:pt idx="299">
                  <c:v>45943</c:v>
                </c:pt>
                <c:pt idx="300">
                  <c:v>45944</c:v>
                </c:pt>
                <c:pt idx="301">
                  <c:v>45945</c:v>
                </c:pt>
                <c:pt idx="302">
                  <c:v>45946</c:v>
                </c:pt>
                <c:pt idx="303">
                  <c:v>45947</c:v>
                </c:pt>
                <c:pt idx="304">
                  <c:v>45950</c:v>
                </c:pt>
                <c:pt idx="305">
                  <c:v>45951</c:v>
                </c:pt>
                <c:pt idx="306">
                  <c:v>45952</c:v>
                </c:pt>
                <c:pt idx="307">
                  <c:v>45953</c:v>
                </c:pt>
                <c:pt idx="308">
                  <c:v>45954</c:v>
                </c:pt>
                <c:pt idx="309">
                  <c:v>45957</c:v>
                </c:pt>
                <c:pt idx="310">
                  <c:v>45958</c:v>
                </c:pt>
                <c:pt idx="311">
                  <c:v>45959</c:v>
                </c:pt>
                <c:pt idx="312">
                  <c:v>45960</c:v>
                </c:pt>
                <c:pt idx="313">
                  <c:v>45961</c:v>
                </c:pt>
                <c:pt idx="314">
                  <c:v>45964</c:v>
                </c:pt>
                <c:pt idx="315">
                  <c:v>45965</c:v>
                </c:pt>
                <c:pt idx="316">
                  <c:v>45966</c:v>
                </c:pt>
                <c:pt idx="317">
                  <c:v>45967</c:v>
                </c:pt>
                <c:pt idx="318">
                  <c:v>45968</c:v>
                </c:pt>
                <c:pt idx="319">
                  <c:v>45971</c:v>
                </c:pt>
                <c:pt idx="320">
                  <c:v>45972</c:v>
                </c:pt>
                <c:pt idx="321">
                  <c:v>45973</c:v>
                </c:pt>
                <c:pt idx="322">
                  <c:v>45974</c:v>
                </c:pt>
                <c:pt idx="323">
                  <c:v>45975</c:v>
                </c:pt>
                <c:pt idx="324">
                  <c:v>45978</c:v>
                </c:pt>
                <c:pt idx="325">
                  <c:v>45979</c:v>
                </c:pt>
                <c:pt idx="326">
                  <c:v>45980</c:v>
                </c:pt>
                <c:pt idx="327">
                  <c:v>45981</c:v>
                </c:pt>
                <c:pt idx="328">
                  <c:v>45982</c:v>
                </c:pt>
                <c:pt idx="329">
                  <c:v>45985</c:v>
                </c:pt>
                <c:pt idx="330">
                  <c:v>45986</c:v>
                </c:pt>
                <c:pt idx="331">
                  <c:v>45987</c:v>
                </c:pt>
                <c:pt idx="332">
                  <c:v>45989</c:v>
                </c:pt>
                <c:pt idx="333">
                  <c:v>45992</c:v>
                </c:pt>
                <c:pt idx="334">
                  <c:v>45993</c:v>
                </c:pt>
                <c:pt idx="335">
                  <c:v>45994</c:v>
                </c:pt>
                <c:pt idx="336">
                  <c:v>45995</c:v>
                </c:pt>
                <c:pt idx="337">
                  <c:v>45996</c:v>
                </c:pt>
                <c:pt idx="338">
                  <c:v>45999</c:v>
                </c:pt>
                <c:pt idx="339">
                  <c:v>46000</c:v>
                </c:pt>
                <c:pt idx="340">
                  <c:v>46001</c:v>
                </c:pt>
                <c:pt idx="341">
                  <c:v>46002</c:v>
                </c:pt>
                <c:pt idx="342">
                  <c:v>46003</c:v>
                </c:pt>
                <c:pt idx="343">
                  <c:v>46006</c:v>
                </c:pt>
                <c:pt idx="344">
                  <c:v>46007</c:v>
                </c:pt>
                <c:pt idx="345">
                  <c:v>46008</c:v>
                </c:pt>
                <c:pt idx="346">
                  <c:v>46009</c:v>
                </c:pt>
                <c:pt idx="347">
                  <c:v>46010</c:v>
                </c:pt>
                <c:pt idx="348">
                  <c:v>46013</c:v>
                </c:pt>
                <c:pt idx="349">
                  <c:v>46014</c:v>
                </c:pt>
                <c:pt idx="350">
                  <c:v>46015</c:v>
                </c:pt>
                <c:pt idx="351">
                  <c:v>46017</c:v>
                </c:pt>
                <c:pt idx="352">
                  <c:v>46020</c:v>
                </c:pt>
                <c:pt idx="353">
                  <c:v>46021</c:v>
                </c:pt>
                <c:pt idx="354">
                  <c:v>46022</c:v>
                </c:pt>
                <c:pt idx="355">
                  <c:v>46024</c:v>
                </c:pt>
                <c:pt idx="356">
                  <c:v>46027</c:v>
                </c:pt>
                <c:pt idx="357">
                  <c:v>46028</c:v>
                </c:pt>
                <c:pt idx="358">
                  <c:v>46029</c:v>
                </c:pt>
                <c:pt idx="359">
                  <c:v>46030</c:v>
                </c:pt>
                <c:pt idx="360">
                  <c:v>46031</c:v>
                </c:pt>
                <c:pt idx="361">
                  <c:v>46034</c:v>
                </c:pt>
                <c:pt idx="362">
                  <c:v>46035</c:v>
                </c:pt>
                <c:pt idx="363">
                  <c:v>46036</c:v>
                </c:pt>
                <c:pt idx="364">
                  <c:v>46037</c:v>
                </c:pt>
                <c:pt idx="365">
                  <c:v>46038</c:v>
                </c:pt>
                <c:pt idx="366">
                  <c:v>46042</c:v>
                </c:pt>
                <c:pt idx="367">
                  <c:v>46043</c:v>
                </c:pt>
                <c:pt idx="368">
                  <c:v>46044</c:v>
                </c:pt>
                <c:pt idx="369">
                  <c:v>46045</c:v>
                </c:pt>
                <c:pt idx="370">
                  <c:v>46048</c:v>
                </c:pt>
                <c:pt idx="371">
                  <c:v>46049</c:v>
                </c:pt>
                <c:pt idx="372">
                  <c:v>46050</c:v>
                </c:pt>
                <c:pt idx="373">
                  <c:v>46051</c:v>
                </c:pt>
                <c:pt idx="374">
                  <c:v>46052</c:v>
                </c:pt>
                <c:pt idx="375">
                  <c:v>46055</c:v>
                </c:pt>
                <c:pt idx="376">
                  <c:v>46056</c:v>
                </c:pt>
                <c:pt idx="377">
                  <c:v>46057</c:v>
                </c:pt>
                <c:pt idx="378">
                  <c:v>46058</c:v>
                </c:pt>
                <c:pt idx="379">
                  <c:v>46059</c:v>
                </c:pt>
                <c:pt idx="380">
                  <c:v>46062</c:v>
                </c:pt>
                <c:pt idx="381">
                  <c:v>46063</c:v>
                </c:pt>
                <c:pt idx="382">
                  <c:v>46064</c:v>
                </c:pt>
                <c:pt idx="383">
                  <c:v>46065</c:v>
                </c:pt>
                <c:pt idx="384">
                  <c:v>46066</c:v>
                </c:pt>
                <c:pt idx="385">
                  <c:v>46070</c:v>
                </c:pt>
                <c:pt idx="386">
                  <c:v>46071</c:v>
                </c:pt>
                <c:pt idx="387">
                  <c:v>46072</c:v>
                </c:pt>
                <c:pt idx="388">
                  <c:v>46073</c:v>
                </c:pt>
                <c:pt idx="389">
                  <c:v>46076</c:v>
                </c:pt>
                <c:pt idx="390">
                  <c:v>46077</c:v>
                </c:pt>
                <c:pt idx="391">
                  <c:v>46078</c:v>
                </c:pt>
                <c:pt idx="392">
                  <c:v>46079</c:v>
                </c:pt>
                <c:pt idx="393">
                  <c:v>46080</c:v>
                </c:pt>
                <c:pt idx="394">
                  <c:v>46083</c:v>
                </c:pt>
                <c:pt idx="395">
                  <c:v>46084</c:v>
                </c:pt>
                <c:pt idx="396">
                  <c:v>46085</c:v>
                </c:pt>
                <c:pt idx="397">
                  <c:v>46086</c:v>
                </c:pt>
                <c:pt idx="398">
                  <c:v>46087</c:v>
                </c:pt>
                <c:pt idx="399">
                  <c:v>46090</c:v>
                </c:pt>
                <c:pt idx="400">
                  <c:v>46091</c:v>
                </c:pt>
                <c:pt idx="401">
                  <c:v>46092</c:v>
                </c:pt>
                <c:pt idx="402">
                  <c:v>46093</c:v>
                </c:pt>
                <c:pt idx="403">
                  <c:v>46094</c:v>
                </c:pt>
                <c:pt idx="404">
                  <c:v>46097</c:v>
                </c:pt>
                <c:pt idx="405">
                  <c:v>46098</c:v>
                </c:pt>
                <c:pt idx="406">
                  <c:v>46099</c:v>
                </c:pt>
                <c:pt idx="407">
                  <c:v>46100</c:v>
                </c:pt>
                <c:pt idx="408">
                  <c:v>46101</c:v>
                </c:pt>
                <c:pt idx="409">
                  <c:v>46104</c:v>
                </c:pt>
                <c:pt idx="410">
                  <c:v>46105</c:v>
                </c:pt>
                <c:pt idx="411">
                  <c:v>46106</c:v>
                </c:pt>
                <c:pt idx="412">
                  <c:v>46107</c:v>
                </c:pt>
                <c:pt idx="413">
                  <c:v>46108</c:v>
                </c:pt>
                <c:pt idx="414">
                  <c:v>46111</c:v>
                </c:pt>
                <c:pt idx="415">
                  <c:v>46112</c:v>
                </c:pt>
                <c:pt idx="416">
                  <c:v>46113</c:v>
                </c:pt>
                <c:pt idx="417">
                  <c:v>46114</c:v>
                </c:pt>
                <c:pt idx="418">
                  <c:v>46118</c:v>
                </c:pt>
                <c:pt idx="419">
                  <c:v>46119</c:v>
                </c:pt>
                <c:pt idx="420">
                  <c:v>46120</c:v>
                </c:pt>
                <c:pt idx="421">
                  <c:v>46121</c:v>
                </c:pt>
                <c:pt idx="422">
                  <c:v>46122</c:v>
                </c:pt>
                <c:pt idx="423">
                  <c:v>46125</c:v>
                </c:pt>
                <c:pt idx="424">
                  <c:v>46126</c:v>
                </c:pt>
                <c:pt idx="425">
                  <c:v>46127</c:v>
                </c:pt>
                <c:pt idx="426">
                  <c:v>46128</c:v>
                </c:pt>
                <c:pt idx="427">
                  <c:v>46129</c:v>
                </c:pt>
                <c:pt idx="428">
                  <c:v>46132</c:v>
                </c:pt>
                <c:pt idx="429">
                  <c:v>46133</c:v>
                </c:pt>
                <c:pt idx="430">
                  <c:v>46134</c:v>
                </c:pt>
                <c:pt idx="431">
                  <c:v>46135</c:v>
                </c:pt>
                <c:pt idx="432">
                  <c:v>46136</c:v>
                </c:pt>
                <c:pt idx="433">
                  <c:v>46139</c:v>
                </c:pt>
                <c:pt idx="434">
                  <c:v>46140</c:v>
                </c:pt>
                <c:pt idx="435">
                  <c:v>46141</c:v>
                </c:pt>
                <c:pt idx="436">
                  <c:v>46142</c:v>
                </c:pt>
                <c:pt idx="437">
                  <c:v>46143</c:v>
                </c:pt>
                <c:pt idx="438">
                  <c:v>46146</c:v>
                </c:pt>
                <c:pt idx="439">
                  <c:v>46147</c:v>
                </c:pt>
                <c:pt idx="440">
                  <c:v>46148</c:v>
                </c:pt>
                <c:pt idx="441">
                  <c:v>46149</c:v>
                </c:pt>
                <c:pt idx="442">
                  <c:v>46150</c:v>
                </c:pt>
                <c:pt idx="443">
                  <c:v>46153</c:v>
                </c:pt>
                <c:pt idx="444">
                  <c:v>46154</c:v>
                </c:pt>
                <c:pt idx="445">
                  <c:v>46155</c:v>
                </c:pt>
                <c:pt idx="446">
                  <c:v>46156</c:v>
                </c:pt>
                <c:pt idx="447">
                  <c:v>46157</c:v>
                </c:pt>
                <c:pt idx="448">
                  <c:v>46160</c:v>
                </c:pt>
                <c:pt idx="449">
                  <c:v>46161</c:v>
                </c:pt>
                <c:pt idx="450">
                  <c:v>46162</c:v>
                </c:pt>
                <c:pt idx="451">
                  <c:v>46163</c:v>
                </c:pt>
                <c:pt idx="452">
                  <c:v>46164</c:v>
                </c:pt>
                <c:pt idx="453">
                  <c:v>46168</c:v>
                </c:pt>
                <c:pt idx="454">
                  <c:v>46169</c:v>
                </c:pt>
                <c:pt idx="455">
                  <c:v>46170</c:v>
                </c:pt>
                <c:pt idx="456">
                  <c:v>46171</c:v>
                </c:pt>
                <c:pt idx="457">
                  <c:v>46174</c:v>
                </c:pt>
                <c:pt idx="458">
                  <c:v>46175</c:v>
                </c:pt>
                <c:pt idx="459">
                  <c:v>46176</c:v>
                </c:pt>
                <c:pt idx="460">
                  <c:v>46177</c:v>
                </c:pt>
                <c:pt idx="461">
                  <c:v>46178</c:v>
                </c:pt>
                <c:pt idx="462">
                  <c:v>46181</c:v>
                </c:pt>
                <c:pt idx="463">
                  <c:v>46182</c:v>
                </c:pt>
                <c:pt idx="464">
                  <c:v>46183</c:v>
                </c:pt>
                <c:pt idx="465">
                  <c:v>46184</c:v>
                </c:pt>
                <c:pt idx="466">
                  <c:v>46185</c:v>
                </c:pt>
                <c:pt idx="467">
                  <c:v>46188</c:v>
                </c:pt>
                <c:pt idx="468">
                  <c:v>46189</c:v>
                </c:pt>
                <c:pt idx="469">
                  <c:v>46190</c:v>
                </c:pt>
                <c:pt idx="470">
                  <c:v>46191</c:v>
                </c:pt>
                <c:pt idx="471">
                  <c:v>46195</c:v>
                </c:pt>
                <c:pt idx="472">
                  <c:v>46196</c:v>
                </c:pt>
                <c:pt idx="473">
                  <c:v>46197</c:v>
                </c:pt>
                <c:pt idx="474">
                  <c:v>46198</c:v>
                </c:pt>
                <c:pt idx="475">
                  <c:v>46199</c:v>
                </c:pt>
                <c:pt idx="476">
                  <c:v>46202</c:v>
                </c:pt>
                <c:pt idx="477">
                  <c:v>46203</c:v>
                </c:pt>
                <c:pt idx="478">
                  <c:v>46204</c:v>
                </c:pt>
                <c:pt idx="479">
                  <c:v>46205</c:v>
                </c:pt>
                <c:pt idx="480">
                  <c:v>46209</c:v>
                </c:pt>
                <c:pt idx="481">
                  <c:v>46210</c:v>
                </c:pt>
                <c:pt idx="482">
                  <c:v>46211</c:v>
                </c:pt>
                <c:pt idx="483">
                  <c:v>46212</c:v>
                </c:pt>
                <c:pt idx="484">
                  <c:v>46213</c:v>
                </c:pt>
                <c:pt idx="485">
                  <c:v>46216</c:v>
                </c:pt>
                <c:pt idx="486">
                  <c:v>46217</c:v>
                </c:pt>
                <c:pt idx="487">
                  <c:v>46218</c:v>
                </c:pt>
                <c:pt idx="488">
                  <c:v>46219</c:v>
                </c:pt>
                <c:pt idx="489">
                  <c:v>46220</c:v>
                </c:pt>
                <c:pt idx="490">
                  <c:v>46223</c:v>
                </c:pt>
                <c:pt idx="491">
                  <c:v>46224</c:v>
                </c:pt>
                <c:pt idx="492">
                  <c:v>46225</c:v>
                </c:pt>
                <c:pt idx="493">
                  <c:v>46226</c:v>
                </c:pt>
                <c:pt idx="494">
                  <c:v>46227</c:v>
                </c:pt>
                <c:pt idx="495">
                  <c:v>46230</c:v>
                </c:pt>
                <c:pt idx="496">
                  <c:v>46231</c:v>
                </c:pt>
                <c:pt idx="497">
                  <c:v>46232</c:v>
                </c:pt>
                <c:pt idx="498">
                  <c:v>46233</c:v>
                </c:pt>
                <c:pt idx="499">
                  <c:v>46234</c:v>
                </c:pt>
              </c:numCache>
            </c:numRef>
          </c:cat>
          <c:val>
            <c:numRef>
              <c:f>Performance!$H$2:$H$501</c:f>
              <c:numCache>
                <c:formatCode>0.00</c:formatCode>
                <c:ptCount val="500"/>
                <c:pt idx="0">
                  <c:v>98.161816000000002</c:v>
                </c:pt>
                <c:pt idx="1">
                  <c:v>95.220024168659194</c:v>
                </c:pt>
                <c:pt idx="2">
                  <c:v>96.205945629704871</c:v>
                </c:pt>
                <c:pt idx="3">
                  <c:v>95.461822464102241</c:v>
                </c:pt>
                <c:pt idx="4">
                  <c:v>97.661511054413552</c:v>
                </c:pt>
                <c:pt idx="5">
                  <c:v>98.117752429146023</c:v>
                </c:pt>
                <c:pt idx="6">
                  <c:v>98.121975417210578</c:v>
                </c:pt>
                <c:pt idx="7">
                  <c:v>99.775092266590306</c:v>
                </c:pt>
                <c:pt idx="8">
                  <c:v>100.15660927114652</c:v>
                </c:pt>
                <c:pt idx="9">
                  <c:v>101.7724558798398</c:v>
                </c:pt>
                <c:pt idx="10">
                  <c:v>101.97496474799861</c:v>
                </c:pt>
                <c:pt idx="11">
                  <c:v>102.9663939082688</c:v>
                </c:pt>
                <c:pt idx="12">
                  <c:v>102.76204886224633</c:v>
                </c:pt>
                <c:pt idx="13">
                  <c:v>103.19772706556661</c:v>
                </c:pt>
                <c:pt idx="14">
                  <c:v>102.27588137725805</c:v>
                </c:pt>
                <c:pt idx="15">
                  <c:v>103.45035827898327</c:v>
                </c:pt>
                <c:pt idx="16">
                  <c:v>103.12410481507168</c:v>
                </c:pt>
                <c:pt idx="17">
                  <c:v>103.28860838707267</c:v>
                </c:pt>
                <c:pt idx="18">
                  <c:v>102.67135153180719</c:v>
                </c:pt>
                <c:pt idx="19">
                  <c:v>102.66731244083792</c:v>
                </c:pt>
                <c:pt idx="20">
                  <c:v>103.70353978534204</c:v>
                </c:pt>
                <c:pt idx="21">
                  <c:v>101.51009377091751</c:v>
                </c:pt>
                <c:pt idx="22">
                  <c:v>101.34742587585148</c:v>
                </c:pt>
                <c:pt idx="23">
                  <c:v>101.04155123676409</c:v>
                </c:pt>
                <c:pt idx="24">
                  <c:v>99.29755284369179</c:v>
                </c:pt>
                <c:pt idx="25">
                  <c:v>100.44742744240151</c:v>
                </c:pt>
                <c:pt idx="26">
                  <c:v>100.89669161980321</c:v>
                </c:pt>
                <c:pt idx="27">
                  <c:v>101.97275988076299</c:v>
                </c:pt>
                <c:pt idx="28">
                  <c:v>102.73707834735248</c:v>
                </c:pt>
                <c:pt idx="29">
                  <c:v>103.29264656381912</c:v>
                </c:pt>
                <c:pt idx="30">
                  <c:v>103.42245030104999</c:v>
                </c:pt>
                <c:pt idx="31">
                  <c:v>103.44980657337912</c:v>
                </c:pt>
                <c:pt idx="32">
                  <c:v>103.15017455361998</c:v>
                </c:pt>
                <c:pt idx="33">
                  <c:v>104.90133340548012</c:v>
                </c:pt>
                <c:pt idx="34">
                  <c:v>104.69772306438007</c:v>
                </c:pt>
                <c:pt idx="35">
                  <c:v>104.99184723685313</c:v>
                </c:pt>
                <c:pt idx="36">
                  <c:v>105.25549436428655</c:v>
                </c:pt>
                <c:pt idx="37">
                  <c:v>105.05959494328562</c:v>
                </c:pt>
                <c:pt idx="38">
                  <c:v>105.48388967401952</c:v>
                </c:pt>
                <c:pt idx="39">
                  <c:v>105.35169937315784</c:v>
                </c:pt>
                <c:pt idx="40">
                  <c:v>105.79802606162019</c:v>
                </c:pt>
                <c:pt idx="41">
                  <c:v>104.81155362883878</c:v>
                </c:pt>
                <c:pt idx="42">
                  <c:v>104.82605745162995</c:v>
                </c:pt>
                <c:pt idx="43">
                  <c:v>104.64980291863077</c:v>
                </c:pt>
                <c:pt idx="44">
                  <c:v>105.58853990625768</c:v>
                </c:pt>
                <c:pt idx="45">
                  <c:v>104.5763639391747</c:v>
                </c:pt>
                <c:pt idx="46">
                  <c:v>105.58964197687239</c:v>
                </c:pt>
                <c:pt idx="47">
                  <c:v>106.34074122431784</c:v>
                </c:pt>
                <c:pt idx="48">
                  <c:v>106.1206073827242</c:v>
                </c:pt>
                <c:pt idx="49">
                  <c:v>106.76283338051334</c:v>
                </c:pt>
                <c:pt idx="50">
                  <c:v>107.58571966270532</c:v>
                </c:pt>
                <c:pt idx="51">
                  <c:v>106.76705581164673</c:v>
                </c:pt>
                <c:pt idx="52">
                  <c:v>107.26662633948332</c:v>
                </c:pt>
                <c:pt idx="53">
                  <c:v>107.24826658371906</c:v>
                </c:pt>
                <c:pt idx="54">
                  <c:v>107.67421379928297</c:v>
                </c:pt>
                <c:pt idx="55">
                  <c:v>107.4779473958539</c:v>
                </c:pt>
                <c:pt idx="56">
                  <c:v>107.42690719341509</c:v>
                </c:pt>
                <c:pt idx="57">
                  <c:v>106.4395164098664</c:v>
                </c:pt>
                <c:pt idx="58">
                  <c:v>106.66791219538837</c:v>
                </c:pt>
                <c:pt idx="59">
                  <c:v>106.63596622236497</c:v>
                </c:pt>
                <c:pt idx="60">
                  <c:v>106.91870722136493</c:v>
                </c:pt>
                <c:pt idx="61">
                  <c:v>107.09128898343923</c:v>
                </c:pt>
                <c:pt idx="62">
                  <c:v>106.7378630987974</c:v>
                </c:pt>
                <c:pt idx="63">
                  <c:v>104.75096446167906</c:v>
                </c:pt>
                <c:pt idx="64">
                  <c:v>105.17966616381564</c:v>
                </c:pt>
                <c:pt idx="65">
                  <c:v>104.88388937279971</c:v>
                </c:pt>
                <c:pt idx="66">
                  <c:v>106.17036159700189</c:v>
                </c:pt>
                <c:pt idx="67">
                  <c:v>108.85603432351625</c:v>
                </c:pt>
                <c:pt idx="68">
                  <c:v>109.66496746290186</c:v>
                </c:pt>
                <c:pt idx="69">
                  <c:v>110.0769611992652</c:v>
                </c:pt>
                <c:pt idx="70">
                  <c:v>110.18363127851534</c:v>
                </c:pt>
                <c:pt idx="71">
                  <c:v>109.86490529198861</c:v>
                </c:pt>
                <c:pt idx="72">
                  <c:v>109.89042581083889</c:v>
                </c:pt>
                <c:pt idx="73">
                  <c:v>109.22561730619402</c:v>
                </c:pt>
                <c:pt idx="74">
                  <c:v>107.78345468357934</c:v>
                </c:pt>
                <c:pt idx="75">
                  <c:v>108.2057297801732</c:v>
                </c:pt>
                <c:pt idx="76">
                  <c:v>108.6346150927872</c:v>
                </c:pt>
                <c:pt idx="77">
                  <c:v>108.63700179528078</c:v>
                </c:pt>
                <c:pt idx="78">
                  <c:v>109.21717118514836</c:v>
                </c:pt>
                <c:pt idx="79">
                  <c:v>109.59593415047502</c:v>
                </c:pt>
                <c:pt idx="80">
                  <c:v>109.92696099786114</c:v>
                </c:pt>
                <c:pt idx="81">
                  <c:v>110.55596746576934</c:v>
                </c:pt>
                <c:pt idx="82">
                  <c:v>110.13571106664172</c:v>
                </c:pt>
                <c:pt idx="83">
                  <c:v>110.75333451258966</c:v>
                </c:pt>
                <c:pt idx="84">
                  <c:v>111.02450851447701</c:v>
                </c:pt>
                <c:pt idx="85">
                  <c:v>111.07463052884586</c:v>
                </c:pt>
                <c:pt idx="86">
                  <c:v>111.74678310504291</c:v>
                </c:pt>
                <c:pt idx="87">
                  <c:v>111.53784902720358</c:v>
                </c:pt>
                <c:pt idx="88">
                  <c:v>111.81618392180152</c:v>
                </c:pt>
                <c:pt idx="89">
                  <c:v>111.12915957006368</c:v>
                </c:pt>
                <c:pt idx="90">
                  <c:v>110.79978496530556</c:v>
                </c:pt>
                <c:pt idx="91">
                  <c:v>111.70455606537097</c:v>
                </c:pt>
                <c:pt idx="92">
                  <c:v>111.09978424769638</c:v>
                </c:pt>
                <c:pt idx="93">
                  <c:v>111.09684676940087</c:v>
                </c:pt>
                <c:pt idx="94">
                  <c:v>111.51893924126878</c:v>
                </c:pt>
                <c:pt idx="95">
                  <c:v>111.08803452079809</c:v>
                </c:pt>
                <c:pt idx="96">
                  <c:v>107.81172733835999</c:v>
                </c:pt>
                <c:pt idx="97">
                  <c:v>107.71845941303958</c:v>
                </c:pt>
                <c:pt idx="98">
                  <c:v>108.88926427461503</c:v>
                </c:pt>
                <c:pt idx="99">
                  <c:v>109.68277518794874</c:v>
                </c:pt>
                <c:pt idx="100">
                  <c:v>110.89397136317221</c:v>
                </c:pt>
                <c:pt idx="101">
                  <c:v>110.84898944156816</c:v>
                </c:pt>
                <c:pt idx="102">
                  <c:v>109.62347183503944</c:v>
                </c:pt>
                <c:pt idx="103">
                  <c:v>108.45028034322613</c:v>
                </c:pt>
                <c:pt idx="104">
                  <c:v>107.98559366651428</c:v>
                </c:pt>
                <c:pt idx="105">
                  <c:v>107.74544774432712</c:v>
                </c:pt>
                <c:pt idx="106">
                  <c:v>109.10260509429676</c:v>
                </c:pt>
                <c:pt idx="107">
                  <c:v>109.70682623156949</c:v>
                </c:pt>
                <c:pt idx="108">
                  <c:v>108.48865260377677</c:v>
                </c:pt>
                <c:pt idx="109">
                  <c:v>108.6579296182075</c:v>
                </c:pt>
                <c:pt idx="110">
                  <c:v>106.98333163720706</c:v>
                </c:pt>
                <c:pt idx="111">
                  <c:v>107.15187424770164</c:v>
                </c:pt>
                <c:pt idx="112">
                  <c:v>107.27470136963305</c:v>
                </c:pt>
                <c:pt idx="113">
                  <c:v>109.23920044812785</c:v>
                </c:pt>
                <c:pt idx="114">
                  <c:v>109.00841734369311</c:v>
                </c:pt>
                <c:pt idx="115">
                  <c:v>110.09752153145813</c:v>
                </c:pt>
                <c:pt idx="116">
                  <c:v>111.06287972072546</c:v>
                </c:pt>
                <c:pt idx="117">
                  <c:v>111.74457923393608</c:v>
                </c:pt>
                <c:pt idx="118">
                  <c:v>112.33833517314137</c:v>
                </c:pt>
                <c:pt idx="119">
                  <c:v>112.01758900532172</c:v>
                </c:pt>
                <c:pt idx="120">
                  <c:v>110.38430086636717</c:v>
                </c:pt>
                <c:pt idx="121">
                  <c:v>111.40180127489317</c:v>
                </c:pt>
                <c:pt idx="122">
                  <c:v>110.88056672896211</c:v>
                </c:pt>
                <c:pt idx="123">
                  <c:v>111.46551050590674</c:v>
                </c:pt>
                <c:pt idx="124">
                  <c:v>110.90296636748552</c:v>
                </c:pt>
                <c:pt idx="125">
                  <c:v>110.05915005758187</c:v>
                </c:pt>
                <c:pt idx="126">
                  <c:v>110.8543131090584</c:v>
                </c:pt>
                <c:pt idx="127">
                  <c:v>111.28760492853525</c:v>
                </c:pt>
                <c:pt idx="128">
                  <c:v>111.6931725729284</c:v>
                </c:pt>
                <c:pt idx="129">
                  <c:v>110.63601456543324</c:v>
                </c:pt>
                <c:pt idx="130">
                  <c:v>111.37866877044503</c:v>
                </c:pt>
                <c:pt idx="131">
                  <c:v>111.4164896249994</c:v>
                </c:pt>
                <c:pt idx="132">
                  <c:v>111.11300224890986</c:v>
                </c:pt>
                <c:pt idx="133">
                  <c:v>112.27150641103782</c:v>
                </c:pt>
                <c:pt idx="134">
                  <c:v>112.26342847615155</c:v>
                </c:pt>
                <c:pt idx="135">
                  <c:v>112.53790806823861</c:v>
                </c:pt>
                <c:pt idx="136">
                  <c:v>112.80541067571681</c:v>
                </c:pt>
                <c:pt idx="137">
                  <c:v>112.31648946476612</c:v>
                </c:pt>
                <c:pt idx="138">
                  <c:v>110.3999096568904</c:v>
                </c:pt>
                <c:pt idx="139">
                  <c:v>109.85131815381706</c:v>
                </c:pt>
                <c:pt idx="140">
                  <c:v>109.3372436447131</c:v>
                </c:pt>
                <c:pt idx="141">
                  <c:v>109.35211460322122</c:v>
                </c:pt>
                <c:pt idx="142">
                  <c:v>107.61729688757728</c:v>
                </c:pt>
                <c:pt idx="143">
                  <c:v>109.32347335033559</c:v>
                </c:pt>
                <c:pt idx="144">
                  <c:v>107.39973224095387</c:v>
                </c:pt>
                <c:pt idx="145">
                  <c:v>106.08572121892422</c:v>
                </c:pt>
                <c:pt idx="146">
                  <c:v>107.26956148600814</c:v>
                </c:pt>
                <c:pt idx="147">
                  <c:v>105.35812195180212</c:v>
                </c:pt>
                <c:pt idx="148">
                  <c:v>105.93976094626801</c:v>
                </c:pt>
                <c:pt idx="149">
                  <c:v>103.08224035848104</c:v>
                </c:pt>
                <c:pt idx="150">
                  <c:v>102.30213251825133</c:v>
                </c:pt>
                <c:pt idx="151">
                  <c:v>102.8020697405908</c:v>
                </c:pt>
                <c:pt idx="152">
                  <c:v>101.37404413378286</c:v>
                </c:pt>
                <c:pt idx="153">
                  <c:v>103.5298523914466</c:v>
                </c:pt>
                <c:pt idx="154">
                  <c:v>104.19411027737536</c:v>
                </c:pt>
                <c:pt idx="155">
                  <c:v>103.08407623965314</c:v>
                </c:pt>
                <c:pt idx="156">
                  <c:v>104.19723169860856</c:v>
                </c:pt>
                <c:pt idx="157">
                  <c:v>103.96957012509796</c:v>
                </c:pt>
                <c:pt idx="158">
                  <c:v>104.05531071049303</c:v>
                </c:pt>
                <c:pt idx="159">
                  <c:v>105.89147488550282</c:v>
                </c:pt>
                <c:pt idx="160">
                  <c:v>106.05818195224457</c:v>
                </c:pt>
                <c:pt idx="161">
                  <c:v>104.87489187678518</c:v>
                </c:pt>
                <c:pt idx="162">
                  <c:v>104.52807480434433</c:v>
                </c:pt>
                <c:pt idx="163">
                  <c:v>102.46498328631603</c:v>
                </c:pt>
                <c:pt idx="164">
                  <c:v>103.03248457159745</c:v>
                </c:pt>
                <c:pt idx="165">
                  <c:v>103.42207924485835</c:v>
                </c:pt>
                <c:pt idx="166">
                  <c:v>104.11791643888806</c:v>
                </c:pt>
                <c:pt idx="167">
                  <c:v>99.079067402078209</c:v>
                </c:pt>
                <c:pt idx="168">
                  <c:v>93.159130774849643</c:v>
                </c:pt>
                <c:pt idx="169">
                  <c:v>92.941933987813314</c:v>
                </c:pt>
                <c:pt idx="170">
                  <c:v>91.482696364979631</c:v>
                </c:pt>
                <c:pt idx="171">
                  <c:v>100.18763170662326</c:v>
                </c:pt>
                <c:pt idx="172">
                  <c:v>96.720382231078403</c:v>
                </c:pt>
                <c:pt idx="173">
                  <c:v>98.470255124033642</c:v>
                </c:pt>
                <c:pt idx="174">
                  <c:v>99.252566836404796</c:v>
                </c:pt>
                <c:pt idx="175">
                  <c:v>99.081086191630206</c:v>
                </c:pt>
                <c:pt idx="176">
                  <c:v>96.860834607381094</c:v>
                </c:pt>
                <c:pt idx="177">
                  <c:v>96.989353437171545</c:v>
                </c:pt>
                <c:pt idx="178">
                  <c:v>94.703557819934531</c:v>
                </c:pt>
                <c:pt idx="179">
                  <c:v>97.082254545729597</c:v>
                </c:pt>
                <c:pt idx="180">
                  <c:v>98.699753638586543</c:v>
                </c:pt>
                <c:pt idx="181">
                  <c:v>100.69931984353096</c:v>
                </c:pt>
                <c:pt idx="182">
                  <c:v>101.44179002664208</c:v>
                </c:pt>
                <c:pt idx="183">
                  <c:v>101.50678378151214</c:v>
                </c:pt>
                <c:pt idx="184">
                  <c:v>102.095766743726</c:v>
                </c:pt>
                <c:pt idx="185">
                  <c:v>102.24686745754904</c:v>
                </c:pt>
                <c:pt idx="186">
                  <c:v>102.89092967788221</c:v>
                </c:pt>
                <c:pt idx="187">
                  <c:v>104.40616427178581</c:v>
                </c:pt>
                <c:pt idx="188">
                  <c:v>103.73988693793062</c:v>
                </c:pt>
                <c:pt idx="189">
                  <c:v>102.94178590314991</c:v>
                </c:pt>
                <c:pt idx="190">
                  <c:v>103.38921414023508</c:v>
                </c:pt>
                <c:pt idx="191">
                  <c:v>103.98884573494492</c:v>
                </c:pt>
                <c:pt idx="192">
                  <c:v>103.9148555914276</c:v>
                </c:pt>
                <c:pt idx="193">
                  <c:v>107.29820066995488</c:v>
                </c:pt>
                <c:pt idx="194">
                  <c:v>108.07592163401485</c:v>
                </c:pt>
                <c:pt idx="195">
                  <c:v>108.1866313658591</c:v>
                </c:pt>
                <c:pt idx="196">
                  <c:v>108.63369314638487</c:v>
                </c:pt>
                <c:pt idx="197">
                  <c:v>109.3947069296571</c:v>
                </c:pt>
                <c:pt idx="198">
                  <c:v>109.49054544450405</c:v>
                </c:pt>
                <c:pt idx="199">
                  <c:v>109.06569913516482</c:v>
                </c:pt>
                <c:pt idx="200">
                  <c:v>107.30591208239203</c:v>
                </c:pt>
                <c:pt idx="201">
                  <c:v>107.25817704740217</c:v>
                </c:pt>
                <c:pt idx="202">
                  <c:v>106.53865594573331</c:v>
                </c:pt>
                <c:pt idx="203">
                  <c:v>108.7183324385002</c:v>
                </c:pt>
                <c:pt idx="204">
                  <c:v>108.11264195200215</c:v>
                </c:pt>
                <c:pt idx="205">
                  <c:v>108.54630013802077</c:v>
                </c:pt>
                <c:pt idx="206">
                  <c:v>108.53748726391257</c:v>
                </c:pt>
                <c:pt idx="207">
                  <c:v>108.98271237816863</c:v>
                </c:pt>
                <c:pt idx="208">
                  <c:v>109.61484044546722</c:v>
                </c:pt>
                <c:pt idx="209">
                  <c:v>109.62291905920804</c:v>
                </c:pt>
                <c:pt idx="210">
                  <c:v>109.04440164354013</c:v>
                </c:pt>
                <c:pt idx="211">
                  <c:v>110.16545115218481</c:v>
                </c:pt>
                <c:pt idx="212">
                  <c:v>110.26679675731775</c:v>
                </c:pt>
                <c:pt idx="213">
                  <c:v>110.87138519326625</c:v>
                </c:pt>
                <c:pt idx="214">
                  <c:v>110.56716298200674</c:v>
                </c:pt>
                <c:pt idx="215">
                  <c:v>110.98980596250546</c:v>
                </c:pt>
                <c:pt idx="216">
                  <c:v>109.73601516894031</c:v>
                </c:pt>
                <c:pt idx="217">
                  <c:v>110.76673483333791</c:v>
                </c:pt>
                <c:pt idx="218">
                  <c:v>109.84158447999351</c:v>
                </c:pt>
                <c:pt idx="219">
                  <c:v>109.80761926524062</c:v>
                </c:pt>
                <c:pt idx="220">
                  <c:v>109.56839128783318</c:v>
                </c:pt>
                <c:pt idx="221">
                  <c:v>110.62095894305583</c:v>
                </c:pt>
                <c:pt idx="222">
                  <c:v>111.85124984971364</c:v>
                </c:pt>
                <c:pt idx="223">
                  <c:v>111.85088297761412</c:v>
                </c:pt>
                <c:pt idx="224">
                  <c:v>112.7479427182182</c:v>
                </c:pt>
                <c:pt idx="225">
                  <c:v>113.33637423126459</c:v>
                </c:pt>
                <c:pt idx="226">
                  <c:v>113.92168520225329</c:v>
                </c:pt>
                <c:pt idx="227">
                  <c:v>113.79426835422197</c:v>
                </c:pt>
                <c:pt idx="228">
                  <c:v>114.33423012316155</c:v>
                </c:pt>
                <c:pt idx="229">
                  <c:v>115.28765526476249</c:v>
                </c:pt>
                <c:pt idx="230">
                  <c:v>114.38123143852745</c:v>
                </c:pt>
                <c:pt idx="231">
                  <c:v>114.29934705875291</c:v>
                </c:pt>
                <c:pt idx="232">
                  <c:v>114.99224570253166</c:v>
                </c:pt>
                <c:pt idx="233">
                  <c:v>115.30803395791258</c:v>
                </c:pt>
                <c:pt idx="234">
                  <c:v>114.92780225669534</c:v>
                </c:pt>
                <c:pt idx="235">
                  <c:v>115.08955164559141</c:v>
                </c:pt>
                <c:pt idx="236">
                  <c:v>114.63422860689354</c:v>
                </c:pt>
                <c:pt idx="237">
                  <c:v>115.00032333303022</c:v>
                </c:pt>
                <c:pt idx="238">
                  <c:v>115.61831437056372</c:v>
                </c:pt>
                <c:pt idx="239">
                  <c:v>115.60784975693004</c:v>
                </c:pt>
                <c:pt idx="240">
                  <c:v>115.76960016776046</c:v>
                </c:pt>
                <c:pt idx="241">
                  <c:v>115.84340676095542</c:v>
                </c:pt>
                <c:pt idx="242">
                  <c:v>116.7483615533632</c:v>
                </c:pt>
                <c:pt idx="243">
                  <c:v>116.82987876185061</c:v>
                </c:pt>
                <c:pt idx="244">
                  <c:v>117.2941980856114</c:v>
                </c:pt>
                <c:pt idx="245">
                  <c:v>117.31494508336877</c:v>
                </c:pt>
                <c:pt idx="246">
                  <c:v>116.96776088859013</c:v>
                </c:pt>
                <c:pt idx="247">
                  <c:v>116.82161668942548</c:v>
                </c:pt>
                <c:pt idx="248">
                  <c:v>116.38997717078439</c:v>
                </c:pt>
                <c:pt idx="249">
                  <c:v>114.52866050857081</c:v>
                </c:pt>
                <c:pt idx="250">
                  <c:v>116.21647739549185</c:v>
                </c:pt>
                <c:pt idx="251">
                  <c:v>115.65191285644661</c:v>
                </c:pt>
                <c:pt idx="252">
                  <c:v>116.49407736415685</c:v>
                </c:pt>
                <c:pt idx="253">
                  <c:v>116.40117683228127</c:v>
                </c:pt>
                <c:pt idx="254">
                  <c:v>117.30906876319646</c:v>
                </c:pt>
                <c:pt idx="255">
                  <c:v>117.01531160483448</c:v>
                </c:pt>
                <c:pt idx="256">
                  <c:v>118.34290882264713</c:v>
                </c:pt>
                <c:pt idx="257">
                  <c:v>118.72515996843156</c:v>
                </c:pt>
                <c:pt idx="258">
                  <c:v>118.76114556441799</c:v>
                </c:pt>
                <c:pt idx="259">
                  <c:v>118.41708264960332</c:v>
                </c:pt>
                <c:pt idx="260">
                  <c:v>118.40514857601389</c:v>
                </c:pt>
                <c:pt idx="261">
                  <c:v>117.7115146389348</c:v>
                </c:pt>
                <c:pt idx="262">
                  <c:v>117.42528496570849</c:v>
                </c:pt>
                <c:pt idx="263">
                  <c:v>116.95509063964879</c:v>
                </c:pt>
                <c:pt idx="264">
                  <c:v>118.73121859768966</c:v>
                </c:pt>
                <c:pt idx="265">
                  <c:v>118.22467203784979</c:v>
                </c:pt>
                <c:pt idx="266">
                  <c:v>118.71341046756082</c:v>
                </c:pt>
                <c:pt idx="267">
                  <c:v>118.99725304485466</c:v>
                </c:pt>
                <c:pt idx="268">
                  <c:v>119.37289524345894</c:v>
                </c:pt>
                <c:pt idx="269">
                  <c:v>118.6091271662991</c:v>
                </c:pt>
                <c:pt idx="270">
                  <c:v>117.78807683313329</c:v>
                </c:pt>
                <c:pt idx="271">
                  <c:v>118.3888101595515</c:v>
                </c:pt>
                <c:pt idx="272">
                  <c:v>119.37693526021958</c:v>
                </c:pt>
                <c:pt idx="273">
                  <c:v>118.99909054735005</c:v>
                </c:pt>
                <c:pt idx="274">
                  <c:v>119.24970144205186</c:v>
                </c:pt>
                <c:pt idx="275">
                  <c:v>119.57026371948032</c:v>
                </c:pt>
                <c:pt idx="276">
                  <c:v>119.92699442707156</c:v>
                </c:pt>
                <c:pt idx="277">
                  <c:v>120.94467811200046</c:v>
                </c:pt>
                <c:pt idx="278">
                  <c:v>120.88629448753545</c:v>
                </c:pt>
                <c:pt idx="279">
                  <c:v>121.45526517434817</c:v>
                </c:pt>
                <c:pt idx="280">
                  <c:v>121.29883929467216</c:v>
                </c:pt>
                <c:pt idx="281">
                  <c:v>121.18115273481169</c:v>
                </c:pt>
                <c:pt idx="282">
                  <c:v>121.76150624062008</c:v>
                </c:pt>
                <c:pt idx="283">
                  <c:v>122.3563635560532</c:v>
                </c:pt>
                <c:pt idx="284">
                  <c:v>122.8959587900263</c:v>
                </c:pt>
                <c:pt idx="285">
                  <c:v>122.21976679036976</c:v>
                </c:pt>
                <c:pt idx="286">
                  <c:v>121.87184866903829</c:v>
                </c:pt>
                <c:pt idx="287">
                  <c:v>121.26138526674416</c:v>
                </c:pt>
                <c:pt idx="288">
                  <c:v>121.97705056076683</c:v>
                </c:pt>
                <c:pt idx="289">
                  <c:v>122.29853083568376</c:v>
                </c:pt>
                <c:pt idx="290">
                  <c:v>122.79883578055293</c:v>
                </c:pt>
                <c:pt idx="291">
                  <c:v>123.21633831433489</c:v>
                </c:pt>
                <c:pt idx="292">
                  <c:v>123.29253160145832</c:v>
                </c:pt>
                <c:pt idx="293">
                  <c:v>123.30060972812885</c:v>
                </c:pt>
                <c:pt idx="294">
                  <c:v>123.75024143058174</c:v>
                </c:pt>
                <c:pt idx="295">
                  <c:v>123.27857852289081</c:v>
                </c:pt>
                <c:pt idx="296">
                  <c:v>123.99699799987661</c:v>
                </c:pt>
                <c:pt idx="297">
                  <c:v>123.655321791948</c:v>
                </c:pt>
                <c:pt idx="298">
                  <c:v>120.30282075033412</c:v>
                </c:pt>
                <c:pt idx="299">
                  <c:v>122.17937633009028</c:v>
                </c:pt>
                <c:pt idx="300">
                  <c:v>121.98825113169713</c:v>
                </c:pt>
                <c:pt idx="301">
                  <c:v>122.47937583075336</c:v>
                </c:pt>
                <c:pt idx="302">
                  <c:v>121.70844777149306</c:v>
                </c:pt>
                <c:pt idx="303">
                  <c:v>122.34993892133122</c:v>
                </c:pt>
                <c:pt idx="304">
                  <c:v>123.6556880569844</c:v>
                </c:pt>
                <c:pt idx="305">
                  <c:v>123.65972665175634</c:v>
                </c:pt>
                <c:pt idx="306">
                  <c:v>122.99969162415532</c:v>
                </c:pt>
                <c:pt idx="307">
                  <c:v>123.71645879712902</c:v>
                </c:pt>
                <c:pt idx="308">
                  <c:v>124.69411821545663</c:v>
                </c:pt>
                <c:pt idx="309">
                  <c:v>126.22661142220696</c:v>
                </c:pt>
                <c:pt idx="310">
                  <c:v>126.51541159781038</c:v>
                </c:pt>
                <c:pt idx="311">
                  <c:v>126.50990311678942</c:v>
                </c:pt>
                <c:pt idx="312">
                  <c:v>125.25684656329921</c:v>
                </c:pt>
                <c:pt idx="313">
                  <c:v>125.58475270421187</c:v>
                </c:pt>
                <c:pt idx="314">
                  <c:v>125.80084764403753</c:v>
                </c:pt>
                <c:pt idx="315">
                  <c:v>124.32435202943442</c:v>
                </c:pt>
                <c:pt idx="316">
                  <c:v>124.77857353606102</c:v>
                </c:pt>
                <c:pt idx="317">
                  <c:v>123.38377867650316</c:v>
                </c:pt>
                <c:pt idx="318">
                  <c:v>123.53946926378831</c:v>
                </c:pt>
                <c:pt idx="319">
                  <c:v>125.44209568834114</c:v>
                </c:pt>
                <c:pt idx="320">
                  <c:v>125.70243821373273</c:v>
                </c:pt>
                <c:pt idx="321">
                  <c:v>125.78156915561266</c:v>
                </c:pt>
                <c:pt idx="322">
                  <c:v>123.6990162932601</c:v>
                </c:pt>
                <c:pt idx="323">
                  <c:v>123.63696020775626</c:v>
                </c:pt>
                <c:pt idx="324">
                  <c:v>122.50416005087513</c:v>
                </c:pt>
                <c:pt idx="325">
                  <c:v>121.49271792887268</c:v>
                </c:pt>
                <c:pt idx="326">
                  <c:v>121.9487760785069</c:v>
                </c:pt>
                <c:pt idx="327">
                  <c:v>120.05037143307428</c:v>
                </c:pt>
                <c:pt idx="328">
                  <c:v>121.2296214296465</c:v>
                </c:pt>
                <c:pt idx="329">
                  <c:v>123.10470907940798</c:v>
                </c:pt>
                <c:pt idx="330">
                  <c:v>124.22025071481413</c:v>
                </c:pt>
                <c:pt idx="331">
                  <c:v>125.07820396262863</c:v>
                </c:pt>
                <c:pt idx="332">
                  <c:v>125.74797022764363</c:v>
                </c:pt>
                <c:pt idx="333">
                  <c:v>125.07857228529171</c:v>
                </c:pt>
                <c:pt idx="334">
                  <c:v>125.38591535311114</c:v>
                </c:pt>
                <c:pt idx="335">
                  <c:v>125.75953779596203</c:v>
                </c:pt>
                <c:pt idx="336">
                  <c:v>125.8954008550245</c:v>
                </c:pt>
                <c:pt idx="337">
                  <c:v>126.13921870099841</c:v>
                </c:pt>
                <c:pt idx="338">
                  <c:v>125.70060236416255</c:v>
                </c:pt>
                <c:pt idx="339">
                  <c:v>125.59044338427469</c:v>
                </c:pt>
                <c:pt idx="340">
                  <c:v>126.43811608189685</c:v>
                </c:pt>
                <c:pt idx="341">
                  <c:v>126.70102897171523</c:v>
                </c:pt>
                <c:pt idx="342">
                  <c:v>125.34993101010042</c:v>
                </c:pt>
                <c:pt idx="343">
                  <c:v>125.14980859174348</c:v>
                </c:pt>
                <c:pt idx="344">
                  <c:v>124.85146146004546</c:v>
                </c:pt>
                <c:pt idx="345">
                  <c:v>123.40415834850832</c:v>
                </c:pt>
                <c:pt idx="346">
                  <c:v>124.38328643017604</c:v>
                </c:pt>
                <c:pt idx="347">
                  <c:v>125.48010073758307</c:v>
                </c:pt>
                <c:pt idx="348">
                  <c:v>126.2877483867765</c:v>
                </c:pt>
                <c:pt idx="349">
                  <c:v>126.86241068279065</c:v>
                </c:pt>
                <c:pt idx="350">
                  <c:v>127.27110047605349</c:v>
                </c:pt>
                <c:pt idx="351">
                  <c:v>127.23236169849059</c:v>
                </c:pt>
                <c:pt idx="352">
                  <c:v>126.78805484052691</c:v>
                </c:pt>
                <c:pt idx="353">
                  <c:v>126.61363631712443</c:v>
                </c:pt>
                <c:pt idx="354">
                  <c:v>125.68206002814847</c:v>
                </c:pt>
                <c:pt idx="355">
                  <c:v>125.9201873136426</c:v>
                </c:pt>
                <c:pt idx="356">
                  <c:v>126.72030810866906</c:v>
                </c:pt>
                <c:pt idx="357">
                  <c:v>127.50555710912913</c:v>
                </c:pt>
                <c:pt idx="358">
                  <c:v>127.06694181784044</c:v>
                </c:pt>
                <c:pt idx="359">
                  <c:v>127.07667260424485</c:v>
                </c:pt>
                <c:pt idx="360">
                  <c:v>127.89955886846036</c:v>
                </c:pt>
                <c:pt idx="361">
                  <c:v>128.10133321253124</c:v>
                </c:pt>
                <c:pt idx="362">
                  <c:v>127.85292551223216</c:v>
                </c:pt>
                <c:pt idx="363">
                  <c:v>127.17104239048076</c:v>
                </c:pt>
                <c:pt idx="364">
                  <c:v>127.49913223445438</c:v>
                </c:pt>
                <c:pt idx="365">
                  <c:v>127.41724719176813</c:v>
                </c:pt>
                <c:pt idx="366">
                  <c:v>124.78904093991038</c:v>
                </c:pt>
                <c:pt idx="367">
                  <c:v>126.23505890960978</c:v>
                </c:pt>
                <c:pt idx="368">
                  <c:v>126.92777505772685</c:v>
                </c:pt>
                <c:pt idx="369">
                  <c:v>126.9692677473932</c:v>
                </c:pt>
                <c:pt idx="370">
                  <c:v>127.60488478958541</c:v>
                </c:pt>
                <c:pt idx="371">
                  <c:v>128.12575261671032</c:v>
                </c:pt>
                <c:pt idx="372">
                  <c:v>128.11528730523659</c:v>
                </c:pt>
                <c:pt idx="373">
                  <c:v>127.94968164140722</c:v>
                </c:pt>
                <c:pt idx="374">
                  <c:v>127.39925490595405</c:v>
                </c:pt>
                <c:pt idx="375">
                  <c:v>128.08609486497323</c:v>
                </c:pt>
                <c:pt idx="376">
                  <c:v>127.009659323728</c:v>
                </c:pt>
                <c:pt idx="377">
                  <c:v>126.36541425767773</c:v>
                </c:pt>
                <c:pt idx="378">
                  <c:v>124.81731535856935</c:v>
                </c:pt>
                <c:pt idx="379">
                  <c:v>127.2756934865818</c:v>
                </c:pt>
                <c:pt idx="380">
                  <c:v>127.87275394678284</c:v>
                </c:pt>
                <c:pt idx="381">
                  <c:v>127.45029433593115</c:v>
                </c:pt>
                <c:pt idx="382">
                  <c:v>127.44405182051457</c:v>
                </c:pt>
                <c:pt idx="383">
                  <c:v>125.44815689715608</c:v>
                </c:pt>
                <c:pt idx="384">
                  <c:v>125.51076430881875</c:v>
                </c:pt>
                <c:pt idx="385">
                  <c:v>125.64020104983516</c:v>
                </c:pt>
                <c:pt idx="386">
                  <c:v>126.33952571649664</c:v>
                </c:pt>
                <c:pt idx="387">
                  <c:v>125.98297788739109</c:v>
                </c:pt>
                <c:pt idx="388">
                  <c:v>126.85727203767443</c:v>
                </c:pt>
                <c:pt idx="389">
                  <c:v>125.53977173604548</c:v>
                </c:pt>
                <c:pt idx="390">
                  <c:v>126.50035687505186</c:v>
                </c:pt>
                <c:pt idx="391">
                  <c:v>127.5296080537122</c:v>
                </c:pt>
                <c:pt idx="392">
                  <c:v>126.84533773933136</c:v>
                </c:pt>
                <c:pt idx="393">
                  <c:v>126.29491015455881</c:v>
                </c:pt>
                <c:pt idx="394">
                  <c:v>126.34521594317157</c:v>
                </c:pt>
                <c:pt idx="395">
                  <c:v>125.15201172380425</c:v>
                </c:pt>
                <c:pt idx="396">
                  <c:v>126.12269448129442</c:v>
                </c:pt>
                <c:pt idx="397">
                  <c:v>125.4105174623669</c:v>
                </c:pt>
                <c:pt idx="398">
                  <c:v>123.74546710412255</c:v>
                </c:pt>
                <c:pt idx="399">
                  <c:v>124.7730655498659</c:v>
                </c:pt>
                <c:pt idx="400">
                  <c:v>124.5066650730717</c:v>
                </c:pt>
                <c:pt idx="401">
                  <c:v>124.4023807805398</c:v>
                </c:pt>
                <c:pt idx="402">
                  <c:v>122.50801615868036</c:v>
                </c:pt>
                <c:pt idx="403">
                  <c:v>121.76572906305346</c:v>
                </c:pt>
                <c:pt idx="404">
                  <c:v>122.99932426996104</c:v>
                </c:pt>
                <c:pt idx="405">
                  <c:v>123.30611656451462</c:v>
                </c:pt>
                <c:pt idx="406">
                  <c:v>121.628213786629</c:v>
                </c:pt>
                <c:pt idx="407">
                  <c:v>121.29388215257232</c:v>
                </c:pt>
                <c:pt idx="408">
                  <c:v>119.45771838340318</c:v>
                </c:pt>
                <c:pt idx="409">
                  <c:v>120.82589152359198</c:v>
                </c:pt>
                <c:pt idx="410">
                  <c:v>120.3736897502347</c:v>
                </c:pt>
                <c:pt idx="411">
                  <c:v>121.02601403478158</c:v>
                </c:pt>
                <c:pt idx="412">
                  <c:v>118.91940981902923</c:v>
                </c:pt>
                <c:pt idx="413">
                  <c:v>116.93085966433509</c:v>
                </c:pt>
                <c:pt idx="414">
                  <c:v>116.46947738619735</c:v>
                </c:pt>
                <c:pt idx="415">
                  <c:v>119.86236953174584</c:v>
                </c:pt>
                <c:pt idx="416">
                  <c:v>120.72160892085265</c:v>
                </c:pt>
                <c:pt idx="417">
                  <c:v>120.85692094342765</c:v>
                </c:pt>
                <c:pt idx="418">
                  <c:v>121.3919255267832</c:v>
                </c:pt>
                <c:pt idx="419">
                  <c:v>121.48409234623941</c:v>
                </c:pt>
                <c:pt idx="420">
                  <c:v>124.53108588969422</c:v>
                </c:pt>
                <c:pt idx="421">
                  <c:v>125.29944393494449</c:v>
                </c:pt>
                <c:pt idx="422">
                  <c:v>125.15678801203568</c:v>
                </c:pt>
                <c:pt idx="423">
                  <c:v>126.430040557247</c:v>
                </c:pt>
                <c:pt idx="424">
                  <c:v>127.91975561072978</c:v>
                </c:pt>
                <c:pt idx="425">
                  <c:v>128.94001032234451</c:v>
                </c:pt>
                <c:pt idx="426">
                  <c:v>129.27654503868592</c:v>
                </c:pt>
                <c:pt idx="427">
                  <c:v>130.8330889371006</c:v>
                </c:pt>
                <c:pt idx="428">
                  <c:v>130.52244146739014</c:v>
                </c:pt>
                <c:pt idx="429">
                  <c:v>129.69386282014011</c:v>
                </c:pt>
                <c:pt idx="430">
                  <c:v>131.05046840687055</c:v>
                </c:pt>
                <c:pt idx="431">
                  <c:v>130.50885385750584</c:v>
                </c:pt>
                <c:pt idx="432">
                  <c:v>131.54948708515528</c:v>
                </c:pt>
                <c:pt idx="433">
                  <c:v>131.71160472655441</c:v>
                </c:pt>
                <c:pt idx="434">
                  <c:v>131.06699232763009</c:v>
                </c:pt>
                <c:pt idx="435">
                  <c:v>131.01466645228314</c:v>
                </c:pt>
                <c:pt idx="436">
                  <c:v>132.35603391182153</c:v>
                </c:pt>
                <c:pt idx="437">
                  <c:v>132.74360943880481</c:v>
                </c:pt>
                <c:pt idx="438">
                  <c:v>132.20438233085079</c:v>
                </c:pt>
                <c:pt idx="439">
                  <c:v>133.27788059333346</c:v>
                </c:pt>
                <c:pt idx="440">
                  <c:v>135.22218362990841</c:v>
                </c:pt>
                <c:pt idx="441">
                  <c:v>134.70792555223287</c:v>
                </c:pt>
                <c:pt idx="442">
                  <c:v>135.84292873224129</c:v>
                </c:pt>
                <c:pt idx="443">
                  <c:v>136.09831343825792</c:v>
                </c:pt>
                <c:pt idx="444">
                  <c:v>135.88019955917551</c:v>
                </c:pt>
                <c:pt idx="445">
                  <c:v>136.67499545764502</c:v>
                </c:pt>
                <c:pt idx="446">
                  <c:v>137.72132045262072</c:v>
                </c:pt>
                <c:pt idx="447">
                  <c:v>136.01863182868203</c:v>
                </c:pt>
                <c:pt idx="448">
                  <c:v>135.91857108236357</c:v>
                </c:pt>
                <c:pt idx="449">
                  <c:v>135.01086201154709</c:v>
                </c:pt>
                <c:pt idx="450">
                  <c:v>136.46789653415848</c:v>
                </c:pt>
                <c:pt idx="451">
                  <c:v>136.7019840111204</c:v>
                </c:pt>
                <c:pt idx="452">
                  <c:v>137.21146820447032</c:v>
                </c:pt>
                <c:pt idx="453">
                  <c:v>138.04959289935962</c:v>
                </c:pt>
                <c:pt idx="454">
                  <c:v>138.07235865772466</c:v>
                </c:pt>
                <c:pt idx="455">
                  <c:v>138.86678696845721</c:v>
                </c:pt>
                <c:pt idx="456">
                  <c:v>139.16843895778155</c:v>
                </c:pt>
                <c:pt idx="457">
                  <c:v>139.53379925226179</c:v>
                </c:pt>
                <c:pt idx="458">
                  <c:v>139.71409226961364</c:v>
                </c:pt>
                <c:pt idx="459">
                  <c:v>138.68410740713375</c:v>
                </c:pt>
                <c:pt idx="460">
                  <c:v>139.24646868898753</c:v>
                </c:pt>
                <c:pt idx="461">
                  <c:v>135.56404151838447</c:v>
                </c:pt>
                <c:pt idx="462">
                  <c:v>135.96777427991327</c:v>
                </c:pt>
                <c:pt idx="463">
                  <c:v>135.61746962561398</c:v>
                </c:pt>
                <c:pt idx="464">
                  <c:v>133.42053442641384</c:v>
                </c:pt>
                <c:pt idx="465">
                  <c:v>135.75792209800346</c:v>
                </c:pt>
                <c:pt idx="466">
                  <c:v>136.44017217792776</c:v>
                </c:pt>
                <c:pt idx="467">
                  <c:v>138.69530719094999</c:v>
                </c:pt>
                <c:pt idx="468">
                  <c:v>137.90693671276827</c:v>
                </c:pt>
                <c:pt idx="469">
                  <c:v>136.23160463163927</c:v>
                </c:pt>
                <c:pt idx="470">
                  <c:v>137.70920258642704</c:v>
                </c:pt>
                <c:pt idx="471">
                  <c:v>137.1989831053842</c:v>
                </c:pt>
                <c:pt idx="472">
                  <c:v>135.22842566680768</c:v>
                </c:pt>
                <c:pt idx="473">
                  <c:v>135.09550018122997</c:v>
                </c:pt>
                <c:pt idx="474">
                  <c:v>135.08209735665699</c:v>
                </c:pt>
                <c:pt idx="475">
                  <c:v>135.01838858708066</c:v>
                </c:pt>
                <c:pt idx="476">
                  <c:v>136.60486005371439</c:v>
                </c:pt>
                <c:pt idx="477">
                  <c:v>137.68680333050622</c:v>
                </c:pt>
                <c:pt idx="478">
                  <c:v>137.39065966956281</c:v>
                </c:pt>
                <c:pt idx="479">
                  <c:v>137.39084377304678</c:v>
                </c:pt>
                <c:pt idx="480">
                  <c:v>138.38576231604617</c:v>
                </c:pt>
                <c:pt idx="481">
                  <c:v>137.76923990635194</c:v>
                </c:pt>
                <c:pt idx="482">
                  <c:v>137.38111364830297</c:v>
                </c:pt>
                <c:pt idx="483">
                  <c:v>138.49977645908498</c:v>
                </c:pt>
                <c:pt idx="484">
                  <c:v>139.08269985823705</c:v>
                </c:pt>
                <c:pt idx="485">
                  <c:v>137.98019407811481</c:v>
                </c:pt>
                <c:pt idx="486">
                  <c:v>138.49885886805055</c:v>
                </c:pt>
                <c:pt idx="487">
                  <c:v>139.02780539990789</c:v>
                </c:pt>
                <c:pt idx="488">
                  <c:v>138.31856617288469</c:v>
                </c:pt>
                <c:pt idx="489">
                  <c:v>136.92175198283081</c:v>
                </c:pt>
                <c:pt idx="490">
                  <c:v>136.65718766599704</c:v>
                </c:pt>
                <c:pt idx="491">
                  <c:v>137.86746608369529</c:v>
                </c:pt>
                <c:pt idx="492">
                  <c:v>137.6794617348956</c:v>
                </c:pt>
                <c:pt idx="493">
                  <c:v>136.01496109994847</c:v>
                </c:pt>
                <c:pt idx="494">
                  <c:v>136.08252517172525</c:v>
                </c:pt>
                <c:pt idx="495">
                  <c:v>136.10455693255054</c:v>
                </c:pt>
                <c:pt idx="496">
                  <c:v>136.39096991797712</c:v>
                </c:pt>
                <c:pt idx="497">
                  <c:v>134.32310414185</c:v>
                </c:pt>
                <c:pt idx="498">
                  <c:v>136.55345331933879</c:v>
                </c:pt>
                <c:pt idx="499">
                  <c:v>137.50981635393703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D0-40BC-AA70-DE4B2364B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7733344"/>
        <c:axId val="1269357808"/>
      </c:lineChart>
      <c:dateAx>
        <c:axId val="15777333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357808"/>
        <c:crosses val="autoZero"/>
        <c:auto val="1"/>
        <c:lblOffset val="100"/>
        <c:baseTimeUnit val="days"/>
      </c:dateAx>
      <c:valAx>
        <c:axId val="126935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73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7365D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7365D"/>
                </a:solidFill>
              </a:rPr>
              <a:t>Drawdown: Portfolio vs S&amp;P 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7365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Performance!$I$1</c:f>
              <c:strCache>
                <c:ptCount val="1"/>
                <c:pt idx="0">
                  <c:v>Portfolio Drawdown</c:v>
                </c:pt>
              </c:strCache>
            </c:strRef>
          </c:tx>
          <c:spPr>
            <a:ln w="28575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Performance!$A$2:$A$501</c:f>
              <c:numCache>
                <c:formatCode>m/d/yyyy</c:formatCode>
                <c:ptCount val="500"/>
                <c:pt idx="0">
                  <c:v>45506</c:v>
                </c:pt>
                <c:pt idx="1">
                  <c:v>45509</c:v>
                </c:pt>
                <c:pt idx="2">
                  <c:v>45510</c:v>
                </c:pt>
                <c:pt idx="3">
                  <c:v>45511</c:v>
                </c:pt>
                <c:pt idx="4">
                  <c:v>45512</c:v>
                </c:pt>
                <c:pt idx="5">
                  <c:v>45513</c:v>
                </c:pt>
                <c:pt idx="6">
                  <c:v>45516</c:v>
                </c:pt>
                <c:pt idx="7">
                  <c:v>45517</c:v>
                </c:pt>
                <c:pt idx="8">
                  <c:v>45518</c:v>
                </c:pt>
                <c:pt idx="9">
                  <c:v>45519</c:v>
                </c:pt>
                <c:pt idx="10">
                  <c:v>45520</c:v>
                </c:pt>
                <c:pt idx="11">
                  <c:v>45523</c:v>
                </c:pt>
                <c:pt idx="12">
                  <c:v>45524</c:v>
                </c:pt>
                <c:pt idx="13">
                  <c:v>45525</c:v>
                </c:pt>
                <c:pt idx="14">
                  <c:v>45526</c:v>
                </c:pt>
                <c:pt idx="15">
                  <c:v>45527</c:v>
                </c:pt>
                <c:pt idx="16">
                  <c:v>45530</c:v>
                </c:pt>
                <c:pt idx="17">
                  <c:v>45531</c:v>
                </c:pt>
                <c:pt idx="18">
                  <c:v>45532</c:v>
                </c:pt>
                <c:pt idx="19">
                  <c:v>45533</c:v>
                </c:pt>
                <c:pt idx="20">
                  <c:v>45534</c:v>
                </c:pt>
                <c:pt idx="21">
                  <c:v>45538</c:v>
                </c:pt>
                <c:pt idx="22">
                  <c:v>45539</c:v>
                </c:pt>
                <c:pt idx="23">
                  <c:v>45540</c:v>
                </c:pt>
                <c:pt idx="24">
                  <c:v>45541</c:v>
                </c:pt>
                <c:pt idx="25">
                  <c:v>45544</c:v>
                </c:pt>
                <c:pt idx="26">
                  <c:v>45545</c:v>
                </c:pt>
                <c:pt idx="27">
                  <c:v>45546</c:v>
                </c:pt>
                <c:pt idx="28">
                  <c:v>45547</c:v>
                </c:pt>
                <c:pt idx="29">
                  <c:v>45548</c:v>
                </c:pt>
                <c:pt idx="30">
                  <c:v>45551</c:v>
                </c:pt>
                <c:pt idx="31">
                  <c:v>45552</c:v>
                </c:pt>
                <c:pt idx="32">
                  <c:v>45553</c:v>
                </c:pt>
                <c:pt idx="33">
                  <c:v>45554</c:v>
                </c:pt>
                <c:pt idx="34">
                  <c:v>45555</c:v>
                </c:pt>
                <c:pt idx="35">
                  <c:v>45558</c:v>
                </c:pt>
                <c:pt idx="36">
                  <c:v>45559</c:v>
                </c:pt>
                <c:pt idx="37">
                  <c:v>45560</c:v>
                </c:pt>
                <c:pt idx="38">
                  <c:v>45561</c:v>
                </c:pt>
                <c:pt idx="39">
                  <c:v>45562</c:v>
                </c:pt>
                <c:pt idx="40">
                  <c:v>45565</c:v>
                </c:pt>
                <c:pt idx="41">
                  <c:v>45566</c:v>
                </c:pt>
                <c:pt idx="42">
                  <c:v>45567</c:v>
                </c:pt>
                <c:pt idx="43">
                  <c:v>45568</c:v>
                </c:pt>
                <c:pt idx="44">
                  <c:v>45569</c:v>
                </c:pt>
                <c:pt idx="45">
                  <c:v>45572</c:v>
                </c:pt>
                <c:pt idx="46">
                  <c:v>45573</c:v>
                </c:pt>
                <c:pt idx="47">
                  <c:v>45574</c:v>
                </c:pt>
                <c:pt idx="48">
                  <c:v>45575</c:v>
                </c:pt>
                <c:pt idx="49">
                  <c:v>45576</c:v>
                </c:pt>
                <c:pt idx="50">
                  <c:v>45579</c:v>
                </c:pt>
                <c:pt idx="51">
                  <c:v>45580</c:v>
                </c:pt>
                <c:pt idx="52">
                  <c:v>45581</c:v>
                </c:pt>
                <c:pt idx="53">
                  <c:v>45582</c:v>
                </c:pt>
                <c:pt idx="54">
                  <c:v>45583</c:v>
                </c:pt>
                <c:pt idx="55">
                  <c:v>45586</c:v>
                </c:pt>
                <c:pt idx="56">
                  <c:v>45587</c:v>
                </c:pt>
                <c:pt idx="57">
                  <c:v>45588</c:v>
                </c:pt>
                <c:pt idx="58">
                  <c:v>45589</c:v>
                </c:pt>
                <c:pt idx="59">
                  <c:v>45590</c:v>
                </c:pt>
                <c:pt idx="60">
                  <c:v>45593</c:v>
                </c:pt>
                <c:pt idx="61">
                  <c:v>45594</c:v>
                </c:pt>
                <c:pt idx="62">
                  <c:v>45595</c:v>
                </c:pt>
                <c:pt idx="63">
                  <c:v>45596</c:v>
                </c:pt>
                <c:pt idx="64">
                  <c:v>45597</c:v>
                </c:pt>
                <c:pt idx="65">
                  <c:v>45600</c:v>
                </c:pt>
                <c:pt idx="66">
                  <c:v>45601</c:v>
                </c:pt>
                <c:pt idx="67">
                  <c:v>45602</c:v>
                </c:pt>
                <c:pt idx="68">
                  <c:v>45603</c:v>
                </c:pt>
                <c:pt idx="69">
                  <c:v>45604</c:v>
                </c:pt>
                <c:pt idx="70">
                  <c:v>45607</c:v>
                </c:pt>
                <c:pt idx="71">
                  <c:v>45608</c:v>
                </c:pt>
                <c:pt idx="72">
                  <c:v>45609</c:v>
                </c:pt>
                <c:pt idx="73">
                  <c:v>45610</c:v>
                </c:pt>
                <c:pt idx="74">
                  <c:v>45611</c:v>
                </c:pt>
                <c:pt idx="75">
                  <c:v>45614</c:v>
                </c:pt>
                <c:pt idx="76">
                  <c:v>45615</c:v>
                </c:pt>
                <c:pt idx="77">
                  <c:v>45616</c:v>
                </c:pt>
                <c:pt idx="78">
                  <c:v>45617</c:v>
                </c:pt>
                <c:pt idx="79">
                  <c:v>45618</c:v>
                </c:pt>
                <c:pt idx="80">
                  <c:v>45621</c:v>
                </c:pt>
                <c:pt idx="81">
                  <c:v>45622</c:v>
                </c:pt>
                <c:pt idx="82">
                  <c:v>45623</c:v>
                </c:pt>
                <c:pt idx="83">
                  <c:v>45625</c:v>
                </c:pt>
                <c:pt idx="84">
                  <c:v>45628</c:v>
                </c:pt>
                <c:pt idx="85">
                  <c:v>45629</c:v>
                </c:pt>
                <c:pt idx="86">
                  <c:v>45630</c:v>
                </c:pt>
                <c:pt idx="87">
                  <c:v>45631</c:v>
                </c:pt>
                <c:pt idx="88">
                  <c:v>45632</c:v>
                </c:pt>
                <c:pt idx="89">
                  <c:v>45635</c:v>
                </c:pt>
                <c:pt idx="90">
                  <c:v>45636</c:v>
                </c:pt>
                <c:pt idx="91">
                  <c:v>45637</c:v>
                </c:pt>
                <c:pt idx="92">
                  <c:v>45638</c:v>
                </c:pt>
                <c:pt idx="93">
                  <c:v>45639</c:v>
                </c:pt>
                <c:pt idx="94">
                  <c:v>45642</c:v>
                </c:pt>
                <c:pt idx="95">
                  <c:v>45643</c:v>
                </c:pt>
                <c:pt idx="96">
                  <c:v>45644</c:v>
                </c:pt>
                <c:pt idx="97">
                  <c:v>45645</c:v>
                </c:pt>
                <c:pt idx="98">
                  <c:v>45646</c:v>
                </c:pt>
                <c:pt idx="99">
                  <c:v>45649</c:v>
                </c:pt>
                <c:pt idx="100">
                  <c:v>45650</c:v>
                </c:pt>
                <c:pt idx="101">
                  <c:v>45652</c:v>
                </c:pt>
                <c:pt idx="102">
                  <c:v>45653</c:v>
                </c:pt>
                <c:pt idx="103">
                  <c:v>45656</c:v>
                </c:pt>
                <c:pt idx="104">
                  <c:v>45657</c:v>
                </c:pt>
                <c:pt idx="105">
                  <c:v>45659</c:v>
                </c:pt>
                <c:pt idx="106">
                  <c:v>45660</c:v>
                </c:pt>
                <c:pt idx="107">
                  <c:v>45663</c:v>
                </c:pt>
                <c:pt idx="108">
                  <c:v>45664</c:v>
                </c:pt>
                <c:pt idx="109">
                  <c:v>45665</c:v>
                </c:pt>
                <c:pt idx="110">
                  <c:v>45667</c:v>
                </c:pt>
                <c:pt idx="111">
                  <c:v>45670</c:v>
                </c:pt>
                <c:pt idx="112">
                  <c:v>45671</c:v>
                </c:pt>
                <c:pt idx="113">
                  <c:v>45672</c:v>
                </c:pt>
                <c:pt idx="114">
                  <c:v>45673</c:v>
                </c:pt>
                <c:pt idx="115">
                  <c:v>45674</c:v>
                </c:pt>
                <c:pt idx="116">
                  <c:v>45678</c:v>
                </c:pt>
                <c:pt idx="117">
                  <c:v>45679</c:v>
                </c:pt>
                <c:pt idx="118">
                  <c:v>45680</c:v>
                </c:pt>
                <c:pt idx="119">
                  <c:v>45681</c:v>
                </c:pt>
                <c:pt idx="120">
                  <c:v>45684</c:v>
                </c:pt>
                <c:pt idx="121">
                  <c:v>45685</c:v>
                </c:pt>
                <c:pt idx="122">
                  <c:v>45686</c:v>
                </c:pt>
                <c:pt idx="123">
                  <c:v>45687</c:v>
                </c:pt>
                <c:pt idx="124">
                  <c:v>45688</c:v>
                </c:pt>
                <c:pt idx="125">
                  <c:v>45691</c:v>
                </c:pt>
                <c:pt idx="126">
                  <c:v>45692</c:v>
                </c:pt>
                <c:pt idx="127">
                  <c:v>45693</c:v>
                </c:pt>
                <c:pt idx="128">
                  <c:v>45694</c:v>
                </c:pt>
                <c:pt idx="129">
                  <c:v>45695</c:v>
                </c:pt>
                <c:pt idx="130">
                  <c:v>45698</c:v>
                </c:pt>
                <c:pt idx="131">
                  <c:v>45699</c:v>
                </c:pt>
                <c:pt idx="132">
                  <c:v>45700</c:v>
                </c:pt>
                <c:pt idx="133">
                  <c:v>45701</c:v>
                </c:pt>
                <c:pt idx="134">
                  <c:v>45702</c:v>
                </c:pt>
                <c:pt idx="135">
                  <c:v>45706</c:v>
                </c:pt>
                <c:pt idx="136">
                  <c:v>45707</c:v>
                </c:pt>
                <c:pt idx="137">
                  <c:v>45708</c:v>
                </c:pt>
                <c:pt idx="138">
                  <c:v>45709</c:v>
                </c:pt>
                <c:pt idx="139">
                  <c:v>45712</c:v>
                </c:pt>
                <c:pt idx="140">
                  <c:v>45713</c:v>
                </c:pt>
                <c:pt idx="141">
                  <c:v>45714</c:v>
                </c:pt>
                <c:pt idx="142">
                  <c:v>45715</c:v>
                </c:pt>
                <c:pt idx="143">
                  <c:v>45716</c:v>
                </c:pt>
                <c:pt idx="144">
                  <c:v>45719</c:v>
                </c:pt>
                <c:pt idx="145">
                  <c:v>45720</c:v>
                </c:pt>
                <c:pt idx="146">
                  <c:v>45721</c:v>
                </c:pt>
                <c:pt idx="147">
                  <c:v>45722</c:v>
                </c:pt>
                <c:pt idx="148">
                  <c:v>45723</c:v>
                </c:pt>
                <c:pt idx="149">
                  <c:v>45726</c:v>
                </c:pt>
                <c:pt idx="150">
                  <c:v>45727</c:v>
                </c:pt>
                <c:pt idx="151">
                  <c:v>45728</c:v>
                </c:pt>
                <c:pt idx="152">
                  <c:v>45729</c:v>
                </c:pt>
                <c:pt idx="153">
                  <c:v>45730</c:v>
                </c:pt>
                <c:pt idx="154">
                  <c:v>45733</c:v>
                </c:pt>
                <c:pt idx="155">
                  <c:v>45734</c:v>
                </c:pt>
                <c:pt idx="156">
                  <c:v>45735</c:v>
                </c:pt>
                <c:pt idx="157">
                  <c:v>45736</c:v>
                </c:pt>
                <c:pt idx="158">
                  <c:v>45737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45747</c:v>
                </c:pt>
                <c:pt idx="165">
                  <c:v>45748</c:v>
                </c:pt>
                <c:pt idx="166">
                  <c:v>45749</c:v>
                </c:pt>
                <c:pt idx="167">
                  <c:v>45750</c:v>
                </c:pt>
                <c:pt idx="168">
                  <c:v>45751</c:v>
                </c:pt>
                <c:pt idx="169">
                  <c:v>45754</c:v>
                </c:pt>
                <c:pt idx="170">
                  <c:v>45755</c:v>
                </c:pt>
                <c:pt idx="171">
                  <c:v>45756</c:v>
                </c:pt>
                <c:pt idx="172">
                  <c:v>45757</c:v>
                </c:pt>
                <c:pt idx="173">
                  <c:v>45758</c:v>
                </c:pt>
                <c:pt idx="174">
                  <c:v>45761</c:v>
                </c:pt>
                <c:pt idx="175">
                  <c:v>45762</c:v>
                </c:pt>
                <c:pt idx="176">
                  <c:v>45763</c:v>
                </c:pt>
                <c:pt idx="177">
                  <c:v>45764</c:v>
                </c:pt>
                <c:pt idx="178">
                  <c:v>45768</c:v>
                </c:pt>
                <c:pt idx="179">
                  <c:v>45769</c:v>
                </c:pt>
                <c:pt idx="180">
                  <c:v>45770</c:v>
                </c:pt>
                <c:pt idx="181">
                  <c:v>45771</c:v>
                </c:pt>
                <c:pt idx="182">
                  <c:v>45772</c:v>
                </c:pt>
                <c:pt idx="183">
                  <c:v>45775</c:v>
                </c:pt>
                <c:pt idx="184">
                  <c:v>45776</c:v>
                </c:pt>
                <c:pt idx="185">
                  <c:v>45777</c:v>
                </c:pt>
                <c:pt idx="186">
                  <c:v>45778</c:v>
                </c:pt>
                <c:pt idx="187">
                  <c:v>45779</c:v>
                </c:pt>
                <c:pt idx="188">
                  <c:v>45782</c:v>
                </c:pt>
                <c:pt idx="189">
                  <c:v>45783</c:v>
                </c:pt>
                <c:pt idx="190">
                  <c:v>45784</c:v>
                </c:pt>
                <c:pt idx="191">
                  <c:v>45785</c:v>
                </c:pt>
                <c:pt idx="192">
                  <c:v>45786</c:v>
                </c:pt>
                <c:pt idx="193">
                  <c:v>45789</c:v>
                </c:pt>
                <c:pt idx="194">
                  <c:v>45790</c:v>
                </c:pt>
                <c:pt idx="195">
                  <c:v>45791</c:v>
                </c:pt>
                <c:pt idx="196">
                  <c:v>45792</c:v>
                </c:pt>
                <c:pt idx="197">
                  <c:v>45793</c:v>
                </c:pt>
                <c:pt idx="198">
                  <c:v>45796</c:v>
                </c:pt>
                <c:pt idx="199">
                  <c:v>45797</c:v>
                </c:pt>
                <c:pt idx="200">
                  <c:v>45798</c:v>
                </c:pt>
                <c:pt idx="201">
                  <c:v>45799</c:v>
                </c:pt>
                <c:pt idx="202">
                  <c:v>45800</c:v>
                </c:pt>
                <c:pt idx="203">
                  <c:v>45804</c:v>
                </c:pt>
                <c:pt idx="204">
                  <c:v>45805</c:v>
                </c:pt>
                <c:pt idx="205">
                  <c:v>45806</c:v>
                </c:pt>
                <c:pt idx="206">
                  <c:v>45807</c:v>
                </c:pt>
                <c:pt idx="207">
                  <c:v>45810</c:v>
                </c:pt>
                <c:pt idx="208">
                  <c:v>45811</c:v>
                </c:pt>
                <c:pt idx="209">
                  <c:v>45812</c:v>
                </c:pt>
                <c:pt idx="210">
                  <c:v>45813</c:v>
                </c:pt>
                <c:pt idx="211">
                  <c:v>45814</c:v>
                </c:pt>
                <c:pt idx="212">
                  <c:v>45817</c:v>
                </c:pt>
                <c:pt idx="213">
                  <c:v>45818</c:v>
                </c:pt>
                <c:pt idx="214">
                  <c:v>45819</c:v>
                </c:pt>
                <c:pt idx="215">
                  <c:v>45820</c:v>
                </c:pt>
                <c:pt idx="216">
                  <c:v>45821</c:v>
                </c:pt>
                <c:pt idx="217">
                  <c:v>45824</c:v>
                </c:pt>
                <c:pt idx="218">
                  <c:v>45825</c:v>
                </c:pt>
                <c:pt idx="219">
                  <c:v>45826</c:v>
                </c:pt>
                <c:pt idx="220">
                  <c:v>45828</c:v>
                </c:pt>
                <c:pt idx="221">
                  <c:v>45831</c:v>
                </c:pt>
                <c:pt idx="222">
                  <c:v>45832</c:v>
                </c:pt>
                <c:pt idx="223">
                  <c:v>45833</c:v>
                </c:pt>
                <c:pt idx="224">
                  <c:v>45834</c:v>
                </c:pt>
                <c:pt idx="225">
                  <c:v>45835</c:v>
                </c:pt>
                <c:pt idx="226">
                  <c:v>45838</c:v>
                </c:pt>
                <c:pt idx="227">
                  <c:v>45839</c:v>
                </c:pt>
                <c:pt idx="228">
                  <c:v>45840</c:v>
                </c:pt>
                <c:pt idx="229">
                  <c:v>45841</c:v>
                </c:pt>
                <c:pt idx="230">
                  <c:v>45845</c:v>
                </c:pt>
                <c:pt idx="231">
                  <c:v>45846</c:v>
                </c:pt>
                <c:pt idx="232">
                  <c:v>45847</c:v>
                </c:pt>
                <c:pt idx="233">
                  <c:v>45848</c:v>
                </c:pt>
                <c:pt idx="234">
                  <c:v>45849</c:v>
                </c:pt>
                <c:pt idx="235">
                  <c:v>45852</c:v>
                </c:pt>
                <c:pt idx="236">
                  <c:v>45853</c:v>
                </c:pt>
                <c:pt idx="237">
                  <c:v>45854</c:v>
                </c:pt>
                <c:pt idx="238">
                  <c:v>45855</c:v>
                </c:pt>
                <c:pt idx="239">
                  <c:v>45856</c:v>
                </c:pt>
                <c:pt idx="240">
                  <c:v>45859</c:v>
                </c:pt>
                <c:pt idx="241">
                  <c:v>45860</c:v>
                </c:pt>
                <c:pt idx="242">
                  <c:v>45861</c:v>
                </c:pt>
                <c:pt idx="243">
                  <c:v>45862</c:v>
                </c:pt>
                <c:pt idx="244">
                  <c:v>45863</c:v>
                </c:pt>
                <c:pt idx="245">
                  <c:v>45866</c:v>
                </c:pt>
                <c:pt idx="246">
                  <c:v>45867</c:v>
                </c:pt>
                <c:pt idx="247">
                  <c:v>45868</c:v>
                </c:pt>
                <c:pt idx="248">
                  <c:v>45869</c:v>
                </c:pt>
                <c:pt idx="249">
                  <c:v>45870</c:v>
                </c:pt>
                <c:pt idx="250">
                  <c:v>45873</c:v>
                </c:pt>
                <c:pt idx="251">
                  <c:v>45874</c:v>
                </c:pt>
                <c:pt idx="252">
                  <c:v>45875</c:v>
                </c:pt>
                <c:pt idx="253">
                  <c:v>45876</c:v>
                </c:pt>
                <c:pt idx="254">
                  <c:v>45877</c:v>
                </c:pt>
                <c:pt idx="255">
                  <c:v>45880</c:v>
                </c:pt>
                <c:pt idx="256">
                  <c:v>45881</c:v>
                </c:pt>
                <c:pt idx="257">
                  <c:v>45882</c:v>
                </c:pt>
                <c:pt idx="258">
                  <c:v>45883</c:v>
                </c:pt>
                <c:pt idx="259">
                  <c:v>45884</c:v>
                </c:pt>
                <c:pt idx="260">
                  <c:v>45887</c:v>
                </c:pt>
                <c:pt idx="261">
                  <c:v>45888</c:v>
                </c:pt>
                <c:pt idx="262">
                  <c:v>45889</c:v>
                </c:pt>
                <c:pt idx="263">
                  <c:v>45890</c:v>
                </c:pt>
                <c:pt idx="264">
                  <c:v>45891</c:v>
                </c:pt>
                <c:pt idx="265">
                  <c:v>45894</c:v>
                </c:pt>
                <c:pt idx="266">
                  <c:v>45895</c:v>
                </c:pt>
                <c:pt idx="267">
                  <c:v>45896</c:v>
                </c:pt>
                <c:pt idx="268">
                  <c:v>45897</c:v>
                </c:pt>
                <c:pt idx="269">
                  <c:v>45898</c:v>
                </c:pt>
                <c:pt idx="270">
                  <c:v>45902</c:v>
                </c:pt>
                <c:pt idx="271">
                  <c:v>45903</c:v>
                </c:pt>
                <c:pt idx="272">
                  <c:v>45904</c:v>
                </c:pt>
                <c:pt idx="273">
                  <c:v>45905</c:v>
                </c:pt>
                <c:pt idx="274">
                  <c:v>45908</c:v>
                </c:pt>
                <c:pt idx="275">
                  <c:v>45909</c:v>
                </c:pt>
                <c:pt idx="276">
                  <c:v>45910</c:v>
                </c:pt>
                <c:pt idx="277">
                  <c:v>45911</c:v>
                </c:pt>
                <c:pt idx="278">
                  <c:v>45912</c:v>
                </c:pt>
                <c:pt idx="279">
                  <c:v>45915</c:v>
                </c:pt>
                <c:pt idx="280">
                  <c:v>45916</c:v>
                </c:pt>
                <c:pt idx="281">
                  <c:v>45917</c:v>
                </c:pt>
                <c:pt idx="282">
                  <c:v>45918</c:v>
                </c:pt>
                <c:pt idx="283">
                  <c:v>45919</c:v>
                </c:pt>
                <c:pt idx="284">
                  <c:v>45922</c:v>
                </c:pt>
                <c:pt idx="285">
                  <c:v>45923</c:v>
                </c:pt>
                <c:pt idx="286">
                  <c:v>45924</c:v>
                </c:pt>
                <c:pt idx="287">
                  <c:v>45925</c:v>
                </c:pt>
                <c:pt idx="288">
                  <c:v>45926</c:v>
                </c:pt>
                <c:pt idx="289">
                  <c:v>45929</c:v>
                </c:pt>
                <c:pt idx="290">
                  <c:v>45930</c:v>
                </c:pt>
                <c:pt idx="291">
                  <c:v>45931</c:v>
                </c:pt>
                <c:pt idx="292">
                  <c:v>45932</c:v>
                </c:pt>
                <c:pt idx="293">
                  <c:v>45933</c:v>
                </c:pt>
                <c:pt idx="294">
                  <c:v>45936</c:v>
                </c:pt>
                <c:pt idx="295">
                  <c:v>45937</c:v>
                </c:pt>
                <c:pt idx="296">
                  <c:v>45938</c:v>
                </c:pt>
                <c:pt idx="297">
                  <c:v>45939</c:v>
                </c:pt>
                <c:pt idx="298">
                  <c:v>45940</c:v>
                </c:pt>
                <c:pt idx="299">
                  <c:v>45943</c:v>
                </c:pt>
                <c:pt idx="300">
                  <c:v>45944</c:v>
                </c:pt>
                <c:pt idx="301">
                  <c:v>45945</c:v>
                </c:pt>
                <c:pt idx="302">
                  <c:v>45946</c:v>
                </c:pt>
                <c:pt idx="303">
                  <c:v>45947</c:v>
                </c:pt>
                <c:pt idx="304">
                  <c:v>45950</c:v>
                </c:pt>
                <c:pt idx="305">
                  <c:v>45951</c:v>
                </c:pt>
                <c:pt idx="306">
                  <c:v>45952</c:v>
                </c:pt>
                <c:pt idx="307">
                  <c:v>45953</c:v>
                </c:pt>
                <c:pt idx="308">
                  <c:v>45954</c:v>
                </c:pt>
                <c:pt idx="309">
                  <c:v>45957</c:v>
                </c:pt>
                <c:pt idx="310">
                  <c:v>45958</c:v>
                </c:pt>
                <c:pt idx="311">
                  <c:v>45959</c:v>
                </c:pt>
                <c:pt idx="312">
                  <c:v>45960</c:v>
                </c:pt>
                <c:pt idx="313">
                  <c:v>45961</c:v>
                </c:pt>
                <c:pt idx="314">
                  <c:v>45964</c:v>
                </c:pt>
                <c:pt idx="315">
                  <c:v>45965</c:v>
                </c:pt>
                <c:pt idx="316">
                  <c:v>45966</c:v>
                </c:pt>
                <c:pt idx="317">
                  <c:v>45967</c:v>
                </c:pt>
                <c:pt idx="318">
                  <c:v>45968</c:v>
                </c:pt>
                <c:pt idx="319">
                  <c:v>45971</c:v>
                </c:pt>
                <c:pt idx="320">
                  <c:v>45972</c:v>
                </c:pt>
                <c:pt idx="321">
                  <c:v>45973</c:v>
                </c:pt>
                <c:pt idx="322">
                  <c:v>45974</c:v>
                </c:pt>
                <c:pt idx="323">
                  <c:v>45975</c:v>
                </c:pt>
                <c:pt idx="324">
                  <c:v>45978</c:v>
                </c:pt>
                <c:pt idx="325">
                  <c:v>45979</c:v>
                </c:pt>
                <c:pt idx="326">
                  <c:v>45980</c:v>
                </c:pt>
                <c:pt idx="327">
                  <c:v>45981</c:v>
                </c:pt>
                <c:pt idx="328">
                  <c:v>45982</c:v>
                </c:pt>
                <c:pt idx="329">
                  <c:v>45985</c:v>
                </c:pt>
                <c:pt idx="330">
                  <c:v>45986</c:v>
                </c:pt>
                <c:pt idx="331">
                  <c:v>45987</c:v>
                </c:pt>
                <c:pt idx="332">
                  <c:v>45989</c:v>
                </c:pt>
                <c:pt idx="333">
                  <c:v>45992</c:v>
                </c:pt>
                <c:pt idx="334">
                  <c:v>45993</c:v>
                </c:pt>
                <c:pt idx="335">
                  <c:v>45994</c:v>
                </c:pt>
                <c:pt idx="336">
                  <c:v>45995</c:v>
                </c:pt>
                <c:pt idx="337">
                  <c:v>45996</c:v>
                </c:pt>
                <c:pt idx="338">
                  <c:v>45999</c:v>
                </c:pt>
                <c:pt idx="339">
                  <c:v>46000</c:v>
                </c:pt>
                <c:pt idx="340">
                  <c:v>46001</c:v>
                </c:pt>
                <c:pt idx="341">
                  <c:v>46002</c:v>
                </c:pt>
                <c:pt idx="342">
                  <c:v>46003</c:v>
                </c:pt>
                <c:pt idx="343">
                  <c:v>46006</c:v>
                </c:pt>
                <c:pt idx="344">
                  <c:v>46007</c:v>
                </c:pt>
                <c:pt idx="345">
                  <c:v>46008</c:v>
                </c:pt>
                <c:pt idx="346">
                  <c:v>46009</c:v>
                </c:pt>
                <c:pt idx="347">
                  <c:v>46010</c:v>
                </c:pt>
                <c:pt idx="348">
                  <c:v>46013</c:v>
                </c:pt>
                <c:pt idx="349">
                  <c:v>46014</c:v>
                </c:pt>
                <c:pt idx="350">
                  <c:v>46015</c:v>
                </c:pt>
                <c:pt idx="351">
                  <c:v>46017</c:v>
                </c:pt>
                <c:pt idx="352">
                  <c:v>46020</c:v>
                </c:pt>
                <c:pt idx="353">
                  <c:v>46021</c:v>
                </c:pt>
                <c:pt idx="354">
                  <c:v>46022</c:v>
                </c:pt>
                <c:pt idx="355">
                  <c:v>46024</c:v>
                </c:pt>
                <c:pt idx="356">
                  <c:v>46027</c:v>
                </c:pt>
                <c:pt idx="357">
                  <c:v>46028</c:v>
                </c:pt>
                <c:pt idx="358">
                  <c:v>46029</c:v>
                </c:pt>
                <c:pt idx="359">
                  <c:v>46030</c:v>
                </c:pt>
                <c:pt idx="360">
                  <c:v>46031</c:v>
                </c:pt>
                <c:pt idx="361">
                  <c:v>46034</c:v>
                </c:pt>
                <c:pt idx="362">
                  <c:v>46035</c:v>
                </c:pt>
                <c:pt idx="363">
                  <c:v>46036</c:v>
                </c:pt>
                <c:pt idx="364">
                  <c:v>46037</c:v>
                </c:pt>
                <c:pt idx="365">
                  <c:v>46038</c:v>
                </c:pt>
                <c:pt idx="366">
                  <c:v>46042</c:v>
                </c:pt>
                <c:pt idx="367">
                  <c:v>46043</c:v>
                </c:pt>
                <c:pt idx="368">
                  <c:v>46044</c:v>
                </c:pt>
                <c:pt idx="369">
                  <c:v>46045</c:v>
                </c:pt>
                <c:pt idx="370">
                  <c:v>46048</c:v>
                </c:pt>
                <c:pt idx="371">
                  <c:v>46049</c:v>
                </c:pt>
                <c:pt idx="372">
                  <c:v>46050</c:v>
                </c:pt>
                <c:pt idx="373">
                  <c:v>46051</c:v>
                </c:pt>
                <c:pt idx="374">
                  <c:v>46052</c:v>
                </c:pt>
                <c:pt idx="375">
                  <c:v>46055</c:v>
                </c:pt>
                <c:pt idx="376">
                  <c:v>46056</c:v>
                </c:pt>
                <c:pt idx="377">
                  <c:v>46057</c:v>
                </c:pt>
                <c:pt idx="378">
                  <c:v>46058</c:v>
                </c:pt>
                <c:pt idx="379">
                  <c:v>46059</c:v>
                </c:pt>
                <c:pt idx="380">
                  <c:v>46062</c:v>
                </c:pt>
                <c:pt idx="381">
                  <c:v>46063</c:v>
                </c:pt>
                <c:pt idx="382">
                  <c:v>46064</c:v>
                </c:pt>
                <c:pt idx="383">
                  <c:v>46065</c:v>
                </c:pt>
                <c:pt idx="384">
                  <c:v>46066</c:v>
                </c:pt>
                <c:pt idx="385">
                  <c:v>46070</c:v>
                </c:pt>
                <c:pt idx="386">
                  <c:v>46071</c:v>
                </c:pt>
                <c:pt idx="387">
                  <c:v>46072</c:v>
                </c:pt>
                <c:pt idx="388">
                  <c:v>46073</c:v>
                </c:pt>
                <c:pt idx="389">
                  <c:v>46076</c:v>
                </c:pt>
                <c:pt idx="390">
                  <c:v>46077</c:v>
                </c:pt>
                <c:pt idx="391">
                  <c:v>46078</c:v>
                </c:pt>
                <c:pt idx="392">
                  <c:v>46079</c:v>
                </c:pt>
                <c:pt idx="393">
                  <c:v>46080</c:v>
                </c:pt>
                <c:pt idx="394">
                  <c:v>46083</c:v>
                </c:pt>
                <c:pt idx="395">
                  <c:v>46084</c:v>
                </c:pt>
                <c:pt idx="396">
                  <c:v>46085</c:v>
                </c:pt>
                <c:pt idx="397">
                  <c:v>46086</c:v>
                </c:pt>
                <c:pt idx="398">
                  <c:v>46087</c:v>
                </c:pt>
                <c:pt idx="399">
                  <c:v>46090</c:v>
                </c:pt>
                <c:pt idx="400">
                  <c:v>46091</c:v>
                </c:pt>
                <c:pt idx="401">
                  <c:v>46092</c:v>
                </c:pt>
                <c:pt idx="402">
                  <c:v>46093</c:v>
                </c:pt>
                <c:pt idx="403">
                  <c:v>46094</c:v>
                </c:pt>
                <c:pt idx="404">
                  <c:v>46097</c:v>
                </c:pt>
                <c:pt idx="405">
                  <c:v>46098</c:v>
                </c:pt>
                <c:pt idx="406">
                  <c:v>46099</c:v>
                </c:pt>
                <c:pt idx="407">
                  <c:v>46100</c:v>
                </c:pt>
                <c:pt idx="408">
                  <c:v>46101</c:v>
                </c:pt>
                <c:pt idx="409">
                  <c:v>46104</c:v>
                </c:pt>
                <c:pt idx="410">
                  <c:v>46105</c:v>
                </c:pt>
                <c:pt idx="411">
                  <c:v>46106</c:v>
                </c:pt>
                <c:pt idx="412">
                  <c:v>46107</c:v>
                </c:pt>
                <c:pt idx="413">
                  <c:v>46108</c:v>
                </c:pt>
                <c:pt idx="414">
                  <c:v>46111</c:v>
                </c:pt>
                <c:pt idx="415">
                  <c:v>46112</c:v>
                </c:pt>
                <c:pt idx="416">
                  <c:v>46113</c:v>
                </c:pt>
                <c:pt idx="417">
                  <c:v>46114</c:v>
                </c:pt>
                <c:pt idx="418">
                  <c:v>46118</c:v>
                </c:pt>
                <c:pt idx="419">
                  <c:v>46119</c:v>
                </c:pt>
                <c:pt idx="420">
                  <c:v>46120</c:v>
                </c:pt>
                <c:pt idx="421">
                  <c:v>46121</c:v>
                </c:pt>
                <c:pt idx="422">
                  <c:v>46122</c:v>
                </c:pt>
                <c:pt idx="423">
                  <c:v>46125</c:v>
                </c:pt>
                <c:pt idx="424">
                  <c:v>46126</c:v>
                </c:pt>
                <c:pt idx="425">
                  <c:v>46127</c:v>
                </c:pt>
                <c:pt idx="426">
                  <c:v>46128</c:v>
                </c:pt>
                <c:pt idx="427">
                  <c:v>46129</c:v>
                </c:pt>
                <c:pt idx="428">
                  <c:v>46132</c:v>
                </c:pt>
                <c:pt idx="429">
                  <c:v>46133</c:v>
                </c:pt>
                <c:pt idx="430">
                  <c:v>46134</c:v>
                </c:pt>
                <c:pt idx="431">
                  <c:v>46135</c:v>
                </c:pt>
                <c:pt idx="432">
                  <c:v>46136</c:v>
                </c:pt>
                <c:pt idx="433">
                  <c:v>46139</c:v>
                </c:pt>
                <c:pt idx="434">
                  <c:v>46140</c:v>
                </c:pt>
                <c:pt idx="435">
                  <c:v>46141</c:v>
                </c:pt>
                <c:pt idx="436">
                  <c:v>46142</c:v>
                </c:pt>
                <c:pt idx="437">
                  <c:v>46143</c:v>
                </c:pt>
                <c:pt idx="438">
                  <c:v>46146</c:v>
                </c:pt>
                <c:pt idx="439">
                  <c:v>46147</c:v>
                </c:pt>
                <c:pt idx="440">
                  <c:v>46148</c:v>
                </c:pt>
                <c:pt idx="441">
                  <c:v>46149</c:v>
                </c:pt>
                <c:pt idx="442">
                  <c:v>46150</c:v>
                </c:pt>
                <c:pt idx="443">
                  <c:v>46153</c:v>
                </c:pt>
                <c:pt idx="444">
                  <c:v>46154</c:v>
                </c:pt>
                <c:pt idx="445">
                  <c:v>46155</c:v>
                </c:pt>
                <c:pt idx="446">
                  <c:v>46156</c:v>
                </c:pt>
                <c:pt idx="447">
                  <c:v>46157</c:v>
                </c:pt>
                <c:pt idx="448">
                  <c:v>46160</c:v>
                </c:pt>
                <c:pt idx="449">
                  <c:v>46161</c:v>
                </c:pt>
                <c:pt idx="450">
                  <c:v>46162</c:v>
                </c:pt>
                <c:pt idx="451">
                  <c:v>46163</c:v>
                </c:pt>
                <c:pt idx="452">
                  <c:v>46164</c:v>
                </c:pt>
                <c:pt idx="453">
                  <c:v>46168</c:v>
                </c:pt>
                <c:pt idx="454">
                  <c:v>46169</c:v>
                </c:pt>
                <c:pt idx="455">
                  <c:v>46170</c:v>
                </c:pt>
                <c:pt idx="456">
                  <c:v>46171</c:v>
                </c:pt>
                <c:pt idx="457">
                  <c:v>46174</c:v>
                </c:pt>
                <c:pt idx="458">
                  <c:v>46175</c:v>
                </c:pt>
                <c:pt idx="459">
                  <c:v>46176</c:v>
                </c:pt>
                <c:pt idx="460">
                  <c:v>46177</c:v>
                </c:pt>
                <c:pt idx="461">
                  <c:v>46178</c:v>
                </c:pt>
                <c:pt idx="462">
                  <c:v>46181</c:v>
                </c:pt>
                <c:pt idx="463">
                  <c:v>46182</c:v>
                </c:pt>
                <c:pt idx="464">
                  <c:v>46183</c:v>
                </c:pt>
                <c:pt idx="465">
                  <c:v>46184</c:v>
                </c:pt>
                <c:pt idx="466">
                  <c:v>46185</c:v>
                </c:pt>
                <c:pt idx="467">
                  <c:v>46188</c:v>
                </c:pt>
                <c:pt idx="468">
                  <c:v>46189</c:v>
                </c:pt>
                <c:pt idx="469">
                  <c:v>46190</c:v>
                </c:pt>
                <c:pt idx="470">
                  <c:v>46191</c:v>
                </c:pt>
                <c:pt idx="471">
                  <c:v>46195</c:v>
                </c:pt>
                <c:pt idx="472">
                  <c:v>46196</c:v>
                </c:pt>
                <c:pt idx="473">
                  <c:v>46197</c:v>
                </c:pt>
                <c:pt idx="474">
                  <c:v>46198</c:v>
                </c:pt>
                <c:pt idx="475">
                  <c:v>46199</c:v>
                </c:pt>
                <c:pt idx="476">
                  <c:v>46202</c:v>
                </c:pt>
                <c:pt idx="477">
                  <c:v>46203</c:v>
                </c:pt>
                <c:pt idx="478">
                  <c:v>46204</c:v>
                </c:pt>
                <c:pt idx="479">
                  <c:v>46205</c:v>
                </c:pt>
                <c:pt idx="480">
                  <c:v>46209</c:v>
                </c:pt>
                <c:pt idx="481">
                  <c:v>46210</c:v>
                </c:pt>
                <c:pt idx="482">
                  <c:v>46211</c:v>
                </c:pt>
                <c:pt idx="483">
                  <c:v>46212</c:v>
                </c:pt>
                <c:pt idx="484">
                  <c:v>46213</c:v>
                </c:pt>
                <c:pt idx="485">
                  <c:v>46216</c:v>
                </c:pt>
                <c:pt idx="486">
                  <c:v>46217</c:v>
                </c:pt>
                <c:pt idx="487">
                  <c:v>46218</c:v>
                </c:pt>
                <c:pt idx="488">
                  <c:v>46219</c:v>
                </c:pt>
                <c:pt idx="489">
                  <c:v>46220</c:v>
                </c:pt>
                <c:pt idx="490">
                  <c:v>46223</c:v>
                </c:pt>
                <c:pt idx="491">
                  <c:v>46224</c:v>
                </c:pt>
                <c:pt idx="492">
                  <c:v>46225</c:v>
                </c:pt>
                <c:pt idx="493">
                  <c:v>46226</c:v>
                </c:pt>
                <c:pt idx="494">
                  <c:v>46227</c:v>
                </c:pt>
                <c:pt idx="495">
                  <c:v>46230</c:v>
                </c:pt>
                <c:pt idx="496">
                  <c:v>46231</c:v>
                </c:pt>
                <c:pt idx="497">
                  <c:v>46232</c:v>
                </c:pt>
                <c:pt idx="498">
                  <c:v>46233</c:v>
                </c:pt>
                <c:pt idx="499">
                  <c:v>46234</c:v>
                </c:pt>
              </c:numCache>
            </c:numRef>
          </c:cat>
          <c:val>
            <c:numRef>
              <c:f>Performance!$I$2:$I$501</c:f>
              <c:numCache>
                <c:formatCode>0.00%</c:formatCode>
                <c:ptCount val="500"/>
                <c:pt idx="0">
                  <c:v>0</c:v>
                </c:pt>
                <c:pt idx="1">
                  <c:v>-2.0305628999999992E-2</c:v>
                </c:pt>
                <c:pt idx="2">
                  <c:v>-1.4225976870271495E-2</c:v>
                </c:pt>
                <c:pt idx="3">
                  <c:v>-3.7795268914788016E-2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-1.5840156999999966E-2</c:v>
                </c:pt>
                <c:pt idx="15">
                  <c:v>0</c:v>
                </c:pt>
                <c:pt idx="16">
                  <c:v>-1.8271594999999863E-2</c:v>
                </c:pt>
                <c:pt idx="17">
                  <c:v>-1.0879145749855601E-2</c:v>
                </c:pt>
                <c:pt idx="18">
                  <c:v>-2.2592225885008976E-2</c:v>
                </c:pt>
                <c:pt idx="19">
                  <c:v>-1.8490075756689262E-2</c:v>
                </c:pt>
                <c:pt idx="20">
                  <c:v>0</c:v>
                </c:pt>
                <c:pt idx="21">
                  <c:v>-4.0144140999999967E-2</c:v>
                </c:pt>
                <c:pt idx="22">
                  <c:v>-3.4602698275253641E-2</c:v>
                </c:pt>
                <c:pt idx="23">
                  <c:v>-4.6907412864506393E-2</c:v>
                </c:pt>
                <c:pt idx="24">
                  <c:v>-8.3594638076817551E-2</c:v>
                </c:pt>
                <c:pt idx="25">
                  <c:v>-6.0244092441472774E-2</c:v>
                </c:pt>
                <c:pt idx="26">
                  <c:v>-4.5808981220979095E-2</c:v>
                </c:pt>
                <c:pt idx="27">
                  <c:v>-1.1788101966868858E-2</c:v>
                </c:pt>
                <c:pt idx="28">
                  <c:v>-1.8399822902916974E-3</c:v>
                </c:pt>
                <c:pt idx="29">
                  <c:v>0</c:v>
                </c:pt>
                <c:pt idx="30">
                  <c:v>-3.5351240000000006E-3</c:v>
                </c:pt>
                <c:pt idx="31">
                  <c:v>-7.9261271897490548E-3</c:v>
                </c:pt>
                <c:pt idx="32">
                  <c:v>-1.8354916868856375E-2</c:v>
                </c:pt>
                <c:pt idx="33">
                  <c:v>0</c:v>
                </c:pt>
                <c:pt idx="34">
                  <c:v>0</c:v>
                </c:pt>
                <c:pt idx="35">
                  <c:v>-1.4579420000000454E-3</c:v>
                </c:pt>
                <c:pt idx="36">
                  <c:v>-7.6761419884002757E-3</c:v>
                </c:pt>
                <c:pt idx="37">
                  <c:v>-4.670870330258925E-3</c:v>
                </c:pt>
                <c:pt idx="38">
                  <c:v>0</c:v>
                </c:pt>
                <c:pt idx="39">
                  <c:v>-1.6434356999999955E-2</c:v>
                </c:pt>
                <c:pt idx="40">
                  <c:v>-1.2910268840969019E-2</c:v>
                </c:pt>
                <c:pt idx="41">
                  <c:v>-2.7207343629178204E-2</c:v>
                </c:pt>
                <c:pt idx="42">
                  <c:v>-1.7808517685083625E-2</c:v>
                </c:pt>
                <c:pt idx="43">
                  <c:v>-1.5145542188933936E-2</c:v>
                </c:pt>
                <c:pt idx="44">
                  <c:v>0</c:v>
                </c:pt>
                <c:pt idx="45">
                  <c:v>-2.3356100000001545E-3</c:v>
                </c:pt>
                <c:pt idx="46">
                  <c:v>0</c:v>
                </c:pt>
                <c:pt idx="47">
                  <c:v>0</c:v>
                </c:pt>
                <c:pt idx="48">
                  <c:v>-1.0197538999999978E-2</c:v>
                </c:pt>
                <c:pt idx="49">
                  <c:v>0</c:v>
                </c:pt>
                <c:pt idx="50">
                  <c:v>0</c:v>
                </c:pt>
                <c:pt idx="51">
                  <c:v>-1.4600823999999957E-2</c:v>
                </c:pt>
                <c:pt idx="52">
                  <c:v>-1.7233418022707392E-3</c:v>
                </c:pt>
                <c:pt idx="53">
                  <c:v>0</c:v>
                </c:pt>
                <c:pt idx="54">
                  <c:v>-6.8950639999999508E-3</c:v>
                </c:pt>
                <c:pt idx="55">
                  <c:v>-7.7701860833931935E-3</c:v>
                </c:pt>
                <c:pt idx="56">
                  <c:v>-8.6744328952501615E-3</c:v>
                </c:pt>
                <c:pt idx="57">
                  <c:v>-2.1268720631927862E-2</c:v>
                </c:pt>
                <c:pt idx="58">
                  <c:v>-2.5601367280703169E-2</c:v>
                </c:pt>
                <c:pt idx="59">
                  <c:v>-2.3798937357081162E-2</c:v>
                </c:pt>
                <c:pt idx="60">
                  <c:v>-1.2472235548008581E-2</c:v>
                </c:pt>
                <c:pt idx="61">
                  <c:v>0</c:v>
                </c:pt>
                <c:pt idx="62">
                  <c:v>-2.9202980999999961E-2</c:v>
                </c:pt>
                <c:pt idx="63">
                  <c:v>-5.2056570901303223E-2</c:v>
                </c:pt>
                <c:pt idx="64">
                  <c:v>-4.4651853944356446E-2</c:v>
                </c:pt>
                <c:pt idx="65">
                  <c:v>-5.0121920440019729E-2</c:v>
                </c:pt>
                <c:pt idx="66">
                  <c:v>-3.3615255482826845E-2</c:v>
                </c:pt>
                <c:pt idx="67">
                  <c:v>-3.3053140621412958E-3</c:v>
                </c:pt>
                <c:pt idx="68">
                  <c:v>0</c:v>
                </c:pt>
                <c:pt idx="69">
                  <c:v>0</c:v>
                </c:pt>
                <c:pt idx="70">
                  <c:v>-3.7617610000000301E-3</c:v>
                </c:pt>
                <c:pt idx="71">
                  <c:v>-1.4398667410717936E-2</c:v>
                </c:pt>
                <c:pt idx="72">
                  <c:v>-2.9316287631392379E-2</c:v>
                </c:pt>
                <c:pt idx="73">
                  <c:v>-3.5997714261991165E-2</c:v>
                </c:pt>
                <c:pt idx="74">
                  <c:v>-5.8508675333548643E-2</c:v>
                </c:pt>
                <c:pt idx="75">
                  <c:v>-5.4125827972117624E-2</c:v>
                </c:pt>
                <c:pt idx="76">
                  <c:v>-5.2285256150139459E-2</c:v>
                </c:pt>
                <c:pt idx="77">
                  <c:v>-5.2186638849323952E-2</c:v>
                </c:pt>
                <c:pt idx="78">
                  <c:v>-4.1136261060580104E-2</c:v>
                </c:pt>
                <c:pt idx="79">
                  <c:v>-3.655894281864247E-2</c:v>
                </c:pt>
                <c:pt idx="80">
                  <c:v>-2.8577077410482321E-2</c:v>
                </c:pt>
                <c:pt idx="81">
                  <c:v>-2.5034985779227581E-2</c:v>
                </c:pt>
                <c:pt idx="82">
                  <c:v>-3.7521587933271316E-2</c:v>
                </c:pt>
                <c:pt idx="83">
                  <c:v>-2.688568655398349E-2</c:v>
                </c:pt>
                <c:pt idx="84">
                  <c:v>-8.1156416948763299E-3</c:v>
                </c:pt>
                <c:pt idx="85">
                  <c:v>-8.4867532437674642E-3</c:v>
                </c:pt>
                <c:pt idx="86">
                  <c:v>0</c:v>
                </c:pt>
                <c:pt idx="87">
                  <c:v>-1.5025481000000007E-2</c:v>
                </c:pt>
                <c:pt idx="88">
                  <c:v>-6.3302027742804245E-3</c:v>
                </c:pt>
                <c:pt idx="89">
                  <c:v>-3.7293867832047356E-2</c:v>
                </c:pt>
                <c:pt idx="90">
                  <c:v>-4.3328156078370483E-2</c:v>
                </c:pt>
                <c:pt idx="91">
                  <c:v>-2.0452660928908517E-2</c:v>
                </c:pt>
                <c:pt idx="92">
                  <c:v>-3.0339837582408546E-2</c:v>
                </c:pt>
                <c:pt idx="93">
                  <c:v>0</c:v>
                </c:pt>
                <c:pt idx="94">
                  <c:v>0</c:v>
                </c:pt>
                <c:pt idx="95">
                  <c:v>-3.4799969000000042E-2</c:v>
                </c:pt>
                <c:pt idx="96">
                  <c:v>-7.9134202811913412E-2</c:v>
                </c:pt>
                <c:pt idx="97">
                  <c:v>-7.4423245854450926E-2</c:v>
                </c:pt>
                <c:pt idx="98">
                  <c:v>-6.0788138742481679E-2</c:v>
                </c:pt>
                <c:pt idx="99">
                  <c:v>-3.8031701245421656E-2</c:v>
                </c:pt>
                <c:pt idx="100">
                  <c:v>-2.1972306179776746E-2</c:v>
                </c:pt>
                <c:pt idx="101">
                  <c:v>-1.8627394741305592E-2</c:v>
                </c:pt>
                <c:pt idx="102">
                  <c:v>-2.9918529163851737E-2</c:v>
                </c:pt>
                <c:pt idx="103">
                  <c:v>-4.6523439892353746E-2</c:v>
                </c:pt>
                <c:pt idx="104">
                  <c:v>-5.3870302876966702E-2</c:v>
                </c:pt>
                <c:pt idx="105">
                  <c:v>-4.6766267231265091E-2</c:v>
                </c:pt>
                <c:pt idx="106">
                  <c:v>-2.9445658563609811E-2</c:v>
                </c:pt>
                <c:pt idx="107">
                  <c:v>-2.4586328820742631E-2</c:v>
                </c:pt>
                <c:pt idx="108">
                  <c:v>-3.8158642364445439E-2</c:v>
                </c:pt>
                <c:pt idx="109">
                  <c:v>-3.5866710028831461E-2</c:v>
                </c:pt>
                <c:pt idx="110">
                  <c:v>-5.8595473590065672E-2</c:v>
                </c:pt>
                <c:pt idx="111">
                  <c:v>-5.3765923393285675E-2</c:v>
                </c:pt>
                <c:pt idx="112">
                  <c:v>-6.0529294208093387E-2</c:v>
                </c:pt>
                <c:pt idx="113">
                  <c:v>-4.2761985701857741E-2</c:v>
                </c:pt>
                <c:pt idx="114">
                  <c:v>-3.8197522586095101E-2</c:v>
                </c:pt>
                <c:pt idx="115">
                  <c:v>-1.738535866185642E-2</c:v>
                </c:pt>
                <c:pt idx="116">
                  <c:v>-8.9983005214465672E-3</c:v>
                </c:pt>
                <c:pt idx="117">
                  <c:v>-3.7390507638623838E-4</c:v>
                </c:pt>
                <c:pt idx="118">
                  <c:v>0</c:v>
                </c:pt>
                <c:pt idx="119">
                  <c:v>0</c:v>
                </c:pt>
                <c:pt idx="120">
                  <c:v>-8.7014416000000039E-2</c:v>
                </c:pt>
                <c:pt idx="121">
                  <c:v>-7.6585757824028544E-2</c:v>
                </c:pt>
                <c:pt idx="122">
                  <c:v>-6.9081807433691522E-2</c:v>
                </c:pt>
                <c:pt idx="123">
                  <c:v>-4.4741276567216937E-2</c:v>
                </c:pt>
                <c:pt idx="124">
                  <c:v>-4.0910816135661721E-2</c:v>
                </c:pt>
                <c:pt idx="125">
                  <c:v>-4.276488610507323E-2</c:v>
                </c:pt>
                <c:pt idx="126">
                  <c:v>-3.9836892466986074E-2</c:v>
                </c:pt>
                <c:pt idx="127">
                  <c:v>-1.8686096919444783E-2</c:v>
                </c:pt>
                <c:pt idx="128">
                  <c:v>-1.2388173449187079E-2</c:v>
                </c:pt>
                <c:pt idx="129">
                  <c:v>-3.7556344847470391E-2</c:v>
                </c:pt>
                <c:pt idx="130">
                  <c:v>-2.5084535103718442E-2</c:v>
                </c:pt>
                <c:pt idx="131">
                  <c:v>-3.2920796420022658E-2</c:v>
                </c:pt>
                <c:pt idx="132">
                  <c:v>-3.8559848795206353E-2</c:v>
                </c:pt>
                <c:pt idx="133">
                  <c:v>-4.0392188355696579E-2</c:v>
                </c:pt>
                <c:pt idx="134">
                  <c:v>-3.8779025249814691E-2</c:v>
                </c:pt>
                <c:pt idx="135">
                  <c:v>-3.5726247029708613E-2</c:v>
                </c:pt>
                <c:pt idx="136">
                  <c:v>-2.8479258246271622E-2</c:v>
                </c:pt>
                <c:pt idx="137">
                  <c:v>-3.9596733442916809E-2</c:v>
                </c:pt>
                <c:pt idx="138">
                  <c:v>-6.4279731259589856E-2</c:v>
                </c:pt>
                <c:pt idx="139">
                  <c:v>-8.5690774841077011E-2</c:v>
                </c:pt>
                <c:pt idx="140">
                  <c:v>-0.10082360922931566</c:v>
                </c:pt>
                <c:pt idx="141">
                  <c:v>-8.4900919969084332E-2</c:v>
                </c:pt>
                <c:pt idx="142">
                  <c:v>-0.11690857018119483</c:v>
                </c:pt>
                <c:pt idx="143">
                  <c:v>-9.8010916062095887E-2</c:v>
                </c:pt>
                <c:pt idx="144">
                  <c:v>-0.12332836599697805</c:v>
                </c:pt>
                <c:pt idx="145">
                  <c:v>-0.12924842609414766</c:v>
                </c:pt>
                <c:pt idx="146">
                  <c:v>-0.11800078956450566</c:v>
                </c:pt>
                <c:pt idx="147">
                  <c:v>-0.17691455921897836</c:v>
                </c:pt>
                <c:pt idx="148">
                  <c:v>-0.17241081511965062</c:v>
                </c:pt>
                <c:pt idx="149">
                  <c:v>-0.20863746740809619</c:v>
                </c:pt>
                <c:pt idx="150">
                  <c:v>-0.20903078883131998</c:v>
                </c:pt>
                <c:pt idx="151">
                  <c:v>-0.193759578701024</c:v>
                </c:pt>
                <c:pt idx="152">
                  <c:v>-0.20805013615044021</c:v>
                </c:pt>
                <c:pt idx="153">
                  <c:v>-0.19397233241716805</c:v>
                </c:pt>
                <c:pt idx="154">
                  <c:v>-0.185818098708185</c:v>
                </c:pt>
                <c:pt idx="155">
                  <c:v>-0.19699651008052677</c:v>
                </c:pt>
                <c:pt idx="156">
                  <c:v>-0.17706570569660518</c:v>
                </c:pt>
                <c:pt idx="157">
                  <c:v>-0.17836701992552995</c:v>
                </c:pt>
                <c:pt idx="158">
                  <c:v>-0.18099115462382376</c:v>
                </c:pt>
                <c:pt idx="159">
                  <c:v>-0.15807074818317735</c:v>
                </c:pt>
                <c:pt idx="160">
                  <c:v>-0.16265051327679425</c:v>
                </c:pt>
                <c:pt idx="161">
                  <c:v>-0.189933674825567</c:v>
                </c:pt>
                <c:pt idx="162">
                  <c:v>-0.20323282611989901</c:v>
                </c:pt>
                <c:pt idx="163">
                  <c:v>-0.2208862195321265</c:v>
                </c:pt>
                <c:pt idx="164">
                  <c:v>-0.2178163398320514</c:v>
                </c:pt>
                <c:pt idx="165">
                  <c:v>-0.21899705154236038</c:v>
                </c:pt>
                <c:pt idx="166">
                  <c:v>-0.21039386201743071</c:v>
                </c:pt>
                <c:pt idx="167">
                  <c:v>-0.27057265233327621</c:v>
                </c:pt>
                <c:pt idx="168">
                  <c:v>-0.32392309108541484</c:v>
                </c:pt>
                <c:pt idx="169">
                  <c:v>-0.31844198008715519</c:v>
                </c:pt>
                <c:pt idx="170">
                  <c:v>-0.32684511133739258</c:v>
                </c:pt>
                <c:pt idx="171">
                  <c:v>-0.2322304129524827</c:v>
                </c:pt>
                <c:pt idx="172">
                  <c:v>-0.28300002988801098</c:v>
                </c:pt>
                <c:pt idx="173">
                  <c:v>-0.26144351612859018</c:v>
                </c:pt>
                <c:pt idx="174">
                  <c:v>-0.25941657001529961</c:v>
                </c:pt>
                <c:pt idx="175">
                  <c:v>-0.25412573460689147</c:v>
                </c:pt>
                <c:pt idx="176">
                  <c:v>-0.27502173406592745</c:v>
                </c:pt>
                <c:pt idx="177">
                  <c:v>-0.265196910528533</c:v>
                </c:pt>
                <c:pt idx="178">
                  <c:v>-0.28778351274245229</c:v>
                </c:pt>
                <c:pt idx="179">
                  <c:v>-0.27014012625078221</c:v>
                </c:pt>
                <c:pt idx="180">
                  <c:v>-0.24831798822662432</c:v>
                </c:pt>
                <c:pt idx="181">
                  <c:v>-0.21922608507239238</c:v>
                </c:pt>
                <c:pt idx="182">
                  <c:v>-0.20834369181940982</c:v>
                </c:pt>
                <c:pt idx="183">
                  <c:v>-0.20878951069439278</c:v>
                </c:pt>
                <c:pt idx="184">
                  <c:v>-0.20613281655303251</c:v>
                </c:pt>
                <c:pt idx="185">
                  <c:v>-0.20081233456691439</c:v>
                </c:pt>
                <c:pt idx="186">
                  <c:v>-0.20831240152137742</c:v>
                </c:pt>
                <c:pt idx="187">
                  <c:v>-0.18725457780504118</c:v>
                </c:pt>
                <c:pt idx="188">
                  <c:v>-0.18796729133341783</c:v>
                </c:pt>
                <c:pt idx="189">
                  <c:v>-0.20054499263505698</c:v>
                </c:pt>
                <c:pt idx="190">
                  <c:v>-0.20291896068869208</c:v>
                </c:pt>
                <c:pt idx="191">
                  <c:v>-0.1959516362671011</c:v>
                </c:pt>
                <c:pt idx="192">
                  <c:v>-0.19203208703312347</c:v>
                </c:pt>
                <c:pt idx="193">
                  <c:v>-0.15430831887862484</c:v>
                </c:pt>
                <c:pt idx="194">
                  <c:v>-0.13873817855188897</c:v>
                </c:pt>
                <c:pt idx="195">
                  <c:v>-0.13871950941001632</c:v>
                </c:pt>
                <c:pt idx="196">
                  <c:v>-0.13710910868072335</c:v>
                </c:pt>
                <c:pt idx="197">
                  <c:v>-0.13628632236936</c:v>
                </c:pt>
                <c:pt idx="198">
                  <c:v>-0.13847673566809215</c:v>
                </c:pt>
                <c:pt idx="199">
                  <c:v>-0.14426999544464958</c:v>
                </c:pt>
                <c:pt idx="200">
                  <c:v>-0.16226331643834435</c:v>
                </c:pt>
                <c:pt idx="201">
                  <c:v>-0.16044919848782835</c:v>
                </c:pt>
                <c:pt idx="202">
                  <c:v>-0.16792716143197728</c:v>
                </c:pt>
                <c:pt idx="203">
                  <c:v>-0.14320794570416251</c:v>
                </c:pt>
                <c:pt idx="204">
                  <c:v>-0.14096832040516316</c:v>
                </c:pt>
                <c:pt idx="205">
                  <c:v>-0.1376187024720773</c:v>
                </c:pt>
                <c:pt idx="206">
                  <c:v>-0.14377503903314282</c:v>
                </c:pt>
                <c:pt idx="207">
                  <c:v>-0.12986585462417766</c:v>
                </c:pt>
                <c:pt idx="208">
                  <c:v>-0.11688930569743217</c:v>
                </c:pt>
                <c:pt idx="209">
                  <c:v>-0.10183174467493172</c:v>
                </c:pt>
                <c:pt idx="210">
                  <c:v>-0.10835646102069307</c:v>
                </c:pt>
                <c:pt idx="211">
                  <c:v>-0.10705947811218075</c:v>
                </c:pt>
                <c:pt idx="212">
                  <c:v>-0.10408361631014917</c:v>
                </c:pt>
                <c:pt idx="213">
                  <c:v>-9.7078580493535793E-2</c:v>
                </c:pt>
                <c:pt idx="214">
                  <c:v>-9.2020512216973827E-2</c:v>
                </c:pt>
                <c:pt idx="215">
                  <c:v>-9.0021121409326721E-2</c:v>
                </c:pt>
                <c:pt idx="216">
                  <c:v>-0.11600782321514458</c:v>
                </c:pt>
                <c:pt idx="217">
                  <c:v>-9.4450189761381087E-2</c:v>
                </c:pt>
                <c:pt idx="218">
                  <c:v>-9.8969167657112278E-2</c:v>
                </c:pt>
                <c:pt idx="219">
                  <c:v>-9.5223092326290115E-2</c:v>
                </c:pt>
                <c:pt idx="220">
                  <c:v>-0.10086572898711266</c:v>
                </c:pt>
                <c:pt idx="221">
                  <c:v>-9.7658519739812544E-2</c:v>
                </c:pt>
                <c:pt idx="222">
                  <c:v>-6.296296105170085E-2</c:v>
                </c:pt>
                <c:pt idx="223">
                  <c:v>-5.689250246524491E-2</c:v>
                </c:pt>
                <c:pt idx="224">
                  <c:v>-4.1806937836322944E-2</c:v>
                </c:pt>
                <c:pt idx="225">
                  <c:v>-4.6753439919570927E-2</c:v>
                </c:pt>
                <c:pt idx="226">
                  <c:v>-3.8226495013708672E-2</c:v>
                </c:pt>
                <c:pt idx="227">
                  <c:v>-5.3736072828814208E-2</c:v>
                </c:pt>
                <c:pt idx="228">
                  <c:v>-4.9579649218063571E-2</c:v>
                </c:pt>
                <c:pt idx="229">
                  <c:v>-4.0213265214890548E-2</c:v>
                </c:pt>
                <c:pt idx="230">
                  <c:v>-5.6050971986505216E-2</c:v>
                </c:pt>
                <c:pt idx="231">
                  <c:v>-5.7573926133015818E-2</c:v>
                </c:pt>
                <c:pt idx="232">
                  <c:v>-4.8181853014472753E-2</c:v>
                </c:pt>
                <c:pt idx="233">
                  <c:v>-3.9092295244386177E-2</c:v>
                </c:pt>
                <c:pt idx="234">
                  <c:v>-4.5382601753057528E-2</c:v>
                </c:pt>
                <c:pt idx="235">
                  <c:v>-4.2036792827081282E-2</c:v>
                </c:pt>
                <c:pt idx="236">
                  <c:v>-3.980762202362198E-2</c:v>
                </c:pt>
                <c:pt idx="237">
                  <c:v>-3.4110695023926718E-2</c:v>
                </c:pt>
                <c:pt idx="238">
                  <c:v>-2.9296893974008364E-2</c:v>
                </c:pt>
                <c:pt idx="239">
                  <c:v>-3.2469677845584743E-2</c:v>
                </c:pt>
                <c:pt idx="240">
                  <c:v>-3.4511186175937181E-2</c:v>
                </c:pt>
                <c:pt idx="241">
                  <c:v>-4.3735759811811659E-2</c:v>
                </c:pt>
                <c:pt idx="242">
                  <c:v>-2.5982673073355778E-2</c:v>
                </c:pt>
                <c:pt idx="243">
                  <c:v>-1.6812912597239937E-2</c:v>
                </c:pt>
                <c:pt idx="244">
                  <c:v>-6.9345458226619527E-3</c:v>
                </c:pt>
                <c:pt idx="245">
                  <c:v>0</c:v>
                </c:pt>
                <c:pt idx="246">
                  <c:v>-2.7615739999999889E-3</c:v>
                </c:pt>
                <c:pt idx="247">
                  <c:v>0</c:v>
                </c:pt>
                <c:pt idx="248">
                  <c:v>-2.0513400000000015E-2</c:v>
                </c:pt>
                <c:pt idx="249">
                  <c:v>-4.2519841816371695E-2</c:v>
                </c:pt>
                <c:pt idx="250">
                  <c:v>-2.1829863723816567E-2</c:v>
                </c:pt>
                <c:pt idx="251">
                  <c:v>-3.1497507514178125E-2</c:v>
                </c:pt>
                <c:pt idx="252">
                  <c:v>-3.94951647825178E-2</c:v>
                </c:pt>
                <c:pt idx="253">
                  <c:v>-4.75892708330522E-2</c:v>
                </c:pt>
                <c:pt idx="254">
                  <c:v>-4.2093320908875631E-2</c:v>
                </c:pt>
                <c:pt idx="255">
                  <c:v>-4.3134774292703737E-2</c:v>
                </c:pt>
                <c:pt idx="256">
                  <c:v>-2.7769094724871324E-2</c:v>
                </c:pt>
                <c:pt idx="257">
                  <c:v>-1.158389628499823E-2</c:v>
                </c:pt>
                <c:pt idx="258">
                  <c:v>-8.258773577819345E-3</c:v>
                </c:pt>
                <c:pt idx="259">
                  <c:v>-2.0153776360259279E-2</c:v>
                </c:pt>
                <c:pt idx="260">
                  <c:v>-2.1327699745569029E-2</c:v>
                </c:pt>
                <c:pt idx="261">
                  <c:v>-4.8130324983065242E-2</c:v>
                </c:pt>
                <c:pt idx="262">
                  <c:v>-5.1991060791450217E-2</c:v>
                </c:pt>
                <c:pt idx="263">
                  <c:v>-5.4275244722062133E-2</c:v>
                </c:pt>
                <c:pt idx="264">
                  <c:v>-3.4767644010579191E-2</c:v>
                </c:pt>
                <c:pt idx="265">
                  <c:v>-4.3372956868354962E-2</c:v>
                </c:pt>
                <c:pt idx="266">
                  <c:v>-2.5229897448023175E-2</c:v>
                </c:pt>
                <c:pt idx="267">
                  <c:v>-2.1609916137888319E-2</c:v>
                </c:pt>
                <c:pt idx="268">
                  <c:v>-6.8743126407552202E-3</c:v>
                </c:pt>
                <c:pt idx="269">
                  <c:v>-4.6514738737195915E-2</c:v>
                </c:pt>
                <c:pt idx="270">
                  <c:v>-4.319579098416193E-2</c:v>
                </c:pt>
                <c:pt idx="271">
                  <c:v>-4.7289267295510307E-2</c:v>
                </c:pt>
                <c:pt idx="272">
                  <c:v>-3.6827761288754091E-2</c:v>
                </c:pt>
                <c:pt idx="273">
                  <c:v>-3.2359885556494161E-2</c:v>
                </c:pt>
                <c:pt idx="274">
                  <c:v>-1.7134320909795497E-2</c:v>
                </c:pt>
                <c:pt idx="275">
                  <c:v>-1.6863353687861626E-2</c:v>
                </c:pt>
                <c:pt idx="276">
                  <c:v>0</c:v>
                </c:pt>
                <c:pt idx="277">
                  <c:v>-7.0764779999999972E-3</c:v>
                </c:pt>
                <c:pt idx="278">
                  <c:v>-6.7065901578904352E-3</c:v>
                </c:pt>
                <c:pt idx="279">
                  <c:v>-9.8840262928501232E-4</c:v>
                </c:pt>
                <c:pt idx="280">
                  <c:v>0</c:v>
                </c:pt>
                <c:pt idx="281">
                  <c:v>-1.9569400000000181E-3</c:v>
                </c:pt>
                <c:pt idx="282">
                  <c:v>0</c:v>
                </c:pt>
                <c:pt idx="283">
                  <c:v>-1.0491030000000512E-3</c:v>
                </c:pt>
                <c:pt idx="284">
                  <c:v>0</c:v>
                </c:pt>
                <c:pt idx="285">
                  <c:v>-4.1057690000000369E-3</c:v>
                </c:pt>
                <c:pt idx="286">
                  <c:v>0</c:v>
                </c:pt>
                <c:pt idx="287">
                  <c:v>-9.5904199999996553E-4</c:v>
                </c:pt>
                <c:pt idx="288">
                  <c:v>-1.8326733465422462E-3</c:v>
                </c:pt>
                <c:pt idx="289">
                  <c:v>-5.1361270792810165E-3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-5.9079299999998947E-3</c:v>
                </c:pt>
                <c:pt idx="298">
                  <c:v>-5.2098122787205159E-2</c:v>
                </c:pt>
                <c:pt idx="299">
                  <c:v>-1.9807642488949728E-2</c:v>
                </c:pt>
                <c:pt idx="300">
                  <c:v>-2.7708969162076769E-2</c:v>
                </c:pt>
                <c:pt idx="301">
                  <c:v>-1.255068280953564E-3</c:v>
                </c:pt>
                <c:pt idx="302">
                  <c:v>-1.2054280499981362E-2</c:v>
                </c:pt>
                <c:pt idx="303">
                  <c:v>-6.5482663557925314E-3</c:v>
                </c:pt>
                <c:pt idx="304">
                  <c:v>-1.0361431235438312E-3</c:v>
                </c:pt>
                <c:pt idx="305">
                  <c:v>-8.2248738438681634E-3</c:v>
                </c:pt>
                <c:pt idx="306">
                  <c:v>-2.2339092451705067E-2</c:v>
                </c:pt>
                <c:pt idx="307">
                  <c:v>-9.9208465370093091E-3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-1.1001219000000062E-2</c:v>
                </c:pt>
                <c:pt idx="313">
                  <c:v>-5.0063722300062174E-3</c:v>
                </c:pt>
                <c:pt idx="314">
                  <c:v>-9.6455290244902292E-3</c:v>
                </c:pt>
                <c:pt idx="315">
                  <c:v>-2.6860804343252664E-2</c:v>
                </c:pt>
                <c:pt idx="316">
                  <c:v>-4.0473153367459602E-3</c:v>
                </c:pt>
                <c:pt idx="317">
                  <c:v>-1.9943763942385062E-2</c:v>
                </c:pt>
                <c:pt idx="318">
                  <c:v>-3.2183253089652308E-2</c:v>
                </c:pt>
                <c:pt idx="319">
                  <c:v>-9.627006284800621E-3</c:v>
                </c:pt>
                <c:pt idx="320">
                  <c:v>-2.022057656923304E-2</c:v>
                </c:pt>
                <c:pt idx="321">
                  <c:v>0</c:v>
                </c:pt>
                <c:pt idx="322">
                  <c:v>-2.5704352999999847E-2</c:v>
                </c:pt>
                <c:pt idx="323">
                  <c:v>-3.1756048164175765E-2</c:v>
                </c:pt>
                <c:pt idx="324">
                  <c:v>-4.9980325174946216E-2</c:v>
                </c:pt>
                <c:pt idx="325">
                  <c:v>-6.8085969241264199E-2</c:v>
                </c:pt>
                <c:pt idx="326">
                  <c:v>-5.4201121161061017E-2</c:v>
                </c:pt>
                <c:pt idx="327">
                  <c:v>-8.1786487987444367E-2</c:v>
                </c:pt>
                <c:pt idx="328">
                  <c:v>-7.9483510250471179E-2</c:v>
                </c:pt>
                <c:pt idx="329">
                  <c:v>-3.1289919137525213E-2</c:v>
                </c:pt>
                <c:pt idx="330">
                  <c:v>-2.420745402689084E-2</c:v>
                </c:pt>
                <c:pt idx="331">
                  <c:v>-2.7263510650834544E-3</c:v>
                </c:pt>
                <c:pt idx="332">
                  <c:v>0</c:v>
                </c:pt>
                <c:pt idx="333">
                  <c:v>-1.2938679000000008E-2</c:v>
                </c:pt>
                <c:pt idx="334">
                  <c:v>-1.8222208994313038E-2</c:v>
                </c:pt>
                <c:pt idx="335">
                  <c:v>-3.7677940195626203E-3</c:v>
                </c:pt>
                <c:pt idx="336">
                  <c:v>-1.0030069817067444E-2</c:v>
                </c:pt>
                <c:pt idx="337">
                  <c:v>-2.183412231741011E-4</c:v>
                </c:pt>
                <c:pt idx="338">
                  <c:v>-8.0039939229947787E-3</c:v>
                </c:pt>
                <c:pt idx="339">
                  <c:v>-1.037127335197674E-2</c:v>
                </c:pt>
                <c:pt idx="340">
                  <c:v>0</c:v>
                </c:pt>
                <c:pt idx="341">
                  <c:v>0</c:v>
                </c:pt>
                <c:pt idx="342">
                  <c:v>-4.5795836000000034E-2</c:v>
                </c:pt>
                <c:pt idx="343">
                  <c:v>-5.8428099313851511E-2</c:v>
                </c:pt>
                <c:pt idx="344">
                  <c:v>-5.8873251910770308E-2</c:v>
                </c:pt>
                <c:pt idx="345">
                  <c:v>-8.5416266506280314E-2</c:v>
                </c:pt>
                <c:pt idx="346">
                  <c:v>-7.3697313687187238E-2</c:v>
                </c:pt>
                <c:pt idx="347">
                  <c:v>-5.4299074656460555E-2</c:v>
                </c:pt>
                <c:pt idx="348">
                  <c:v>-4.7805348325019703E-2</c:v>
                </c:pt>
                <c:pt idx="349">
                  <c:v>-3.7407079930829812E-2</c:v>
                </c:pt>
                <c:pt idx="350">
                  <c:v>-3.6895514736423496E-2</c:v>
                </c:pt>
                <c:pt idx="351">
                  <c:v>-3.6662495458631872E-2</c:v>
                </c:pt>
                <c:pt idx="352">
                  <c:v>-4.1345281958219848E-2</c:v>
                </c:pt>
                <c:pt idx="353">
                  <c:v>-4.0675222573806735E-2</c:v>
                </c:pt>
                <c:pt idx="354">
                  <c:v>-5.0104726079784223E-2</c:v>
                </c:pt>
                <c:pt idx="355">
                  <c:v>-3.4712797841911391E-2</c:v>
                </c:pt>
                <c:pt idx="356">
                  <c:v>-3.711097763798421E-2</c:v>
                </c:pt>
                <c:pt idx="357">
                  <c:v>-3.9514606692057863E-2</c:v>
                </c:pt>
                <c:pt idx="358">
                  <c:v>-4.6213200870416693E-2</c:v>
                </c:pt>
                <c:pt idx="359">
                  <c:v>-6.1961469430966032E-2</c:v>
                </c:pt>
                <c:pt idx="360">
                  <c:v>-6.1483080098799769E-2</c:v>
                </c:pt>
                <c:pt idx="361">
                  <c:v>-6.0501904769338255E-2</c:v>
                </c:pt>
                <c:pt idx="362">
                  <c:v>-5.5423609409241403E-2</c:v>
                </c:pt>
                <c:pt idx="363">
                  <c:v>-6.6302990907898707E-2</c:v>
                </c:pt>
                <c:pt idx="364">
                  <c:v>-6.7977533543642998E-2</c:v>
                </c:pt>
                <c:pt idx="365">
                  <c:v>-5.504529402324887E-2</c:v>
                </c:pt>
                <c:pt idx="366">
                  <c:v>-7.481149653512742E-2</c:v>
                </c:pt>
                <c:pt idx="367">
                  <c:v>-5.206532269299402E-2</c:v>
                </c:pt>
                <c:pt idx="368">
                  <c:v>-4.555688472098629E-2</c:v>
                </c:pt>
                <c:pt idx="369">
                  <c:v>-5.475869656535548E-2</c:v>
                </c:pt>
                <c:pt idx="370">
                  <c:v>-5.4071020283728455E-2</c:v>
                </c:pt>
                <c:pt idx="371">
                  <c:v>-5.1823222492234255E-2</c:v>
                </c:pt>
                <c:pt idx="372">
                  <c:v>-5.2114966056728829E-2</c:v>
                </c:pt>
                <c:pt idx="373">
                  <c:v>-5.5411259959392334E-2</c:v>
                </c:pt>
                <c:pt idx="374">
                  <c:v>-7.5469387432510637E-2</c:v>
                </c:pt>
                <c:pt idx="375">
                  <c:v>-6.3044232227358776E-2</c:v>
                </c:pt>
                <c:pt idx="376">
                  <c:v>-8.6673747923602829E-2</c:v>
                </c:pt>
                <c:pt idx="377">
                  <c:v>-0.11536533500356905</c:v>
                </c:pt>
                <c:pt idx="378">
                  <c:v>-0.12915549078717514</c:v>
                </c:pt>
                <c:pt idx="379">
                  <c:v>-8.4671077751748314E-2</c:v>
                </c:pt>
                <c:pt idx="380">
                  <c:v>-7.1774375158578541E-2</c:v>
                </c:pt>
                <c:pt idx="381">
                  <c:v>-7.6523695405165904E-2</c:v>
                </c:pt>
                <c:pt idx="382">
                  <c:v>-8.050469924840431E-2</c:v>
                </c:pt>
                <c:pt idx="383">
                  <c:v>-0.10288424112317474</c:v>
                </c:pt>
                <c:pt idx="384">
                  <c:v>-0.11115379408174542</c:v>
                </c:pt>
                <c:pt idx="385">
                  <c:v>-0.10426649548095268</c:v>
                </c:pt>
                <c:pt idx="386">
                  <c:v>-0.10660976567944702</c:v>
                </c:pt>
                <c:pt idx="387">
                  <c:v>-0.1046277999925822</c:v>
                </c:pt>
                <c:pt idx="388">
                  <c:v>-0.10766504306844271</c:v>
                </c:pt>
                <c:pt idx="389">
                  <c:v>-0.12433636841748819</c:v>
                </c:pt>
                <c:pt idx="390">
                  <c:v>-0.11557274693287389</c:v>
                </c:pt>
                <c:pt idx="391">
                  <c:v>-0.10586766401007408</c:v>
                </c:pt>
                <c:pt idx="392">
                  <c:v>-0.11727943567249066</c:v>
                </c:pt>
                <c:pt idx="393">
                  <c:v>-0.12333703051394018</c:v>
                </c:pt>
                <c:pt idx="394">
                  <c:v>-0.13095014532022509</c:v>
                </c:pt>
                <c:pt idx="395">
                  <c:v>-0.14652151555617154</c:v>
                </c:pt>
                <c:pt idx="396">
                  <c:v>-0.13385371506297594</c:v>
                </c:pt>
                <c:pt idx="397">
                  <c:v>-0.13361548932262057</c:v>
                </c:pt>
                <c:pt idx="398">
                  <c:v>-0.12093061681304018</c:v>
                </c:pt>
                <c:pt idx="399">
                  <c:v>-9.4309747254087584E-2</c:v>
                </c:pt>
                <c:pt idx="400">
                  <c:v>-9.7364243784268889E-2</c:v>
                </c:pt>
                <c:pt idx="401">
                  <c:v>-0.10252287663399495</c:v>
                </c:pt>
                <c:pt idx="402">
                  <c:v>-0.12152584813197709</c:v>
                </c:pt>
                <c:pt idx="403">
                  <c:v>-0.13357855917626238</c:v>
                </c:pt>
                <c:pt idx="404">
                  <c:v>-0.12240349962001118</c:v>
                </c:pt>
                <c:pt idx="405">
                  <c:v>-0.1332472829483049</c:v>
                </c:pt>
                <c:pt idx="406">
                  <c:v>-0.147066194543366</c:v>
                </c:pt>
                <c:pt idx="407">
                  <c:v>-0.13649114934417539</c:v>
                </c:pt>
                <c:pt idx="408">
                  <c:v>-0.148816473146821</c:v>
                </c:pt>
                <c:pt idx="409">
                  <c:v>-0.1318396015312473</c:v>
                </c:pt>
                <c:pt idx="410">
                  <c:v>-0.13029298072665829</c:v>
                </c:pt>
                <c:pt idx="411">
                  <c:v>-0.10750412597427073</c:v>
                </c:pt>
                <c:pt idx="412">
                  <c:v>-0.13019121222773922</c:v>
                </c:pt>
                <c:pt idx="413">
                  <c:v>-0.15098054424720919</c:v>
                </c:pt>
                <c:pt idx="414">
                  <c:v>-0.16712595668831032</c:v>
                </c:pt>
                <c:pt idx="415">
                  <c:v>-0.12544382987873759</c:v>
                </c:pt>
                <c:pt idx="416">
                  <c:v>-0.10293945403463556</c:v>
                </c:pt>
                <c:pt idx="417">
                  <c:v>-9.7949123261580673E-2</c:v>
                </c:pt>
                <c:pt idx="418">
                  <c:v>-8.9966531371938219E-2</c:v>
                </c:pt>
                <c:pt idx="419">
                  <c:v>-7.5059348655119873E-2</c:v>
                </c:pt>
                <c:pt idx="420">
                  <c:v>-3.8799385894288552E-2</c:v>
                </c:pt>
                <c:pt idx="421">
                  <c:v>-2.2882876459719315E-2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-1.9497665000000053E-2</c:v>
                </c:pt>
                <c:pt idx="434">
                  <c:v>-4.5036694600971927E-2</c:v>
                </c:pt>
                <c:pt idx="435">
                  <c:v>-2.2230365987396028E-2</c:v>
                </c:pt>
                <c:pt idx="436">
                  <c:v>0</c:v>
                </c:pt>
                <c:pt idx="437">
                  <c:v>0</c:v>
                </c:pt>
                <c:pt idx="438">
                  <c:v>-1.6614566999999969E-2</c:v>
                </c:pt>
                <c:pt idx="439">
                  <c:v>0</c:v>
                </c:pt>
                <c:pt idx="440">
                  <c:v>0</c:v>
                </c:pt>
                <c:pt idx="441">
                  <c:v>-3.1682153999999962E-2</c:v>
                </c:pt>
                <c:pt idx="442">
                  <c:v>0</c:v>
                </c:pt>
                <c:pt idx="443">
                  <c:v>0</c:v>
                </c:pt>
                <c:pt idx="444">
                  <c:v>-1.5454669000000032E-2</c:v>
                </c:pt>
                <c:pt idx="445">
                  <c:v>-2.5606833107262306E-3</c:v>
                </c:pt>
                <c:pt idx="446">
                  <c:v>0</c:v>
                </c:pt>
                <c:pt idx="447">
                  <c:v>-2.8532475999999973E-2</c:v>
                </c:pt>
                <c:pt idx="448">
                  <c:v>-4.2354666508938155E-2</c:v>
                </c:pt>
                <c:pt idx="449">
                  <c:v>-4.1094757663546644E-2</c:v>
                </c:pt>
                <c:pt idx="450">
                  <c:v>-4.9923617283919031E-3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-1.326765799999996E-2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-1.1866459999999912E-2</c:v>
                </c:pt>
                <c:pt idx="461">
                  <c:v>-0.10550961473626042</c:v>
                </c:pt>
                <c:pt idx="462">
                  <c:v>-6.3143888981273655E-2</c:v>
                </c:pt>
                <c:pt idx="463">
                  <c:v>-9.1648816354114371E-2</c:v>
                </c:pt>
                <c:pt idx="464">
                  <c:v>-0.12802549534605179</c:v>
                </c:pt>
                <c:pt idx="465">
                  <c:v>-7.4605326262986327E-2</c:v>
                </c:pt>
                <c:pt idx="466">
                  <c:v>-6.5619820788757943E-2</c:v>
                </c:pt>
                <c:pt idx="467">
                  <c:v>-1.1644027588667005E-2</c:v>
                </c:pt>
                <c:pt idx="468">
                  <c:v>-6.5338232970391319E-2</c:v>
                </c:pt>
                <c:pt idx="469">
                  <c:v>-4.6528756549818917E-2</c:v>
                </c:pt>
                <c:pt idx="470">
                  <c:v>-8.0567687267064647E-3</c:v>
                </c:pt>
                <c:pt idx="471">
                  <c:v>-1.2073637882031529E-2</c:v>
                </c:pt>
                <c:pt idx="472">
                  <c:v>-6.0519554032824163E-2</c:v>
                </c:pt>
                <c:pt idx="473">
                  <c:v>-5.9208752395912612E-2</c:v>
                </c:pt>
                <c:pt idx="474">
                  <c:v>-4.9504345795024385E-2</c:v>
                </c:pt>
                <c:pt idx="475">
                  <c:v>-6.8294735254315619E-2</c:v>
                </c:pt>
                <c:pt idx="476">
                  <c:v>-4.2463963333916444E-2</c:v>
                </c:pt>
                <c:pt idx="477">
                  <c:v>-2.8523425439515027E-3</c:v>
                </c:pt>
                <c:pt idx="478">
                  <c:v>-4.7676660507355528E-2</c:v>
                </c:pt>
                <c:pt idx="479">
                  <c:v>-8.3989402736020957E-2</c:v>
                </c:pt>
                <c:pt idx="480">
                  <c:v>-5.9052874643031994E-2</c:v>
                </c:pt>
                <c:pt idx="481">
                  <c:v>-9.6328957960034045E-2</c:v>
                </c:pt>
                <c:pt idx="482">
                  <c:v>-9.2983255995892633E-2</c:v>
                </c:pt>
                <c:pt idx="483">
                  <c:v>-5.9193156256955315E-2</c:v>
                </c:pt>
                <c:pt idx="484">
                  <c:v>-6.280211859295215E-2</c:v>
                </c:pt>
                <c:pt idx="485">
                  <c:v>-9.6607054233234013E-2</c:v>
                </c:pt>
                <c:pt idx="486">
                  <c:v>-8.542898756647388E-2</c:v>
                </c:pt>
                <c:pt idx="487">
                  <c:v>-0.107540263638219</c:v>
                </c:pt>
                <c:pt idx="488">
                  <c:v>-0.14337877284113798</c:v>
                </c:pt>
                <c:pt idx="489">
                  <c:v>-0.14942678597070247</c:v>
                </c:pt>
                <c:pt idx="490">
                  <c:v>-0.13911234136198514</c:v>
                </c:pt>
                <c:pt idx="491">
                  <c:v>-0.10222006911263737</c:v>
                </c:pt>
                <c:pt idx="492">
                  <c:v>-9.3023021171282028E-2</c:v>
                </c:pt>
                <c:pt idx="493">
                  <c:v>-0.10330870334390352</c:v>
                </c:pt>
                <c:pt idx="494">
                  <c:v>-0.13339896242549643</c:v>
                </c:pt>
                <c:pt idx="495">
                  <c:v>-0.14673817262562638</c:v>
                </c:pt>
                <c:pt idx="496">
                  <c:v>-0.17869504739480968</c:v>
                </c:pt>
                <c:pt idx="497">
                  <c:v>-0.20790643021109678</c:v>
                </c:pt>
                <c:pt idx="498">
                  <c:v>-0.15700241575829665</c:v>
                </c:pt>
                <c:pt idx="499">
                  <c:v>-0.15735678159479893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AF-4255-85A3-B024D166E3C1}"/>
            </c:ext>
          </c:extLst>
        </c:ser>
        <c:ser>
          <c:idx val="1"/>
          <c:order val="1"/>
          <c:tx>
            <c:strRef>
              <c:f>Performance!$J$1</c:f>
              <c:strCache>
                <c:ptCount val="1"/>
                <c:pt idx="0">
                  <c:v>Benchmark Drawdown </c:v>
                </c:pt>
              </c:strCache>
            </c:strRef>
          </c:tx>
          <c:spPr>
            <a:ln w="2857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Performance!$A$2:$A$501</c:f>
              <c:numCache>
                <c:formatCode>m/d/yyyy</c:formatCode>
                <c:ptCount val="500"/>
                <c:pt idx="0">
                  <c:v>45506</c:v>
                </c:pt>
                <c:pt idx="1">
                  <c:v>45509</c:v>
                </c:pt>
                <c:pt idx="2">
                  <c:v>45510</c:v>
                </c:pt>
                <c:pt idx="3">
                  <c:v>45511</c:v>
                </c:pt>
                <c:pt idx="4">
                  <c:v>45512</c:v>
                </c:pt>
                <c:pt idx="5">
                  <c:v>45513</c:v>
                </c:pt>
                <c:pt idx="6">
                  <c:v>45516</c:v>
                </c:pt>
                <c:pt idx="7">
                  <c:v>45517</c:v>
                </c:pt>
                <c:pt idx="8">
                  <c:v>45518</c:v>
                </c:pt>
                <c:pt idx="9">
                  <c:v>45519</c:v>
                </c:pt>
                <c:pt idx="10">
                  <c:v>45520</c:v>
                </c:pt>
                <c:pt idx="11">
                  <c:v>45523</c:v>
                </c:pt>
                <c:pt idx="12">
                  <c:v>45524</c:v>
                </c:pt>
                <c:pt idx="13">
                  <c:v>45525</c:v>
                </c:pt>
                <c:pt idx="14">
                  <c:v>45526</c:v>
                </c:pt>
                <c:pt idx="15">
                  <c:v>45527</c:v>
                </c:pt>
                <c:pt idx="16">
                  <c:v>45530</c:v>
                </c:pt>
                <c:pt idx="17">
                  <c:v>45531</c:v>
                </c:pt>
                <c:pt idx="18">
                  <c:v>45532</c:v>
                </c:pt>
                <c:pt idx="19">
                  <c:v>45533</c:v>
                </c:pt>
                <c:pt idx="20">
                  <c:v>45534</c:v>
                </c:pt>
                <c:pt idx="21">
                  <c:v>45538</c:v>
                </c:pt>
                <c:pt idx="22">
                  <c:v>45539</c:v>
                </c:pt>
                <c:pt idx="23">
                  <c:v>45540</c:v>
                </c:pt>
                <c:pt idx="24">
                  <c:v>45541</c:v>
                </c:pt>
                <c:pt idx="25">
                  <c:v>45544</c:v>
                </c:pt>
                <c:pt idx="26">
                  <c:v>45545</c:v>
                </c:pt>
                <c:pt idx="27">
                  <c:v>45546</c:v>
                </c:pt>
                <c:pt idx="28">
                  <c:v>45547</c:v>
                </c:pt>
                <c:pt idx="29">
                  <c:v>45548</c:v>
                </c:pt>
                <c:pt idx="30">
                  <c:v>45551</c:v>
                </c:pt>
                <c:pt idx="31">
                  <c:v>45552</c:v>
                </c:pt>
                <c:pt idx="32">
                  <c:v>45553</c:v>
                </c:pt>
                <c:pt idx="33">
                  <c:v>45554</c:v>
                </c:pt>
                <c:pt idx="34">
                  <c:v>45555</c:v>
                </c:pt>
                <c:pt idx="35">
                  <c:v>45558</c:v>
                </c:pt>
                <c:pt idx="36">
                  <c:v>45559</c:v>
                </c:pt>
                <c:pt idx="37">
                  <c:v>45560</c:v>
                </c:pt>
                <c:pt idx="38">
                  <c:v>45561</c:v>
                </c:pt>
                <c:pt idx="39">
                  <c:v>45562</c:v>
                </c:pt>
                <c:pt idx="40">
                  <c:v>45565</c:v>
                </c:pt>
                <c:pt idx="41">
                  <c:v>45566</c:v>
                </c:pt>
                <c:pt idx="42">
                  <c:v>45567</c:v>
                </c:pt>
                <c:pt idx="43">
                  <c:v>45568</c:v>
                </c:pt>
                <c:pt idx="44">
                  <c:v>45569</c:v>
                </c:pt>
                <c:pt idx="45">
                  <c:v>45572</c:v>
                </c:pt>
                <c:pt idx="46">
                  <c:v>45573</c:v>
                </c:pt>
                <c:pt idx="47">
                  <c:v>45574</c:v>
                </c:pt>
                <c:pt idx="48">
                  <c:v>45575</c:v>
                </c:pt>
                <c:pt idx="49">
                  <c:v>45576</c:v>
                </c:pt>
                <c:pt idx="50">
                  <c:v>45579</c:v>
                </c:pt>
                <c:pt idx="51">
                  <c:v>45580</c:v>
                </c:pt>
                <c:pt idx="52">
                  <c:v>45581</c:v>
                </c:pt>
                <c:pt idx="53">
                  <c:v>45582</c:v>
                </c:pt>
                <c:pt idx="54">
                  <c:v>45583</c:v>
                </c:pt>
                <c:pt idx="55">
                  <c:v>45586</c:v>
                </c:pt>
                <c:pt idx="56">
                  <c:v>45587</c:v>
                </c:pt>
                <c:pt idx="57">
                  <c:v>45588</c:v>
                </c:pt>
                <c:pt idx="58">
                  <c:v>45589</c:v>
                </c:pt>
                <c:pt idx="59">
                  <c:v>45590</c:v>
                </c:pt>
                <c:pt idx="60">
                  <c:v>45593</c:v>
                </c:pt>
                <c:pt idx="61">
                  <c:v>45594</c:v>
                </c:pt>
                <c:pt idx="62">
                  <c:v>45595</c:v>
                </c:pt>
                <c:pt idx="63">
                  <c:v>45596</c:v>
                </c:pt>
                <c:pt idx="64">
                  <c:v>45597</c:v>
                </c:pt>
                <c:pt idx="65">
                  <c:v>45600</c:v>
                </c:pt>
                <c:pt idx="66">
                  <c:v>45601</c:v>
                </c:pt>
                <c:pt idx="67">
                  <c:v>45602</c:v>
                </c:pt>
                <c:pt idx="68">
                  <c:v>45603</c:v>
                </c:pt>
                <c:pt idx="69">
                  <c:v>45604</c:v>
                </c:pt>
                <c:pt idx="70">
                  <c:v>45607</c:v>
                </c:pt>
                <c:pt idx="71">
                  <c:v>45608</c:v>
                </c:pt>
                <c:pt idx="72">
                  <c:v>45609</c:v>
                </c:pt>
                <c:pt idx="73">
                  <c:v>45610</c:v>
                </c:pt>
                <c:pt idx="74">
                  <c:v>45611</c:v>
                </c:pt>
                <c:pt idx="75">
                  <c:v>45614</c:v>
                </c:pt>
                <c:pt idx="76">
                  <c:v>45615</c:v>
                </c:pt>
                <c:pt idx="77">
                  <c:v>45616</c:v>
                </c:pt>
                <c:pt idx="78">
                  <c:v>45617</c:v>
                </c:pt>
                <c:pt idx="79">
                  <c:v>45618</c:v>
                </c:pt>
                <c:pt idx="80">
                  <c:v>45621</c:v>
                </c:pt>
                <c:pt idx="81">
                  <c:v>45622</c:v>
                </c:pt>
                <c:pt idx="82">
                  <c:v>45623</c:v>
                </c:pt>
                <c:pt idx="83">
                  <c:v>45625</c:v>
                </c:pt>
                <c:pt idx="84">
                  <c:v>45628</c:v>
                </c:pt>
                <c:pt idx="85">
                  <c:v>45629</c:v>
                </c:pt>
                <c:pt idx="86">
                  <c:v>45630</c:v>
                </c:pt>
                <c:pt idx="87">
                  <c:v>45631</c:v>
                </c:pt>
                <c:pt idx="88">
                  <c:v>45632</c:v>
                </c:pt>
                <c:pt idx="89">
                  <c:v>45635</c:v>
                </c:pt>
                <c:pt idx="90">
                  <c:v>45636</c:v>
                </c:pt>
                <c:pt idx="91">
                  <c:v>45637</c:v>
                </c:pt>
                <c:pt idx="92">
                  <c:v>45638</c:v>
                </c:pt>
                <c:pt idx="93">
                  <c:v>45639</c:v>
                </c:pt>
                <c:pt idx="94">
                  <c:v>45642</c:v>
                </c:pt>
                <c:pt idx="95">
                  <c:v>45643</c:v>
                </c:pt>
                <c:pt idx="96">
                  <c:v>45644</c:v>
                </c:pt>
                <c:pt idx="97">
                  <c:v>45645</c:v>
                </c:pt>
                <c:pt idx="98">
                  <c:v>45646</c:v>
                </c:pt>
                <c:pt idx="99">
                  <c:v>45649</c:v>
                </c:pt>
                <c:pt idx="100">
                  <c:v>45650</c:v>
                </c:pt>
                <c:pt idx="101">
                  <c:v>45652</c:v>
                </c:pt>
                <c:pt idx="102">
                  <c:v>45653</c:v>
                </c:pt>
                <c:pt idx="103">
                  <c:v>45656</c:v>
                </c:pt>
                <c:pt idx="104">
                  <c:v>45657</c:v>
                </c:pt>
                <c:pt idx="105">
                  <c:v>45659</c:v>
                </c:pt>
                <c:pt idx="106">
                  <c:v>45660</c:v>
                </c:pt>
                <c:pt idx="107">
                  <c:v>45663</c:v>
                </c:pt>
                <c:pt idx="108">
                  <c:v>45664</c:v>
                </c:pt>
                <c:pt idx="109">
                  <c:v>45665</c:v>
                </c:pt>
                <c:pt idx="110">
                  <c:v>45667</c:v>
                </c:pt>
                <c:pt idx="111">
                  <c:v>45670</c:v>
                </c:pt>
                <c:pt idx="112">
                  <c:v>45671</c:v>
                </c:pt>
                <c:pt idx="113">
                  <c:v>45672</c:v>
                </c:pt>
                <c:pt idx="114">
                  <c:v>45673</c:v>
                </c:pt>
                <c:pt idx="115">
                  <c:v>45674</c:v>
                </c:pt>
                <c:pt idx="116">
                  <c:v>45678</c:v>
                </c:pt>
                <c:pt idx="117">
                  <c:v>45679</c:v>
                </c:pt>
                <c:pt idx="118">
                  <c:v>45680</c:v>
                </c:pt>
                <c:pt idx="119">
                  <c:v>45681</c:v>
                </c:pt>
                <c:pt idx="120">
                  <c:v>45684</c:v>
                </c:pt>
                <c:pt idx="121">
                  <c:v>45685</c:v>
                </c:pt>
                <c:pt idx="122">
                  <c:v>45686</c:v>
                </c:pt>
                <c:pt idx="123">
                  <c:v>45687</c:v>
                </c:pt>
                <c:pt idx="124">
                  <c:v>45688</c:v>
                </c:pt>
                <c:pt idx="125">
                  <c:v>45691</c:v>
                </c:pt>
                <c:pt idx="126">
                  <c:v>45692</c:v>
                </c:pt>
                <c:pt idx="127">
                  <c:v>45693</c:v>
                </c:pt>
                <c:pt idx="128">
                  <c:v>45694</c:v>
                </c:pt>
                <c:pt idx="129">
                  <c:v>45695</c:v>
                </c:pt>
                <c:pt idx="130">
                  <c:v>45698</c:v>
                </c:pt>
                <c:pt idx="131">
                  <c:v>45699</c:v>
                </c:pt>
                <c:pt idx="132">
                  <c:v>45700</c:v>
                </c:pt>
                <c:pt idx="133">
                  <c:v>45701</c:v>
                </c:pt>
                <c:pt idx="134">
                  <c:v>45702</c:v>
                </c:pt>
                <c:pt idx="135">
                  <c:v>45706</c:v>
                </c:pt>
                <c:pt idx="136">
                  <c:v>45707</c:v>
                </c:pt>
                <c:pt idx="137">
                  <c:v>45708</c:v>
                </c:pt>
                <c:pt idx="138">
                  <c:v>45709</c:v>
                </c:pt>
                <c:pt idx="139">
                  <c:v>45712</c:v>
                </c:pt>
                <c:pt idx="140">
                  <c:v>45713</c:v>
                </c:pt>
                <c:pt idx="141">
                  <c:v>45714</c:v>
                </c:pt>
                <c:pt idx="142">
                  <c:v>45715</c:v>
                </c:pt>
                <c:pt idx="143">
                  <c:v>45716</c:v>
                </c:pt>
                <c:pt idx="144">
                  <c:v>45719</c:v>
                </c:pt>
                <c:pt idx="145">
                  <c:v>45720</c:v>
                </c:pt>
                <c:pt idx="146">
                  <c:v>45721</c:v>
                </c:pt>
                <c:pt idx="147">
                  <c:v>45722</c:v>
                </c:pt>
                <c:pt idx="148">
                  <c:v>45723</c:v>
                </c:pt>
                <c:pt idx="149">
                  <c:v>45726</c:v>
                </c:pt>
                <c:pt idx="150">
                  <c:v>45727</c:v>
                </c:pt>
                <c:pt idx="151">
                  <c:v>45728</c:v>
                </c:pt>
                <c:pt idx="152">
                  <c:v>45729</c:v>
                </c:pt>
                <c:pt idx="153">
                  <c:v>45730</c:v>
                </c:pt>
                <c:pt idx="154">
                  <c:v>45733</c:v>
                </c:pt>
                <c:pt idx="155">
                  <c:v>45734</c:v>
                </c:pt>
                <c:pt idx="156">
                  <c:v>45735</c:v>
                </c:pt>
                <c:pt idx="157">
                  <c:v>45736</c:v>
                </c:pt>
                <c:pt idx="158">
                  <c:v>45737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45747</c:v>
                </c:pt>
                <c:pt idx="165">
                  <c:v>45748</c:v>
                </c:pt>
                <c:pt idx="166">
                  <c:v>45749</c:v>
                </c:pt>
                <c:pt idx="167">
                  <c:v>45750</c:v>
                </c:pt>
                <c:pt idx="168">
                  <c:v>45751</c:v>
                </c:pt>
                <c:pt idx="169">
                  <c:v>45754</c:v>
                </c:pt>
                <c:pt idx="170">
                  <c:v>45755</c:v>
                </c:pt>
                <c:pt idx="171">
                  <c:v>45756</c:v>
                </c:pt>
                <c:pt idx="172">
                  <c:v>45757</c:v>
                </c:pt>
                <c:pt idx="173">
                  <c:v>45758</c:v>
                </c:pt>
                <c:pt idx="174">
                  <c:v>45761</c:v>
                </c:pt>
                <c:pt idx="175">
                  <c:v>45762</c:v>
                </c:pt>
                <c:pt idx="176">
                  <c:v>45763</c:v>
                </c:pt>
                <c:pt idx="177">
                  <c:v>45764</c:v>
                </c:pt>
                <c:pt idx="178">
                  <c:v>45768</c:v>
                </c:pt>
                <c:pt idx="179">
                  <c:v>45769</c:v>
                </c:pt>
                <c:pt idx="180">
                  <c:v>45770</c:v>
                </c:pt>
                <c:pt idx="181">
                  <c:v>45771</c:v>
                </c:pt>
                <c:pt idx="182">
                  <c:v>45772</c:v>
                </c:pt>
                <c:pt idx="183">
                  <c:v>45775</c:v>
                </c:pt>
                <c:pt idx="184">
                  <c:v>45776</c:v>
                </c:pt>
                <c:pt idx="185">
                  <c:v>45777</c:v>
                </c:pt>
                <c:pt idx="186">
                  <c:v>45778</c:v>
                </c:pt>
                <c:pt idx="187">
                  <c:v>45779</c:v>
                </c:pt>
                <c:pt idx="188">
                  <c:v>45782</c:v>
                </c:pt>
                <c:pt idx="189">
                  <c:v>45783</c:v>
                </c:pt>
                <c:pt idx="190">
                  <c:v>45784</c:v>
                </c:pt>
                <c:pt idx="191">
                  <c:v>45785</c:v>
                </c:pt>
                <c:pt idx="192">
                  <c:v>45786</c:v>
                </c:pt>
                <c:pt idx="193">
                  <c:v>45789</c:v>
                </c:pt>
                <c:pt idx="194">
                  <c:v>45790</c:v>
                </c:pt>
                <c:pt idx="195">
                  <c:v>45791</c:v>
                </c:pt>
                <c:pt idx="196">
                  <c:v>45792</c:v>
                </c:pt>
                <c:pt idx="197">
                  <c:v>45793</c:v>
                </c:pt>
                <c:pt idx="198">
                  <c:v>45796</c:v>
                </c:pt>
                <c:pt idx="199">
                  <c:v>45797</c:v>
                </c:pt>
                <c:pt idx="200">
                  <c:v>45798</c:v>
                </c:pt>
                <c:pt idx="201">
                  <c:v>45799</c:v>
                </c:pt>
                <c:pt idx="202">
                  <c:v>45800</c:v>
                </c:pt>
                <c:pt idx="203">
                  <c:v>45804</c:v>
                </c:pt>
                <c:pt idx="204">
                  <c:v>45805</c:v>
                </c:pt>
                <c:pt idx="205">
                  <c:v>45806</c:v>
                </c:pt>
                <c:pt idx="206">
                  <c:v>45807</c:v>
                </c:pt>
                <c:pt idx="207">
                  <c:v>45810</c:v>
                </c:pt>
                <c:pt idx="208">
                  <c:v>45811</c:v>
                </c:pt>
                <c:pt idx="209">
                  <c:v>45812</c:v>
                </c:pt>
                <c:pt idx="210">
                  <c:v>45813</c:v>
                </c:pt>
                <c:pt idx="211">
                  <c:v>45814</c:v>
                </c:pt>
                <c:pt idx="212">
                  <c:v>45817</c:v>
                </c:pt>
                <c:pt idx="213">
                  <c:v>45818</c:v>
                </c:pt>
                <c:pt idx="214">
                  <c:v>45819</c:v>
                </c:pt>
                <c:pt idx="215">
                  <c:v>45820</c:v>
                </c:pt>
                <c:pt idx="216">
                  <c:v>45821</c:v>
                </c:pt>
                <c:pt idx="217">
                  <c:v>45824</c:v>
                </c:pt>
                <c:pt idx="218">
                  <c:v>45825</c:v>
                </c:pt>
                <c:pt idx="219">
                  <c:v>45826</c:v>
                </c:pt>
                <c:pt idx="220">
                  <c:v>45828</c:v>
                </c:pt>
                <c:pt idx="221">
                  <c:v>45831</c:v>
                </c:pt>
                <c:pt idx="222">
                  <c:v>45832</c:v>
                </c:pt>
                <c:pt idx="223">
                  <c:v>45833</c:v>
                </c:pt>
                <c:pt idx="224">
                  <c:v>45834</c:v>
                </c:pt>
                <c:pt idx="225">
                  <c:v>45835</c:v>
                </c:pt>
                <c:pt idx="226">
                  <c:v>45838</c:v>
                </c:pt>
                <c:pt idx="227">
                  <c:v>45839</c:v>
                </c:pt>
                <c:pt idx="228">
                  <c:v>45840</c:v>
                </c:pt>
                <c:pt idx="229">
                  <c:v>45841</c:v>
                </c:pt>
                <c:pt idx="230">
                  <c:v>45845</c:v>
                </c:pt>
                <c:pt idx="231">
                  <c:v>45846</c:v>
                </c:pt>
                <c:pt idx="232">
                  <c:v>45847</c:v>
                </c:pt>
                <c:pt idx="233">
                  <c:v>45848</c:v>
                </c:pt>
                <c:pt idx="234">
                  <c:v>45849</c:v>
                </c:pt>
                <c:pt idx="235">
                  <c:v>45852</c:v>
                </c:pt>
                <c:pt idx="236">
                  <c:v>45853</c:v>
                </c:pt>
                <c:pt idx="237">
                  <c:v>45854</c:v>
                </c:pt>
                <c:pt idx="238">
                  <c:v>45855</c:v>
                </c:pt>
                <c:pt idx="239">
                  <c:v>45856</c:v>
                </c:pt>
                <c:pt idx="240">
                  <c:v>45859</c:v>
                </c:pt>
                <c:pt idx="241">
                  <c:v>45860</c:v>
                </c:pt>
                <c:pt idx="242">
                  <c:v>45861</c:v>
                </c:pt>
                <c:pt idx="243">
                  <c:v>45862</c:v>
                </c:pt>
                <c:pt idx="244">
                  <c:v>45863</c:v>
                </c:pt>
                <c:pt idx="245">
                  <c:v>45866</c:v>
                </c:pt>
                <c:pt idx="246">
                  <c:v>45867</c:v>
                </c:pt>
                <c:pt idx="247">
                  <c:v>45868</c:v>
                </c:pt>
                <c:pt idx="248">
                  <c:v>45869</c:v>
                </c:pt>
                <c:pt idx="249">
                  <c:v>45870</c:v>
                </c:pt>
                <c:pt idx="250">
                  <c:v>45873</c:v>
                </c:pt>
                <c:pt idx="251">
                  <c:v>45874</c:v>
                </c:pt>
                <c:pt idx="252">
                  <c:v>45875</c:v>
                </c:pt>
                <c:pt idx="253">
                  <c:v>45876</c:v>
                </c:pt>
                <c:pt idx="254">
                  <c:v>45877</c:v>
                </c:pt>
                <c:pt idx="255">
                  <c:v>45880</c:v>
                </c:pt>
                <c:pt idx="256">
                  <c:v>45881</c:v>
                </c:pt>
                <c:pt idx="257">
                  <c:v>45882</c:v>
                </c:pt>
                <c:pt idx="258">
                  <c:v>45883</c:v>
                </c:pt>
                <c:pt idx="259">
                  <c:v>45884</c:v>
                </c:pt>
                <c:pt idx="260">
                  <c:v>45887</c:v>
                </c:pt>
                <c:pt idx="261">
                  <c:v>45888</c:v>
                </c:pt>
                <c:pt idx="262">
                  <c:v>45889</c:v>
                </c:pt>
                <c:pt idx="263">
                  <c:v>45890</c:v>
                </c:pt>
                <c:pt idx="264">
                  <c:v>45891</c:v>
                </c:pt>
                <c:pt idx="265">
                  <c:v>45894</c:v>
                </c:pt>
                <c:pt idx="266">
                  <c:v>45895</c:v>
                </c:pt>
                <c:pt idx="267">
                  <c:v>45896</c:v>
                </c:pt>
                <c:pt idx="268">
                  <c:v>45897</c:v>
                </c:pt>
                <c:pt idx="269">
                  <c:v>45898</c:v>
                </c:pt>
                <c:pt idx="270">
                  <c:v>45902</c:v>
                </c:pt>
                <c:pt idx="271">
                  <c:v>45903</c:v>
                </c:pt>
                <c:pt idx="272">
                  <c:v>45904</c:v>
                </c:pt>
                <c:pt idx="273">
                  <c:v>45905</c:v>
                </c:pt>
                <c:pt idx="274">
                  <c:v>45908</c:v>
                </c:pt>
                <c:pt idx="275">
                  <c:v>45909</c:v>
                </c:pt>
                <c:pt idx="276">
                  <c:v>45910</c:v>
                </c:pt>
                <c:pt idx="277">
                  <c:v>45911</c:v>
                </c:pt>
                <c:pt idx="278">
                  <c:v>45912</c:v>
                </c:pt>
                <c:pt idx="279">
                  <c:v>45915</c:v>
                </c:pt>
                <c:pt idx="280">
                  <c:v>45916</c:v>
                </c:pt>
                <c:pt idx="281">
                  <c:v>45917</c:v>
                </c:pt>
                <c:pt idx="282">
                  <c:v>45918</c:v>
                </c:pt>
                <c:pt idx="283">
                  <c:v>45919</c:v>
                </c:pt>
                <c:pt idx="284">
                  <c:v>45922</c:v>
                </c:pt>
                <c:pt idx="285">
                  <c:v>45923</c:v>
                </c:pt>
                <c:pt idx="286">
                  <c:v>45924</c:v>
                </c:pt>
                <c:pt idx="287">
                  <c:v>45925</c:v>
                </c:pt>
                <c:pt idx="288">
                  <c:v>45926</c:v>
                </c:pt>
                <c:pt idx="289">
                  <c:v>45929</c:v>
                </c:pt>
                <c:pt idx="290">
                  <c:v>45930</c:v>
                </c:pt>
                <c:pt idx="291">
                  <c:v>45931</c:v>
                </c:pt>
                <c:pt idx="292">
                  <c:v>45932</c:v>
                </c:pt>
                <c:pt idx="293">
                  <c:v>45933</c:v>
                </c:pt>
                <c:pt idx="294">
                  <c:v>45936</c:v>
                </c:pt>
                <c:pt idx="295">
                  <c:v>45937</c:v>
                </c:pt>
                <c:pt idx="296">
                  <c:v>45938</c:v>
                </c:pt>
                <c:pt idx="297">
                  <c:v>45939</c:v>
                </c:pt>
                <c:pt idx="298">
                  <c:v>45940</c:v>
                </c:pt>
                <c:pt idx="299">
                  <c:v>45943</c:v>
                </c:pt>
                <c:pt idx="300">
                  <c:v>45944</c:v>
                </c:pt>
                <c:pt idx="301">
                  <c:v>45945</c:v>
                </c:pt>
                <c:pt idx="302">
                  <c:v>45946</c:v>
                </c:pt>
                <c:pt idx="303">
                  <c:v>45947</c:v>
                </c:pt>
                <c:pt idx="304">
                  <c:v>45950</c:v>
                </c:pt>
                <c:pt idx="305">
                  <c:v>45951</c:v>
                </c:pt>
                <c:pt idx="306">
                  <c:v>45952</c:v>
                </c:pt>
                <c:pt idx="307">
                  <c:v>45953</c:v>
                </c:pt>
                <c:pt idx="308">
                  <c:v>45954</c:v>
                </c:pt>
                <c:pt idx="309">
                  <c:v>45957</c:v>
                </c:pt>
                <c:pt idx="310">
                  <c:v>45958</c:v>
                </c:pt>
                <c:pt idx="311">
                  <c:v>45959</c:v>
                </c:pt>
                <c:pt idx="312">
                  <c:v>45960</c:v>
                </c:pt>
                <c:pt idx="313">
                  <c:v>45961</c:v>
                </c:pt>
                <c:pt idx="314">
                  <c:v>45964</c:v>
                </c:pt>
                <c:pt idx="315">
                  <c:v>45965</c:v>
                </c:pt>
                <c:pt idx="316">
                  <c:v>45966</c:v>
                </c:pt>
                <c:pt idx="317">
                  <c:v>45967</c:v>
                </c:pt>
                <c:pt idx="318">
                  <c:v>45968</c:v>
                </c:pt>
                <c:pt idx="319">
                  <c:v>45971</c:v>
                </c:pt>
                <c:pt idx="320">
                  <c:v>45972</c:v>
                </c:pt>
                <c:pt idx="321">
                  <c:v>45973</c:v>
                </c:pt>
                <c:pt idx="322">
                  <c:v>45974</c:v>
                </c:pt>
                <c:pt idx="323">
                  <c:v>45975</c:v>
                </c:pt>
                <c:pt idx="324">
                  <c:v>45978</c:v>
                </c:pt>
                <c:pt idx="325">
                  <c:v>45979</c:v>
                </c:pt>
                <c:pt idx="326">
                  <c:v>45980</c:v>
                </c:pt>
                <c:pt idx="327">
                  <c:v>45981</c:v>
                </c:pt>
                <c:pt idx="328">
                  <c:v>45982</c:v>
                </c:pt>
                <c:pt idx="329">
                  <c:v>45985</c:v>
                </c:pt>
                <c:pt idx="330">
                  <c:v>45986</c:v>
                </c:pt>
                <c:pt idx="331">
                  <c:v>45987</c:v>
                </c:pt>
                <c:pt idx="332">
                  <c:v>45989</c:v>
                </c:pt>
                <c:pt idx="333">
                  <c:v>45992</c:v>
                </c:pt>
                <c:pt idx="334">
                  <c:v>45993</c:v>
                </c:pt>
                <c:pt idx="335">
                  <c:v>45994</c:v>
                </c:pt>
                <c:pt idx="336">
                  <c:v>45995</c:v>
                </c:pt>
                <c:pt idx="337">
                  <c:v>45996</c:v>
                </c:pt>
                <c:pt idx="338">
                  <c:v>45999</c:v>
                </c:pt>
                <c:pt idx="339">
                  <c:v>46000</c:v>
                </c:pt>
                <c:pt idx="340">
                  <c:v>46001</c:v>
                </c:pt>
                <c:pt idx="341">
                  <c:v>46002</c:v>
                </c:pt>
                <c:pt idx="342">
                  <c:v>46003</c:v>
                </c:pt>
                <c:pt idx="343">
                  <c:v>46006</c:v>
                </c:pt>
                <c:pt idx="344">
                  <c:v>46007</c:v>
                </c:pt>
                <c:pt idx="345">
                  <c:v>46008</c:v>
                </c:pt>
                <c:pt idx="346">
                  <c:v>46009</c:v>
                </c:pt>
                <c:pt idx="347">
                  <c:v>46010</c:v>
                </c:pt>
                <c:pt idx="348">
                  <c:v>46013</c:v>
                </c:pt>
                <c:pt idx="349">
                  <c:v>46014</c:v>
                </c:pt>
                <c:pt idx="350">
                  <c:v>46015</c:v>
                </c:pt>
                <c:pt idx="351">
                  <c:v>46017</c:v>
                </c:pt>
                <c:pt idx="352">
                  <c:v>46020</c:v>
                </c:pt>
                <c:pt idx="353">
                  <c:v>46021</c:v>
                </c:pt>
                <c:pt idx="354">
                  <c:v>46022</c:v>
                </c:pt>
                <c:pt idx="355">
                  <c:v>46024</c:v>
                </c:pt>
                <c:pt idx="356">
                  <c:v>46027</c:v>
                </c:pt>
                <c:pt idx="357">
                  <c:v>46028</c:v>
                </c:pt>
                <c:pt idx="358">
                  <c:v>46029</c:v>
                </c:pt>
                <c:pt idx="359">
                  <c:v>46030</c:v>
                </c:pt>
                <c:pt idx="360">
                  <c:v>46031</c:v>
                </c:pt>
                <c:pt idx="361">
                  <c:v>46034</c:v>
                </c:pt>
                <c:pt idx="362">
                  <c:v>46035</c:v>
                </c:pt>
                <c:pt idx="363">
                  <c:v>46036</c:v>
                </c:pt>
                <c:pt idx="364">
                  <c:v>46037</c:v>
                </c:pt>
                <c:pt idx="365">
                  <c:v>46038</c:v>
                </c:pt>
                <c:pt idx="366">
                  <c:v>46042</c:v>
                </c:pt>
                <c:pt idx="367">
                  <c:v>46043</c:v>
                </c:pt>
                <c:pt idx="368">
                  <c:v>46044</c:v>
                </c:pt>
                <c:pt idx="369">
                  <c:v>46045</c:v>
                </c:pt>
                <c:pt idx="370">
                  <c:v>46048</c:v>
                </c:pt>
                <c:pt idx="371">
                  <c:v>46049</c:v>
                </c:pt>
                <c:pt idx="372">
                  <c:v>46050</c:v>
                </c:pt>
                <c:pt idx="373">
                  <c:v>46051</c:v>
                </c:pt>
                <c:pt idx="374">
                  <c:v>46052</c:v>
                </c:pt>
                <c:pt idx="375">
                  <c:v>46055</c:v>
                </c:pt>
                <c:pt idx="376">
                  <c:v>46056</c:v>
                </c:pt>
                <c:pt idx="377">
                  <c:v>46057</c:v>
                </c:pt>
                <c:pt idx="378">
                  <c:v>46058</c:v>
                </c:pt>
                <c:pt idx="379">
                  <c:v>46059</c:v>
                </c:pt>
                <c:pt idx="380">
                  <c:v>46062</c:v>
                </c:pt>
                <c:pt idx="381">
                  <c:v>46063</c:v>
                </c:pt>
                <c:pt idx="382">
                  <c:v>46064</c:v>
                </c:pt>
                <c:pt idx="383">
                  <c:v>46065</c:v>
                </c:pt>
                <c:pt idx="384">
                  <c:v>46066</c:v>
                </c:pt>
                <c:pt idx="385">
                  <c:v>46070</c:v>
                </c:pt>
                <c:pt idx="386">
                  <c:v>46071</c:v>
                </c:pt>
                <c:pt idx="387">
                  <c:v>46072</c:v>
                </c:pt>
                <c:pt idx="388">
                  <c:v>46073</c:v>
                </c:pt>
                <c:pt idx="389">
                  <c:v>46076</c:v>
                </c:pt>
                <c:pt idx="390">
                  <c:v>46077</c:v>
                </c:pt>
                <c:pt idx="391">
                  <c:v>46078</c:v>
                </c:pt>
                <c:pt idx="392">
                  <c:v>46079</c:v>
                </c:pt>
                <c:pt idx="393">
                  <c:v>46080</c:v>
                </c:pt>
                <c:pt idx="394">
                  <c:v>46083</c:v>
                </c:pt>
                <c:pt idx="395">
                  <c:v>46084</c:v>
                </c:pt>
                <c:pt idx="396">
                  <c:v>46085</c:v>
                </c:pt>
                <c:pt idx="397">
                  <c:v>46086</c:v>
                </c:pt>
                <c:pt idx="398">
                  <c:v>46087</c:v>
                </c:pt>
                <c:pt idx="399">
                  <c:v>46090</c:v>
                </c:pt>
                <c:pt idx="400">
                  <c:v>46091</c:v>
                </c:pt>
                <c:pt idx="401">
                  <c:v>46092</c:v>
                </c:pt>
                <c:pt idx="402">
                  <c:v>46093</c:v>
                </c:pt>
                <c:pt idx="403">
                  <c:v>46094</c:v>
                </c:pt>
                <c:pt idx="404">
                  <c:v>46097</c:v>
                </c:pt>
                <c:pt idx="405">
                  <c:v>46098</c:v>
                </c:pt>
                <c:pt idx="406">
                  <c:v>46099</c:v>
                </c:pt>
                <c:pt idx="407">
                  <c:v>46100</c:v>
                </c:pt>
                <c:pt idx="408">
                  <c:v>46101</c:v>
                </c:pt>
                <c:pt idx="409">
                  <c:v>46104</c:v>
                </c:pt>
                <c:pt idx="410">
                  <c:v>46105</c:v>
                </c:pt>
                <c:pt idx="411">
                  <c:v>46106</c:v>
                </c:pt>
                <c:pt idx="412">
                  <c:v>46107</c:v>
                </c:pt>
                <c:pt idx="413">
                  <c:v>46108</c:v>
                </c:pt>
                <c:pt idx="414">
                  <c:v>46111</c:v>
                </c:pt>
                <c:pt idx="415">
                  <c:v>46112</c:v>
                </c:pt>
                <c:pt idx="416">
                  <c:v>46113</c:v>
                </c:pt>
                <c:pt idx="417">
                  <c:v>46114</c:v>
                </c:pt>
                <c:pt idx="418">
                  <c:v>46118</c:v>
                </c:pt>
                <c:pt idx="419">
                  <c:v>46119</c:v>
                </c:pt>
                <c:pt idx="420">
                  <c:v>46120</c:v>
                </c:pt>
                <c:pt idx="421">
                  <c:v>46121</c:v>
                </c:pt>
                <c:pt idx="422">
                  <c:v>46122</c:v>
                </c:pt>
                <c:pt idx="423">
                  <c:v>46125</c:v>
                </c:pt>
                <c:pt idx="424">
                  <c:v>46126</c:v>
                </c:pt>
                <c:pt idx="425">
                  <c:v>46127</c:v>
                </c:pt>
                <c:pt idx="426">
                  <c:v>46128</c:v>
                </c:pt>
                <c:pt idx="427">
                  <c:v>46129</c:v>
                </c:pt>
                <c:pt idx="428">
                  <c:v>46132</c:v>
                </c:pt>
                <c:pt idx="429">
                  <c:v>46133</c:v>
                </c:pt>
                <c:pt idx="430">
                  <c:v>46134</c:v>
                </c:pt>
                <c:pt idx="431">
                  <c:v>46135</c:v>
                </c:pt>
                <c:pt idx="432">
                  <c:v>46136</c:v>
                </c:pt>
                <c:pt idx="433">
                  <c:v>46139</c:v>
                </c:pt>
                <c:pt idx="434">
                  <c:v>46140</c:v>
                </c:pt>
                <c:pt idx="435">
                  <c:v>46141</c:v>
                </c:pt>
                <c:pt idx="436">
                  <c:v>46142</c:v>
                </c:pt>
                <c:pt idx="437">
                  <c:v>46143</c:v>
                </c:pt>
                <c:pt idx="438">
                  <c:v>46146</c:v>
                </c:pt>
                <c:pt idx="439">
                  <c:v>46147</c:v>
                </c:pt>
                <c:pt idx="440">
                  <c:v>46148</c:v>
                </c:pt>
                <c:pt idx="441">
                  <c:v>46149</c:v>
                </c:pt>
                <c:pt idx="442">
                  <c:v>46150</c:v>
                </c:pt>
                <c:pt idx="443">
                  <c:v>46153</c:v>
                </c:pt>
                <c:pt idx="444">
                  <c:v>46154</c:v>
                </c:pt>
                <c:pt idx="445">
                  <c:v>46155</c:v>
                </c:pt>
                <c:pt idx="446">
                  <c:v>46156</c:v>
                </c:pt>
                <c:pt idx="447">
                  <c:v>46157</c:v>
                </c:pt>
                <c:pt idx="448">
                  <c:v>46160</c:v>
                </c:pt>
                <c:pt idx="449">
                  <c:v>46161</c:v>
                </c:pt>
                <c:pt idx="450">
                  <c:v>46162</c:v>
                </c:pt>
                <c:pt idx="451">
                  <c:v>46163</c:v>
                </c:pt>
                <c:pt idx="452">
                  <c:v>46164</c:v>
                </c:pt>
                <c:pt idx="453">
                  <c:v>46168</c:v>
                </c:pt>
                <c:pt idx="454">
                  <c:v>46169</c:v>
                </c:pt>
                <c:pt idx="455">
                  <c:v>46170</c:v>
                </c:pt>
                <c:pt idx="456">
                  <c:v>46171</c:v>
                </c:pt>
                <c:pt idx="457">
                  <c:v>46174</c:v>
                </c:pt>
                <c:pt idx="458">
                  <c:v>46175</c:v>
                </c:pt>
                <c:pt idx="459">
                  <c:v>46176</c:v>
                </c:pt>
                <c:pt idx="460">
                  <c:v>46177</c:v>
                </c:pt>
                <c:pt idx="461">
                  <c:v>46178</c:v>
                </c:pt>
                <c:pt idx="462">
                  <c:v>46181</c:v>
                </c:pt>
                <c:pt idx="463">
                  <c:v>46182</c:v>
                </c:pt>
                <c:pt idx="464">
                  <c:v>46183</c:v>
                </c:pt>
                <c:pt idx="465">
                  <c:v>46184</c:v>
                </c:pt>
                <c:pt idx="466">
                  <c:v>46185</c:v>
                </c:pt>
                <c:pt idx="467">
                  <c:v>46188</c:v>
                </c:pt>
                <c:pt idx="468">
                  <c:v>46189</c:v>
                </c:pt>
                <c:pt idx="469">
                  <c:v>46190</c:v>
                </c:pt>
                <c:pt idx="470">
                  <c:v>46191</c:v>
                </c:pt>
                <c:pt idx="471">
                  <c:v>46195</c:v>
                </c:pt>
                <c:pt idx="472">
                  <c:v>46196</c:v>
                </c:pt>
                <c:pt idx="473">
                  <c:v>46197</c:v>
                </c:pt>
                <c:pt idx="474">
                  <c:v>46198</c:v>
                </c:pt>
                <c:pt idx="475">
                  <c:v>46199</c:v>
                </c:pt>
                <c:pt idx="476">
                  <c:v>46202</c:v>
                </c:pt>
                <c:pt idx="477">
                  <c:v>46203</c:v>
                </c:pt>
                <c:pt idx="478">
                  <c:v>46204</c:v>
                </c:pt>
                <c:pt idx="479">
                  <c:v>46205</c:v>
                </c:pt>
                <c:pt idx="480">
                  <c:v>46209</c:v>
                </c:pt>
                <c:pt idx="481">
                  <c:v>46210</c:v>
                </c:pt>
                <c:pt idx="482">
                  <c:v>46211</c:v>
                </c:pt>
                <c:pt idx="483">
                  <c:v>46212</c:v>
                </c:pt>
                <c:pt idx="484">
                  <c:v>46213</c:v>
                </c:pt>
                <c:pt idx="485">
                  <c:v>46216</c:v>
                </c:pt>
                <c:pt idx="486">
                  <c:v>46217</c:v>
                </c:pt>
                <c:pt idx="487">
                  <c:v>46218</c:v>
                </c:pt>
                <c:pt idx="488">
                  <c:v>46219</c:v>
                </c:pt>
                <c:pt idx="489">
                  <c:v>46220</c:v>
                </c:pt>
                <c:pt idx="490">
                  <c:v>46223</c:v>
                </c:pt>
                <c:pt idx="491">
                  <c:v>46224</c:v>
                </c:pt>
                <c:pt idx="492">
                  <c:v>46225</c:v>
                </c:pt>
                <c:pt idx="493">
                  <c:v>46226</c:v>
                </c:pt>
                <c:pt idx="494">
                  <c:v>46227</c:v>
                </c:pt>
                <c:pt idx="495">
                  <c:v>46230</c:v>
                </c:pt>
                <c:pt idx="496">
                  <c:v>46231</c:v>
                </c:pt>
                <c:pt idx="497">
                  <c:v>46232</c:v>
                </c:pt>
                <c:pt idx="498">
                  <c:v>46233</c:v>
                </c:pt>
                <c:pt idx="499">
                  <c:v>46234</c:v>
                </c:pt>
              </c:numCache>
            </c:numRef>
          </c:cat>
          <c:val>
            <c:numRef>
              <c:f>Performance!$J$2:$J$501</c:f>
              <c:numCache>
                <c:formatCode>0.00%</c:formatCode>
                <c:ptCount val="500"/>
                <c:pt idx="0">
                  <c:v>0</c:v>
                </c:pt>
                <c:pt idx="1">
                  <c:v>-2.9968800000000129E-2</c:v>
                </c:pt>
                <c:pt idx="2">
                  <c:v>-1.9924961150832088E-2</c:v>
                </c:pt>
                <c:pt idx="3">
                  <c:v>-2.7505537753068521E-2</c:v>
                </c:pt>
                <c:pt idx="4">
                  <c:v>-5.0967368572973903E-3</c:v>
                </c:pt>
                <c:pt idx="5">
                  <c:v>-4.4888707900414548E-4</c:v>
                </c:pt>
                <c:pt idx="6">
                  <c:v>-4.0586639910389355E-4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-1.9845799999999025E-3</c:v>
                </c:pt>
                <c:pt idx="13">
                  <c:v>0</c:v>
                </c:pt>
                <c:pt idx="14">
                  <c:v>-8.9328100000000132E-3</c:v>
                </c:pt>
                <c:pt idx="15">
                  <c:v>0</c:v>
                </c:pt>
                <c:pt idx="16">
                  <c:v>-3.1537200000000265E-3</c:v>
                </c:pt>
                <c:pt idx="17">
                  <c:v>-1.5635508141440546E-3</c:v>
                </c:pt>
                <c:pt idx="18">
                  <c:v>-7.530246971936716E-3</c:v>
                </c:pt>
                <c:pt idx="19">
                  <c:v>-7.5692907320209502E-3</c:v>
                </c:pt>
                <c:pt idx="20">
                  <c:v>0</c:v>
                </c:pt>
                <c:pt idx="21">
                  <c:v>-2.1151119999999968E-2</c:v>
                </c:pt>
                <c:pt idx="22">
                  <c:v>-2.2719705753222352E-2</c:v>
                </c:pt>
                <c:pt idx="23">
                  <c:v>-2.5669215863682648E-2</c:v>
                </c:pt>
                <c:pt idx="24">
                  <c:v>-4.2486369807340107E-2</c:v>
                </c:pt>
                <c:pt idx="25">
                  <c:v>-3.1398275793482311E-2</c:v>
                </c:pt>
                <c:pt idx="26">
                  <c:v>-2.7066078663744664E-2</c:v>
                </c:pt>
                <c:pt idx="27">
                  <c:v>-1.6689689745997383E-2</c:v>
                </c:pt>
                <c:pt idx="28">
                  <c:v>-9.3194643113442277E-3</c:v>
                </c:pt>
                <c:pt idx="29">
                  <c:v>-3.9621908989166954E-3</c:v>
                </c:pt>
                <c:pt idx="30">
                  <c:v>-2.7105100257318604E-3</c:v>
                </c:pt>
                <c:pt idx="31">
                  <c:v>-2.4467169827387947E-3</c:v>
                </c:pt>
                <c:pt idx="32">
                  <c:v>-5.3360303116700702E-3</c:v>
                </c:pt>
                <c:pt idx="33">
                  <c:v>0</c:v>
                </c:pt>
                <c:pt idx="34">
                  <c:v>-1.9409700000001529E-3</c:v>
                </c:pt>
                <c:pt idx="35">
                  <c:v>0</c:v>
                </c:pt>
                <c:pt idx="36">
                  <c:v>0</c:v>
                </c:pt>
                <c:pt idx="37">
                  <c:v>-1.8611800000001288E-3</c:v>
                </c:pt>
                <c:pt idx="38">
                  <c:v>0</c:v>
                </c:pt>
                <c:pt idx="39">
                  <c:v>-1.2531799999999649E-3</c:v>
                </c:pt>
                <c:pt idx="40">
                  <c:v>0</c:v>
                </c:pt>
                <c:pt idx="41">
                  <c:v>-9.3241099999999966E-3</c:v>
                </c:pt>
                <c:pt idx="42">
                  <c:v>-9.1870202703416837E-3</c:v>
                </c:pt>
                <c:pt idx="43">
                  <c:v>-1.0852973214459216E-2</c:v>
                </c:pt>
                <c:pt idx="44">
                  <c:v>-1.9800573144956868E-3</c:v>
                </c:pt>
                <c:pt idx="45">
                  <c:v>-1.1547116405876579E-2</c:v>
                </c:pt>
                <c:pt idx="46">
                  <c:v>-1.9696405736949751E-3</c:v>
                </c:pt>
                <c:pt idx="47">
                  <c:v>0</c:v>
                </c:pt>
                <c:pt idx="48">
                  <c:v>-2.0700799999999742E-3</c:v>
                </c:pt>
                <c:pt idx="49">
                  <c:v>0</c:v>
                </c:pt>
                <c:pt idx="50">
                  <c:v>0</c:v>
                </c:pt>
                <c:pt idx="51">
                  <c:v>-7.6094100000000386E-3</c:v>
                </c:pt>
                <c:pt idx="52">
                  <c:v>-2.9659449620487166E-3</c:v>
                </c:pt>
                <c:pt idx="53">
                  <c:v>-3.136597310909095E-3</c:v>
                </c:pt>
                <c:pt idx="54">
                  <c:v>0</c:v>
                </c:pt>
                <c:pt idx="55">
                  <c:v>-1.8227800000000238E-3</c:v>
                </c:pt>
                <c:pt idx="56">
                  <c:v>-2.2968043800057902E-3</c:v>
                </c:pt>
                <c:pt idx="57">
                  <c:v>-1.1466973807843894E-2</c:v>
                </c:pt>
                <c:pt idx="58">
                  <c:v>-9.345799410901301E-3</c:v>
                </c:pt>
                <c:pt idx="59">
                  <c:v>-9.6424904374357023E-3</c:v>
                </c:pt>
                <c:pt idx="60">
                  <c:v>-7.0165971151309181E-3</c:v>
                </c:pt>
                <c:pt idx="61">
                  <c:v>-5.4137828851983372E-3</c:v>
                </c:pt>
                <c:pt idx="62">
                  <c:v>-8.6961461565071563E-3</c:v>
                </c:pt>
                <c:pt idx="63">
                  <c:v>-2.7149019569840394E-2</c:v>
                </c:pt>
                <c:pt idx="64">
                  <c:v>-2.3167549104351481E-2</c:v>
                </c:pt>
                <c:pt idx="65">
                  <c:v>-2.591450940783957E-2</c:v>
                </c:pt>
                <c:pt idx="66">
                  <c:v>-1.3966688487593082E-2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-2.8926799999999808E-3</c:v>
                </c:pt>
                <c:pt idx="72">
                  <c:v>-2.6610619406370883E-3</c:v>
                </c:pt>
                <c:pt idx="73">
                  <c:v>-8.6947032077723252E-3</c:v>
                </c:pt>
                <c:pt idx="74">
                  <c:v>-2.178342252007448E-2</c:v>
                </c:pt>
                <c:pt idx="75">
                  <c:v>-1.7950955830657978E-2</c:v>
                </c:pt>
                <c:pt idx="76">
                  <c:v>-1.405849641869783E-2</c:v>
                </c:pt>
                <c:pt idx="77">
                  <c:v>-1.4036835283864235E-2</c:v>
                </c:pt>
                <c:pt idx="78">
                  <c:v>-8.7713581604876856E-3</c:v>
                </c:pt>
                <c:pt idx="79">
                  <c:v>-5.3337970551612379E-3</c:v>
                </c:pt>
                <c:pt idx="80">
                  <c:v>-2.3294774158004738E-3</c:v>
                </c:pt>
                <c:pt idx="81">
                  <c:v>0</c:v>
                </c:pt>
                <c:pt idx="82">
                  <c:v>-3.8012999999998964E-3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-1.8697100000000244E-3</c:v>
                </c:pt>
                <c:pt idx="88">
                  <c:v>0</c:v>
                </c:pt>
                <c:pt idx="89">
                  <c:v>-6.1442299999999728E-3</c:v>
                </c:pt>
                <c:pt idx="90">
                  <c:v>-9.0899091781452279E-3</c:v>
                </c:pt>
                <c:pt idx="91">
                  <c:v>-9.9831574031028492E-4</c:v>
                </c:pt>
                <c:pt idx="92">
                  <c:v>-6.4069408289426644E-3</c:v>
                </c:pt>
                <c:pt idx="93">
                  <c:v>-6.4332114294270992E-3</c:v>
                </c:pt>
                <c:pt idx="94">
                  <c:v>-2.6583332582752472E-3</c:v>
                </c:pt>
                <c:pt idx="95">
                  <c:v>-6.5120215648986068E-3</c:v>
                </c:pt>
                <c:pt idx="96">
                  <c:v>-3.5812853229207353E-2</c:v>
                </c:pt>
                <c:pt idx="97">
                  <c:v>-3.6646971529878725E-2</c:v>
                </c:pt>
                <c:pt idx="98">
                  <c:v>-2.6176171861073683E-2</c:v>
                </c:pt>
                <c:pt idx="99">
                  <c:v>-1.9079606001800142E-2</c:v>
                </c:pt>
                <c:pt idx="100">
                  <c:v>-8.2475767485882256E-3</c:v>
                </c:pt>
                <c:pt idx="101">
                  <c:v>-8.649861284031668E-3</c:v>
                </c:pt>
                <c:pt idx="102">
                  <c:v>-1.9609970666639387E-2</c:v>
                </c:pt>
                <c:pt idx="103">
                  <c:v>-3.0102114564465321E-2</c:v>
                </c:pt>
                <c:pt idx="104">
                  <c:v>-3.4257923325000661E-2</c:v>
                </c:pt>
                <c:pt idx="105">
                  <c:v>-3.6405608157055958E-2</c:v>
                </c:pt>
                <c:pt idx="106">
                  <c:v>-2.426821174117777E-2</c:v>
                </c:pt>
                <c:pt idx="107">
                  <c:v>-1.8864511524621541E-2</c:v>
                </c:pt>
                <c:pt idx="108">
                  <c:v>-2.9758941875103306E-2</c:v>
                </c:pt>
                <c:pt idx="109">
                  <c:v>-2.8245055347289827E-2</c:v>
                </c:pt>
                <c:pt idx="110">
                  <c:v>-4.3221402440046686E-2</c:v>
                </c:pt>
                <c:pt idx="111">
                  <c:v>-4.1714083869664687E-2</c:v>
                </c:pt>
                <c:pt idx="112">
                  <c:v>-4.0615610306863559E-2</c:v>
                </c:pt>
                <c:pt idx="113">
                  <c:v>-2.304660544913506E-2</c:v>
                </c:pt>
                <c:pt idx="114">
                  <c:v>-2.5110556268599038E-2</c:v>
                </c:pt>
                <c:pt idx="115">
                  <c:v>-1.5370426087384148E-2</c:v>
                </c:pt>
                <c:pt idx="116">
                  <c:v>-6.7369872111078255E-3</c:v>
                </c:pt>
                <c:pt idx="117">
                  <c:v>-6.4037856913023994E-4</c:v>
                </c:pt>
                <c:pt idx="118">
                  <c:v>0</c:v>
                </c:pt>
                <c:pt idx="119">
                  <c:v>-2.8551799999999572E-3</c:v>
                </c:pt>
                <c:pt idx="120">
                  <c:v>-1.7394189648284764E-2</c:v>
                </c:pt>
                <c:pt idx="121">
                  <c:v>-8.3367258096247454E-3</c:v>
                </c:pt>
                <c:pt idx="122">
                  <c:v>-1.2976589353335899E-2</c:v>
                </c:pt>
                <c:pt idx="123">
                  <c:v>-7.7696065718740881E-3</c:v>
                </c:pt>
                <c:pt idx="124">
                  <c:v>-1.277719492142726E-2</c:v>
                </c:pt>
                <c:pt idx="125">
                  <c:v>-2.0288578356148057E-2</c:v>
                </c:pt>
                <c:pt idx="126">
                  <c:v>-1.3210290697255989E-2</c:v>
                </c:pt>
                <c:pt idx="127">
                  <c:v>-9.3532652320927889E-3</c:v>
                </c:pt>
                <c:pt idx="128">
                  <c:v>-5.743031523643416E-3</c:v>
                </c:pt>
                <c:pt idx="129">
                  <c:v>-1.5153514649157263E-2</c:v>
                </c:pt>
                <c:pt idx="130">
                  <c:v>-8.5426439800558862E-3</c:v>
                </c:pt>
                <c:pt idx="131">
                  <c:v>-8.2059748056723114E-3</c:v>
                </c:pt>
                <c:pt idx="132">
                  <c:v>-1.0907522550899218E-2</c:v>
                </c:pt>
                <c:pt idx="133">
                  <c:v>-5.9488830772291834E-4</c:v>
                </c:pt>
                <c:pt idx="134">
                  <c:v>-6.6679550550907685E-4</c:v>
                </c:pt>
                <c:pt idx="135">
                  <c:v>0</c:v>
                </c:pt>
                <c:pt idx="136">
                  <c:v>0</c:v>
                </c:pt>
                <c:pt idx="137">
                  <c:v>-4.3341999999999548E-3</c:v>
                </c:pt>
                <c:pt idx="138">
                  <c:v>-2.1324340777780004E-2</c:v>
                </c:pt>
                <c:pt idx="139">
                  <c:v>-2.618750735629094E-2</c:v>
                </c:pt>
                <c:pt idx="140">
                  <c:v>-3.0744686892490436E-2</c:v>
                </c:pt>
                <c:pt idx="141">
                  <c:v>-3.0612858477354621E-2</c:v>
                </c:pt>
                <c:pt idx="142">
                  <c:v>-4.5991710477911951E-2</c:v>
                </c:pt>
                <c:pt idx="143">
                  <c:v>-3.0866758114917014E-2</c:v>
                </c:pt>
                <c:pt idx="144">
                  <c:v>-4.7920382563055641E-2</c:v>
                </c:pt>
                <c:pt idx="145">
                  <c:v>-5.9568857704084488E-2</c:v>
                </c:pt>
                <c:pt idx="146">
                  <c:v>-4.9074323266484532E-2</c:v>
                </c:pt>
                <c:pt idx="147">
                  <c:v>-6.601889642796932E-2</c:v>
                </c:pt>
                <c:pt idx="148">
                  <c:v>-6.0862769687400675E-2</c:v>
                </c:pt>
                <c:pt idx="149">
                  <c:v>-8.6194183940228708E-2</c:v>
                </c:pt>
                <c:pt idx="150">
                  <c:v>-9.3109701871122108E-2</c:v>
                </c:pt>
                <c:pt idx="151">
                  <c:v>-8.8677846879904987E-2</c:v>
                </c:pt>
                <c:pt idx="152">
                  <c:v>-0.10133704113533926</c:v>
                </c:pt>
                <c:pt idx="153">
                  <c:v>-8.2226182491678457E-2</c:v>
                </c:pt>
                <c:pt idx="154">
                  <c:v>-7.6337653901163205E-2</c:v>
                </c:pt>
                <c:pt idx="155">
                  <c:v>-8.6177909178574041E-2</c:v>
                </c:pt>
                <c:pt idx="156">
                  <c:v>-7.6309983054397068E-2</c:v>
                </c:pt>
                <c:pt idx="157">
                  <c:v>-7.8328162609321628E-2</c:v>
                </c:pt>
                <c:pt idx="158">
                  <c:v>-7.7568087495180627E-2</c:v>
                </c:pt>
                <c:pt idx="159">
                  <c:v>-6.1290817069844072E-2</c:v>
                </c:pt>
                <c:pt idx="160">
                  <c:v>-5.9812988428973424E-2</c:v>
                </c:pt>
                <c:pt idx="161">
                  <c:v>-7.0302645515201379E-2</c:v>
                </c:pt>
                <c:pt idx="162">
                  <c:v>-7.3377117478588438E-2</c:v>
                </c:pt>
                <c:pt idx="163">
                  <c:v>-9.1666058635490044E-2</c:v>
                </c:pt>
                <c:pt idx="164">
                  <c:v>-8.6635260184582119E-2</c:v>
                </c:pt>
                <c:pt idx="165">
                  <c:v>-8.3181572361212819E-2</c:v>
                </c:pt>
                <c:pt idx="166">
                  <c:v>-7.701309879366347E-2</c:v>
                </c:pt>
                <c:pt idx="167">
                  <c:v>-0.12168160366968483</c:v>
                </c:pt>
                <c:pt idx="168">
                  <c:v>-0.17416079408943064</c:v>
                </c:pt>
                <c:pt idx="169">
                  <c:v>-0.17608620516444284</c:v>
                </c:pt>
                <c:pt idx="170">
                  <c:v>-0.18902208841767232</c:v>
                </c:pt>
                <c:pt idx="171">
                  <c:v>-0.11185437731675874</c:v>
                </c:pt>
                <c:pt idx="172">
                  <c:v>-0.14259093024250624</c:v>
                </c:pt>
                <c:pt idx="173">
                  <c:v>-0.1270786167597282</c:v>
                </c:pt>
                <c:pt idx="174">
                  <c:v>-0.12014356189236841</c:v>
                </c:pt>
                <c:pt idx="175">
                  <c:v>-0.12166370745761568</c:v>
                </c:pt>
                <c:pt idx="176">
                  <c:v>-0.14134584478551127</c:v>
                </c:pt>
                <c:pt idx="177">
                  <c:v>-0.14020654810620647</c:v>
                </c:pt>
                <c:pt idx="178">
                  <c:v>-0.160469721685779</c:v>
                </c:pt>
                <c:pt idx="179">
                  <c:v>-0.13938299622158001</c:v>
                </c:pt>
                <c:pt idx="180">
                  <c:v>-0.12504415304758731</c:v>
                </c:pt>
                <c:pt idx="181">
                  <c:v>-0.1073183525477106</c:v>
                </c:pt>
                <c:pt idx="182">
                  <c:v>-0.10073648578561434</c:v>
                </c:pt>
                <c:pt idx="183">
                  <c:v>-0.10016032765205729</c:v>
                </c:pt>
                <c:pt idx="184">
                  <c:v>-9.4939097937225436E-2</c:v>
                </c:pt>
                <c:pt idx="185">
                  <c:v>-9.359961685278162E-2</c:v>
                </c:pt>
                <c:pt idx="186">
                  <c:v>-8.7890119263302813E-2</c:v>
                </c:pt>
                <c:pt idx="187">
                  <c:v>-7.4457832772546917E-2</c:v>
                </c:pt>
                <c:pt idx="188">
                  <c:v>-8.0364263411504044E-2</c:v>
                </c:pt>
                <c:pt idx="189">
                  <c:v>-8.7439287827442924E-2</c:v>
                </c:pt>
                <c:pt idx="190">
                  <c:v>-8.3472915696841787E-2</c:v>
                </c:pt>
                <c:pt idx="191">
                  <c:v>-7.815728773965458E-2</c:v>
                </c:pt>
                <c:pt idx="192">
                  <c:v>-7.8813197266281998E-2</c:v>
                </c:pt>
                <c:pt idx="193">
                  <c:v>-4.8820441969699369E-2</c:v>
                </c:pt>
                <c:pt idx="194">
                  <c:v>-4.192608327359304E-2</c:v>
                </c:pt>
                <c:pt idx="195">
                  <c:v>-4.0944661095515866E-2</c:v>
                </c:pt>
                <c:pt idx="196">
                  <c:v>-3.6981537537454034E-2</c:v>
                </c:pt>
                <c:pt idx="197">
                  <c:v>-3.0235285041995907E-2</c:v>
                </c:pt>
                <c:pt idx="198">
                  <c:v>-2.9385693570515459E-2</c:v>
                </c:pt>
                <c:pt idx="199">
                  <c:v>-3.3151880908466325E-2</c:v>
                </c:pt>
                <c:pt idx="200">
                  <c:v>-4.8752081663301361E-2</c:v>
                </c:pt>
                <c:pt idx="201">
                  <c:v>-4.917524429977338E-2</c:v>
                </c:pt>
                <c:pt idx="202">
                  <c:v>-5.5553671516684777E-2</c:v>
                </c:pt>
                <c:pt idx="203">
                  <c:v>-3.6231225193318006E-2</c:v>
                </c:pt>
                <c:pt idx="204">
                  <c:v>-4.1600564153833286E-2</c:v>
                </c:pt>
                <c:pt idx="205">
                  <c:v>-3.7756261088750187E-2</c:v>
                </c:pt>
                <c:pt idx="206">
                  <c:v>-3.7834385657912306E-2</c:v>
                </c:pt>
                <c:pt idx="207">
                  <c:v>-3.3887543821256472E-2</c:v>
                </c:pt>
                <c:pt idx="208">
                  <c:v>-2.8283840386181147E-2</c:v>
                </c:pt>
                <c:pt idx="209">
                  <c:v>-2.8212224905217687E-2</c:v>
                </c:pt>
                <c:pt idx="210">
                  <c:v>-3.3340679402236395E-2</c:v>
                </c:pt>
                <c:pt idx="211">
                  <c:v>-2.3402773924746656E-2</c:v>
                </c:pt>
                <c:pt idx="212">
                  <c:v>-2.250436307259096E-2</c:v>
                </c:pt>
                <c:pt idx="213">
                  <c:v>-1.7144793595143537E-2</c:v>
                </c:pt>
                <c:pt idx="214">
                  <c:v>-1.9841669653101968E-2</c:v>
                </c:pt>
                <c:pt idx="215">
                  <c:v>-1.6095014435350996E-2</c:v>
                </c:pt>
                <c:pt idx="216">
                  <c:v>-2.720964790953273E-2</c:v>
                </c:pt>
                <c:pt idx="217">
                  <c:v>-1.8072500513645728E-2</c:v>
                </c:pt>
                <c:pt idx="218">
                  <c:v>-2.6273794651955562E-2</c:v>
                </c:pt>
                <c:pt idx="219">
                  <c:v>-2.6574890269173257E-2</c:v>
                </c:pt>
                <c:pt idx="220">
                  <c:v>-2.8695603947483828E-2</c:v>
                </c:pt>
                <c:pt idx="221">
                  <c:v>-1.9364777979849368E-2</c:v>
                </c:pt>
                <c:pt idx="222">
                  <c:v>-8.4584668438122401E-3</c:v>
                </c:pt>
                <c:pt idx="223">
                  <c:v>-8.4617191000411207E-3</c:v>
                </c:pt>
                <c:pt idx="224">
                  <c:v>-5.0944327186419613E-4</c:v>
                </c:pt>
                <c:pt idx="225">
                  <c:v>0</c:v>
                </c:pt>
                <c:pt idx="226">
                  <c:v>0</c:v>
                </c:pt>
                <c:pt idx="227">
                  <c:v>-1.1184600000000433E-3</c:v>
                </c:pt>
                <c:pt idx="228">
                  <c:v>0</c:v>
                </c:pt>
                <c:pt idx="229">
                  <c:v>0</c:v>
                </c:pt>
                <c:pt idx="230">
                  <c:v>-7.8622799999999993E-3</c:v>
                </c:pt>
                <c:pt idx="231">
                  <c:v>-8.5725414723709648E-3</c:v>
                </c:pt>
                <c:pt idx="232">
                  <c:v>-2.5623694189322865E-3</c:v>
                </c:pt>
                <c:pt idx="233">
                  <c:v>0</c:v>
                </c:pt>
                <c:pt idx="234">
                  <c:v>-3.297529999999993E-3</c:v>
                </c:pt>
                <c:pt idx="235">
                  <c:v>-1.894770943722035E-3</c:v>
                </c:pt>
                <c:pt idx="236">
                  <c:v>-5.8435247561759995E-3</c:v>
                </c:pt>
                <c:pt idx="237">
                  <c:v>-2.6685965784021271E-3</c:v>
                </c:pt>
                <c:pt idx="238">
                  <c:v>0</c:v>
                </c:pt>
                <c:pt idx="239">
                  <c:v>-9.0510000000043611E-5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-2.9594200000000459E-3</c:v>
                </c:pt>
                <c:pt idx="247">
                  <c:v>-4.2051623822754181E-3</c:v>
                </c:pt>
                <c:pt idx="248">
                  <c:v>-7.8844848959955804E-3</c:v>
                </c:pt>
                <c:pt idx="249">
                  <c:v>-2.3750465661624864E-2</c:v>
                </c:pt>
                <c:pt idx="250">
                  <c:v>-9.3634079366128331E-3</c:v>
                </c:pt>
                <c:pt idx="251">
                  <c:v>-1.4175791718099795E-2</c:v>
                </c:pt>
                <c:pt idx="252">
                  <c:v>-6.9971282740538543E-3</c:v>
                </c:pt>
                <c:pt idx="253">
                  <c:v>-7.7890182741691127E-3</c:v>
                </c:pt>
                <c:pt idx="254">
                  <c:v>-5.0090124221857657E-5</c:v>
                </c:pt>
                <c:pt idx="255">
                  <c:v>-2.5540946920390439E-3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-2.8970999999999858E-3</c:v>
                </c:pt>
                <c:pt idx="260">
                  <c:v>-2.9975880302619551E-3</c:v>
                </c:pt>
                <c:pt idx="261">
                  <c:v>-8.8381677399183012E-3</c:v>
                </c:pt>
                <c:pt idx="262">
                  <c:v>-1.1248296674478464E-2</c:v>
                </c:pt>
                <c:pt idx="263">
                  <c:v>-1.5207456244934581E-2</c:v>
                </c:pt>
                <c:pt idx="264">
                  <c:v>-2.5199291052724337E-4</c:v>
                </c:pt>
                <c:pt idx="265">
                  <c:v>-4.5172478256132464E-3</c:v>
                </c:pt>
                <c:pt idx="266">
                  <c:v>-4.0194203777932369E-4</c:v>
                </c:pt>
                <c:pt idx="267">
                  <c:v>0</c:v>
                </c:pt>
                <c:pt idx="268">
                  <c:v>0</c:v>
                </c:pt>
                <c:pt idx="269">
                  <c:v>-6.3981699999999808E-3</c:v>
                </c:pt>
                <c:pt idx="270">
                  <c:v>-1.3276199819845513E-2</c:v>
                </c:pt>
                <c:pt idx="271">
                  <c:v>-8.2437900320706525E-3</c:v>
                </c:pt>
                <c:pt idx="272">
                  <c:v>0</c:v>
                </c:pt>
                <c:pt idx="273">
                  <c:v>-3.1651400000000107E-3</c:v>
                </c:pt>
                <c:pt idx="274">
                  <c:v>-1.0658157531886481E-3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-4.8272999999998678E-4</c:v>
                </c:pt>
                <c:pt idx="279">
                  <c:v>0</c:v>
                </c:pt>
                <c:pt idx="280">
                  <c:v>-1.2879300000000482E-3</c:v>
                </c:pt>
                <c:pt idx="281">
                  <c:v>-2.256900424555397E-3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-5.5021499999999834E-3</c:v>
                </c:pt>
                <c:pt idx="286">
                  <c:v>-8.3331472496809278E-3</c:v>
                </c:pt>
                <c:pt idx="287">
                  <c:v>-1.3300466015118473E-2</c:v>
                </c:pt>
                <c:pt idx="288">
                  <c:v>-7.4771232374651886E-3</c:v>
                </c:pt>
                <c:pt idx="289">
                  <c:v>-4.8612497939274357E-3</c:v>
                </c:pt>
                <c:pt idx="290">
                  <c:v>-7.902864376468921E-4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-3.8114099999999596E-3</c:v>
                </c:pt>
                <c:pt idx="296">
                  <c:v>0</c:v>
                </c:pt>
                <c:pt idx="297">
                  <c:v>-2.7555199999999003E-3</c:v>
                </c:pt>
                <c:pt idx="298">
                  <c:v>-2.9792473278636655E-2</c:v>
                </c:pt>
                <c:pt idx="299">
                  <c:v>-1.4658594152320847E-2</c:v>
                </c:pt>
                <c:pt idx="300">
                  <c:v>-1.6199963713488308E-2</c:v>
                </c:pt>
                <c:pt idx="301">
                  <c:v>-1.2239184767398714E-2</c:v>
                </c:pt>
                <c:pt idx="302">
                  <c:v>-1.8456497054758048E-2</c:v>
                </c:pt>
                <c:pt idx="303">
                  <c:v>-1.3283056082914468E-2</c:v>
                </c:pt>
                <c:pt idx="304">
                  <c:v>-2.7525661781953037E-3</c:v>
                </c:pt>
                <c:pt idx="305">
                  <c:v>-2.7199960770066811E-3</c:v>
                </c:pt>
                <c:pt idx="306">
                  <c:v>-8.0429880707457713E-3</c:v>
                </c:pt>
                <c:pt idx="307">
                  <c:v>-2.2624676989991821E-3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-4.3539999999953061E-5</c:v>
                </c:pt>
                <c:pt idx="312">
                  <c:v>-9.9479187445725703E-3</c:v>
                </c:pt>
                <c:pt idx="313">
                  <c:v>-7.3560911026164799E-3</c:v>
                </c:pt>
                <c:pt idx="314">
                  <c:v>-5.6480388021377115E-3</c:v>
                </c:pt>
                <c:pt idx="315">
                  <c:v>-1.7318519069765892E-2</c:v>
                </c:pt>
                <c:pt idx="316">
                  <c:v>-1.3728272625557536E-2</c:v>
                </c:pt>
                <c:pt idx="317">
                  <c:v>-2.4752975797625476E-2</c:v>
                </c:pt>
                <c:pt idx="318">
                  <c:v>-2.3522370092606049E-2</c:v>
                </c:pt>
                <c:pt idx="319">
                  <c:v>-8.4836771735073979E-3</c:v>
                </c:pt>
                <c:pt idx="320">
                  <c:v>-6.4258841971133185E-3</c:v>
                </c:pt>
                <c:pt idx="321">
                  <c:v>-5.8004193554742622E-3</c:v>
                </c:pt>
                <c:pt idx="322">
                  <c:v>-2.2261282392247561E-2</c:v>
                </c:pt>
                <c:pt idx="323">
                  <c:v>-2.2751784574709832E-2</c:v>
                </c:pt>
                <c:pt idx="324">
                  <c:v>-3.1705635671383181E-2</c:v>
                </c:pt>
                <c:pt idx="325">
                  <c:v>-3.9700251578082324E-2</c:v>
                </c:pt>
                <c:pt idx="326">
                  <c:v>-3.60954879854537E-2</c:v>
                </c:pt>
                <c:pt idx="327">
                  <c:v>-5.1100811222021925E-2</c:v>
                </c:pt>
                <c:pt idx="328">
                  <c:v>-4.1779812446623432E-2</c:v>
                </c:pt>
                <c:pt idx="329">
                  <c:v>-2.6958790832890323E-2</c:v>
                </c:pt>
                <c:pt idx="330">
                  <c:v>-1.8141354116544495E-2</c:v>
                </c:pt>
                <c:pt idx="331">
                  <c:v>-1.1359941188434863E-2</c:v>
                </c:pt>
                <c:pt idx="332">
                  <c:v>-6.0659911743118355E-3</c:v>
                </c:pt>
                <c:pt idx="333">
                  <c:v>-1.1357029901513882E-2</c:v>
                </c:pt>
                <c:pt idx="334">
                  <c:v>-8.9277363953877975E-3</c:v>
                </c:pt>
                <c:pt idx="335">
                  <c:v>-5.9745590857440689E-3</c:v>
                </c:pt>
                <c:pt idx="336">
                  <c:v>-4.9006736409069607E-3</c:v>
                </c:pt>
                <c:pt idx="337">
                  <c:v>-2.9734946285270292E-3</c:v>
                </c:pt>
                <c:pt idx="338">
                  <c:v>-6.4403950740649085E-3</c:v>
                </c:pt>
                <c:pt idx="339">
                  <c:v>-7.3111109694378174E-3</c:v>
                </c:pt>
                <c:pt idx="340">
                  <c:v>-6.109573129260415E-4</c:v>
                </c:pt>
                <c:pt idx="341">
                  <c:v>0</c:v>
                </c:pt>
                <c:pt idx="342">
                  <c:v>-1.0663670000000014E-2</c:v>
                </c:pt>
                <c:pt idx="343">
                  <c:v>-1.224315534420839E-2</c:v>
                </c:pt>
                <c:pt idx="344">
                  <c:v>-1.4597888641320167E-2</c:v>
                </c:pt>
                <c:pt idx="345">
                  <c:v>-2.6020866996612213E-2</c:v>
                </c:pt>
                <c:pt idx="346">
                  <c:v>-1.8293004882040886E-2</c:v>
                </c:pt>
                <c:pt idx="347">
                  <c:v>-9.6362929649507212E-3</c:v>
                </c:pt>
                <c:pt idx="348">
                  <c:v>-3.2618565791678877E-3</c:v>
                </c:pt>
                <c:pt idx="349">
                  <c:v>0</c:v>
                </c:pt>
                <c:pt idx="350">
                  <c:v>0</c:v>
                </c:pt>
                <c:pt idx="351">
                  <c:v>-3.0437999999999299E-4</c:v>
                </c:pt>
                <c:pt idx="352">
                  <c:v>-3.7954070776458071E-3</c:v>
                </c:pt>
                <c:pt idx="353">
                  <c:v>-5.1658558499914076E-3</c:v>
                </c:pt>
                <c:pt idx="354">
                  <c:v>-1.2485477394013733E-2</c:v>
                </c:pt>
                <c:pt idx="355">
                  <c:v>-1.0614453378322675E-2</c:v>
                </c:pt>
                <c:pt idx="356">
                  <c:v>-4.3277096318348196E-3</c:v>
                </c:pt>
                <c:pt idx="357">
                  <c:v>0</c:v>
                </c:pt>
                <c:pt idx="358">
                  <c:v>-3.4399699999999589E-3</c:v>
                </c:pt>
                <c:pt idx="359">
                  <c:v>-3.3636534329025691E-3</c:v>
                </c:pt>
                <c:pt idx="360">
                  <c:v>0</c:v>
                </c:pt>
                <c:pt idx="361">
                  <c:v>0</c:v>
                </c:pt>
                <c:pt idx="362">
                  <c:v>-1.9391500000000006E-3</c:v>
                </c:pt>
                <c:pt idx="363">
                  <c:v>-7.2621478537389095E-3</c:v>
                </c:pt>
                <c:pt idx="364">
                  <c:v>-4.7009735416083664E-3</c:v>
                </c:pt>
                <c:pt idx="365">
                  <c:v>-5.3401943883609748E-3</c:v>
                </c:pt>
                <c:pt idx="366">
                  <c:v>-2.5856813426957004E-2</c:v>
                </c:pt>
                <c:pt idx="367">
                  <c:v>-1.4568734423904495E-2</c:v>
                </c:pt>
                <c:pt idx="368">
                  <c:v>-9.1611704997430765E-3</c:v>
                </c:pt>
                <c:pt idx="369">
                  <c:v>-8.8372652863795143E-3</c:v>
                </c:pt>
                <c:pt idx="370">
                  <c:v>-3.8754352550115501E-3</c:v>
                </c:pt>
                <c:pt idx="371">
                  <c:v>0</c:v>
                </c:pt>
                <c:pt idx="372">
                  <c:v>-8.1679999999972885E-5</c:v>
                </c:pt>
                <c:pt idx="373">
                  <c:v>-1.3742044179815283E-3</c:v>
                </c:pt>
                <c:pt idx="374">
                  <c:v>-5.6701927279958486E-3</c:v>
                </c:pt>
                <c:pt idx="375">
                  <c:v>-3.095220978386326E-4</c:v>
                </c:pt>
                <c:pt idx="376">
                  <c:v>-8.7109208741283917E-3</c:v>
                </c:pt>
                <c:pt idx="377">
                  <c:v>-1.3739145511977302E-2</c:v>
                </c:pt>
                <c:pt idx="378">
                  <c:v>-2.582179765248438E-2</c:v>
                </c:pt>
                <c:pt idx="379">
                  <c:v>-6.6345688729062546E-3</c:v>
                </c:pt>
                <c:pt idx="380">
                  <c:v>-1.9746121662546079E-3</c:v>
                </c:pt>
                <c:pt idx="381">
                  <c:v>-5.2718385413103031E-3</c:v>
                </c:pt>
                <c:pt idx="382">
                  <c:v>-5.3205603266586188E-3</c:v>
                </c:pt>
                <c:pt idx="383">
                  <c:v>-2.0898185297410832E-2</c:v>
                </c:pt>
                <c:pt idx="384">
                  <c:v>-2.0409544954747227E-2</c:v>
                </c:pt>
                <c:pt idx="385">
                  <c:v>-1.9399312910268085E-2</c:v>
                </c:pt>
                <c:pt idx="386">
                  <c:v>-1.3941201231864708E-2</c:v>
                </c:pt>
                <c:pt idx="387">
                  <c:v>-1.6723997210220221E-2</c:v>
                </c:pt>
                <c:pt idx="388">
                  <c:v>-9.9002780715798933E-3</c:v>
                </c:pt>
                <c:pt idx="389">
                  <c:v>-2.0183146852614575E-2</c:v>
                </c:pt>
                <c:pt idx="390">
                  <c:v>-1.2685941026398084E-2</c:v>
                </c:pt>
                <c:pt idx="391">
                  <c:v>-4.6528082826681194E-3</c:v>
                </c:pt>
                <c:pt idx="392">
                  <c:v>-9.9934232676028856E-3</c:v>
                </c:pt>
                <c:pt idx="393">
                  <c:v>-1.4289418206412385E-2</c:v>
                </c:pt>
                <c:pt idx="394">
                  <c:v>-1.3896789967472345E-2</c:v>
                </c:pt>
                <c:pt idx="395">
                  <c:v>-2.320954868301961E-2</c:v>
                </c:pt>
                <c:pt idx="396">
                  <c:v>-1.5633532638891667E-2</c:v>
                </c:pt>
                <c:pt idx="397">
                  <c:v>-2.1191954770139576E-2</c:v>
                </c:pt>
                <c:pt idx="398">
                  <c:v>-3.4187393425047286E-2</c:v>
                </c:pt>
                <c:pt idx="399">
                  <c:v>-2.6167159984410104E-2</c:v>
                </c:pt>
                <c:pt idx="400">
                  <c:v>-2.8246371004470583E-2</c:v>
                </c:pt>
                <c:pt idx="401">
                  <c:v>-2.9060292409044619E-2</c:v>
                </c:pt>
                <c:pt idx="402">
                  <c:v>-4.3845490413121579E-2</c:v>
                </c:pt>
                <c:pt idx="403">
                  <c:v>-4.9638916640614372E-2</c:v>
                </c:pt>
                <c:pt idx="404">
                  <c:v>-4.001091304481974E-2</c:v>
                </c:pt>
                <c:pt idx="405">
                  <c:v>-3.7616450664790912E-2</c:v>
                </c:pt>
                <c:pt idx="406">
                  <c:v>-5.0712200298395738E-2</c:v>
                </c:pt>
                <c:pt idx="407">
                  <c:v>-5.3321602602215412E-2</c:v>
                </c:pt>
                <c:pt idx="408">
                  <c:v>-6.7652552716998771E-2</c:v>
                </c:pt>
                <c:pt idx="409">
                  <c:v>-5.6974190933777091E-2</c:v>
                </c:pt>
                <c:pt idx="410">
                  <c:v>-6.0503549896530173E-2</c:v>
                </c:pt>
                <c:pt idx="411">
                  <c:v>-5.5412268313987489E-2</c:v>
                </c:pt>
                <c:pt idx="412">
                  <c:v>-7.1853960735137834E-2</c:v>
                </c:pt>
                <c:pt idx="413">
                  <c:v>-8.7374261018898225E-2</c:v>
                </c:pt>
                <c:pt idx="414">
                  <c:v>-9.0975272280997554E-2</c:v>
                </c:pt>
                <c:pt idx="415">
                  <c:v>-6.4494318403611528E-2</c:v>
                </c:pt>
                <c:pt idx="416">
                  <c:v>-5.7788099149803651E-2</c:v>
                </c:pt>
                <c:pt idx="417">
                  <c:v>-5.6732011518616843E-2</c:v>
                </c:pt>
                <c:pt idx="418">
                  <c:v>-5.2556390517926821E-2</c:v>
                </c:pt>
                <c:pt idx="419">
                  <c:v>-5.1837043957427609E-2</c:v>
                </c:pt>
                <c:pt idx="420">
                  <c:v>-2.8055770628482302E-2</c:v>
                </c:pt>
                <c:pt idx="421">
                  <c:v>-2.2058865013817819E-2</c:v>
                </c:pt>
                <c:pt idx="422">
                  <c:v>-2.3172270554822294E-2</c:v>
                </c:pt>
                <c:pt idx="423">
                  <c:v>-1.3234748087966874E-2</c:v>
                </c:pt>
                <c:pt idx="424">
                  <c:v>-1.6077720659075645E-3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-2.3743799999998982E-3</c:v>
                </c:pt>
                <c:pt idx="429">
                  <c:v>-8.7074770321151629E-3</c:v>
                </c:pt>
                <c:pt idx="430">
                  <c:v>0</c:v>
                </c:pt>
                <c:pt idx="431">
                  <c:v>-4.1328700000000662E-3</c:v>
                </c:pt>
                <c:pt idx="432">
                  <c:v>0</c:v>
                </c:pt>
                <c:pt idx="433">
                  <c:v>0</c:v>
                </c:pt>
                <c:pt idx="434">
                  <c:v>-4.8941200000000018E-3</c:v>
                </c:pt>
                <c:pt idx="435">
                  <c:v>-5.2913961204723581E-3</c:v>
                </c:pt>
                <c:pt idx="436">
                  <c:v>0</c:v>
                </c:pt>
                <c:pt idx="437">
                  <c:v>0</c:v>
                </c:pt>
                <c:pt idx="438">
                  <c:v>-4.0621699999999761E-3</c:v>
                </c:pt>
                <c:pt idx="439">
                  <c:v>0</c:v>
                </c:pt>
                <c:pt idx="440">
                  <c:v>0</c:v>
                </c:pt>
                <c:pt idx="441">
                  <c:v>-3.8030599999999692E-3</c:v>
                </c:pt>
                <c:pt idx="442">
                  <c:v>0</c:v>
                </c:pt>
                <c:pt idx="443">
                  <c:v>0</c:v>
                </c:pt>
                <c:pt idx="444">
                  <c:v>-1.602619999999888E-3</c:v>
                </c:pt>
                <c:pt idx="445">
                  <c:v>0</c:v>
                </c:pt>
                <c:pt idx="446">
                  <c:v>0</c:v>
                </c:pt>
                <c:pt idx="447">
                  <c:v>-1.2363290000000027E-2</c:v>
                </c:pt>
                <c:pt idx="448">
                  <c:v>-1.3089835069344469E-2</c:v>
                </c:pt>
                <c:pt idx="449">
                  <c:v>-1.9680746831105878E-2</c:v>
                </c:pt>
                <c:pt idx="450">
                  <c:v>-9.1011610572920842E-3</c:v>
                </c:pt>
                <c:pt idx="451">
                  <c:v>-7.4014425518885707E-3</c:v>
                </c:pt>
                <c:pt idx="452">
                  <c:v>-3.7020575062363115E-3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-7.3720899999999423E-3</c:v>
                </c:pt>
                <c:pt idx="460">
                  <c:v>-3.3470036775081757E-3</c:v>
                </c:pt>
                <c:pt idx="461">
                  <c:v>-2.9703880859925036E-2</c:v>
                </c:pt>
                <c:pt idx="462">
                  <c:v>-2.6814174066785657E-2</c:v>
                </c:pt>
                <c:pt idx="463">
                  <c:v>-2.932147056500356E-2</c:v>
                </c:pt>
                <c:pt idx="464">
                  <c:v>-4.5045977402585868E-2</c:v>
                </c:pt>
                <c:pt idx="465">
                  <c:v>-2.8316185628402879E-2</c:v>
                </c:pt>
                <c:pt idx="466">
                  <c:v>-2.3432998336116451E-2</c:v>
                </c:pt>
                <c:pt idx="467">
                  <c:v>-7.2919278371551544E-3</c:v>
                </c:pt>
                <c:pt idx="468">
                  <c:v>-1.2934669133862431E-2</c:v>
                </c:pt>
                <c:pt idx="469">
                  <c:v>-2.4925815151516928E-2</c:v>
                </c:pt>
                <c:pt idx="470">
                  <c:v>-1.4349946026329663E-2</c:v>
                </c:pt>
                <c:pt idx="471">
                  <c:v>-1.800182875880485E-2</c:v>
                </c:pt>
                <c:pt idx="472">
                  <c:v>-3.2106042632762732E-2</c:v>
                </c:pt>
                <c:pt idx="473">
                  <c:v>-3.3057453356036159E-2</c:v>
                </c:pt>
                <c:pt idx="474">
                  <c:v>-3.315338372608867E-2</c:v>
                </c:pt>
                <c:pt idx="475">
                  <c:v>-3.3609377595721912E-2</c:v>
                </c:pt>
                <c:pt idx="476">
                  <c:v>-2.2254249126846926E-2</c:v>
                </c:pt>
                <c:pt idx="477">
                  <c:v>-1.4510268120951242E-2</c:v>
                </c:pt>
                <c:pt idx="478">
                  <c:v>-1.6629908710763308E-2</c:v>
                </c:pt>
                <c:pt idx="479">
                  <c:v>-1.6628590994840819E-2</c:v>
                </c:pt>
                <c:pt idx="480">
                  <c:v>-9.5074872691018886E-3</c:v>
                </c:pt>
                <c:pt idx="481">
                  <c:v>-1.3920230462569405E-2</c:v>
                </c:pt>
                <c:pt idx="482">
                  <c:v>-1.6698234110905541E-2</c:v>
                </c:pt>
                <c:pt idx="483">
                  <c:v>-8.6914339906767335E-3</c:v>
                </c:pt>
                <c:pt idx="484">
                  <c:v>-4.519174845713958E-3</c:v>
                </c:pt>
                <c:pt idx="485">
                  <c:v>-1.2410331437095468E-2</c:v>
                </c:pt>
                <c:pt idx="486">
                  <c:v>-8.6980016247609759E-3</c:v>
                </c:pt>
                <c:pt idx="487">
                  <c:v>-4.9120805106860344E-3</c:v>
                </c:pt>
                <c:pt idx="488">
                  <c:v>-9.988441924927205E-3</c:v>
                </c:pt>
                <c:pt idx="489">
                  <c:v>-1.9986103344495132E-2</c:v>
                </c:pt>
                <c:pt idx="490">
                  <c:v>-2.1879715596029747E-2</c:v>
                </c:pt>
                <c:pt idx="491">
                  <c:v>-1.3217179140059931E-2</c:v>
                </c:pt>
                <c:pt idx="492">
                  <c:v>-1.4562815401553908E-2</c:v>
                </c:pt>
                <c:pt idx="493">
                  <c:v>-2.6476435623450034E-2</c:v>
                </c:pt>
                <c:pt idx="494">
                  <c:v>-2.599284752808162E-2</c:v>
                </c:pt>
                <c:pt idx="495">
                  <c:v>-2.5835155770096541E-2</c:v>
                </c:pt>
                <c:pt idx="496">
                  <c:v>-2.3785162238492918E-2</c:v>
                </c:pt>
                <c:pt idx="497">
                  <c:v>-3.8585858020394825E-2</c:v>
                </c:pt>
                <c:pt idx="498">
                  <c:v>-2.2622191497874145E-2</c:v>
                </c:pt>
                <c:pt idx="499">
                  <c:v>-1.5777047825804913E-2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AF-4255-85A3-B024D166E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7873008"/>
        <c:axId val="1269571888"/>
      </c:lineChart>
      <c:dateAx>
        <c:axId val="1577873008"/>
        <c:scaling>
          <c:orientation val="minMax"/>
        </c:scaling>
        <c:delete val="0"/>
        <c:axPos val="b"/>
        <c:numFmt formatCode="m/d/yyyy" sourceLinked="1"/>
        <c:majorTickMark val="in"/>
        <c:minorTickMark val="in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571888"/>
        <c:crosses val="autoZero"/>
        <c:auto val="1"/>
        <c:lblOffset val="100"/>
        <c:baseTimeUnit val="days"/>
      </c:dateAx>
      <c:valAx>
        <c:axId val="126957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87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7365D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7365D"/>
                </a:solidFill>
              </a:rPr>
              <a:t>EWMA vs</a:t>
            </a:r>
            <a:r>
              <a:rPr lang="en-US" b="1" baseline="0">
                <a:solidFill>
                  <a:srgbClr val="17365D"/>
                </a:solidFill>
              </a:rPr>
              <a:t> 60 Day Rolling Portfolio Volatility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7365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EWMA!$E$1</c:f>
              <c:strCache>
                <c:ptCount val="1"/>
                <c:pt idx="0">
                  <c:v>EWMA Annualized Volatility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F396-476E-BF93-B2AC76E63BFB}"/>
              </c:ext>
            </c:extLst>
          </c:dPt>
          <c:cat>
            <c:numRef>
              <c:f>EWMA!$A$2:$A$501</c:f>
              <c:numCache>
                <c:formatCode>m/d/yyyy</c:formatCode>
                <c:ptCount val="441"/>
                <c:pt idx="0">
                  <c:v>45590</c:v>
                </c:pt>
                <c:pt idx="1">
                  <c:v>45593</c:v>
                </c:pt>
                <c:pt idx="2">
                  <c:v>45594</c:v>
                </c:pt>
                <c:pt idx="3">
                  <c:v>45595</c:v>
                </c:pt>
                <c:pt idx="4">
                  <c:v>45596</c:v>
                </c:pt>
                <c:pt idx="5">
                  <c:v>45597</c:v>
                </c:pt>
                <c:pt idx="6">
                  <c:v>45600</c:v>
                </c:pt>
                <c:pt idx="7">
                  <c:v>45601</c:v>
                </c:pt>
                <c:pt idx="8">
                  <c:v>45602</c:v>
                </c:pt>
                <c:pt idx="9">
                  <c:v>45603</c:v>
                </c:pt>
                <c:pt idx="10">
                  <c:v>45604</c:v>
                </c:pt>
                <c:pt idx="11">
                  <c:v>45607</c:v>
                </c:pt>
                <c:pt idx="12">
                  <c:v>45608</c:v>
                </c:pt>
                <c:pt idx="13">
                  <c:v>45609</c:v>
                </c:pt>
                <c:pt idx="14">
                  <c:v>45610</c:v>
                </c:pt>
                <c:pt idx="15">
                  <c:v>45611</c:v>
                </c:pt>
                <c:pt idx="16">
                  <c:v>45614</c:v>
                </c:pt>
                <c:pt idx="17">
                  <c:v>45615</c:v>
                </c:pt>
                <c:pt idx="18">
                  <c:v>45616</c:v>
                </c:pt>
                <c:pt idx="19">
                  <c:v>45617</c:v>
                </c:pt>
                <c:pt idx="20">
                  <c:v>45618</c:v>
                </c:pt>
                <c:pt idx="21">
                  <c:v>45621</c:v>
                </c:pt>
                <c:pt idx="22">
                  <c:v>45622</c:v>
                </c:pt>
                <c:pt idx="23">
                  <c:v>45623</c:v>
                </c:pt>
                <c:pt idx="24">
                  <c:v>45625</c:v>
                </c:pt>
                <c:pt idx="25">
                  <c:v>45628</c:v>
                </c:pt>
                <c:pt idx="26">
                  <c:v>45629</c:v>
                </c:pt>
                <c:pt idx="27">
                  <c:v>45630</c:v>
                </c:pt>
                <c:pt idx="28">
                  <c:v>45631</c:v>
                </c:pt>
                <c:pt idx="29">
                  <c:v>45632</c:v>
                </c:pt>
                <c:pt idx="30">
                  <c:v>45635</c:v>
                </c:pt>
                <c:pt idx="31">
                  <c:v>45636</c:v>
                </c:pt>
                <c:pt idx="32">
                  <c:v>45637</c:v>
                </c:pt>
                <c:pt idx="33">
                  <c:v>45638</c:v>
                </c:pt>
                <c:pt idx="34">
                  <c:v>45639</c:v>
                </c:pt>
                <c:pt idx="35">
                  <c:v>45642</c:v>
                </c:pt>
                <c:pt idx="36">
                  <c:v>45643</c:v>
                </c:pt>
                <c:pt idx="37">
                  <c:v>45644</c:v>
                </c:pt>
                <c:pt idx="38">
                  <c:v>45645</c:v>
                </c:pt>
                <c:pt idx="39">
                  <c:v>45646</c:v>
                </c:pt>
                <c:pt idx="40">
                  <c:v>45649</c:v>
                </c:pt>
                <c:pt idx="41">
                  <c:v>45650</c:v>
                </c:pt>
                <c:pt idx="42">
                  <c:v>45652</c:v>
                </c:pt>
                <c:pt idx="43">
                  <c:v>45653</c:v>
                </c:pt>
                <c:pt idx="44">
                  <c:v>45656</c:v>
                </c:pt>
                <c:pt idx="45">
                  <c:v>45657</c:v>
                </c:pt>
                <c:pt idx="46">
                  <c:v>45659</c:v>
                </c:pt>
                <c:pt idx="47">
                  <c:v>45660</c:v>
                </c:pt>
                <c:pt idx="48">
                  <c:v>45663</c:v>
                </c:pt>
                <c:pt idx="49">
                  <c:v>45664</c:v>
                </c:pt>
                <c:pt idx="50">
                  <c:v>45665</c:v>
                </c:pt>
                <c:pt idx="51">
                  <c:v>45667</c:v>
                </c:pt>
                <c:pt idx="52">
                  <c:v>45670</c:v>
                </c:pt>
                <c:pt idx="53">
                  <c:v>45671</c:v>
                </c:pt>
                <c:pt idx="54">
                  <c:v>45672</c:v>
                </c:pt>
                <c:pt idx="55">
                  <c:v>45673</c:v>
                </c:pt>
                <c:pt idx="56">
                  <c:v>45674</c:v>
                </c:pt>
                <c:pt idx="57">
                  <c:v>45678</c:v>
                </c:pt>
                <c:pt idx="58">
                  <c:v>45679</c:v>
                </c:pt>
                <c:pt idx="59">
                  <c:v>45680</c:v>
                </c:pt>
                <c:pt idx="60">
                  <c:v>45681</c:v>
                </c:pt>
                <c:pt idx="61">
                  <c:v>45684</c:v>
                </c:pt>
                <c:pt idx="62">
                  <c:v>45685</c:v>
                </c:pt>
                <c:pt idx="63">
                  <c:v>45686</c:v>
                </c:pt>
                <c:pt idx="64">
                  <c:v>45687</c:v>
                </c:pt>
                <c:pt idx="65">
                  <c:v>45688</c:v>
                </c:pt>
                <c:pt idx="66">
                  <c:v>45691</c:v>
                </c:pt>
                <c:pt idx="67">
                  <c:v>45692</c:v>
                </c:pt>
                <c:pt idx="68">
                  <c:v>45693</c:v>
                </c:pt>
                <c:pt idx="69">
                  <c:v>45694</c:v>
                </c:pt>
                <c:pt idx="70">
                  <c:v>45695</c:v>
                </c:pt>
                <c:pt idx="71">
                  <c:v>45698</c:v>
                </c:pt>
                <c:pt idx="72">
                  <c:v>45699</c:v>
                </c:pt>
                <c:pt idx="73">
                  <c:v>45700</c:v>
                </c:pt>
                <c:pt idx="74">
                  <c:v>45701</c:v>
                </c:pt>
                <c:pt idx="75">
                  <c:v>45702</c:v>
                </c:pt>
                <c:pt idx="76">
                  <c:v>45706</c:v>
                </c:pt>
                <c:pt idx="77">
                  <c:v>45707</c:v>
                </c:pt>
                <c:pt idx="78">
                  <c:v>45708</c:v>
                </c:pt>
                <c:pt idx="79">
                  <c:v>45709</c:v>
                </c:pt>
                <c:pt idx="80">
                  <c:v>45712</c:v>
                </c:pt>
                <c:pt idx="81">
                  <c:v>45713</c:v>
                </c:pt>
                <c:pt idx="82">
                  <c:v>45714</c:v>
                </c:pt>
                <c:pt idx="83">
                  <c:v>45715</c:v>
                </c:pt>
                <c:pt idx="84">
                  <c:v>45716</c:v>
                </c:pt>
                <c:pt idx="85">
                  <c:v>45719</c:v>
                </c:pt>
                <c:pt idx="86">
                  <c:v>45720</c:v>
                </c:pt>
                <c:pt idx="87">
                  <c:v>45721</c:v>
                </c:pt>
                <c:pt idx="88">
                  <c:v>45722</c:v>
                </c:pt>
                <c:pt idx="89">
                  <c:v>45723</c:v>
                </c:pt>
                <c:pt idx="90">
                  <c:v>45726</c:v>
                </c:pt>
                <c:pt idx="91">
                  <c:v>45727</c:v>
                </c:pt>
                <c:pt idx="92">
                  <c:v>45728</c:v>
                </c:pt>
                <c:pt idx="93">
                  <c:v>45729</c:v>
                </c:pt>
                <c:pt idx="94">
                  <c:v>45730</c:v>
                </c:pt>
                <c:pt idx="95">
                  <c:v>45733</c:v>
                </c:pt>
                <c:pt idx="96">
                  <c:v>45734</c:v>
                </c:pt>
                <c:pt idx="97">
                  <c:v>45735</c:v>
                </c:pt>
                <c:pt idx="98">
                  <c:v>45736</c:v>
                </c:pt>
                <c:pt idx="99">
                  <c:v>45737</c:v>
                </c:pt>
                <c:pt idx="100">
                  <c:v>45740</c:v>
                </c:pt>
                <c:pt idx="101">
                  <c:v>45741</c:v>
                </c:pt>
                <c:pt idx="102">
                  <c:v>45742</c:v>
                </c:pt>
                <c:pt idx="103">
                  <c:v>45743</c:v>
                </c:pt>
                <c:pt idx="104">
                  <c:v>45744</c:v>
                </c:pt>
                <c:pt idx="105">
                  <c:v>45747</c:v>
                </c:pt>
                <c:pt idx="106">
                  <c:v>45748</c:v>
                </c:pt>
                <c:pt idx="107">
                  <c:v>45749</c:v>
                </c:pt>
                <c:pt idx="108">
                  <c:v>45750</c:v>
                </c:pt>
                <c:pt idx="109">
                  <c:v>45751</c:v>
                </c:pt>
                <c:pt idx="110">
                  <c:v>45754</c:v>
                </c:pt>
                <c:pt idx="111">
                  <c:v>45755</c:v>
                </c:pt>
                <c:pt idx="112">
                  <c:v>45756</c:v>
                </c:pt>
                <c:pt idx="113">
                  <c:v>45757</c:v>
                </c:pt>
                <c:pt idx="114">
                  <c:v>45758</c:v>
                </c:pt>
                <c:pt idx="115">
                  <c:v>45761</c:v>
                </c:pt>
                <c:pt idx="116">
                  <c:v>45762</c:v>
                </c:pt>
                <c:pt idx="117">
                  <c:v>45763</c:v>
                </c:pt>
                <c:pt idx="118">
                  <c:v>45764</c:v>
                </c:pt>
                <c:pt idx="119">
                  <c:v>45768</c:v>
                </c:pt>
                <c:pt idx="120">
                  <c:v>45769</c:v>
                </c:pt>
                <c:pt idx="121">
                  <c:v>45770</c:v>
                </c:pt>
                <c:pt idx="122">
                  <c:v>45771</c:v>
                </c:pt>
                <c:pt idx="123">
                  <c:v>45772</c:v>
                </c:pt>
                <c:pt idx="124">
                  <c:v>45775</c:v>
                </c:pt>
                <c:pt idx="125">
                  <c:v>45776</c:v>
                </c:pt>
                <c:pt idx="126">
                  <c:v>45777</c:v>
                </c:pt>
                <c:pt idx="127">
                  <c:v>45778</c:v>
                </c:pt>
                <c:pt idx="128">
                  <c:v>45779</c:v>
                </c:pt>
                <c:pt idx="129">
                  <c:v>45782</c:v>
                </c:pt>
                <c:pt idx="130">
                  <c:v>45783</c:v>
                </c:pt>
                <c:pt idx="131">
                  <c:v>45784</c:v>
                </c:pt>
                <c:pt idx="132">
                  <c:v>45785</c:v>
                </c:pt>
                <c:pt idx="133">
                  <c:v>45786</c:v>
                </c:pt>
                <c:pt idx="134">
                  <c:v>45789</c:v>
                </c:pt>
                <c:pt idx="135">
                  <c:v>45790</c:v>
                </c:pt>
                <c:pt idx="136">
                  <c:v>45791</c:v>
                </c:pt>
                <c:pt idx="137">
                  <c:v>45792</c:v>
                </c:pt>
                <c:pt idx="138">
                  <c:v>45793</c:v>
                </c:pt>
                <c:pt idx="139">
                  <c:v>45796</c:v>
                </c:pt>
                <c:pt idx="140">
                  <c:v>45797</c:v>
                </c:pt>
                <c:pt idx="141">
                  <c:v>45798</c:v>
                </c:pt>
                <c:pt idx="142">
                  <c:v>45799</c:v>
                </c:pt>
                <c:pt idx="143">
                  <c:v>45800</c:v>
                </c:pt>
                <c:pt idx="144">
                  <c:v>45804</c:v>
                </c:pt>
                <c:pt idx="145">
                  <c:v>45805</c:v>
                </c:pt>
                <c:pt idx="146">
                  <c:v>45806</c:v>
                </c:pt>
                <c:pt idx="147">
                  <c:v>45807</c:v>
                </c:pt>
                <c:pt idx="148">
                  <c:v>45810</c:v>
                </c:pt>
                <c:pt idx="149">
                  <c:v>45811</c:v>
                </c:pt>
                <c:pt idx="150">
                  <c:v>45812</c:v>
                </c:pt>
                <c:pt idx="151">
                  <c:v>45813</c:v>
                </c:pt>
                <c:pt idx="152">
                  <c:v>45814</c:v>
                </c:pt>
                <c:pt idx="153">
                  <c:v>45817</c:v>
                </c:pt>
                <c:pt idx="154">
                  <c:v>45818</c:v>
                </c:pt>
                <c:pt idx="155">
                  <c:v>45819</c:v>
                </c:pt>
                <c:pt idx="156">
                  <c:v>45820</c:v>
                </c:pt>
                <c:pt idx="157">
                  <c:v>45821</c:v>
                </c:pt>
                <c:pt idx="158">
                  <c:v>45824</c:v>
                </c:pt>
                <c:pt idx="159">
                  <c:v>45825</c:v>
                </c:pt>
                <c:pt idx="160">
                  <c:v>45826</c:v>
                </c:pt>
                <c:pt idx="161">
                  <c:v>45828</c:v>
                </c:pt>
                <c:pt idx="162">
                  <c:v>45831</c:v>
                </c:pt>
                <c:pt idx="163">
                  <c:v>45832</c:v>
                </c:pt>
                <c:pt idx="164">
                  <c:v>45833</c:v>
                </c:pt>
                <c:pt idx="165">
                  <c:v>45834</c:v>
                </c:pt>
                <c:pt idx="166">
                  <c:v>45835</c:v>
                </c:pt>
                <c:pt idx="167">
                  <c:v>45838</c:v>
                </c:pt>
                <c:pt idx="168">
                  <c:v>45839</c:v>
                </c:pt>
                <c:pt idx="169">
                  <c:v>45840</c:v>
                </c:pt>
                <c:pt idx="170">
                  <c:v>45841</c:v>
                </c:pt>
                <c:pt idx="171">
                  <c:v>45845</c:v>
                </c:pt>
                <c:pt idx="172">
                  <c:v>45846</c:v>
                </c:pt>
                <c:pt idx="173">
                  <c:v>45847</c:v>
                </c:pt>
                <c:pt idx="174">
                  <c:v>45848</c:v>
                </c:pt>
                <c:pt idx="175">
                  <c:v>45849</c:v>
                </c:pt>
                <c:pt idx="176">
                  <c:v>45852</c:v>
                </c:pt>
                <c:pt idx="177">
                  <c:v>45853</c:v>
                </c:pt>
                <c:pt idx="178">
                  <c:v>45854</c:v>
                </c:pt>
                <c:pt idx="179">
                  <c:v>45855</c:v>
                </c:pt>
                <c:pt idx="180">
                  <c:v>45856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45866</c:v>
                </c:pt>
                <c:pt idx="187">
                  <c:v>45867</c:v>
                </c:pt>
                <c:pt idx="188">
                  <c:v>45868</c:v>
                </c:pt>
                <c:pt idx="189">
                  <c:v>45869</c:v>
                </c:pt>
                <c:pt idx="190">
                  <c:v>45870</c:v>
                </c:pt>
                <c:pt idx="191">
                  <c:v>45873</c:v>
                </c:pt>
                <c:pt idx="192">
                  <c:v>45874</c:v>
                </c:pt>
                <c:pt idx="193">
                  <c:v>45875</c:v>
                </c:pt>
                <c:pt idx="194">
                  <c:v>45876</c:v>
                </c:pt>
                <c:pt idx="195">
                  <c:v>45877</c:v>
                </c:pt>
                <c:pt idx="196">
                  <c:v>45880</c:v>
                </c:pt>
                <c:pt idx="197">
                  <c:v>45881</c:v>
                </c:pt>
                <c:pt idx="198">
                  <c:v>45882</c:v>
                </c:pt>
                <c:pt idx="199">
                  <c:v>45883</c:v>
                </c:pt>
                <c:pt idx="200">
                  <c:v>45884</c:v>
                </c:pt>
                <c:pt idx="201">
                  <c:v>45887</c:v>
                </c:pt>
                <c:pt idx="202">
                  <c:v>45888</c:v>
                </c:pt>
                <c:pt idx="203">
                  <c:v>45889</c:v>
                </c:pt>
                <c:pt idx="204">
                  <c:v>45890</c:v>
                </c:pt>
                <c:pt idx="205">
                  <c:v>45891</c:v>
                </c:pt>
                <c:pt idx="206">
                  <c:v>45894</c:v>
                </c:pt>
                <c:pt idx="207">
                  <c:v>45895</c:v>
                </c:pt>
                <c:pt idx="208">
                  <c:v>45896</c:v>
                </c:pt>
                <c:pt idx="209">
                  <c:v>45897</c:v>
                </c:pt>
                <c:pt idx="210">
                  <c:v>45898</c:v>
                </c:pt>
                <c:pt idx="211">
                  <c:v>45902</c:v>
                </c:pt>
                <c:pt idx="212">
                  <c:v>45903</c:v>
                </c:pt>
                <c:pt idx="213">
                  <c:v>45904</c:v>
                </c:pt>
                <c:pt idx="214">
                  <c:v>45905</c:v>
                </c:pt>
                <c:pt idx="215">
                  <c:v>45908</c:v>
                </c:pt>
                <c:pt idx="216">
                  <c:v>45909</c:v>
                </c:pt>
                <c:pt idx="217">
                  <c:v>45910</c:v>
                </c:pt>
                <c:pt idx="218">
                  <c:v>45911</c:v>
                </c:pt>
                <c:pt idx="219">
                  <c:v>45912</c:v>
                </c:pt>
                <c:pt idx="220">
                  <c:v>45915</c:v>
                </c:pt>
                <c:pt idx="221">
                  <c:v>45916</c:v>
                </c:pt>
                <c:pt idx="222">
                  <c:v>45917</c:v>
                </c:pt>
                <c:pt idx="223">
                  <c:v>45918</c:v>
                </c:pt>
                <c:pt idx="224">
                  <c:v>45919</c:v>
                </c:pt>
                <c:pt idx="225">
                  <c:v>45922</c:v>
                </c:pt>
                <c:pt idx="226">
                  <c:v>45923</c:v>
                </c:pt>
                <c:pt idx="227">
                  <c:v>45924</c:v>
                </c:pt>
                <c:pt idx="228">
                  <c:v>45925</c:v>
                </c:pt>
                <c:pt idx="229">
                  <c:v>45926</c:v>
                </c:pt>
                <c:pt idx="230">
                  <c:v>45929</c:v>
                </c:pt>
                <c:pt idx="231">
                  <c:v>45930</c:v>
                </c:pt>
                <c:pt idx="232">
                  <c:v>45931</c:v>
                </c:pt>
                <c:pt idx="233">
                  <c:v>45932</c:v>
                </c:pt>
                <c:pt idx="234">
                  <c:v>45933</c:v>
                </c:pt>
                <c:pt idx="235">
                  <c:v>45936</c:v>
                </c:pt>
                <c:pt idx="236">
                  <c:v>45937</c:v>
                </c:pt>
                <c:pt idx="237">
                  <c:v>45938</c:v>
                </c:pt>
                <c:pt idx="238">
                  <c:v>45939</c:v>
                </c:pt>
                <c:pt idx="239">
                  <c:v>45940</c:v>
                </c:pt>
                <c:pt idx="240">
                  <c:v>45943</c:v>
                </c:pt>
                <c:pt idx="241">
                  <c:v>45944</c:v>
                </c:pt>
                <c:pt idx="242">
                  <c:v>45945</c:v>
                </c:pt>
                <c:pt idx="243">
                  <c:v>45946</c:v>
                </c:pt>
                <c:pt idx="244">
                  <c:v>45947</c:v>
                </c:pt>
                <c:pt idx="245">
                  <c:v>45950</c:v>
                </c:pt>
                <c:pt idx="246">
                  <c:v>45951</c:v>
                </c:pt>
                <c:pt idx="247">
                  <c:v>45952</c:v>
                </c:pt>
                <c:pt idx="248">
                  <c:v>45953</c:v>
                </c:pt>
                <c:pt idx="249">
                  <c:v>45954</c:v>
                </c:pt>
                <c:pt idx="250">
                  <c:v>45957</c:v>
                </c:pt>
                <c:pt idx="251">
                  <c:v>45958</c:v>
                </c:pt>
                <c:pt idx="252">
                  <c:v>45959</c:v>
                </c:pt>
                <c:pt idx="253">
                  <c:v>45960</c:v>
                </c:pt>
                <c:pt idx="254">
                  <c:v>45961</c:v>
                </c:pt>
                <c:pt idx="255">
                  <c:v>45964</c:v>
                </c:pt>
                <c:pt idx="256">
                  <c:v>45965</c:v>
                </c:pt>
                <c:pt idx="257">
                  <c:v>45966</c:v>
                </c:pt>
                <c:pt idx="258">
                  <c:v>45967</c:v>
                </c:pt>
                <c:pt idx="259">
                  <c:v>45968</c:v>
                </c:pt>
                <c:pt idx="260">
                  <c:v>45971</c:v>
                </c:pt>
                <c:pt idx="261">
                  <c:v>45972</c:v>
                </c:pt>
                <c:pt idx="262">
                  <c:v>45973</c:v>
                </c:pt>
                <c:pt idx="263">
                  <c:v>45974</c:v>
                </c:pt>
                <c:pt idx="264">
                  <c:v>45975</c:v>
                </c:pt>
                <c:pt idx="265">
                  <c:v>45978</c:v>
                </c:pt>
                <c:pt idx="266">
                  <c:v>45979</c:v>
                </c:pt>
                <c:pt idx="267">
                  <c:v>45980</c:v>
                </c:pt>
                <c:pt idx="268">
                  <c:v>45981</c:v>
                </c:pt>
                <c:pt idx="269">
                  <c:v>45982</c:v>
                </c:pt>
                <c:pt idx="270">
                  <c:v>45985</c:v>
                </c:pt>
                <c:pt idx="271">
                  <c:v>45986</c:v>
                </c:pt>
                <c:pt idx="272">
                  <c:v>45987</c:v>
                </c:pt>
                <c:pt idx="273">
                  <c:v>45989</c:v>
                </c:pt>
                <c:pt idx="274">
                  <c:v>45992</c:v>
                </c:pt>
                <c:pt idx="275">
                  <c:v>45993</c:v>
                </c:pt>
                <c:pt idx="276">
                  <c:v>45994</c:v>
                </c:pt>
                <c:pt idx="277">
                  <c:v>45995</c:v>
                </c:pt>
                <c:pt idx="278">
                  <c:v>45996</c:v>
                </c:pt>
                <c:pt idx="279">
                  <c:v>45999</c:v>
                </c:pt>
                <c:pt idx="280">
                  <c:v>46000</c:v>
                </c:pt>
                <c:pt idx="281">
                  <c:v>46001</c:v>
                </c:pt>
                <c:pt idx="282">
                  <c:v>46002</c:v>
                </c:pt>
                <c:pt idx="283">
                  <c:v>46003</c:v>
                </c:pt>
                <c:pt idx="284">
                  <c:v>46006</c:v>
                </c:pt>
                <c:pt idx="285">
                  <c:v>46007</c:v>
                </c:pt>
                <c:pt idx="286">
                  <c:v>46008</c:v>
                </c:pt>
                <c:pt idx="287">
                  <c:v>46009</c:v>
                </c:pt>
                <c:pt idx="288">
                  <c:v>46010</c:v>
                </c:pt>
                <c:pt idx="289">
                  <c:v>46013</c:v>
                </c:pt>
                <c:pt idx="290">
                  <c:v>46014</c:v>
                </c:pt>
                <c:pt idx="291">
                  <c:v>46015</c:v>
                </c:pt>
                <c:pt idx="292">
                  <c:v>46017</c:v>
                </c:pt>
                <c:pt idx="293">
                  <c:v>46020</c:v>
                </c:pt>
                <c:pt idx="294">
                  <c:v>46021</c:v>
                </c:pt>
                <c:pt idx="295">
                  <c:v>46022</c:v>
                </c:pt>
                <c:pt idx="296">
                  <c:v>46024</c:v>
                </c:pt>
                <c:pt idx="297">
                  <c:v>46027</c:v>
                </c:pt>
                <c:pt idx="298">
                  <c:v>46028</c:v>
                </c:pt>
                <c:pt idx="299">
                  <c:v>46029</c:v>
                </c:pt>
                <c:pt idx="300">
                  <c:v>46030</c:v>
                </c:pt>
                <c:pt idx="301">
                  <c:v>46031</c:v>
                </c:pt>
                <c:pt idx="302">
                  <c:v>46034</c:v>
                </c:pt>
                <c:pt idx="303">
                  <c:v>46035</c:v>
                </c:pt>
                <c:pt idx="304">
                  <c:v>46036</c:v>
                </c:pt>
                <c:pt idx="305">
                  <c:v>46037</c:v>
                </c:pt>
                <c:pt idx="306">
                  <c:v>46038</c:v>
                </c:pt>
                <c:pt idx="307">
                  <c:v>46042</c:v>
                </c:pt>
                <c:pt idx="308">
                  <c:v>46043</c:v>
                </c:pt>
                <c:pt idx="309">
                  <c:v>46044</c:v>
                </c:pt>
                <c:pt idx="310">
                  <c:v>46045</c:v>
                </c:pt>
                <c:pt idx="311">
                  <c:v>46048</c:v>
                </c:pt>
                <c:pt idx="312">
                  <c:v>46049</c:v>
                </c:pt>
                <c:pt idx="313">
                  <c:v>46050</c:v>
                </c:pt>
                <c:pt idx="314">
                  <c:v>46051</c:v>
                </c:pt>
                <c:pt idx="315">
                  <c:v>46052</c:v>
                </c:pt>
                <c:pt idx="316">
                  <c:v>46055</c:v>
                </c:pt>
                <c:pt idx="317">
                  <c:v>46056</c:v>
                </c:pt>
                <c:pt idx="318">
                  <c:v>46057</c:v>
                </c:pt>
                <c:pt idx="319">
                  <c:v>46058</c:v>
                </c:pt>
                <c:pt idx="320">
                  <c:v>46059</c:v>
                </c:pt>
                <c:pt idx="321">
                  <c:v>46062</c:v>
                </c:pt>
                <c:pt idx="322">
                  <c:v>46063</c:v>
                </c:pt>
                <c:pt idx="323">
                  <c:v>46064</c:v>
                </c:pt>
                <c:pt idx="324">
                  <c:v>46065</c:v>
                </c:pt>
                <c:pt idx="325">
                  <c:v>46066</c:v>
                </c:pt>
                <c:pt idx="326">
                  <c:v>46070</c:v>
                </c:pt>
                <c:pt idx="327">
                  <c:v>46071</c:v>
                </c:pt>
                <c:pt idx="328">
                  <c:v>46072</c:v>
                </c:pt>
                <c:pt idx="329">
                  <c:v>46073</c:v>
                </c:pt>
                <c:pt idx="330">
                  <c:v>46076</c:v>
                </c:pt>
                <c:pt idx="331">
                  <c:v>46077</c:v>
                </c:pt>
                <c:pt idx="332">
                  <c:v>46078</c:v>
                </c:pt>
                <c:pt idx="333">
                  <c:v>46079</c:v>
                </c:pt>
                <c:pt idx="334">
                  <c:v>46080</c:v>
                </c:pt>
                <c:pt idx="335">
                  <c:v>46083</c:v>
                </c:pt>
                <c:pt idx="336">
                  <c:v>46084</c:v>
                </c:pt>
                <c:pt idx="337">
                  <c:v>46085</c:v>
                </c:pt>
                <c:pt idx="338">
                  <c:v>46086</c:v>
                </c:pt>
                <c:pt idx="339">
                  <c:v>46087</c:v>
                </c:pt>
                <c:pt idx="340">
                  <c:v>46090</c:v>
                </c:pt>
                <c:pt idx="341">
                  <c:v>46091</c:v>
                </c:pt>
                <c:pt idx="342">
                  <c:v>46092</c:v>
                </c:pt>
                <c:pt idx="343">
                  <c:v>46093</c:v>
                </c:pt>
                <c:pt idx="344">
                  <c:v>46094</c:v>
                </c:pt>
                <c:pt idx="345">
                  <c:v>46097</c:v>
                </c:pt>
                <c:pt idx="346">
                  <c:v>46098</c:v>
                </c:pt>
                <c:pt idx="347">
                  <c:v>46099</c:v>
                </c:pt>
                <c:pt idx="348">
                  <c:v>46100</c:v>
                </c:pt>
                <c:pt idx="349">
                  <c:v>46101</c:v>
                </c:pt>
                <c:pt idx="350">
                  <c:v>46104</c:v>
                </c:pt>
                <c:pt idx="351">
                  <c:v>46105</c:v>
                </c:pt>
                <c:pt idx="352">
                  <c:v>46106</c:v>
                </c:pt>
                <c:pt idx="353">
                  <c:v>46107</c:v>
                </c:pt>
                <c:pt idx="354">
                  <c:v>46108</c:v>
                </c:pt>
                <c:pt idx="355">
                  <c:v>46111</c:v>
                </c:pt>
                <c:pt idx="356">
                  <c:v>46112</c:v>
                </c:pt>
                <c:pt idx="357">
                  <c:v>46113</c:v>
                </c:pt>
                <c:pt idx="358">
                  <c:v>46114</c:v>
                </c:pt>
                <c:pt idx="359">
                  <c:v>46118</c:v>
                </c:pt>
                <c:pt idx="360">
                  <c:v>46119</c:v>
                </c:pt>
                <c:pt idx="361">
                  <c:v>46120</c:v>
                </c:pt>
                <c:pt idx="362">
                  <c:v>46121</c:v>
                </c:pt>
                <c:pt idx="363">
                  <c:v>46122</c:v>
                </c:pt>
                <c:pt idx="364">
                  <c:v>46125</c:v>
                </c:pt>
                <c:pt idx="365">
                  <c:v>46126</c:v>
                </c:pt>
                <c:pt idx="366">
                  <c:v>46127</c:v>
                </c:pt>
                <c:pt idx="367">
                  <c:v>46128</c:v>
                </c:pt>
                <c:pt idx="368">
                  <c:v>46129</c:v>
                </c:pt>
                <c:pt idx="369">
                  <c:v>46132</c:v>
                </c:pt>
                <c:pt idx="370">
                  <c:v>46133</c:v>
                </c:pt>
                <c:pt idx="371">
                  <c:v>46134</c:v>
                </c:pt>
                <c:pt idx="372">
                  <c:v>46135</c:v>
                </c:pt>
                <c:pt idx="373">
                  <c:v>46136</c:v>
                </c:pt>
                <c:pt idx="374">
                  <c:v>46139</c:v>
                </c:pt>
                <c:pt idx="375">
                  <c:v>46140</c:v>
                </c:pt>
                <c:pt idx="376">
                  <c:v>46141</c:v>
                </c:pt>
                <c:pt idx="377">
                  <c:v>46142</c:v>
                </c:pt>
                <c:pt idx="378">
                  <c:v>46143</c:v>
                </c:pt>
                <c:pt idx="379">
                  <c:v>46146</c:v>
                </c:pt>
                <c:pt idx="380">
                  <c:v>46147</c:v>
                </c:pt>
                <c:pt idx="381">
                  <c:v>46148</c:v>
                </c:pt>
                <c:pt idx="382">
                  <c:v>46149</c:v>
                </c:pt>
                <c:pt idx="383">
                  <c:v>46150</c:v>
                </c:pt>
                <c:pt idx="384">
                  <c:v>46153</c:v>
                </c:pt>
                <c:pt idx="385">
                  <c:v>46154</c:v>
                </c:pt>
                <c:pt idx="386">
                  <c:v>46155</c:v>
                </c:pt>
                <c:pt idx="387">
                  <c:v>46156</c:v>
                </c:pt>
                <c:pt idx="388">
                  <c:v>46157</c:v>
                </c:pt>
                <c:pt idx="389">
                  <c:v>46160</c:v>
                </c:pt>
                <c:pt idx="390">
                  <c:v>46161</c:v>
                </c:pt>
                <c:pt idx="391">
                  <c:v>46162</c:v>
                </c:pt>
                <c:pt idx="392">
                  <c:v>46163</c:v>
                </c:pt>
                <c:pt idx="393">
                  <c:v>46164</c:v>
                </c:pt>
                <c:pt idx="394">
                  <c:v>46168</c:v>
                </c:pt>
                <c:pt idx="395">
                  <c:v>46169</c:v>
                </c:pt>
                <c:pt idx="396">
                  <c:v>46170</c:v>
                </c:pt>
                <c:pt idx="397">
                  <c:v>46171</c:v>
                </c:pt>
                <c:pt idx="398">
                  <c:v>46174</c:v>
                </c:pt>
                <c:pt idx="399">
                  <c:v>46175</c:v>
                </c:pt>
                <c:pt idx="400">
                  <c:v>46176</c:v>
                </c:pt>
                <c:pt idx="401">
                  <c:v>46177</c:v>
                </c:pt>
                <c:pt idx="402">
                  <c:v>46178</c:v>
                </c:pt>
                <c:pt idx="403">
                  <c:v>46181</c:v>
                </c:pt>
                <c:pt idx="404">
                  <c:v>46182</c:v>
                </c:pt>
                <c:pt idx="405">
                  <c:v>46183</c:v>
                </c:pt>
                <c:pt idx="406">
                  <c:v>46184</c:v>
                </c:pt>
                <c:pt idx="407">
                  <c:v>46185</c:v>
                </c:pt>
                <c:pt idx="408">
                  <c:v>46188</c:v>
                </c:pt>
                <c:pt idx="409">
                  <c:v>46189</c:v>
                </c:pt>
                <c:pt idx="410">
                  <c:v>46190</c:v>
                </c:pt>
                <c:pt idx="411">
                  <c:v>46191</c:v>
                </c:pt>
                <c:pt idx="412">
                  <c:v>46195</c:v>
                </c:pt>
                <c:pt idx="413">
                  <c:v>46196</c:v>
                </c:pt>
                <c:pt idx="414">
                  <c:v>46197</c:v>
                </c:pt>
                <c:pt idx="415">
                  <c:v>46198</c:v>
                </c:pt>
                <c:pt idx="416">
                  <c:v>46199</c:v>
                </c:pt>
                <c:pt idx="417">
                  <c:v>46202</c:v>
                </c:pt>
                <c:pt idx="418">
                  <c:v>46203</c:v>
                </c:pt>
                <c:pt idx="419">
                  <c:v>46204</c:v>
                </c:pt>
                <c:pt idx="420">
                  <c:v>46205</c:v>
                </c:pt>
                <c:pt idx="421">
                  <c:v>46209</c:v>
                </c:pt>
                <c:pt idx="422">
                  <c:v>46210</c:v>
                </c:pt>
                <c:pt idx="423">
                  <c:v>46211</c:v>
                </c:pt>
                <c:pt idx="424">
                  <c:v>46212</c:v>
                </c:pt>
                <c:pt idx="425">
                  <c:v>46213</c:v>
                </c:pt>
                <c:pt idx="426">
                  <c:v>46216</c:v>
                </c:pt>
                <c:pt idx="427">
                  <c:v>46217</c:v>
                </c:pt>
                <c:pt idx="428">
                  <c:v>46218</c:v>
                </c:pt>
                <c:pt idx="429">
                  <c:v>46219</c:v>
                </c:pt>
                <c:pt idx="430">
                  <c:v>46220</c:v>
                </c:pt>
                <c:pt idx="431">
                  <c:v>46223</c:v>
                </c:pt>
                <c:pt idx="432">
                  <c:v>46224</c:v>
                </c:pt>
                <c:pt idx="433">
                  <c:v>46225</c:v>
                </c:pt>
                <c:pt idx="434">
                  <c:v>46226</c:v>
                </c:pt>
                <c:pt idx="435">
                  <c:v>46227</c:v>
                </c:pt>
                <c:pt idx="436">
                  <c:v>46230</c:v>
                </c:pt>
                <c:pt idx="437">
                  <c:v>46231</c:v>
                </c:pt>
                <c:pt idx="438">
                  <c:v>46232</c:v>
                </c:pt>
                <c:pt idx="439">
                  <c:v>46233</c:v>
                </c:pt>
                <c:pt idx="440">
                  <c:v>46234</c:v>
                </c:pt>
              </c:numCache>
            </c:numRef>
          </c:cat>
          <c:val>
            <c:numRef>
              <c:f>EWMA!$E$2:$E$501</c:f>
              <c:numCache>
                <c:formatCode>0.00%</c:formatCode>
                <c:ptCount val="441"/>
                <c:pt idx="0">
                  <c:v>0.28052267275889659</c:v>
                </c:pt>
                <c:pt idx="1">
                  <c:v>0.27207191700082034</c:v>
                </c:pt>
                <c:pt idx="2">
                  <c:v>0.26761405575039132</c:v>
                </c:pt>
                <c:pt idx="3">
                  <c:v>0.26750243918589744</c:v>
                </c:pt>
                <c:pt idx="4">
                  <c:v>0.28312303130157079</c:v>
                </c:pt>
                <c:pt idx="5">
                  <c:v>0.28935852408365309</c:v>
                </c:pt>
                <c:pt idx="6">
                  <c:v>0.28218297927241964</c:v>
                </c:pt>
                <c:pt idx="7">
                  <c:v>0.27449097211988377</c:v>
                </c:pt>
                <c:pt idx="8">
                  <c:v>0.27457342151323855</c:v>
                </c:pt>
                <c:pt idx="9">
                  <c:v>0.29281551721484617</c:v>
                </c:pt>
                <c:pt idx="10">
                  <c:v>0.28952313688004505</c:v>
                </c:pt>
                <c:pt idx="11">
                  <c:v>0.28132740978365278</c:v>
                </c:pt>
                <c:pt idx="12">
                  <c:v>0.27314898058506437</c:v>
                </c:pt>
                <c:pt idx="13">
                  <c:v>0.26806234595235973</c:v>
                </c:pt>
                <c:pt idx="14">
                  <c:v>0.26647652850809495</c:v>
                </c:pt>
                <c:pt idx="15">
                  <c:v>0.25974125859433778</c:v>
                </c:pt>
                <c:pt idx="16">
                  <c:v>0.26769844735231724</c:v>
                </c:pt>
                <c:pt idx="17">
                  <c:v>0.26017374490505196</c:v>
                </c:pt>
                <c:pt idx="18">
                  <c:v>0.25236126263115621</c:v>
                </c:pt>
                <c:pt idx="19">
                  <c:v>0.2446736564989424</c:v>
                </c:pt>
                <c:pt idx="20">
                  <c:v>0.24151297294333698</c:v>
                </c:pt>
                <c:pt idx="21">
                  <c:v>0.2348901050515341</c:v>
                </c:pt>
                <c:pt idx="22">
                  <c:v>0.230001634126382</c:v>
                </c:pt>
                <c:pt idx="23">
                  <c:v>0.22344514703264109</c:v>
                </c:pt>
                <c:pt idx="24">
                  <c:v>0.22228839424654898</c:v>
                </c:pt>
                <c:pt idx="25">
                  <c:v>0.21975843778875562</c:v>
                </c:pt>
                <c:pt idx="26">
                  <c:v>0.22587952835368785</c:v>
                </c:pt>
                <c:pt idx="27">
                  <c:v>0.21900316036263742</c:v>
                </c:pt>
                <c:pt idx="28">
                  <c:v>0.30253379659972895</c:v>
                </c:pt>
                <c:pt idx="29">
                  <c:v>0.29907969539685836</c:v>
                </c:pt>
                <c:pt idx="30">
                  <c:v>0.29199328641965167</c:v>
                </c:pt>
                <c:pt idx="31">
                  <c:v>0.30793836873021424</c:v>
                </c:pt>
                <c:pt idx="32">
                  <c:v>0.2995505259502878</c:v>
                </c:pt>
                <c:pt idx="33">
                  <c:v>0.30494544214021813</c:v>
                </c:pt>
                <c:pt idx="34">
                  <c:v>0.29824932845026819</c:v>
                </c:pt>
                <c:pt idx="35">
                  <c:v>0.38494918080119522</c:v>
                </c:pt>
                <c:pt idx="36">
                  <c:v>0.39076330989685615</c:v>
                </c:pt>
                <c:pt idx="37">
                  <c:v>0.40229976221339753</c:v>
                </c:pt>
                <c:pt idx="38">
                  <c:v>0.42899271597214406</c:v>
                </c:pt>
                <c:pt idx="39">
                  <c:v>0.41639929833894918</c:v>
                </c:pt>
                <c:pt idx="40">
                  <c:v>0.40775772050769987</c:v>
                </c:pt>
                <c:pt idx="41">
                  <c:v>0.40640706474683863</c:v>
                </c:pt>
                <c:pt idx="42">
                  <c:v>0.39933775544507116</c:v>
                </c:pt>
                <c:pt idx="43">
                  <c:v>0.38740064521749351</c:v>
                </c:pt>
                <c:pt idx="44">
                  <c:v>0.37825390997194075</c:v>
                </c:pt>
                <c:pt idx="45">
                  <c:v>0.37272175613706343</c:v>
                </c:pt>
                <c:pt idx="46">
                  <c:v>0.36260712369383707</c:v>
                </c:pt>
                <c:pt idx="47">
                  <c:v>0.35277092350701011</c:v>
                </c:pt>
                <c:pt idx="48">
                  <c:v>0.34924567159059172</c:v>
                </c:pt>
                <c:pt idx="49">
                  <c:v>0.33916545980687984</c:v>
                </c:pt>
                <c:pt idx="50">
                  <c:v>0.33325458035265737</c:v>
                </c:pt>
                <c:pt idx="51">
                  <c:v>0.323235131171898</c:v>
                </c:pt>
                <c:pt idx="52">
                  <c:v>0.32651951579125094</c:v>
                </c:pt>
                <c:pt idx="53">
                  <c:v>0.31720029943170475</c:v>
                </c:pt>
                <c:pt idx="54">
                  <c:v>0.30879044203648126</c:v>
                </c:pt>
                <c:pt idx="55">
                  <c:v>0.30828289625709021</c:v>
                </c:pt>
                <c:pt idx="56">
                  <c:v>0.29946591117844718</c:v>
                </c:pt>
                <c:pt idx="57">
                  <c:v>0.30228915957328667</c:v>
                </c:pt>
                <c:pt idx="58">
                  <c:v>0.2949534927834121</c:v>
                </c:pt>
                <c:pt idx="59">
                  <c:v>0.28796328532384069</c:v>
                </c:pt>
                <c:pt idx="60">
                  <c:v>0.28030007880587954</c:v>
                </c:pt>
                <c:pt idx="61">
                  <c:v>0.27178881928370641</c:v>
                </c:pt>
                <c:pt idx="62">
                  <c:v>0.42885687875876238</c:v>
                </c:pt>
                <c:pt idx="63">
                  <c:v>0.41815776798051435</c:v>
                </c:pt>
                <c:pt idx="64">
                  <c:v>0.40664854841748332</c:v>
                </c:pt>
                <c:pt idx="65">
                  <c:v>0.40715859869981025</c:v>
                </c:pt>
                <c:pt idx="66">
                  <c:v>0.3950627190837549</c:v>
                </c:pt>
                <c:pt idx="67">
                  <c:v>0.38310127092007534</c:v>
                </c:pt>
                <c:pt idx="68">
                  <c:v>0.37162084931248085</c:v>
                </c:pt>
                <c:pt idx="69">
                  <c:v>0.37034156642141958</c:v>
                </c:pt>
                <c:pt idx="70">
                  <c:v>0.35992565554197881</c:v>
                </c:pt>
                <c:pt idx="71">
                  <c:v>0.36275754249161862</c:v>
                </c:pt>
                <c:pt idx="72">
                  <c:v>0.35529767442977117</c:v>
                </c:pt>
                <c:pt idx="73">
                  <c:v>0.3458888821249097</c:v>
                </c:pt>
                <c:pt idx="74">
                  <c:v>0.33611733457514148</c:v>
                </c:pt>
                <c:pt idx="75">
                  <c:v>0.32596209812325017</c:v>
                </c:pt>
                <c:pt idx="76">
                  <c:v>0.31609957427793883</c:v>
                </c:pt>
                <c:pt idx="77">
                  <c:v>0.30671862273056022</c:v>
                </c:pt>
                <c:pt idx="78">
                  <c:v>0.29880721418763262</c:v>
                </c:pt>
                <c:pt idx="79">
                  <c:v>0.29310165881502259</c:v>
                </c:pt>
                <c:pt idx="80">
                  <c:v>0.3012327824018779</c:v>
                </c:pt>
                <c:pt idx="81">
                  <c:v>0.30530846276937568</c:v>
                </c:pt>
                <c:pt idx="82">
                  <c:v>0.30292313271825877</c:v>
                </c:pt>
                <c:pt idx="83">
                  <c:v>0.30165866561007049</c:v>
                </c:pt>
                <c:pt idx="84">
                  <c:v>0.32254612660617471</c:v>
                </c:pt>
                <c:pt idx="85">
                  <c:v>0.3236013450927529</c:v>
                </c:pt>
                <c:pt idx="86">
                  <c:v>0.33218501339015455</c:v>
                </c:pt>
                <c:pt idx="87">
                  <c:v>0.32313397149353035</c:v>
                </c:pt>
                <c:pt idx="88">
                  <c:v>0.31729079253936088</c:v>
                </c:pt>
                <c:pt idx="89">
                  <c:v>0.4026083177093428</c:v>
                </c:pt>
                <c:pt idx="90">
                  <c:v>0.39092268911006667</c:v>
                </c:pt>
                <c:pt idx="91">
                  <c:v>0.41547963013145717</c:v>
                </c:pt>
                <c:pt idx="92">
                  <c:v>0.40282708289976493</c:v>
                </c:pt>
                <c:pt idx="93">
                  <c:v>0.39770540632709106</c:v>
                </c:pt>
                <c:pt idx="94">
                  <c:v>0.39170105226599616</c:v>
                </c:pt>
                <c:pt idx="95">
                  <c:v>0.38600739934345563</c:v>
                </c:pt>
                <c:pt idx="96">
                  <c:v>0.37630979952995558</c:v>
                </c:pt>
                <c:pt idx="97">
                  <c:v>0.36873117612385481</c:v>
                </c:pt>
                <c:pt idx="98">
                  <c:v>0.37029659767439282</c:v>
                </c:pt>
                <c:pt idx="99">
                  <c:v>0.35906852301333336</c:v>
                </c:pt>
                <c:pt idx="100">
                  <c:v>0.34835129075657689</c:v>
                </c:pt>
                <c:pt idx="101">
                  <c:v>0.35483735111780063</c:v>
                </c:pt>
                <c:pt idx="102">
                  <c:v>0.3446771877446021</c:v>
                </c:pt>
                <c:pt idx="103">
                  <c:v>0.35738797817095053</c:v>
                </c:pt>
                <c:pt idx="104">
                  <c:v>0.35233206868915856</c:v>
                </c:pt>
                <c:pt idx="105">
                  <c:v>0.35229537321676579</c:v>
                </c:pt>
                <c:pt idx="106">
                  <c:v>0.34190649487148916</c:v>
                </c:pt>
                <c:pt idx="107">
                  <c:v>0.33154260776754002</c:v>
                </c:pt>
                <c:pt idx="108">
                  <c:v>0.32428378352486914</c:v>
                </c:pt>
                <c:pt idx="109">
                  <c:v>0.43205934142882141</c:v>
                </c:pt>
                <c:pt idx="110">
                  <c:v>0.5063190286489182</c:v>
                </c:pt>
                <c:pt idx="111">
                  <c:v>0.49190569846379223</c:v>
                </c:pt>
                <c:pt idx="112">
                  <c:v>0.4793238550977168</c:v>
                </c:pt>
                <c:pt idx="113">
                  <c:v>0.71740426232155863</c:v>
                </c:pt>
                <c:pt idx="114">
                  <c:v>0.74155471875499124</c:v>
                </c:pt>
                <c:pt idx="115">
                  <c:v>0.72840655830428991</c:v>
                </c:pt>
                <c:pt idx="116">
                  <c:v>0.70629698634316851</c:v>
                </c:pt>
                <c:pt idx="117">
                  <c:v>0.68534357348416464</c:v>
                </c:pt>
                <c:pt idx="118">
                  <c:v>0.67333589395659577</c:v>
                </c:pt>
                <c:pt idx="119">
                  <c:v>0.65494671201615406</c:v>
                </c:pt>
                <c:pt idx="120">
                  <c:v>0.64614543014468451</c:v>
                </c:pt>
                <c:pt idx="121">
                  <c:v>0.63382369645126879</c:v>
                </c:pt>
                <c:pt idx="122">
                  <c:v>0.62541596394630883</c:v>
                </c:pt>
                <c:pt idx="123">
                  <c:v>0.62475940173171718</c:v>
                </c:pt>
                <c:pt idx="124">
                  <c:v>0.60814649807960786</c:v>
                </c:pt>
                <c:pt idx="125">
                  <c:v>0.58962397204760963</c:v>
                </c:pt>
                <c:pt idx="126">
                  <c:v>0.57181073252991654</c:v>
                </c:pt>
                <c:pt idx="127">
                  <c:v>0.55500324416108793</c:v>
                </c:pt>
                <c:pt idx="128">
                  <c:v>0.5393315472882223</c:v>
                </c:pt>
                <c:pt idx="129">
                  <c:v>0.53303192263547905</c:v>
                </c:pt>
                <c:pt idx="130">
                  <c:v>0.5168048721239219</c:v>
                </c:pt>
                <c:pt idx="131">
                  <c:v>0.50466775038462486</c:v>
                </c:pt>
                <c:pt idx="132">
                  <c:v>0.48942976162101659</c:v>
                </c:pt>
                <c:pt idx="133">
                  <c:v>0.47573549357137657</c:v>
                </c:pt>
                <c:pt idx="134">
                  <c:v>0.46163200311759039</c:v>
                </c:pt>
                <c:pt idx="135">
                  <c:v>0.48298897794809964</c:v>
                </c:pt>
                <c:pt idx="136">
                  <c:v>0.47371602695078852</c:v>
                </c:pt>
                <c:pt idx="137">
                  <c:v>0.45928473613117393</c:v>
                </c:pt>
                <c:pt idx="138">
                  <c:v>0.44535242350051557</c:v>
                </c:pt>
                <c:pt idx="139">
                  <c:v>0.43180111330000287</c:v>
                </c:pt>
                <c:pt idx="140">
                  <c:v>0.4187628370570558</c:v>
                </c:pt>
                <c:pt idx="141">
                  <c:v>0.40684674269591659</c:v>
                </c:pt>
                <c:pt idx="142">
                  <c:v>0.40283719819993824</c:v>
                </c:pt>
                <c:pt idx="143">
                  <c:v>0.39065591416674722</c:v>
                </c:pt>
                <c:pt idx="144">
                  <c:v>0.38033523042816952</c:v>
                </c:pt>
                <c:pt idx="145">
                  <c:v>0.38641943087063912</c:v>
                </c:pt>
                <c:pt idx="146">
                  <c:v>0.37478539215536744</c:v>
                </c:pt>
                <c:pt idx="147">
                  <c:v>0.36368411681747176</c:v>
                </c:pt>
                <c:pt idx="148">
                  <c:v>0.35369579206102431</c:v>
                </c:pt>
                <c:pt idx="149">
                  <c:v>0.34869001970788671</c:v>
                </c:pt>
                <c:pt idx="150">
                  <c:v>0.34300498664481138</c:v>
                </c:pt>
                <c:pt idx="151">
                  <c:v>0.33910028481673049</c:v>
                </c:pt>
                <c:pt idx="152">
                  <c:v>0.32998118664805676</c:v>
                </c:pt>
                <c:pt idx="153">
                  <c:v>0.31997862469534605</c:v>
                </c:pt>
                <c:pt idx="154">
                  <c:v>0.31050132459683233</c:v>
                </c:pt>
                <c:pt idx="155">
                  <c:v>0.30257356226458443</c:v>
                </c:pt>
                <c:pt idx="156">
                  <c:v>0.29416355756545381</c:v>
                </c:pt>
                <c:pt idx="157">
                  <c:v>0.28533065391756302</c:v>
                </c:pt>
                <c:pt idx="158">
                  <c:v>0.29809323027015622</c:v>
                </c:pt>
                <c:pt idx="159">
                  <c:v>0.3041710314940857</c:v>
                </c:pt>
                <c:pt idx="160">
                  <c:v>0.29554247124821614</c:v>
                </c:pt>
                <c:pt idx="161">
                  <c:v>0.28699474381100604</c:v>
                </c:pt>
                <c:pt idx="162">
                  <c:v>0.27930646127380915</c:v>
                </c:pt>
                <c:pt idx="163">
                  <c:v>0.27115263631545583</c:v>
                </c:pt>
                <c:pt idx="164">
                  <c:v>0.30243421468771142</c:v>
                </c:pt>
                <c:pt idx="165">
                  <c:v>0.29430093357574905</c:v>
                </c:pt>
                <c:pt idx="166">
                  <c:v>0.29203569238678012</c:v>
                </c:pt>
                <c:pt idx="167">
                  <c:v>0.28384977808860834</c:v>
                </c:pt>
                <c:pt idx="168">
                  <c:v>0.27739195281870282</c:v>
                </c:pt>
                <c:pt idx="169">
                  <c:v>0.27615475898441272</c:v>
                </c:pt>
                <c:pt idx="170">
                  <c:v>0.26828619844119284</c:v>
                </c:pt>
                <c:pt idx="171">
                  <c:v>0.26292071510904175</c:v>
                </c:pt>
                <c:pt idx="172">
                  <c:v>0.26286255245663942</c:v>
                </c:pt>
                <c:pt idx="173">
                  <c:v>0.25493190418713679</c:v>
                </c:pt>
                <c:pt idx="174">
                  <c:v>0.25018502891649197</c:v>
                </c:pt>
                <c:pt idx="175">
                  <c:v>0.2453892517443157</c:v>
                </c:pt>
                <c:pt idx="176">
                  <c:v>0.23927153549370334</c:v>
                </c:pt>
                <c:pt idx="177">
                  <c:v>0.23238233867718078</c:v>
                </c:pt>
                <c:pt idx="178">
                  <c:v>0.22548465861811548</c:v>
                </c:pt>
                <c:pt idx="179">
                  <c:v>0.21982943962352847</c:v>
                </c:pt>
                <c:pt idx="180">
                  <c:v>0.21401177164631846</c:v>
                </c:pt>
                <c:pt idx="181">
                  <c:v>0.2078809962577324</c:v>
                </c:pt>
                <c:pt idx="182">
                  <c:v>0.20171503443455807</c:v>
                </c:pt>
                <c:pt idx="183">
                  <c:v>0.19906743292355991</c:v>
                </c:pt>
                <c:pt idx="184">
                  <c:v>0.20606174778982686</c:v>
                </c:pt>
                <c:pt idx="185">
                  <c:v>0.20311043457614383</c:v>
                </c:pt>
                <c:pt idx="186">
                  <c:v>0.20076093327398203</c:v>
                </c:pt>
                <c:pt idx="187">
                  <c:v>0.19999541854205555</c:v>
                </c:pt>
                <c:pt idx="188">
                  <c:v>0.19419986331308348</c:v>
                </c:pt>
                <c:pt idx="189">
                  <c:v>0.19575929021594035</c:v>
                </c:pt>
                <c:pt idx="190">
                  <c:v>0.20587590283091667</c:v>
                </c:pt>
                <c:pt idx="191">
                  <c:v>0.21788546724962554</c:v>
                </c:pt>
                <c:pt idx="192">
                  <c:v>0.22734501434904833</c:v>
                </c:pt>
                <c:pt idx="193">
                  <c:v>0.22374439667766463</c:v>
                </c:pt>
                <c:pt idx="194">
                  <c:v>0.21929182068286251</c:v>
                </c:pt>
                <c:pt idx="195">
                  <c:v>0.21512156336069749</c:v>
                </c:pt>
                <c:pt idx="196">
                  <c:v>0.20977163151181347</c:v>
                </c:pt>
                <c:pt idx="197">
                  <c:v>0.20342507621665223</c:v>
                </c:pt>
                <c:pt idx="198">
                  <c:v>0.20687643881298703</c:v>
                </c:pt>
                <c:pt idx="199">
                  <c:v>0.21076130285126923</c:v>
                </c:pt>
                <c:pt idx="200">
                  <c:v>0.20475893619413943</c:v>
                </c:pt>
                <c:pt idx="201">
                  <c:v>0.20392590148841316</c:v>
                </c:pt>
                <c:pt idx="202">
                  <c:v>0.19776837382210821</c:v>
                </c:pt>
                <c:pt idx="203">
                  <c:v>0.21933098529077033</c:v>
                </c:pt>
                <c:pt idx="204">
                  <c:v>0.21323332592676197</c:v>
                </c:pt>
                <c:pt idx="205">
                  <c:v>0.2069495660627064</c:v>
                </c:pt>
                <c:pt idx="206">
                  <c:v>0.21608257461496658</c:v>
                </c:pt>
                <c:pt idx="207">
                  <c:v>0.21234864812138554</c:v>
                </c:pt>
                <c:pt idx="208">
                  <c:v>0.21868936097349934</c:v>
                </c:pt>
                <c:pt idx="209">
                  <c:v>0.21251837644624011</c:v>
                </c:pt>
                <c:pt idx="210">
                  <c:v>0.21420545128758403</c:v>
                </c:pt>
                <c:pt idx="211">
                  <c:v>0.25926820932700567</c:v>
                </c:pt>
                <c:pt idx="212">
                  <c:v>0.25173399405278513</c:v>
                </c:pt>
                <c:pt idx="213">
                  <c:v>0.24463146807802266</c:v>
                </c:pt>
                <c:pt idx="214">
                  <c:v>0.24099172968416227</c:v>
                </c:pt>
                <c:pt idx="215">
                  <c:v>0.2343453421383431</c:v>
                </c:pt>
                <c:pt idx="216">
                  <c:v>0.2353000531903052</c:v>
                </c:pt>
                <c:pt idx="217">
                  <c:v>0.22813438437257619</c:v>
                </c:pt>
                <c:pt idx="218">
                  <c:v>0.24854553200418389</c:v>
                </c:pt>
                <c:pt idx="219">
                  <c:v>0.24253978207432614</c:v>
                </c:pt>
                <c:pt idx="220">
                  <c:v>0.23515550472016644</c:v>
                </c:pt>
                <c:pt idx="221">
                  <c:v>0.22908800078352196</c:v>
                </c:pt>
                <c:pt idx="222">
                  <c:v>0.22218437111365641</c:v>
                </c:pt>
                <c:pt idx="223">
                  <c:v>0.21555009823076945</c:v>
                </c:pt>
                <c:pt idx="224">
                  <c:v>0.20954074375989207</c:v>
                </c:pt>
                <c:pt idx="225">
                  <c:v>0.20319824120386354</c:v>
                </c:pt>
                <c:pt idx="226">
                  <c:v>0.19706352511794262</c:v>
                </c:pt>
                <c:pt idx="227">
                  <c:v>0.19172603871906804</c:v>
                </c:pt>
                <c:pt idx="228">
                  <c:v>0.18956227026982991</c:v>
                </c:pt>
                <c:pt idx="229">
                  <c:v>0.18382526987880179</c:v>
                </c:pt>
                <c:pt idx="230">
                  <c:v>0.17825764579871645</c:v>
                </c:pt>
                <c:pt idx="231">
                  <c:v>0.17330565218321761</c:v>
                </c:pt>
                <c:pt idx="232">
                  <c:v>0.16972943797892881</c:v>
                </c:pt>
                <c:pt idx="233">
                  <c:v>0.17417997286776085</c:v>
                </c:pt>
                <c:pt idx="234">
                  <c:v>0.17579925990492218</c:v>
                </c:pt>
                <c:pt idx="235">
                  <c:v>0.17044445826804588</c:v>
                </c:pt>
                <c:pt idx="236">
                  <c:v>0.22293643868129132</c:v>
                </c:pt>
                <c:pt idx="237">
                  <c:v>0.21649944224872975</c:v>
                </c:pt>
                <c:pt idx="238">
                  <c:v>0.25031681490148711</c:v>
                </c:pt>
                <c:pt idx="239">
                  <c:v>0.24377600444420186</c:v>
                </c:pt>
                <c:pt idx="240">
                  <c:v>0.29749746474612404</c:v>
                </c:pt>
                <c:pt idx="241">
                  <c:v>0.31739611177221416</c:v>
                </c:pt>
                <c:pt idx="242">
                  <c:v>0.30931919867427299</c:v>
                </c:pt>
                <c:pt idx="243">
                  <c:v>0.31801016167639889</c:v>
                </c:pt>
                <c:pt idx="244">
                  <c:v>0.31117584940014764</c:v>
                </c:pt>
                <c:pt idx="245">
                  <c:v>0.30247350213337776</c:v>
                </c:pt>
                <c:pt idx="246">
                  <c:v>0.2940514938351747</c:v>
                </c:pt>
                <c:pt idx="247">
                  <c:v>0.28646342696417831</c:v>
                </c:pt>
                <c:pt idx="248">
                  <c:v>0.28319579098410863</c:v>
                </c:pt>
                <c:pt idx="249">
                  <c:v>0.27897551231855949</c:v>
                </c:pt>
                <c:pt idx="250">
                  <c:v>0.28986435150484707</c:v>
                </c:pt>
                <c:pt idx="251">
                  <c:v>0.29259800264360564</c:v>
                </c:pt>
                <c:pt idx="252">
                  <c:v>0.28424310039335149</c:v>
                </c:pt>
                <c:pt idx="253">
                  <c:v>0.27997832717565618</c:v>
                </c:pt>
                <c:pt idx="254">
                  <c:v>0.27479904908391106</c:v>
                </c:pt>
                <c:pt idx="255">
                  <c:v>0.26746810607005755</c:v>
                </c:pt>
                <c:pt idx="256">
                  <c:v>0.25995293539471204</c:v>
                </c:pt>
                <c:pt idx="257">
                  <c:v>0.26094014163809176</c:v>
                </c:pt>
                <c:pt idx="258">
                  <c:v>0.26891275690154937</c:v>
                </c:pt>
                <c:pt idx="259">
                  <c:v>0.26800582639225179</c:v>
                </c:pt>
                <c:pt idx="260">
                  <c:v>0.26434006980570118</c:v>
                </c:pt>
                <c:pt idx="261">
                  <c:v>0.27183833905459159</c:v>
                </c:pt>
                <c:pt idx="262">
                  <c:v>0.26681883179729443</c:v>
                </c:pt>
                <c:pt idx="263">
                  <c:v>0.27497221990104009</c:v>
                </c:pt>
                <c:pt idx="264">
                  <c:v>0.28471587681946114</c:v>
                </c:pt>
                <c:pt idx="265">
                  <c:v>0.27709688949934358</c:v>
                </c:pt>
                <c:pt idx="266">
                  <c:v>0.27844612786162154</c:v>
                </c:pt>
                <c:pt idx="267">
                  <c:v>0.27995019071595484</c:v>
                </c:pt>
                <c:pt idx="268">
                  <c:v>0.27753603282835859</c:v>
                </c:pt>
                <c:pt idx="269">
                  <c:v>0.29200474312277597</c:v>
                </c:pt>
                <c:pt idx="270">
                  <c:v>0.28327703346506056</c:v>
                </c:pt>
                <c:pt idx="271">
                  <c:v>0.34187081687658344</c:v>
                </c:pt>
                <c:pt idx="272">
                  <c:v>0.33267302644039637</c:v>
                </c:pt>
                <c:pt idx="273">
                  <c:v>0.3337041546752042</c:v>
                </c:pt>
                <c:pt idx="274">
                  <c:v>0.32445263255965073</c:v>
                </c:pt>
                <c:pt idx="275">
                  <c:v>0.31856643023407522</c:v>
                </c:pt>
                <c:pt idx="276">
                  <c:v>0.30956214176652136</c:v>
                </c:pt>
                <c:pt idx="277">
                  <c:v>0.30554275247317558</c:v>
                </c:pt>
                <c:pt idx="278">
                  <c:v>0.29724137021207153</c:v>
                </c:pt>
                <c:pt idx="279">
                  <c:v>0.29075167026384741</c:v>
                </c:pt>
                <c:pt idx="280">
                  <c:v>0.28351589352407169</c:v>
                </c:pt>
                <c:pt idx="281">
                  <c:v>0.27503543714876838</c:v>
                </c:pt>
                <c:pt idx="282">
                  <c:v>0.27405397385136304</c:v>
                </c:pt>
                <c:pt idx="283">
                  <c:v>0.26614321670154345</c:v>
                </c:pt>
                <c:pt idx="284">
                  <c:v>0.31351687202437151</c:v>
                </c:pt>
                <c:pt idx="285">
                  <c:v>0.30829396960029848</c:v>
                </c:pt>
                <c:pt idx="286">
                  <c:v>0.29890774658687813</c:v>
                </c:pt>
                <c:pt idx="287">
                  <c:v>0.30985812167978893</c:v>
                </c:pt>
                <c:pt idx="288">
                  <c:v>0.30452223788385696</c:v>
                </c:pt>
                <c:pt idx="289">
                  <c:v>0.30626889562967113</c:v>
                </c:pt>
                <c:pt idx="290">
                  <c:v>0.29813672033168331</c:v>
                </c:pt>
                <c:pt idx="291">
                  <c:v>0.29215660928561549</c:v>
                </c:pt>
                <c:pt idx="292">
                  <c:v>0.28326387995504598</c:v>
                </c:pt>
                <c:pt idx="293">
                  <c:v>0.27463613243435986</c:v>
                </c:pt>
                <c:pt idx="294">
                  <c:v>0.26693965741100195</c:v>
                </c:pt>
                <c:pt idx="295">
                  <c:v>0.25882187043629384</c:v>
                </c:pt>
                <c:pt idx="296">
                  <c:v>0.25383116384171378</c:v>
                </c:pt>
                <c:pt idx="297">
                  <c:v>0.25403623085258498</c:v>
                </c:pt>
                <c:pt idx="298">
                  <c:v>0.24648664890404071</c:v>
                </c:pt>
                <c:pt idx="299">
                  <c:v>0.23917471871846299</c:v>
                </c:pt>
                <c:pt idx="300">
                  <c:v>0.23346883511188951</c:v>
                </c:pt>
                <c:pt idx="301">
                  <c:v>0.23528557079171242</c:v>
                </c:pt>
                <c:pt idx="302">
                  <c:v>0.22812644383273595</c:v>
                </c:pt>
                <c:pt idx="303">
                  <c:v>0.22121414884561377</c:v>
                </c:pt>
                <c:pt idx="304">
                  <c:v>0.21550249961619533</c:v>
                </c:pt>
                <c:pt idx="305">
                  <c:v>0.21368350504419359</c:v>
                </c:pt>
                <c:pt idx="306">
                  <c:v>0.20729118419343198</c:v>
                </c:pt>
                <c:pt idx="307">
                  <c:v>0.20809249333424287</c:v>
                </c:pt>
                <c:pt idx="308">
                  <c:v>0.2175317080766184</c:v>
                </c:pt>
                <c:pt idx="309">
                  <c:v>0.23156001055540895</c:v>
                </c:pt>
                <c:pt idx="310">
                  <c:v>0.2260876040342624</c:v>
                </c:pt>
                <c:pt idx="311">
                  <c:v>0.22238269574877204</c:v>
                </c:pt>
                <c:pt idx="312">
                  <c:v>0.21562658052494091</c:v>
                </c:pt>
                <c:pt idx="313">
                  <c:v>0.20926182530665141</c:v>
                </c:pt>
                <c:pt idx="314">
                  <c:v>0.20289039476363707</c:v>
                </c:pt>
                <c:pt idx="315">
                  <c:v>0.19717375695970107</c:v>
                </c:pt>
                <c:pt idx="316">
                  <c:v>0.20823708757839798</c:v>
                </c:pt>
                <c:pt idx="317">
                  <c:v>0.20854703995689741</c:v>
                </c:pt>
                <c:pt idx="318">
                  <c:v>0.22471981108545916</c:v>
                </c:pt>
                <c:pt idx="319">
                  <c:v>0.24978077595883469</c:v>
                </c:pt>
                <c:pt idx="320">
                  <c:v>0.24964215410182003</c:v>
                </c:pt>
                <c:pt idx="321">
                  <c:v>0.31310621320343157</c:v>
                </c:pt>
                <c:pt idx="322">
                  <c:v>0.30847201549265163</c:v>
                </c:pt>
                <c:pt idx="323">
                  <c:v>0.29973574072501824</c:v>
                </c:pt>
                <c:pt idx="324">
                  <c:v>0.29108763272102112</c:v>
                </c:pt>
                <c:pt idx="325">
                  <c:v>0.29766581286510346</c:v>
                </c:pt>
                <c:pt idx="326">
                  <c:v>0.29081504559817167</c:v>
                </c:pt>
                <c:pt idx="327">
                  <c:v>0.28356092862686483</c:v>
                </c:pt>
                <c:pt idx="328">
                  <c:v>0.27511064692704834</c:v>
                </c:pt>
                <c:pt idx="329">
                  <c:v>0.26686912741881325</c:v>
                </c:pt>
                <c:pt idx="330">
                  <c:v>0.25907521117101368</c:v>
                </c:pt>
                <c:pt idx="331">
                  <c:v>0.26147727288400463</c:v>
                </c:pt>
                <c:pt idx="332">
                  <c:v>0.25648110181393224</c:v>
                </c:pt>
                <c:pt idx="333">
                  <c:v>0.25230190357551113</c:v>
                </c:pt>
                <c:pt idx="334">
                  <c:v>0.24959931564074633</c:v>
                </c:pt>
                <c:pt idx="335">
                  <c:v>0.24346225886052325</c:v>
                </c:pt>
                <c:pt idx="336">
                  <c:v>0.23844856564684294</c:v>
                </c:pt>
                <c:pt idx="337">
                  <c:v>0.24145483535950055</c:v>
                </c:pt>
                <c:pt idx="338">
                  <c:v>0.24110862401649466</c:v>
                </c:pt>
                <c:pt idx="339">
                  <c:v>0.23376593047662261</c:v>
                </c:pt>
                <c:pt idx="340">
                  <c:v>0.23368546354262015</c:v>
                </c:pt>
                <c:pt idx="341">
                  <c:v>0.25533962201232502</c:v>
                </c:pt>
                <c:pt idx="342">
                  <c:v>0.24790804894723389</c:v>
                </c:pt>
                <c:pt idx="343">
                  <c:v>0.24138091829763081</c:v>
                </c:pt>
                <c:pt idx="344">
                  <c:v>0.2480878642714025</c:v>
                </c:pt>
                <c:pt idx="345">
                  <c:v>0.24637556550373979</c:v>
                </c:pt>
                <c:pt idx="346">
                  <c:v>0.24407823192033765</c:v>
                </c:pt>
                <c:pt idx="347">
                  <c:v>0.24147090796498719</c:v>
                </c:pt>
                <c:pt idx="348">
                  <c:v>0.24218391677163509</c:v>
                </c:pt>
                <c:pt idx="349">
                  <c:v>0.23970425808650173</c:v>
                </c:pt>
                <c:pt idx="350">
                  <c:v>0.23893743645821419</c:v>
                </c:pt>
                <c:pt idx="351">
                  <c:v>0.24429577529370911</c:v>
                </c:pt>
                <c:pt idx="352">
                  <c:v>0.2369548202265859</c:v>
                </c:pt>
                <c:pt idx="353">
                  <c:v>0.25131655358335331</c:v>
                </c:pt>
                <c:pt idx="354">
                  <c:v>0.26294573553957917</c:v>
                </c:pt>
                <c:pt idx="355">
                  <c:v>0.27134752061081163</c:v>
                </c:pt>
                <c:pt idx="356">
                  <c:v>0.27327556730146835</c:v>
                </c:pt>
                <c:pt idx="357">
                  <c:v>0.32873781626835846</c:v>
                </c:pt>
                <c:pt idx="358">
                  <c:v>0.33406016850682568</c:v>
                </c:pt>
                <c:pt idx="359">
                  <c:v>0.32460489735499742</c:v>
                </c:pt>
                <c:pt idx="360">
                  <c:v>0.3165917079933947</c:v>
                </c:pt>
                <c:pt idx="361">
                  <c:v>0.3134863757093585</c:v>
                </c:pt>
                <c:pt idx="362">
                  <c:v>0.34002090533889995</c:v>
                </c:pt>
                <c:pt idx="363">
                  <c:v>0.33589175096633189</c:v>
                </c:pt>
                <c:pt idx="364">
                  <c:v>0.34211021736327385</c:v>
                </c:pt>
                <c:pt idx="365">
                  <c:v>0.3376992209770005</c:v>
                </c:pt>
                <c:pt idx="366">
                  <c:v>0.33070427328274332</c:v>
                </c:pt>
                <c:pt idx="367">
                  <c:v>0.32552683341438621</c:v>
                </c:pt>
                <c:pt idx="368">
                  <c:v>0.31918180466210017</c:v>
                </c:pt>
                <c:pt idx="369">
                  <c:v>0.31948929655251168</c:v>
                </c:pt>
                <c:pt idx="370">
                  <c:v>0.30993162662608281</c:v>
                </c:pt>
                <c:pt idx="371">
                  <c:v>0.30304876852237572</c:v>
                </c:pt>
                <c:pt idx="372">
                  <c:v>0.32964344139289259</c:v>
                </c:pt>
                <c:pt idx="373">
                  <c:v>0.3201616057863173</c:v>
                </c:pt>
                <c:pt idx="374">
                  <c:v>0.32337804373998502</c:v>
                </c:pt>
                <c:pt idx="375">
                  <c:v>0.32256311134776611</c:v>
                </c:pt>
                <c:pt idx="376">
                  <c:v>0.32872809079561105</c:v>
                </c:pt>
                <c:pt idx="377">
                  <c:v>0.33196692550225237</c:v>
                </c:pt>
                <c:pt idx="378">
                  <c:v>0.35836893765708833</c:v>
                </c:pt>
                <c:pt idx="379">
                  <c:v>0.34852147906524089</c:v>
                </c:pt>
                <c:pt idx="380">
                  <c:v>0.34402466611710825</c:v>
                </c:pt>
                <c:pt idx="381">
                  <c:v>0.34391821171413955</c:v>
                </c:pt>
                <c:pt idx="382">
                  <c:v>0.378620537869504</c:v>
                </c:pt>
                <c:pt idx="383">
                  <c:v>0.3872068378681377</c:v>
                </c:pt>
                <c:pt idx="384">
                  <c:v>0.41922280953194757</c:v>
                </c:pt>
                <c:pt idx="385">
                  <c:v>0.40679355108486298</c:v>
                </c:pt>
                <c:pt idx="386">
                  <c:v>0.39895300116146565</c:v>
                </c:pt>
                <c:pt idx="387">
                  <c:v>0.39013715414026162</c:v>
                </c:pt>
                <c:pt idx="388">
                  <c:v>0.38727916377762689</c:v>
                </c:pt>
                <c:pt idx="389">
                  <c:v>0.39152939444859258</c:v>
                </c:pt>
                <c:pt idx="390">
                  <c:v>0.38361236878152088</c:v>
                </c:pt>
                <c:pt idx="391">
                  <c:v>0.37196117207732565</c:v>
                </c:pt>
                <c:pt idx="392">
                  <c:v>0.38921239457858642</c:v>
                </c:pt>
                <c:pt idx="393">
                  <c:v>0.37819347629571443</c:v>
                </c:pt>
                <c:pt idx="394">
                  <c:v>0.37423488561231033</c:v>
                </c:pt>
                <c:pt idx="395">
                  <c:v>0.39189036570628916</c:v>
                </c:pt>
                <c:pt idx="396">
                  <c:v>0.38343833941239569</c:v>
                </c:pt>
                <c:pt idx="397">
                  <c:v>0.38528162989676351</c:v>
                </c:pt>
                <c:pt idx="398">
                  <c:v>0.37478976307753276</c:v>
                </c:pt>
                <c:pt idx="399">
                  <c:v>0.36847716163181465</c:v>
                </c:pt>
                <c:pt idx="400">
                  <c:v>0.50582282649701615</c:v>
                </c:pt>
                <c:pt idx="401">
                  <c:v>0.49511044859590886</c:v>
                </c:pt>
                <c:pt idx="402">
                  <c:v>0.48223996678939557</c:v>
                </c:pt>
                <c:pt idx="403">
                  <c:v>0.5953096348196838</c:v>
                </c:pt>
                <c:pt idx="404">
                  <c:v>0.60584478937386099</c:v>
                </c:pt>
                <c:pt idx="405">
                  <c:v>0.59918476797464337</c:v>
                </c:pt>
                <c:pt idx="406">
                  <c:v>0.60143981117330403</c:v>
                </c:pt>
                <c:pt idx="407">
                  <c:v>0.62990046916905451</c:v>
                </c:pt>
                <c:pt idx="408">
                  <c:v>0.61187717412615761</c:v>
                </c:pt>
                <c:pt idx="409">
                  <c:v>0.63433813634144154</c:v>
                </c:pt>
                <c:pt idx="410">
                  <c:v>0.65028220439082218</c:v>
                </c:pt>
                <c:pt idx="411">
                  <c:v>0.63530967224768597</c:v>
                </c:pt>
                <c:pt idx="412">
                  <c:v>0.63562390677710412</c:v>
                </c:pt>
                <c:pt idx="413">
                  <c:v>0.61646137735472895</c:v>
                </c:pt>
                <c:pt idx="414">
                  <c:v>0.6273615986715424</c:v>
                </c:pt>
                <c:pt idx="415">
                  <c:v>0.60827383226953435</c:v>
                </c:pt>
                <c:pt idx="416">
                  <c:v>0.59110577398747732</c:v>
                </c:pt>
                <c:pt idx="417">
                  <c:v>0.57823074771515615</c:v>
                </c:pt>
                <c:pt idx="418">
                  <c:v>0.57088654251344562</c:v>
                </c:pt>
                <c:pt idx="419">
                  <c:v>0.57639581822106178</c:v>
                </c:pt>
                <c:pt idx="420">
                  <c:v>0.58553536074032486</c:v>
                </c:pt>
                <c:pt idx="421">
                  <c:v>0.58674037809315871</c:v>
                </c:pt>
                <c:pt idx="422">
                  <c:v>0.57863088098577498</c:v>
                </c:pt>
                <c:pt idx="423">
                  <c:v>0.58176800290609898</c:v>
                </c:pt>
                <c:pt idx="424">
                  <c:v>0.56422869823639343</c:v>
                </c:pt>
                <c:pt idx="425">
                  <c:v>0.56589518035534025</c:v>
                </c:pt>
                <c:pt idx="426">
                  <c:v>0.54885845755712848</c:v>
                </c:pt>
                <c:pt idx="427">
                  <c:v>0.55031164905244867</c:v>
                </c:pt>
                <c:pt idx="428">
                  <c:v>0.53571189463853408</c:v>
                </c:pt>
                <c:pt idx="429">
                  <c:v>0.52783123020163281</c:v>
                </c:pt>
                <c:pt idx="430">
                  <c:v>0.53504368407810399</c:v>
                </c:pt>
                <c:pt idx="431">
                  <c:v>0.51947005792757905</c:v>
                </c:pt>
                <c:pt idx="432">
                  <c:v>0.50584741308444758</c:v>
                </c:pt>
                <c:pt idx="433">
                  <c:v>0.51797273313416503</c:v>
                </c:pt>
                <c:pt idx="434">
                  <c:v>0.50377054160828283</c:v>
                </c:pt>
                <c:pt idx="435">
                  <c:v>0.49041028895090377</c:v>
                </c:pt>
                <c:pt idx="436">
                  <c:v>0.49305001434549456</c:v>
                </c:pt>
                <c:pt idx="437">
                  <c:v>0.48176219635518869</c:v>
                </c:pt>
                <c:pt idx="438">
                  <c:v>0.48926261711920593</c:v>
                </c:pt>
                <c:pt idx="439">
                  <c:v>0.4941075251734921</c:v>
                </c:pt>
                <c:pt idx="440">
                  <c:v>0.54031422448942024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96-476E-BF93-B2AC76E63BFB}"/>
            </c:ext>
          </c:extLst>
        </c:ser>
        <c:ser>
          <c:idx val="4"/>
          <c:order val="1"/>
          <c:tx>
            <c:strRef>
              <c:f>EWMA!$F$1</c:f>
              <c:strCache>
                <c:ptCount val="1"/>
                <c:pt idx="0">
                  <c:v>60 Daily Rolling Annnualized Volatility</c:v>
                </c:pt>
              </c:strCache>
            </c:strRef>
          </c:tx>
          <c:spPr>
            <a:ln w="28575" cap="rnd">
              <a:solidFill>
                <a:schemeClr val="accent5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EWMA!$A$2:$A$501</c:f>
              <c:numCache>
                <c:formatCode>m/d/yyyy</c:formatCode>
                <c:ptCount val="441"/>
                <c:pt idx="0">
                  <c:v>45590</c:v>
                </c:pt>
                <c:pt idx="1">
                  <c:v>45593</c:v>
                </c:pt>
                <c:pt idx="2">
                  <c:v>45594</c:v>
                </c:pt>
                <c:pt idx="3">
                  <c:v>45595</c:v>
                </c:pt>
                <c:pt idx="4">
                  <c:v>45596</c:v>
                </c:pt>
                <c:pt idx="5">
                  <c:v>45597</c:v>
                </c:pt>
                <c:pt idx="6">
                  <c:v>45600</c:v>
                </c:pt>
                <c:pt idx="7">
                  <c:v>45601</c:v>
                </c:pt>
                <c:pt idx="8">
                  <c:v>45602</c:v>
                </c:pt>
                <c:pt idx="9">
                  <c:v>45603</c:v>
                </c:pt>
                <c:pt idx="10">
                  <c:v>45604</c:v>
                </c:pt>
                <c:pt idx="11">
                  <c:v>45607</c:v>
                </c:pt>
                <c:pt idx="12">
                  <c:v>45608</c:v>
                </c:pt>
                <c:pt idx="13">
                  <c:v>45609</c:v>
                </c:pt>
                <c:pt idx="14">
                  <c:v>45610</c:v>
                </c:pt>
                <c:pt idx="15">
                  <c:v>45611</c:v>
                </c:pt>
                <c:pt idx="16">
                  <c:v>45614</c:v>
                </c:pt>
                <c:pt idx="17">
                  <c:v>45615</c:v>
                </c:pt>
                <c:pt idx="18">
                  <c:v>45616</c:v>
                </c:pt>
                <c:pt idx="19">
                  <c:v>45617</c:v>
                </c:pt>
                <c:pt idx="20">
                  <c:v>45618</c:v>
                </c:pt>
                <c:pt idx="21">
                  <c:v>45621</c:v>
                </c:pt>
                <c:pt idx="22">
                  <c:v>45622</c:v>
                </c:pt>
                <c:pt idx="23">
                  <c:v>45623</c:v>
                </c:pt>
                <c:pt idx="24">
                  <c:v>45625</c:v>
                </c:pt>
                <c:pt idx="25">
                  <c:v>45628</c:v>
                </c:pt>
                <c:pt idx="26">
                  <c:v>45629</c:v>
                </c:pt>
                <c:pt idx="27">
                  <c:v>45630</c:v>
                </c:pt>
                <c:pt idx="28">
                  <c:v>45631</c:v>
                </c:pt>
                <c:pt idx="29">
                  <c:v>45632</c:v>
                </c:pt>
                <c:pt idx="30">
                  <c:v>45635</c:v>
                </c:pt>
                <c:pt idx="31">
                  <c:v>45636</c:v>
                </c:pt>
                <c:pt idx="32">
                  <c:v>45637</c:v>
                </c:pt>
                <c:pt idx="33">
                  <c:v>45638</c:v>
                </c:pt>
                <c:pt idx="34">
                  <c:v>45639</c:v>
                </c:pt>
                <c:pt idx="35">
                  <c:v>45642</c:v>
                </c:pt>
                <c:pt idx="36">
                  <c:v>45643</c:v>
                </c:pt>
                <c:pt idx="37">
                  <c:v>45644</c:v>
                </c:pt>
                <c:pt idx="38">
                  <c:v>45645</c:v>
                </c:pt>
                <c:pt idx="39">
                  <c:v>45646</c:v>
                </c:pt>
                <c:pt idx="40">
                  <c:v>45649</c:v>
                </c:pt>
                <c:pt idx="41">
                  <c:v>45650</c:v>
                </c:pt>
                <c:pt idx="42">
                  <c:v>45652</c:v>
                </c:pt>
                <c:pt idx="43">
                  <c:v>45653</c:v>
                </c:pt>
                <c:pt idx="44">
                  <c:v>45656</c:v>
                </c:pt>
                <c:pt idx="45">
                  <c:v>45657</c:v>
                </c:pt>
                <c:pt idx="46">
                  <c:v>45659</c:v>
                </c:pt>
                <c:pt idx="47">
                  <c:v>45660</c:v>
                </c:pt>
                <c:pt idx="48">
                  <c:v>45663</c:v>
                </c:pt>
                <c:pt idx="49">
                  <c:v>45664</c:v>
                </c:pt>
                <c:pt idx="50">
                  <c:v>45665</c:v>
                </c:pt>
                <c:pt idx="51">
                  <c:v>45667</c:v>
                </c:pt>
                <c:pt idx="52">
                  <c:v>45670</c:v>
                </c:pt>
                <c:pt idx="53">
                  <c:v>45671</c:v>
                </c:pt>
                <c:pt idx="54">
                  <c:v>45672</c:v>
                </c:pt>
                <c:pt idx="55">
                  <c:v>45673</c:v>
                </c:pt>
                <c:pt idx="56">
                  <c:v>45674</c:v>
                </c:pt>
                <c:pt idx="57">
                  <c:v>45678</c:v>
                </c:pt>
                <c:pt idx="58">
                  <c:v>45679</c:v>
                </c:pt>
                <c:pt idx="59">
                  <c:v>45680</c:v>
                </c:pt>
                <c:pt idx="60">
                  <c:v>45681</c:v>
                </c:pt>
                <c:pt idx="61">
                  <c:v>45684</c:v>
                </c:pt>
                <c:pt idx="62">
                  <c:v>45685</c:v>
                </c:pt>
                <c:pt idx="63">
                  <c:v>45686</c:v>
                </c:pt>
                <c:pt idx="64">
                  <c:v>45687</c:v>
                </c:pt>
                <c:pt idx="65">
                  <c:v>45688</c:v>
                </c:pt>
                <c:pt idx="66">
                  <c:v>45691</c:v>
                </c:pt>
                <c:pt idx="67">
                  <c:v>45692</c:v>
                </c:pt>
                <c:pt idx="68">
                  <c:v>45693</c:v>
                </c:pt>
                <c:pt idx="69">
                  <c:v>45694</c:v>
                </c:pt>
                <c:pt idx="70">
                  <c:v>45695</c:v>
                </c:pt>
                <c:pt idx="71">
                  <c:v>45698</c:v>
                </c:pt>
                <c:pt idx="72">
                  <c:v>45699</c:v>
                </c:pt>
                <c:pt idx="73">
                  <c:v>45700</c:v>
                </c:pt>
                <c:pt idx="74">
                  <c:v>45701</c:v>
                </c:pt>
                <c:pt idx="75">
                  <c:v>45702</c:v>
                </c:pt>
                <c:pt idx="76">
                  <c:v>45706</c:v>
                </c:pt>
                <c:pt idx="77">
                  <c:v>45707</c:v>
                </c:pt>
                <c:pt idx="78">
                  <c:v>45708</c:v>
                </c:pt>
                <c:pt idx="79">
                  <c:v>45709</c:v>
                </c:pt>
                <c:pt idx="80">
                  <c:v>45712</c:v>
                </c:pt>
                <c:pt idx="81">
                  <c:v>45713</c:v>
                </c:pt>
                <c:pt idx="82">
                  <c:v>45714</c:v>
                </c:pt>
                <c:pt idx="83">
                  <c:v>45715</c:v>
                </c:pt>
                <c:pt idx="84">
                  <c:v>45716</c:v>
                </c:pt>
                <c:pt idx="85">
                  <c:v>45719</c:v>
                </c:pt>
                <c:pt idx="86">
                  <c:v>45720</c:v>
                </c:pt>
                <c:pt idx="87">
                  <c:v>45721</c:v>
                </c:pt>
                <c:pt idx="88">
                  <c:v>45722</c:v>
                </c:pt>
                <c:pt idx="89">
                  <c:v>45723</c:v>
                </c:pt>
                <c:pt idx="90">
                  <c:v>45726</c:v>
                </c:pt>
                <c:pt idx="91">
                  <c:v>45727</c:v>
                </c:pt>
                <c:pt idx="92">
                  <c:v>45728</c:v>
                </c:pt>
                <c:pt idx="93">
                  <c:v>45729</c:v>
                </c:pt>
                <c:pt idx="94">
                  <c:v>45730</c:v>
                </c:pt>
                <c:pt idx="95">
                  <c:v>45733</c:v>
                </c:pt>
                <c:pt idx="96">
                  <c:v>45734</c:v>
                </c:pt>
                <c:pt idx="97">
                  <c:v>45735</c:v>
                </c:pt>
                <c:pt idx="98">
                  <c:v>45736</c:v>
                </c:pt>
                <c:pt idx="99">
                  <c:v>45737</c:v>
                </c:pt>
                <c:pt idx="100">
                  <c:v>45740</c:v>
                </c:pt>
                <c:pt idx="101">
                  <c:v>45741</c:v>
                </c:pt>
                <c:pt idx="102">
                  <c:v>45742</c:v>
                </c:pt>
                <c:pt idx="103">
                  <c:v>45743</c:v>
                </c:pt>
                <c:pt idx="104">
                  <c:v>45744</c:v>
                </c:pt>
                <c:pt idx="105">
                  <c:v>45747</c:v>
                </c:pt>
                <c:pt idx="106">
                  <c:v>45748</c:v>
                </c:pt>
                <c:pt idx="107">
                  <c:v>45749</c:v>
                </c:pt>
                <c:pt idx="108">
                  <c:v>45750</c:v>
                </c:pt>
                <c:pt idx="109">
                  <c:v>45751</c:v>
                </c:pt>
                <c:pt idx="110">
                  <c:v>45754</c:v>
                </c:pt>
                <c:pt idx="111">
                  <c:v>45755</c:v>
                </c:pt>
                <c:pt idx="112">
                  <c:v>45756</c:v>
                </c:pt>
                <c:pt idx="113">
                  <c:v>45757</c:v>
                </c:pt>
                <c:pt idx="114">
                  <c:v>45758</c:v>
                </c:pt>
                <c:pt idx="115">
                  <c:v>45761</c:v>
                </c:pt>
                <c:pt idx="116">
                  <c:v>45762</c:v>
                </c:pt>
                <c:pt idx="117">
                  <c:v>45763</c:v>
                </c:pt>
                <c:pt idx="118">
                  <c:v>45764</c:v>
                </c:pt>
                <c:pt idx="119">
                  <c:v>45768</c:v>
                </c:pt>
                <c:pt idx="120">
                  <c:v>45769</c:v>
                </c:pt>
                <c:pt idx="121">
                  <c:v>45770</c:v>
                </c:pt>
                <c:pt idx="122">
                  <c:v>45771</c:v>
                </c:pt>
                <c:pt idx="123">
                  <c:v>45772</c:v>
                </c:pt>
                <c:pt idx="124">
                  <c:v>45775</c:v>
                </c:pt>
                <c:pt idx="125">
                  <c:v>45776</c:v>
                </c:pt>
                <c:pt idx="126">
                  <c:v>45777</c:v>
                </c:pt>
                <c:pt idx="127">
                  <c:v>45778</c:v>
                </c:pt>
                <c:pt idx="128">
                  <c:v>45779</c:v>
                </c:pt>
                <c:pt idx="129">
                  <c:v>45782</c:v>
                </c:pt>
                <c:pt idx="130">
                  <c:v>45783</c:v>
                </c:pt>
                <c:pt idx="131">
                  <c:v>45784</c:v>
                </c:pt>
                <c:pt idx="132">
                  <c:v>45785</c:v>
                </c:pt>
                <c:pt idx="133">
                  <c:v>45786</c:v>
                </c:pt>
                <c:pt idx="134">
                  <c:v>45789</c:v>
                </c:pt>
                <c:pt idx="135">
                  <c:v>45790</c:v>
                </c:pt>
                <c:pt idx="136">
                  <c:v>45791</c:v>
                </c:pt>
                <c:pt idx="137">
                  <c:v>45792</c:v>
                </c:pt>
                <c:pt idx="138">
                  <c:v>45793</c:v>
                </c:pt>
                <c:pt idx="139">
                  <c:v>45796</c:v>
                </c:pt>
                <c:pt idx="140">
                  <c:v>45797</c:v>
                </c:pt>
                <c:pt idx="141">
                  <c:v>45798</c:v>
                </c:pt>
                <c:pt idx="142">
                  <c:v>45799</c:v>
                </c:pt>
                <c:pt idx="143">
                  <c:v>45800</c:v>
                </c:pt>
                <c:pt idx="144">
                  <c:v>45804</c:v>
                </c:pt>
                <c:pt idx="145">
                  <c:v>45805</c:v>
                </c:pt>
                <c:pt idx="146">
                  <c:v>45806</c:v>
                </c:pt>
                <c:pt idx="147">
                  <c:v>45807</c:v>
                </c:pt>
                <c:pt idx="148">
                  <c:v>45810</c:v>
                </c:pt>
                <c:pt idx="149">
                  <c:v>45811</c:v>
                </c:pt>
                <c:pt idx="150">
                  <c:v>45812</c:v>
                </c:pt>
                <c:pt idx="151">
                  <c:v>45813</c:v>
                </c:pt>
                <c:pt idx="152">
                  <c:v>45814</c:v>
                </c:pt>
                <c:pt idx="153">
                  <c:v>45817</c:v>
                </c:pt>
                <c:pt idx="154">
                  <c:v>45818</c:v>
                </c:pt>
                <c:pt idx="155">
                  <c:v>45819</c:v>
                </c:pt>
                <c:pt idx="156">
                  <c:v>45820</c:v>
                </c:pt>
                <c:pt idx="157">
                  <c:v>45821</c:v>
                </c:pt>
                <c:pt idx="158">
                  <c:v>45824</c:v>
                </c:pt>
                <c:pt idx="159">
                  <c:v>45825</c:v>
                </c:pt>
                <c:pt idx="160">
                  <c:v>45826</c:v>
                </c:pt>
                <c:pt idx="161">
                  <c:v>45828</c:v>
                </c:pt>
                <c:pt idx="162">
                  <c:v>45831</c:v>
                </c:pt>
                <c:pt idx="163">
                  <c:v>45832</c:v>
                </c:pt>
                <c:pt idx="164">
                  <c:v>45833</c:v>
                </c:pt>
                <c:pt idx="165">
                  <c:v>45834</c:v>
                </c:pt>
                <c:pt idx="166">
                  <c:v>45835</c:v>
                </c:pt>
                <c:pt idx="167">
                  <c:v>45838</c:v>
                </c:pt>
                <c:pt idx="168">
                  <c:v>45839</c:v>
                </c:pt>
                <c:pt idx="169">
                  <c:v>45840</c:v>
                </c:pt>
                <c:pt idx="170">
                  <c:v>45841</c:v>
                </c:pt>
                <c:pt idx="171">
                  <c:v>45845</c:v>
                </c:pt>
                <c:pt idx="172">
                  <c:v>45846</c:v>
                </c:pt>
                <c:pt idx="173">
                  <c:v>45847</c:v>
                </c:pt>
                <c:pt idx="174">
                  <c:v>45848</c:v>
                </c:pt>
                <c:pt idx="175">
                  <c:v>45849</c:v>
                </c:pt>
                <c:pt idx="176">
                  <c:v>45852</c:v>
                </c:pt>
                <c:pt idx="177">
                  <c:v>45853</c:v>
                </c:pt>
                <c:pt idx="178">
                  <c:v>45854</c:v>
                </c:pt>
                <c:pt idx="179">
                  <c:v>45855</c:v>
                </c:pt>
                <c:pt idx="180">
                  <c:v>45856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45866</c:v>
                </c:pt>
                <c:pt idx="187">
                  <c:v>45867</c:v>
                </c:pt>
                <c:pt idx="188">
                  <c:v>45868</c:v>
                </c:pt>
                <c:pt idx="189">
                  <c:v>45869</c:v>
                </c:pt>
                <c:pt idx="190">
                  <c:v>45870</c:v>
                </c:pt>
                <c:pt idx="191">
                  <c:v>45873</c:v>
                </c:pt>
                <c:pt idx="192">
                  <c:v>45874</c:v>
                </c:pt>
                <c:pt idx="193">
                  <c:v>45875</c:v>
                </c:pt>
                <c:pt idx="194">
                  <c:v>45876</c:v>
                </c:pt>
                <c:pt idx="195">
                  <c:v>45877</c:v>
                </c:pt>
                <c:pt idx="196">
                  <c:v>45880</c:v>
                </c:pt>
                <c:pt idx="197">
                  <c:v>45881</c:v>
                </c:pt>
                <c:pt idx="198">
                  <c:v>45882</c:v>
                </c:pt>
                <c:pt idx="199">
                  <c:v>45883</c:v>
                </c:pt>
                <c:pt idx="200">
                  <c:v>45884</c:v>
                </c:pt>
                <c:pt idx="201">
                  <c:v>45887</c:v>
                </c:pt>
                <c:pt idx="202">
                  <c:v>45888</c:v>
                </c:pt>
                <c:pt idx="203">
                  <c:v>45889</c:v>
                </c:pt>
                <c:pt idx="204">
                  <c:v>45890</c:v>
                </c:pt>
                <c:pt idx="205">
                  <c:v>45891</c:v>
                </c:pt>
                <c:pt idx="206">
                  <c:v>45894</c:v>
                </c:pt>
                <c:pt idx="207">
                  <c:v>45895</c:v>
                </c:pt>
                <c:pt idx="208">
                  <c:v>45896</c:v>
                </c:pt>
                <c:pt idx="209">
                  <c:v>45897</c:v>
                </c:pt>
                <c:pt idx="210">
                  <c:v>45898</c:v>
                </c:pt>
                <c:pt idx="211">
                  <c:v>45902</c:v>
                </c:pt>
                <c:pt idx="212">
                  <c:v>45903</c:v>
                </c:pt>
                <c:pt idx="213">
                  <c:v>45904</c:v>
                </c:pt>
                <c:pt idx="214">
                  <c:v>45905</c:v>
                </c:pt>
                <c:pt idx="215">
                  <c:v>45908</c:v>
                </c:pt>
                <c:pt idx="216">
                  <c:v>45909</c:v>
                </c:pt>
                <c:pt idx="217">
                  <c:v>45910</c:v>
                </c:pt>
                <c:pt idx="218">
                  <c:v>45911</c:v>
                </c:pt>
                <c:pt idx="219">
                  <c:v>45912</c:v>
                </c:pt>
                <c:pt idx="220">
                  <c:v>45915</c:v>
                </c:pt>
                <c:pt idx="221">
                  <c:v>45916</c:v>
                </c:pt>
                <c:pt idx="222">
                  <c:v>45917</c:v>
                </c:pt>
                <c:pt idx="223">
                  <c:v>45918</c:v>
                </c:pt>
                <c:pt idx="224">
                  <c:v>45919</c:v>
                </c:pt>
                <c:pt idx="225">
                  <c:v>45922</c:v>
                </c:pt>
                <c:pt idx="226">
                  <c:v>45923</c:v>
                </c:pt>
                <c:pt idx="227">
                  <c:v>45924</c:v>
                </c:pt>
                <c:pt idx="228">
                  <c:v>45925</c:v>
                </c:pt>
                <c:pt idx="229">
                  <c:v>45926</c:v>
                </c:pt>
                <c:pt idx="230">
                  <c:v>45929</c:v>
                </c:pt>
                <c:pt idx="231">
                  <c:v>45930</c:v>
                </c:pt>
                <c:pt idx="232">
                  <c:v>45931</c:v>
                </c:pt>
                <c:pt idx="233">
                  <c:v>45932</c:v>
                </c:pt>
                <c:pt idx="234">
                  <c:v>45933</c:v>
                </c:pt>
                <c:pt idx="235">
                  <c:v>45936</c:v>
                </c:pt>
                <c:pt idx="236">
                  <c:v>45937</c:v>
                </c:pt>
                <c:pt idx="237">
                  <c:v>45938</c:v>
                </c:pt>
                <c:pt idx="238">
                  <c:v>45939</c:v>
                </c:pt>
                <c:pt idx="239">
                  <c:v>45940</c:v>
                </c:pt>
                <c:pt idx="240">
                  <c:v>45943</c:v>
                </c:pt>
                <c:pt idx="241">
                  <c:v>45944</c:v>
                </c:pt>
                <c:pt idx="242">
                  <c:v>45945</c:v>
                </c:pt>
                <c:pt idx="243">
                  <c:v>45946</c:v>
                </c:pt>
                <c:pt idx="244">
                  <c:v>45947</c:v>
                </c:pt>
                <c:pt idx="245">
                  <c:v>45950</c:v>
                </c:pt>
                <c:pt idx="246">
                  <c:v>45951</c:v>
                </c:pt>
                <c:pt idx="247">
                  <c:v>45952</c:v>
                </c:pt>
                <c:pt idx="248">
                  <c:v>45953</c:v>
                </c:pt>
                <c:pt idx="249">
                  <c:v>45954</c:v>
                </c:pt>
                <c:pt idx="250">
                  <c:v>45957</c:v>
                </c:pt>
                <c:pt idx="251">
                  <c:v>45958</c:v>
                </c:pt>
                <c:pt idx="252">
                  <c:v>45959</c:v>
                </c:pt>
                <c:pt idx="253">
                  <c:v>45960</c:v>
                </c:pt>
                <c:pt idx="254">
                  <c:v>45961</c:v>
                </c:pt>
                <c:pt idx="255">
                  <c:v>45964</c:v>
                </c:pt>
                <c:pt idx="256">
                  <c:v>45965</c:v>
                </c:pt>
                <c:pt idx="257">
                  <c:v>45966</c:v>
                </c:pt>
                <c:pt idx="258">
                  <c:v>45967</c:v>
                </c:pt>
                <c:pt idx="259">
                  <c:v>45968</c:v>
                </c:pt>
                <c:pt idx="260">
                  <c:v>45971</c:v>
                </c:pt>
                <c:pt idx="261">
                  <c:v>45972</c:v>
                </c:pt>
                <c:pt idx="262">
                  <c:v>45973</c:v>
                </c:pt>
                <c:pt idx="263">
                  <c:v>45974</c:v>
                </c:pt>
                <c:pt idx="264">
                  <c:v>45975</c:v>
                </c:pt>
                <c:pt idx="265">
                  <c:v>45978</c:v>
                </c:pt>
                <c:pt idx="266">
                  <c:v>45979</c:v>
                </c:pt>
                <c:pt idx="267">
                  <c:v>45980</c:v>
                </c:pt>
                <c:pt idx="268">
                  <c:v>45981</c:v>
                </c:pt>
                <c:pt idx="269">
                  <c:v>45982</c:v>
                </c:pt>
                <c:pt idx="270">
                  <c:v>45985</c:v>
                </c:pt>
                <c:pt idx="271">
                  <c:v>45986</c:v>
                </c:pt>
                <c:pt idx="272">
                  <c:v>45987</c:v>
                </c:pt>
                <c:pt idx="273">
                  <c:v>45989</c:v>
                </c:pt>
                <c:pt idx="274">
                  <c:v>45992</c:v>
                </c:pt>
                <c:pt idx="275">
                  <c:v>45993</c:v>
                </c:pt>
                <c:pt idx="276">
                  <c:v>45994</c:v>
                </c:pt>
                <c:pt idx="277">
                  <c:v>45995</c:v>
                </c:pt>
                <c:pt idx="278">
                  <c:v>45996</c:v>
                </c:pt>
                <c:pt idx="279">
                  <c:v>45999</c:v>
                </c:pt>
                <c:pt idx="280">
                  <c:v>46000</c:v>
                </c:pt>
                <c:pt idx="281">
                  <c:v>46001</c:v>
                </c:pt>
                <c:pt idx="282">
                  <c:v>46002</c:v>
                </c:pt>
                <c:pt idx="283">
                  <c:v>46003</c:v>
                </c:pt>
                <c:pt idx="284">
                  <c:v>46006</c:v>
                </c:pt>
                <c:pt idx="285">
                  <c:v>46007</c:v>
                </c:pt>
                <c:pt idx="286">
                  <c:v>46008</c:v>
                </c:pt>
                <c:pt idx="287">
                  <c:v>46009</c:v>
                </c:pt>
                <c:pt idx="288">
                  <c:v>46010</c:v>
                </c:pt>
                <c:pt idx="289">
                  <c:v>46013</c:v>
                </c:pt>
                <c:pt idx="290">
                  <c:v>46014</c:v>
                </c:pt>
                <c:pt idx="291">
                  <c:v>46015</c:v>
                </c:pt>
                <c:pt idx="292">
                  <c:v>46017</c:v>
                </c:pt>
                <c:pt idx="293">
                  <c:v>46020</c:v>
                </c:pt>
                <c:pt idx="294">
                  <c:v>46021</c:v>
                </c:pt>
                <c:pt idx="295">
                  <c:v>46022</c:v>
                </c:pt>
                <c:pt idx="296">
                  <c:v>46024</c:v>
                </c:pt>
                <c:pt idx="297">
                  <c:v>46027</c:v>
                </c:pt>
                <c:pt idx="298">
                  <c:v>46028</c:v>
                </c:pt>
                <c:pt idx="299">
                  <c:v>46029</c:v>
                </c:pt>
                <c:pt idx="300">
                  <c:v>46030</c:v>
                </c:pt>
                <c:pt idx="301">
                  <c:v>46031</c:v>
                </c:pt>
                <c:pt idx="302">
                  <c:v>46034</c:v>
                </c:pt>
                <c:pt idx="303">
                  <c:v>46035</c:v>
                </c:pt>
                <c:pt idx="304">
                  <c:v>46036</c:v>
                </c:pt>
                <c:pt idx="305">
                  <c:v>46037</c:v>
                </c:pt>
                <c:pt idx="306">
                  <c:v>46038</c:v>
                </c:pt>
                <c:pt idx="307">
                  <c:v>46042</c:v>
                </c:pt>
                <c:pt idx="308">
                  <c:v>46043</c:v>
                </c:pt>
                <c:pt idx="309">
                  <c:v>46044</c:v>
                </c:pt>
                <c:pt idx="310">
                  <c:v>46045</c:v>
                </c:pt>
                <c:pt idx="311">
                  <c:v>46048</c:v>
                </c:pt>
                <c:pt idx="312">
                  <c:v>46049</c:v>
                </c:pt>
                <c:pt idx="313">
                  <c:v>46050</c:v>
                </c:pt>
                <c:pt idx="314">
                  <c:v>46051</c:v>
                </c:pt>
                <c:pt idx="315">
                  <c:v>46052</c:v>
                </c:pt>
                <c:pt idx="316">
                  <c:v>46055</c:v>
                </c:pt>
                <c:pt idx="317">
                  <c:v>46056</c:v>
                </c:pt>
                <c:pt idx="318">
                  <c:v>46057</c:v>
                </c:pt>
                <c:pt idx="319">
                  <c:v>46058</c:v>
                </c:pt>
                <c:pt idx="320">
                  <c:v>46059</c:v>
                </c:pt>
                <c:pt idx="321">
                  <c:v>46062</c:v>
                </c:pt>
                <c:pt idx="322">
                  <c:v>46063</c:v>
                </c:pt>
                <c:pt idx="323">
                  <c:v>46064</c:v>
                </c:pt>
                <c:pt idx="324">
                  <c:v>46065</c:v>
                </c:pt>
                <c:pt idx="325">
                  <c:v>46066</c:v>
                </c:pt>
                <c:pt idx="326">
                  <c:v>46070</c:v>
                </c:pt>
                <c:pt idx="327">
                  <c:v>46071</c:v>
                </c:pt>
                <c:pt idx="328">
                  <c:v>46072</c:v>
                </c:pt>
                <c:pt idx="329">
                  <c:v>46073</c:v>
                </c:pt>
                <c:pt idx="330">
                  <c:v>46076</c:v>
                </c:pt>
                <c:pt idx="331">
                  <c:v>46077</c:v>
                </c:pt>
                <c:pt idx="332">
                  <c:v>46078</c:v>
                </c:pt>
                <c:pt idx="333">
                  <c:v>46079</c:v>
                </c:pt>
                <c:pt idx="334">
                  <c:v>46080</c:v>
                </c:pt>
                <c:pt idx="335">
                  <c:v>46083</c:v>
                </c:pt>
                <c:pt idx="336">
                  <c:v>46084</c:v>
                </c:pt>
                <c:pt idx="337">
                  <c:v>46085</c:v>
                </c:pt>
                <c:pt idx="338">
                  <c:v>46086</c:v>
                </c:pt>
                <c:pt idx="339">
                  <c:v>46087</c:v>
                </c:pt>
                <c:pt idx="340">
                  <c:v>46090</c:v>
                </c:pt>
                <c:pt idx="341">
                  <c:v>46091</c:v>
                </c:pt>
                <c:pt idx="342">
                  <c:v>46092</c:v>
                </c:pt>
                <c:pt idx="343">
                  <c:v>46093</c:v>
                </c:pt>
                <c:pt idx="344">
                  <c:v>46094</c:v>
                </c:pt>
                <c:pt idx="345">
                  <c:v>46097</c:v>
                </c:pt>
                <c:pt idx="346">
                  <c:v>46098</c:v>
                </c:pt>
                <c:pt idx="347">
                  <c:v>46099</c:v>
                </c:pt>
                <c:pt idx="348">
                  <c:v>46100</c:v>
                </c:pt>
                <c:pt idx="349">
                  <c:v>46101</c:v>
                </c:pt>
                <c:pt idx="350">
                  <c:v>46104</c:v>
                </c:pt>
                <c:pt idx="351">
                  <c:v>46105</c:v>
                </c:pt>
                <c:pt idx="352">
                  <c:v>46106</c:v>
                </c:pt>
                <c:pt idx="353">
                  <c:v>46107</c:v>
                </c:pt>
                <c:pt idx="354">
                  <c:v>46108</c:v>
                </c:pt>
                <c:pt idx="355">
                  <c:v>46111</c:v>
                </c:pt>
                <c:pt idx="356">
                  <c:v>46112</c:v>
                </c:pt>
                <c:pt idx="357">
                  <c:v>46113</c:v>
                </c:pt>
                <c:pt idx="358">
                  <c:v>46114</c:v>
                </c:pt>
                <c:pt idx="359">
                  <c:v>46118</c:v>
                </c:pt>
                <c:pt idx="360">
                  <c:v>46119</c:v>
                </c:pt>
                <c:pt idx="361">
                  <c:v>46120</c:v>
                </c:pt>
                <c:pt idx="362">
                  <c:v>46121</c:v>
                </c:pt>
                <c:pt idx="363">
                  <c:v>46122</c:v>
                </c:pt>
                <c:pt idx="364">
                  <c:v>46125</c:v>
                </c:pt>
                <c:pt idx="365">
                  <c:v>46126</c:v>
                </c:pt>
                <c:pt idx="366">
                  <c:v>46127</c:v>
                </c:pt>
                <c:pt idx="367">
                  <c:v>46128</c:v>
                </c:pt>
                <c:pt idx="368">
                  <c:v>46129</c:v>
                </c:pt>
                <c:pt idx="369">
                  <c:v>46132</c:v>
                </c:pt>
                <c:pt idx="370">
                  <c:v>46133</c:v>
                </c:pt>
                <c:pt idx="371">
                  <c:v>46134</c:v>
                </c:pt>
                <c:pt idx="372">
                  <c:v>46135</c:v>
                </c:pt>
                <c:pt idx="373">
                  <c:v>46136</c:v>
                </c:pt>
                <c:pt idx="374">
                  <c:v>46139</c:v>
                </c:pt>
                <c:pt idx="375">
                  <c:v>46140</c:v>
                </c:pt>
                <c:pt idx="376">
                  <c:v>46141</c:v>
                </c:pt>
                <c:pt idx="377">
                  <c:v>46142</c:v>
                </c:pt>
                <c:pt idx="378">
                  <c:v>46143</c:v>
                </c:pt>
                <c:pt idx="379">
                  <c:v>46146</c:v>
                </c:pt>
                <c:pt idx="380">
                  <c:v>46147</c:v>
                </c:pt>
                <c:pt idx="381">
                  <c:v>46148</c:v>
                </c:pt>
                <c:pt idx="382">
                  <c:v>46149</c:v>
                </c:pt>
                <c:pt idx="383">
                  <c:v>46150</c:v>
                </c:pt>
                <c:pt idx="384">
                  <c:v>46153</c:v>
                </c:pt>
                <c:pt idx="385">
                  <c:v>46154</c:v>
                </c:pt>
                <c:pt idx="386">
                  <c:v>46155</c:v>
                </c:pt>
                <c:pt idx="387">
                  <c:v>46156</c:v>
                </c:pt>
                <c:pt idx="388">
                  <c:v>46157</c:v>
                </c:pt>
                <c:pt idx="389">
                  <c:v>46160</c:v>
                </c:pt>
                <c:pt idx="390">
                  <c:v>46161</c:v>
                </c:pt>
                <c:pt idx="391">
                  <c:v>46162</c:v>
                </c:pt>
                <c:pt idx="392">
                  <c:v>46163</c:v>
                </c:pt>
                <c:pt idx="393">
                  <c:v>46164</c:v>
                </c:pt>
                <c:pt idx="394">
                  <c:v>46168</c:v>
                </c:pt>
                <c:pt idx="395">
                  <c:v>46169</c:v>
                </c:pt>
                <c:pt idx="396">
                  <c:v>46170</c:v>
                </c:pt>
                <c:pt idx="397">
                  <c:v>46171</c:v>
                </c:pt>
                <c:pt idx="398">
                  <c:v>46174</c:v>
                </c:pt>
                <c:pt idx="399">
                  <c:v>46175</c:v>
                </c:pt>
                <c:pt idx="400">
                  <c:v>46176</c:v>
                </c:pt>
                <c:pt idx="401">
                  <c:v>46177</c:v>
                </c:pt>
                <c:pt idx="402">
                  <c:v>46178</c:v>
                </c:pt>
                <c:pt idx="403">
                  <c:v>46181</c:v>
                </c:pt>
                <c:pt idx="404">
                  <c:v>46182</c:v>
                </c:pt>
                <c:pt idx="405">
                  <c:v>46183</c:v>
                </c:pt>
                <c:pt idx="406">
                  <c:v>46184</c:v>
                </c:pt>
                <c:pt idx="407">
                  <c:v>46185</c:v>
                </c:pt>
                <c:pt idx="408">
                  <c:v>46188</c:v>
                </c:pt>
                <c:pt idx="409">
                  <c:v>46189</c:v>
                </c:pt>
                <c:pt idx="410">
                  <c:v>46190</c:v>
                </c:pt>
                <c:pt idx="411">
                  <c:v>46191</c:v>
                </c:pt>
                <c:pt idx="412">
                  <c:v>46195</c:v>
                </c:pt>
                <c:pt idx="413">
                  <c:v>46196</c:v>
                </c:pt>
                <c:pt idx="414">
                  <c:v>46197</c:v>
                </c:pt>
                <c:pt idx="415">
                  <c:v>46198</c:v>
                </c:pt>
                <c:pt idx="416">
                  <c:v>46199</c:v>
                </c:pt>
                <c:pt idx="417">
                  <c:v>46202</c:v>
                </c:pt>
                <c:pt idx="418">
                  <c:v>46203</c:v>
                </c:pt>
                <c:pt idx="419">
                  <c:v>46204</c:v>
                </c:pt>
                <c:pt idx="420">
                  <c:v>46205</c:v>
                </c:pt>
                <c:pt idx="421">
                  <c:v>46209</c:v>
                </c:pt>
                <c:pt idx="422">
                  <c:v>46210</c:v>
                </c:pt>
                <c:pt idx="423">
                  <c:v>46211</c:v>
                </c:pt>
                <c:pt idx="424">
                  <c:v>46212</c:v>
                </c:pt>
                <c:pt idx="425">
                  <c:v>46213</c:v>
                </c:pt>
                <c:pt idx="426">
                  <c:v>46216</c:v>
                </c:pt>
                <c:pt idx="427">
                  <c:v>46217</c:v>
                </c:pt>
                <c:pt idx="428">
                  <c:v>46218</c:v>
                </c:pt>
                <c:pt idx="429">
                  <c:v>46219</c:v>
                </c:pt>
                <c:pt idx="430">
                  <c:v>46220</c:v>
                </c:pt>
                <c:pt idx="431">
                  <c:v>46223</c:v>
                </c:pt>
                <c:pt idx="432">
                  <c:v>46224</c:v>
                </c:pt>
                <c:pt idx="433">
                  <c:v>46225</c:v>
                </c:pt>
                <c:pt idx="434">
                  <c:v>46226</c:v>
                </c:pt>
                <c:pt idx="435">
                  <c:v>46227</c:v>
                </c:pt>
                <c:pt idx="436">
                  <c:v>46230</c:v>
                </c:pt>
                <c:pt idx="437">
                  <c:v>46231</c:v>
                </c:pt>
                <c:pt idx="438">
                  <c:v>46232</c:v>
                </c:pt>
                <c:pt idx="439">
                  <c:v>46233</c:v>
                </c:pt>
                <c:pt idx="440">
                  <c:v>46234</c:v>
                </c:pt>
              </c:numCache>
            </c:numRef>
          </c:cat>
          <c:val>
            <c:numRef>
              <c:f>EWMA!$F$2:$F$501</c:f>
              <c:numCache>
                <c:formatCode>0.00%</c:formatCode>
                <c:ptCount val="441"/>
                <c:pt idx="0">
                  <c:v>0.28052267275889659</c:v>
                </c:pt>
                <c:pt idx="1">
                  <c:v>0.27292151039181728</c:v>
                </c:pt>
                <c:pt idx="2">
                  <c:v>0.26991290116985323</c:v>
                </c:pt>
                <c:pt idx="3">
                  <c:v>0.27813118765267597</c:v>
                </c:pt>
                <c:pt idx="4">
                  <c:v>0.27797939871235355</c:v>
                </c:pt>
                <c:pt idx="5">
                  <c:v>0.25429547889910925</c:v>
                </c:pt>
                <c:pt idx="6">
                  <c:v>0.25416481926965845</c:v>
                </c:pt>
                <c:pt idx="7">
                  <c:v>0.25610683529173112</c:v>
                </c:pt>
                <c:pt idx="8">
                  <c:v>0.25695309740439332</c:v>
                </c:pt>
                <c:pt idx="9">
                  <c:v>0.25784854993375944</c:v>
                </c:pt>
                <c:pt idx="10">
                  <c:v>0.24675235402396656</c:v>
                </c:pt>
                <c:pt idx="11">
                  <c:v>0.24701239473728781</c:v>
                </c:pt>
                <c:pt idx="12">
                  <c:v>0.24673505207939919</c:v>
                </c:pt>
                <c:pt idx="13">
                  <c:v>0.24903118033585217</c:v>
                </c:pt>
                <c:pt idx="14">
                  <c:v>0.24954329926217644</c:v>
                </c:pt>
                <c:pt idx="15">
                  <c:v>0.25215684215740436</c:v>
                </c:pt>
                <c:pt idx="16">
                  <c:v>0.24990464021979522</c:v>
                </c:pt>
                <c:pt idx="17">
                  <c:v>0.24681187849416505</c:v>
                </c:pt>
                <c:pt idx="18">
                  <c:v>0.2464288494477487</c:v>
                </c:pt>
                <c:pt idx="19">
                  <c:v>0.24599494626755067</c:v>
                </c:pt>
                <c:pt idx="20">
                  <c:v>0.24602810804532052</c:v>
                </c:pt>
                <c:pt idx="21">
                  <c:v>0.23933917446652336</c:v>
                </c:pt>
                <c:pt idx="22">
                  <c:v>0.22363343783111247</c:v>
                </c:pt>
                <c:pt idx="23">
                  <c:v>0.22537134842019138</c:v>
                </c:pt>
                <c:pt idx="24">
                  <c:v>0.2243360308970187</c:v>
                </c:pt>
                <c:pt idx="25">
                  <c:v>0.21104368920140057</c:v>
                </c:pt>
                <c:pt idx="26">
                  <c:v>0.20565624730945342</c:v>
                </c:pt>
                <c:pt idx="27">
                  <c:v>0.23140438317797171</c:v>
                </c:pt>
                <c:pt idx="28">
                  <c:v>0.22389668238675731</c:v>
                </c:pt>
                <c:pt idx="29">
                  <c:v>0.22372027450337922</c:v>
                </c:pt>
                <c:pt idx="30">
                  <c:v>0.23353776130393222</c:v>
                </c:pt>
                <c:pt idx="31">
                  <c:v>0.23384855523406264</c:v>
                </c:pt>
                <c:pt idx="32">
                  <c:v>0.23806149817711986</c:v>
                </c:pt>
                <c:pt idx="33">
                  <c:v>0.23797080861179848</c:v>
                </c:pt>
                <c:pt idx="34">
                  <c:v>0.26633592937632256</c:v>
                </c:pt>
                <c:pt idx="35">
                  <c:v>0.27216294713717298</c:v>
                </c:pt>
                <c:pt idx="36">
                  <c:v>0.28280113068798668</c:v>
                </c:pt>
                <c:pt idx="37">
                  <c:v>0.29916114637667851</c:v>
                </c:pt>
                <c:pt idx="38">
                  <c:v>0.29923251321659472</c:v>
                </c:pt>
                <c:pt idx="39">
                  <c:v>0.29942072577079676</c:v>
                </c:pt>
                <c:pt idx="40">
                  <c:v>0.30048994462112011</c:v>
                </c:pt>
                <c:pt idx="41">
                  <c:v>0.30191035083742751</c:v>
                </c:pt>
                <c:pt idx="42">
                  <c:v>0.29980332938309529</c:v>
                </c:pt>
                <c:pt idx="43">
                  <c:v>0.30090266066415244</c:v>
                </c:pt>
                <c:pt idx="44">
                  <c:v>0.30359023628133042</c:v>
                </c:pt>
                <c:pt idx="45">
                  <c:v>0.30145589439412546</c:v>
                </c:pt>
                <c:pt idx="46">
                  <c:v>0.30156384070761061</c:v>
                </c:pt>
                <c:pt idx="47">
                  <c:v>0.30325120455518623</c:v>
                </c:pt>
                <c:pt idx="48">
                  <c:v>0.30320188462411024</c:v>
                </c:pt>
                <c:pt idx="49">
                  <c:v>0.30393885938042164</c:v>
                </c:pt>
                <c:pt idx="50">
                  <c:v>0.30341611529382517</c:v>
                </c:pt>
                <c:pt idx="51">
                  <c:v>0.30759544029321106</c:v>
                </c:pt>
                <c:pt idx="52">
                  <c:v>0.30587866907416827</c:v>
                </c:pt>
                <c:pt idx="53">
                  <c:v>0.30546876425970171</c:v>
                </c:pt>
                <c:pt idx="54">
                  <c:v>0.30751729729834265</c:v>
                </c:pt>
                <c:pt idx="55">
                  <c:v>0.30707345012018089</c:v>
                </c:pt>
                <c:pt idx="56">
                  <c:v>0.30969947572529438</c:v>
                </c:pt>
                <c:pt idx="57">
                  <c:v>0.30990607373633683</c:v>
                </c:pt>
                <c:pt idx="58">
                  <c:v>0.30858034781735733</c:v>
                </c:pt>
                <c:pt idx="59">
                  <c:v>0.30831608789822607</c:v>
                </c:pt>
                <c:pt idx="60">
                  <c:v>0.30833268823670401</c:v>
                </c:pt>
                <c:pt idx="61">
                  <c:v>0.35850127321521141</c:v>
                </c:pt>
                <c:pt idx="62">
                  <c:v>0.35768036662740199</c:v>
                </c:pt>
                <c:pt idx="63">
                  <c:v>0.3523155723160098</c:v>
                </c:pt>
                <c:pt idx="64">
                  <c:v>0.35181597768777939</c:v>
                </c:pt>
                <c:pt idx="65">
                  <c:v>0.35165918615532171</c:v>
                </c:pt>
                <c:pt idx="66">
                  <c:v>0.35136686237010356</c:v>
                </c:pt>
                <c:pt idx="67">
                  <c:v>0.35000797010023516</c:v>
                </c:pt>
                <c:pt idx="68">
                  <c:v>0.34720930195931543</c:v>
                </c:pt>
                <c:pt idx="69">
                  <c:v>0.34635871236040883</c:v>
                </c:pt>
                <c:pt idx="70">
                  <c:v>0.35084928778796071</c:v>
                </c:pt>
                <c:pt idx="71">
                  <c:v>0.35144909327658147</c:v>
                </c:pt>
                <c:pt idx="72">
                  <c:v>0.3510907085295617</c:v>
                </c:pt>
                <c:pt idx="73">
                  <c:v>0.34968505026097524</c:v>
                </c:pt>
                <c:pt idx="74">
                  <c:v>0.34929430979761517</c:v>
                </c:pt>
                <c:pt idx="75">
                  <c:v>0.34525667757266559</c:v>
                </c:pt>
                <c:pt idx="76">
                  <c:v>0.34523032008682075</c:v>
                </c:pt>
                <c:pt idx="77">
                  <c:v>0.34538334603594867</c:v>
                </c:pt>
                <c:pt idx="78">
                  <c:v>0.34654227456794368</c:v>
                </c:pt>
                <c:pt idx="79">
                  <c:v>0.35069515057426365</c:v>
                </c:pt>
                <c:pt idx="80">
                  <c:v>0.35423560001313104</c:v>
                </c:pt>
                <c:pt idx="81">
                  <c:v>0.35579116950428069</c:v>
                </c:pt>
                <c:pt idx="82">
                  <c:v>0.35742387295158506</c:v>
                </c:pt>
                <c:pt idx="83">
                  <c:v>0.36393684482800892</c:v>
                </c:pt>
                <c:pt idx="84">
                  <c:v>0.36580344155519912</c:v>
                </c:pt>
                <c:pt idx="85">
                  <c:v>0.36850211107192282</c:v>
                </c:pt>
                <c:pt idx="86">
                  <c:v>0.36876997181346216</c:v>
                </c:pt>
                <c:pt idx="87">
                  <c:v>0.35136717026993736</c:v>
                </c:pt>
                <c:pt idx="88">
                  <c:v>0.37556692243629919</c:v>
                </c:pt>
                <c:pt idx="89">
                  <c:v>0.3752331294047267</c:v>
                </c:pt>
                <c:pt idx="90">
                  <c:v>0.38033002647026815</c:v>
                </c:pt>
                <c:pt idx="91">
                  <c:v>0.38022626101292978</c:v>
                </c:pt>
                <c:pt idx="92">
                  <c:v>0.37901495027200066</c:v>
                </c:pt>
                <c:pt idx="93">
                  <c:v>0.3800485648625837</c:v>
                </c:pt>
                <c:pt idx="94">
                  <c:v>0.3558059273882937</c:v>
                </c:pt>
                <c:pt idx="95">
                  <c:v>0.35037608767311129</c:v>
                </c:pt>
                <c:pt idx="96">
                  <c:v>0.34484020676530192</c:v>
                </c:pt>
                <c:pt idx="97">
                  <c:v>0.33736368670074107</c:v>
                </c:pt>
                <c:pt idx="98">
                  <c:v>0.33707947116759496</c:v>
                </c:pt>
                <c:pt idx="99">
                  <c:v>0.33535853152274359</c:v>
                </c:pt>
                <c:pt idx="100">
                  <c:v>0.33669606574984123</c:v>
                </c:pt>
                <c:pt idx="101">
                  <c:v>0.33453068954199461</c:v>
                </c:pt>
                <c:pt idx="102">
                  <c:v>0.34001879099791754</c:v>
                </c:pt>
                <c:pt idx="103">
                  <c:v>0.34070152222977962</c:v>
                </c:pt>
                <c:pt idx="104">
                  <c:v>0.34175291957835829</c:v>
                </c:pt>
                <c:pt idx="105">
                  <c:v>0.34190287791707835</c:v>
                </c:pt>
                <c:pt idx="106">
                  <c:v>0.3412386026759201</c:v>
                </c:pt>
                <c:pt idx="107">
                  <c:v>0.33965707862454314</c:v>
                </c:pt>
                <c:pt idx="108">
                  <c:v>0.37075424742516605</c:v>
                </c:pt>
                <c:pt idx="109">
                  <c:v>0.39621300645819496</c:v>
                </c:pt>
                <c:pt idx="110">
                  <c:v>0.39686804291754879</c:v>
                </c:pt>
                <c:pt idx="111">
                  <c:v>0.39532631945684671</c:v>
                </c:pt>
                <c:pt idx="112">
                  <c:v>0.4951711864444337</c:v>
                </c:pt>
                <c:pt idx="113">
                  <c:v>0.5118113614470895</c:v>
                </c:pt>
                <c:pt idx="114">
                  <c:v>0.51443534248509382</c:v>
                </c:pt>
                <c:pt idx="115">
                  <c:v>0.51431002378394353</c:v>
                </c:pt>
                <c:pt idx="116">
                  <c:v>0.5121109809435922</c:v>
                </c:pt>
                <c:pt idx="117">
                  <c:v>0.51377776900444272</c:v>
                </c:pt>
                <c:pt idx="118">
                  <c:v>0.51440847538919521</c:v>
                </c:pt>
                <c:pt idx="119">
                  <c:v>0.51667619740980997</c:v>
                </c:pt>
                <c:pt idx="120">
                  <c:v>0.52016140814458223</c:v>
                </c:pt>
                <c:pt idx="121">
                  <c:v>0.49575990147040006</c:v>
                </c:pt>
                <c:pt idx="122">
                  <c:v>0.50220401147943339</c:v>
                </c:pt>
                <c:pt idx="123">
                  <c:v>0.50286050256511261</c:v>
                </c:pt>
                <c:pt idx="124">
                  <c:v>0.49939460995480661</c:v>
                </c:pt>
                <c:pt idx="125">
                  <c:v>0.4993592237147646</c:v>
                </c:pt>
                <c:pt idx="126">
                  <c:v>0.49972679916081131</c:v>
                </c:pt>
                <c:pt idx="127">
                  <c:v>0.49978391302506581</c:v>
                </c:pt>
                <c:pt idx="128">
                  <c:v>0.50083756848115923</c:v>
                </c:pt>
                <c:pt idx="129">
                  <c:v>0.50049625062368974</c:v>
                </c:pt>
                <c:pt idx="130">
                  <c:v>0.49897615057421224</c:v>
                </c:pt>
                <c:pt idx="131">
                  <c:v>0.49792034553466219</c:v>
                </c:pt>
                <c:pt idx="132">
                  <c:v>0.4983642607385888</c:v>
                </c:pt>
                <c:pt idx="133">
                  <c:v>0.49855019672849971</c:v>
                </c:pt>
                <c:pt idx="134">
                  <c:v>0.50860828499432453</c:v>
                </c:pt>
                <c:pt idx="135">
                  <c:v>0.51022318072764106</c:v>
                </c:pt>
                <c:pt idx="136">
                  <c:v>0.51014522447872046</c:v>
                </c:pt>
                <c:pt idx="137">
                  <c:v>0.50985589291030919</c:v>
                </c:pt>
                <c:pt idx="138">
                  <c:v>0.50945335444248652</c:v>
                </c:pt>
                <c:pt idx="139">
                  <c:v>0.50691369927582042</c:v>
                </c:pt>
                <c:pt idx="140">
                  <c:v>0.50499637108280759</c:v>
                </c:pt>
                <c:pt idx="141">
                  <c:v>0.5056825996537696</c:v>
                </c:pt>
                <c:pt idx="142">
                  <c:v>0.50426903798574263</c:v>
                </c:pt>
                <c:pt idx="143">
                  <c:v>0.49956267282489569</c:v>
                </c:pt>
                <c:pt idx="144">
                  <c:v>0.50140590055868961</c:v>
                </c:pt>
                <c:pt idx="145">
                  <c:v>0.49809902024755875</c:v>
                </c:pt>
                <c:pt idx="146">
                  <c:v>0.49794786443018063</c:v>
                </c:pt>
                <c:pt idx="147">
                  <c:v>0.49747631416672705</c:v>
                </c:pt>
                <c:pt idx="148">
                  <c:v>0.47861768132331978</c:v>
                </c:pt>
                <c:pt idx="149">
                  <c:v>0.47935414769846924</c:v>
                </c:pt>
                <c:pt idx="150">
                  <c:v>0.47093833886890707</c:v>
                </c:pt>
                <c:pt idx="151">
                  <c:v>0.47132864541100683</c:v>
                </c:pt>
                <c:pt idx="152">
                  <c:v>0.47001561199791586</c:v>
                </c:pt>
                <c:pt idx="153">
                  <c:v>0.46819444214962114</c:v>
                </c:pt>
                <c:pt idx="154">
                  <c:v>0.46724855943750021</c:v>
                </c:pt>
                <c:pt idx="155">
                  <c:v>0.46701802244319623</c:v>
                </c:pt>
                <c:pt idx="156">
                  <c:v>0.46583143661376442</c:v>
                </c:pt>
                <c:pt idx="157">
                  <c:v>0.46774900337988734</c:v>
                </c:pt>
                <c:pt idx="158">
                  <c:v>0.47001363468517288</c:v>
                </c:pt>
                <c:pt idx="159">
                  <c:v>0.470113579004936</c:v>
                </c:pt>
                <c:pt idx="160">
                  <c:v>0.46701745277901296</c:v>
                </c:pt>
                <c:pt idx="161">
                  <c:v>0.46707174465773887</c:v>
                </c:pt>
                <c:pt idx="162">
                  <c:v>0.46161369326434737</c:v>
                </c:pt>
                <c:pt idx="163">
                  <c:v>0.46583438349277123</c:v>
                </c:pt>
                <c:pt idx="164">
                  <c:v>0.46288458363175211</c:v>
                </c:pt>
                <c:pt idx="165">
                  <c:v>0.46358131272852909</c:v>
                </c:pt>
                <c:pt idx="166">
                  <c:v>0.46382039616158621</c:v>
                </c:pt>
                <c:pt idx="167">
                  <c:v>0.46370106348747803</c:v>
                </c:pt>
                <c:pt idx="168">
                  <c:v>0.43492686892148508</c:v>
                </c:pt>
                <c:pt idx="169">
                  <c:v>0.40354694119791928</c:v>
                </c:pt>
                <c:pt idx="170">
                  <c:v>0.40360184041499936</c:v>
                </c:pt>
                <c:pt idx="171">
                  <c:v>0.40450187445544877</c:v>
                </c:pt>
                <c:pt idx="172">
                  <c:v>0.29163456524313713</c:v>
                </c:pt>
                <c:pt idx="173">
                  <c:v>0.25308815426120573</c:v>
                </c:pt>
                <c:pt idx="174">
                  <c:v>0.2477975499754696</c:v>
                </c:pt>
                <c:pt idx="175">
                  <c:v>0.24881051646898056</c:v>
                </c:pt>
                <c:pt idx="176">
                  <c:v>0.24874836747909526</c:v>
                </c:pt>
                <c:pt idx="177">
                  <c:v>0.23951329877545618</c:v>
                </c:pt>
                <c:pt idx="178">
                  <c:v>0.23883290606752322</c:v>
                </c:pt>
                <c:pt idx="179">
                  <c:v>0.22714144788164548</c:v>
                </c:pt>
                <c:pt idx="180">
                  <c:v>0.22410931708865678</c:v>
                </c:pt>
                <c:pt idx="181">
                  <c:v>0.21832774837610194</c:v>
                </c:pt>
                <c:pt idx="182">
                  <c:v>0.20797779435224728</c:v>
                </c:pt>
                <c:pt idx="183">
                  <c:v>0.20918533491499153</c:v>
                </c:pt>
                <c:pt idx="184">
                  <c:v>0.20934761266378593</c:v>
                </c:pt>
                <c:pt idx="185">
                  <c:v>0.20974779079818229</c:v>
                </c:pt>
                <c:pt idx="186">
                  <c:v>0.21030888237106496</c:v>
                </c:pt>
                <c:pt idx="187">
                  <c:v>0.20895447446605886</c:v>
                </c:pt>
                <c:pt idx="188">
                  <c:v>0.20464496385556327</c:v>
                </c:pt>
                <c:pt idx="189">
                  <c:v>0.21043873689357132</c:v>
                </c:pt>
                <c:pt idx="190">
                  <c:v>0.21358749958225054</c:v>
                </c:pt>
                <c:pt idx="191">
                  <c:v>0.21639664695486488</c:v>
                </c:pt>
                <c:pt idx="192">
                  <c:v>0.21793051954764528</c:v>
                </c:pt>
                <c:pt idx="193">
                  <c:v>0.21922467597638459</c:v>
                </c:pt>
                <c:pt idx="194">
                  <c:v>0.20090328787046988</c:v>
                </c:pt>
                <c:pt idx="195">
                  <c:v>0.19823238426516626</c:v>
                </c:pt>
                <c:pt idx="196">
                  <c:v>0.19829536457982677</c:v>
                </c:pt>
                <c:pt idx="197">
                  <c:v>0.20034808429135953</c:v>
                </c:pt>
                <c:pt idx="198">
                  <c:v>0.2024578140303922</c:v>
                </c:pt>
                <c:pt idx="199">
                  <c:v>0.20218035204492843</c:v>
                </c:pt>
                <c:pt idx="200">
                  <c:v>0.20351252974871711</c:v>
                </c:pt>
                <c:pt idx="201">
                  <c:v>0.1976516587477983</c:v>
                </c:pt>
                <c:pt idx="202">
                  <c:v>0.20719081957885357</c:v>
                </c:pt>
                <c:pt idx="203">
                  <c:v>0.20629254308640282</c:v>
                </c:pt>
                <c:pt idx="204">
                  <c:v>0.19857048502538735</c:v>
                </c:pt>
                <c:pt idx="205">
                  <c:v>0.20221175147742659</c:v>
                </c:pt>
                <c:pt idx="206">
                  <c:v>0.20347667492116572</c:v>
                </c:pt>
                <c:pt idx="207">
                  <c:v>0.20545224714106511</c:v>
                </c:pt>
                <c:pt idx="208">
                  <c:v>0.20346917127768857</c:v>
                </c:pt>
                <c:pt idx="209">
                  <c:v>0.20350852838332392</c:v>
                </c:pt>
                <c:pt idx="210">
                  <c:v>0.21878731815848843</c:v>
                </c:pt>
                <c:pt idx="211">
                  <c:v>0.21808688459852774</c:v>
                </c:pt>
                <c:pt idx="212">
                  <c:v>0.21841174081246614</c:v>
                </c:pt>
                <c:pt idx="213">
                  <c:v>0.21925620797894643</c:v>
                </c:pt>
                <c:pt idx="214">
                  <c:v>0.21896534874560653</c:v>
                </c:pt>
                <c:pt idx="215">
                  <c:v>0.22075147903677275</c:v>
                </c:pt>
                <c:pt idx="216">
                  <c:v>0.2207672934019444</c:v>
                </c:pt>
                <c:pt idx="217">
                  <c:v>0.21871528123604098</c:v>
                </c:pt>
                <c:pt idx="218">
                  <c:v>0.21480431462634819</c:v>
                </c:pt>
                <c:pt idx="219">
                  <c:v>0.21433052444999534</c:v>
                </c:pt>
                <c:pt idx="220">
                  <c:v>0.21441878126768746</c:v>
                </c:pt>
                <c:pt idx="221">
                  <c:v>0.21370374838670778</c:v>
                </c:pt>
                <c:pt idx="222">
                  <c:v>0.21386689879168544</c:v>
                </c:pt>
                <c:pt idx="223">
                  <c:v>0.20016284537646287</c:v>
                </c:pt>
                <c:pt idx="224">
                  <c:v>0.19998359931814619</c:v>
                </c:pt>
                <c:pt idx="225">
                  <c:v>0.19770021946325747</c:v>
                </c:pt>
                <c:pt idx="226">
                  <c:v>0.19756475051137595</c:v>
                </c:pt>
                <c:pt idx="227">
                  <c:v>0.19766942528402612</c:v>
                </c:pt>
                <c:pt idx="228">
                  <c:v>0.19436901737941184</c:v>
                </c:pt>
                <c:pt idx="229">
                  <c:v>0.19434211793952305</c:v>
                </c:pt>
                <c:pt idx="230">
                  <c:v>0.1937916966827759</c:v>
                </c:pt>
                <c:pt idx="231">
                  <c:v>0.19045604789776477</c:v>
                </c:pt>
                <c:pt idx="232">
                  <c:v>0.19218659385683073</c:v>
                </c:pt>
                <c:pt idx="233">
                  <c:v>0.19272477937480337</c:v>
                </c:pt>
                <c:pt idx="234">
                  <c:v>0.19210536346493867</c:v>
                </c:pt>
                <c:pt idx="235">
                  <c:v>0.20545223663276646</c:v>
                </c:pt>
                <c:pt idx="236">
                  <c:v>0.2054469310976561</c:v>
                </c:pt>
                <c:pt idx="237">
                  <c:v>0.21598891789429794</c:v>
                </c:pt>
                <c:pt idx="238">
                  <c:v>0.21668527596262666</c:v>
                </c:pt>
                <c:pt idx="239">
                  <c:v>0.23906197488804259</c:v>
                </c:pt>
                <c:pt idx="240">
                  <c:v>0.24761499610711971</c:v>
                </c:pt>
                <c:pt idx="241">
                  <c:v>0.24840345696690544</c:v>
                </c:pt>
                <c:pt idx="242">
                  <c:v>0.25214406104332276</c:v>
                </c:pt>
                <c:pt idx="243">
                  <c:v>0.25167082053890999</c:v>
                </c:pt>
                <c:pt idx="244">
                  <c:v>0.25135480698398027</c:v>
                </c:pt>
                <c:pt idx="245">
                  <c:v>0.250955578166009</c:v>
                </c:pt>
                <c:pt idx="246">
                  <c:v>0.25097926742123422</c:v>
                </c:pt>
                <c:pt idx="247">
                  <c:v>0.25304491763706888</c:v>
                </c:pt>
                <c:pt idx="248">
                  <c:v>0.25284084317373395</c:v>
                </c:pt>
                <c:pt idx="249">
                  <c:v>0.25342777632464386</c:v>
                </c:pt>
                <c:pt idx="250">
                  <c:v>0.25053772399032836</c:v>
                </c:pt>
                <c:pt idx="251">
                  <c:v>0.2477034517690874</c:v>
                </c:pt>
                <c:pt idx="252">
                  <c:v>0.24691491608043672</c:v>
                </c:pt>
                <c:pt idx="253">
                  <c:v>0.24754187009581669</c:v>
                </c:pt>
                <c:pt idx="254">
                  <c:v>0.24631918852256124</c:v>
                </c:pt>
                <c:pt idx="255">
                  <c:v>0.24689307364349766</c:v>
                </c:pt>
                <c:pt idx="256">
                  <c:v>0.25045951567525548</c:v>
                </c:pt>
                <c:pt idx="257">
                  <c:v>0.25250616513219826</c:v>
                </c:pt>
                <c:pt idx="258">
                  <c:v>0.25408949093060162</c:v>
                </c:pt>
                <c:pt idx="259">
                  <c:v>0.25604885834868207</c:v>
                </c:pt>
                <c:pt idx="260">
                  <c:v>0.25761931086568196</c:v>
                </c:pt>
                <c:pt idx="261">
                  <c:v>0.25905519105641317</c:v>
                </c:pt>
                <c:pt idx="262">
                  <c:v>0.25456897616421847</c:v>
                </c:pt>
                <c:pt idx="263">
                  <c:v>0.26126319525080421</c:v>
                </c:pt>
                <c:pt idx="264">
                  <c:v>0.26175317840607776</c:v>
                </c:pt>
                <c:pt idx="265">
                  <c:v>0.26324064949168902</c:v>
                </c:pt>
                <c:pt idx="266">
                  <c:v>0.2659900207297286</c:v>
                </c:pt>
                <c:pt idx="267">
                  <c:v>0.26505828781266666</c:v>
                </c:pt>
                <c:pt idx="268">
                  <c:v>0.27294490571031921</c:v>
                </c:pt>
                <c:pt idx="269">
                  <c:v>0.27160924388119401</c:v>
                </c:pt>
                <c:pt idx="270">
                  <c:v>0.27671804479145318</c:v>
                </c:pt>
                <c:pt idx="271">
                  <c:v>0.27683207872195292</c:v>
                </c:pt>
                <c:pt idx="272">
                  <c:v>0.27891338275681798</c:v>
                </c:pt>
                <c:pt idx="273">
                  <c:v>0.27857176333156647</c:v>
                </c:pt>
                <c:pt idx="274">
                  <c:v>0.28068256299291405</c:v>
                </c:pt>
                <c:pt idx="275">
                  <c:v>0.28010393091956171</c:v>
                </c:pt>
                <c:pt idx="276">
                  <c:v>0.28101994410361408</c:v>
                </c:pt>
                <c:pt idx="277">
                  <c:v>0.27652645161983463</c:v>
                </c:pt>
                <c:pt idx="278">
                  <c:v>0.27610940226976255</c:v>
                </c:pt>
                <c:pt idx="279">
                  <c:v>0.27696472034539021</c:v>
                </c:pt>
                <c:pt idx="280">
                  <c:v>0.27712266224862558</c:v>
                </c:pt>
                <c:pt idx="281">
                  <c:v>0.27845805166316234</c:v>
                </c:pt>
                <c:pt idx="282">
                  <c:v>0.27826069939665693</c:v>
                </c:pt>
                <c:pt idx="283">
                  <c:v>0.29582514386850078</c:v>
                </c:pt>
                <c:pt idx="284">
                  <c:v>0.29748070363231049</c:v>
                </c:pt>
                <c:pt idx="285">
                  <c:v>0.29752421976617638</c:v>
                </c:pt>
                <c:pt idx="286">
                  <c:v>0.30372585477873204</c:v>
                </c:pt>
                <c:pt idx="287">
                  <c:v>0.30415618801304017</c:v>
                </c:pt>
                <c:pt idx="288">
                  <c:v>0.3066055022427035</c:v>
                </c:pt>
                <c:pt idx="289">
                  <c:v>0.30668679301759805</c:v>
                </c:pt>
                <c:pt idx="290">
                  <c:v>0.30696019229394367</c:v>
                </c:pt>
                <c:pt idx="291">
                  <c:v>0.30689326607686479</c:v>
                </c:pt>
                <c:pt idx="292">
                  <c:v>0.30586014459083405</c:v>
                </c:pt>
                <c:pt idx="293">
                  <c:v>0.30542476365060767</c:v>
                </c:pt>
                <c:pt idx="294">
                  <c:v>0.30541276214760765</c:v>
                </c:pt>
                <c:pt idx="295">
                  <c:v>0.29663733946259413</c:v>
                </c:pt>
                <c:pt idx="296">
                  <c:v>0.29821951872756741</c:v>
                </c:pt>
                <c:pt idx="297">
                  <c:v>0.28989107687389776</c:v>
                </c:pt>
                <c:pt idx="298">
                  <c:v>0.289642422875523</c:v>
                </c:pt>
                <c:pt idx="299">
                  <c:v>0.2729616188059093</c:v>
                </c:pt>
                <c:pt idx="300">
                  <c:v>0.26674211167424261</c:v>
                </c:pt>
                <c:pt idx="301">
                  <c:v>0.26613301140148127</c:v>
                </c:pt>
                <c:pt idx="302">
                  <c:v>0.26035329430945525</c:v>
                </c:pt>
                <c:pt idx="303">
                  <c:v>0.25951868887928048</c:v>
                </c:pt>
                <c:pt idx="304">
                  <c:v>0.26047136745402305</c:v>
                </c:pt>
                <c:pt idx="305">
                  <c:v>0.26027140696643064</c:v>
                </c:pt>
                <c:pt idx="306">
                  <c:v>0.26130949073886028</c:v>
                </c:pt>
                <c:pt idx="307">
                  <c:v>0.26327218647477008</c:v>
                </c:pt>
                <c:pt idx="308">
                  <c:v>0.2667481781676545</c:v>
                </c:pt>
                <c:pt idx="309">
                  <c:v>0.2614573750701335</c:v>
                </c:pt>
                <c:pt idx="310">
                  <c:v>0.25862100263900228</c:v>
                </c:pt>
                <c:pt idx="311">
                  <c:v>0.25843413653716263</c:v>
                </c:pt>
                <c:pt idx="312">
                  <c:v>0.25707488392823974</c:v>
                </c:pt>
                <c:pt idx="313">
                  <c:v>0.25613883649200525</c:v>
                </c:pt>
                <c:pt idx="314">
                  <c:v>0.25587179702044549</c:v>
                </c:pt>
                <c:pt idx="315">
                  <c:v>0.25926440853709409</c:v>
                </c:pt>
                <c:pt idx="316">
                  <c:v>0.25850824211937667</c:v>
                </c:pt>
                <c:pt idx="317">
                  <c:v>0.25871295089811319</c:v>
                </c:pt>
                <c:pt idx="318">
                  <c:v>0.26439594325811444</c:v>
                </c:pt>
                <c:pt idx="319">
                  <c:v>0.26503198749673429</c:v>
                </c:pt>
                <c:pt idx="320">
                  <c:v>0.28165927697703924</c:v>
                </c:pt>
                <c:pt idx="321">
                  <c:v>0.28255065211879665</c:v>
                </c:pt>
                <c:pt idx="322">
                  <c:v>0.27805506666693497</c:v>
                </c:pt>
                <c:pt idx="323">
                  <c:v>0.27333910554294272</c:v>
                </c:pt>
                <c:pt idx="324">
                  <c:v>0.27742259768811306</c:v>
                </c:pt>
                <c:pt idx="325">
                  <c:v>0.27546425936990299</c:v>
                </c:pt>
                <c:pt idx="326">
                  <c:v>0.27332125698501414</c:v>
                </c:pt>
                <c:pt idx="327">
                  <c:v>0.27151336415796534</c:v>
                </c:pt>
                <c:pt idx="328">
                  <c:v>0.26494260483130533</c:v>
                </c:pt>
                <c:pt idx="329">
                  <c:v>0.26497383417714893</c:v>
                </c:pt>
                <c:pt idx="330">
                  <c:v>0.24400087291227929</c:v>
                </c:pt>
                <c:pt idx="331">
                  <c:v>0.24447172065817949</c:v>
                </c:pt>
                <c:pt idx="332">
                  <c:v>0.24099663949778244</c:v>
                </c:pt>
                <c:pt idx="333">
                  <c:v>0.24153781581889772</c:v>
                </c:pt>
                <c:pt idx="334">
                  <c:v>0.24066070727386393</c:v>
                </c:pt>
                <c:pt idx="335">
                  <c:v>0.24097322049303696</c:v>
                </c:pt>
                <c:pt idx="336">
                  <c:v>0.24072333794213699</c:v>
                </c:pt>
                <c:pt idx="337">
                  <c:v>0.24311204032147993</c:v>
                </c:pt>
                <c:pt idx="338">
                  <c:v>0.24190324329284729</c:v>
                </c:pt>
                <c:pt idx="339">
                  <c:v>0.24401256923879766</c:v>
                </c:pt>
                <c:pt idx="340">
                  <c:v>0.25267212372530262</c:v>
                </c:pt>
                <c:pt idx="341">
                  <c:v>0.2500692115337031</c:v>
                </c:pt>
                <c:pt idx="342">
                  <c:v>0.24995325272902105</c:v>
                </c:pt>
                <c:pt idx="343">
                  <c:v>0.23610124029452056</c:v>
                </c:pt>
                <c:pt idx="344">
                  <c:v>0.23620754466528379</c:v>
                </c:pt>
                <c:pt idx="345">
                  <c:v>0.23798470136595523</c:v>
                </c:pt>
                <c:pt idx="346">
                  <c:v>0.23241386041191853</c:v>
                </c:pt>
                <c:pt idx="347">
                  <c:v>0.23269658059478285</c:v>
                </c:pt>
                <c:pt idx="348">
                  <c:v>0.22985499096726808</c:v>
                </c:pt>
                <c:pt idx="349">
                  <c:v>0.23068457560680933</c:v>
                </c:pt>
                <c:pt idx="350">
                  <c:v>0.23352795966792764</c:v>
                </c:pt>
                <c:pt idx="351">
                  <c:v>0.23359104535391356</c:v>
                </c:pt>
                <c:pt idx="352">
                  <c:v>0.24042116627229673</c:v>
                </c:pt>
                <c:pt idx="353">
                  <c:v>0.24541289855688939</c:v>
                </c:pt>
                <c:pt idx="354">
                  <c:v>0.24961268967624792</c:v>
                </c:pt>
                <c:pt idx="355">
                  <c:v>0.25155972634809615</c:v>
                </c:pt>
                <c:pt idx="356">
                  <c:v>0.27087674492643493</c:v>
                </c:pt>
                <c:pt idx="357">
                  <c:v>0.27655260418489613</c:v>
                </c:pt>
                <c:pt idx="358">
                  <c:v>0.27686332180764384</c:v>
                </c:pt>
                <c:pt idx="359">
                  <c:v>0.27727871805132354</c:v>
                </c:pt>
                <c:pt idx="360">
                  <c:v>0.27742773184351305</c:v>
                </c:pt>
                <c:pt idx="361">
                  <c:v>0.2888784394334421</c:v>
                </c:pt>
                <c:pt idx="362">
                  <c:v>0.29073347337725397</c:v>
                </c:pt>
                <c:pt idx="363">
                  <c:v>0.29550084556969741</c:v>
                </c:pt>
                <c:pt idx="364">
                  <c:v>0.2958982138458664</c:v>
                </c:pt>
                <c:pt idx="365">
                  <c:v>0.29655976560699004</c:v>
                </c:pt>
                <c:pt idx="366">
                  <c:v>0.29666441739799848</c:v>
                </c:pt>
                <c:pt idx="367">
                  <c:v>0.29354799682428739</c:v>
                </c:pt>
                <c:pt idx="368">
                  <c:v>0.29232882132298504</c:v>
                </c:pt>
                <c:pt idx="369">
                  <c:v>0.29217930916432122</c:v>
                </c:pt>
                <c:pt idx="370">
                  <c:v>0.29153604111926035</c:v>
                </c:pt>
                <c:pt idx="371">
                  <c:v>0.30059036701249708</c:v>
                </c:pt>
                <c:pt idx="372">
                  <c:v>0.30060278444202843</c:v>
                </c:pt>
                <c:pt idx="373">
                  <c:v>0.30328100980386224</c:v>
                </c:pt>
                <c:pt idx="374">
                  <c:v>0.30665573560564297</c:v>
                </c:pt>
                <c:pt idx="375">
                  <c:v>0.30846146495735077</c:v>
                </c:pt>
                <c:pt idx="376">
                  <c:v>0.31065638515708527</c:v>
                </c:pt>
                <c:pt idx="377">
                  <c:v>0.31388850606973623</c:v>
                </c:pt>
                <c:pt idx="378">
                  <c:v>0.30479955121058983</c:v>
                </c:pt>
                <c:pt idx="379">
                  <c:v>0.30510626758390691</c:v>
                </c:pt>
                <c:pt idx="380">
                  <c:v>0.29186940203542799</c:v>
                </c:pt>
                <c:pt idx="381">
                  <c:v>0.30340897429448249</c:v>
                </c:pt>
                <c:pt idx="382">
                  <c:v>0.31205650490155101</c:v>
                </c:pt>
                <c:pt idx="383">
                  <c:v>0.32369905466550952</c:v>
                </c:pt>
                <c:pt idx="384">
                  <c:v>0.31761022889647</c:v>
                </c:pt>
                <c:pt idx="385">
                  <c:v>0.31915517108761321</c:v>
                </c:pt>
                <c:pt idx="386">
                  <c:v>0.3194628330811114</c:v>
                </c:pt>
                <c:pt idx="387">
                  <c:v>0.32042868314222089</c:v>
                </c:pt>
                <c:pt idx="388">
                  <c:v>0.32831112560972514</c:v>
                </c:pt>
                <c:pt idx="389">
                  <c:v>0.33038719033827618</c:v>
                </c:pt>
                <c:pt idx="390">
                  <c:v>0.32655853212635649</c:v>
                </c:pt>
                <c:pt idx="391">
                  <c:v>0.33278703334925092</c:v>
                </c:pt>
                <c:pt idx="392">
                  <c:v>0.33266608168694278</c:v>
                </c:pt>
                <c:pt idx="393">
                  <c:v>0.331176935942328</c:v>
                </c:pt>
                <c:pt idx="394">
                  <c:v>0.33584546811151866</c:v>
                </c:pt>
                <c:pt idx="395">
                  <c:v>0.3369402732266179</c:v>
                </c:pt>
                <c:pt idx="396">
                  <c:v>0.33464197929577577</c:v>
                </c:pt>
                <c:pt idx="397">
                  <c:v>0.33438536755593218</c:v>
                </c:pt>
                <c:pt idx="398">
                  <c:v>0.33427773734165184</c:v>
                </c:pt>
                <c:pt idx="399">
                  <c:v>0.37534593474826222</c:v>
                </c:pt>
                <c:pt idx="400">
                  <c:v>0.37329842171810607</c:v>
                </c:pt>
                <c:pt idx="401">
                  <c:v>0.37497574338624695</c:v>
                </c:pt>
                <c:pt idx="402">
                  <c:v>0.4307790596383162</c:v>
                </c:pt>
                <c:pt idx="403">
                  <c:v>0.43375884250233793</c:v>
                </c:pt>
                <c:pt idx="404">
                  <c:v>0.43886125849694124</c:v>
                </c:pt>
                <c:pt idx="405">
                  <c:v>0.45011524041306272</c:v>
                </c:pt>
                <c:pt idx="406">
                  <c:v>0.46097667093279915</c:v>
                </c:pt>
                <c:pt idx="407">
                  <c:v>0.45795709226106179</c:v>
                </c:pt>
                <c:pt idx="408">
                  <c:v>0.46839316881317805</c:v>
                </c:pt>
                <c:pt idx="409">
                  <c:v>0.48436722296309231</c:v>
                </c:pt>
                <c:pt idx="410">
                  <c:v>0.48438333081915586</c:v>
                </c:pt>
                <c:pt idx="411">
                  <c:v>0.48807385941496001</c:v>
                </c:pt>
                <c:pt idx="412">
                  <c:v>0.48785271158415006</c:v>
                </c:pt>
                <c:pt idx="413">
                  <c:v>0.49748075984196771</c:v>
                </c:pt>
                <c:pt idx="414">
                  <c:v>0.49288573600317942</c:v>
                </c:pt>
                <c:pt idx="415">
                  <c:v>0.48915743322267419</c:v>
                </c:pt>
                <c:pt idx="416">
                  <c:v>0.48596851957587667</c:v>
                </c:pt>
                <c:pt idx="417">
                  <c:v>0.48627249245359416</c:v>
                </c:pt>
                <c:pt idx="418">
                  <c:v>0.49059065502367805</c:v>
                </c:pt>
                <c:pt idx="419">
                  <c:v>0.50334179144066016</c:v>
                </c:pt>
                <c:pt idx="420">
                  <c:v>0.51228088538432193</c:v>
                </c:pt>
                <c:pt idx="421">
                  <c:v>0.50976319964547101</c:v>
                </c:pt>
                <c:pt idx="422">
                  <c:v>0.51864179695507184</c:v>
                </c:pt>
                <c:pt idx="423">
                  <c:v>0.5170133367979407</c:v>
                </c:pt>
                <c:pt idx="424">
                  <c:v>0.52045581979633104</c:v>
                </c:pt>
                <c:pt idx="425">
                  <c:v>0.52081808447028044</c:v>
                </c:pt>
                <c:pt idx="426">
                  <c:v>0.52786176017106878</c:v>
                </c:pt>
                <c:pt idx="427">
                  <c:v>0.52786839426935328</c:v>
                </c:pt>
                <c:pt idx="428">
                  <c:v>0.53052968967098602</c:v>
                </c:pt>
                <c:pt idx="429">
                  <c:v>0.53858255975959068</c:v>
                </c:pt>
                <c:pt idx="430">
                  <c:v>0.53895897423753047</c:v>
                </c:pt>
                <c:pt idx="431">
                  <c:v>0.53448815449316611</c:v>
                </c:pt>
                <c:pt idx="432">
                  <c:v>0.54047610494524234</c:v>
                </c:pt>
                <c:pt idx="433">
                  <c:v>0.53917819181699667</c:v>
                </c:pt>
                <c:pt idx="434">
                  <c:v>0.53790956854824556</c:v>
                </c:pt>
                <c:pt idx="435">
                  <c:v>0.53993315553957233</c:v>
                </c:pt>
                <c:pt idx="436">
                  <c:v>0.53979689722685653</c:v>
                </c:pt>
                <c:pt idx="437">
                  <c:v>0.54059222583974886</c:v>
                </c:pt>
                <c:pt idx="438">
                  <c:v>0.54598199504517808</c:v>
                </c:pt>
                <c:pt idx="439">
                  <c:v>0.55953236855752009</c:v>
                </c:pt>
                <c:pt idx="440">
                  <c:v>0.55819936589187436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96-476E-BF93-B2AC76E63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109888"/>
        <c:axId val="1314411312"/>
      </c:lineChart>
      <c:dateAx>
        <c:axId val="14491098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411312"/>
        <c:crosses val="autoZero"/>
        <c:auto val="1"/>
        <c:lblOffset val="100"/>
        <c:baseTimeUnit val="days"/>
      </c:dateAx>
      <c:valAx>
        <c:axId val="131441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10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7365D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7365D"/>
                </a:solidFill>
              </a:rPr>
              <a:t>EWMA VaR vs Actual Portfolio P&amp;L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7365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Backtest!$B$1</c:f>
              <c:strCache>
                <c:ptCount val="1"/>
                <c:pt idx="0">
                  <c:v>Actual P&amp;L</c:v>
                </c:pt>
              </c:strCache>
            </c:strRef>
          </c:tx>
          <c:spPr>
            <a:ln w="22225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Backtest!$A$2:$A$442</c:f>
              <c:numCache>
                <c:formatCode>m/d/yyyy</c:formatCode>
                <c:ptCount val="441"/>
                <c:pt idx="0">
                  <c:v>45590</c:v>
                </c:pt>
                <c:pt idx="1">
                  <c:v>45593</c:v>
                </c:pt>
                <c:pt idx="2">
                  <c:v>45594</c:v>
                </c:pt>
                <c:pt idx="3">
                  <c:v>45595</c:v>
                </c:pt>
                <c:pt idx="4">
                  <c:v>45596</c:v>
                </c:pt>
                <c:pt idx="5">
                  <c:v>45597</c:v>
                </c:pt>
                <c:pt idx="6">
                  <c:v>45600</c:v>
                </c:pt>
                <c:pt idx="7">
                  <c:v>45601</c:v>
                </c:pt>
                <c:pt idx="8">
                  <c:v>45602</c:v>
                </c:pt>
                <c:pt idx="9">
                  <c:v>45603</c:v>
                </c:pt>
                <c:pt idx="10">
                  <c:v>45604</c:v>
                </c:pt>
                <c:pt idx="11">
                  <c:v>45607</c:v>
                </c:pt>
                <c:pt idx="12">
                  <c:v>45608</c:v>
                </c:pt>
                <c:pt idx="13">
                  <c:v>45609</c:v>
                </c:pt>
                <c:pt idx="14">
                  <c:v>45610</c:v>
                </c:pt>
                <c:pt idx="15">
                  <c:v>45611</c:v>
                </c:pt>
                <c:pt idx="16">
                  <c:v>45614</c:v>
                </c:pt>
                <c:pt idx="17">
                  <c:v>45615</c:v>
                </c:pt>
                <c:pt idx="18">
                  <c:v>45616</c:v>
                </c:pt>
                <c:pt idx="19">
                  <c:v>45617</c:v>
                </c:pt>
                <c:pt idx="20">
                  <c:v>45618</c:v>
                </c:pt>
                <c:pt idx="21">
                  <c:v>45621</c:v>
                </c:pt>
                <c:pt idx="22">
                  <c:v>45622</c:v>
                </c:pt>
                <c:pt idx="23">
                  <c:v>45623</c:v>
                </c:pt>
                <c:pt idx="24">
                  <c:v>45625</c:v>
                </c:pt>
                <c:pt idx="25">
                  <c:v>45628</c:v>
                </c:pt>
                <c:pt idx="26">
                  <c:v>45629</c:v>
                </c:pt>
                <c:pt idx="27">
                  <c:v>45630</c:v>
                </c:pt>
                <c:pt idx="28">
                  <c:v>45631</c:v>
                </c:pt>
                <c:pt idx="29">
                  <c:v>45632</c:v>
                </c:pt>
                <c:pt idx="30">
                  <c:v>45635</c:v>
                </c:pt>
                <c:pt idx="31">
                  <c:v>45636</c:v>
                </c:pt>
                <c:pt idx="32">
                  <c:v>45637</c:v>
                </c:pt>
                <c:pt idx="33">
                  <c:v>45638</c:v>
                </c:pt>
                <c:pt idx="34">
                  <c:v>45639</c:v>
                </c:pt>
                <c:pt idx="35">
                  <c:v>45642</c:v>
                </c:pt>
                <c:pt idx="36">
                  <c:v>45643</c:v>
                </c:pt>
                <c:pt idx="37">
                  <c:v>45644</c:v>
                </c:pt>
                <c:pt idx="38">
                  <c:v>45645</c:v>
                </c:pt>
                <c:pt idx="39">
                  <c:v>45646</c:v>
                </c:pt>
                <c:pt idx="40">
                  <c:v>45649</c:v>
                </c:pt>
                <c:pt idx="41">
                  <c:v>45650</c:v>
                </c:pt>
                <c:pt idx="42">
                  <c:v>45652</c:v>
                </c:pt>
                <c:pt idx="43">
                  <c:v>45653</c:v>
                </c:pt>
                <c:pt idx="44">
                  <c:v>45656</c:v>
                </c:pt>
                <c:pt idx="45">
                  <c:v>45657</c:v>
                </c:pt>
                <c:pt idx="46">
                  <c:v>45659</c:v>
                </c:pt>
                <c:pt idx="47">
                  <c:v>45660</c:v>
                </c:pt>
                <c:pt idx="48">
                  <c:v>45663</c:v>
                </c:pt>
                <c:pt idx="49">
                  <c:v>45664</c:v>
                </c:pt>
                <c:pt idx="50">
                  <c:v>45665</c:v>
                </c:pt>
                <c:pt idx="51">
                  <c:v>45667</c:v>
                </c:pt>
                <c:pt idx="52">
                  <c:v>45670</c:v>
                </c:pt>
                <c:pt idx="53">
                  <c:v>45671</c:v>
                </c:pt>
                <c:pt idx="54">
                  <c:v>45672</c:v>
                </c:pt>
                <c:pt idx="55">
                  <c:v>45673</c:v>
                </c:pt>
                <c:pt idx="56">
                  <c:v>45674</c:v>
                </c:pt>
                <c:pt idx="57">
                  <c:v>45678</c:v>
                </c:pt>
                <c:pt idx="58">
                  <c:v>45679</c:v>
                </c:pt>
                <c:pt idx="59">
                  <c:v>45680</c:v>
                </c:pt>
                <c:pt idx="60">
                  <c:v>45681</c:v>
                </c:pt>
                <c:pt idx="61">
                  <c:v>45684</c:v>
                </c:pt>
                <c:pt idx="62">
                  <c:v>45685</c:v>
                </c:pt>
                <c:pt idx="63">
                  <c:v>45686</c:v>
                </c:pt>
                <c:pt idx="64">
                  <c:v>45687</c:v>
                </c:pt>
                <c:pt idx="65">
                  <c:v>45688</c:v>
                </c:pt>
                <c:pt idx="66">
                  <c:v>45691</c:v>
                </c:pt>
                <c:pt idx="67">
                  <c:v>45692</c:v>
                </c:pt>
                <c:pt idx="68">
                  <c:v>45693</c:v>
                </c:pt>
                <c:pt idx="69">
                  <c:v>45694</c:v>
                </c:pt>
                <c:pt idx="70">
                  <c:v>45695</c:v>
                </c:pt>
                <c:pt idx="71">
                  <c:v>45698</c:v>
                </c:pt>
                <c:pt idx="72">
                  <c:v>45699</c:v>
                </c:pt>
                <c:pt idx="73">
                  <c:v>45700</c:v>
                </c:pt>
                <c:pt idx="74">
                  <c:v>45701</c:v>
                </c:pt>
                <c:pt idx="75">
                  <c:v>45702</c:v>
                </c:pt>
                <c:pt idx="76">
                  <c:v>45706</c:v>
                </c:pt>
                <c:pt idx="77">
                  <c:v>45707</c:v>
                </c:pt>
                <c:pt idx="78">
                  <c:v>45708</c:v>
                </c:pt>
                <c:pt idx="79">
                  <c:v>45709</c:v>
                </c:pt>
                <c:pt idx="80">
                  <c:v>45712</c:v>
                </c:pt>
                <c:pt idx="81">
                  <c:v>45713</c:v>
                </c:pt>
                <c:pt idx="82">
                  <c:v>45714</c:v>
                </c:pt>
                <c:pt idx="83">
                  <c:v>45715</c:v>
                </c:pt>
                <c:pt idx="84">
                  <c:v>45716</c:v>
                </c:pt>
                <c:pt idx="85">
                  <c:v>45719</c:v>
                </c:pt>
                <c:pt idx="86">
                  <c:v>45720</c:v>
                </c:pt>
                <c:pt idx="87">
                  <c:v>45721</c:v>
                </c:pt>
                <c:pt idx="88">
                  <c:v>45722</c:v>
                </c:pt>
                <c:pt idx="89">
                  <c:v>45723</c:v>
                </c:pt>
                <c:pt idx="90">
                  <c:v>45726</c:v>
                </c:pt>
                <c:pt idx="91">
                  <c:v>45727</c:v>
                </c:pt>
                <c:pt idx="92">
                  <c:v>45728</c:v>
                </c:pt>
                <c:pt idx="93">
                  <c:v>45729</c:v>
                </c:pt>
                <c:pt idx="94">
                  <c:v>45730</c:v>
                </c:pt>
                <c:pt idx="95">
                  <c:v>45733</c:v>
                </c:pt>
                <c:pt idx="96">
                  <c:v>45734</c:v>
                </c:pt>
                <c:pt idx="97">
                  <c:v>45735</c:v>
                </c:pt>
                <c:pt idx="98">
                  <c:v>45736</c:v>
                </c:pt>
                <c:pt idx="99">
                  <c:v>45737</c:v>
                </c:pt>
                <c:pt idx="100">
                  <c:v>45740</c:v>
                </c:pt>
                <c:pt idx="101">
                  <c:v>45741</c:v>
                </c:pt>
                <c:pt idx="102">
                  <c:v>45742</c:v>
                </c:pt>
                <c:pt idx="103">
                  <c:v>45743</c:v>
                </c:pt>
                <c:pt idx="104">
                  <c:v>45744</c:v>
                </c:pt>
                <c:pt idx="105">
                  <c:v>45747</c:v>
                </c:pt>
                <c:pt idx="106">
                  <c:v>45748</c:v>
                </c:pt>
                <c:pt idx="107">
                  <c:v>45749</c:v>
                </c:pt>
                <c:pt idx="108">
                  <c:v>45750</c:v>
                </c:pt>
                <c:pt idx="109">
                  <c:v>45751</c:v>
                </c:pt>
                <c:pt idx="110">
                  <c:v>45754</c:v>
                </c:pt>
                <c:pt idx="111">
                  <c:v>45755</c:v>
                </c:pt>
                <c:pt idx="112">
                  <c:v>45756</c:v>
                </c:pt>
                <c:pt idx="113">
                  <c:v>45757</c:v>
                </c:pt>
                <c:pt idx="114">
                  <c:v>45758</c:v>
                </c:pt>
                <c:pt idx="115">
                  <c:v>45761</c:v>
                </c:pt>
                <c:pt idx="116">
                  <c:v>45762</c:v>
                </c:pt>
                <c:pt idx="117">
                  <c:v>45763</c:v>
                </c:pt>
                <c:pt idx="118">
                  <c:v>45764</c:v>
                </c:pt>
                <c:pt idx="119">
                  <c:v>45768</c:v>
                </c:pt>
                <c:pt idx="120">
                  <c:v>45769</c:v>
                </c:pt>
                <c:pt idx="121">
                  <c:v>45770</c:v>
                </c:pt>
                <c:pt idx="122">
                  <c:v>45771</c:v>
                </c:pt>
                <c:pt idx="123">
                  <c:v>45772</c:v>
                </c:pt>
                <c:pt idx="124">
                  <c:v>45775</c:v>
                </c:pt>
                <c:pt idx="125">
                  <c:v>45776</c:v>
                </c:pt>
                <c:pt idx="126">
                  <c:v>45777</c:v>
                </c:pt>
                <c:pt idx="127">
                  <c:v>45778</c:v>
                </c:pt>
                <c:pt idx="128">
                  <c:v>45779</c:v>
                </c:pt>
                <c:pt idx="129">
                  <c:v>45782</c:v>
                </c:pt>
                <c:pt idx="130">
                  <c:v>45783</c:v>
                </c:pt>
                <c:pt idx="131">
                  <c:v>45784</c:v>
                </c:pt>
                <c:pt idx="132">
                  <c:v>45785</c:v>
                </c:pt>
                <c:pt idx="133">
                  <c:v>45786</c:v>
                </c:pt>
                <c:pt idx="134">
                  <c:v>45789</c:v>
                </c:pt>
                <c:pt idx="135">
                  <c:v>45790</c:v>
                </c:pt>
                <c:pt idx="136">
                  <c:v>45791</c:v>
                </c:pt>
                <c:pt idx="137">
                  <c:v>45792</c:v>
                </c:pt>
                <c:pt idx="138">
                  <c:v>45793</c:v>
                </c:pt>
                <c:pt idx="139">
                  <c:v>45796</c:v>
                </c:pt>
                <c:pt idx="140">
                  <c:v>45797</c:v>
                </c:pt>
                <c:pt idx="141">
                  <c:v>45798</c:v>
                </c:pt>
                <c:pt idx="142">
                  <c:v>45799</c:v>
                </c:pt>
                <c:pt idx="143">
                  <c:v>45800</c:v>
                </c:pt>
                <c:pt idx="144">
                  <c:v>45804</c:v>
                </c:pt>
                <c:pt idx="145">
                  <c:v>45805</c:v>
                </c:pt>
                <c:pt idx="146">
                  <c:v>45806</c:v>
                </c:pt>
                <c:pt idx="147">
                  <c:v>45807</c:v>
                </c:pt>
                <c:pt idx="148">
                  <c:v>45810</c:v>
                </c:pt>
                <c:pt idx="149">
                  <c:v>45811</c:v>
                </c:pt>
                <c:pt idx="150">
                  <c:v>45812</c:v>
                </c:pt>
                <c:pt idx="151">
                  <c:v>45813</c:v>
                </c:pt>
                <c:pt idx="152">
                  <c:v>45814</c:v>
                </c:pt>
                <c:pt idx="153">
                  <c:v>45817</c:v>
                </c:pt>
                <c:pt idx="154">
                  <c:v>45818</c:v>
                </c:pt>
                <c:pt idx="155">
                  <c:v>45819</c:v>
                </c:pt>
                <c:pt idx="156">
                  <c:v>45820</c:v>
                </c:pt>
                <c:pt idx="157">
                  <c:v>45821</c:v>
                </c:pt>
                <c:pt idx="158">
                  <c:v>45824</c:v>
                </c:pt>
                <c:pt idx="159">
                  <c:v>45825</c:v>
                </c:pt>
                <c:pt idx="160">
                  <c:v>45826</c:v>
                </c:pt>
                <c:pt idx="161">
                  <c:v>45828</c:v>
                </c:pt>
                <c:pt idx="162">
                  <c:v>45831</c:v>
                </c:pt>
                <c:pt idx="163">
                  <c:v>45832</c:v>
                </c:pt>
                <c:pt idx="164">
                  <c:v>45833</c:v>
                </c:pt>
                <c:pt idx="165">
                  <c:v>45834</c:v>
                </c:pt>
                <c:pt idx="166">
                  <c:v>45835</c:v>
                </c:pt>
                <c:pt idx="167">
                  <c:v>45838</c:v>
                </c:pt>
                <c:pt idx="168">
                  <c:v>45839</c:v>
                </c:pt>
                <c:pt idx="169">
                  <c:v>45840</c:v>
                </c:pt>
                <c:pt idx="170">
                  <c:v>45841</c:v>
                </c:pt>
                <c:pt idx="171">
                  <c:v>45845</c:v>
                </c:pt>
                <c:pt idx="172">
                  <c:v>45846</c:v>
                </c:pt>
                <c:pt idx="173">
                  <c:v>45847</c:v>
                </c:pt>
                <c:pt idx="174">
                  <c:v>45848</c:v>
                </c:pt>
                <c:pt idx="175">
                  <c:v>45849</c:v>
                </c:pt>
                <c:pt idx="176">
                  <c:v>45852</c:v>
                </c:pt>
                <c:pt idx="177">
                  <c:v>45853</c:v>
                </c:pt>
                <c:pt idx="178">
                  <c:v>45854</c:v>
                </c:pt>
                <c:pt idx="179">
                  <c:v>45855</c:v>
                </c:pt>
                <c:pt idx="180">
                  <c:v>45856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45866</c:v>
                </c:pt>
                <c:pt idx="187">
                  <c:v>45867</c:v>
                </c:pt>
                <c:pt idx="188">
                  <c:v>45868</c:v>
                </c:pt>
                <c:pt idx="189">
                  <c:v>45869</c:v>
                </c:pt>
                <c:pt idx="190">
                  <c:v>45870</c:v>
                </c:pt>
                <c:pt idx="191">
                  <c:v>45873</c:v>
                </c:pt>
                <c:pt idx="192">
                  <c:v>45874</c:v>
                </c:pt>
                <c:pt idx="193">
                  <c:v>45875</c:v>
                </c:pt>
                <c:pt idx="194">
                  <c:v>45876</c:v>
                </c:pt>
                <c:pt idx="195">
                  <c:v>45877</c:v>
                </c:pt>
                <c:pt idx="196">
                  <c:v>45880</c:v>
                </c:pt>
                <c:pt idx="197">
                  <c:v>45881</c:v>
                </c:pt>
                <c:pt idx="198">
                  <c:v>45882</c:v>
                </c:pt>
                <c:pt idx="199">
                  <c:v>45883</c:v>
                </c:pt>
                <c:pt idx="200">
                  <c:v>45884</c:v>
                </c:pt>
                <c:pt idx="201">
                  <c:v>45887</c:v>
                </c:pt>
                <c:pt idx="202">
                  <c:v>45888</c:v>
                </c:pt>
                <c:pt idx="203">
                  <c:v>45889</c:v>
                </c:pt>
                <c:pt idx="204">
                  <c:v>45890</c:v>
                </c:pt>
                <c:pt idx="205">
                  <c:v>45891</c:v>
                </c:pt>
                <c:pt idx="206">
                  <c:v>45894</c:v>
                </c:pt>
                <c:pt idx="207">
                  <c:v>45895</c:v>
                </c:pt>
                <c:pt idx="208">
                  <c:v>45896</c:v>
                </c:pt>
                <c:pt idx="209">
                  <c:v>45897</c:v>
                </c:pt>
                <c:pt idx="210">
                  <c:v>45898</c:v>
                </c:pt>
                <c:pt idx="211">
                  <c:v>45902</c:v>
                </c:pt>
                <c:pt idx="212">
                  <c:v>45903</c:v>
                </c:pt>
                <c:pt idx="213">
                  <c:v>45904</c:v>
                </c:pt>
                <c:pt idx="214">
                  <c:v>45905</c:v>
                </c:pt>
                <c:pt idx="215">
                  <c:v>45908</c:v>
                </c:pt>
                <c:pt idx="216">
                  <c:v>45909</c:v>
                </c:pt>
                <c:pt idx="217">
                  <c:v>45910</c:v>
                </c:pt>
                <c:pt idx="218">
                  <c:v>45911</c:v>
                </c:pt>
                <c:pt idx="219">
                  <c:v>45912</c:v>
                </c:pt>
                <c:pt idx="220">
                  <c:v>45915</c:v>
                </c:pt>
                <c:pt idx="221">
                  <c:v>45916</c:v>
                </c:pt>
                <c:pt idx="222">
                  <c:v>45917</c:v>
                </c:pt>
                <c:pt idx="223">
                  <c:v>45918</c:v>
                </c:pt>
                <c:pt idx="224">
                  <c:v>45919</c:v>
                </c:pt>
                <c:pt idx="225">
                  <c:v>45922</c:v>
                </c:pt>
                <c:pt idx="226">
                  <c:v>45923</c:v>
                </c:pt>
                <c:pt idx="227">
                  <c:v>45924</c:v>
                </c:pt>
                <c:pt idx="228">
                  <c:v>45925</c:v>
                </c:pt>
                <c:pt idx="229">
                  <c:v>45926</c:v>
                </c:pt>
                <c:pt idx="230">
                  <c:v>45929</c:v>
                </c:pt>
                <c:pt idx="231">
                  <c:v>45930</c:v>
                </c:pt>
                <c:pt idx="232">
                  <c:v>45931</c:v>
                </c:pt>
                <c:pt idx="233">
                  <c:v>45932</c:v>
                </c:pt>
                <c:pt idx="234">
                  <c:v>45933</c:v>
                </c:pt>
                <c:pt idx="235">
                  <c:v>45936</c:v>
                </c:pt>
                <c:pt idx="236">
                  <c:v>45937</c:v>
                </c:pt>
                <c:pt idx="237">
                  <c:v>45938</c:v>
                </c:pt>
                <c:pt idx="238">
                  <c:v>45939</c:v>
                </c:pt>
                <c:pt idx="239">
                  <c:v>45940</c:v>
                </c:pt>
                <c:pt idx="240">
                  <c:v>45943</c:v>
                </c:pt>
                <c:pt idx="241">
                  <c:v>45944</c:v>
                </c:pt>
                <c:pt idx="242">
                  <c:v>45945</c:v>
                </c:pt>
                <c:pt idx="243">
                  <c:v>45946</c:v>
                </c:pt>
                <c:pt idx="244">
                  <c:v>45947</c:v>
                </c:pt>
                <c:pt idx="245">
                  <c:v>45950</c:v>
                </c:pt>
                <c:pt idx="246">
                  <c:v>45951</c:v>
                </c:pt>
                <c:pt idx="247">
                  <c:v>45952</c:v>
                </c:pt>
                <c:pt idx="248">
                  <c:v>45953</c:v>
                </c:pt>
                <c:pt idx="249">
                  <c:v>45954</c:v>
                </c:pt>
                <c:pt idx="250">
                  <c:v>45957</c:v>
                </c:pt>
                <c:pt idx="251">
                  <c:v>45958</c:v>
                </c:pt>
                <c:pt idx="252">
                  <c:v>45959</c:v>
                </c:pt>
                <c:pt idx="253">
                  <c:v>45960</c:v>
                </c:pt>
                <c:pt idx="254">
                  <c:v>45961</c:v>
                </c:pt>
                <c:pt idx="255">
                  <c:v>45964</c:v>
                </c:pt>
                <c:pt idx="256">
                  <c:v>45965</c:v>
                </c:pt>
                <c:pt idx="257">
                  <c:v>45966</c:v>
                </c:pt>
                <c:pt idx="258">
                  <c:v>45967</c:v>
                </c:pt>
                <c:pt idx="259">
                  <c:v>45968</c:v>
                </c:pt>
                <c:pt idx="260">
                  <c:v>45971</c:v>
                </c:pt>
                <c:pt idx="261">
                  <c:v>45972</c:v>
                </c:pt>
                <c:pt idx="262">
                  <c:v>45973</c:v>
                </c:pt>
                <c:pt idx="263">
                  <c:v>45974</c:v>
                </c:pt>
                <c:pt idx="264">
                  <c:v>45975</c:v>
                </c:pt>
                <c:pt idx="265">
                  <c:v>45978</c:v>
                </c:pt>
                <c:pt idx="266">
                  <c:v>45979</c:v>
                </c:pt>
                <c:pt idx="267">
                  <c:v>45980</c:v>
                </c:pt>
                <c:pt idx="268">
                  <c:v>45981</c:v>
                </c:pt>
                <c:pt idx="269">
                  <c:v>45982</c:v>
                </c:pt>
                <c:pt idx="270">
                  <c:v>45985</c:v>
                </c:pt>
                <c:pt idx="271">
                  <c:v>45986</c:v>
                </c:pt>
                <c:pt idx="272">
                  <c:v>45987</c:v>
                </c:pt>
                <c:pt idx="273">
                  <c:v>45989</c:v>
                </c:pt>
                <c:pt idx="274">
                  <c:v>45992</c:v>
                </c:pt>
                <c:pt idx="275">
                  <c:v>45993</c:v>
                </c:pt>
                <c:pt idx="276">
                  <c:v>45994</c:v>
                </c:pt>
                <c:pt idx="277">
                  <c:v>45995</c:v>
                </c:pt>
                <c:pt idx="278">
                  <c:v>45996</c:v>
                </c:pt>
                <c:pt idx="279">
                  <c:v>45999</c:v>
                </c:pt>
                <c:pt idx="280">
                  <c:v>46000</c:v>
                </c:pt>
                <c:pt idx="281">
                  <c:v>46001</c:v>
                </c:pt>
                <c:pt idx="282">
                  <c:v>46002</c:v>
                </c:pt>
                <c:pt idx="283">
                  <c:v>46003</c:v>
                </c:pt>
                <c:pt idx="284">
                  <c:v>46006</c:v>
                </c:pt>
                <c:pt idx="285">
                  <c:v>46007</c:v>
                </c:pt>
                <c:pt idx="286">
                  <c:v>46008</c:v>
                </c:pt>
                <c:pt idx="287">
                  <c:v>46009</c:v>
                </c:pt>
                <c:pt idx="288">
                  <c:v>46010</c:v>
                </c:pt>
                <c:pt idx="289">
                  <c:v>46013</c:v>
                </c:pt>
                <c:pt idx="290">
                  <c:v>46014</c:v>
                </c:pt>
                <c:pt idx="291">
                  <c:v>46015</c:v>
                </c:pt>
                <c:pt idx="292">
                  <c:v>46017</c:v>
                </c:pt>
                <c:pt idx="293">
                  <c:v>46020</c:v>
                </c:pt>
                <c:pt idx="294">
                  <c:v>46021</c:v>
                </c:pt>
                <c:pt idx="295">
                  <c:v>46022</c:v>
                </c:pt>
                <c:pt idx="296">
                  <c:v>46024</c:v>
                </c:pt>
                <c:pt idx="297">
                  <c:v>46027</c:v>
                </c:pt>
                <c:pt idx="298">
                  <c:v>46028</c:v>
                </c:pt>
                <c:pt idx="299">
                  <c:v>46029</c:v>
                </c:pt>
                <c:pt idx="300">
                  <c:v>46030</c:v>
                </c:pt>
                <c:pt idx="301">
                  <c:v>46031</c:v>
                </c:pt>
                <c:pt idx="302">
                  <c:v>46034</c:v>
                </c:pt>
                <c:pt idx="303">
                  <c:v>46035</c:v>
                </c:pt>
                <c:pt idx="304">
                  <c:v>46036</c:v>
                </c:pt>
                <c:pt idx="305">
                  <c:v>46037</c:v>
                </c:pt>
                <c:pt idx="306">
                  <c:v>46038</c:v>
                </c:pt>
                <c:pt idx="307">
                  <c:v>46042</c:v>
                </c:pt>
                <c:pt idx="308">
                  <c:v>46043</c:v>
                </c:pt>
                <c:pt idx="309">
                  <c:v>46044</c:v>
                </c:pt>
                <c:pt idx="310">
                  <c:v>46045</c:v>
                </c:pt>
                <c:pt idx="311">
                  <c:v>46048</c:v>
                </c:pt>
                <c:pt idx="312">
                  <c:v>46049</c:v>
                </c:pt>
                <c:pt idx="313">
                  <c:v>46050</c:v>
                </c:pt>
                <c:pt idx="314">
                  <c:v>46051</c:v>
                </c:pt>
                <c:pt idx="315">
                  <c:v>46052</c:v>
                </c:pt>
                <c:pt idx="316">
                  <c:v>46055</c:v>
                </c:pt>
                <c:pt idx="317">
                  <c:v>46056</c:v>
                </c:pt>
                <c:pt idx="318">
                  <c:v>46057</c:v>
                </c:pt>
                <c:pt idx="319">
                  <c:v>46058</c:v>
                </c:pt>
                <c:pt idx="320">
                  <c:v>46059</c:v>
                </c:pt>
                <c:pt idx="321">
                  <c:v>46062</c:v>
                </c:pt>
                <c:pt idx="322">
                  <c:v>46063</c:v>
                </c:pt>
                <c:pt idx="323">
                  <c:v>46064</c:v>
                </c:pt>
                <c:pt idx="324">
                  <c:v>46065</c:v>
                </c:pt>
                <c:pt idx="325">
                  <c:v>46066</c:v>
                </c:pt>
                <c:pt idx="326">
                  <c:v>46070</c:v>
                </c:pt>
                <c:pt idx="327">
                  <c:v>46071</c:v>
                </c:pt>
                <c:pt idx="328">
                  <c:v>46072</c:v>
                </c:pt>
                <c:pt idx="329">
                  <c:v>46073</c:v>
                </c:pt>
                <c:pt idx="330">
                  <c:v>46076</c:v>
                </c:pt>
                <c:pt idx="331">
                  <c:v>46077</c:v>
                </c:pt>
                <c:pt idx="332">
                  <c:v>46078</c:v>
                </c:pt>
                <c:pt idx="333">
                  <c:v>46079</c:v>
                </c:pt>
                <c:pt idx="334">
                  <c:v>46080</c:v>
                </c:pt>
                <c:pt idx="335">
                  <c:v>46083</c:v>
                </c:pt>
                <c:pt idx="336">
                  <c:v>46084</c:v>
                </c:pt>
                <c:pt idx="337">
                  <c:v>46085</c:v>
                </c:pt>
                <c:pt idx="338">
                  <c:v>46086</c:v>
                </c:pt>
                <c:pt idx="339">
                  <c:v>46087</c:v>
                </c:pt>
                <c:pt idx="340">
                  <c:v>46090</c:v>
                </c:pt>
                <c:pt idx="341">
                  <c:v>46091</c:v>
                </c:pt>
                <c:pt idx="342">
                  <c:v>46092</c:v>
                </c:pt>
                <c:pt idx="343">
                  <c:v>46093</c:v>
                </c:pt>
                <c:pt idx="344">
                  <c:v>46094</c:v>
                </c:pt>
                <c:pt idx="345">
                  <c:v>46097</c:v>
                </c:pt>
                <c:pt idx="346">
                  <c:v>46098</c:v>
                </c:pt>
                <c:pt idx="347">
                  <c:v>46099</c:v>
                </c:pt>
                <c:pt idx="348">
                  <c:v>46100</c:v>
                </c:pt>
                <c:pt idx="349">
                  <c:v>46101</c:v>
                </c:pt>
                <c:pt idx="350">
                  <c:v>46104</c:v>
                </c:pt>
                <c:pt idx="351">
                  <c:v>46105</c:v>
                </c:pt>
                <c:pt idx="352">
                  <c:v>46106</c:v>
                </c:pt>
                <c:pt idx="353">
                  <c:v>46107</c:v>
                </c:pt>
                <c:pt idx="354">
                  <c:v>46108</c:v>
                </c:pt>
                <c:pt idx="355">
                  <c:v>46111</c:v>
                </c:pt>
                <c:pt idx="356">
                  <c:v>46112</c:v>
                </c:pt>
                <c:pt idx="357">
                  <c:v>46113</c:v>
                </c:pt>
                <c:pt idx="358">
                  <c:v>46114</c:v>
                </c:pt>
                <c:pt idx="359">
                  <c:v>46118</c:v>
                </c:pt>
                <c:pt idx="360">
                  <c:v>46119</c:v>
                </c:pt>
                <c:pt idx="361">
                  <c:v>46120</c:v>
                </c:pt>
                <c:pt idx="362">
                  <c:v>46121</c:v>
                </c:pt>
                <c:pt idx="363">
                  <c:v>46122</c:v>
                </c:pt>
                <c:pt idx="364">
                  <c:v>46125</c:v>
                </c:pt>
                <c:pt idx="365">
                  <c:v>46126</c:v>
                </c:pt>
                <c:pt idx="366">
                  <c:v>46127</c:v>
                </c:pt>
                <c:pt idx="367">
                  <c:v>46128</c:v>
                </c:pt>
                <c:pt idx="368">
                  <c:v>46129</c:v>
                </c:pt>
                <c:pt idx="369">
                  <c:v>46132</c:v>
                </c:pt>
                <c:pt idx="370">
                  <c:v>46133</c:v>
                </c:pt>
                <c:pt idx="371">
                  <c:v>46134</c:v>
                </c:pt>
                <c:pt idx="372">
                  <c:v>46135</c:v>
                </c:pt>
                <c:pt idx="373">
                  <c:v>46136</c:v>
                </c:pt>
                <c:pt idx="374">
                  <c:v>46139</c:v>
                </c:pt>
                <c:pt idx="375">
                  <c:v>46140</c:v>
                </c:pt>
                <c:pt idx="376">
                  <c:v>46141</c:v>
                </c:pt>
                <c:pt idx="377">
                  <c:v>46142</c:v>
                </c:pt>
                <c:pt idx="378">
                  <c:v>46143</c:v>
                </c:pt>
                <c:pt idx="379">
                  <c:v>46146</c:v>
                </c:pt>
                <c:pt idx="380">
                  <c:v>46147</c:v>
                </c:pt>
                <c:pt idx="381">
                  <c:v>46148</c:v>
                </c:pt>
                <c:pt idx="382">
                  <c:v>46149</c:v>
                </c:pt>
                <c:pt idx="383">
                  <c:v>46150</c:v>
                </c:pt>
                <c:pt idx="384">
                  <c:v>46153</c:v>
                </c:pt>
                <c:pt idx="385">
                  <c:v>46154</c:v>
                </c:pt>
                <c:pt idx="386">
                  <c:v>46155</c:v>
                </c:pt>
                <c:pt idx="387">
                  <c:v>46156</c:v>
                </c:pt>
                <c:pt idx="388">
                  <c:v>46157</c:v>
                </c:pt>
                <c:pt idx="389">
                  <c:v>46160</c:v>
                </c:pt>
                <c:pt idx="390">
                  <c:v>46161</c:v>
                </c:pt>
                <c:pt idx="391">
                  <c:v>46162</c:v>
                </c:pt>
                <c:pt idx="392">
                  <c:v>46163</c:v>
                </c:pt>
                <c:pt idx="393">
                  <c:v>46164</c:v>
                </c:pt>
                <c:pt idx="394">
                  <c:v>46168</c:v>
                </c:pt>
                <c:pt idx="395">
                  <c:v>46169</c:v>
                </c:pt>
                <c:pt idx="396">
                  <c:v>46170</c:v>
                </c:pt>
                <c:pt idx="397">
                  <c:v>46171</c:v>
                </c:pt>
                <c:pt idx="398">
                  <c:v>46174</c:v>
                </c:pt>
                <c:pt idx="399">
                  <c:v>46175</c:v>
                </c:pt>
                <c:pt idx="400">
                  <c:v>46176</c:v>
                </c:pt>
                <c:pt idx="401">
                  <c:v>46177</c:v>
                </c:pt>
                <c:pt idx="402">
                  <c:v>46178</c:v>
                </c:pt>
                <c:pt idx="403">
                  <c:v>46181</c:v>
                </c:pt>
                <c:pt idx="404">
                  <c:v>46182</c:v>
                </c:pt>
                <c:pt idx="405">
                  <c:v>46183</c:v>
                </c:pt>
                <c:pt idx="406">
                  <c:v>46184</c:v>
                </c:pt>
                <c:pt idx="407">
                  <c:v>46185</c:v>
                </c:pt>
                <c:pt idx="408">
                  <c:v>46188</c:v>
                </c:pt>
                <c:pt idx="409">
                  <c:v>46189</c:v>
                </c:pt>
                <c:pt idx="410">
                  <c:v>46190</c:v>
                </c:pt>
                <c:pt idx="411">
                  <c:v>46191</c:v>
                </c:pt>
                <c:pt idx="412">
                  <c:v>46195</c:v>
                </c:pt>
                <c:pt idx="413">
                  <c:v>46196</c:v>
                </c:pt>
                <c:pt idx="414">
                  <c:v>46197</c:v>
                </c:pt>
                <c:pt idx="415">
                  <c:v>46198</c:v>
                </c:pt>
                <c:pt idx="416">
                  <c:v>46199</c:v>
                </c:pt>
                <c:pt idx="417">
                  <c:v>46202</c:v>
                </c:pt>
                <c:pt idx="418">
                  <c:v>46203</c:v>
                </c:pt>
                <c:pt idx="419">
                  <c:v>46204</c:v>
                </c:pt>
                <c:pt idx="420">
                  <c:v>46205</c:v>
                </c:pt>
                <c:pt idx="421">
                  <c:v>46209</c:v>
                </c:pt>
                <c:pt idx="422">
                  <c:v>46210</c:v>
                </c:pt>
                <c:pt idx="423">
                  <c:v>46211</c:v>
                </c:pt>
                <c:pt idx="424">
                  <c:v>46212</c:v>
                </c:pt>
                <c:pt idx="425">
                  <c:v>46213</c:v>
                </c:pt>
                <c:pt idx="426">
                  <c:v>46216</c:v>
                </c:pt>
                <c:pt idx="427">
                  <c:v>46217</c:v>
                </c:pt>
                <c:pt idx="428">
                  <c:v>46218</c:v>
                </c:pt>
                <c:pt idx="429">
                  <c:v>46219</c:v>
                </c:pt>
                <c:pt idx="430">
                  <c:v>46220</c:v>
                </c:pt>
                <c:pt idx="431">
                  <c:v>46223</c:v>
                </c:pt>
                <c:pt idx="432">
                  <c:v>46224</c:v>
                </c:pt>
                <c:pt idx="433">
                  <c:v>46225</c:v>
                </c:pt>
                <c:pt idx="434">
                  <c:v>46226</c:v>
                </c:pt>
                <c:pt idx="435">
                  <c:v>46227</c:v>
                </c:pt>
                <c:pt idx="436">
                  <c:v>46230</c:v>
                </c:pt>
                <c:pt idx="437">
                  <c:v>46231</c:v>
                </c:pt>
                <c:pt idx="438">
                  <c:v>46232</c:v>
                </c:pt>
                <c:pt idx="439">
                  <c:v>46233</c:v>
                </c:pt>
                <c:pt idx="440">
                  <c:v>46234</c:v>
                </c:pt>
              </c:numCache>
            </c:numRef>
          </c:cat>
          <c:val>
            <c:numRef>
              <c:f>Backtest!$B$2:$B$442</c:f>
              <c:numCache>
                <c:formatCode>General</c:formatCode>
                <c:ptCount val="441"/>
                <c:pt idx="0">
                  <c:v>211.03</c:v>
                </c:pt>
                <c:pt idx="1">
                  <c:v>1326.14</c:v>
                </c:pt>
                <c:pt idx="2">
                  <c:v>1935.55</c:v>
                </c:pt>
                <c:pt idx="3">
                  <c:v>-3432.99</c:v>
                </c:pt>
                <c:pt idx="4">
                  <c:v>-2686.58</c:v>
                </c:pt>
                <c:pt idx="5">
                  <c:v>870.47</c:v>
                </c:pt>
                <c:pt idx="6">
                  <c:v>-643.04</c:v>
                </c:pt>
                <c:pt idx="7">
                  <c:v>1940.46</c:v>
                </c:pt>
                <c:pt idx="8">
                  <c:v>3563.12</c:v>
                </c:pt>
                <c:pt idx="9">
                  <c:v>1711.76</c:v>
                </c:pt>
                <c:pt idx="10">
                  <c:v>572.67999999999995</c:v>
                </c:pt>
                <c:pt idx="11">
                  <c:v>-449.35</c:v>
                </c:pt>
                <c:pt idx="12">
                  <c:v>-1270.5999999999999</c:v>
                </c:pt>
                <c:pt idx="13">
                  <c:v>-1781.94</c:v>
                </c:pt>
                <c:pt idx="14">
                  <c:v>-798.11</c:v>
                </c:pt>
                <c:pt idx="15">
                  <c:v>-2688.98</c:v>
                </c:pt>
                <c:pt idx="16">
                  <c:v>523.54</c:v>
                </c:pt>
                <c:pt idx="17">
                  <c:v>219.86</c:v>
                </c:pt>
                <c:pt idx="18">
                  <c:v>11.78</c:v>
                </c:pt>
                <c:pt idx="19">
                  <c:v>1319.99</c:v>
                </c:pt>
                <c:pt idx="20">
                  <c:v>546.77</c:v>
                </c:pt>
                <c:pt idx="21">
                  <c:v>953.45</c:v>
                </c:pt>
                <c:pt idx="22">
                  <c:v>423.11</c:v>
                </c:pt>
                <c:pt idx="23">
                  <c:v>-1491.55</c:v>
                </c:pt>
                <c:pt idx="24">
                  <c:v>1270.48</c:v>
                </c:pt>
                <c:pt idx="25">
                  <c:v>2242.12</c:v>
                </c:pt>
                <c:pt idx="26">
                  <c:v>-44.33</c:v>
                </c:pt>
                <c:pt idx="27">
                  <c:v>6564.05</c:v>
                </c:pt>
                <c:pt idx="28">
                  <c:v>-1878.22</c:v>
                </c:pt>
                <c:pt idx="29">
                  <c:v>1086.93</c:v>
                </c:pt>
                <c:pt idx="30">
                  <c:v>-3870.53</c:v>
                </c:pt>
                <c:pt idx="31">
                  <c:v>-754.3</c:v>
                </c:pt>
                <c:pt idx="32">
                  <c:v>2859.49</c:v>
                </c:pt>
                <c:pt idx="33">
                  <c:v>-1235.92</c:v>
                </c:pt>
                <c:pt idx="34">
                  <c:v>7920.97</c:v>
                </c:pt>
                <c:pt idx="35">
                  <c:v>3844.38</c:v>
                </c:pt>
                <c:pt idx="36">
                  <c:v>-4627.53</c:v>
                </c:pt>
                <c:pt idx="37">
                  <c:v>-5895.35</c:v>
                </c:pt>
                <c:pt idx="38">
                  <c:v>626.44000000000005</c:v>
                </c:pt>
                <c:pt idx="39">
                  <c:v>1813.13</c:v>
                </c:pt>
                <c:pt idx="40">
                  <c:v>3026.04</c:v>
                </c:pt>
                <c:pt idx="41">
                  <c:v>2135.5</c:v>
                </c:pt>
                <c:pt idx="42">
                  <c:v>444.79</c:v>
                </c:pt>
                <c:pt idx="43">
                  <c:v>-1501.44</c:v>
                </c:pt>
                <c:pt idx="44">
                  <c:v>-2208.04</c:v>
                </c:pt>
                <c:pt idx="45">
                  <c:v>-976.95</c:v>
                </c:pt>
                <c:pt idx="46">
                  <c:v>944.66</c:v>
                </c:pt>
                <c:pt idx="47">
                  <c:v>2303.21</c:v>
                </c:pt>
                <c:pt idx="48">
                  <c:v>646.16999999999996</c:v>
                </c:pt>
                <c:pt idx="49">
                  <c:v>-1804.78</c:v>
                </c:pt>
                <c:pt idx="50">
                  <c:v>304.77</c:v>
                </c:pt>
                <c:pt idx="51">
                  <c:v>-3022.36</c:v>
                </c:pt>
                <c:pt idx="52">
                  <c:v>642.21</c:v>
                </c:pt>
                <c:pt idx="53">
                  <c:v>-899.36</c:v>
                </c:pt>
                <c:pt idx="54">
                  <c:v>2362.61</c:v>
                </c:pt>
                <c:pt idx="55">
                  <c:v>606.96</c:v>
                </c:pt>
                <c:pt idx="56">
                  <c:v>2767.5</c:v>
                </c:pt>
                <c:pt idx="57">
                  <c:v>1115.27</c:v>
                </c:pt>
                <c:pt idx="58">
                  <c:v>1146.83</c:v>
                </c:pt>
                <c:pt idx="59">
                  <c:v>851.64</c:v>
                </c:pt>
                <c:pt idx="60">
                  <c:v>133.76</c:v>
                </c:pt>
                <c:pt idx="61">
                  <c:v>-11652.17</c:v>
                </c:pt>
                <c:pt idx="62">
                  <c:v>1396.51</c:v>
                </c:pt>
                <c:pt idx="63">
                  <c:v>1004.86</c:v>
                </c:pt>
                <c:pt idx="64">
                  <c:v>3259.46</c:v>
                </c:pt>
                <c:pt idx="65">
                  <c:v>512.94000000000005</c:v>
                </c:pt>
                <c:pt idx="66">
                  <c:v>-248.28</c:v>
                </c:pt>
                <c:pt idx="67">
                  <c:v>392.09</c:v>
                </c:pt>
                <c:pt idx="68">
                  <c:v>2832.32</c:v>
                </c:pt>
                <c:pt idx="69">
                  <c:v>843.36</c:v>
                </c:pt>
                <c:pt idx="70">
                  <c:v>-3370.29</c:v>
                </c:pt>
                <c:pt idx="71">
                  <c:v>1670.11</c:v>
                </c:pt>
                <c:pt idx="72">
                  <c:v>-1049.3599999999999</c:v>
                </c:pt>
                <c:pt idx="73">
                  <c:v>-755.13</c:v>
                </c:pt>
                <c:pt idx="74">
                  <c:v>-245.37</c:v>
                </c:pt>
                <c:pt idx="75">
                  <c:v>216.02</c:v>
                </c:pt>
                <c:pt idx="76">
                  <c:v>408.8</c:v>
                </c:pt>
                <c:pt idx="77">
                  <c:v>970.45</c:v>
                </c:pt>
                <c:pt idx="78">
                  <c:v>-1488.75</c:v>
                </c:pt>
                <c:pt idx="79">
                  <c:v>-3305.32</c:v>
                </c:pt>
                <c:pt idx="80">
                  <c:v>-2867.17</c:v>
                </c:pt>
                <c:pt idx="81">
                  <c:v>-2026.45</c:v>
                </c:pt>
                <c:pt idx="82">
                  <c:v>2132.2199999999998</c:v>
                </c:pt>
                <c:pt idx="83">
                  <c:v>-4286.17</c:v>
                </c:pt>
                <c:pt idx="84">
                  <c:v>2530.6</c:v>
                </c:pt>
                <c:pt idx="85">
                  <c:v>-3390.28</c:v>
                </c:pt>
                <c:pt idx="86">
                  <c:v>-792.76</c:v>
                </c:pt>
                <c:pt idx="87">
                  <c:v>1506.18</c:v>
                </c:pt>
                <c:pt idx="88">
                  <c:v>-7889.19</c:v>
                </c:pt>
                <c:pt idx="89">
                  <c:v>603.1</c:v>
                </c:pt>
                <c:pt idx="90">
                  <c:v>-4851.1400000000003</c:v>
                </c:pt>
                <c:pt idx="91">
                  <c:v>-52.67</c:v>
                </c:pt>
                <c:pt idx="92">
                  <c:v>2044.98</c:v>
                </c:pt>
                <c:pt idx="93">
                  <c:v>-1913.66</c:v>
                </c:pt>
                <c:pt idx="94">
                  <c:v>1885.17</c:v>
                </c:pt>
                <c:pt idx="95">
                  <c:v>1091.94</c:v>
                </c:pt>
                <c:pt idx="96">
                  <c:v>-1496.91</c:v>
                </c:pt>
                <c:pt idx="97">
                  <c:v>2668.95</c:v>
                </c:pt>
                <c:pt idx="98">
                  <c:v>-174.26</c:v>
                </c:pt>
                <c:pt idx="99">
                  <c:v>-351.4</c:v>
                </c:pt>
                <c:pt idx="100">
                  <c:v>3069.29</c:v>
                </c:pt>
                <c:pt idx="101">
                  <c:v>-613.28</c:v>
                </c:pt>
                <c:pt idx="102">
                  <c:v>-3653.51</c:v>
                </c:pt>
                <c:pt idx="103">
                  <c:v>-1780.9</c:v>
                </c:pt>
                <c:pt idx="104">
                  <c:v>-2363.98</c:v>
                </c:pt>
                <c:pt idx="105">
                  <c:v>411.09</c:v>
                </c:pt>
                <c:pt idx="106">
                  <c:v>-158.11000000000001</c:v>
                </c:pt>
                <c:pt idx="107">
                  <c:v>1152.06</c:v>
                </c:pt>
                <c:pt idx="108">
                  <c:v>-8058.59</c:v>
                </c:pt>
                <c:pt idx="109">
                  <c:v>-7144.2</c:v>
                </c:pt>
                <c:pt idx="110">
                  <c:v>733.98</c:v>
                </c:pt>
                <c:pt idx="111">
                  <c:v>-1125.27</c:v>
                </c:pt>
                <c:pt idx="112">
                  <c:v>12669.93</c:v>
                </c:pt>
                <c:pt idx="113">
                  <c:v>-6798.6</c:v>
                </c:pt>
                <c:pt idx="114">
                  <c:v>2886.65</c:v>
                </c:pt>
                <c:pt idx="115">
                  <c:v>271.43</c:v>
                </c:pt>
                <c:pt idx="116">
                  <c:v>708.5</c:v>
                </c:pt>
                <c:pt idx="117">
                  <c:v>-2798.2</c:v>
                </c:pt>
                <c:pt idx="118">
                  <c:v>1315.65</c:v>
                </c:pt>
                <c:pt idx="119">
                  <c:v>-3024.59</c:v>
                </c:pt>
                <c:pt idx="120">
                  <c:v>2362.64</c:v>
                </c:pt>
                <c:pt idx="121">
                  <c:v>2922.22</c:v>
                </c:pt>
                <c:pt idx="122">
                  <c:v>3895.72</c:v>
                </c:pt>
                <c:pt idx="123">
                  <c:v>1457.27</c:v>
                </c:pt>
                <c:pt idx="124">
                  <c:v>-59.7</c:v>
                </c:pt>
                <c:pt idx="125">
                  <c:v>355.76</c:v>
                </c:pt>
                <c:pt idx="126">
                  <c:v>712.47</c:v>
                </c:pt>
                <c:pt idx="127">
                  <c:v>-1004.34</c:v>
                </c:pt>
                <c:pt idx="128">
                  <c:v>2819.87</c:v>
                </c:pt>
                <c:pt idx="129">
                  <c:v>-95.44</c:v>
                </c:pt>
                <c:pt idx="130">
                  <c:v>-1684.29</c:v>
                </c:pt>
                <c:pt idx="131">
                  <c:v>-317.89999999999998</c:v>
                </c:pt>
                <c:pt idx="132">
                  <c:v>933</c:v>
                </c:pt>
                <c:pt idx="133">
                  <c:v>524.87</c:v>
                </c:pt>
                <c:pt idx="134">
                  <c:v>5051.62</c:v>
                </c:pt>
                <c:pt idx="135">
                  <c:v>2085.0100000000002</c:v>
                </c:pt>
                <c:pt idx="136">
                  <c:v>2.5</c:v>
                </c:pt>
                <c:pt idx="137">
                  <c:v>215.65</c:v>
                </c:pt>
                <c:pt idx="138">
                  <c:v>110.18</c:v>
                </c:pt>
                <c:pt idx="139">
                  <c:v>-293.32</c:v>
                </c:pt>
                <c:pt idx="140">
                  <c:v>-775.78</c:v>
                </c:pt>
                <c:pt idx="141">
                  <c:v>-2409.5</c:v>
                </c:pt>
                <c:pt idx="142">
                  <c:v>242.93</c:v>
                </c:pt>
                <c:pt idx="143">
                  <c:v>-1001.38</c:v>
                </c:pt>
                <c:pt idx="144">
                  <c:v>3310.17</c:v>
                </c:pt>
                <c:pt idx="145">
                  <c:v>299.91000000000003</c:v>
                </c:pt>
                <c:pt idx="146">
                  <c:v>448.55</c:v>
                </c:pt>
                <c:pt idx="147">
                  <c:v>-824.4</c:v>
                </c:pt>
                <c:pt idx="148">
                  <c:v>1862.59</c:v>
                </c:pt>
                <c:pt idx="149">
                  <c:v>1737.7</c:v>
                </c:pt>
                <c:pt idx="150">
                  <c:v>2016.37</c:v>
                </c:pt>
                <c:pt idx="151">
                  <c:v>-873.73</c:v>
                </c:pt>
                <c:pt idx="152">
                  <c:v>173.68</c:v>
                </c:pt>
                <c:pt idx="153">
                  <c:v>398.5</c:v>
                </c:pt>
                <c:pt idx="154">
                  <c:v>938.05</c:v>
                </c:pt>
                <c:pt idx="155">
                  <c:v>677.33</c:v>
                </c:pt>
                <c:pt idx="156">
                  <c:v>267.74</c:v>
                </c:pt>
                <c:pt idx="157">
                  <c:v>-3479.9</c:v>
                </c:pt>
                <c:pt idx="158">
                  <c:v>2886.8</c:v>
                </c:pt>
                <c:pt idx="159">
                  <c:v>-605.14</c:v>
                </c:pt>
                <c:pt idx="160">
                  <c:v>501.64</c:v>
                </c:pt>
                <c:pt idx="161">
                  <c:v>-755.61</c:v>
                </c:pt>
                <c:pt idx="162">
                  <c:v>429.48</c:v>
                </c:pt>
                <c:pt idx="163">
                  <c:v>4646.1099999999997</c:v>
                </c:pt>
                <c:pt idx="164">
                  <c:v>812.9</c:v>
                </c:pt>
                <c:pt idx="165">
                  <c:v>2020.12</c:v>
                </c:pt>
                <c:pt idx="166">
                  <c:v>-662.39</c:v>
                </c:pt>
                <c:pt idx="167">
                  <c:v>1141.8499999999999</c:v>
                </c:pt>
                <c:pt idx="168">
                  <c:v>-2076.9</c:v>
                </c:pt>
                <c:pt idx="169">
                  <c:v>556.59</c:v>
                </c:pt>
                <c:pt idx="170">
                  <c:v>1254.26</c:v>
                </c:pt>
                <c:pt idx="171">
                  <c:v>-2120.84</c:v>
                </c:pt>
                <c:pt idx="172">
                  <c:v>-203.94</c:v>
                </c:pt>
                <c:pt idx="173">
                  <c:v>1257.7</c:v>
                </c:pt>
                <c:pt idx="174">
                  <c:v>1217.19</c:v>
                </c:pt>
                <c:pt idx="175">
                  <c:v>-842.34</c:v>
                </c:pt>
                <c:pt idx="176">
                  <c:v>448.04</c:v>
                </c:pt>
                <c:pt idx="177">
                  <c:v>298.51</c:v>
                </c:pt>
                <c:pt idx="178">
                  <c:v>762.88</c:v>
                </c:pt>
                <c:pt idx="179">
                  <c:v>644.62</c:v>
                </c:pt>
                <c:pt idx="180">
                  <c:v>-424.87</c:v>
                </c:pt>
                <c:pt idx="181">
                  <c:v>-273.38</c:v>
                </c:pt>
                <c:pt idx="182">
                  <c:v>-1235.27</c:v>
                </c:pt>
                <c:pt idx="183">
                  <c:v>2377.33</c:v>
                </c:pt>
                <c:pt idx="184">
                  <c:v>1227.93</c:v>
                </c:pt>
                <c:pt idx="185">
                  <c:v>1322.82</c:v>
                </c:pt>
                <c:pt idx="186">
                  <c:v>1571.5</c:v>
                </c:pt>
                <c:pt idx="187">
                  <c:v>-371.58</c:v>
                </c:pt>
                <c:pt idx="188">
                  <c:v>1848.97</c:v>
                </c:pt>
                <c:pt idx="189">
                  <c:v>-2790.46</c:v>
                </c:pt>
                <c:pt idx="190">
                  <c:v>-2993.56</c:v>
                </c:pt>
                <c:pt idx="191">
                  <c:v>2814.48</c:v>
                </c:pt>
                <c:pt idx="192">
                  <c:v>-1315.1</c:v>
                </c:pt>
                <c:pt idx="193">
                  <c:v>-1087.93</c:v>
                </c:pt>
                <c:pt idx="194">
                  <c:v>-1101.05</c:v>
                </c:pt>
                <c:pt idx="195">
                  <c:v>747.62</c:v>
                </c:pt>
                <c:pt idx="196">
                  <c:v>-141.66999999999999</c:v>
                </c:pt>
                <c:pt idx="197">
                  <c:v>2090.21</c:v>
                </c:pt>
                <c:pt idx="198">
                  <c:v>2201.69</c:v>
                </c:pt>
                <c:pt idx="199">
                  <c:v>452.32</c:v>
                </c:pt>
                <c:pt idx="200">
                  <c:v>-1618.09</c:v>
                </c:pt>
                <c:pt idx="201">
                  <c:v>-159.69</c:v>
                </c:pt>
                <c:pt idx="202">
                  <c:v>-3645.99</c:v>
                </c:pt>
                <c:pt idx="203">
                  <c:v>-525.17999999999995</c:v>
                </c:pt>
                <c:pt idx="204">
                  <c:v>-310.72000000000003</c:v>
                </c:pt>
                <c:pt idx="205">
                  <c:v>2653.64</c:v>
                </c:pt>
                <c:pt idx="206">
                  <c:v>-1170.5899999999999</c:v>
                </c:pt>
                <c:pt idx="207">
                  <c:v>2468.02</c:v>
                </c:pt>
                <c:pt idx="208">
                  <c:v>492.43</c:v>
                </c:pt>
                <c:pt idx="209">
                  <c:v>2004.5</c:v>
                </c:pt>
                <c:pt idx="210">
                  <c:v>-5392.33</c:v>
                </c:pt>
                <c:pt idx="211">
                  <c:v>451.48</c:v>
                </c:pt>
                <c:pt idx="212">
                  <c:v>-556.84</c:v>
                </c:pt>
                <c:pt idx="213">
                  <c:v>1423.09</c:v>
                </c:pt>
                <c:pt idx="214">
                  <c:v>607.77</c:v>
                </c:pt>
                <c:pt idx="215">
                  <c:v>2071.15</c:v>
                </c:pt>
                <c:pt idx="216">
                  <c:v>36.86</c:v>
                </c:pt>
                <c:pt idx="217">
                  <c:v>3899.12</c:v>
                </c:pt>
                <c:pt idx="218">
                  <c:v>-973.98</c:v>
                </c:pt>
                <c:pt idx="219">
                  <c:v>50.91</c:v>
                </c:pt>
                <c:pt idx="220">
                  <c:v>787.03</c:v>
                </c:pt>
                <c:pt idx="221">
                  <c:v>204.55</c:v>
                </c:pt>
                <c:pt idx="222">
                  <c:v>-269.48</c:v>
                </c:pt>
                <c:pt idx="223">
                  <c:v>539.73</c:v>
                </c:pt>
                <c:pt idx="224">
                  <c:v>-144.75</c:v>
                </c:pt>
                <c:pt idx="225">
                  <c:v>165.8</c:v>
                </c:pt>
                <c:pt idx="226">
                  <c:v>-566.58000000000004</c:v>
                </c:pt>
                <c:pt idx="227">
                  <c:v>1313.18</c:v>
                </c:pt>
                <c:pt idx="228">
                  <c:v>-133.06</c:v>
                </c:pt>
                <c:pt idx="229">
                  <c:v>-121.21</c:v>
                </c:pt>
                <c:pt idx="230">
                  <c:v>-458.33</c:v>
                </c:pt>
                <c:pt idx="231">
                  <c:v>851.44</c:v>
                </c:pt>
                <c:pt idx="232">
                  <c:v>2038.99</c:v>
                </c:pt>
                <c:pt idx="233">
                  <c:v>1770.63</c:v>
                </c:pt>
                <c:pt idx="234">
                  <c:v>18.579999999999998</c:v>
                </c:pt>
                <c:pt idx="235">
                  <c:v>5491.97</c:v>
                </c:pt>
                <c:pt idx="236">
                  <c:v>472.04</c:v>
                </c:pt>
                <c:pt idx="237">
                  <c:v>5214.3599999999997</c:v>
                </c:pt>
                <c:pt idx="238">
                  <c:v>-909.16</c:v>
                </c:pt>
                <c:pt idx="239">
                  <c:v>-7108.12</c:v>
                </c:pt>
                <c:pt idx="240">
                  <c:v>4969.12</c:v>
                </c:pt>
                <c:pt idx="241">
                  <c:v>-1215.92</c:v>
                </c:pt>
                <c:pt idx="242">
                  <c:v>4070.94</c:v>
                </c:pt>
                <c:pt idx="243">
                  <c:v>-1661.87</c:v>
                </c:pt>
                <c:pt idx="244">
                  <c:v>847.31</c:v>
                </c:pt>
                <c:pt idx="245">
                  <c:v>848.25</c:v>
                </c:pt>
                <c:pt idx="246">
                  <c:v>-1106.26</c:v>
                </c:pt>
                <c:pt idx="247">
                  <c:v>-2172.0100000000002</c:v>
                </c:pt>
                <c:pt idx="248">
                  <c:v>1911.02</c:v>
                </c:pt>
                <c:pt idx="249">
                  <c:v>4084.01</c:v>
                </c:pt>
                <c:pt idx="250">
                  <c:v>3276.87</c:v>
                </c:pt>
                <c:pt idx="251">
                  <c:v>731.76</c:v>
                </c:pt>
                <c:pt idx="252">
                  <c:v>2038.88</c:v>
                </c:pt>
                <c:pt idx="253">
                  <c:v>-1787.62</c:v>
                </c:pt>
                <c:pt idx="254">
                  <c:v>974.12</c:v>
                </c:pt>
                <c:pt idx="255">
                  <c:v>-753.83</c:v>
                </c:pt>
                <c:pt idx="256">
                  <c:v>-2797.36</c:v>
                </c:pt>
                <c:pt idx="257">
                  <c:v>3707.03</c:v>
                </c:pt>
                <c:pt idx="258">
                  <c:v>-2583.06</c:v>
                </c:pt>
                <c:pt idx="259">
                  <c:v>-1988.83</c:v>
                </c:pt>
                <c:pt idx="260">
                  <c:v>3665.23</c:v>
                </c:pt>
                <c:pt idx="261">
                  <c:v>-1721.38</c:v>
                </c:pt>
                <c:pt idx="262">
                  <c:v>3816.55</c:v>
                </c:pt>
                <c:pt idx="263">
                  <c:v>-4190.42</c:v>
                </c:pt>
                <c:pt idx="264">
                  <c:v>-986.57</c:v>
                </c:pt>
                <c:pt idx="265">
                  <c:v>-2970.99</c:v>
                </c:pt>
                <c:pt idx="266">
                  <c:v>-2951.65</c:v>
                </c:pt>
                <c:pt idx="267">
                  <c:v>2263.56</c:v>
                </c:pt>
                <c:pt idx="268">
                  <c:v>-4497.07</c:v>
                </c:pt>
                <c:pt idx="269">
                  <c:v>375.44</c:v>
                </c:pt>
                <c:pt idx="270">
                  <c:v>7856.7</c:v>
                </c:pt>
                <c:pt idx="271">
                  <c:v>1154.6099999999999</c:v>
                </c:pt>
                <c:pt idx="272">
                  <c:v>3501.93</c:v>
                </c:pt>
                <c:pt idx="273">
                  <c:v>1017.78</c:v>
                </c:pt>
                <c:pt idx="274">
                  <c:v>-2116.73</c:v>
                </c:pt>
                <c:pt idx="275">
                  <c:v>-864.37</c:v>
                </c:pt>
                <c:pt idx="276">
                  <c:v>2364.6999999999998</c:v>
                </c:pt>
                <c:pt idx="277">
                  <c:v>-1024.49</c:v>
                </c:pt>
                <c:pt idx="278">
                  <c:v>1605.17</c:v>
                </c:pt>
                <c:pt idx="279">
                  <c:v>-1273.71</c:v>
                </c:pt>
                <c:pt idx="280">
                  <c:v>-387.28</c:v>
                </c:pt>
                <c:pt idx="281">
                  <c:v>2633.23</c:v>
                </c:pt>
                <c:pt idx="282">
                  <c:v>645.84</c:v>
                </c:pt>
                <c:pt idx="283">
                  <c:v>-7564.53</c:v>
                </c:pt>
                <c:pt idx="284">
                  <c:v>-2086.59</c:v>
                </c:pt>
                <c:pt idx="285">
                  <c:v>-73.53</c:v>
                </c:pt>
                <c:pt idx="286">
                  <c:v>-4384.3599999999997</c:v>
                </c:pt>
                <c:pt idx="287">
                  <c:v>1935.73</c:v>
                </c:pt>
                <c:pt idx="288">
                  <c:v>3204.19</c:v>
                </c:pt>
                <c:pt idx="289">
                  <c:v>1072.6300000000001</c:v>
                </c:pt>
                <c:pt idx="290">
                  <c:v>1717.58</c:v>
                </c:pt>
                <c:pt idx="291">
                  <c:v>84.5</c:v>
                </c:pt>
                <c:pt idx="292">
                  <c:v>38.49</c:v>
                </c:pt>
                <c:pt idx="293">
                  <c:v>-773.5</c:v>
                </c:pt>
                <c:pt idx="294">
                  <c:v>110.68</c:v>
                </c:pt>
                <c:pt idx="295">
                  <c:v>-1557.56</c:v>
                </c:pt>
                <c:pt idx="296">
                  <c:v>2542.4299999999998</c:v>
                </c:pt>
                <c:pt idx="297">
                  <c:v>-396.13</c:v>
                </c:pt>
                <c:pt idx="298">
                  <c:v>-397.03</c:v>
                </c:pt>
                <c:pt idx="299">
                  <c:v>-1106.47</c:v>
                </c:pt>
                <c:pt idx="300">
                  <c:v>-2601.29</c:v>
                </c:pt>
                <c:pt idx="301">
                  <c:v>79.02</c:v>
                </c:pt>
                <c:pt idx="302">
                  <c:v>162.07</c:v>
                </c:pt>
                <c:pt idx="303">
                  <c:v>838.83</c:v>
                </c:pt>
                <c:pt idx="304">
                  <c:v>-1797.05</c:v>
                </c:pt>
                <c:pt idx="305">
                  <c:v>-276.60000000000002</c:v>
                </c:pt>
                <c:pt idx="306">
                  <c:v>2136.14</c:v>
                </c:pt>
                <c:pt idx="307">
                  <c:v>-3264.97</c:v>
                </c:pt>
                <c:pt idx="308">
                  <c:v>3757.2</c:v>
                </c:pt>
                <c:pt idx="309">
                  <c:v>1075.06</c:v>
                </c:pt>
                <c:pt idx="310">
                  <c:v>-1519.95</c:v>
                </c:pt>
                <c:pt idx="311">
                  <c:v>113.59</c:v>
                </c:pt>
                <c:pt idx="312">
                  <c:v>371.29</c:v>
                </c:pt>
                <c:pt idx="313">
                  <c:v>-48.19</c:v>
                </c:pt>
                <c:pt idx="314">
                  <c:v>-544.48</c:v>
                </c:pt>
                <c:pt idx="315">
                  <c:v>-3313.19</c:v>
                </c:pt>
                <c:pt idx="316">
                  <c:v>2052.38</c:v>
                </c:pt>
                <c:pt idx="317">
                  <c:v>-3903.11</c:v>
                </c:pt>
                <c:pt idx="318">
                  <c:v>-4739.26</c:v>
                </c:pt>
                <c:pt idx="319">
                  <c:v>-2277.85</c:v>
                </c:pt>
                <c:pt idx="320">
                  <c:v>7347.91</c:v>
                </c:pt>
                <c:pt idx="321">
                  <c:v>2130.27</c:v>
                </c:pt>
                <c:pt idx="322">
                  <c:v>-784.49</c:v>
                </c:pt>
                <c:pt idx="323">
                  <c:v>-657.58</c:v>
                </c:pt>
                <c:pt idx="324">
                  <c:v>-3696.64</c:v>
                </c:pt>
                <c:pt idx="325">
                  <c:v>-1365.96</c:v>
                </c:pt>
                <c:pt idx="326">
                  <c:v>1137.6400000000001</c:v>
                </c:pt>
                <c:pt idx="327">
                  <c:v>-387.06</c:v>
                </c:pt>
                <c:pt idx="328">
                  <c:v>327.38</c:v>
                </c:pt>
                <c:pt idx="329">
                  <c:v>-501.69</c:v>
                </c:pt>
                <c:pt idx="330">
                  <c:v>-2753.76</c:v>
                </c:pt>
                <c:pt idx="331">
                  <c:v>1447.57</c:v>
                </c:pt>
                <c:pt idx="332">
                  <c:v>1603.08</c:v>
                </c:pt>
                <c:pt idx="333">
                  <c:v>-1884.99</c:v>
                </c:pt>
                <c:pt idx="334">
                  <c:v>-1000.59</c:v>
                </c:pt>
                <c:pt idx="335">
                  <c:v>-1257.53</c:v>
                </c:pt>
                <c:pt idx="336">
                  <c:v>-2572.0700000000002</c:v>
                </c:pt>
                <c:pt idx="337">
                  <c:v>2092.46</c:v>
                </c:pt>
                <c:pt idx="338">
                  <c:v>39.35</c:v>
                </c:pt>
                <c:pt idx="339">
                  <c:v>2095.2800000000002</c:v>
                </c:pt>
                <c:pt idx="340">
                  <c:v>4397.22</c:v>
                </c:pt>
                <c:pt idx="341">
                  <c:v>-504.54</c:v>
                </c:pt>
                <c:pt idx="342">
                  <c:v>-852.1</c:v>
                </c:pt>
                <c:pt idx="343">
                  <c:v>-3138.9</c:v>
                </c:pt>
                <c:pt idx="344">
                  <c:v>-1990.86</c:v>
                </c:pt>
                <c:pt idx="345">
                  <c:v>1845.89</c:v>
                </c:pt>
                <c:pt idx="346">
                  <c:v>-1791.17</c:v>
                </c:pt>
                <c:pt idx="347">
                  <c:v>-2282.6</c:v>
                </c:pt>
                <c:pt idx="348">
                  <c:v>1746.78</c:v>
                </c:pt>
                <c:pt idx="349">
                  <c:v>-2035.89</c:v>
                </c:pt>
                <c:pt idx="350">
                  <c:v>2804.23</c:v>
                </c:pt>
                <c:pt idx="351">
                  <c:v>255.47</c:v>
                </c:pt>
                <c:pt idx="352">
                  <c:v>3764.25</c:v>
                </c:pt>
                <c:pt idx="353">
                  <c:v>-3747.44</c:v>
                </c:pt>
                <c:pt idx="354">
                  <c:v>-3433.97</c:v>
                </c:pt>
                <c:pt idx="355">
                  <c:v>-2666.89</c:v>
                </c:pt>
                <c:pt idx="356">
                  <c:v>6885.03</c:v>
                </c:pt>
                <c:pt idx="357">
                  <c:v>3717.26</c:v>
                </c:pt>
                <c:pt idx="358">
                  <c:v>824.3</c:v>
                </c:pt>
                <c:pt idx="359">
                  <c:v>1318.56</c:v>
                </c:pt>
                <c:pt idx="360">
                  <c:v>2462.36</c:v>
                </c:pt>
                <c:pt idx="361">
                  <c:v>5989.4</c:v>
                </c:pt>
                <c:pt idx="362">
                  <c:v>2629.08</c:v>
                </c:pt>
                <c:pt idx="363">
                  <c:v>4350.4799999999996</c:v>
                </c:pt>
                <c:pt idx="364">
                  <c:v>2703.91</c:v>
                </c:pt>
                <c:pt idx="365">
                  <c:v>2016.67</c:v>
                </c:pt>
                <c:pt idx="366">
                  <c:v>2466.12</c:v>
                </c:pt>
                <c:pt idx="367">
                  <c:v>2117.7399999999998</c:v>
                </c:pt>
                <c:pt idx="368">
                  <c:v>3575.84</c:v>
                </c:pt>
                <c:pt idx="369">
                  <c:v>478.75</c:v>
                </c:pt>
                <c:pt idx="370">
                  <c:v>1810.18</c:v>
                </c:pt>
                <c:pt idx="371">
                  <c:v>6953.72</c:v>
                </c:pt>
                <c:pt idx="372">
                  <c:v>914.87</c:v>
                </c:pt>
                <c:pt idx="373">
                  <c:v>4401.87</c:v>
                </c:pt>
                <c:pt idx="374">
                  <c:v>-3766.75</c:v>
                </c:pt>
                <c:pt idx="375">
                  <c:v>-4933.88</c:v>
                </c:pt>
                <c:pt idx="376">
                  <c:v>4405.95</c:v>
                </c:pt>
                <c:pt idx="377">
                  <c:v>7656.08</c:v>
                </c:pt>
                <c:pt idx="378">
                  <c:v>1379.33</c:v>
                </c:pt>
                <c:pt idx="379">
                  <c:v>-3288.53</c:v>
                </c:pt>
                <c:pt idx="380">
                  <c:v>4196.38</c:v>
                </c:pt>
                <c:pt idx="381">
                  <c:v>9171.7800000000007</c:v>
                </c:pt>
                <c:pt idx="382">
                  <c:v>-6590.21</c:v>
                </c:pt>
                <c:pt idx="383">
                  <c:v>9665.09</c:v>
                </c:pt>
                <c:pt idx="384">
                  <c:v>905.27</c:v>
                </c:pt>
                <c:pt idx="385">
                  <c:v>-3276.24</c:v>
                </c:pt>
                <c:pt idx="386">
                  <c:v>2733.4</c:v>
                </c:pt>
                <c:pt idx="387">
                  <c:v>4520.47</c:v>
                </c:pt>
                <c:pt idx="388">
                  <c:v>-6162.1</c:v>
                </c:pt>
                <c:pt idx="389">
                  <c:v>-2985.15</c:v>
                </c:pt>
                <c:pt idx="390">
                  <c:v>272.10000000000002</c:v>
                </c:pt>
                <c:pt idx="391">
                  <c:v>7796.96</c:v>
                </c:pt>
                <c:pt idx="392">
                  <c:v>1390.62</c:v>
                </c:pt>
                <c:pt idx="393">
                  <c:v>4163.53</c:v>
                </c:pt>
                <c:pt idx="394">
                  <c:v>8395.2900000000009</c:v>
                </c:pt>
                <c:pt idx="395">
                  <c:v>-3036.16</c:v>
                </c:pt>
                <c:pt idx="396">
                  <c:v>5875.86</c:v>
                </c:pt>
                <c:pt idx="397">
                  <c:v>1818.89</c:v>
                </c:pt>
                <c:pt idx="398">
                  <c:v>3670.42</c:v>
                </c:pt>
                <c:pt idx="399">
                  <c:v>21840.959999999999</c:v>
                </c:pt>
                <c:pt idx="400">
                  <c:v>4531.9399999999996</c:v>
                </c:pt>
                <c:pt idx="401">
                  <c:v>-3127.3</c:v>
                </c:pt>
                <c:pt idx="402">
                  <c:v>-24678.82</c:v>
                </c:pt>
                <c:pt idx="403">
                  <c:v>11165.11</c:v>
                </c:pt>
                <c:pt idx="404">
                  <c:v>-7512.22</c:v>
                </c:pt>
                <c:pt idx="405">
                  <c:v>-9586.75</c:v>
                </c:pt>
                <c:pt idx="406">
                  <c:v>14078.41</c:v>
                </c:pt>
                <c:pt idx="407">
                  <c:v>2368.0500000000002</c:v>
                </c:pt>
                <c:pt idx="408">
                  <c:v>14224.84</c:v>
                </c:pt>
                <c:pt idx="409">
                  <c:v>-14150.63</c:v>
                </c:pt>
                <c:pt idx="410">
                  <c:v>4957.07</c:v>
                </c:pt>
                <c:pt idx="411">
                  <c:v>10138.950000000001</c:v>
                </c:pt>
                <c:pt idx="412">
                  <c:v>-1058.6099999999999</c:v>
                </c:pt>
                <c:pt idx="413">
                  <c:v>-12767.49</c:v>
                </c:pt>
                <c:pt idx="414">
                  <c:v>345.45</c:v>
                </c:pt>
                <c:pt idx="415">
                  <c:v>2557.5100000000002</c:v>
                </c:pt>
                <c:pt idx="416">
                  <c:v>-4952.04</c:v>
                </c:pt>
                <c:pt idx="417">
                  <c:v>6807.47</c:v>
                </c:pt>
                <c:pt idx="418">
                  <c:v>10439.290000000001</c:v>
                </c:pt>
                <c:pt idx="419">
                  <c:v>-11813.05</c:v>
                </c:pt>
                <c:pt idx="420">
                  <c:v>-9569.9</c:v>
                </c:pt>
                <c:pt idx="421">
                  <c:v>6571.8</c:v>
                </c:pt>
                <c:pt idx="422">
                  <c:v>-9823.7800000000007</c:v>
                </c:pt>
                <c:pt idx="423">
                  <c:v>881.73</c:v>
                </c:pt>
                <c:pt idx="424">
                  <c:v>8905.08</c:v>
                </c:pt>
                <c:pt idx="425">
                  <c:v>-951.11</c:v>
                </c:pt>
                <c:pt idx="426">
                  <c:v>-8908.99</c:v>
                </c:pt>
                <c:pt idx="427">
                  <c:v>2945.88</c:v>
                </c:pt>
                <c:pt idx="428">
                  <c:v>-5827.23</c:v>
                </c:pt>
                <c:pt idx="429">
                  <c:v>-9444.92</c:v>
                </c:pt>
                <c:pt idx="430">
                  <c:v>-1593.9</c:v>
                </c:pt>
                <c:pt idx="431">
                  <c:v>2718.28</c:v>
                </c:pt>
                <c:pt idx="432">
                  <c:v>9722.6299999999992</c:v>
                </c:pt>
                <c:pt idx="433">
                  <c:v>2423.8000000000002</c:v>
                </c:pt>
                <c:pt idx="434">
                  <c:v>-2710.7</c:v>
                </c:pt>
                <c:pt idx="435">
                  <c:v>-7930.02</c:v>
                </c:pt>
                <c:pt idx="436">
                  <c:v>-3515.43</c:v>
                </c:pt>
                <c:pt idx="437">
                  <c:v>-8421.9500000000007</c:v>
                </c:pt>
                <c:pt idx="438">
                  <c:v>-7698.4</c:v>
                </c:pt>
                <c:pt idx="439">
                  <c:v>13415.3</c:v>
                </c:pt>
                <c:pt idx="440">
                  <c:v>-93.39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E9-4CE4-958E-C6C8D107E8A5}"/>
            </c:ext>
          </c:extLst>
        </c:ser>
        <c:ser>
          <c:idx val="1"/>
          <c:order val="1"/>
          <c:tx>
            <c:strRef>
              <c:f>Backtest!$K$1</c:f>
              <c:strCache>
                <c:ptCount val="1"/>
                <c:pt idx="0">
                  <c:v>EWMA VaR Threshold</c:v>
                </c:pt>
              </c:strCache>
            </c:strRef>
          </c:tx>
          <c:spPr>
            <a:ln w="22225" cap="rnd">
              <a:solidFill>
                <a:srgbClr val="CC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Backtest!$A$2:$A$442</c:f>
              <c:numCache>
                <c:formatCode>m/d/yyyy</c:formatCode>
                <c:ptCount val="441"/>
                <c:pt idx="0">
                  <c:v>45590</c:v>
                </c:pt>
                <c:pt idx="1">
                  <c:v>45593</c:v>
                </c:pt>
                <c:pt idx="2">
                  <c:v>45594</c:v>
                </c:pt>
                <c:pt idx="3">
                  <c:v>45595</c:v>
                </c:pt>
                <c:pt idx="4">
                  <c:v>45596</c:v>
                </c:pt>
                <c:pt idx="5">
                  <c:v>45597</c:v>
                </c:pt>
                <c:pt idx="6">
                  <c:v>45600</c:v>
                </c:pt>
                <c:pt idx="7">
                  <c:v>45601</c:v>
                </c:pt>
                <c:pt idx="8">
                  <c:v>45602</c:v>
                </c:pt>
                <c:pt idx="9">
                  <c:v>45603</c:v>
                </c:pt>
                <c:pt idx="10">
                  <c:v>45604</c:v>
                </c:pt>
                <c:pt idx="11">
                  <c:v>45607</c:v>
                </c:pt>
                <c:pt idx="12">
                  <c:v>45608</c:v>
                </c:pt>
                <c:pt idx="13">
                  <c:v>45609</c:v>
                </c:pt>
                <c:pt idx="14">
                  <c:v>45610</c:v>
                </c:pt>
                <c:pt idx="15">
                  <c:v>45611</c:v>
                </c:pt>
                <c:pt idx="16">
                  <c:v>45614</c:v>
                </c:pt>
                <c:pt idx="17">
                  <c:v>45615</c:v>
                </c:pt>
                <c:pt idx="18">
                  <c:v>45616</c:v>
                </c:pt>
                <c:pt idx="19">
                  <c:v>45617</c:v>
                </c:pt>
                <c:pt idx="20">
                  <c:v>45618</c:v>
                </c:pt>
                <c:pt idx="21">
                  <c:v>45621</c:v>
                </c:pt>
                <c:pt idx="22">
                  <c:v>45622</c:v>
                </c:pt>
                <c:pt idx="23">
                  <c:v>45623</c:v>
                </c:pt>
                <c:pt idx="24">
                  <c:v>45625</c:v>
                </c:pt>
                <c:pt idx="25">
                  <c:v>45628</c:v>
                </c:pt>
                <c:pt idx="26">
                  <c:v>45629</c:v>
                </c:pt>
                <c:pt idx="27">
                  <c:v>45630</c:v>
                </c:pt>
                <c:pt idx="28">
                  <c:v>45631</c:v>
                </c:pt>
                <c:pt idx="29">
                  <c:v>45632</c:v>
                </c:pt>
                <c:pt idx="30">
                  <c:v>45635</c:v>
                </c:pt>
                <c:pt idx="31">
                  <c:v>45636</c:v>
                </c:pt>
                <c:pt idx="32">
                  <c:v>45637</c:v>
                </c:pt>
                <c:pt idx="33">
                  <c:v>45638</c:v>
                </c:pt>
                <c:pt idx="34">
                  <c:v>45639</c:v>
                </c:pt>
                <c:pt idx="35">
                  <c:v>45642</c:v>
                </c:pt>
                <c:pt idx="36">
                  <c:v>45643</c:v>
                </c:pt>
                <c:pt idx="37">
                  <c:v>45644</c:v>
                </c:pt>
                <c:pt idx="38">
                  <c:v>45645</c:v>
                </c:pt>
                <c:pt idx="39">
                  <c:v>45646</c:v>
                </c:pt>
                <c:pt idx="40">
                  <c:v>45649</c:v>
                </c:pt>
                <c:pt idx="41">
                  <c:v>45650</c:v>
                </c:pt>
                <c:pt idx="42">
                  <c:v>45652</c:v>
                </c:pt>
                <c:pt idx="43">
                  <c:v>45653</c:v>
                </c:pt>
                <c:pt idx="44">
                  <c:v>45656</c:v>
                </c:pt>
                <c:pt idx="45">
                  <c:v>45657</c:v>
                </c:pt>
                <c:pt idx="46">
                  <c:v>45659</c:v>
                </c:pt>
                <c:pt idx="47">
                  <c:v>45660</c:v>
                </c:pt>
                <c:pt idx="48">
                  <c:v>45663</c:v>
                </c:pt>
                <c:pt idx="49">
                  <c:v>45664</c:v>
                </c:pt>
                <c:pt idx="50">
                  <c:v>45665</c:v>
                </c:pt>
                <c:pt idx="51">
                  <c:v>45667</c:v>
                </c:pt>
                <c:pt idx="52">
                  <c:v>45670</c:v>
                </c:pt>
                <c:pt idx="53">
                  <c:v>45671</c:v>
                </c:pt>
                <c:pt idx="54">
                  <c:v>45672</c:v>
                </c:pt>
                <c:pt idx="55">
                  <c:v>45673</c:v>
                </c:pt>
                <c:pt idx="56">
                  <c:v>45674</c:v>
                </c:pt>
                <c:pt idx="57">
                  <c:v>45678</c:v>
                </c:pt>
                <c:pt idx="58">
                  <c:v>45679</c:v>
                </c:pt>
                <c:pt idx="59">
                  <c:v>45680</c:v>
                </c:pt>
                <c:pt idx="60">
                  <c:v>45681</c:v>
                </c:pt>
                <c:pt idx="61">
                  <c:v>45684</c:v>
                </c:pt>
                <c:pt idx="62">
                  <c:v>45685</c:v>
                </c:pt>
                <c:pt idx="63">
                  <c:v>45686</c:v>
                </c:pt>
                <c:pt idx="64">
                  <c:v>45687</c:v>
                </c:pt>
                <c:pt idx="65">
                  <c:v>45688</c:v>
                </c:pt>
                <c:pt idx="66">
                  <c:v>45691</c:v>
                </c:pt>
                <c:pt idx="67">
                  <c:v>45692</c:v>
                </c:pt>
                <c:pt idx="68">
                  <c:v>45693</c:v>
                </c:pt>
                <c:pt idx="69">
                  <c:v>45694</c:v>
                </c:pt>
                <c:pt idx="70">
                  <c:v>45695</c:v>
                </c:pt>
                <c:pt idx="71">
                  <c:v>45698</c:v>
                </c:pt>
                <c:pt idx="72">
                  <c:v>45699</c:v>
                </c:pt>
                <c:pt idx="73">
                  <c:v>45700</c:v>
                </c:pt>
                <c:pt idx="74">
                  <c:v>45701</c:v>
                </c:pt>
                <c:pt idx="75">
                  <c:v>45702</c:v>
                </c:pt>
                <c:pt idx="76">
                  <c:v>45706</c:v>
                </c:pt>
                <c:pt idx="77">
                  <c:v>45707</c:v>
                </c:pt>
                <c:pt idx="78">
                  <c:v>45708</c:v>
                </c:pt>
                <c:pt idx="79">
                  <c:v>45709</c:v>
                </c:pt>
                <c:pt idx="80">
                  <c:v>45712</c:v>
                </c:pt>
                <c:pt idx="81">
                  <c:v>45713</c:v>
                </c:pt>
                <c:pt idx="82">
                  <c:v>45714</c:v>
                </c:pt>
                <c:pt idx="83">
                  <c:v>45715</c:v>
                </c:pt>
                <c:pt idx="84">
                  <c:v>45716</c:v>
                </c:pt>
                <c:pt idx="85">
                  <c:v>45719</c:v>
                </c:pt>
                <c:pt idx="86">
                  <c:v>45720</c:v>
                </c:pt>
                <c:pt idx="87">
                  <c:v>45721</c:v>
                </c:pt>
                <c:pt idx="88">
                  <c:v>45722</c:v>
                </c:pt>
                <c:pt idx="89">
                  <c:v>45723</c:v>
                </c:pt>
                <c:pt idx="90">
                  <c:v>45726</c:v>
                </c:pt>
                <c:pt idx="91">
                  <c:v>45727</c:v>
                </c:pt>
                <c:pt idx="92">
                  <c:v>45728</c:v>
                </c:pt>
                <c:pt idx="93">
                  <c:v>45729</c:v>
                </c:pt>
                <c:pt idx="94">
                  <c:v>45730</c:v>
                </c:pt>
                <c:pt idx="95">
                  <c:v>45733</c:v>
                </c:pt>
                <c:pt idx="96">
                  <c:v>45734</c:v>
                </c:pt>
                <c:pt idx="97">
                  <c:v>45735</c:v>
                </c:pt>
                <c:pt idx="98">
                  <c:v>45736</c:v>
                </c:pt>
                <c:pt idx="99">
                  <c:v>45737</c:v>
                </c:pt>
                <c:pt idx="100">
                  <c:v>45740</c:v>
                </c:pt>
                <c:pt idx="101">
                  <c:v>45741</c:v>
                </c:pt>
                <c:pt idx="102">
                  <c:v>45742</c:v>
                </c:pt>
                <c:pt idx="103">
                  <c:v>45743</c:v>
                </c:pt>
                <c:pt idx="104">
                  <c:v>45744</c:v>
                </c:pt>
                <c:pt idx="105">
                  <c:v>45747</c:v>
                </c:pt>
                <c:pt idx="106">
                  <c:v>45748</c:v>
                </c:pt>
                <c:pt idx="107">
                  <c:v>45749</c:v>
                </c:pt>
                <c:pt idx="108">
                  <c:v>45750</c:v>
                </c:pt>
                <c:pt idx="109">
                  <c:v>45751</c:v>
                </c:pt>
                <c:pt idx="110">
                  <c:v>45754</c:v>
                </c:pt>
                <c:pt idx="111">
                  <c:v>45755</c:v>
                </c:pt>
                <c:pt idx="112">
                  <c:v>45756</c:v>
                </c:pt>
                <c:pt idx="113">
                  <c:v>45757</c:v>
                </c:pt>
                <c:pt idx="114">
                  <c:v>45758</c:v>
                </c:pt>
                <c:pt idx="115">
                  <c:v>45761</c:v>
                </c:pt>
                <c:pt idx="116">
                  <c:v>45762</c:v>
                </c:pt>
                <c:pt idx="117">
                  <c:v>45763</c:v>
                </c:pt>
                <c:pt idx="118">
                  <c:v>45764</c:v>
                </c:pt>
                <c:pt idx="119">
                  <c:v>45768</c:v>
                </c:pt>
                <c:pt idx="120">
                  <c:v>45769</c:v>
                </c:pt>
                <c:pt idx="121">
                  <c:v>45770</c:v>
                </c:pt>
                <c:pt idx="122">
                  <c:v>45771</c:v>
                </c:pt>
                <c:pt idx="123">
                  <c:v>45772</c:v>
                </c:pt>
                <c:pt idx="124">
                  <c:v>45775</c:v>
                </c:pt>
                <c:pt idx="125">
                  <c:v>45776</c:v>
                </c:pt>
                <c:pt idx="126">
                  <c:v>45777</c:v>
                </c:pt>
                <c:pt idx="127">
                  <c:v>45778</c:v>
                </c:pt>
                <c:pt idx="128">
                  <c:v>45779</c:v>
                </c:pt>
                <c:pt idx="129">
                  <c:v>45782</c:v>
                </c:pt>
                <c:pt idx="130">
                  <c:v>45783</c:v>
                </c:pt>
                <c:pt idx="131">
                  <c:v>45784</c:v>
                </c:pt>
                <c:pt idx="132">
                  <c:v>45785</c:v>
                </c:pt>
                <c:pt idx="133">
                  <c:v>45786</c:v>
                </c:pt>
                <c:pt idx="134">
                  <c:v>45789</c:v>
                </c:pt>
                <c:pt idx="135">
                  <c:v>45790</c:v>
                </c:pt>
                <c:pt idx="136">
                  <c:v>45791</c:v>
                </c:pt>
                <c:pt idx="137">
                  <c:v>45792</c:v>
                </c:pt>
                <c:pt idx="138">
                  <c:v>45793</c:v>
                </c:pt>
                <c:pt idx="139">
                  <c:v>45796</c:v>
                </c:pt>
                <c:pt idx="140">
                  <c:v>45797</c:v>
                </c:pt>
                <c:pt idx="141">
                  <c:v>45798</c:v>
                </c:pt>
                <c:pt idx="142">
                  <c:v>45799</c:v>
                </c:pt>
                <c:pt idx="143">
                  <c:v>45800</c:v>
                </c:pt>
                <c:pt idx="144">
                  <c:v>45804</c:v>
                </c:pt>
                <c:pt idx="145">
                  <c:v>45805</c:v>
                </c:pt>
                <c:pt idx="146">
                  <c:v>45806</c:v>
                </c:pt>
                <c:pt idx="147">
                  <c:v>45807</c:v>
                </c:pt>
                <c:pt idx="148">
                  <c:v>45810</c:v>
                </c:pt>
                <c:pt idx="149">
                  <c:v>45811</c:v>
                </c:pt>
                <c:pt idx="150">
                  <c:v>45812</c:v>
                </c:pt>
                <c:pt idx="151">
                  <c:v>45813</c:v>
                </c:pt>
                <c:pt idx="152">
                  <c:v>45814</c:v>
                </c:pt>
                <c:pt idx="153">
                  <c:v>45817</c:v>
                </c:pt>
                <c:pt idx="154">
                  <c:v>45818</c:v>
                </c:pt>
                <c:pt idx="155">
                  <c:v>45819</c:v>
                </c:pt>
                <c:pt idx="156">
                  <c:v>45820</c:v>
                </c:pt>
                <c:pt idx="157">
                  <c:v>45821</c:v>
                </c:pt>
                <c:pt idx="158">
                  <c:v>45824</c:v>
                </c:pt>
                <c:pt idx="159">
                  <c:v>45825</c:v>
                </c:pt>
                <c:pt idx="160">
                  <c:v>45826</c:v>
                </c:pt>
                <c:pt idx="161">
                  <c:v>45828</c:v>
                </c:pt>
                <c:pt idx="162">
                  <c:v>45831</c:v>
                </c:pt>
                <c:pt idx="163">
                  <c:v>45832</c:v>
                </c:pt>
                <c:pt idx="164">
                  <c:v>45833</c:v>
                </c:pt>
                <c:pt idx="165">
                  <c:v>45834</c:v>
                </c:pt>
                <c:pt idx="166">
                  <c:v>45835</c:v>
                </c:pt>
                <c:pt idx="167">
                  <c:v>45838</c:v>
                </c:pt>
                <c:pt idx="168">
                  <c:v>45839</c:v>
                </c:pt>
                <c:pt idx="169">
                  <c:v>45840</c:v>
                </c:pt>
                <c:pt idx="170">
                  <c:v>45841</c:v>
                </c:pt>
                <c:pt idx="171">
                  <c:v>45845</c:v>
                </c:pt>
                <c:pt idx="172">
                  <c:v>45846</c:v>
                </c:pt>
                <c:pt idx="173">
                  <c:v>45847</c:v>
                </c:pt>
                <c:pt idx="174">
                  <c:v>45848</c:v>
                </c:pt>
                <c:pt idx="175">
                  <c:v>45849</c:v>
                </c:pt>
                <c:pt idx="176">
                  <c:v>45852</c:v>
                </c:pt>
                <c:pt idx="177">
                  <c:v>45853</c:v>
                </c:pt>
                <c:pt idx="178">
                  <c:v>45854</c:v>
                </c:pt>
                <c:pt idx="179">
                  <c:v>45855</c:v>
                </c:pt>
                <c:pt idx="180">
                  <c:v>45856</c:v>
                </c:pt>
                <c:pt idx="181">
                  <c:v>45859</c:v>
                </c:pt>
                <c:pt idx="182">
                  <c:v>45860</c:v>
                </c:pt>
                <c:pt idx="183">
                  <c:v>45861</c:v>
                </c:pt>
                <c:pt idx="184">
                  <c:v>45862</c:v>
                </c:pt>
                <c:pt idx="185">
                  <c:v>45863</c:v>
                </c:pt>
                <c:pt idx="186">
                  <c:v>45866</c:v>
                </c:pt>
                <c:pt idx="187">
                  <c:v>45867</c:v>
                </c:pt>
                <c:pt idx="188">
                  <c:v>45868</c:v>
                </c:pt>
                <c:pt idx="189">
                  <c:v>45869</c:v>
                </c:pt>
                <c:pt idx="190">
                  <c:v>45870</c:v>
                </c:pt>
                <c:pt idx="191">
                  <c:v>45873</c:v>
                </c:pt>
                <c:pt idx="192">
                  <c:v>45874</c:v>
                </c:pt>
                <c:pt idx="193">
                  <c:v>45875</c:v>
                </c:pt>
                <c:pt idx="194">
                  <c:v>45876</c:v>
                </c:pt>
                <c:pt idx="195">
                  <c:v>45877</c:v>
                </c:pt>
                <c:pt idx="196">
                  <c:v>45880</c:v>
                </c:pt>
                <c:pt idx="197">
                  <c:v>45881</c:v>
                </c:pt>
                <c:pt idx="198">
                  <c:v>45882</c:v>
                </c:pt>
                <c:pt idx="199">
                  <c:v>45883</c:v>
                </c:pt>
                <c:pt idx="200">
                  <c:v>45884</c:v>
                </c:pt>
                <c:pt idx="201">
                  <c:v>45887</c:v>
                </c:pt>
                <c:pt idx="202">
                  <c:v>45888</c:v>
                </c:pt>
                <c:pt idx="203">
                  <c:v>45889</c:v>
                </c:pt>
                <c:pt idx="204">
                  <c:v>45890</c:v>
                </c:pt>
                <c:pt idx="205">
                  <c:v>45891</c:v>
                </c:pt>
                <c:pt idx="206">
                  <c:v>45894</c:v>
                </c:pt>
                <c:pt idx="207">
                  <c:v>45895</c:v>
                </c:pt>
                <c:pt idx="208">
                  <c:v>45896</c:v>
                </c:pt>
                <c:pt idx="209">
                  <c:v>45897</c:v>
                </c:pt>
                <c:pt idx="210">
                  <c:v>45898</c:v>
                </c:pt>
                <c:pt idx="211">
                  <c:v>45902</c:v>
                </c:pt>
                <c:pt idx="212">
                  <c:v>45903</c:v>
                </c:pt>
                <c:pt idx="213">
                  <c:v>45904</c:v>
                </c:pt>
                <c:pt idx="214">
                  <c:v>45905</c:v>
                </c:pt>
                <c:pt idx="215">
                  <c:v>45908</c:v>
                </c:pt>
                <c:pt idx="216">
                  <c:v>45909</c:v>
                </c:pt>
                <c:pt idx="217">
                  <c:v>45910</c:v>
                </c:pt>
                <c:pt idx="218">
                  <c:v>45911</c:v>
                </c:pt>
                <c:pt idx="219">
                  <c:v>45912</c:v>
                </c:pt>
                <c:pt idx="220">
                  <c:v>45915</c:v>
                </c:pt>
                <c:pt idx="221">
                  <c:v>45916</c:v>
                </c:pt>
                <c:pt idx="222">
                  <c:v>45917</c:v>
                </c:pt>
                <c:pt idx="223">
                  <c:v>45918</c:v>
                </c:pt>
                <c:pt idx="224">
                  <c:v>45919</c:v>
                </c:pt>
                <c:pt idx="225">
                  <c:v>45922</c:v>
                </c:pt>
                <c:pt idx="226">
                  <c:v>45923</c:v>
                </c:pt>
                <c:pt idx="227">
                  <c:v>45924</c:v>
                </c:pt>
                <c:pt idx="228">
                  <c:v>45925</c:v>
                </c:pt>
                <c:pt idx="229">
                  <c:v>45926</c:v>
                </c:pt>
                <c:pt idx="230">
                  <c:v>45929</c:v>
                </c:pt>
                <c:pt idx="231">
                  <c:v>45930</c:v>
                </c:pt>
                <c:pt idx="232">
                  <c:v>45931</c:v>
                </c:pt>
                <c:pt idx="233">
                  <c:v>45932</c:v>
                </c:pt>
                <c:pt idx="234">
                  <c:v>45933</c:v>
                </c:pt>
                <c:pt idx="235">
                  <c:v>45936</c:v>
                </c:pt>
                <c:pt idx="236">
                  <c:v>45937</c:v>
                </c:pt>
                <c:pt idx="237">
                  <c:v>45938</c:v>
                </c:pt>
                <c:pt idx="238">
                  <c:v>45939</c:v>
                </c:pt>
                <c:pt idx="239">
                  <c:v>45940</c:v>
                </c:pt>
                <c:pt idx="240">
                  <c:v>45943</c:v>
                </c:pt>
                <c:pt idx="241">
                  <c:v>45944</c:v>
                </c:pt>
                <c:pt idx="242">
                  <c:v>45945</c:v>
                </c:pt>
                <c:pt idx="243">
                  <c:v>45946</c:v>
                </c:pt>
                <c:pt idx="244">
                  <c:v>45947</c:v>
                </c:pt>
                <c:pt idx="245">
                  <c:v>45950</c:v>
                </c:pt>
                <c:pt idx="246">
                  <c:v>45951</c:v>
                </c:pt>
                <c:pt idx="247">
                  <c:v>45952</c:v>
                </c:pt>
                <c:pt idx="248">
                  <c:v>45953</c:v>
                </c:pt>
                <c:pt idx="249">
                  <c:v>45954</c:v>
                </c:pt>
                <c:pt idx="250">
                  <c:v>45957</c:v>
                </c:pt>
                <c:pt idx="251">
                  <c:v>45958</c:v>
                </c:pt>
                <c:pt idx="252">
                  <c:v>45959</c:v>
                </c:pt>
                <c:pt idx="253">
                  <c:v>45960</c:v>
                </c:pt>
                <c:pt idx="254">
                  <c:v>45961</c:v>
                </c:pt>
                <c:pt idx="255">
                  <c:v>45964</c:v>
                </c:pt>
                <c:pt idx="256">
                  <c:v>45965</c:v>
                </c:pt>
                <c:pt idx="257">
                  <c:v>45966</c:v>
                </c:pt>
                <c:pt idx="258">
                  <c:v>45967</c:v>
                </c:pt>
                <c:pt idx="259">
                  <c:v>45968</c:v>
                </c:pt>
                <c:pt idx="260">
                  <c:v>45971</c:v>
                </c:pt>
                <c:pt idx="261">
                  <c:v>45972</c:v>
                </c:pt>
                <c:pt idx="262">
                  <c:v>45973</c:v>
                </c:pt>
                <c:pt idx="263">
                  <c:v>45974</c:v>
                </c:pt>
                <c:pt idx="264">
                  <c:v>45975</c:v>
                </c:pt>
                <c:pt idx="265">
                  <c:v>45978</c:v>
                </c:pt>
                <c:pt idx="266">
                  <c:v>45979</c:v>
                </c:pt>
                <c:pt idx="267">
                  <c:v>45980</c:v>
                </c:pt>
                <c:pt idx="268">
                  <c:v>45981</c:v>
                </c:pt>
                <c:pt idx="269">
                  <c:v>45982</c:v>
                </c:pt>
                <c:pt idx="270">
                  <c:v>45985</c:v>
                </c:pt>
                <c:pt idx="271">
                  <c:v>45986</c:v>
                </c:pt>
                <c:pt idx="272">
                  <c:v>45987</c:v>
                </c:pt>
                <c:pt idx="273">
                  <c:v>45989</c:v>
                </c:pt>
                <c:pt idx="274">
                  <c:v>45992</c:v>
                </c:pt>
                <c:pt idx="275">
                  <c:v>45993</c:v>
                </c:pt>
                <c:pt idx="276">
                  <c:v>45994</c:v>
                </c:pt>
                <c:pt idx="277">
                  <c:v>45995</c:v>
                </c:pt>
                <c:pt idx="278">
                  <c:v>45996</c:v>
                </c:pt>
                <c:pt idx="279">
                  <c:v>45999</c:v>
                </c:pt>
                <c:pt idx="280">
                  <c:v>46000</c:v>
                </c:pt>
                <c:pt idx="281">
                  <c:v>46001</c:v>
                </c:pt>
                <c:pt idx="282">
                  <c:v>46002</c:v>
                </c:pt>
                <c:pt idx="283">
                  <c:v>46003</c:v>
                </c:pt>
                <c:pt idx="284">
                  <c:v>46006</c:v>
                </c:pt>
                <c:pt idx="285">
                  <c:v>46007</c:v>
                </c:pt>
                <c:pt idx="286">
                  <c:v>46008</c:v>
                </c:pt>
                <c:pt idx="287">
                  <c:v>46009</c:v>
                </c:pt>
                <c:pt idx="288">
                  <c:v>46010</c:v>
                </c:pt>
                <c:pt idx="289">
                  <c:v>46013</c:v>
                </c:pt>
                <c:pt idx="290">
                  <c:v>46014</c:v>
                </c:pt>
                <c:pt idx="291">
                  <c:v>46015</c:v>
                </c:pt>
                <c:pt idx="292">
                  <c:v>46017</c:v>
                </c:pt>
                <c:pt idx="293">
                  <c:v>46020</c:v>
                </c:pt>
                <c:pt idx="294">
                  <c:v>46021</c:v>
                </c:pt>
                <c:pt idx="295">
                  <c:v>46022</c:v>
                </c:pt>
                <c:pt idx="296">
                  <c:v>46024</c:v>
                </c:pt>
                <c:pt idx="297">
                  <c:v>46027</c:v>
                </c:pt>
                <c:pt idx="298">
                  <c:v>46028</c:v>
                </c:pt>
                <c:pt idx="299">
                  <c:v>46029</c:v>
                </c:pt>
                <c:pt idx="300">
                  <c:v>46030</c:v>
                </c:pt>
                <c:pt idx="301">
                  <c:v>46031</c:v>
                </c:pt>
                <c:pt idx="302">
                  <c:v>46034</c:v>
                </c:pt>
                <c:pt idx="303">
                  <c:v>46035</c:v>
                </c:pt>
                <c:pt idx="304">
                  <c:v>46036</c:v>
                </c:pt>
                <c:pt idx="305">
                  <c:v>46037</c:v>
                </c:pt>
                <c:pt idx="306">
                  <c:v>46038</c:v>
                </c:pt>
                <c:pt idx="307">
                  <c:v>46042</c:v>
                </c:pt>
                <c:pt idx="308">
                  <c:v>46043</c:v>
                </c:pt>
                <c:pt idx="309">
                  <c:v>46044</c:v>
                </c:pt>
                <c:pt idx="310">
                  <c:v>46045</c:v>
                </c:pt>
                <c:pt idx="311">
                  <c:v>46048</c:v>
                </c:pt>
                <c:pt idx="312">
                  <c:v>46049</c:v>
                </c:pt>
                <c:pt idx="313">
                  <c:v>46050</c:v>
                </c:pt>
                <c:pt idx="314">
                  <c:v>46051</c:v>
                </c:pt>
                <c:pt idx="315">
                  <c:v>46052</c:v>
                </c:pt>
                <c:pt idx="316">
                  <c:v>46055</c:v>
                </c:pt>
                <c:pt idx="317">
                  <c:v>46056</c:v>
                </c:pt>
                <c:pt idx="318">
                  <c:v>46057</c:v>
                </c:pt>
                <c:pt idx="319">
                  <c:v>46058</c:v>
                </c:pt>
                <c:pt idx="320">
                  <c:v>46059</c:v>
                </c:pt>
                <c:pt idx="321">
                  <c:v>46062</c:v>
                </c:pt>
                <c:pt idx="322">
                  <c:v>46063</c:v>
                </c:pt>
                <c:pt idx="323">
                  <c:v>46064</c:v>
                </c:pt>
                <c:pt idx="324">
                  <c:v>46065</c:v>
                </c:pt>
                <c:pt idx="325">
                  <c:v>46066</c:v>
                </c:pt>
                <c:pt idx="326">
                  <c:v>46070</c:v>
                </c:pt>
                <c:pt idx="327">
                  <c:v>46071</c:v>
                </c:pt>
                <c:pt idx="328">
                  <c:v>46072</c:v>
                </c:pt>
                <c:pt idx="329">
                  <c:v>46073</c:v>
                </c:pt>
                <c:pt idx="330">
                  <c:v>46076</c:v>
                </c:pt>
                <c:pt idx="331">
                  <c:v>46077</c:v>
                </c:pt>
                <c:pt idx="332">
                  <c:v>46078</c:v>
                </c:pt>
                <c:pt idx="333">
                  <c:v>46079</c:v>
                </c:pt>
                <c:pt idx="334">
                  <c:v>46080</c:v>
                </c:pt>
                <c:pt idx="335">
                  <c:v>46083</c:v>
                </c:pt>
                <c:pt idx="336">
                  <c:v>46084</c:v>
                </c:pt>
                <c:pt idx="337">
                  <c:v>46085</c:v>
                </c:pt>
                <c:pt idx="338">
                  <c:v>46086</c:v>
                </c:pt>
                <c:pt idx="339">
                  <c:v>46087</c:v>
                </c:pt>
                <c:pt idx="340">
                  <c:v>46090</c:v>
                </c:pt>
                <c:pt idx="341">
                  <c:v>46091</c:v>
                </c:pt>
                <c:pt idx="342">
                  <c:v>46092</c:v>
                </c:pt>
                <c:pt idx="343">
                  <c:v>46093</c:v>
                </c:pt>
                <c:pt idx="344">
                  <c:v>46094</c:v>
                </c:pt>
                <c:pt idx="345">
                  <c:v>46097</c:v>
                </c:pt>
                <c:pt idx="346">
                  <c:v>46098</c:v>
                </c:pt>
                <c:pt idx="347">
                  <c:v>46099</c:v>
                </c:pt>
                <c:pt idx="348">
                  <c:v>46100</c:v>
                </c:pt>
                <c:pt idx="349">
                  <c:v>46101</c:v>
                </c:pt>
                <c:pt idx="350">
                  <c:v>46104</c:v>
                </c:pt>
                <c:pt idx="351">
                  <c:v>46105</c:v>
                </c:pt>
                <c:pt idx="352">
                  <c:v>46106</c:v>
                </c:pt>
                <c:pt idx="353">
                  <c:v>46107</c:v>
                </c:pt>
                <c:pt idx="354">
                  <c:v>46108</c:v>
                </c:pt>
                <c:pt idx="355">
                  <c:v>46111</c:v>
                </c:pt>
                <c:pt idx="356">
                  <c:v>46112</c:v>
                </c:pt>
                <c:pt idx="357">
                  <c:v>46113</c:v>
                </c:pt>
                <c:pt idx="358">
                  <c:v>46114</c:v>
                </c:pt>
                <c:pt idx="359">
                  <c:v>46118</c:v>
                </c:pt>
                <c:pt idx="360">
                  <c:v>46119</c:v>
                </c:pt>
                <c:pt idx="361">
                  <c:v>46120</c:v>
                </c:pt>
                <c:pt idx="362">
                  <c:v>46121</c:v>
                </c:pt>
                <c:pt idx="363">
                  <c:v>46122</c:v>
                </c:pt>
                <c:pt idx="364">
                  <c:v>46125</c:v>
                </c:pt>
                <c:pt idx="365">
                  <c:v>46126</c:v>
                </c:pt>
                <c:pt idx="366">
                  <c:v>46127</c:v>
                </c:pt>
                <c:pt idx="367">
                  <c:v>46128</c:v>
                </c:pt>
                <c:pt idx="368">
                  <c:v>46129</c:v>
                </c:pt>
                <c:pt idx="369">
                  <c:v>46132</c:v>
                </c:pt>
                <c:pt idx="370">
                  <c:v>46133</c:v>
                </c:pt>
                <c:pt idx="371">
                  <c:v>46134</c:v>
                </c:pt>
                <c:pt idx="372">
                  <c:v>46135</c:v>
                </c:pt>
                <c:pt idx="373">
                  <c:v>46136</c:v>
                </c:pt>
                <c:pt idx="374">
                  <c:v>46139</c:v>
                </c:pt>
                <c:pt idx="375">
                  <c:v>46140</c:v>
                </c:pt>
                <c:pt idx="376">
                  <c:v>46141</c:v>
                </c:pt>
                <c:pt idx="377">
                  <c:v>46142</c:v>
                </c:pt>
                <c:pt idx="378">
                  <c:v>46143</c:v>
                </c:pt>
                <c:pt idx="379">
                  <c:v>46146</c:v>
                </c:pt>
                <c:pt idx="380">
                  <c:v>46147</c:v>
                </c:pt>
                <c:pt idx="381">
                  <c:v>46148</c:v>
                </c:pt>
                <c:pt idx="382">
                  <c:v>46149</c:v>
                </c:pt>
                <c:pt idx="383">
                  <c:v>46150</c:v>
                </c:pt>
                <c:pt idx="384">
                  <c:v>46153</c:v>
                </c:pt>
                <c:pt idx="385">
                  <c:v>46154</c:v>
                </c:pt>
                <c:pt idx="386">
                  <c:v>46155</c:v>
                </c:pt>
                <c:pt idx="387">
                  <c:v>46156</c:v>
                </c:pt>
                <c:pt idx="388">
                  <c:v>46157</c:v>
                </c:pt>
                <c:pt idx="389">
                  <c:v>46160</c:v>
                </c:pt>
                <c:pt idx="390">
                  <c:v>46161</c:v>
                </c:pt>
                <c:pt idx="391">
                  <c:v>46162</c:v>
                </c:pt>
                <c:pt idx="392">
                  <c:v>46163</c:v>
                </c:pt>
                <c:pt idx="393">
                  <c:v>46164</c:v>
                </c:pt>
                <c:pt idx="394">
                  <c:v>46168</c:v>
                </c:pt>
                <c:pt idx="395">
                  <c:v>46169</c:v>
                </c:pt>
                <c:pt idx="396">
                  <c:v>46170</c:v>
                </c:pt>
                <c:pt idx="397">
                  <c:v>46171</c:v>
                </c:pt>
                <c:pt idx="398">
                  <c:v>46174</c:v>
                </c:pt>
                <c:pt idx="399">
                  <c:v>46175</c:v>
                </c:pt>
                <c:pt idx="400">
                  <c:v>46176</c:v>
                </c:pt>
                <c:pt idx="401">
                  <c:v>46177</c:v>
                </c:pt>
                <c:pt idx="402">
                  <c:v>46178</c:v>
                </c:pt>
                <c:pt idx="403">
                  <c:v>46181</c:v>
                </c:pt>
                <c:pt idx="404">
                  <c:v>46182</c:v>
                </c:pt>
                <c:pt idx="405">
                  <c:v>46183</c:v>
                </c:pt>
                <c:pt idx="406">
                  <c:v>46184</c:v>
                </c:pt>
                <c:pt idx="407">
                  <c:v>46185</c:v>
                </c:pt>
                <c:pt idx="408">
                  <c:v>46188</c:v>
                </c:pt>
                <c:pt idx="409">
                  <c:v>46189</c:v>
                </c:pt>
                <c:pt idx="410">
                  <c:v>46190</c:v>
                </c:pt>
                <c:pt idx="411">
                  <c:v>46191</c:v>
                </c:pt>
                <c:pt idx="412">
                  <c:v>46195</c:v>
                </c:pt>
                <c:pt idx="413">
                  <c:v>46196</c:v>
                </c:pt>
                <c:pt idx="414">
                  <c:v>46197</c:v>
                </c:pt>
                <c:pt idx="415">
                  <c:v>46198</c:v>
                </c:pt>
                <c:pt idx="416">
                  <c:v>46199</c:v>
                </c:pt>
                <c:pt idx="417">
                  <c:v>46202</c:v>
                </c:pt>
                <c:pt idx="418">
                  <c:v>46203</c:v>
                </c:pt>
                <c:pt idx="419">
                  <c:v>46204</c:v>
                </c:pt>
                <c:pt idx="420">
                  <c:v>46205</c:v>
                </c:pt>
                <c:pt idx="421">
                  <c:v>46209</c:v>
                </c:pt>
                <c:pt idx="422">
                  <c:v>46210</c:v>
                </c:pt>
                <c:pt idx="423">
                  <c:v>46211</c:v>
                </c:pt>
                <c:pt idx="424">
                  <c:v>46212</c:v>
                </c:pt>
                <c:pt idx="425">
                  <c:v>46213</c:v>
                </c:pt>
                <c:pt idx="426">
                  <c:v>46216</c:v>
                </c:pt>
                <c:pt idx="427">
                  <c:v>46217</c:v>
                </c:pt>
                <c:pt idx="428">
                  <c:v>46218</c:v>
                </c:pt>
                <c:pt idx="429">
                  <c:v>46219</c:v>
                </c:pt>
                <c:pt idx="430">
                  <c:v>46220</c:v>
                </c:pt>
                <c:pt idx="431">
                  <c:v>46223</c:v>
                </c:pt>
                <c:pt idx="432">
                  <c:v>46224</c:v>
                </c:pt>
                <c:pt idx="433">
                  <c:v>46225</c:v>
                </c:pt>
                <c:pt idx="434">
                  <c:v>46226</c:v>
                </c:pt>
                <c:pt idx="435">
                  <c:v>46227</c:v>
                </c:pt>
                <c:pt idx="436">
                  <c:v>46230</c:v>
                </c:pt>
                <c:pt idx="437">
                  <c:v>46231</c:v>
                </c:pt>
                <c:pt idx="438">
                  <c:v>46232</c:v>
                </c:pt>
                <c:pt idx="439">
                  <c:v>46233</c:v>
                </c:pt>
                <c:pt idx="440">
                  <c:v>46234</c:v>
                </c:pt>
              </c:numCache>
            </c:numRef>
          </c:cat>
          <c:val>
            <c:numRef>
              <c:f>Backtest!$K$2:$K$442</c:f>
              <c:numCache>
                <c:formatCode>General</c:formatCode>
                <c:ptCount val="441"/>
                <c:pt idx="0">
                  <c:v>-5532.64372549363</c:v>
                </c:pt>
                <c:pt idx="1">
                  <c:v>-5434.6988735516461</c:v>
                </c:pt>
                <c:pt idx="2">
                  <c:v>-5428.3503287763551</c:v>
                </c:pt>
                <c:pt idx="3">
                  <c:v>-5315.0166777242957</c:v>
                </c:pt>
                <c:pt idx="4">
                  <c:v>-5610.219307828801</c:v>
                </c:pt>
                <c:pt idx="5">
                  <c:v>-5745.0509377853805</c:v>
                </c:pt>
                <c:pt idx="6">
                  <c:v>-5560.2548338379847</c:v>
                </c:pt>
                <c:pt idx="7">
                  <c:v>-5497.3815114323424</c:v>
                </c:pt>
                <c:pt idx="8">
                  <c:v>-5629.7531809694547</c:v>
                </c:pt>
                <c:pt idx="9">
                  <c:v>-5900.1950781826836</c:v>
                </c:pt>
                <c:pt idx="10">
                  <c:v>-5923.6076742884161</c:v>
                </c:pt>
                <c:pt idx="11">
                  <c:v>-5722.4679982277976</c:v>
                </c:pt>
                <c:pt idx="12">
                  <c:v>-5508.087876547319</c:v>
                </c:pt>
                <c:pt idx="13">
                  <c:v>-5319.9516874532037</c:v>
                </c:pt>
                <c:pt idx="14">
                  <c:v>-5271.0778245028605</c:v>
                </c:pt>
                <c:pt idx="15">
                  <c:v>-5008.1137684666855</c:v>
                </c:pt>
                <c:pt idx="16">
                  <c:v>-5167.1862909651772</c:v>
                </c:pt>
                <c:pt idx="17">
                  <c:v>-5053.3037864610124</c:v>
                </c:pt>
                <c:pt idx="18">
                  <c:v>-4902.2261955164968</c:v>
                </c:pt>
                <c:pt idx="19">
                  <c:v>-4810.1549483204517</c:v>
                </c:pt>
                <c:pt idx="20">
                  <c:v>-4736.1844279809502</c:v>
                </c:pt>
                <c:pt idx="21">
                  <c:v>-4636.1464645028354</c:v>
                </c:pt>
                <c:pt idx="22">
                  <c:v>-4549.5321367682236</c:v>
                </c:pt>
                <c:pt idx="23">
                  <c:v>-4354.4463229860557</c:v>
                </c:pt>
                <c:pt idx="24">
                  <c:v>-4396.5207913099257</c:v>
                </c:pt>
                <c:pt idx="25">
                  <c:v>-4425.6511882798632</c:v>
                </c:pt>
                <c:pt idx="26">
                  <c:v>-4617.7664560838402</c:v>
                </c:pt>
                <c:pt idx="27">
                  <c:v>-4725.2261146492265</c:v>
                </c:pt>
                <c:pt idx="28">
                  <c:v>-6152.0618978964176</c:v>
                </c:pt>
                <c:pt idx="29">
                  <c:v>-6117.1927854002479</c:v>
                </c:pt>
                <c:pt idx="30">
                  <c:v>-5768.7686328839818</c:v>
                </c:pt>
                <c:pt idx="31">
                  <c:v>-6038.8705058996129</c:v>
                </c:pt>
                <c:pt idx="32">
                  <c:v>-6056.823990078683</c:v>
                </c:pt>
                <c:pt idx="33">
                  <c:v>-6128.4227088692378</c:v>
                </c:pt>
                <c:pt idx="34">
                  <c:v>-6363.457492704033</c:v>
                </c:pt>
                <c:pt idx="35">
                  <c:v>-8110.2122400713524</c:v>
                </c:pt>
                <c:pt idx="36">
                  <c:v>-7873.8981914853075</c:v>
                </c:pt>
                <c:pt idx="37">
                  <c:v>-7653.4818624259933</c:v>
                </c:pt>
                <c:pt idx="38">
                  <c:v>-8085.935237222805</c:v>
                </c:pt>
                <c:pt idx="39">
                  <c:v>-7955.1437439488973</c:v>
                </c:pt>
                <c:pt idx="40">
                  <c:v>-7955.8712134621774</c:v>
                </c:pt>
                <c:pt idx="41">
                  <c:v>-8151.8736397245548</c:v>
                </c:pt>
                <c:pt idx="42">
                  <c:v>-8028.7296493465665</c:v>
                </c:pt>
                <c:pt idx="43">
                  <c:v>-7695.5541800537449</c:v>
                </c:pt>
                <c:pt idx="44">
                  <c:v>-7367.503248604884</c:v>
                </c:pt>
                <c:pt idx="45">
                  <c:v>-7209.9164519526648</c:v>
                </c:pt>
                <c:pt idx="46">
                  <c:v>-7075.3531553555522</c:v>
                </c:pt>
                <c:pt idx="47">
                  <c:v>-7002.7325262403665</c:v>
                </c:pt>
                <c:pt idx="48">
                  <c:v>-7022.1235771582669</c:v>
                </c:pt>
                <c:pt idx="49">
                  <c:v>-6757.8533672680533</c:v>
                </c:pt>
                <c:pt idx="50">
                  <c:v>-6666.350519974646</c:v>
                </c:pt>
                <c:pt idx="51">
                  <c:v>-6320.0988835292828</c:v>
                </c:pt>
                <c:pt idx="52">
                  <c:v>-6471.548678748959</c:v>
                </c:pt>
                <c:pt idx="53">
                  <c:v>-6245.0236695188869</c:v>
                </c:pt>
                <c:pt idx="54">
                  <c:v>-6197.885669316277</c:v>
                </c:pt>
                <c:pt idx="55">
                  <c:v>-6214.1580081151578</c:v>
                </c:pt>
                <c:pt idx="56">
                  <c:v>-6157.7899764094927</c:v>
                </c:pt>
                <c:pt idx="57">
                  <c:v>-6289.6631482647053</c:v>
                </c:pt>
                <c:pt idx="58">
                  <c:v>-6180.0905636025609</c:v>
                </c:pt>
                <c:pt idx="59">
                  <c:v>-6071.6403447183156</c:v>
                </c:pt>
                <c:pt idx="60">
                  <c:v>-5899.7266742499896</c:v>
                </c:pt>
                <c:pt idx="61">
                  <c:v>-5223.127609418033</c:v>
                </c:pt>
                <c:pt idx="62">
                  <c:v>-8232.1200283780763</c:v>
                </c:pt>
                <c:pt idx="63">
                  <c:v>-8082.7862345022386</c:v>
                </c:pt>
                <c:pt idx="64">
                  <c:v>-8093.3305049164592</c:v>
                </c:pt>
                <c:pt idx="65">
                  <c:v>-8099.2549344701611</c:v>
                </c:pt>
                <c:pt idx="66">
                  <c:v>-7837.8869365457822</c:v>
                </c:pt>
                <c:pt idx="67">
                  <c:v>-7630.6556179819354</c:v>
                </c:pt>
                <c:pt idx="68">
                  <c:v>-7602.8170130516019</c:v>
                </c:pt>
                <c:pt idx="69">
                  <c:v>-7457.9954912747298</c:v>
                </c:pt>
                <c:pt idx="70">
                  <c:v>-7050.142871718439</c:v>
                </c:pt>
                <c:pt idx="71">
                  <c:v>-7230.8623933784374</c:v>
                </c:pt>
                <c:pt idx="72">
                  <c:v>-7086.248002000204</c:v>
                </c:pt>
                <c:pt idx="73">
                  <c:v>-6847.4352385289794</c:v>
                </c:pt>
                <c:pt idx="74">
                  <c:v>-6635.5221112510299</c:v>
                </c:pt>
                <c:pt idx="75">
                  <c:v>-6447.5777567517125</c:v>
                </c:pt>
                <c:pt idx="76">
                  <c:v>-6280.3193515063904</c:v>
                </c:pt>
                <c:pt idx="77">
                  <c:v>-6140.7225985987006</c:v>
                </c:pt>
                <c:pt idx="78">
                  <c:v>-5920.2566993403525</c:v>
                </c:pt>
                <c:pt idx="79">
                  <c:v>-5640.2760176575503</c:v>
                </c:pt>
                <c:pt idx="80">
                  <c:v>-5697.1234851794316</c:v>
                </c:pt>
                <c:pt idx="81">
                  <c:v>-5754.8509058567624</c:v>
                </c:pt>
                <c:pt idx="82">
                  <c:v>-5928.0901079715704</c:v>
                </c:pt>
                <c:pt idx="83">
                  <c:v>-5689.2010995028932</c:v>
                </c:pt>
                <c:pt idx="84">
                  <c:v>-6424.496743412672</c:v>
                </c:pt>
                <c:pt idx="85">
                  <c:v>-6190.4415371056339</c:v>
                </c:pt>
                <c:pt idx="86">
                  <c:v>-6329.4144625762474</c:v>
                </c:pt>
                <c:pt idx="87">
                  <c:v>-6223.5182394769481</c:v>
                </c:pt>
                <c:pt idx="88">
                  <c:v>-5697.9084889494598</c:v>
                </c:pt>
                <c:pt idx="89">
                  <c:v>-7164.6424197092447</c:v>
                </c:pt>
                <c:pt idx="90">
                  <c:v>-6676.8350631766871</c:v>
                </c:pt>
                <c:pt idx="91">
                  <c:v>-7068.9014016665005</c:v>
                </c:pt>
                <c:pt idx="92">
                  <c:v>-6994.4434659865356</c:v>
                </c:pt>
                <c:pt idx="93">
                  <c:v>-6851.9384071820132</c:v>
                </c:pt>
                <c:pt idx="94">
                  <c:v>-6863.1553297884175</c:v>
                </c:pt>
                <c:pt idx="95">
                  <c:v>-6817.1989297898781</c:v>
                </c:pt>
                <c:pt idx="96">
                  <c:v>-6590.5900713358142</c:v>
                </c:pt>
                <c:pt idx="97">
                  <c:v>-6627.8531221027088</c:v>
                </c:pt>
                <c:pt idx="98">
                  <c:v>-6616.6803374033807</c:v>
                </c:pt>
                <c:pt idx="99">
                  <c:v>-6394.6213323191605</c:v>
                </c:pt>
                <c:pt idx="100">
                  <c:v>-6375.9056597011131</c:v>
                </c:pt>
                <c:pt idx="101">
                  <c:v>-6532.6891240980112</c:v>
                </c:pt>
                <c:pt idx="102">
                  <c:v>-6134.8372704761368</c:v>
                </c:pt>
                <c:pt idx="103">
                  <c:v>-6336.4968593214053</c:v>
                </c:pt>
                <c:pt idx="104">
                  <c:v>-6167.0628656927674</c:v>
                </c:pt>
                <c:pt idx="105">
                  <c:v>-6201.6400985765595</c:v>
                </c:pt>
                <c:pt idx="106">
                  <c:v>-6003.8394900466683</c:v>
                </c:pt>
                <c:pt idx="107">
                  <c:v>-5886.4306917528456</c:v>
                </c:pt>
                <c:pt idx="108">
                  <c:v>-5302.1172556046313</c:v>
                </c:pt>
                <c:pt idx="109">
                  <c:v>-6562.9307819686646</c:v>
                </c:pt>
                <c:pt idx="110">
                  <c:v>-7602.7140127321982</c:v>
                </c:pt>
                <c:pt idx="111">
                  <c:v>-7294.8721287157259</c:v>
                </c:pt>
                <c:pt idx="112">
                  <c:v>-8165.3017606703079</c:v>
                </c:pt>
                <c:pt idx="113">
                  <c:v>-12125.654665948245</c:v>
                </c:pt>
                <c:pt idx="114">
                  <c:v>-12901.733958230741</c:v>
                </c:pt>
                <c:pt idx="115">
                  <c:v>-12687.597346896655</c:v>
                </c:pt>
                <c:pt idx="116">
                  <c:v>-12388.963272813866</c:v>
                </c:pt>
                <c:pt idx="117">
                  <c:v>-11685.65989050041</c:v>
                </c:pt>
                <c:pt idx="118">
                  <c:v>-11667.480221718719</c:v>
                </c:pt>
                <c:pt idx="119">
                  <c:v>-10969.330955811387</c:v>
                </c:pt>
                <c:pt idx="120">
                  <c:v>-11032.655615103335</c:v>
                </c:pt>
                <c:pt idx="121">
                  <c:v>-11081.0497211171</c:v>
                </c:pt>
                <c:pt idx="122">
                  <c:v>-11406.457158976875</c:v>
                </c:pt>
                <c:pt idx="123">
                  <c:v>-11560.185738447944</c:v>
                </c:pt>
                <c:pt idx="124">
                  <c:v>-11258.066630321129</c:v>
                </c:pt>
                <c:pt idx="125">
                  <c:v>-10952.096258475674</c:v>
                </c:pt>
                <c:pt idx="126">
                  <c:v>-10689.682964711852</c:v>
                </c:pt>
                <c:pt idx="127">
                  <c:v>-10274.008513483135</c:v>
                </c:pt>
                <c:pt idx="128">
                  <c:v>-10226.073828566747</c:v>
                </c:pt>
                <c:pt idx="129">
                  <c:v>-10035.41031655629</c:v>
                </c:pt>
                <c:pt idx="130">
                  <c:v>-9579.3018982583053</c:v>
                </c:pt>
                <c:pt idx="131">
                  <c:v>-9309.2195078182212</c:v>
                </c:pt>
                <c:pt idx="132">
                  <c:v>-9115.4286363213741</c:v>
                </c:pt>
                <c:pt idx="133">
                  <c:v>-8908.9641076899916</c:v>
                </c:pt>
                <c:pt idx="134">
                  <c:v>-9062.0871282364187</c:v>
                </c:pt>
                <c:pt idx="135">
                  <c:v>-9621.0672959852982</c:v>
                </c:pt>
                <c:pt idx="136">
                  <c:v>-9458.9760662769968</c:v>
                </c:pt>
                <c:pt idx="137">
                  <c:v>-9206.7844128958186</c:v>
                </c:pt>
                <c:pt idx="138">
                  <c:v>-8938.9262693757901</c:v>
                </c:pt>
                <c:pt idx="139">
                  <c:v>-8644.8980756966703</c:v>
                </c:pt>
                <c:pt idx="140">
                  <c:v>-8340.3946931623286</c:v>
                </c:pt>
                <c:pt idx="141">
                  <c:v>-7935.0293498352175</c:v>
                </c:pt>
                <c:pt idx="142">
                  <c:v>-7803.7686480916582</c:v>
                </c:pt>
                <c:pt idx="143">
                  <c:v>-7500.7816928071788</c:v>
                </c:pt>
                <c:pt idx="144">
                  <c:v>-7510.928962477512</c:v>
                </c:pt>
                <c:pt idx="145">
                  <c:v>-7639.6641846350458</c:v>
                </c:pt>
                <c:pt idx="146">
                  <c:v>-7436.1098439968864</c:v>
                </c:pt>
                <c:pt idx="147">
                  <c:v>-7158.7496152093399</c:v>
                </c:pt>
                <c:pt idx="148">
                  <c:v>-7126.1579103698768</c:v>
                </c:pt>
                <c:pt idx="149">
                  <c:v>-7160.1430115340945</c:v>
                </c:pt>
                <c:pt idx="150">
                  <c:v>-7160.3373040305059</c:v>
                </c:pt>
                <c:pt idx="151">
                  <c:v>-7059.1585468915482</c:v>
                </c:pt>
                <c:pt idx="152">
                  <c:v>-6899.8718297397081</c:v>
                </c:pt>
                <c:pt idx="153">
                  <c:v>-6724.2944286581496</c:v>
                </c:pt>
                <c:pt idx="154">
                  <c:v>-6627.0150166246831</c:v>
                </c:pt>
                <c:pt idx="155">
                  <c:v>-6482.5603377451298</c:v>
                </c:pt>
                <c:pt idx="156">
                  <c:v>-6299.2453974751434</c:v>
                </c:pt>
                <c:pt idx="157">
                  <c:v>-5933.1180108406052</c:v>
                </c:pt>
                <c:pt idx="158">
                  <c:v>-6172.8046450017373</c:v>
                </c:pt>
                <c:pt idx="159">
                  <c:v>-6524.3668393919588</c:v>
                </c:pt>
                <c:pt idx="160">
                  <c:v>-6357.55055245331</c:v>
                </c:pt>
                <c:pt idx="161">
                  <c:v>-6180.6500088769344</c:v>
                </c:pt>
                <c:pt idx="162">
                  <c:v>-6023.3658162161846</c:v>
                </c:pt>
                <c:pt idx="163">
                  <c:v>-6064.5450928737337</c:v>
                </c:pt>
                <c:pt idx="164">
                  <c:v>-6800.4679910594532</c:v>
                </c:pt>
                <c:pt idx="165">
                  <c:v>-6761.5502846789223</c:v>
                </c:pt>
                <c:pt idx="166">
                  <c:v>-6652.6166930516865</c:v>
                </c:pt>
                <c:pt idx="167">
                  <c:v>-6534.7229711158761</c:v>
                </c:pt>
                <c:pt idx="168">
                  <c:v>-6243.0052469539432</c:v>
                </c:pt>
                <c:pt idx="169">
                  <c:v>-6275.0146282896003</c:v>
                </c:pt>
                <c:pt idx="170">
                  <c:v>-6150.372196671985</c:v>
                </c:pt>
                <c:pt idx="171">
                  <c:v>-5891.5185968175492</c:v>
                </c:pt>
                <c:pt idx="172">
                  <c:v>-5898.0018300453312</c:v>
                </c:pt>
                <c:pt idx="173">
                  <c:v>-5781.9202705822045</c:v>
                </c:pt>
                <c:pt idx="174">
                  <c:v>-5696.4259801188991</c:v>
                </c:pt>
                <c:pt idx="175">
                  <c:v>-5598.8233457109291</c:v>
                </c:pt>
                <c:pt idx="176">
                  <c:v>-5449.84674021098</c:v>
                </c:pt>
                <c:pt idx="177">
                  <c:v>-5298.1223176984668</c:v>
                </c:pt>
                <c:pt idx="178">
                  <c:v>-5255.167178425223</c:v>
                </c:pt>
                <c:pt idx="179">
                  <c:v>-5143.4373371900192</c:v>
                </c:pt>
                <c:pt idx="180">
                  <c:v>-4987.4556338621069</c:v>
                </c:pt>
                <c:pt idx="181">
                  <c:v>-4825.8275269896412</c:v>
                </c:pt>
                <c:pt idx="182">
                  <c:v>-4641.8978068490569</c:v>
                </c:pt>
                <c:pt idx="183">
                  <c:v>-4659.0185050508344</c:v>
                </c:pt>
                <c:pt idx="184">
                  <c:v>-4799.3339062027508</c:v>
                </c:pt>
                <c:pt idx="185">
                  <c:v>-4788.2489330145927</c:v>
                </c:pt>
                <c:pt idx="186">
                  <c:v>-4782.2616986917164</c:v>
                </c:pt>
                <c:pt idx="187">
                  <c:v>-4830.0959421151274</c:v>
                </c:pt>
                <c:pt idx="188">
                  <c:v>-4748.9461646932295</c:v>
                </c:pt>
                <c:pt idx="189">
                  <c:v>-4763.4506341586784</c:v>
                </c:pt>
                <c:pt idx="190">
                  <c:v>-4754.5951414060564</c:v>
                </c:pt>
                <c:pt idx="191">
                  <c:v>-5145.3349600264819</c:v>
                </c:pt>
                <c:pt idx="192">
                  <c:v>-5250.1157862511463</c:v>
                </c:pt>
                <c:pt idx="193">
                  <c:v>-5094.1636710338971</c:v>
                </c:pt>
                <c:pt idx="194">
                  <c:v>-5065.939459817745</c:v>
                </c:pt>
                <c:pt idx="195">
                  <c:v>-4940.5894171181135</c:v>
                </c:pt>
                <c:pt idx="196">
                  <c:v>-4803.3429084081072</c:v>
                </c:pt>
                <c:pt idx="197">
                  <c:v>-4732.1059383182865</c:v>
                </c:pt>
                <c:pt idx="198">
                  <c:v>-4801.4996768992896</c:v>
                </c:pt>
                <c:pt idx="199">
                  <c:v>-4994.5358949679285</c:v>
                </c:pt>
                <c:pt idx="200">
                  <c:v>-4784.4123495482936</c:v>
                </c:pt>
                <c:pt idx="201">
                  <c:v>-4767.2062458039018</c:v>
                </c:pt>
                <c:pt idx="202">
                  <c:v>-4496.4466976012054</c:v>
                </c:pt>
                <c:pt idx="203">
                  <c:v>-5044.3093876893072</c:v>
                </c:pt>
                <c:pt idx="204">
                  <c:v>-4897.299529030608</c:v>
                </c:pt>
                <c:pt idx="205">
                  <c:v>-4851.3892153507732</c:v>
                </c:pt>
                <c:pt idx="206">
                  <c:v>-4917.3735569520941</c:v>
                </c:pt>
                <c:pt idx="207">
                  <c:v>-4927.1916133689547</c:v>
                </c:pt>
                <c:pt idx="208">
                  <c:v>-5034.5699327558705</c:v>
                </c:pt>
                <c:pt idx="209">
                  <c:v>-4964.2189089091517</c:v>
                </c:pt>
                <c:pt idx="210">
                  <c:v>-4772.1605140381798</c:v>
                </c:pt>
                <c:pt idx="211">
                  <c:v>-6241.0038308836401</c:v>
                </c:pt>
                <c:pt idx="212">
                  <c:v>-6041.369638054578</c:v>
                </c:pt>
                <c:pt idx="213">
                  <c:v>-5945.6117931828785</c:v>
                </c:pt>
                <c:pt idx="214">
                  <c:v>-5851.7519745819982</c:v>
                </c:pt>
                <c:pt idx="215">
                  <c:v>-5792.3573929625363</c:v>
                </c:pt>
                <c:pt idx="216">
                  <c:v>-5770.8454394503569</c:v>
                </c:pt>
                <c:pt idx="217">
                  <c:v>-5787.4702512256699</c:v>
                </c:pt>
                <c:pt idx="218">
                  <c:v>-5905.5450576944977</c:v>
                </c:pt>
                <c:pt idx="219">
                  <c:v>-5778.6912409916577</c:v>
                </c:pt>
                <c:pt idx="220">
                  <c:v>-5649.1928109112168</c:v>
                </c:pt>
                <c:pt idx="221">
                  <c:v>-5508.9496648183831</c:v>
                </c:pt>
                <c:pt idx="222">
                  <c:v>-5339.1777899165663</c:v>
                </c:pt>
                <c:pt idx="223">
                  <c:v>-5197.5875923819167</c:v>
                </c:pt>
                <c:pt idx="224">
                  <c:v>-5066.7051328965745</c:v>
                </c:pt>
                <c:pt idx="225">
                  <c:v>-4919.9633059576045</c:v>
                </c:pt>
                <c:pt idx="226">
                  <c:v>-4770.7180411877516</c:v>
                </c:pt>
                <c:pt idx="227">
                  <c:v>-4677.2003648691834</c:v>
                </c:pt>
                <c:pt idx="228">
                  <c:v>-4693.2166313888893</c:v>
                </c:pt>
                <c:pt idx="229">
                  <c:v>-4557.7407232275173</c:v>
                </c:pt>
                <c:pt idx="230">
                  <c:v>-4410.65071587071</c:v>
                </c:pt>
                <c:pt idx="231">
                  <c:v>-4304.2364405015132</c:v>
                </c:pt>
                <c:pt idx="232">
                  <c:v>-4296.1804332238253</c:v>
                </c:pt>
                <c:pt idx="233">
                  <c:v>-4382.548787198155</c:v>
                </c:pt>
                <c:pt idx="234">
                  <c:v>-4487.8165297378637</c:v>
                </c:pt>
                <c:pt idx="235">
                  <c:v>-4532.9128257744969</c:v>
                </c:pt>
                <c:pt idx="236">
                  <c:v>-7413.8688397559417</c:v>
                </c:pt>
                <c:pt idx="237">
                  <c:v>-7455.896890426523</c:v>
                </c:pt>
                <c:pt idx="238">
                  <c:v>-8355.6788597362101</c:v>
                </c:pt>
                <c:pt idx="239">
                  <c:v>-7750.7015171537996</c:v>
                </c:pt>
                <c:pt idx="240">
                  <c:v>-8932.7288759702515</c:v>
                </c:pt>
                <c:pt idx="241">
                  <c:v>-9005.1612587023192</c:v>
                </c:pt>
                <c:pt idx="242">
                  <c:v>-9003.727025109989</c:v>
                </c:pt>
                <c:pt idx="243">
                  <c:v>-9204.728155660363</c:v>
                </c:pt>
                <c:pt idx="244">
                  <c:v>-9024.5653991635008</c:v>
                </c:pt>
                <c:pt idx="245">
                  <c:v>-8800.279188924962</c:v>
                </c:pt>
                <c:pt idx="246">
                  <c:v>-8485.0902428594927</c:v>
                </c:pt>
                <c:pt idx="247">
                  <c:v>-8149.1966806753335</c:v>
                </c:pt>
                <c:pt idx="248">
                  <c:v>-8161.2702500667201</c:v>
                </c:pt>
                <c:pt idx="249">
                  <c:v>-8230.6220415971384</c:v>
                </c:pt>
                <c:pt idx="250">
                  <c:v>-8641.9863133038543</c:v>
                </c:pt>
                <c:pt idx="251">
                  <c:v>-8726.6909725459191</c:v>
                </c:pt>
                <c:pt idx="252">
                  <c:v>-8571.1733877735514</c:v>
                </c:pt>
                <c:pt idx="253">
                  <c:v>-8325.0092492360345</c:v>
                </c:pt>
                <c:pt idx="254">
                  <c:v>-8211.1642883127806</c:v>
                </c:pt>
                <c:pt idx="255">
                  <c:v>-8003.1856794313226</c:v>
                </c:pt>
                <c:pt idx="256">
                  <c:v>-7637.6335782536917</c:v>
                </c:pt>
                <c:pt idx="257">
                  <c:v>-7815.7597406046671</c:v>
                </c:pt>
                <c:pt idx="258">
                  <c:v>-7873.1301493768797</c:v>
                </c:pt>
                <c:pt idx="259">
                  <c:v>-7750.8912234364452</c:v>
                </c:pt>
                <c:pt idx="260">
                  <c:v>-7809.8783312794358</c:v>
                </c:pt>
                <c:pt idx="261">
                  <c:v>-7881.543291529576</c:v>
                </c:pt>
                <c:pt idx="262">
                  <c:v>-7960.9357089069799</c:v>
                </c:pt>
                <c:pt idx="263">
                  <c:v>-7992.0256473660329</c:v>
                </c:pt>
                <c:pt idx="264">
                  <c:v>-8072.9848539117083</c:v>
                </c:pt>
                <c:pt idx="265">
                  <c:v>-7699.5949866968595</c:v>
                </c:pt>
                <c:pt idx="266">
                  <c:v>-7539.7279973332888</c:v>
                </c:pt>
                <c:pt idx="267">
                  <c:v>-7769.5926845749818</c:v>
                </c:pt>
                <c:pt idx="268">
                  <c:v>-7381.8119302626237</c:v>
                </c:pt>
                <c:pt idx="269">
                  <c:v>-7917.0254494379778</c:v>
                </c:pt>
                <c:pt idx="270">
                  <c:v>-8078.4083158910917</c:v>
                </c:pt>
                <c:pt idx="271">
                  <c:v>-9455.4879550669775</c:v>
                </c:pt>
                <c:pt idx="272">
                  <c:v>-9369.7530649915116</c:v>
                </c:pt>
                <c:pt idx="273">
                  <c:v>-9510.8259838498579</c:v>
                </c:pt>
                <c:pt idx="274">
                  <c:v>-9139.0812898580261</c:v>
                </c:pt>
                <c:pt idx="275">
                  <c:v>-8828.2089220588987</c:v>
                </c:pt>
                <c:pt idx="276">
                  <c:v>-8696.5855166684632</c:v>
                </c:pt>
                <c:pt idx="277">
                  <c:v>-8596.871562452965</c:v>
                </c:pt>
                <c:pt idx="278">
                  <c:v>-8451.6495217553038</c:v>
                </c:pt>
                <c:pt idx="279">
                  <c:v>-8178.5112373231805</c:v>
                </c:pt>
                <c:pt idx="280">
                  <c:v>-7976.0437520906225</c:v>
                </c:pt>
                <c:pt idx="281">
                  <c:v>-7876.1848308844301</c:v>
                </c:pt>
                <c:pt idx="282">
                  <c:v>-7815.9448257833847</c:v>
                </c:pt>
                <c:pt idx="283">
                  <c:v>-7230.8063481138761</c:v>
                </c:pt>
                <c:pt idx="284">
                  <c:v>-8038.2707667912218</c:v>
                </c:pt>
                <c:pt idx="285">
                  <c:v>-7866.8870984833175</c:v>
                </c:pt>
                <c:pt idx="286">
                  <c:v>-7412.327082577337</c:v>
                </c:pt>
                <c:pt idx="287">
                  <c:v>-7802.7162989119552</c:v>
                </c:pt>
                <c:pt idx="288">
                  <c:v>-7851.8037302470557</c:v>
                </c:pt>
                <c:pt idx="289">
                  <c:v>-7975.1016051295037</c:v>
                </c:pt>
                <c:pt idx="290">
                  <c:v>-7841.8484193155446</c:v>
                </c:pt>
                <c:pt idx="291">
                  <c:v>-7688.9083795011593</c:v>
                </c:pt>
                <c:pt idx="292">
                  <c:v>-7457.0995599160769</c:v>
                </c:pt>
                <c:pt idx="293">
                  <c:v>-7194.7894930381826</c:v>
                </c:pt>
                <c:pt idx="294">
                  <c:v>-6988.9359920470897</c:v>
                </c:pt>
                <c:pt idx="295">
                  <c:v>-6711.3695934028337</c:v>
                </c:pt>
                <c:pt idx="296">
                  <c:v>-6680.214437069244</c:v>
                </c:pt>
                <c:pt idx="297">
                  <c:v>-6823.9877371432794</c:v>
                </c:pt>
                <c:pt idx="298">
                  <c:v>-6604.4020044274248</c:v>
                </c:pt>
                <c:pt idx="299">
                  <c:v>-6405.4465860399923</c:v>
                </c:pt>
                <c:pt idx="300">
                  <c:v>-6203.6092118589513</c:v>
                </c:pt>
                <c:pt idx="301">
                  <c:v>-6230.7185104042437</c:v>
                </c:pt>
                <c:pt idx="302">
                  <c:v>-6047.2268793867843</c:v>
                </c:pt>
                <c:pt idx="303">
                  <c:v>-5909.5017693573682</c:v>
                </c:pt>
                <c:pt idx="304">
                  <c:v>-5788.3192233482232</c:v>
                </c:pt>
                <c:pt idx="305">
                  <c:v>-5668.0303656186343</c:v>
                </c:pt>
                <c:pt idx="306">
                  <c:v>-5571.6324142161984</c:v>
                </c:pt>
                <c:pt idx="307">
                  <c:v>-5403.2876404974913</c:v>
                </c:pt>
                <c:pt idx="308">
                  <c:v>-5565.425116716784</c:v>
                </c:pt>
                <c:pt idx="309">
                  <c:v>-6143.0020990979101</c:v>
                </c:pt>
                <c:pt idx="310">
                  <c:v>-5934.1808058369488</c:v>
                </c:pt>
                <c:pt idx="311">
                  <c:v>-5809.1685022971524</c:v>
                </c:pt>
                <c:pt idx="312">
                  <c:v>-5645.7142067035902</c:v>
                </c:pt>
                <c:pt idx="313">
                  <c:v>-5486.3171963479936</c:v>
                </c:pt>
                <c:pt idx="314">
                  <c:v>-5301.7143925847568</c:v>
                </c:pt>
                <c:pt idx="315">
                  <c:v>-5059.6733864716898</c:v>
                </c:pt>
                <c:pt idx="316">
                  <c:v>-5491.2149187939531</c:v>
                </c:pt>
                <c:pt idx="317">
                  <c:v>-5343.3837115934348</c:v>
                </c:pt>
                <c:pt idx="318">
                  <c:v>-5476.0565860364813</c:v>
                </c:pt>
                <c:pt idx="319">
                  <c:v>-6518.8029061445932</c:v>
                </c:pt>
                <c:pt idx="320">
                  <c:v>-6774.1522990926069</c:v>
                </c:pt>
                <c:pt idx="321">
                  <c:v>-8517.0035549366366</c:v>
                </c:pt>
                <c:pt idx="322">
                  <c:v>-8380.4779452859839</c:v>
                </c:pt>
                <c:pt idx="323">
                  <c:v>-8107.3501340088069</c:v>
                </c:pt>
                <c:pt idx="324">
                  <c:v>-7675.3324722772595</c:v>
                </c:pt>
                <c:pt idx="325">
                  <c:v>-7719.1488589760966</c:v>
                </c:pt>
                <c:pt idx="326">
                  <c:v>-7555.463443031339</c:v>
                </c:pt>
                <c:pt idx="327">
                  <c:v>-7312.4396506832254</c:v>
                </c:pt>
                <c:pt idx="328">
                  <c:v>-7113.0678415029743</c:v>
                </c:pt>
                <c:pt idx="329">
                  <c:v>-6885.3534811094214</c:v>
                </c:pt>
                <c:pt idx="330">
                  <c:v>-6564.4502583343128</c:v>
                </c:pt>
                <c:pt idx="331">
                  <c:v>-6597.8859683445116</c:v>
                </c:pt>
                <c:pt idx="332">
                  <c:v>-6701.9190817687522</c:v>
                </c:pt>
                <c:pt idx="333">
                  <c:v>-6471.683536953884</c:v>
                </c:pt>
                <c:pt idx="334">
                  <c:v>-6385.8951982298577</c:v>
                </c:pt>
                <c:pt idx="335">
                  <c:v>-6142.5189975135227</c:v>
                </c:pt>
                <c:pt idx="336">
                  <c:v>-5889.0877081846602</c:v>
                </c:pt>
                <c:pt idx="337">
                  <c:v>-6104.812004459056</c:v>
                </c:pt>
                <c:pt idx="338">
                  <c:v>-6147.634231643633</c:v>
                </c:pt>
                <c:pt idx="339">
                  <c:v>-6059.0301716375443</c:v>
                </c:pt>
                <c:pt idx="340">
                  <c:v>-6504.5405757074841</c:v>
                </c:pt>
                <c:pt idx="341">
                  <c:v>-6921.3658991239272</c:v>
                </c:pt>
                <c:pt idx="342">
                  <c:v>-6673.3462170523953</c:v>
                </c:pt>
                <c:pt idx="343">
                  <c:v>-6354.4733793364903</c:v>
                </c:pt>
                <c:pt idx="344">
                  <c:v>-6382.6138740394754</c:v>
                </c:pt>
                <c:pt idx="345">
                  <c:v>-6362.189705772862</c:v>
                </c:pt>
                <c:pt idx="346">
                  <c:v>-6237.8290795829716</c:v>
                </c:pt>
                <c:pt idx="347">
                  <c:v>-6010.683393647686</c:v>
                </c:pt>
                <c:pt idx="348">
                  <c:v>-5998.0452164271546</c:v>
                </c:pt>
                <c:pt idx="349">
                  <c:v>-5866.0537931545996</c:v>
                </c:pt>
                <c:pt idx="350">
                  <c:v>-5934.994741130753</c:v>
                </c:pt>
                <c:pt idx="351">
                  <c:v>-5966.0222193439522</c:v>
                </c:pt>
                <c:pt idx="352">
                  <c:v>-5953.0004759721223</c:v>
                </c:pt>
                <c:pt idx="353">
                  <c:v>-6348.4904365047323</c:v>
                </c:pt>
                <c:pt idx="354">
                  <c:v>-6470.7777591688282</c:v>
                </c:pt>
                <c:pt idx="355">
                  <c:v>-6398.3883013245586</c:v>
                </c:pt>
                <c:pt idx="356">
                  <c:v>-6834.9871049405729</c:v>
                </c:pt>
                <c:pt idx="357">
                  <c:v>-8284.9808297683139</c:v>
                </c:pt>
                <c:pt idx="358">
                  <c:v>-8497.3168800387266</c:v>
                </c:pt>
                <c:pt idx="359">
                  <c:v>-8348.5632368572878</c:v>
                </c:pt>
                <c:pt idx="360">
                  <c:v>-8273.2799290928397</c:v>
                </c:pt>
                <c:pt idx="361">
                  <c:v>-8435.7151383941509</c:v>
                </c:pt>
                <c:pt idx="362">
                  <c:v>-9110.8081268293317</c:v>
                </c:pt>
                <c:pt idx="363">
                  <c:v>-9249.9126218388828</c:v>
                </c:pt>
                <c:pt idx="364">
                  <c:v>-9570.2205399576869</c:v>
                </c:pt>
                <c:pt idx="365">
                  <c:v>-9504.9117238271228</c:v>
                </c:pt>
                <c:pt idx="366">
                  <c:v>-9460.4836320263785</c:v>
                </c:pt>
                <c:pt idx="367">
                  <c:v>-9374.8905623888186</c:v>
                </c:pt>
                <c:pt idx="368">
                  <c:v>-9464.4625335717865</c:v>
                </c:pt>
                <c:pt idx="369">
                  <c:v>-9420.4958124696386</c:v>
                </c:pt>
                <c:pt idx="370">
                  <c:v>-9234.7659746500358</c:v>
                </c:pt>
                <c:pt idx="371">
                  <c:v>-9395.2130274191877</c:v>
                </c:pt>
                <c:pt idx="372">
                  <c:v>-10136.570612594631</c:v>
                </c:pt>
                <c:pt idx="373">
                  <c:v>-10082.079929920072</c:v>
                </c:pt>
                <c:pt idx="374">
                  <c:v>-10194.847905492679</c:v>
                </c:pt>
                <c:pt idx="375">
                  <c:v>-9873.7602188963901</c:v>
                </c:pt>
                <c:pt idx="376">
                  <c:v>-10173.146365630175</c:v>
                </c:pt>
                <c:pt idx="377">
                  <c:v>-10640.126519457013</c:v>
                </c:pt>
                <c:pt idx="378">
                  <c:v>-11462.692839390878</c:v>
                </c:pt>
                <c:pt idx="379">
                  <c:v>-10962.339084960562</c:v>
                </c:pt>
                <c:pt idx="380">
                  <c:v>-11052.831524279842</c:v>
                </c:pt>
                <c:pt idx="381">
                  <c:v>-11526.666014567998</c:v>
                </c:pt>
                <c:pt idx="382">
                  <c:v>-12503.334177317491</c:v>
                </c:pt>
                <c:pt idx="383">
                  <c:v>-13256.471699912101</c:v>
                </c:pt>
                <c:pt idx="384">
                  <c:v>-14196.131903428019</c:v>
                </c:pt>
                <c:pt idx="385">
                  <c:v>-13563.105127665709</c:v>
                </c:pt>
                <c:pt idx="386">
                  <c:v>-13440.370377866819</c:v>
                </c:pt>
                <c:pt idx="387">
                  <c:v>-13430.365852495393</c:v>
                </c:pt>
                <c:pt idx="388">
                  <c:v>-12876.139989429603</c:v>
                </c:pt>
                <c:pt idx="389">
                  <c:v>-12735.43041908327</c:v>
                </c:pt>
                <c:pt idx="390">
                  <c:v>-12474.210794696621</c:v>
                </c:pt>
                <c:pt idx="391">
                  <c:v>-12552.922262319678</c:v>
                </c:pt>
                <c:pt idx="392">
                  <c:v>-13140.43544423321</c:v>
                </c:pt>
                <c:pt idx="393">
                  <c:v>-13012.904595078004</c:v>
                </c:pt>
                <c:pt idx="394">
                  <c:v>-13340.422041382108</c:v>
                </c:pt>
                <c:pt idx="395">
                  <c:v>-13630.854722301678</c:v>
                </c:pt>
                <c:pt idx="396">
                  <c:v>-13652.691103848452</c:v>
                </c:pt>
                <c:pt idx="397">
                  <c:v>-13767.874657838356</c:v>
                </c:pt>
                <c:pt idx="398">
                  <c:v>-13595.17409227112</c:v>
                </c:pt>
                <c:pt idx="399">
                  <c:v>-14546.751143190244</c:v>
                </c:pt>
                <c:pt idx="400">
                  <c:v>-19061.683907159302</c:v>
                </c:pt>
                <c:pt idx="401">
                  <c:v>-18390.658456249352</c:v>
                </c:pt>
                <c:pt idx="402">
                  <c:v>-16228.404164552605</c:v>
                </c:pt>
                <c:pt idx="403">
                  <c:v>-20059.044477762054</c:v>
                </c:pt>
                <c:pt idx="404">
                  <c:v>-19701.073307346411</c:v>
                </c:pt>
                <c:pt idx="405">
                  <c:v>-18603.834354820905</c:v>
                </c:pt>
                <c:pt idx="406">
                  <c:v>-19865.581323803894</c:v>
                </c:pt>
                <c:pt idx="407">
                  <c:v>-20983.889247414409</c:v>
                </c:pt>
                <c:pt idx="408">
                  <c:v>-21581.690097053015</c:v>
                </c:pt>
                <c:pt idx="409">
                  <c:v>-21066.031767423072</c:v>
                </c:pt>
                <c:pt idx="410">
                  <c:v>-21861.418612246962</c:v>
                </c:pt>
                <c:pt idx="411">
                  <c:v>-22214.75798798239</c:v>
                </c:pt>
                <c:pt idx="412">
                  <c:v>-22092.600467433302</c:v>
                </c:pt>
                <c:pt idx="413">
                  <c:v>-20376.592441182514</c:v>
                </c:pt>
                <c:pt idx="414">
                  <c:v>-20634.339043496526</c:v>
                </c:pt>
                <c:pt idx="415">
                  <c:v>-20215.625450239226</c:v>
                </c:pt>
                <c:pt idx="416">
                  <c:v>-19254.517330302057</c:v>
                </c:pt>
                <c:pt idx="417">
                  <c:v>-19319.083061781046</c:v>
                </c:pt>
                <c:pt idx="418">
                  <c:v>-19895.570974963142</c:v>
                </c:pt>
                <c:pt idx="419">
                  <c:v>-19160.098744777191</c:v>
                </c:pt>
                <c:pt idx="420">
                  <c:v>-18605.020824462692</c:v>
                </c:pt>
                <c:pt idx="421">
                  <c:v>-19068.716046517413</c:v>
                </c:pt>
                <c:pt idx="422">
                  <c:v>-18142.287494902801</c:v>
                </c:pt>
                <c:pt idx="423">
                  <c:v>-18326.622659095079</c:v>
                </c:pt>
                <c:pt idx="424">
                  <c:v>-18440.590549306235</c:v>
                </c:pt>
                <c:pt idx="425">
                  <c:v>-18523.428161140535</c:v>
                </c:pt>
                <c:pt idx="426">
                  <c:v>-17315.915286858934</c:v>
                </c:pt>
                <c:pt idx="427">
                  <c:v>-17604.538748726758</c:v>
                </c:pt>
                <c:pt idx="428">
                  <c:v>-16729.225980396153</c:v>
                </c:pt>
                <c:pt idx="429">
                  <c:v>-15820.440066159212</c:v>
                </c:pt>
                <c:pt idx="430">
                  <c:v>-16018.013595919154</c:v>
                </c:pt>
                <c:pt idx="431">
                  <c:v>-15744.365480614686</c:v>
                </c:pt>
                <c:pt idx="432">
                  <c:v>-16005.706138368523</c:v>
                </c:pt>
                <c:pt idx="433">
                  <c:v>-16690.873413329828</c:v>
                </c:pt>
                <c:pt idx="434">
                  <c:v>-16056.224503146665</c:v>
                </c:pt>
                <c:pt idx="435">
                  <c:v>-15111.592827638427</c:v>
                </c:pt>
                <c:pt idx="436">
                  <c:v>-15016.093975716085</c:v>
                </c:pt>
                <c:pt idx="437">
                  <c:v>-14121.336433883513</c:v>
                </c:pt>
                <c:pt idx="438">
                  <c:v>-13918.302689619508</c:v>
                </c:pt>
                <c:pt idx="439">
                  <c:v>-15082.245038576042</c:v>
                </c:pt>
                <c:pt idx="440">
                  <c:v>-16966.729903808515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E9-4CE4-958E-C6C8D107E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9134239"/>
        <c:axId val="2028494191"/>
      </c:lineChart>
      <c:dateAx>
        <c:axId val="1929134239"/>
        <c:scaling>
          <c:orientation val="minMax"/>
        </c:scaling>
        <c:delete val="0"/>
        <c:axPos val="b"/>
        <c:numFmt formatCode="m/d/yyyy" sourceLinked="1"/>
        <c:majorTickMark val="out"/>
        <c:minorTickMark val="in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494191"/>
        <c:crosses val="autoZero"/>
        <c:auto val="1"/>
        <c:lblOffset val="100"/>
        <c:baseTimeUnit val="days"/>
      </c:dateAx>
      <c:valAx>
        <c:axId val="202849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13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25" r="0.25" t="0.75" header="0.3" footer="0.3"/>
    <c:pageSetup orientation="landscape"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AE" baseline="0"/>
              <a:t>Distribution of Daily Portfolio Returns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00000000-7646-4AB5-B091-D0C461E86BF6}">
          <cx:spPr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cx:spPr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AE" baseline="0"/>
                  <a:t>Daily Portfolio Return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tickLabels/>
        <cx:numFmt formatCode="0%" sourceLinked="0"/>
        <cx:txPr>
          <a:bodyPr vertOverflow="overflow" horzOverflow="overflow" wrap="square" lIns="0" tIns="0" rIns="0" bIns="0"/>
          <a:lstStyle/>
          <a:p>
            <a:pPr algn="ctr" rtl="0">
              <a:defRPr sz="900" b="0" i="0" baseline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AE" baseline="0"/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 </a:t>
                </a:r>
                <a:r>
                  <a:rPr lang="en-AE" baseline="0"/>
                  <a:t>Frequency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 baseline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AE" baseline="0"/>
          </a:p>
        </cx:txPr>
      </cx:axis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Monte Carlo Simulated One-Day Portfolio P&amp;L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Monte Carlo Simulated One-Day Portfolio P&amp;L Distribution</a:t>
          </a:r>
        </a:p>
      </cx:txPr>
    </cx:title>
    <cx:plotArea>
      <cx:plotAreaRegion>
        <cx:plotSurface>
          <cx:spPr>
            <a:ln>
              <a:noFill/>
            </a:ln>
          </cx:spPr>
        </cx:plotSurface>
        <cx:series layoutId="clusteredColumn" uniqueId="{0FEE67ED-0617-4AC3-9BA0-75686DF5B921}">
          <cx:dataId val="0"/>
          <cx:layoutPr>
            <cx:binning intervalClosed="r" underflow="-14000" overflow="15000">
              <cx:binSize val="1000"/>
            </cx:binning>
          </cx:layoutPr>
        </cx:series>
      </cx:plotAreaRegion>
      <cx:axis id="0">
        <cx:catScaling gapWidth="0"/>
        <cx:majorGridlines/>
        <cx:tickLabels/>
        <cx:numFmt formatCode="#,##0" sourceLinked="0"/>
      </cx:axis>
      <cx:axis id="1">
        <cx:valScaling/>
        <cx:majorGridlines/>
        <cx:tickLabels/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403225</xdr:colOff>
      <xdr:row>481</xdr:row>
      <xdr:rowOff>31750</xdr:rowOff>
    </xdr:from>
    <xdr:to>
      <xdr:col>12</xdr:col>
      <xdr:colOff>98425</xdr:colOff>
      <xdr:row>498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3E47B4-9D2F-6338-0999-737113816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215900</xdr:colOff>
      <xdr:row>0</xdr:row>
      <xdr:rowOff>0</xdr:rowOff>
    </xdr:from>
    <xdr:to>
      <xdr:col>11</xdr:col>
      <xdr:colOff>520700</xdr:colOff>
      <xdr:row>76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145A04-B66B-4658-9136-271321DEE3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149225</xdr:colOff>
      <xdr:row>6</xdr:row>
      <xdr:rowOff>146050</xdr:rowOff>
    </xdr:from>
    <xdr:to>
      <xdr:col>13</xdr:col>
      <xdr:colOff>454025</xdr:colOff>
      <xdr:row>21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51E111C-45F6-5499-2CCA-9FBD053AB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603250</xdr:colOff>
      <xdr:row>60</xdr:row>
      <xdr:rowOff>127000</xdr:rowOff>
    </xdr:from>
    <xdr:to>
      <xdr:col>13</xdr:col>
      <xdr:colOff>209550</xdr:colOff>
      <xdr:row>79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A0A6F2-E0E4-4A6D-A2A0-D5EF6B9D31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51312</xdr:colOff>
      <xdr:row>1</xdr:row>
      <xdr:rowOff>115454</xdr:rowOff>
    </xdr:from>
    <xdr:to>
      <xdr:col>14</xdr:col>
      <xdr:colOff>545201</xdr:colOff>
      <xdr:row>16</xdr:row>
      <xdr:rowOff>166767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55ED7C-CB46-4389-B97F-83F664971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109040</xdr:colOff>
      <xdr:row>60</xdr:row>
      <xdr:rowOff>38484</xdr:rowOff>
    </xdr:from>
    <xdr:to>
      <xdr:col>14</xdr:col>
      <xdr:colOff>602929</xdr:colOff>
      <xdr:row>75</xdr:row>
      <xdr:rowOff>89797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A8B6CB-56E1-42C5-B1C8-9396462CCE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2</xdr:row>
      <xdr:rowOff>12700</xdr:rowOff>
    </xdr:from>
    <xdr:to>
      <xdr:col>8</xdr:col>
      <xdr:colOff>571500</xdr:colOff>
      <xdr:row>17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4">
              <a:extLst>
                <a:ext uri="{FF2B5EF4-FFF2-40B4-BE49-F238E27FC236}">
                  <a16:creationId xmlns:a16="http://schemas.microsoft.com/office/drawing/2014/main" id="{470C99CB-A016-490D-81C8-BE738FA3B2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65550" y="381000"/>
              <a:ext cx="6464300" cy="2844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323850</xdr:colOff>
      <xdr:row>2</xdr:row>
      <xdr:rowOff>44450</xdr:rowOff>
    </xdr:from>
    <xdr:to>
      <xdr:col>8</xdr:col>
      <xdr:colOff>527050</xdr:colOff>
      <xdr:row>4</xdr:row>
      <xdr:rowOff>19050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300DF80-0869-B8AB-DDC7-AB205B2F3BF3}"/>
            </a:ext>
          </a:extLst>
        </xdr:cNvPr>
        <xdr:cNvSpPr txBox="1"/>
      </xdr:nvSpPr>
      <xdr:spPr>
        <a:xfrm>
          <a:off x="8763000" y="412750"/>
          <a:ext cx="142240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>
              <a:solidFill>
                <a:sysClr val="windowText" lastClr="000000"/>
              </a:solidFill>
            </a:rPr>
            <a:t>99% Historical VaR: -6.61%</a:t>
          </a:r>
        </a:p>
        <a:p>
          <a:r>
            <a:rPr lang="en-US" sz="800">
              <a:solidFill>
                <a:sysClr val="windowText" lastClr="000000"/>
              </a:solidFill>
            </a:rPr>
            <a:t>99% ES: -7.96%</a:t>
          </a:r>
          <a:endParaRPr lang="en-AE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1409700</xdr:colOff>
      <xdr:row>4</xdr:row>
      <xdr:rowOff>25400</xdr:rowOff>
    </xdr:from>
    <xdr:to>
      <xdr:col>3</xdr:col>
      <xdr:colOff>1409700</xdr:colOff>
      <xdr:row>12</xdr:row>
      <xdr:rowOff>133350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83D40C2-7288-1226-5B57-07CB83682A61}"/>
            </a:ext>
          </a:extLst>
        </xdr:cNvPr>
        <xdr:cNvCxnSpPr/>
      </xdr:nvCxnSpPr>
      <xdr:spPr>
        <a:xfrm flipV="1">
          <a:off x="5137150" y="762000"/>
          <a:ext cx="0" cy="158115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946150</xdr:colOff>
      <xdr:row>4</xdr:row>
      <xdr:rowOff>44450</xdr:rowOff>
    </xdr:from>
    <xdr:to>
      <xdr:col>3</xdr:col>
      <xdr:colOff>946150</xdr:colOff>
      <xdr:row>12</xdr:row>
      <xdr:rowOff>127000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BF7997F4-0915-423D-8624-CD745300FC0E}"/>
            </a:ext>
          </a:extLst>
        </xdr:cNvPr>
        <xdr:cNvCxnSpPr/>
      </xdr:nvCxnSpPr>
      <xdr:spPr>
        <a:xfrm flipV="1">
          <a:off x="4673600" y="781050"/>
          <a:ext cx="0" cy="1555750"/>
        </a:xfrm>
        <a:prstGeom prst="line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1460500</xdr:colOff>
      <xdr:row>4</xdr:row>
      <xdr:rowOff>69850</xdr:rowOff>
    </xdr:from>
    <xdr:to>
      <xdr:col>3</xdr:col>
      <xdr:colOff>1809750</xdr:colOff>
      <xdr:row>5</xdr:row>
      <xdr:rowOff>44450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BBE6375-B223-64B8-7E11-C42EFA15FDA0}"/>
            </a:ext>
          </a:extLst>
        </xdr:cNvPr>
        <xdr:cNvSpPr txBox="1"/>
      </xdr:nvSpPr>
      <xdr:spPr>
        <a:xfrm>
          <a:off x="5187950" y="806450"/>
          <a:ext cx="349250" cy="158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E" sz="600"/>
            <a:t>VaR</a:t>
          </a:r>
        </a:p>
      </xdr:txBody>
    </xdr:sp>
    <xdr:clientData/>
  </xdr:twoCellAnchor>
  <xdr:twoCellAnchor>
    <xdr:from>
      <xdr:col>3</xdr:col>
      <xdr:colOff>996950</xdr:colOff>
      <xdr:row>4</xdr:row>
      <xdr:rowOff>69850</xdr:rowOff>
    </xdr:from>
    <xdr:to>
      <xdr:col>3</xdr:col>
      <xdr:colOff>1397000</xdr:colOff>
      <xdr:row>5</xdr:row>
      <xdr:rowOff>50800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0DA6DCE-7953-3164-84CA-F2290EC9E869}"/>
            </a:ext>
          </a:extLst>
        </xdr:cNvPr>
        <xdr:cNvSpPr txBox="1"/>
      </xdr:nvSpPr>
      <xdr:spPr>
        <a:xfrm>
          <a:off x="4724400" y="806450"/>
          <a:ext cx="400050" cy="165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E" sz="600"/>
            <a:t> ES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8</xdr:row>
      <xdr:rowOff>57150</xdr:rowOff>
    </xdr:from>
    <xdr:to>
      <xdr:col>14</xdr:col>
      <xdr:colOff>209550</xdr:colOff>
      <xdr:row>24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7DA4E9A-8AAB-406C-87E7-2B029592F2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77200" y="1543050"/>
              <a:ext cx="5149850" cy="3060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1206500</xdr:colOff>
      <xdr:row>10</xdr:row>
      <xdr:rowOff>95250</xdr:rowOff>
    </xdr:from>
    <xdr:to>
      <xdr:col>7</xdr:col>
      <xdr:colOff>1206500</xdr:colOff>
      <xdr:row>19</xdr:row>
      <xdr:rowOff>107950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3A207DA-A6EA-4C41-89B3-4E7E966318B8}"/>
            </a:ext>
          </a:extLst>
        </xdr:cNvPr>
        <xdr:cNvCxnSpPr/>
      </xdr:nvCxnSpPr>
      <xdr:spPr>
        <a:xfrm flipV="1">
          <a:off x="8997950" y="1949450"/>
          <a:ext cx="0" cy="167005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965200</xdr:colOff>
      <xdr:row>10</xdr:row>
      <xdr:rowOff>88900</xdr:rowOff>
    </xdr:from>
    <xdr:to>
      <xdr:col>7</xdr:col>
      <xdr:colOff>984250</xdr:colOff>
      <xdr:row>19</xdr:row>
      <xdr:rowOff>107950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48E5BBA-55DE-465A-8C83-8242FA8A4EAC}"/>
            </a:ext>
          </a:extLst>
        </xdr:cNvPr>
        <xdr:cNvCxnSpPr/>
      </xdr:nvCxnSpPr>
      <xdr:spPr>
        <a:xfrm flipV="1">
          <a:off x="8756650" y="1943100"/>
          <a:ext cx="19050" cy="1676400"/>
        </a:xfrm>
        <a:prstGeom prst="line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70</xdr:row>
      <xdr:rowOff>0</xdr:rowOff>
    </xdr:from>
    <xdr:to>
      <xdr:col>9</xdr:col>
      <xdr:colOff>426109</xdr:colOff>
      <xdr:row>84</xdr:row>
      <xdr:rowOff>162378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F9BF6E-BEBB-4C06-8664-91BDD676C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473075</xdr:colOff>
      <xdr:row>473</xdr:row>
      <xdr:rowOff>165100</xdr:rowOff>
    </xdr:from>
    <xdr:to>
      <xdr:col>15</xdr:col>
      <xdr:colOff>34925</xdr:colOff>
      <xdr:row>488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91D299-21C7-5C94-6190-E94E9612F3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2</xdr:row>
      <xdr:rowOff>0</xdr:rowOff>
    </xdr:from>
    <xdr:to>
      <xdr:col>23</xdr:col>
      <xdr:colOff>304800</xdr:colOff>
      <xdr:row>16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DC4CB1-6D6E-4A0D-B113-8462644223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393700</xdr:colOff>
      <xdr:row>2</xdr:row>
      <xdr:rowOff>0</xdr:rowOff>
    </xdr:from>
    <xdr:to>
      <xdr:col>31</xdr:col>
      <xdr:colOff>88900</xdr:colOff>
      <xdr:row>16</xdr:row>
      <xdr:rowOff>158750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1EEC42B-268F-4C3A-9EE9-D1295A0FB3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5</xdr:col>
      <xdr:colOff>1016000</xdr:colOff>
      <xdr:row>40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C1E7B5-D527-4068-A362-85A719867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23</xdr:row>
      <xdr:rowOff>6350</xdr:rowOff>
    </xdr:from>
    <xdr:to>
      <xdr:col>12</xdr:col>
      <xdr:colOff>6350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DA6EA5-4AE2-4631-AA06-6CFC914B8A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6</xdr:col>
      <xdr:colOff>6350</xdr:colOff>
      <xdr:row>56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CBEC9D-52F8-493D-AAB8-BE01FB29F6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40</xdr:row>
      <xdr:rowOff>9979</xdr:rowOff>
    </xdr:from>
    <xdr:to>
      <xdr:col>12</xdr:col>
      <xdr:colOff>0</xdr:colOff>
      <xdr:row>57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5927F5E-BAE7-4AEF-8BF2-FAAE487566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0E02DA9D-C308-42DC-BFD0-77D8676849FB}" autoFormatId="16" applyNumberFormats="0" applyBorderFormats="0" applyFontFormats="0" applyPatternFormats="0" applyAlignmentFormats="0" applyWidthHeightFormats="0">
  <queryTableRefresh nextId="7">
    <queryTableFields count="6">
      <queryTableField id="1" name="ticker" tableColumnId="1"/>
      <queryTableField id="2" name="price_date" tableColumnId="2"/>
      <queryTableField id="3" name="close_price" tableColumnId="3"/>
      <queryTableField id="4" name="prior_close_price" tableColumnId="4"/>
      <queryTableField id="5" name="simple_return" tableColumnId="5"/>
      <queryTableField id="6" name="log_retur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53C8D97E-757A-4BDB-B907-6A91A4E6744D}" autoFormatId="16" applyNumberFormats="0" applyBorderFormats="0" applyFontFormats="0" applyPatternFormats="0" applyAlignmentFormats="0" applyWidthHeightFormats="0">
  <queryTableRefresh nextId="9" unboundColumnsRight="3">
    <queryTableFields count="8">
      <queryTableField id="1" name="price_date" tableColumnId="1"/>
      <queryTableField id="2" name="port_mv" tableColumnId="2"/>
      <queryTableField id="3" name="previous_day_mv" tableColumnId="3"/>
      <queryTableField id="4" name="daily_pnl_usd" tableColumnId="4"/>
      <queryTableField id="5" name="portfolio_simple_return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42C564-78A2-4502-B1D3-BA106A3616D2}" autoFormatId="16" applyNumberFormats="0" applyBorderFormats="0" applyFontFormats="0" applyPatternFormats="0" applyAlignmentFormats="0" applyWidthHeightFormats="0">
  <queryTableRefresh nextId="6">
    <queryTableFields count="5">
      <queryTableField id="1" name="price_date" tableColumnId="1"/>
      <queryTableField id="2" name="avg(simple_return)" tableColumnId="2"/>
      <queryTableField id="3" name="avg(log_return)" tableColumnId="3"/>
      <queryTableField id="4" name="simple_return" tableColumnId="4"/>
      <queryTableField id="5" name="log_retur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246C245-5AAB-4531-AD6D-ECB024AC96BE}" name="returns__6" displayName="returns__6" ref="A1:F3001" tableType="queryTable" totalsRowShown="0">
  <autoFilter ref="A1:F3001" xr:uid="{7246C245-5AAB-4531-AD6D-ECB024AC96BE}"/>
  <tableColumns count="6">
    <tableColumn id="1" xr3:uid="{A59649C5-5A9F-4B45-856E-2B29083C3784}" uniqueName="1" name="ticker" queryTableFieldId="1" dataDxfId="10"/>
    <tableColumn id="2" xr3:uid="{6559D75C-F833-48A6-AD87-87EB87371599}" uniqueName="2" name="price_date" queryTableFieldId="2" dataDxfId="9"/>
    <tableColumn id="3" xr3:uid="{2B10B7B2-5DBE-4261-B24B-6FF0167CBBC5}" uniqueName="3" name="close_price" queryTableFieldId="3"/>
    <tableColumn id="4" xr3:uid="{57C6E4AC-79BC-47A7-A74A-49F3CAED1C36}" uniqueName="4" name="prior_close_price" queryTableFieldId="4"/>
    <tableColumn id="5" xr3:uid="{65085086-4380-4A82-8609-BC79FDC6AA8F}" uniqueName="5" name="simple_return" queryTableFieldId="5"/>
    <tableColumn id="6" xr3:uid="{B95C92B1-DFB0-4689-8508-0B83FFAA6552}" uniqueName="6" name="log_return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AE58A5-F1DA-43C1-9E89-045B94D2D599}" name="returns_pnl" displayName="returns_pnl" ref="A1:H501" tableType="queryTable" totalsRowShown="0">
  <autoFilter ref="A1:H501" xr:uid="{8FAE58A5-F1DA-43C1-9E89-045B94D2D599}"/>
  <sortState xmlns:xlrd2="http://schemas.microsoft.com/office/spreadsheetml/2017/richdata2" ref="A2:H501">
    <sortCondition ref="A1:A501"/>
  </sortState>
  <tableColumns count="8">
    <tableColumn id="1" xr3:uid="{44DB0983-8C01-463B-8BF0-2316FA3CF6DC}" uniqueName="1" name="price_date" queryTableFieldId="1" dataDxfId="8"/>
    <tableColumn id="2" xr3:uid="{9470FAA6-3F54-468D-A0BA-26CFA37A69EB}" uniqueName="2" name="port_mv" queryTableFieldId="2" dataDxfId="7"/>
    <tableColumn id="3" xr3:uid="{E6F2BDC4-92BC-4F89-8CF2-1076B8EAF1CA}" uniqueName="3" name="previous_day_mv" queryTableFieldId="3" dataDxfId="6"/>
    <tableColumn id="4" xr3:uid="{E835CA6A-A8CF-408C-B272-7915F8BE4C9B}" uniqueName="4" name="daily_pnl_usd" queryTableFieldId="4" dataDxfId="5" dataCellStyle="Currency"/>
    <tableColumn id="5" xr3:uid="{2422F919-3CEB-4F1F-93E3-9AD7E359297E}" uniqueName="5" name="portfolio_simple_return" queryTableFieldId="5" dataDxfId="4" dataCellStyle="Percent"/>
    <tableColumn id="6" xr3:uid="{1086940D-8747-4A38-A767-F96D4A16C412}" uniqueName="6" name="B.simple_return" queryTableFieldId="6" dataDxfId="3" dataCellStyle="Percent"/>
    <tableColumn id="7" xr3:uid="{E2D6104F-BAEC-4962-B945-39EDF53198A0}" uniqueName="7" name="B.log_return" queryTableFieldId="7" dataDxfId="2" dataCellStyle="Percent"/>
    <tableColumn id="8" xr3:uid="{EC13F561-BE17-4DD6-8175-F5216436F7E7}" uniqueName="8" name="Active_return" queryTableFieldId="8" dataDxfId="1" dataCellStyle="Percent">
      <calculatedColumnFormula>returns_pnl[[#This Row],[portfolio_simple_return]]-returns_pnl[[#This Row],[B.simple_return]]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AAB9EC-A0D1-431F-A624-169CC14F5929}" name="Portfolio_return" displayName="Portfolio_return" ref="A1:E501" tableType="queryTable" totalsRowShown="0">
  <autoFilter ref="A1:E501" xr:uid="{C5AAB9EC-A0D1-431F-A624-169CC14F5929}"/>
  <tableColumns count="5">
    <tableColumn id="1" xr3:uid="{CEADA4B9-1FA0-4136-B070-84F0257F3A8B}" uniqueName="1" name="price_date" queryTableFieldId="1" dataDxfId="0"/>
    <tableColumn id="2" xr3:uid="{51473597-638C-49E6-977C-0587756AD172}" uniqueName="2" name="P.avg(simple_return)" queryTableFieldId="2"/>
    <tableColumn id="3" xr3:uid="{5A4AB61D-7306-4483-AFE8-330A57EB013B}" uniqueName="3" name="P.avg(log_return)" queryTableFieldId="3"/>
    <tableColumn id="4" xr3:uid="{91F12D95-FCCB-4E6F-8089-64EF9B344D25}" uniqueName="4" name="B.simple_return" queryTableFieldId="4"/>
    <tableColumn id="5" xr3:uid="{CC557B92-B5CE-4CB0-85B7-AE91DD85FF9F}" uniqueName="5" name="B.log_return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3B7B1E-D557-4EB4-93D5-D5612023EF79}">
  <we:reference id="wa200010847" version="1.0.0.0" store="en-US" storeType="OMEX"/>
  <we:alternateReferences>
    <we:reference id="wa200010847" version="1.0.0.0" store="wa200010847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showGridLines="0" showRowColHeaders="0" workbookViewId="0">
      <selection activeCell="B3" sqref="B3"/>
    </sheetView>
  </sheetViews>
  <sheetFormatPr defaultRowHeight="14.5" x14ac:dyDescent="0.35"/>
  <cols>
    <col min="1" max="1" width="45.81640625" bestFit="1" customWidth="1"/>
    <col min="2" max="2" width="31.54296875" bestFit="1" customWidth="1"/>
    <col min="3" max="3" width="57" bestFit="1" customWidth="1"/>
  </cols>
  <sheetData>
    <row r="1" spans="1:3" ht="21" customHeight="1" x14ac:dyDescent="0.35">
      <c r="A1" s="79" t="s">
        <v>21</v>
      </c>
      <c r="B1" s="79"/>
      <c r="C1" s="79"/>
    </row>
    <row r="2" spans="1:3" x14ac:dyDescent="0.35">
      <c r="A2" s="79"/>
      <c r="B2" s="79"/>
      <c r="C2" s="79"/>
    </row>
    <row r="3" spans="1:3" x14ac:dyDescent="0.35">
      <c r="A3" s="6" t="s">
        <v>22</v>
      </c>
    </row>
    <row r="4" spans="1:3" x14ac:dyDescent="0.35">
      <c r="A4" s="4" t="s">
        <v>23</v>
      </c>
      <c r="B4" s="4" t="s">
        <v>24</v>
      </c>
      <c r="C4" s="4" t="s">
        <v>25</v>
      </c>
    </row>
    <row r="5" spans="1:3" x14ac:dyDescent="0.35">
      <c r="A5" s="4" t="s">
        <v>26</v>
      </c>
      <c r="B5" s="4" t="s">
        <v>27</v>
      </c>
      <c r="C5" s="4" t="s">
        <v>28</v>
      </c>
    </row>
    <row r="6" spans="1:3" x14ac:dyDescent="0.35">
      <c r="A6" s="4" t="s">
        <v>29</v>
      </c>
      <c r="B6" s="4" t="s">
        <v>30</v>
      </c>
      <c r="C6" s="4" t="s">
        <v>31</v>
      </c>
    </row>
    <row r="7" spans="1:3" x14ac:dyDescent="0.35">
      <c r="A7" s="4" t="s">
        <v>32</v>
      </c>
      <c r="B7" s="4">
        <v>6</v>
      </c>
      <c r="C7" s="4" t="s">
        <v>33</v>
      </c>
    </row>
    <row r="8" spans="1:3" x14ac:dyDescent="0.35">
      <c r="A8" s="4" t="s">
        <v>34</v>
      </c>
      <c r="B8" s="4" t="s">
        <v>35</v>
      </c>
      <c r="C8" s="4" t="s">
        <v>36</v>
      </c>
    </row>
    <row r="9" spans="1:3" x14ac:dyDescent="0.35">
      <c r="A9" s="4" t="s">
        <v>37</v>
      </c>
      <c r="B9" s="4" t="s">
        <v>38</v>
      </c>
      <c r="C9" s="4" t="s">
        <v>39</v>
      </c>
    </row>
    <row r="10" spans="1:3" x14ac:dyDescent="0.35">
      <c r="A10" s="4" t="s">
        <v>40</v>
      </c>
      <c r="B10" s="4" t="s">
        <v>41</v>
      </c>
      <c r="C10" s="4" t="s">
        <v>42</v>
      </c>
    </row>
    <row r="11" spans="1:3" x14ac:dyDescent="0.35">
      <c r="A11" s="4" t="s">
        <v>43</v>
      </c>
      <c r="B11" s="7">
        <v>45505</v>
      </c>
      <c r="C11" s="4" t="s">
        <v>44</v>
      </c>
    </row>
    <row r="12" spans="1:3" x14ac:dyDescent="0.35">
      <c r="A12" s="4" t="s">
        <v>45</v>
      </c>
      <c r="B12" s="7">
        <v>46234</v>
      </c>
      <c r="C12" s="4" t="s">
        <v>46</v>
      </c>
    </row>
    <row r="14" spans="1:3" x14ac:dyDescent="0.35">
      <c r="A14" s="6" t="s">
        <v>47</v>
      </c>
    </row>
    <row r="15" spans="1:3" x14ac:dyDescent="0.35">
      <c r="A15" s="4" t="s">
        <v>23</v>
      </c>
      <c r="B15" s="4" t="s">
        <v>24</v>
      </c>
      <c r="C15" s="4" t="s">
        <v>25</v>
      </c>
    </row>
    <row r="16" spans="1:3" x14ac:dyDescent="0.35">
      <c r="A16" s="4" t="s">
        <v>48</v>
      </c>
      <c r="B16" s="5">
        <v>0.99</v>
      </c>
      <c r="C16" s="4" t="s">
        <v>49</v>
      </c>
    </row>
    <row r="17" spans="1:3" x14ac:dyDescent="0.35">
      <c r="A17" s="4" t="s">
        <v>50</v>
      </c>
      <c r="B17" s="4">
        <v>1</v>
      </c>
      <c r="C17" s="4" t="s">
        <v>51</v>
      </c>
    </row>
    <row r="18" spans="1:3" x14ac:dyDescent="0.35">
      <c r="A18" s="4" t="s">
        <v>52</v>
      </c>
      <c r="B18" s="4" t="s">
        <v>53</v>
      </c>
      <c r="C18" s="4" t="s">
        <v>54</v>
      </c>
    </row>
    <row r="19" spans="1:3" x14ac:dyDescent="0.35">
      <c r="A19" s="4" t="s">
        <v>55</v>
      </c>
      <c r="B19" s="4">
        <v>252</v>
      </c>
      <c r="C19" s="4" t="s">
        <v>56</v>
      </c>
    </row>
    <row r="20" spans="1:3" x14ac:dyDescent="0.35">
      <c r="A20" s="4" t="s">
        <v>57</v>
      </c>
      <c r="B20" s="4" t="s">
        <v>58</v>
      </c>
      <c r="C20" s="4" t="s">
        <v>59</v>
      </c>
    </row>
    <row r="21" spans="1:3" x14ac:dyDescent="0.35">
      <c r="A21" s="4" t="s">
        <v>60</v>
      </c>
      <c r="B21" s="4">
        <v>60</v>
      </c>
      <c r="C21" s="4" t="s">
        <v>61</v>
      </c>
    </row>
    <row r="22" spans="1:3" x14ac:dyDescent="0.35">
      <c r="A22" s="4" t="s">
        <v>62</v>
      </c>
      <c r="B22" s="4">
        <v>60</v>
      </c>
      <c r="C22" s="4" t="s">
        <v>63</v>
      </c>
    </row>
    <row r="23" spans="1:3" x14ac:dyDescent="0.35">
      <c r="A23" s="4" t="s">
        <v>64</v>
      </c>
      <c r="B23" s="5">
        <v>0.94</v>
      </c>
      <c r="C23" s="4" t="s">
        <v>65</v>
      </c>
    </row>
    <row r="25" spans="1:3" x14ac:dyDescent="0.35">
      <c r="A25" s="6" t="s">
        <v>66</v>
      </c>
    </row>
    <row r="26" spans="1:3" x14ac:dyDescent="0.35">
      <c r="A26" s="4" t="s">
        <v>23</v>
      </c>
      <c r="B26" s="4" t="s">
        <v>24</v>
      </c>
      <c r="C26" s="4" t="s">
        <v>25</v>
      </c>
    </row>
    <row r="27" spans="1:3" x14ac:dyDescent="0.35">
      <c r="A27" s="4" t="s">
        <v>67</v>
      </c>
      <c r="B27" s="4">
        <v>10000</v>
      </c>
      <c r="C27" s="4" t="s">
        <v>68</v>
      </c>
    </row>
    <row r="28" spans="1:3" x14ac:dyDescent="0.35">
      <c r="A28" s="4" t="s">
        <v>69</v>
      </c>
      <c r="B28" s="4">
        <v>12345</v>
      </c>
      <c r="C28" s="4" t="s">
        <v>70</v>
      </c>
    </row>
    <row r="29" spans="1:3" x14ac:dyDescent="0.35">
      <c r="A29" s="4" t="s">
        <v>71</v>
      </c>
      <c r="B29" s="4">
        <v>1</v>
      </c>
      <c r="C29" s="4" t="s">
        <v>72</v>
      </c>
    </row>
    <row r="31" spans="1:3" x14ac:dyDescent="0.35">
      <c r="A31" s="6" t="s">
        <v>73</v>
      </c>
    </row>
    <row r="32" spans="1:3" x14ac:dyDescent="0.35">
      <c r="A32" s="4" t="s">
        <v>23</v>
      </c>
      <c r="B32" s="4" t="s">
        <v>24</v>
      </c>
      <c r="C32" s="4" t="s">
        <v>25</v>
      </c>
    </row>
    <row r="33" spans="1:3" x14ac:dyDescent="0.35">
      <c r="A33" s="4" t="s">
        <v>74</v>
      </c>
      <c r="B33" s="25">
        <v>4.3799999999999999E-2</v>
      </c>
      <c r="C33" s="4" t="s">
        <v>183</v>
      </c>
    </row>
    <row r="34" spans="1:3" x14ac:dyDescent="0.35">
      <c r="A34" s="4" t="s">
        <v>75</v>
      </c>
      <c r="B34" s="5">
        <v>0</v>
      </c>
      <c r="C34" s="4" t="s">
        <v>76</v>
      </c>
    </row>
    <row r="35" spans="1:3" x14ac:dyDescent="0.35">
      <c r="A35" s="4" t="s">
        <v>77</v>
      </c>
      <c r="B35" s="4" t="s">
        <v>78</v>
      </c>
      <c r="C35" s="4" t="s">
        <v>79</v>
      </c>
    </row>
    <row r="36" spans="1:3" x14ac:dyDescent="0.35">
      <c r="A36" s="4" t="s">
        <v>80</v>
      </c>
      <c r="B36" s="4" t="s">
        <v>81</v>
      </c>
      <c r="C36" s="4" t="s">
        <v>82</v>
      </c>
    </row>
    <row r="37" spans="1:3" x14ac:dyDescent="0.35">
      <c r="A37" s="4" t="s">
        <v>83</v>
      </c>
      <c r="B37" s="4" t="s">
        <v>84</v>
      </c>
      <c r="C37" s="4" t="s">
        <v>85</v>
      </c>
    </row>
  </sheetData>
  <mergeCells count="1"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0FFD4-3956-4008-831A-D8C27939324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6030-9382-40E4-990F-0111CECE9F57}">
  <dimension ref="A1:N3001"/>
  <sheetViews>
    <sheetView workbookViewId="0">
      <selection activeCell="H501" sqref="H501"/>
    </sheetView>
  </sheetViews>
  <sheetFormatPr defaultRowHeight="14.5" x14ac:dyDescent="0.35"/>
  <cols>
    <col min="1" max="1" width="7.81640625" bestFit="1" customWidth="1"/>
    <col min="2" max="2" width="12" bestFit="1" customWidth="1"/>
    <col min="3" max="3" width="12.36328125" bestFit="1" customWidth="1"/>
    <col min="4" max="4" width="17.54296875" bestFit="1" customWidth="1"/>
    <col min="5" max="5" width="14.90625" bestFit="1" customWidth="1"/>
    <col min="6" max="6" width="12.453125" bestFit="1" customWidth="1"/>
    <col min="8" max="8" width="10.453125" bestFit="1" customWidth="1"/>
    <col min="9" max="9" width="7.81640625" bestFit="1" customWidth="1"/>
    <col min="11" max="11" width="7.81640625" bestFit="1" customWidth="1"/>
  </cols>
  <sheetData>
    <row r="1" spans="1:14" x14ac:dyDescent="0.35">
      <c r="A1" t="s">
        <v>3</v>
      </c>
      <c r="B1" t="s">
        <v>0</v>
      </c>
      <c r="C1" t="s">
        <v>4</v>
      </c>
      <c r="D1" t="s">
        <v>5</v>
      </c>
      <c r="E1" t="s">
        <v>1</v>
      </c>
      <c r="F1" t="s">
        <v>2</v>
      </c>
      <c r="H1" s="4" t="s">
        <v>97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</row>
    <row r="2" spans="1:14" x14ac:dyDescent="0.35">
      <c r="A2" t="s">
        <v>6</v>
      </c>
      <c r="B2" s="1">
        <v>45506</v>
      </c>
      <c r="C2">
        <v>132.5</v>
      </c>
      <c r="D2">
        <v>132.54</v>
      </c>
      <c r="E2">
        <v>-3.0179600000000001E-4</v>
      </c>
      <c r="F2">
        <v>-3.0184100000000001E-4</v>
      </c>
      <c r="H2" s="7" cm="1">
        <f t="array" ref="H2:H501">_xlfn._xlws.SORT(_xlfn.UNIQUE($B$2:$B$3001))</f>
        <v>45506</v>
      </c>
      <c r="I2" s="17" cm="1">
        <f t="array" ref="I2">_xlfn.XLOOKUP(1,($A$2:$A$3001=I$1)*($B$2:$B$3001=$H2),$E$2:$E$3001,"")</f>
        <v>-3.0179600000000001E-4</v>
      </c>
      <c r="J2" s="17" cm="1">
        <f t="array" ref="J2">_xlfn.XLOOKUP(1,(returns__6[ticker]=$J$1)*(returns__6[price_date]=H2),returns__6[simple_return],"")</f>
        <v>-2.1765745999999999E-2</v>
      </c>
      <c r="K2" s="17" cm="1">
        <f t="array" ref="K2">_xlfn.XLOOKUP(1,(returns__6[ticker]=$K$1)*(returns__6[price_date]=H2),returns__6[simple_return],"")</f>
        <v>-6.5948206999999995E-2</v>
      </c>
      <c r="L2" s="17" cm="1">
        <f t="array" ref="L2">_xlfn.XLOOKUP(1,(returns__6[ticker]=$L$1)*(returns__6[price_date]=H2),returns__6[simple_return],"")</f>
        <v>-3.3612032E-2</v>
      </c>
      <c r="M2" s="17" cm="1">
        <f t="array" ref="M2">_xlfn.XLOOKUP(1,(returns__6[ticker]=$M$1)*(returns__6[price_date]=H2),returns__6[simple_return],"")</f>
        <v>-6.0418648999999998E-2</v>
      </c>
      <c r="N2" s="17" cm="1">
        <f t="array" ref="N2">_xlfn.XLOOKUP(1,(returns__6[ticker]=$N$1)*(returns__6[price_date]=H2),returns__6[simple_return],"")</f>
        <v>2.4442520000000001E-3</v>
      </c>
    </row>
    <row r="3" spans="1:14" x14ac:dyDescent="0.35">
      <c r="A3" t="s">
        <v>7</v>
      </c>
      <c r="B3" s="1">
        <v>45506</v>
      </c>
      <c r="C3">
        <v>143.82</v>
      </c>
      <c r="D3">
        <v>147.02000000000001</v>
      </c>
      <c r="E3">
        <v>-2.1765745999999999E-2</v>
      </c>
      <c r="F3">
        <v>-2.2006114E-2</v>
      </c>
      <c r="H3" s="7">
        <v>45509</v>
      </c>
      <c r="I3" s="17" cm="1">
        <f t="array" ref="I3">_xlfn.XLOOKUP(1,($A$2:$A$3001=I$1)*($B$2:$B$3001=$H3),$E$2:$E$3001,"")</f>
        <v>1.7509434000000001E-2</v>
      </c>
      <c r="J3" s="17" cm="1">
        <f t="array" ref="J3">_xlfn.XLOOKUP(1,(returns__6[ticker]=$J$1)*(returns__6[price_date]=H3),returns__6[simple_return],"")</f>
        <v>-1.2098456E-2</v>
      </c>
      <c r="K3" s="17" cm="1">
        <f t="array" ref="K3">_xlfn.XLOOKUP(1,(returns__6[ticker]=$K$1)*(returns__6[price_date]=H3),returns__6[simple_return],"")</f>
        <v>-2.7380747E-2</v>
      </c>
      <c r="L3" s="17" cm="1">
        <f t="array" ref="L3">_xlfn.XLOOKUP(1,(returns__6[ticker]=$L$1)*(returns__6[price_date]=H3),returns__6[simple_return],"")</f>
        <v>-3.6297640999999999E-2</v>
      </c>
      <c r="M3" s="17" cm="1">
        <f t="array" ref="M3">_xlfn.XLOOKUP(1,(returns__6[ticker]=$M$1)*(returns__6[price_date]=H3),returns__6[simple_return],"")</f>
        <v>-2.6666667000000002E-2</v>
      </c>
      <c r="N3" s="17" cm="1">
        <f t="array" ref="N3">_xlfn.XLOOKUP(1,(returns__6[ticker]=$N$1)*(returns__6[price_date]=H3),returns__6[simple_return],"")</f>
        <v>-3.8037361999999998E-2</v>
      </c>
    </row>
    <row r="4" spans="1:14" x14ac:dyDescent="0.35">
      <c r="A4" t="s">
        <v>8</v>
      </c>
      <c r="B4" s="1">
        <v>45506</v>
      </c>
      <c r="C4">
        <v>232.28</v>
      </c>
      <c r="D4">
        <v>248.68</v>
      </c>
      <c r="E4">
        <v>-6.5948206999999995E-2</v>
      </c>
      <c r="F4">
        <v>-6.8223388999999995E-2</v>
      </c>
      <c r="H4" s="7">
        <v>45510</v>
      </c>
      <c r="I4" s="17" cm="1">
        <f t="array" ref="I4">_xlfn.XLOOKUP(1,($A$2:$A$3001=I$1)*($B$2:$B$3001=$H4),$E$2:$E$3001,"")</f>
        <v>-3.4416258999999998E-2</v>
      </c>
      <c r="J4" s="17" cm="1">
        <f t="array" ref="J4">_xlfn.XLOOKUP(1,(returns__6[ticker]=$J$1)*(returns__6[price_date]=H4),returns__6[simple_return],"")</f>
        <v>1.2950451E-2</v>
      </c>
      <c r="K4" s="17" cm="1">
        <f t="array" ref="K4">_xlfn.XLOOKUP(1,(returns__6[ticker]=$K$1)*(returns__6[price_date]=H4),returns__6[simple_return],"")</f>
        <v>2.3016997000000001E-2</v>
      </c>
      <c r="L4" s="17" cm="1">
        <f t="array" ref="L4">_xlfn.XLOOKUP(1,(returns__6[ticker]=$L$1)*(returns__6[price_date]=H4),returns__6[simple_return],"")</f>
        <v>2.3114826000000002E-2</v>
      </c>
      <c r="M4" s="17" cm="1">
        <f t="array" ref="M4">_xlfn.XLOOKUP(1,(returns__6[ticker]=$M$1)*(returns__6[price_date]=H4),returns__6[simple_return],"")</f>
        <v>9.5370209999999997E-3</v>
      </c>
      <c r="N4" s="17" cm="1">
        <f t="array" ref="N4">_xlfn.XLOOKUP(1,(returns__6[ticker]=$N$1)*(returns__6[price_date]=H4),returns__6[simple_return],"")</f>
        <v>7.0971769999999997E-3</v>
      </c>
    </row>
    <row r="5" spans="1:14" x14ac:dyDescent="0.35">
      <c r="A5" t="s">
        <v>9</v>
      </c>
      <c r="B5" s="1">
        <v>45506</v>
      </c>
      <c r="C5">
        <v>804.46</v>
      </c>
      <c r="D5">
        <v>832.44</v>
      </c>
      <c r="E5">
        <v>-3.3612032E-2</v>
      </c>
      <c r="F5">
        <v>-3.4189902000000001E-2</v>
      </c>
      <c r="H5" s="7">
        <v>45511</v>
      </c>
      <c r="I5" s="17" cm="1">
        <f t="array" ref="I5">_xlfn.XLOOKUP(1,($A$2:$A$3001=I$1)*($B$2:$B$3001=$H5),$E$2:$E$3001,"")</f>
        <v>-1.1599323999999999E-2</v>
      </c>
      <c r="J5" s="17" cm="1">
        <f t="array" ref="J5">_xlfn.XLOOKUP(1,(returns__6[ticker]=$J$1)*(returns__6[price_date]=H5),returns__6[simple_return],"")</f>
        <v>-5.3154529999999998E-2</v>
      </c>
      <c r="K5" s="17" cm="1">
        <f t="array" ref="K5">_xlfn.XLOOKUP(1,(returns__6[ticker]=$K$1)*(returns__6[price_date]=H5),returns__6[simple_return],"")</f>
        <v>-1.0038076E-2</v>
      </c>
      <c r="L5" s="17" cm="1">
        <f t="array" ref="L5">_xlfn.XLOOKUP(1,(returns__6[ticker]=$L$1)*(returns__6[price_date]=H5),returns__6[simple_return],"")</f>
        <v>-2.6526134999999999E-2</v>
      </c>
      <c r="M5" s="17" cm="1">
        <f t="array" ref="M5">_xlfn.XLOOKUP(1,(returns__6[ticker]=$M$1)*(returns__6[price_date]=H5),returns__6[simple_return],"")</f>
        <v>-3.5554792000000002E-2</v>
      </c>
      <c r="N5" s="17" cm="1">
        <f t="array" ref="N5">_xlfn.XLOOKUP(1,(returns__6[ticker]=$N$1)*(returns__6[price_date]=H5),returns__6[simple_return],"")</f>
        <v>-6.7373959999999997E-3</v>
      </c>
    </row>
    <row r="6" spans="1:14" x14ac:dyDescent="0.35">
      <c r="A6" t="s">
        <v>10</v>
      </c>
      <c r="B6" s="1">
        <v>45506</v>
      </c>
      <c r="C6">
        <v>59.25</v>
      </c>
      <c r="D6">
        <v>63.06</v>
      </c>
      <c r="E6">
        <v>-6.0418648999999998E-2</v>
      </c>
      <c r="F6">
        <v>-6.2320873999999998E-2</v>
      </c>
      <c r="H6" s="7">
        <v>45512</v>
      </c>
      <c r="I6" s="17" cm="1">
        <f t="array" ref="I6">_xlfn.XLOOKUP(1,($A$2:$A$3001=I$1)*($B$2:$B$3001=$H6),$E$2:$E$3001,"")</f>
        <v>5.9454418000000002E-2</v>
      </c>
      <c r="J6" s="17" cm="1">
        <f t="array" ref="J6">_xlfn.XLOOKUP(1,(returns__6[ticker]=$J$1)*(returns__6[price_date]=H6),returns__6[simple_return],"")</f>
        <v>6.9494386000000005E-2</v>
      </c>
      <c r="K6" s="17" cm="1">
        <f t="array" ref="K6">_xlfn.XLOOKUP(1,(returns__6[ticker]=$K$1)*(returns__6[price_date]=H6),returns__6[simple_return],"")</f>
        <v>2.0716782999999999E-2</v>
      </c>
      <c r="L6" s="17" cm="1">
        <f t="array" ref="L6">_xlfn.XLOOKUP(1,(returns__6[ticker]=$L$1)*(returns__6[price_date]=H6),returns__6[simple_return],"")</f>
        <v>9.4762607999999998E-2</v>
      </c>
      <c r="M6" s="17" cm="1">
        <f t="array" ref="M6">_xlfn.XLOOKUP(1,(returns__6[ticker]=$M$1)*(returns__6[price_date]=H6),returns__6[simple_return],"")</f>
        <v>8.9225288999999999E-2</v>
      </c>
      <c r="N6" s="17" cm="1">
        <f t="array" ref="N6">_xlfn.XLOOKUP(1,(returns__6[ticker]=$N$1)*(returns__6[price_date]=H6),returns__6[simple_return],"")</f>
        <v>1.2903477E-2</v>
      </c>
    </row>
    <row r="7" spans="1:14" x14ac:dyDescent="0.35">
      <c r="A7" t="s">
        <v>11</v>
      </c>
      <c r="B7" s="1">
        <v>45506</v>
      </c>
      <c r="C7">
        <v>266.58</v>
      </c>
      <c r="D7">
        <v>265.93</v>
      </c>
      <c r="E7">
        <v>2.4442520000000001E-3</v>
      </c>
      <c r="F7">
        <v>2.4412700000000002E-3</v>
      </c>
      <c r="H7" s="7">
        <v>45513</v>
      </c>
      <c r="I7" s="17" cm="1">
        <f t="array" ref="I7">_xlfn.XLOOKUP(1,($A$2:$A$3001=I$1)*($B$2:$B$3001=$H7),$E$2:$E$3001,"")</f>
        <v>-1.5038146E-2</v>
      </c>
      <c r="J7" s="17" cm="1">
        <f t="array" ref="J7">_xlfn.XLOOKUP(1,(returns__6[ticker]=$J$1)*(returns__6[price_date]=H7),returns__6[simple_return],"")</f>
        <v>1.7291066000000001E-2</v>
      </c>
      <c r="K7" s="17" cm="1">
        <f t="array" ref="K7">_xlfn.XLOOKUP(1,(returns__6[ticker]=$K$1)*(returns__6[price_date]=H7),returns__6[simple_return],"")</f>
        <v>1.8455083000000001E-2</v>
      </c>
      <c r="L7" s="17" cm="1">
        <f t="array" ref="L7">_xlfn.XLOOKUP(1,(returns__6[ticker]=$L$1)*(returns__6[price_date]=H7),returns__6[simple_return],"")</f>
        <v>5.4855615000000003E-2</v>
      </c>
      <c r="M7" s="17" cm="1">
        <f t="array" ref="M7">_xlfn.XLOOKUP(1,(returns__6[ticker]=$M$1)*(returns__6[price_date]=H7),returns__6[simple_return],"")</f>
        <v>-9.8103340000000004E-3</v>
      </c>
      <c r="N7" s="17" cm="1">
        <f t="array" ref="N7">_xlfn.XLOOKUP(1,(returns__6[ticker]=$N$1)*(returns__6[price_date]=H7),returns__6[simple_return],"")</f>
        <v>-2.6940699999999999E-4</v>
      </c>
    </row>
    <row r="8" spans="1:14" x14ac:dyDescent="0.35">
      <c r="A8" t="s">
        <v>6</v>
      </c>
      <c r="B8" s="1">
        <v>45509</v>
      </c>
      <c r="C8">
        <v>134.82</v>
      </c>
      <c r="D8">
        <v>132.5</v>
      </c>
      <c r="E8">
        <v>1.7509434000000001E-2</v>
      </c>
      <c r="F8">
        <v>1.7357910000000001E-2</v>
      </c>
      <c r="H8" s="7">
        <v>45516</v>
      </c>
      <c r="I8" s="17" cm="1">
        <f t="array" ref="I8">_xlfn.XLOOKUP(1,($A$2:$A$3001=I$1)*($B$2:$B$3001=$H8),$E$2:$E$3001,"")</f>
        <v>1.8619199999999999E-2</v>
      </c>
      <c r="J8" s="17" cm="1">
        <f t="array" ref="J8">_xlfn.XLOOKUP(1,(returns__6[ticker]=$J$1)*(returns__6[price_date]=H8),returns__6[simple_return],"")</f>
        <v>2.4281670000000002E-3</v>
      </c>
      <c r="K8" s="17" cm="1">
        <f t="array" ref="K8">_xlfn.XLOOKUP(1,(returns__6[ticker]=$K$1)*(returns__6[price_date]=H8),returns__6[simple_return],"")</f>
        <v>-3.363464E-3</v>
      </c>
      <c r="L8" s="17" cm="1">
        <f t="array" ref="L8">_xlfn.XLOOKUP(1,(returns__6[ticker]=$L$1)*(returns__6[price_date]=H8),returns__6[simple_return],"")</f>
        <v>-8.1867940000000007E-3</v>
      </c>
      <c r="M8" s="17" cm="1">
        <f t="array" ref="M8">_xlfn.XLOOKUP(1,(returns__6[ticker]=$M$1)*(returns__6[price_date]=H8),returns__6[simple_return],"")</f>
        <v>-8.2562800000000002E-4</v>
      </c>
      <c r="N8" s="17" cm="1">
        <f t="array" ref="N8">_xlfn.XLOOKUP(1,(returns__6[ticker]=$N$1)*(returns__6[price_date]=H8),returns__6[simple_return],"")</f>
        <v>5.0046200000000002E-4</v>
      </c>
    </row>
    <row r="9" spans="1:14" x14ac:dyDescent="0.35">
      <c r="A9" t="s">
        <v>7</v>
      </c>
      <c r="B9" s="1">
        <v>45509</v>
      </c>
      <c r="C9">
        <v>142.08000000000001</v>
      </c>
      <c r="D9">
        <v>143.82</v>
      </c>
      <c r="E9">
        <v>-1.2098456E-2</v>
      </c>
      <c r="F9">
        <v>-1.2172238E-2</v>
      </c>
      <c r="H9" s="7">
        <v>45517</v>
      </c>
      <c r="I9" s="17" cm="1">
        <f t="array" ref="I9">_xlfn.XLOOKUP(1,($A$2:$A$3001=I$1)*($B$2:$B$3001=$H9),$E$2:$E$3001,"")</f>
        <v>3.1878336E-2</v>
      </c>
      <c r="J9" s="17" cm="1">
        <f t="array" ref="J9">_xlfn.XLOOKUP(1,(returns__6[ticker]=$J$1)*(returns__6[price_date]=H9),returns__6[simple_return],"")</f>
        <v>5.0733413999999998E-2</v>
      </c>
      <c r="K9" s="17" cm="1">
        <f t="array" ref="K9">_xlfn.XLOOKUP(1,(returns__6[ticker]=$K$1)*(returns__6[price_date]=H9),returns__6[simple_return],"")</f>
        <v>8.1839270000000006E-3</v>
      </c>
      <c r="L9" s="17" cm="1">
        <f t="array" ref="L9">_xlfn.XLOOKUP(1,(returns__6[ticker]=$L$1)*(returns__6[price_date]=H9),returns__6[simple_return],"")</f>
        <v>2.6764513E-2</v>
      </c>
      <c r="M9" s="17" cm="1">
        <f t="array" ref="M9">_xlfn.XLOOKUP(1,(returns__6[ticker]=$M$1)*(returns__6[price_date]=H9),returns__6[simple_return],"")</f>
        <v>5.8502726999999997E-2</v>
      </c>
      <c r="N9" s="17" cm="1">
        <f t="array" ref="N9">_xlfn.XLOOKUP(1,(returns__6[ticker]=$N$1)*(returns__6[price_date]=H9),returns__6[simple_return],"")</f>
        <v>9.2346799999999999E-4</v>
      </c>
    </row>
    <row r="10" spans="1:14" x14ac:dyDescent="0.35">
      <c r="A10" t="s">
        <v>8</v>
      </c>
      <c r="B10" s="1">
        <v>45509</v>
      </c>
      <c r="C10">
        <v>225.92</v>
      </c>
      <c r="D10">
        <v>232.28</v>
      </c>
      <c r="E10">
        <v>-2.7380747E-2</v>
      </c>
      <c r="F10">
        <v>-2.7762585999999999E-2</v>
      </c>
      <c r="H10" s="7">
        <v>45518</v>
      </c>
      <c r="I10" s="17" cm="1">
        <f t="array" ref="I10">_xlfn.XLOOKUP(1,($A$2:$A$3001=I$1)*($B$2:$B$3001=$H10),$E$2:$E$3001,"")</f>
        <v>-2.6925529999999999E-3</v>
      </c>
      <c r="J10" s="17" cm="1">
        <f t="array" ref="J10">_xlfn.XLOOKUP(1,(returns__6[ticker]=$J$1)*(returns__6[price_date]=H10),returns__6[simple_return],"")</f>
        <v>9.797643E-3</v>
      </c>
      <c r="K10" s="17" cm="1">
        <f t="array" ref="K10">_xlfn.XLOOKUP(1,(returns__6[ticker]=$K$1)*(returns__6[price_date]=H10),returns__6[simple_return],"")</f>
        <v>1.9958994000000001E-2</v>
      </c>
      <c r="L10" s="17" cm="1">
        <f t="array" ref="L10">_xlfn.XLOOKUP(1,(returns__6[ticker]=$L$1)*(returns__6[price_date]=H10),returns__6[simple_return],"")</f>
        <v>2.6022796000000001E-2</v>
      </c>
      <c r="M10" s="17" cm="1">
        <f t="array" ref="M10">_xlfn.XLOOKUP(1,(returns__6[ticker]=$M$1)*(returns__6[price_date]=H10),returns__6[simple_return],"")</f>
        <v>-4.0593290000000004E-3</v>
      </c>
      <c r="N10" s="17" cm="1">
        <f t="array" ref="N10">_xlfn.XLOOKUP(1,(returns__6[ticker]=$N$1)*(returns__6[price_date]=H10),returns__6[simple_return],"")</f>
        <v>3.882674E-3</v>
      </c>
    </row>
    <row r="11" spans="1:14" x14ac:dyDescent="0.35">
      <c r="A11" t="s">
        <v>9</v>
      </c>
      <c r="B11" s="1">
        <v>45509</v>
      </c>
      <c r="C11">
        <v>775.26</v>
      </c>
      <c r="D11">
        <v>804.46</v>
      </c>
      <c r="E11">
        <v>-3.6297640999999999E-2</v>
      </c>
      <c r="F11">
        <v>-3.6972787999999999E-2</v>
      </c>
      <c r="H11" s="7">
        <v>45519</v>
      </c>
      <c r="I11" s="17" cm="1">
        <f t="array" ref="I11">_xlfn.XLOOKUP(1,($A$2:$A$3001=I$1)*($B$2:$B$3001=$H11),$E$2:$E$3001,"")</f>
        <v>4.6962700000000003E-2</v>
      </c>
      <c r="J11" s="17" cm="1">
        <f t="array" ref="J11">_xlfn.XLOOKUP(1,(returns__6[ticker]=$J$1)*(returns__6[price_date]=H11),returns__6[simple_return],"")</f>
        <v>5.3522735000000002E-2</v>
      </c>
      <c r="K11" s="17" cm="1">
        <f t="array" ref="K11">_xlfn.XLOOKUP(1,(returns__6[ticker]=$K$1)*(returns__6[price_date]=H11),returns__6[simple_return],"")</f>
        <v>2.3547752000000002E-2</v>
      </c>
      <c r="L11" s="17" cm="1">
        <f t="array" ref="L11">_xlfn.XLOOKUP(1,(returns__6[ticker]=$L$1)*(returns__6[price_date]=H11),returns__6[simple_return],"")</f>
        <v>-1.07333E-4</v>
      </c>
      <c r="M11" s="17" cm="1">
        <f t="array" ref="M11">_xlfn.XLOOKUP(1,(returns__6[ticker]=$M$1)*(returns__6[price_date]=H11),returns__6[simple_return],"")</f>
        <v>8.6847467999999997E-2</v>
      </c>
      <c r="N11" s="17" cm="1">
        <f t="array" ref="N11">_xlfn.XLOOKUP(1,(returns__6[ticker]=$N$1)*(returns__6[price_date]=H11),returns__6[simple_return],"")</f>
        <v>2.1674197999999999E-2</v>
      </c>
    </row>
    <row r="12" spans="1:14" x14ac:dyDescent="0.35">
      <c r="A12" t="s">
        <v>10</v>
      </c>
      <c r="B12" s="1">
        <v>45509</v>
      </c>
      <c r="C12">
        <v>57.67</v>
      </c>
      <c r="D12">
        <v>59.25</v>
      </c>
      <c r="E12">
        <v>-2.6666667000000002E-2</v>
      </c>
      <c r="F12">
        <v>-2.7028672E-2</v>
      </c>
      <c r="H12" s="7">
        <v>45520</v>
      </c>
      <c r="I12" s="17" cm="1">
        <f t="array" ref="I12">_xlfn.XLOOKUP(1,($A$2:$A$3001=I$1)*($B$2:$B$3001=$H12),$E$2:$E$3001,"")</f>
        <v>8.1433229999999992E-3</v>
      </c>
      <c r="J12" s="17" cm="1">
        <f t="array" ref="J12">_xlfn.XLOOKUP(1,(returns__6[ticker]=$J$1)*(returns__6[price_date]=H12),returns__6[simple_return],"")</f>
        <v>-2.4679469999999998E-3</v>
      </c>
      <c r="K12" s="17" cm="1">
        <f t="array" ref="K12">_xlfn.XLOOKUP(1,(returns__6[ticker]=$K$1)*(returns__6[price_date]=H12),returns__6[simple_return],"")</f>
        <v>8.8577150000000004E-3</v>
      </c>
      <c r="L12" s="17" cm="1">
        <f t="array" ref="L12">_xlfn.XLOOKUP(1,(returns__6[ticker]=$L$1)*(returns__6[price_date]=H12),returns__6[simple_return],"")</f>
        <v>-1.0154791E-2</v>
      </c>
      <c r="M12" s="17" cm="1">
        <f t="array" ref="M12">_xlfn.XLOOKUP(1,(returns__6[ticker]=$M$1)*(returns__6[price_date]=H12),returns__6[simple_return],"")</f>
        <v>-1.4423800000000001E-4</v>
      </c>
      <c r="N12" s="17" cm="1">
        <f t="array" ref="N12">_xlfn.XLOOKUP(1,(returns__6[ticker]=$N$1)*(returns__6[price_date]=H12),returns__6[simple_return],"")</f>
        <v>2.173913E-3</v>
      </c>
    </row>
    <row r="13" spans="1:14" x14ac:dyDescent="0.35">
      <c r="A13" t="s">
        <v>11</v>
      </c>
      <c r="B13" s="1">
        <v>45509</v>
      </c>
      <c r="C13">
        <v>256.44</v>
      </c>
      <c r="D13">
        <v>266.58</v>
      </c>
      <c r="E13">
        <v>-3.8037361999999998E-2</v>
      </c>
      <c r="F13">
        <v>-3.8779666999999997E-2</v>
      </c>
      <c r="H13" s="7">
        <v>45523</v>
      </c>
      <c r="I13" s="17" cm="1">
        <f t="array" ref="I13">_xlfn.XLOOKUP(1,($A$2:$A$3001=I$1)*($B$2:$B$3001=$H13),$E$2:$E$3001,"")</f>
        <v>4.5234248999999997E-2</v>
      </c>
      <c r="J13" s="17" cm="1">
        <f t="array" ref="J13">_xlfn.XLOOKUP(1,(returns__6[ticker]=$J$1)*(returns__6[price_date]=H13),returns__6[simple_return],"")</f>
        <v>1.2008207E-2</v>
      </c>
      <c r="K13" s="17" cm="1">
        <f t="array" ref="K13">_xlfn.XLOOKUP(1,(returns__6[ticker]=$K$1)*(returns__6[price_date]=H13),returns__6[simple_return],"")</f>
        <v>9.2964129999999999E-3</v>
      </c>
      <c r="L13" s="17" cm="1">
        <f t="array" ref="L13">_xlfn.XLOOKUP(1,(returns__6[ticker]=$L$1)*(returns__6[price_date]=H13),returns__6[simple_return],"")</f>
        <v>-3.3618199999999997E-4</v>
      </c>
      <c r="M13" s="17" cm="1">
        <f t="array" ref="M13">_xlfn.XLOOKUP(1,(returns__6[ticker]=$M$1)*(returns__6[price_date]=H13),returns__6[simple_return],"")</f>
        <v>2.4812463999999999E-2</v>
      </c>
      <c r="N13" s="17" cm="1">
        <f t="array" ref="N13">_xlfn.XLOOKUP(1,(returns__6[ticker]=$N$1)*(returns__6[price_date]=H13),returns__6[simple_return],"")</f>
        <v>-3.4033959999999999E-3</v>
      </c>
    </row>
    <row r="14" spans="1:14" x14ac:dyDescent="0.35">
      <c r="A14" t="s">
        <v>6</v>
      </c>
      <c r="B14" s="1">
        <v>45510</v>
      </c>
      <c r="C14">
        <v>130.18</v>
      </c>
      <c r="D14">
        <v>134.82</v>
      </c>
      <c r="E14">
        <v>-3.4416258999999998E-2</v>
      </c>
      <c r="F14">
        <v>-3.5022446999999998E-2</v>
      </c>
      <c r="H14" s="7">
        <v>45524</v>
      </c>
      <c r="I14" s="17" cm="1">
        <f t="array" ref="I14">_xlfn.XLOOKUP(1,($A$2:$A$3001=I$1)*($B$2:$B$3001=$H14),$E$2:$E$3001,"")</f>
        <v>7.2127770000000001E-3</v>
      </c>
      <c r="J14" s="17" cm="1">
        <f t="array" ref="J14">_xlfn.XLOOKUP(1,(returns__6[ticker]=$J$1)*(returns__6[price_date]=H14),returns__6[simple_return],"")</f>
        <v>-1.0494306E-2</v>
      </c>
      <c r="K14" s="17" cm="1">
        <f t="array" ref="K14">_xlfn.XLOOKUP(1,(returns__6[ticker]=$K$1)*(returns__6[price_date]=H14),returns__6[simple_return],"")</f>
        <v>-3.8181460000000001E-3</v>
      </c>
      <c r="L14" s="17" cm="1">
        <f t="array" ref="L14">_xlfn.XLOOKUP(1,(returns__6[ticker]=$L$1)*(returns__6[price_date]=H14),returns__6[simple_return],"")</f>
        <v>3.0548595000000001E-2</v>
      </c>
      <c r="M14" s="17" cm="1">
        <f t="array" ref="M14">_xlfn.XLOOKUP(1,(returns__6[ticker]=$M$1)*(returns__6[price_date]=H14),returns__6[simple_return],"")</f>
        <v>-2.2944820000000001E-2</v>
      </c>
      <c r="N14" s="17" cm="1">
        <f t="array" ref="N14">_xlfn.XLOOKUP(1,(returns__6[ticker]=$N$1)*(returns__6[price_date]=H14),returns__6[simple_return],"")</f>
        <v>5.8918449999999997E-3</v>
      </c>
    </row>
    <row r="15" spans="1:14" x14ac:dyDescent="0.35">
      <c r="A15" t="s">
        <v>7</v>
      </c>
      <c r="B15" s="1">
        <v>45510</v>
      </c>
      <c r="C15">
        <v>143.91999999999999</v>
      </c>
      <c r="D15">
        <v>142.08000000000001</v>
      </c>
      <c r="E15">
        <v>1.2950451E-2</v>
      </c>
      <c r="F15">
        <v>1.286731E-2</v>
      </c>
      <c r="H15" s="7">
        <v>45525</v>
      </c>
      <c r="I15" s="17" cm="1">
        <f t="array" ref="I15">_xlfn.XLOOKUP(1,($A$2:$A$3001=I$1)*($B$2:$B$3001=$H15),$E$2:$E$3001,"")</f>
        <v>9.0153449999999993E-3</v>
      </c>
      <c r="J15" s="17" cm="1">
        <f t="array" ref="J15">_xlfn.XLOOKUP(1,(returns__6[ticker]=$J$1)*(returns__6[price_date]=H15),returns__6[simple_return],"")</f>
        <v>-1.0244049999999999E-3</v>
      </c>
      <c r="K15" s="17" cm="1">
        <f t="array" ref="K15">_xlfn.XLOOKUP(1,(returns__6[ticker]=$K$1)*(returns__6[price_date]=H15),returns__6[simple_return],"")</f>
        <v>-2.6789948000000001E-2</v>
      </c>
      <c r="L15" s="17" cm="1">
        <f t="array" ref="L15">_xlfn.XLOOKUP(1,(returns__6[ticker]=$L$1)*(returns__6[price_date]=H15),returns__6[simple_return],"")</f>
        <v>2.1053299999999999E-3</v>
      </c>
      <c r="M15" s="17" cm="1">
        <f t="array" ref="M15">_xlfn.XLOOKUP(1,(returns__6[ticker]=$M$1)*(returns__6[price_date]=H15),returns__6[simple_return],"")</f>
        <v>2.7805791999999999E-2</v>
      </c>
      <c r="N15" s="17" cm="1">
        <f t="array" ref="N15">_xlfn.XLOOKUP(1,(returns__6[ticker]=$N$1)*(returns__6[price_date]=H15),returns__6[simple_return],"")</f>
        <v>5.9692600000000001E-4</v>
      </c>
    </row>
    <row r="16" spans="1:14" x14ac:dyDescent="0.35">
      <c r="A16" t="s">
        <v>8</v>
      </c>
      <c r="B16" s="1">
        <v>45510</v>
      </c>
      <c r="C16">
        <v>231.12</v>
      </c>
      <c r="D16">
        <v>225.92</v>
      </c>
      <c r="E16">
        <v>2.3016997000000001E-2</v>
      </c>
      <c r="F16">
        <v>2.2756102E-2</v>
      </c>
      <c r="H16" s="7">
        <v>45526</v>
      </c>
      <c r="I16" s="17" cm="1">
        <f t="array" ref="I16">_xlfn.XLOOKUP(1,($A$2:$A$3001=I$1)*($B$2:$B$3001=$H16),$E$2:$E$3001,"")</f>
        <v>-3.8717445000000003E-2</v>
      </c>
      <c r="J16" s="17" cm="1">
        <f t="array" ref="J16">_xlfn.XLOOKUP(1,(returns__6[ticker]=$J$1)*(returns__6[price_date]=H16),returns__6[simple_return],"")</f>
        <v>-2.0750391999999999E-2</v>
      </c>
      <c r="K16" s="17" cm="1">
        <f t="array" ref="K16">_xlfn.XLOOKUP(1,(returns__6[ticker]=$K$1)*(returns__6[price_date]=H16),returns__6[simple_return],"")</f>
        <v>5.92773E-3</v>
      </c>
      <c r="L16" s="17" cm="1">
        <f t="array" ref="L16">_xlfn.XLOOKUP(1,(returns__6[ticker]=$L$1)*(returns__6[price_date]=H16),returns__6[simple_return],"")</f>
        <v>2.310997E-3</v>
      </c>
      <c r="M16" s="17" cm="1">
        <f t="array" ref="M16">_xlfn.XLOOKUP(1,(returns__6[ticker]=$M$1)*(returns__6[price_date]=H16),returns__6[simple_return],"")</f>
        <v>-3.7566583000000001E-2</v>
      </c>
      <c r="N16" s="17" cm="1">
        <f t="array" ref="N16">_xlfn.XLOOKUP(1,(returns__6[ticker]=$N$1)*(returns__6[price_date]=H16),returns__6[simple_return],"")</f>
        <v>-9.6942600000000001E-4</v>
      </c>
    </row>
    <row r="17" spans="1:14" x14ac:dyDescent="0.35">
      <c r="A17" t="s">
        <v>9</v>
      </c>
      <c r="B17" s="1">
        <v>45510</v>
      </c>
      <c r="C17">
        <v>793.18</v>
      </c>
      <c r="D17">
        <v>775.26</v>
      </c>
      <c r="E17">
        <v>2.3114826000000002E-2</v>
      </c>
      <c r="F17">
        <v>2.2851725E-2</v>
      </c>
      <c r="H17" s="7">
        <v>45527</v>
      </c>
      <c r="I17" s="17" cm="1">
        <f t="array" ref="I17">_xlfn.XLOOKUP(1,($A$2:$A$3001=I$1)*($B$2:$B$3001=$H17),$E$2:$E$3001,"")</f>
        <v>2.1621622E-2</v>
      </c>
      <c r="J17" s="17" cm="1">
        <f t="array" ref="J17">_xlfn.XLOOKUP(1,(returns__6[ticker]=$J$1)*(returns__6[price_date]=H17),returns__6[simple_return],"")</f>
        <v>2.4762843E-2</v>
      </c>
      <c r="K17" s="17" cm="1">
        <f t="array" ref="K17">_xlfn.XLOOKUP(1,(returns__6[ticker]=$K$1)*(returns__6[price_date]=H17),returns__6[simple_return],"")</f>
        <v>1.4288021E-2</v>
      </c>
      <c r="L17" s="17" cm="1">
        <f t="array" ref="L17">_xlfn.XLOOKUP(1,(returns__6[ticker]=$L$1)*(returns__6[price_date]=H17),returns__6[simple_return],"")</f>
        <v>-1.498685E-3</v>
      </c>
      <c r="M17" s="17" cm="1">
        <f t="array" ref="M17">_xlfn.XLOOKUP(1,(returns__6[ticker]=$M$1)*(returns__6[price_date]=H17),returns__6[simple_return],"")</f>
        <v>4.6315176E-2</v>
      </c>
      <c r="N17" s="17" cm="1">
        <f t="array" ref="N17">_xlfn.XLOOKUP(1,(returns__6[ticker]=$N$1)*(returns__6[price_date]=H17),returns__6[simple_return],"")</f>
        <v>-1.866089E-3</v>
      </c>
    </row>
    <row r="18" spans="1:14" x14ac:dyDescent="0.35">
      <c r="A18" t="s">
        <v>10</v>
      </c>
      <c r="B18" s="1">
        <v>45510</v>
      </c>
      <c r="C18">
        <v>58.22</v>
      </c>
      <c r="D18">
        <v>57.67</v>
      </c>
      <c r="E18">
        <v>9.5370209999999997E-3</v>
      </c>
      <c r="F18">
        <v>9.4918309999999992E-3</v>
      </c>
      <c r="H18" s="7">
        <v>45530</v>
      </c>
      <c r="I18" s="17" cm="1">
        <f t="array" ref="I18">_xlfn.XLOOKUP(1,($A$2:$A$3001=I$1)*($B$2:$B$3001=$H18),$E$2:$E$3001,"")</f>
        <v>-3.2197703000000001E-2</v>
      </c>
      <c r="J18" s="17" cm="1">
        <f t="array" ref="J18">_xlfn.XLOOKUP(1,(returns__6[ticker]=$J$1)*(returns__6[price_date]=H18),returns__6[simple_return],"")</f>
        <v>-4.0514546999999998E-2</v>
      </c>
      <c r="K18" s="17" cm="1">
        <f t="array" ref="K18">_xlfn.XLOOKUP(1,(returns__6[ticker]=$K$1)*(returns__6[price_date]=H18),returns__6[simple_return],"")</f>
        <v>1.0266614E-2</v>
      </c>
      <c r="L18" s="17" cm="1">
        <f t="array" ref="L18">_xlfn.XLOOKUP(1,(returns__6[ticker]=$L$1)*(returns__6[price_date]=H18),returns__6[simple_return],"")</f>
        <v>-2.319626E-3</v>
      </c>
      <c r="M18" s="17" cm="1">
        <f t="array" ref="M18">_xlfn.XLOOKUP(1,(returns__6[ticker]=$M$1)*(returns__6[price_date]=H18),returns__6[simple_return],"")</f>
        <v>-4.2037862000000002E-2</v>
      </c>
      <c r="N18" s="17" cm="1">
        <f t="array" ref="N18">_xlfn.XLOOKUP(1,(returns__6[ticker]=$N$1)*(returns__6[price_date]=H18),returns__6[simple_return],"")</f>
        <v>2.8791509999999999E-3</v>
      </c>
    </row>
    <row r="19" spans="1:14" x14ac:dyDescent="0.35">
      <c r="A19" t="s">
        <v>11</v>
      </c>
      <c r="B19" s="1">
        <v>45510</v>
      </c>
      <c r="C19">
        <v>258.26</v>
      </c>
      <c r="D19">
        <v>256.44</v>
      </c>
      <c r="E19">
        <v>7.0971769999999997E-3</v>
      </c>
      <c r="F19">
        <v>7.0721100000000004E-3</v>
      </c>
      <c r="H19" s="7">
        <v>45531</v>
      </c>
      <c r="I19" s="17" cm="1">
        <f t="array" ref="I19">_xlfn.XLOOKUP(1,($A$2:$A$3001=I$1)*($B$2:$B$3001=$H19),$E$2:$E$3001,"")</f>
        <v>3.400227E-3</v>
      </c>
      <c r="J19" s="17" cm="1">
        <f t="array" ref="J19">_xlfn.XLOOKUP(1,(returns__6[ticker]=$J$1)*(returns__6[price_date]=H19),returns__6[simple_return],"")</f>
        <v>1.1088835999999999E-2</v>
      </c>
      <c r="K19" s="17" cm="1">
        <f t="array" ref="K19">_xlfn.XLOOKUP(1,(returns__6[ticker]=$K$1)*(returns__6[price_date]=H19),returns__6[simple_return],"")</f>
        <v>4.5296989999999999E-3</v>
      </c>
      <c r="L19" s="17" cm="1">
        <f t="array" ref="L19">_xlfn.XLOOKUP(1,(returns__6[ticker]=$L$1)*(returns__6[price_date]=H19),returns__6[simple_return],"")</f>
        <v>4.1555760000000002E-3</v>
      </c>
      <c r="M19" s="17" cm="1">
        <f t="array" ref="M19">_xlfn.XLOOKUP(1,(returns__6[ticker]=$M$1)*(returns__6[price_date]=H19),returns__6[simple_return],"")</f>
        <v>1.2932287000000001E-2</v>
      </c>
      <c r="N19" s="17" cm="1">
        <f t="array" ref="N19">_xlfn.XLOOKUP(1,(returns__6[ticker]=$N$1)*(returns__6[price_date]=H19),returns__6[simple_return],"")</f>
        <v>9.3583390000000002E-3</v>
      </c>
    </row>
    <row r="20" spans="1:14" x14ac:dyDescent="0.35">
      <c r="A20" t="s">
        <v>6</v>
      </c>
      <c r="B20" s="1">
        <v>45511</v>
      </c>
      <c r="C20">
        <v>128.66999999999999</v>
      </c>
      <c r="D20">
        <v>130.18</v>
      </c>
      <c r="E20">
        <v>-1.1599323999999999E-2</v>
      </c>
      <c r="F20">
        <v>-1.1667121000000001E-2</v>
      </c>
      <c r="H20" s="7">
        <v>45532</v>
      </c>
      <c r="I20" s="17" cm="1">
        <f t="array" ref="I20">_xlfn.XLOOKUP(1,($A$2:$A$3001=I$1)*($B$2:$B$3001=$H20),$E$2:$E$3001,"")</f>
        <v>-2.7508306E-2</v>
      </c>
      <c r="J20" s="17" cm="1">
        <f t="array" ref="J20">_xlfn.XLOOKUP(1,(returns__6[ticker]=$J$1)*(returns__6[price_date]=H20),returns__6[simple_return],"")</f>
        <v>-1.9889707999999999E-2</v>
      </c>
      <c r="K20" s="17" cm="1">
        <f t="array" ref="K20">_xlfn.XLOOKUP(1,(returns__6[ticker]=$K$1)*(returns__6[price_date]=H20),returns__6[simple_return],"")</f>
        <v>8.0774809999999992E-3</v>
      </c>
      <c r="L20" s="17" cm="1">
        <f t="array" ref="L20">_xlfn.XLOOKUP(1,(returns__6[ticker]=$L$1)*(returns__6[price_date]=H20),returns__6[simple_return],"")</f>
        <v>-5.8042079999999999E-3</v>
      </c>
      <c r="M20" s="17" cm="1">
        <f t="array" ref="M20">_xlfn.XLOOKUP(1,(returns__6[ticker]=$M$1)*(returns__6[price_date]=H20),returns__6[simple_return],"")</f>
        <v>-1.8218333E-2</v>
      </c>
      <c r="N20" s="17" cm="1">
        <f t="array" ref="N20">_xlfn.XLOOKUP(1,(returns__6[ticker]=$N$1)*(returns__6[price_date]=H20),returns__6[simple_return],"")</f>
        <v>-5.6515960000000001E-3</v>
      </c>
    </row>
    <row r="21" spans="1:14" x14ac:dyDescent="0.35">
      <c r="A21" t="s">
        <v>7</v>
      </c>
      <c r="B21" s="1">
        <v>45511</v>
      </c>
      <c r="C21">
        <v>136.27000000000001</v>
      </c>
      <c r="D21">
        <v>143.91999999999999</v>
      </c>
      <c r="E21">
        <v>-5.3154529999999998E-2</v>
      </c>
      <c r="F21">
        <v>-5.4619378000000003E-2</v>
      </c>
      <c r="H21" s="7">
        <v>45533</v>
      </c>
      <c r="I21" s="17" cm="1">
        <f t="array" ref="I21">_xlfn.XLOOKUP(1,($A$2:$A$3001=I$1)*($B$2:$B$3001=$H21),$E$2:$E$3001,"")</f>
        <v>-5.9442469999999997E-3</v>
      </c>
      <c r="J21" s="17" cm="1">
        <f t="array" ref="J21">_xlfn.XLOOKUP(1,(returns__6[ticker]=$J$1)*(returns__6[price_date]=H21),returns__6[simple_return],"")</f>
        <v>-7.9023900000000005E-3</v>
      </c>
      <c r="K21" s="17" cm="1">
        <f t="array" ref="K21">_xlfn.XLOOKUP(1,(returns__6[ticker]=$K$1)*(returns__6[price_date]=H21),returns__6[simple_return],"")</f>
        <v>1.0696643E-2</v>
      </c>
      <c r="L21" s="17" cm="1">
        <f t="array" ref="L21">_xlfn.XLOOKUP(1,(returns__6[ticker]=$L$1)*(returns__6[price_date]=H21),returns__6[simple_return],"")</f>
        <v>-9.2102769999999994E-3</v>
      </c>
      <c r="M21" s="17" cm="1">
        <f t="array" ref="M21">_xlfn.XLOOKUP(1,(returns__6[ticker]=$M$1)*(returns__6[price_date]=H21),returns__6[simple_return],"")</f>
        <v>2.0455873999999999E-2</v>
      </c>
      <c r="N21" s="17" cm="1">
        <f t="array" ref="N21">_xlfn.XLOOKUP(1,(returns__6[ticker]=$N$1)*(returns__6[price_date]=H21),returns__6[simple_return],"")</f>
        <v>1.9057172000000001E-2</v>
      </c>
    </row>
    <row r="22" spans="1:14" x14ac:dyDescent="0.35">
      <c r="A22" t="s">
        <v>8</v>
      </c>
      <c r="B22" s="1">
        <v>45511</v>
      </c>
      <c r="C22">
        <v>228.8</v>
      </c>
      <c r="D22">
        <v>231.12</v>
      </c>
      <c r="E22">
        <v>-1.0038076E-2</v>
      </c>
      <c r="F22">
        <v>-1.0088797E-2</v>
      </c>
      <c r="H22" s="7">
        <v>45534</v>
      </c>
      <c r="I22" s="17" cm="1">
        <f t="array" ref="I22">_xlfn.XLOOKUP(1,($A$2:$A$3001=I$1)*($B$2:$B$3001=$H22),$E$2:$E$3001,"")</f>
        <v>2.1101107000000001E-2</v>
      </c>
      <c r="J22" s="17" cm="1">
        <f t="array" ref="J22">_xlfn.XLOOKUP(1,(returns__6[ticker]=$J$1)*(returns__6[price_date]=H22),returns__6[simple_return],"")</f>
        <v>3.7532658000000003E-2</v>
      </c>
      <c r="K22" s="17" cm="1">
        <f t="array" ref="K22">_xlfn.XLOOKUP(1,(returns__6[ticker]=$K$1)*(returns__6[price_date]=H22),returns__6[simple_return],"")</f>
        <v>-4.579741E-3</v>
      </c>
      <c r="L22" s="17" cm="1">
        <f t="array" ref="L22">_xlfn.XLOOKUP(1,(returns__6[ticker]=$L$1)*(returns__6[price_date]=H22),returns__6[simple_return],"")</f>
        <v>2.1080621000000001E-2</v>
      </c>
      <c r="M22" s="17" cm="1">
        <f t="array" ref="M22">_xlfn.XLOOKUP(1,(returns__6[ticker]=$M$1)*(returns__6[price_date]=H22),returns__6[simple_return],"")</f>
        <v>9.1638029999999995E-2</v>
      </c>
      <c r="N22" s="17" cm="1">
        <f t="array" ref="N22">_xlfn.XLOOKUP(1,(returns__6[ticker]=$N$1)*(returns__6[price_date]=H22),returns__6[simple_return],"")</f>
        <v>7.473024E-3</v>
      </c>
    </row>
    <row r="23" spans="1:14" x14ac:dyDescent="0.35">
      <c r="A23" t="s">
        <v>9</v>
      </c>
      <c r="B23" s="1">
        <v>45511</v>
      </c>
      <c r="C23">
        <v>772.14</v>
      </c>
      <c r="D23">
        <v>793.18</v>
      </c>
      <c r="E23">
        <v>-2.6526134999999999E-2</v>
      </c>
      <c r="F23">
        <v>-2.6884300999999999E-2</v>
      </c>
      <c r="H23" s="7">
        <v>45538</v>
      </c>
      <c r="I23" s="17" cm="1">
        <f t="array" ref="I23">_xlfn.XLOOKUP(1,($A$2:$A$3001=I$1)*($B$2:$B$3001=$H23),$E$2:$E$3001,"")</f>
        <v>-7.8217554999999994E-2</v>
      </c>
      <c r="J23" s="17" cm="1">
        <f t="array" ref="J23">_xlfn.XLOOKUP(1,(returns__6[ticker]=$J$1)*(returns__6[price_date]=H23),returns__6[simple_return],"")</f>
        <v>-6.1601769000000001E-2</v>
      </c>
      <c r="K23" s="17" cm="1">
        <f t="array" ref="K23">_xlfn.XLOOKUP(1,(returns__6[ticker]=$K$1)*(returns__6[price_date]=H23),returns__6[simple_return],"")</f>
        <v>-1.6779432E-2</v>
      </c>
      <c r="L23" s="17" cm="1">
        <f t="array" ref="L23">_xlfn.XLOOKUP(1,(returns__6[ticker]=$L$1)*(returns__6[price_date]=H23),returns__6[simple_return],"")</f>
        <v>-3.6353409999999998E-3</v>
      </c>
      <c r="M23" s="17" cm="1">
        <f t="array" ref="M23">_xlfn.XLOOKUP(1,(returns__6[ticker]=$M$1)*(returns__6[price_date]=H23),returns__6[simple_return],"")</f>
        <v>-8.1584470000000006E-2</v>
      </c>
      <c r="N23" s="17" cm="1">
        <f t="array" ref="N23">_xlfn.XLOOKUP(1,(returns__6[ticker]=$N$1)*(returns__6[price_date]=H23),returns__6[simple_return],"")</f>
        <v>7.8517929999999993E-3</v>
      </c>
    </row>
    <row r="24" spans="1:14" x14ac:dyDescent="0.35">
      <c r="A24" t="s">
        <v>10</v>
      </c>
      <c r="B24" s="1">
        <v>45511</v>
      </c>
      <c r="C24">
        <v>56.15</v>
      </c>
      <c r="D24">
        <v>58.22</v>
      </c>
      <c r="E24">
        <v>-3.5554792000000002E-2</v>
      </c>
      <c r="F24">
        <v>-3.6202257000000002E-2</v>
      </c>
      <c r="H24" s="7">
        <v>45539</v>
      </c>
      <c r="I24" s="17" cm="1">
        <f t="array" ref="I24">_xlfn.XLOOKUP(1,($A$2:$A$3001=I$1)*($B$2:$B$3001=$H24),$E$2:$E$3001,"")</f>
        <v>2.8698700000000001E-2</v>
      </c>
      <c r="J24" s="17" cm="1">
        <f t="array" ref="J24">_xlfn.XLOOKUP(1,(returns__6[ticker]=$J$1)*(returns__6[price_date]=H24),returns__6[simple_return],"")</f>
        <v>8.7047579999999999E-3</v>
      </c>
      <c r="K24" s="17" cm="1">
        <f t="array" ref="K24">_xlfn.XLOOKUP(1,(returns__6[ticker]=$K$1)*(returns__6[price_date]=H24),returns__6[simple_return],"")</f>
        <v>-1.0105776E-2</v>
      </c>
      <c r="L24" s="17" cm="1">
        <f t="array" ref="L24">_xlfn.XLOOKUP(1,(returns__6[ticker]=$L$1)*(returns__6[price_date]=H24),returns__6[simple_return],"")</f>
        <v>-1.0684453E-2</v>
      </c>
      <c r="M24" s="17" cm="1">
        <f t="array" ref="M24">_xlfn.XLOOKUP(1,(returns__6[ticker]=$M$1)*(returns__6[price_date]=H24),returns__6[simple_return],"")</f>
        <v>1.2139389E-2</v>
      </c>
      <c r="N24" s="17" cm="1">
        <f t="array" ref="N24">_xlfn.XLOOKUP(1,(returns__6[ticker]=$N$1)*(returns__6[price_date]=H24),returns__6[simple_return],"")</f>
        <v>7.0007899999999998E-3</v>
      </c>
    </row>
    <row r="25" spans="1:14" x14ac:dyDescent="0.35">
      <c r="A25" t="s">
        <v>11</v>
      </c>
      <c r="B25" s="1">
        <v>45511</v>
      </c>
      <c r="C25">
        <v>256.52</v>
      </c>
      <c r="D25">
        <v>258.26</v>
      </c>
      <c r="E25">
        <v>-6.7373959999999997E-3</v>
      </c>
      <c r="F25">
        <v>-6.7601950000000001E-3</v>
      </c>
      <c r="H25" s="7">
        <v>45540</v>
      </c>
      <c r="I25" s="17" cm="1">
        <f t="array" ref="I25">_xlfn.XLOOKUP(1,($A$2:$A$3001=I$1)*($B$2:$B$3001=$H25),$E$2:$E$3001,"")</f>
        <v>-1.0151202999999999E-2</v>
      </c>
      <c r="J25" s="17" cm="1">
        <f t="array" ref="J25">_xlfn.XLOOKUP(1,(returns__6[ticker]=$J$1)*(returns__6[price_date]=H25),returns__6[simple_return],"")</f>
        <v>-8.4349860000000002E-3</v>
      </c>
      <c r="K25" s="17" cm="1">
        <f t="array" ref="K25">_xlfn.XLOOKUP(1,(returns__6[ticker]=$K$1)*(returns__6[price_date]=H25),returns__6[simple_return],"")</f>
        <v>3.9723500000000001E-4</v>
      </c>
      <c r="L25" s="17" cm="1">
        <f t="array" ref="L25">_xlfn.XLOOKUP(1,(returns__6[ticker]=$L$1)*(returns__6[price_date]=H25),returns__6[simple_return],"")</f>
        <v>-3.5464066000000002E-2</v>
      </c>
      <c r="M25" s="17" cm="1">
        <f t="array" ref="M25">_xlfn.XLOOKUP(1,(returns__6[ticker]=$M$1)*(returns__6[price_date]=H25),returns__6[simple_return],"")</f>
        <v>-1.3828136E-2</v>
      </c>
      <c r="N25" s="17" cm="1">
        <f t="array" ref="N25">_xlfn.XLOOKUP(1,(returns__6[ticker]=$N$1)*(returns__6[price_date]=H25),returns__6[simple_return],"")</f>
        <v>-6.6669040000000004E-3</v>
      </c>
    </row>
    <row r="26" spans="1:14" x14ac:dyDescent="0.35">
      <c r="A26" t="s">
        <v>6</v>
      </c>
      <c r="B26" s="1">
        <v>45512</v>
      </c>
      <c r="C26">
        <v>136.32</v>
      </c>
      <c r="D26">
        <v>128.66999999999999</v>
      </c>
      <c r="E26">
        <v>5.9454418000000002E-2</v>
      </c>
      <c r="F26">
        <v>5.7754076000000001E-2</v>
      </c>
      <c r="H26" s="7">
        <v>45541</v>
      </c>
      <c r="I26" s="17" cm="1">
        <f t="array" ref="I26">_xlfn.XLOOKUP(1,($A$2:$A$3001=I$1)*($B$2:$B$3001=$H26),$E$2:$E$3001,"")</f>
        <v>-3.6503156000000002E-2</v>
      </c>
      <c r="J26" s="17" cm="1">
        <f t="array" ref="J26">_xlfn.XLOOKUP(1,(returns__6[ticker]=$J$1)*(returns__6[price_date]=H26),returns__6[simple_return],"")</f>
        <v>-0.103585918</v>
      </c>
      <c r="K26" s="17" cm="1">
        <f t="array" ref="K26">_xlfn.XLOOKUP(1,(returns__6[ticker]=$K$1)*(returns__6[price_date]=H26),returns__6[simple_return],"")</f>
        <v>-3.0892630000000001E-2</v>
      </c>
      <c r="L26" s="17" cm="1">
        <f t="array" ref="L26">_xlfn.XLOOKUP(1,(returns__6[ticker]=$L$1)*(returns__6[price_date]=H26),returns__6[simple_return],"")</f>
        <v>-1.0999726E-2</v>
      </c>
      <c r="M26" s="17" cm="1">
        <f t="array" ref="M26">_xlfn.XLOOKUP(1,(returns__6[ticker]=$M$1)*(returns__6[price_date]=H26),returns__6[simple_return],"")</f>
        <v>-5.2797253000000002E-2</v>
      </c>
      <c r="N26" s="17" cm="1">
        <f t="array" ref="N26">_xlfn.XLOOKUP(1,(returns__6[ticker]=$N$1)*(returns__6[price_date]=H26),returns__6[simple_return],"")</f>
        <v>2.6918380000000002E-3</v>
      </c>
    </row>
    <row r="27" spans="1:14" x14ac:dyDescent="0.35">
      <c r="A27" t="s">
        <v>7</v>
      </c>
      <c r="B27" s="1">
        <v>45512</v>
      </c>
      <c r="C27">
        <v>145.74</v>
      </c>
      <c r="D27">
        <v>136.27000000000001</v>
      </c>
      <c r="E27">
        <v>6.9494386000000005E-2</v>
      </c>
      <c r="F27">
        <v>6.7185999999999996E-2</v>
      </c>
      <c r="H27" s="7">
        <v>45544</v>
      </c>
      <c r="I27" s="17" cm="1">
        <f t="array" ref="I27">_xlfn.XLOOKUP(1,($A$2:$A$3001=I$1)*($B$2:$B$3001=$H27),$E$2:$E$3001,"")</f>
        <v>2.8284331999999999E-2</v>
      </c>
      <c r="J27" s="17" cm="1">
        <f t="array" ref="J27">_xlfn.XLOOKUP(1,(returns__6[ticker]=$J$1)*(returns__6[price_date]=H27),returns__6[simple_return],"")</f>
        <v>2.7958245E-2</v>
      </c>
      <c r="K27" s="17" cm="1">
        <f t="array" ref="K27">_xlfn.XLOOKUP(1,(returns__6[ticker]=$K$1)*(returns__6[price_date]=H27),returns__6[simple_return],"")</f>
        <v>2.8107842000000001E-2</v>
      </c>
      <c r="L27" s="17" cm="1">
        <f t="array" ref="L27">_xlfn.XLOOKUP(1,(returns__6[ticker]=$L$1)*(returns__6[price_date]=H27),returns__6[simple_return],"")</f>
        <v>6.1592319999999997E-3</v>
      </c>
      <c r="M27" s="17" cm="1">
        <f t="array" ref="M27">_xlfn.XLOOKUP(1,(returns__6[ticker]=$M$1)*(returns__6[price_date]=H27),returns__6[simple_return],"")</f>
        <v>4.1238670999999998E-2</v>
      </c>
      <c r="N27" s="17" cm="1">
        <f t="array" ref="N27">_xlfn.XLOOKUP(1,(returns__6[ticker]=$N$1)*(returns__6[price_date]=H27),returns__6[simple_return],"")</f>
        <v>2.233597E-2</v>
      </c>
    </row>
    <row r="28" spans="1:14" x14ac:dyDescent="0.35">
      <c r="A28" t="s">
        <v>8</v>
      </c>
      <c r="B28" s="1">
        <v>45512</v>
      </c>
      <c r="C28">
        <v>233.54</v>
      </c>
      <c r="D28">
        <v>228.8</v>
      </c>
      <c r="E28">
        <v>2.0716782999999999E-2</v>
      </c>
      <c r="F28">
        <v>2.0505109000000001E-2</v>
      </c>
      <c r="H28" s="7">
        <v>45545</v>
      </c>
      <c r="I28" s="17" cm="1">
        <f t="array" ref="I28">_xlfn.XLOOKUP(1,($A$2:$A$3001=I$1)*($B$2:$B$3001=$H28),$E$2:$E$3001,"")</f>
        <v>3.3948606999999999E-2</v>
      </c>
      <c r="J28" s="17" cm="1">
        <f t="array" ref="J28">_xlfn.XLOOKUP(1,(returns__6[ticker]=$J$1)*(returns__6[price_date]=H28),returns__6[simple_return],"")</f>
        <v>5.2478340999999998E-2</v>
      </c>
      <c r="K28" s="17" cm="1">
        <f t="array" ref="K28">_xlfn.XLOOKUP(1,(returns__6[ticker]=$K$1)*(returns__6[price_date]=H28),returns__6[simple_return],"")</f>
        <v>-2.1919337000000001E-2</v>
      </c>
      <c r="L28" s="17" cm="1">
        <f t="array" ref="L28">_xlfn.XLOOKUP(1,(returns__6[ticker]=$L$1)*(returns__6[price_date]=H28),returns__6[simple_return],"")</f>
        <v>-7.7289790000000004E-3</v>
      </c>
      <c r="M28" s="17" cm="1">
        <f t="array" ref="M28">_xlfn.XLOOKUP(1,(returns__6[ticker]=$M$1)*(returns__6[price_date]=H28),returns__6[simple_return],"")</f>
        <v>3.8734948999999998E-2</v>
      </c>
      <c r="N28" s="17" cm="1">
        <f t="array" ref="N28">_xlfn.XLOOKUP(1,(returns__6[ticker]=$N$1)*(returns__6[price_date]=H28),returns__6[simple_return],"")</f>
        <v>-9.45345E-4</v>
      </c>
    </row>
    <row r="29" spans="1:14" x14ac:dyDescent="0.35">
      <c r="A29" t="s">
        <v>9</v>
      </c>
      <c r="B29" s="1">
        <v>45512</v>
      </c>
      <c r="C29">
        <v>845.31</v>
      </c>
      <c r="D29">
        <v>772.14</v>
      </c>
      <c r="E29">
        <v>9.4762607999999998E-2</v>
      </c>
      <c r="F29">
        <v>9.0537542999999998E-2</v>
      </c>
      <c r="H29" s="7">
        <v>45546</v>
      </c>
      <c r="I29" s="17" cm="1">
        <f t="array" ref="I29">_xlfn.XLOOKUP(1,($A$2:$A$3001=I$1)*($B$2:$B$3001=$H29),$E$2:$E$3001,"")</f>
        <v>4.9145898E-2</v>
      </c>
      <c r="J29" s="17" cm="1">
        <f t="array" ref="J29">_xlfn.XLOOKUP(1,(returns__6[ticker]=$J$1)*(returns__6[price_date]=H29),returns__6[simple_return],"")</f>
        <v>6.7876662000000004E-2</v>
      </c>
      <c r="K29" s="17" cm="1">
        <f t="array" ref="K29">_xlfn.XLOOKUP(1,(returns__6[ticker]=$K$1)*(returns__6[price_date]=H29),returns__6[simple_return],"")</f>
        <v>3.5693913000000001E-2</v>
      </c>
      <c r="L29" s="17" cm="1">
        <f t="array" ref="L29">_xlfn.XLOOKUP(1,(returns__6[ticker]=$L$1)*(returns__6[price_date]=H29),returns__6[simple_return],"")</f>
        <v>2.1791956000000001E-2</v>
      </c>
      <c r="M29" s="17" cm="1">
        <f t="array" ref="M29">_xlfn.XLOOKUP(1,(returns__6[ticker]=$M$1)*(returns__6[price_date]=H29),returns__6[simple_return],"")</f>
        <v>4.5949720999999999E-2</v>
      </c>
      <c r="N29" s="17" cm="1">
        <f t="array" ref="N29">_xlfn.XLOOKUP(1,(returns__6[ticker]=$N$1)*(returns__6[price_date]=H29),returns__6[simple_return],"")</f>
        <v>-4.8363360000000001E-3</v>
      </c>
    </row>
    <row r="30" spans="1:14" x14ac:dyDescent="0.35">
      <c r="A30" t="s">
        <v>10</v>
      </c>
      <c r="B30" s="1">
        <v>45512</v>
      </c>
      <c r="C30">
        <v>61.16</v>
      </c>
      <c r="D30">
        <v>56.15</v>
      </c>
      <c r="E30">
        <v>8.9225288999999999E-2</v>
      </c>
      <c r="F30">
        <v>8.5466700000000007E-2</v>
      </c>
      <c r="H30" s="7">
        <v>45547</v>
      </c>
      <c r="I30" s="17" cm="1">
        <f t="array" ref="I30">_xlfn.XLOOKUP(1,($A$2:$A$3001=I$1)*($B$2:$B$3001=$H30),$E$2:$E$3001,"")</f>
        <v>6.0723340000000004E-3</v>
      </c>
      <c r="J30" s="17" cm="1">
        <f t="array" ref="J30">_xlfn.XLOOKUP(1,(returns__6[ticker]=$J$1)*(returns__6[price_date]=H30),returns__6[simple_return],"")</f>
        <v>3.9742212999999998E-2</v>
      </c>
      <c r="K30" s="17" cm="1">
        <f t="array" ref="K30">_xlfn.XLOOKUP(1,(returns__6[ticker]=$K$1)*(returns__6[price_date]=H30),returns__6[simple_return],"")</f>
        <v>3.8161929999999998E-3</v>
      </c>
      <c r="L30" s="17" cm="1">
        <f t="array" ref="L30">_xlfn.XLOOKUP(1,(returns__6[ticker]=$L$1)*(returns__6[price_date]=H30),returns__6[simple_return],"")</f>
        <v>1.5343852E-2</v>
      </c>
      <c r="M30" s="17" cm="1">
        <f t="array" ref="M30">_xlfn.XLOOKUP(1,(returns__6[ticker]=$M$1)*(returns__6[price_date]=H30),returns__6[simple_return],"")</f>
        <v>-7.8782209999999995E-3</v>
      </c>
      <c r="N30" s="17" cm="1">
        <f t="array" ref="N30">_xlfn.XLOOKUP(1,(returns__6[ticker]=$N$1)*(returns__6[price_date]=H30),returns__6[simple_return],"")</f>
        <v>4.9654879999999997E-3</v>
      </c>
    </row>
    <row r="31" spans="1:14" x14ac:dyDescent="0.35">
      <c r="A31" t="s">
        <v>11</v>
      </c>
      <c r="B31" s="1">
        <v>45512</v>
      </c>
      <c r="C31">
        <v>259.83</v>
      </c>
      <c r="D31">
        <v>256.52</v>
      </c>
      <c r="E31">
        <v>1.2903477E-2</v>
      </c>
      <c r="F31">
        <v>1.2820936999999999E-2</v>
      </c>
      <c r="H31" s="7">
        <v>45548</v>
      </c>
      <c r="I31" s="17" cm="1">
        <f t="array" ref="I31">_xlfn.XLOOKUP(1,($A$2:$A$3001=I$1)*($B$2:$B$3001=$H31),$E$2:$E$3001,"")</f>
        <v>1.0214234000000001E-2</v>
      </c>
      <c r="J31" s="17" cm="1">
        <f t="array" ref="J31">_xlfn.XLOOKUP(1,(returns__6[ticker]=$J$1)*(returns__6[price_date]=H31),returns__6[simple_return],"")</f>
        <v>1.9020418000000001E-2</v>
      </c>
      <c r="K31" s="17" cm="1">
        <f t="array" ref="K31">_xlfn.XLOOKUP(1,(returns__6[ticker]=$K$1)*(returns__6[price_date]=H31),returns__6[simple_return],"")</f>
        <v>1.5089162999999999E-2</v>
      </c>
      <c r="L31" s="17" cm="1">
        <f t="array" ref="L31">_xlfn.XLOOKUP(1,(returns__6[ticker]=$L$1)*(returns__6[price_date]=H31),returns__6[simple_return],"")</f>
        <v>-1.2095998E-2</v>
      </c>
      <c r="M31" s="17" cm="1">
        <f t="array" ref="M31">_xlfn.XLOOKUP(1,(returns__6[ticker]=$M$1)*(returns__6[price_date]=H31),returns__6[simple_return],"")</f>
        <v>2.4226109999999999E-3</v>
      </c>
      <c r="N31" s="17" cm="1">
        <f t="array" ref="N31">_xlfn.XLOOKUP(1,(returns__6[ticker]=$N$1)*(returns__6[price_date]=H31),returns__6[simple_return],"")</f>
        <v>6.9383609999999997E-3</v>
      </c>
    </row>
    <row r="32" spans="1:14" x14ac:dyDescent="0.35">
      <c r="A32" t="s">
        <v>6</v>
      </c>
      <c r="B32" s="1">
        <v>45513</v>
      </c>
      <c r="C32">
        <v>134.27000000000001</v>
      </c>
      <c r="D32">
        <v>136.32</v>
      </c>
      <c r="E32">
        <v>-1.5038146E-2</v>
      </c>
      <c r="F32">
        <v>-1.5152364999999999E-2</v>
      </c>
      <c r="H32" s="7">
        <v>45551</v>
      </c>
      <c r="I32" s="17" cm="1">
        <f t="array" ref="I32">_xlfn.XLOOKUP(1,($A$2:$A$3001=I$1)*($B$2:$B$3001=$H32),$E$2:$E$3001,"")</f>
        <v>-1.510078E-3</v>
      </c>
      <c r="J32" s="17" cm="1">
        <f t="array" ref="J32">_xlfn.XLOOKUP(1,(returns__6[ticker]=$J$1)*(returns__6[price_date]=H32),returns__6[simple_return],"")</f>
        <v>-2.1885622E-2</v>
      </c>
      <c r="K32" s="17" cm="1">
        <f t="array" ref="K32">_xlfn.XLOOKUP(1,(returns__6[ticker]=$K$1)*(returns__6[price_date]=H32),returns__6[simple_return],"")</f>
        <v>8.0694979999999996E-3</v>
      </c>
      <c r="L32" s="17" cm="1">
        <f t="array" ref="L32">_xlfn.XLOOKUP(1,(returns__6[ticker]=$L$1)*(returns__6[price_date]=H32),returns__6[simple_return],"")</f>
        <v>-1.8404000000000001E-4</v>
      </c>
      <c r="M32" s="17" cm="1">
        <f t="array" ref="M32">_xlfn.XLOOKUP(1,(returns__6[ticker]=$M$1)*(returns__6[price_date]=H32),returns__6[simple_return],"")</f>
        <v>-1.4500537000000001E-2</v>
      </c>
      <c r="N32" s="17" cm="1">
        <f t="array" ref="N32">_xlfn.XLOOKUP(1,(returns__6[ticker]=$N$1)*(returns__6[price_date]=H32),returns__6[simple_return],"")</f>
        <v>1.089264E-2</v>
      </c>
    </row>
    <row r="33" spans="1:14" x14ac:dyDescent="0.35">
      <c r="A33" t="s">
        <v>7</v>
      </c>
      <c r="B33" s="1">
        <v>45513</v>
      </c>
      <c r="C33">
        <v>148.26</v>
      </c>
      <c r="D33">
        <v>145.74</v>
      </c>
      <c r="E33">
        <v>1.7291066000000001E-2</v>
      </c>
      <c r="F33">
        <v>1.7143276999999998E-2</v>
      </c>
      <c r="H33" s="7">
        <v>45552</v>
      </c>
      <c r="I33" s="17" cm="1">
        <f t="array" ref="I33">_xlfn.XLOOKUP(1,($A$2:$A$3001=I$1)*($B$2:$B$3001=$H33),$E$2:$E$3001,"")</f>
        <v>-8.2851130000000002E-3</v>
      </c>
      <c r="J33" s="17" cm="1">
        <f t="array" ref="J33">_xlfn.XLOOKUP(1,(returns__6[ticker]=$J$1)*(returns__6[price_date]=H33),returns__6[simple_return],"")</f>
        <v>-9.4500669999999995E-3</v>
      </c>
      <c r="K33" s="17" cm="1">
        <f t="array" ref="K33">_xlfn.XLOOKUP(1,(returns__6[ticker]=$K$1)*(returns__6[price_date]=H33),returns__6[simple_return],"")</f>
        <v>1.6507718000000001E-2</v>
      </c>
      <c r="L33" s="17" cm="1">
        <f t="array" ref="L33">_xlfn.XLOOKUP(1,(returns__6[ticker]=$L$1)*(returns__6[price_date]=H33),returns__6[simple_return],"")</f>
        <v>-1.8797237000000001E-2</v>
      </c>
      <c r="M33" s="17" cm="1">
        <f t="array" ref="M33">_xlfn.XLOOKUP(1,(returns__6[ticker]=$M$1)*(returns__6[price_date]=H33),returns__6[simple_return],"")</f>
        <v>-8.5831060000000001E-3</v>
      </c>
      <c r="N33" s="17" cm="1">
        <f t="array" ref="N33">_xlfn.XLOOKUP(1,(returns__6[ticker]=$N$1)*(returns__6[price_date]=H33),returns__6[simple_return],"")</f>
        <v>3.7179840000000001E-3</v>
      </c>
    </row>
    <row r="34" spans="1:14" x14ac:dyDescent="0.35">
      <c r="A34" t="s">
        <v>8</v>
      </c>
      <c r="B34" s="1">
        <v>45513</v>
      </c>
      <c r="C34">
        <v>237.85</v>
      </c>
      <c r="D34">
        <v>233.54</v>
      </c>
      <c r="E34">
        <v>1.8455083000000001E-2</v>
      </c>
      <c r="F34">
        <v>1.8286854000000002E-2</v>
      </c>
      <c r="H34" s="7">
        <v>45553</v>
      </c>
      <c r="I34" s="17" cm="1">
        <f t="array" ref="I34">_xlfn.XLOOKUP(1,($A$2:$A$3001=I$1)*($B$2:$B$3001=$H34),$E$2:$E$3001,"")</f>
        <v>-1.6774964E-2</v>
      </c>
      <c r="J34" s="17" cm="1">
        <f t="array" ref="J34">_xlfn.XLOOKUP(1,(returns__6[ticker]=$J$1)*(returns__6[price_date]=H34),returns__6[simple_return],"")</f>
        <v>-4.923986E-3</v>
      </c>
      <c r="K34" s="17" cm="1">
        <f t="array" ref="K34">_xlfn.XLOOKUP(1,(returns__6[ticker]=$K$1)*(returns__6[price_date]=H34),returns__6[simple_return],"")</f>
        <v>-1.213263E-2</v>
      </c>
      <c r="L34" s="17" cm="1">
        <f t="array" ref="L34">_xlfn.XLOOKUP(1,(returns__6[ticker]=$L$1)*(returns__6[price_date]=H34),returns__6[simple_return],"")</f>
        <v>-1.335276E-3</v>
      </c>
      <c r="M34" s="17" cm="1">
        <f t="array" ref="M34">_xlfn.XLOOKUP(1,(returns__6[ticker]=$M$1)*(returns__6[price_date]=H34),returns__6[simple_return],"")</f>
        <v>-1.6765150999999999E-2</v>
      </c>
      <c r="N34" s="17" cm="1">
        <f t="array" ref="N34">_xlfn.XLOOKUP(1,(returns__6[ticker]=$N$1)*(returns__6[price_date]=H34),returns__6[simple_return],"")</f>
        <v>-1.0563863E-2</v>
      </c>
    </row>
    <row r="35" spans="1:14" x14ac:dyDescent="0.35">
      <c r="A35" t="s">
        <v>9</v>
      </c>
      <c r="B35" s="1">
        <v>45513</v>
      </c>
      <c r="C35">
        <v>891.68</v>
      </c>
      <c r="D35">
        <v>845.31</v>
      </c>
      <c r="E35">
        <v>5.4855615000000003E-2</v>
      </c>
      <c r="F35">
        <v>5.3403899999999997E-2</v>
      </c>
      <c r="H35" s="7">
        <v>45554</v>
      </c>
      <c r="I35" s="17" cm="1">
        <f t="array" ref="I35">_xlfn.XLOOKUP(1,($A$2:$A$3001=I$1)*($B$2:$B$3001=$H35),$E$2:$E$3001,"")</f>
        <v>5.6982939000000003E-2</v>
      </c>
      <c r="J35" s="17" cm="1">
        <f t="array" ref="J35">_xlfn.XLOOKUP(1,(returns__6[ticker]=$J$1)*(returns__6[price_date]=H35),returns__6[simple_return],"")</f>
        <v>3.5566277E-2</v>
      </c>
      <c r="K35" s="17" cm="1">
        <f t="array" ref="K35">_xlfn.XLOOKUP(1,(returns__6[ticker]=$K$1)*(returns__6[price_date]=H35),returns__6[simple_return],"")</f>
        <v>2.5059120000000001E-2</v>
      </c>
      <c r="L35" s="17" cm="1">
        <f t="array" ref="L35">_xlfn.XLOOKUP(1,(returns__6[ticker]=$L$1)*(returns__6[price_date]=H35),returns__6[simple_return],"")</f>
        <v>1.1127441E-2</v>
      </c>
      <c r="M35" s="17" cm="1">
        <f t="array" ref="M35">_xlfn.XLOOKUP(1,(returns__6[ticker]=$M$1)*(returns__6[price_date]=H35),returns__6[simple_return],"")</f>
        <v>4.6540880999999999E-2</v>
      </c>
      <c r="N35" s="17" cm="1">
        <f t="array" ref="N35">_xlfn.XLOOKUP(1,(returns__6[ticker]=$N$1)*(returns__6[price_date]=H35),returns__6[simple_return],"")</f>
        <v>-1.1231280999999999E-2</v>
      </c>
    </row>
    <row r="36" spans="1:14" x14ac:dyDescent="0.35">
      <c r="A36" t="s">
        <v>10</v>
      </c>
      <c r="B36" s="1">
        <v>45513</v>
      </c>
      <c r="C36">
        <v>60.56</v>
      </c>
      <c r="D36">
        <v>61.16</v>
      </c>
      <c r="E36">
        <v>-9.8103340000000004E-3</v>
      </c>
      <c r="F36">
        <v>-9.858772E-3</v>
      </c>
      <c r="H36" s="7">
        <v>45555</v>
      </c>
      <c r="I36" s="17" cm="1">
        <f t="array" ref="I36">_xlfn.XLOOKUP(1,($A$2:$A$3001=I$1)*($B$2:$B$3001=$H36),$E$2:$E$3001,"")</f>
        <v>-5.0401939999999996E-3</v>
      </c>
      <c r="J36" s="17" cm="1">
        <f t="array" ref="J36">_xlfn.XLOOKUP(1,(returns__6[ticker]=$J$1)*(returns__6[price_date]=H36),returns__6[simple_return],"")</f>
        <v>2.1980647999999998E-2</v>
      </c>
      <c r="K36" s="17" cm="1">
        <f t="array" ref="K36">_xlfn.XLOOKUP(1,(returns__6[ticker]=$K$1)*(returns__6[price_date]=H36),returns__6[simple_return],"")</f>
        <v>8.9302299999999995E-4</v>
      </c>
      <c r="L36" s="17" cm="1">
        <f t="array" ref="L36">_xlfn.XLOOKUP(1,(returns__6[ticker]=$L$1)*(returns__6[price_date]=H36),returns__6[simple_return],"")</f>
        <v>7.0488720000000003E-3</v>
      </c>
      <c r="M36" s="17" cm="1">
        <f t="array" ref="M36">_xlfn.XLOOKUP(1,(returns__6[ticker]=$M$1)*(returns__6[price_date]=H36),returns__6[simple_return],"")</f>
        <v>-1.3488248E-2</v>
      </c>
      <c r="N36" s="17" cm="1">
        <f t="array" ref="N36">_xlfn.XLOOKUP(1,(returns__6[ticker]=$N$1)*(returns__6[price_date]=H36),returns__6[simple_return],"")</f>
        <v>-1.647735E-3</v>
      </c>
    </row>
    <row r="37" spans="1:14" x14ac:dyDescent="0.35">
      <c r="A37" t="s">
        <v>11</v>
      </c>
      <c r="B37" s="1">
        <v>45513</v>
      </c>
      <c r="C37">
        <v>259.76</v>
      </c>
      <c r="D37">
        <v>259.83</v>
      </c>
      <c r="E37">
        <v>-2.6940699999999999E-4</v>
      </c>
      <c r="F37">
        <v>-2.6944300000000002E-4</v>
      </c>
      <c r="H37" s="7">
        <v>45558</v>
      </c>
      <c r="I37" s="17" cm="1">
        <f t="array" ref="I37">_xlfn.XLOOKUP(1,($A$2:$A$3001=I$1)*($B$2:$B$3001=$H37),$E$2:$E$3001,"")</f>
        <v>5.1298489999999997E-3</v>
      </c>
      <c r="J37" s="17" cm="1">
        <f t="array" ref="J37">_xlfn.XLOOKUP(1,(returns__6[ticker]=$J$1)*(returns__6[price_date]=H37),returns__6[simple_return],"")</f>
        <v>1.0753945000000001E-2</v>
      </c>
      <c r="K37" s="17" cm="1">
        <f t="array" ref="K37">_xlfn.XLOOKUP(1,(returns__6[ticker]=$K$1)*(returns__6[price_date]=H37),returns__6[simple_return],"")</f>
        <v>-6.2827610000000004E-3</v>
      </c>
      <c r="L37" s="17" cm="1">
        <f t="array" ref="L37">_xlfn.XLOOKUP(1,(returns__6[ticker]=$L$1)*(returns__6[price_date]=H37),returns__6[simple_return],"")</f>
        <v>-3.2230409999999998E-3</v>
      </c>
      <c r="M37" s="17" cm="1">
        <f t="array" ref="M37">_xlfn.XLOOKUP(1,(returns__6[ticker]=$M$1)*(returns__6[price_date]=H37),returns__6[simple_return],"")</f>
        <v>-2.7886827999999999E-2</v>
      </c>
      <c r="N37" s="17" cm="1">
        <f t="array" ref="N37">_xlfn.XLOOKUP(1,(returns__6[ticker]=$N$1)*(returns__6[price_date]=H37),returns__6[simple_return],"")</f>
        <v>1.3554798999999999E-2</v>
      </c>
    </row>
    <row r="38" spans="1:14" x14ac:dyDescent="0.35">
      <c r="A38" t="s">
        <v>6</v>
      </c>
      <c r="B38" s="1">
        <v>45516</v>
      </c>
      <c r="C38">
        <v>136.77000000000001</v>
      </c>
      <c r="D38">
        <v>134.27000000000001</v>
      </c>
      <c r="E38">
        <v>1.8619199999999999E-2</v>
      </c>
      <c r="F38">
        <v>1.8447985E-2</v>
      </c>
      <c r="H38" s="7">
        <v>45559</v>
      </c>
      <c r="I38" s="17" cm="1">
        <f t="array" ref="I38">_xlfn.XLOOKUP(1,($A$2:$A$3001=I$1)*($B$2:$B$3001=$H38),$E$2:$E$3001,"")</f>
        <v>1.0015949E-2</v>
      </c>
      <c r="J38" s="17" cm="1">
        <f t="array" ref="J38">_xlfn.XLOOKUP(1,(returns__6[ticker]=$J$1)*(returns__6[price_date]=H38),returns__6[simple_return],"")</f>
        <v>1.0986469E-2</v>
      </c>
      <c r="K38" s="17" cm="1">
        <f t="array" ref="K38">_xlfn.XLOOKUP(1,(returns__6[ticker]=$K$1)*(returns__6[price_date]=H38),returns__6[simple_return],"")</f>
        <v>-4.0778150000000003E-3</v>
      </c>
      <c r="L38" s="17" cm="1">
        <f t="array" ref="L38">_xlfn.XLOOKUP(1,(returns__6[ticker]=$L$1)*(returns__6[price_date]=H38),returns__6[simple_return],"")</f>
        <v>6.4342640000000003E-3</v>
      </c>
      <c r="M38" s="17" cm="1">
        <f t="array" ref="M38">_xlfn.XLOOKUP(1,(returns__6[ticker]=$M$1)*(returns__6[price_date]=H38),returns__6[simple_return],"")</f>
        <v>-8.494639E-3</v>
      </c>
      <c r="N38" s="17" cm="1">
        <f t="array" ref="N38">_xlfn.XLOOKUP(1,(returns__6[ticker]=$N$1)*(returns__6[price_date]=H38),returns__6[simple_return],"")</f>
        <v>-5.4914597000000002E-2</v>
      </c>
    </row>
    <row r="39" spans="1:14" x14ac:dyDescent="0.35">
      <c r="A39" t="s">
        <v>7</v>
      </c>
      <c r="B39" s="1">
        <v>45516</v>
      </c>
      <c r="C39">
        <v>148.62</v>
      </c>
      <c r="D39">
        <v>148.26</v>
      </c>
      <c r="E39">
        <v>2.4281670000000002E-3</v>
      </c>
      <c r="F39">
        <v>2.4252240000000001E-3</v>
      </c>
      <c r="H39" s="7">
        <v>45560</v>
      </c>
      <c r="I39" s="17" cm="1">
        <f t="array" ref="I39">_xlfn.XLOOKUP(1,($A$2:$A$3001=I$1)*($B$2:$B$3001=$H39),$E$2:$E$3001,"")</f>
        <v>2.3370388999999998E-2</v>
      </c>
      <c r="J39" s="17" cm="1">
        <f t="array" ref="J39">_xlfn.XLOOKUP(1,(returns__6[ticker]=$J$1)*(returns__6[price_date]=H39),returns__6[simple_return],"")</f>
        <v>3.8892699999999998E-3</v>
      </c>
      <c r="K39" s="17" cm="1">
        <f t="array" ref="K39">_xlfn.XLOOKUP(1,(returns__6[ticker]=$K$1)*(returns__6[price_date]=H39),returns__6[simple_return],"")</f>
        <v>-1.5025699999999999E-4</v>
      </c>
      <c r="L39" s="17" cm="1">
        <f t="array" ref="L39">_xlfn.XLOOKUP(1,(returns__6[ticker]=$L$1)*(returns__6[price_date]=H39),returns__6[simple_return],"")</f>
        <v>1.4062699999999999E-4</v>
      </c>
      <c r="M39" s="17" cm="1">
        <f t="array" ref="M39">_xlfn.XLOOKUP(1,(returns__6[ticker]=$M$1)*(returns__6[price_date]=H39),returns__6[simple_return],"")</f>
        <v>-2.8089899999999998E-4</v>
      </c>
      <c r="N39" s="17" cm="1">
        <f t="array" ref="N39">_xlfn.XLOOKUP(1,(returns__6[ticker]=$N$1)*(returns__6[price_date]=H39),returns__6[simple_return],"")</f>
        <v>-1.1547767E-2</v>
      </c>
    </row>
    <row r="40" spans="1:14" x14ac:dyDescent="0.35">
      <c r="A40" t="s">
        <v>8</v>
      </c>
      <c r="B40" s="1">
        <v>45516</v>
      </c>
      <c r="C40">
        <v>237.05</v>
      </c>
      <c r="D40">
        <v>237.85</v>
      </c>
      <c r="E40">
        <v>-3.363464E-3</v>
      </c>
      <c r="F40">
        <v>-3.3691340000000002E-3</v>
      </c>
      <c r="H40" s="7">
        <v>45561</v>
      </c>
      <c r="I40" s="17" cm="1">
        <f t="array" ref="I40">_xlfn.XLOOKUP(1,($A$2:$A$3001=I$1)*($B$2:$B$3001=$H40),$E$2:$E$3001,"")</f>
        <v>3.3761263999999999E-2</v>
      </c>
      <c r="J40" s="17" cm="1">
        <f t="array" ref="J40">_xlfn.XLOOKUP(1,(returns__6[ticker]=$J$1)*(returns__6[price_date]=H40),returns__6[simple_return],"")</f>
        <v>1.4642206E-2</v>
      </c>
      <c r="K40" s="17" cm="1">
        <f t="array" ref="K40">_xlfn.XLOOKUP(1,(returns__6[ticker]=$K$1)*(returns__6[price_date]=H40),returns__6[simple_return],"")</f>
        <v>7.4388550000000003E-3</v>
      </c>
      <c r="L40" s="17" cm="1">
        <f t="array" ref="L40">_xlfn.XLOOKUP(1,(returns__6[ticker]=$L$1)*(returns__6[price_date]=H40),returns__6[simple_return],"")</f>
        <v>-1.6483517E-2</v>
      </c>
      <c r="M40" s="17" cm="1">
        <f t="array" ref="M40">_xlfn.XLOOKUP(1,(returns__6[ticker]=$M$1)*(returns__6[price_date]=H40),returns__6[simple_return],"")</f>
        <v>3.1890980999999999E-2</v>
      </c>
      <c r="N40" s="17" cm="1">
        <f t="array" ref="N40">_xlfn.XLOOKUP(1,(returns__6[ticker]=$N$1)*(returns__6[price_date]=H40),returns__6[simple_return],"")</f>
        <v>7.640099E-3</v>
      </c>
    </row>
    <row r="41" spans="1:14" x14ac:dyDescent="0.35">
      <c r="A41" t="s">
        <v>9</v>
      </c>
      <c r="B41" s="1">
        <v>45516</v>
      </c>
      <c r="C41">
        <v>884.38</v>
      </c>
      <c r="D41">
        <v>891.68</v>
      </c>
      <c r="E41">
        <v>-8.1867940000000007E-3</v>
      </c>
      <c r="F41">
        <v>-8.2204889999999992E-3</v>
      </c>
      <c r="H41" s="7">
        <v>45562</v>
      </c>
      <c r="I41" s="17" cm="1">
        <f t="array" ref="I41">_xlfn.XLOOKUP(1,($A$2:$A$3001=I$1)*($B$2:$B$3001=$H41),$E$2:$E$3001,"")</f>
        <v>-1.8747388E-2</v>
      </c>
      <c r="J41" s="17" cm="1">
        <f t="array" ref="J41">_xlfn.XLOOKUP(1,(returns__6[ticker]=$J$1)*(returns__6[price_date]=H41),returns__6[simple_return],"")</f>
        <v>-3.0321747E-2</v>
      </c>
      <c r="K41" s="17" cm="1">
        <f t="array" ref="K41">_xlfn.XLOOKUP(1,(returns__6[ticker]=$K$1)*(returns__6[price_date]=H41),returns__6[simple_return],"")</f>
        <v>1.0852135000000001E-2</v>
      </c>
      <c r="L41" s="17" cm="1">
        <f t="array" ref="L41">_xlfn.XLOOKUP(1,(returns__6[ticker]=$L$1)*(returns__6[price_date]=H41),returns__6[simple_return],"")</f>
        <v>-3.4674261999999997E-2</v>
      </c>
      <c r="M41" s="17" cm="1">
        <f t="array" ref="M41">_xlfn.XLOOKUP(1,(returns__6[ticker]=$M$1)*(returns__6[price_date]=H41),returns__6[simple_return],"")</f>
        <v>-3.3492172000000001E-2</v>
      </c>
      <c r="N41" s="17" cm="1">
        <f t="array" ref="N41">_xlfn.XLOOKUP(1,(returns__6[ticker]=$N$1)*(returns__6[price_date]=H41),returns__6[simple_return],"")</f>
        <v>1.2808716E-2</v>
      </c>
    </row>
    <row r="42" spans="1:14" x14ac:dyDescent="0.35">
      <c r="A42" t="s">
        <v>10</v>
      </c>
      <c r="B42" s="1">
        <v>45516</v>
      </c>
      <c r="C42">
        <v>60.51</v>
      </c>
      <c r="D42">
        <v>60.56</v>
      </c>
      <c r="E42">
        <v>-8.2562800000000002E-4</v>
      </c>
      <c r="F42">
        <v>-8.2596799999999995E-4</v>
      </c>
      <c r="H42" s="7">
        <v>45565</v>
      </c>
      <c r="I42" s="17" cm="1">
        <f t="array" ref="I42">_xlfn.XLOOKUP(1,($A$2:$A$3001=I$1)*($B$2:$B$3001=$H42),$E$2:$E$3001,"")</f>
        <v>-1.642835E-3</v>
      </c>
      <c r="J42" s="17" cm="1">
        <f t="array" ref="J42">_xlfn.XLOOKUP(1,(returns__6[ticker]=$J$1)*(returns__6[price_date]=H42),returns__6[simple_return],"")</f>
        <v>-1.100237E-3</v>
      </c>
      <c r="K42" s="17" cm="1">
        <f t="array" ref="K42">_xlfn.XLOOKUP(1,(returns__6[ticker]=$K$1)*(returns__6[price_date]=H42),returns__6[simple_return],"")</f>
        <v>5.16491E-4</v>
      </c>
      <c r="L42" s="17" cm="1">
        <f t="array" ref="L42">_xlfn.XLOOKUP(1,(returns__6[ticker]=$L$1)*(returns__6[price_date]=H42),returns__6[simple_return],"")</f>
        <v>9.2846809999999995E-3</v>
      </c>
      <c r="M42" s="17" cm="1">
        <f t="array" ref="M42">_xlfn.XLOOKUP(1,(returns__6[ticker]=$M$1)*(returns__6[price_date]=H42),returns__6[simple_return],"")</f>
        <v>1.5917734999999999E-2</v>
      </c>
      <c r="N42" s="17" cm="1">
        <f t="array" ref="N42">_xlfn.XLOOKUP(1,(returns__6[ticker]=$N$1)*(returns__6[price_date]=H42),returns__6[simple_return],"")</f>
        <v>-7.9950599999999996E-4</v>
      </c>
    </row>
    <row r="43" spans="1:14" x14ac:dyDescent="0.35">
      <c r="A43" t="s">
        <v>11</v>
      </c>
      <c r="B43" s="1">
        <v>45516</v>
      </c>
      <c r="C43">
        <v>259.89</v>
      </c>
      <c r="D43">
        <v>259.76</v>
      </c>
      <c r="E43">
        <v>5.0046200000000002E-4</v>
      </c>
      <c r="F43">
        <v>5.00337E-4</v>
      </c>
      <c r="H43" s="7">
        <v>45566</v>
      </c>
      <c r="I43" s="17" cm="1">
        <f t="array" ref="I43">_xlfn.XLOOKUP(1,($A$2:$A$3001=I$1)*($B$2:$B$3001=$H43),$E$2:$E$3001,"")</f>
        <v>-2.6389566E-2</v>
      </c>
      <c r="J43" s="17" cm="1">
        <f t="array" ref="J43">_xlfn.XLOOKUP(1,(returns__6[ticker]=$J$1)*(returns__6[price_date]=H43),returns__6[simple_return],"")</f>
        <v>-2.9159419999999998E-2</v>
      </c>
      <c r="K43" s="17" cm="1">
        <f t="array" ref="K43">_xlfn.XLOOKUP(1,(returns__6[ticker]=$K$1)*(returns__6[price_date]=H43),returns__6[simple_return],"")</f>
        <v>-9.5870209999999994E-3</v>
      </c>
      <c r="L43" s="17" cm="1">
        <f t="array" ref="L43">_xlfn.XLOOKUP(1,(returns__6[ticker]=$L$1)*(returns__6[price_date]=H43),returns__6[simple_return],"")</f>
        <v>-1.647967E-3</v>
      </c>
      <c r="M43" s="17" cm="1">
        <f t="array" ref="M43">_xlfn.XLOOKUP(1,(returns__6[ticker]=$M$1)*(returns__6[price_date]=H43),returns__6[simple_return],"")</f>
        <v>-2.5097061E-2</v>
      </c>
      <c r="N43" s="17" cm="1">
        <f t="array" ref="N43">_xlfn.XLOOKUP(1,(returns__6[ticker]=$N$1)*(returns__6[price_date]=H43),returns__6[simple_return],"")</f>
        <v>9.6381160000000004E-3</v>
      </c>
    </row>
    <row r="44" spans="1:14" x14ac:dyDescent="0.35">
      <c r="A44" t="s">
        <v>6</v>
      </c>
      <c r="B44" s="1">
        <v>45517</v>
      </c>
      <c r="C44">
        <v>141.13</v>
      </c>
      <c r="D44">
        <v>136.77000000000001</v>
      </c>
      <c r="E44">
        <v>3.1878336E-2</v>
      </c>
      <c r="F44">
        <v>3.1380769000000003E-2</v>
      </c>
      <c r="H44" s="7">
        <v>45567</v>
      </c>
      <c r="I44" s="17" cm="1">
        <f t="array" ref="I44">_xlfn.XLOOKUP(1,($A$2:$A$3001=I$1)*($B$2:$B$3001=$H44),$E$2:$E$3001,"")</f>
        <v>1.8779300000000001E-4</v>
      </c>
      <c r="J44" s="17" cm="1">
        <f t="array" ref="J44">_xlfn.XLOOKUP(1,(returns__6[ticker]=$J$1)*(returns__6[price_date]=H44),returns__6[simple_return],"")</f>
        <v>1.9048188000000001E-2</v>
      </c>
      <c r="K44" s="17" cm="1">
        <f t="array" ref="K44">_xlfn.XLOOKUP(1,(returns__6[ticker]=$K$1)*(returns__6[price_date]=H44),returns__6[simple_return],"")</f>
        <v>8.6373790000000006E-3</v>
      </c>
      <c r="L44" s="17" cm="1">
        <f t="array" ref="L44">_xlfn.XLOOKUP(1,(returns__6[ticker]=$L$1)*(returns__6[price_date]=H44),returns__6[simple_return],"")</f>
        <v>7.4507059999999996E-3</v>
      </c>
      <c r="M44" s="17" cm="1">
        <f t="array" ref="M44">_xlfn.XLOOKUP(1,(returns__6[ticker]=$M$1)*(returns__6[price_date]=H44),returns__6[simple_return],"")</f>
        <v>2.4605319E-2</v>
      </c>
      <c r="N44" s="17" cm="1">
        <f t="array" ref="N44">_xlfn.XLOOKUP(1,(returns__6[ticker]=$N$1)*(returns__6[price_date]=H44),returns__6[simple_return],"")</f>
        <v>-2.1613829999999998E-3</v>
      </c>
    </row>
    <row r="45" spans="1:14" x14ac:dyDescent="0.35">
      <c r="A45" t="s">
        <v>7</v>
      </c>
      <c r="B45" s="1">
        <v>45517</v>
      </c>
      <c r="C45">
        <v>156.16</v>
      </c>
      <c r="D45">
        <v>148.62</v>
      </c>
      <c r="E45">
        <v>5.0733413999999998E-2</v>
      </c>
      <c r="F45">
        <v>4.9488409999999997E-2</v>
      </c>
      <c r="H45" s="7">
        <v>45568</v>
      </c>
      <c r="I45" s="17" cm="1">
        <f t="array" ref="I45">_xlfn.XLOOKUP(1,($A$2:$A$3001=I$1)*($B$2:$B$3001=$H45),$E$2:$E$3001,"")</f>
        <v>1.9213918999999999E-2</v>
      </c>
      <c r="J45" s="17" cm="1">
        <f t="array" ref="J45">_xlfn.XLOOKUP(1,(returns__6[ticker]=$J$1)*(returns__6[price_date]=H45),returns__6[simple_return],"")</f>
        <v>7.2073129999999999E-3</v>
      </c>
      <c r="K45" s="17" cm="1">
        <f t="array" ref="K45">_xlfn.XLOOKUP(1,(returns__6[ticker]=$K$1)*(returns__6[price_date]=H45),returns__6[simple_return],"")</f>
        <v>-8.6003250000000007E-3</v>
      </c>
      <c r="L45" s="17" cm="1">
        <f t="array" ref="L45">_xlfn.XLOOKUP(1,(returns__6[ticker]=$L$1)*(returns__6[price_date]=H45),returns__6[simple_return],"")</f>
        <v>-6.1948000000000003E-3</v>
      </c>
      <c r="M45" s="17" cm="1">
        <f t="array" ref="M45">_xlfn.XLOOKUP(1,(returns__6[ticker]=$M$1)*(returns__6[price_date]=H45),returns__6[simple_return],"")</f>
        <v>2.7762350000000002E-3</v>
      </c>
      <c r="N45" s="17" cm="1">
        <f t="array" ref="N45">_xlfn.XLOOKUP(1,(returns__6[ticker]=$N$1)*(returns__6[price_date]=H45),returns__6[simple_return],"")</f>
        <v>-5.0541500000000005E-4</v>
      </c>
    </row>
    <row r="46" spans="1:14" x14ac:dyDescent="0.35">
      <c r="A46" t="s">
        <v>8</v>
      </c>
      <c r="B46" s="1">
        <v>45517</v>
      </c>
      <c r="C46">
        <v>238.99</v>
      </c>
      <c r="D46">
        <v>237.05</v>
      </c>
      <c r="E46">
        <v>8.1839270000000006E-3</v>
      </c>
      <c r="F46">
        <v>8.1506210000000003E-3</v>
      </c>
      <c r="H46" s="7">
        <v>45569</v>
      </c>
      <c r="I46" s="17" cm="1">
        <f t="array" ref="I46">_xlfn.XLOOKUP(1,($A$2:$A$3001=I$1)*($B$2:$B$3001=$H46),$E$2:$E$3001,"")</f>
        <v>4.9431993E-2</v>
      </c>
      <c r="J46" s="17" cm="1">
        <f t="array" ref="J46">_xlfn.XLOOKUP(1,(returns__6[ticker]=$J$1)*(returns__6[price_date]=H46),returns__6[simple_return],"")</f>
        <v>2.7633952E-2</v>
      </c>
      <c r="K46" s="17" cm="1">
        <f t="array" ref="K46">_xlfn.XLOOKUP(1,(returns__6[ticker]=$K$1)*(returns__6[price_date]=H46),returns__6[simple_return],"")</f>
        <v>2.7476823000000001E-2</v>
      </c>
      <c r="L46" s="17" cm="1">
        <f t="array" ref="L46">_xlfn.XLOOKUP(1,(returns__6[ticker]=$L$1)*(returns__6[price_date]=H46),returns__6[simple_return],"")</f>
        <v>1.818079E-3</v>
      </c>
      <c r="M46" s="17" cm="1">
        <f t="array" ref="M46">_xlfn.XLOOKUP(1,(returns__6[ticker]=$M$1)*(returns__6[price_date]=H46),returns__6[simple_return],"")</f>
        <v>1.6196012999999999E-2</v>
      </c>
      <c r="N46" s="17" cm="1">
        <f t="array" ref="N46">_xlfn.XLOOKUP(1,(returns__6[ticker]=$N$1)*(returns__6[price_date]=H46),returns__6[simple_return],"")</f>
        <v>3.8647690000000001E-3</v>
      </c>
    </row>
    <row r="47" spans="1:14" x14ac:dyDescent="0.35">
      <c r="A47" t="s">
        <v>9</v>
      </c>
      <c r="B47" s="1">
        <v>45517</v>
      </c>
      <c r="C47">
        <v>908.05</v>
      </c>
      <c r="D47">
        <v>884.38</v>
      </c>
      <c r="E47">
        <v>2.6764513E-2</v>
      </c>
      <c r="F47">
        <v>2.6412609E-2</v>
      </c>
      <c r="H47" s="7">
        <v>45572</v>
      </c>
      <c r="I47" s="17" cm="1">
        <f t="array" ref="I47">_xlfn.XLOOKUP(1,($A$2:$A$3001=I$1)*($B$2:$B$3001=$H47),$E$2:$E$3001,"")</f>
        <v>4.0959600000000003E-4</v>
      </c>
      <c r="J47" s="17" cm="1">
        <f t="array" ref="J47">_xlfn.XLOOKUP(1,(returns__6[ticker]=$J$1)*(returns__6[price_date]=H47),returns__6[simple_return],"")</f>
        <v>-8.8315219999999996E-3</v>
      </c>
      <c r="K47" s="17" cm="1">
        <f t="array" ref="K47">_xlfn.XLOOKUP(1,(returns__6[ticker]=$K$1)*(returns__6[price_date]=H47),returns__6[simple_return],"")</f>
        <v>-7.8994089999999996E-3</v>
      </c>
      <c r="L47" s="17" cm="1">
        <f t="array" ref="L47">_xlfn.XLOOKUP(1,(returns__6[ticker]=$L$1)*(returns__6[price_date]=H47),returns__6[simple_return],"")</f>
        <v>1.2669643E-2</v>
      </c>
      <c r="M47" s="17" cm="1">
        <f t="array" ref="M47">_xlfn.XLOOKUP(1,(returns__6[ticker]=$M$1)*(returns__6[price_date]=H47),returns__6[simple_return],"")</f>
        <v>4.2228580000000003E-3</v>
      </c>
      <c r="N47" s="17" cm="1">
        <f t="array" ref="N47">_xlfn.XLOOKUP(1,(returns__6[ticker]=$N$1)*(returns__6[price_date]=H47),returns__6[simple_return],"")</f>
        <v>-1.4895837E-2</v>
      </c>
    </row>
    <row r="48" spans="1:14" x14ac:dyDescent="0.35">
      <c r="A48" t="s">
        <v>10</v>
      </c>
      <c r="B48" s="1">
        <v>45517</v>
      </c>
      <c r="C48">
        <v>64.05</v>
      </c>
      <c r="D48">
        <v>60.51</v>
      </c>
      <c r="E48">
        <v>5.8502726999999997E-2</v>
      </c>
      <c r="F48">
        <v>5.6855388E-2</v>
      </c>
      <c r="H48" s="7">
        <v>45573</v>
      </c>
      <c r="I48" s="17" cm="1">
        <f t="array" ref="I48">_xlfn.XLOOKUP(1,($A$2:$A$3001=I$1)*($B$2:$B$3001=$H48),$E$2:$E$3001,"")</f>
        <v>1.0703631999999999E-2</v>
      </c>
      <c r="J48" s="17" cm="1">
        <f t="array" ref="J48">_xlfn.XLOOKUP(1,(returns__6[ticker]=$J$1)*(returns__6[price_date]=H48),returns__6[simple_return],"")</f>
        <v>3.2270962E-2</v>
      </c>
      <c r="K48" s="17" cm="1">
        <f t="array" ref="K48">_xlfn.XLOOKUP(1,(returns__6[ticker]=$K$1)*(returns__6[price_date]=H48),returns__6[simple_return],"")</f>
        <v>-1.7093392999999998E-2</v>
      </c>
      <c r="L48" s="17" cm="1">
        <f t="array" ref="L48">_xlfn.XLOOKUP(1,(returns__6[ticker]=$L$1)*(returns__6[price_date]=H48),returns__6[simple_return],"")</f>
        <v>1.7052537999999999E-2</v>
      </c>
      <c r="M48" s="17" cm="1">
        <f t="array" ref="M48">_xlfn.XLOOKUP(1,(returns__6[ticker]=$M$1)*(returns__6[price_date]=H48),returns__6[simple_return],"")</f>
        <v>-8.2745519999999993E-3</v>
      </c>
      <c r="N48" s="17" cm="1">
        <f t="array" ref="N48">_xlfn.XLOOKUP(1,(returns__6[ticker]=$N$1)*(returns__6[price_date]=H48),returns__6[simple_return],"")</f>
        <v>4.2733479999999997E-3</v>
      </c>
    </row>
    <row r="49" spans="1:14" x14ac:dyDescent="0.35">
      <c r="A49" t="s">
        <v>11</v>
      </c>
      <c r="B49" s="1">
        <v>45517</v>
      </c>
      <c r="C49">
        <v>260.13</v>
      </c>
      <c r="D49">
        <v>259.89</v>
      </c>
      <c r="E49">
        <v>9.2346799999999999E-4</v>
      </c>
      <c r="F49">
        <v>9.2304099999999999E-4</v>
      </c>
      <c r="H49" s="7">
        <v>45574</v>
      </c>
      <c r="I49" s="17" cm="1">
        <f t="array" ref="I49">_xlfn.XLOOKUP(1,($A$2:$A$3001=I$1)*($B$2:$B$3001=$H49),$E$2:$E$3001,"")</f>
        <v>-1.0300926E-2</v>
      </c>
      <c r="J49" s="17" cm="1">
        <f t="array" ref="J49">_xlfn.XLOOKUP(1,(returns__6[ticker]=$J$1)*(returns__6[price_date]=H49),returns__6[simple_return],"")</f>
        <v>2.8882864000000001E-2</v>
      </c>
      <c r="K49" s="17" cm="1">
        <f t="array" ref="K49">_xlfn.XLOOKUP(1,(returns__6[ticker]=$K$1)*(returns__6[price_date]=H49),returns__6[simple_return],"")</f>
        <v>8.583851E-3</v>
      </c>
      <c r="L49" s="17" cm="1">
        <f t="array" ref="L49">_xlfn.XLOOKUP(1,(returns__6[ticker]=$L$1)*(returns__6[price_date]=H49),returns__6[simple_return],"")</f>
        <v>6.5884519999999999E-3</v>
      </c>
      <c r="M49" s="17" cm="1">
        <f t="array" ref="M49">_xlfn.XLOOKUP(1,(returns__6[ticker]=$M$1)*(returns__6[price_date]=H49),returns__6[simple_return],"")</f>
        <v>-3.6930650000000001E-3</v>
      </c>
      <c r="N49" s="17" cm="1">
        <f t="array" ref="N49">_xlfn.XLOOKUP(1,(returns__6[ticker]=$N$1)*(returns__6[price_date]=H49),returns__6[simple_return],"")</f>
        <v>7.1646790000000002E-3</v>
      </c>
    </row>
    <row r="50" spans="1:14" x14ac:dyDescent="0.35">
      <c r="A50" t="s">
        <v>6</v>
      </c>
      <c r="B50" s="1">
        <v>45518</v>
      </c>
      <c r="C50">
        <v>140.75</v>
      </c>
      <c r="D50">
        <v>141.13</v>
      </c>
      <c r="E50">
        <v>-2.6925529999999999E-3</v>
      </c>
      <c r="F50">
        <v>-2.6961839999999999E-3</v>
      </c>
      <c r="H50" s="7">
        <v>45575</v>
      </c>
      <c r="I50" s="17" cm="1">
        <f t="array" ref="I50">_xlfn.XLOOKUP(1,($A$2:$A$3001=I$1)*($B$2:$B$3001=$H50),$E$2:$E$3001,"")</f>
        <v>-3.9995322E-2</v>
      </c>
      <c r="J50" s="17" cm="1">
        <f t="array" ref="J50">_xlfn.XLOOKUP(1,(returns__6[ticker]=$J$1)*(returns__6[price_date]=H50),returns__6[simple_return],"")</f>
        <v>-1.3982249999999999E-3</v>
      </c>
      <c r="K50" s="17" cm="1">
        <f t="array" ref="K50">_xlfn.XLOOKUP(1,(returns__6[ticker]=$K$1)*(returns__6[price_date]=H50),returns__6[simple_return],"")</f>
        <v>-3.5001110000000002E-3</v>
      </c>
      <c r="L50" s="17" cm="1">
        <f t="array" ref="L50">_xlfn.XLOOKUP(1,(returns__6[ticker]=$L$1)*(returns__6[price_date]=H50),returns__6[simple_return],"")</f>
        <v>-9.8397369999999994E-3</v>
      </c>
      <c r="M50" s="17" cm="1">
        <f t="array" ref="M50">_xlfn.XLOOKUP(1,(returns__6[ticker]=$M$1)*(returns__6[price_date]=H50),returns__6[simple_return],"")</f>
        <v>-4.1186160000000003E-3</v>
      </c>
      <c r="N50" s="17" cm="1">
        <f t="array" ref="N50">_xlfn.XLOOKUP(1,(returns__6[ticker]=$N$1)*(returns__6[price_date]=H50),returns__6[simple_return],"")</f>
        <v>1.9499509999999999E-3</v>
      </c>
    </row>
    <row r="51" spans="1:14" x14ac:dyDescent="0.35">
      <c r="A51" t="s">
        <v>7</v>
      </c>
      <c r="B51" s="1">
        <v>45518</v>
      </c>
      <c r="C51">
        <v>157.69</v>
      </c>
      <c r="D51">
        <v>156.16</v>
      </c>
      <c r="E51">
        <v>9.797643E-3</v>
      </c>
      <c r="F51">
        <v>9.7499579999999995E-3</v>
      </c>
      <c r="H51" s="7">
        <v>45576</v>
      </c>
      <c r="I51" s="17" cm="1">
        <f t="array" ref="I51">_xlfn.XLOOKUP(1,($A$2:$A$3001=I$1)*($B$2:$B$3001=$H51),$E$2:$E$3001,"")</f>
        <v>2.259715E-2</v>
      </c>
      <c r="J51" s="17" cm="1">
        <f t="array" ref="J51">_xlfn.XLOOKUP(1,(returns__6[ticker]=$J$1)*(returns__6[price_date]=H51),returns__6[simple_return],"")</f>
        <v>-2.2672195999999999E-2</v>
      </c>
      <c r="K51" s="17" cm="1">
        <f t="array" ref="K51">_xlfn.XLOOKUP(1,(returns__6[ticker]=$K$1)*(returns__6[price_date]=H51),returns__6[simple_return],"")</f>
        <v>2.1037453000000001E-2</v>
      </c>
      <c r="L51" s="17" cm="1">
        <f t="array" ref="L51">_xlfn.XLOOKUP(1,(returns__6[ticker]=$L$1)*(returns__6[price_date]=H51),returns__6[simple_return],"")</f>
        <v>2.3465724E-2</v>
      </c>
      <c r="M51" s="17" cm="1">
        <f t="array" ref="M51">_xlfn.XLOOKUP(1,(returns__6[ticker]=$M$1)*(returns__6[price_date]=H51),returns__6[simple_return],"")</f>
        <v>2.0264681999999999E-2</v>
      </c>
      <c r="N51" s="17" cm="1">
        <f t="array" ref="N51">_xlfn.XLOOKUP(1,(returns__6[ticker]=$N$1)*(returns__6[price_date]=H51),returns__6[simple_return],"")</f>
        <v>1.3334779999999999E-3</v>
      </c>
    </row>
    <row r="52" spans="1:14" x14ac:dyDescent="0.35">
      <c r="A52" t="s">
        <v>8</v>
      </c>
      <c r="B52" s="1">
        <v>45518</v>
      </c>
      <c r="C52">
        <v>243.76</v>
      </c>
      <c r="D52">
        <v>238.99</v>
      </c>
      <c r="E52">
        <v>1.9958994000000001E-2</v>
      </c>
      <c r="F52">
        <v>1.9762425E-2</v>
      </c>
      <c r="H52" s="7">
        <v>45579</v>
      </c>
      <c r="I52" s="17" cm="1">
        <f t="array" ref="I52">_xlfn.XLOOKUP(1,($A$2:$A$3001=I$1)*($B$2:$B$3001=$H52),$E$2:$E$3001,"")</f>
        <v>-1.5605456E-2</v>
      </c>
      <c r="J52" s="17" cm="1">
        <f t="array" ref="J52">_xlfn.XLOOKUP(1,(returns__6[ticker]=$J$1)*(returns__6[price_date]=H52),returns__6[simple_return],"")</f>
        <v>4.5735070000000001E-3</v>
      </c>
      <c r="K52" s="17" cm="1">
        <f t="array" ref="K52">_xlfn.XLOOKUP(1,(returns__6[ticker]=$K$1)*(returns__6[price_date]=H52),returns__6[simple_return],"")</f>
        <v>1.3035919999999999E-3</v>
      </c>
      <c r="L52" s="17" cm="1">
        <f t="array" ref="L52">_xlfn.XLOOKUP(1,(returns__6[ticker]=$L$1)*(returns__6[price_date]=H52),returns__6[simple_return],"")</f>
        <v>-2.735875E-3</v>
      </c>
      <c r="M52" s="17" cm="1">
        <f t="array" ref="M52">_xlfn.XLOOKUP(1,(returns__6[ticker]=$M$1)*(returns__6[price_date]=H52),returns__6[simple_return],"")</f>
        <v>4.9587894E-2</v>
      </c>
      <c r="N52" s="17" cm="1">
        <f t="array" ref="N52">_xlfn.XLOOKUP(1,(returns__6[ticker]=$N$1)*(returns__6[price_date]=H52),returns__6[simple_return],"")</f>
        <v>1.022171E-2</v>
      </c>
    </row>
    <row r="53" spans="1:14" x14ac:dyDescent="0.35">
      <c r="A53" t="s">
        <v>9</v>
      </c>
      <c r="B53" s="1">
        <v>45518</v>
      </c>
      <c r="C53">
        <v>931.68</v>
      </c>
      <c r="D53">
        <v>908.05</v>
      </c>
      <c r="E53">
        <v>2.6022796000000001E-2</v>
      </c>
      <c r="F53">
        <v>2.5689964999999999E-2</v>
      </c>
      <c r="H53" s="7">
        <v>45580</v>
      </c>
      <c r="I53" s="17" cm="1">
        <f t="array" ref="I53">_xlfn.XLOOKUP(1,($A$2:$A$3001=I$1)*($B$2:$B$3001=$H53),$E$2:$E$3001,"")</f>
        <v>-5.2217582999999998E-2</v>
      </c>
      <c r="J53" s="17" cm="1">
        <f t="array" ref="J53">_xlfn.XLOOKUP(1,(returns__6[ticker]=$J$1)*(returns__6[price_date]=H53),returns__6[simple_return],"")</f>
        <v>-3.4721080000000001E-2</v>
      </c>
      <c r="K53" s="17" cm="1">
        <f t="array" ref="K53">_xlfn.XLOOKUP(1,(returns__6[ticker]=$K$1)*(returns__6[price_date]=H53),returns__6[simple_return],"")</f>
        <v>2.856936E-3</v>
      </c>
      <c r="L53" s="17" cm="1">
        <f t="array" ref="L53">_xlfn.XLOOKUP(1,(returns__6[ticker]=$L$1)*(returns__6[price_date]=H53),returns__6[simple_return],"")</f>
        <v>-1.7417779000000001E-2</v>
      </c>
      <c r="M53" s="17" cm="1">
        <f t="array" ref="M53">_xlfn.XLOOKUP(1,(returns__6[ticker]=$M$1)*(returns__6[price_date]=H53),returns__6[simple_return],"")</f>
        <v>2.2270854999999999E-2</v>
      </c>
      <c r="N53" s="17" cm="1">
        <f t="array" ref="N53">_xlfn.XLOOKUP(1,(returns__6[ticker]=$N$1)*(returns__6[price_date]=H53),returns__6[simple_return],"")</f>
        <v>-4.9522589999999997E-3</v>
      </c>
    </row>
    <row r="54" spans="1:14" x14ac:dyDescent="0.35">
      <c r="A54" t="s">
        <v>10</v>
      </c>
      <c r="B54" s="1">
        <v>45518</v>
      </c>
      <c r="C54">
        <v>63.79</v>
      </c>
      <c r="D54">
        <v>64.05</v>
      </c>
      <c r="E54">
        <v>-4.0593290000000004E-3</v>
      </c>
      <c r="F54">
        <v>-4.0675900000000003E-3</v>
      </c>
      <c r="H54" s="7">
        <v>45581</v>
      </c>
      <c r="I54" s="17" cm="1">
        <f t="array" ref="I54">_xlfn.XLOOKUP(1,($A$2:$A$3001=I$1)*($B$2:$B$3001=$H54),$E$2:$E$3001,"")</f>
        <v>-3.2558729999999998E-3</v>
      </c>
      <c r="J54" s="17" cm="1">
        <f t="array" ref="J54">_xlfn.XLOOKUP(1,(returns__6[ticker]=$J$1)*(returns__6[price_date]=H54),returns__6[simple_return],"")</f>
        <v>4.7732699999999996E-3</v>
      </c>
      <c r="K54" s="17" cm="1">
        <f t="array" ref="K54">_xlfn.XLOOKUP(1,(returns__6[ticker]=$K$1)*(returns__6[price_date]=H54),returns__6[simple_return],"")</f>
        <v>1.5758537E-2</v>
      </c>
      <c r="L54" s="17" cm="1">
        <f t="array" ref="L54">_xlfn.XLOOKUP(1,(returns__6[ticker]=$L$1)*(returns__6[price_date]=H54),returns__6[simple_return],"")</f>
        <v>3.3942099999999999E-3</v>
      </c>
      <c r="M54" s="17" cm="1">
        <f t="array" ref="M54">_xlfn.XLOOKUP(1,(returns__6[ticker]=$M$1)*(returns__6[price_date]=H54),returns__6[simple_return],"")</f>
        <v>2.8585820000000001E-2</v>
      </c>
      <c r="N54" s="17" cm="1">
        <f t="array" ref="N54">_xlfn.XLOOKUP(1,(returns__6[ticker]=$N$1)*(returns__6[price_date]=H54),returns__6[simple_return],"")</f>
        <v>2.9467579000000001E-2</v>
      </c>
    </row>
    <row r="55" spans="1:14" x14ac:dyDescent="0.35">
      <c r="A55" t="s">
        <v>11</v>
      </c>
      <c r="B55" s="1">
        <v>45518</v>
      </c>
      <c r="C55">
        <v>261.14</v>
      </c>
      <c r="D55">
        <v>260.13</v>
      </c>
      <c r="E55">
        <v>3.882674E-3</v>
      </c>
      <c r="F55">
        <v>3.8751559999999998E-3</v>
      </c>
      <c r="H55" s="7">
        <v>45582</v>
      </c>
      <c r="I55" s="17" cm="1">
        <f t="array" ref="I55">_xlfn.XLOOKUP(1,($A$2:$A$3001=I$1)*($B$2:$B$3001=$H55),$E$2:$E$3001,"")</f>
        <v>7.6858999999999999E-4</v>
      </c>
      <c r="J55" s="17" cm="1">
        <f t="array" ref="J55">_xlfn.XLOOKUP(1,(returns__6[ticker]=$J$1)*(returns__6[price_date]=H55),returns__6[simple_return],"")</f>
        <v>2.6637258E-2</v>
      </c>
      <c r="K55" s="17" cm="1">
        <f t="array" ref="K55">_xlfn.XLOOKUP(1,(returns__6[ticker]=$K$1)*(returns__6[price_date]=H55),returns__6[simple_return],"")</f>
        <v>1.4555524E-2</v>
      </c>
      <c r="L55" s="17" cm="1">
        <f t="array" ref="L55">_xlfn.XLOOKUP(1,(returns__6[ticker]=$L$1)*(returns__6[price_date]=H55),returns__6[simple_return],"")</f>
        <v>7.6384200000000004E-4</v>
      </c>
      <c r="M55" s="17" cm="1">
        <f t="array" ref="M55">_xlfn.XLOOKUP(1,(returns__6[ticker]=$M$1)*(returns__6[price_date]=H55),returns__6[simple_return],"")</f>
        <v>-2.1669931E-2</v>
      </c>
      <c r="N55" s="17" cm="1">
        <f t="array" ref="N55">_xlfn.XLOOKUP(1,(returns__6[ticker]=$N$1)*(returns__6[price_date]=H55),returns__6[simple_return],"")</f>
        <v>9.9819139999999997E-3</v>
      </c>
    </row>
    <row r="56" spans="1:14" x14ac:dyDescent="0.35">
      <c r="A56" t="s">
        <v>6</v>
      </c>
      <c r="B56" s="1">
        <v>45519</v>
      </c>
      <c r="C56">
        <v>147.36000000000001</v>
      </c>
      <c r="D56">
        <v>140.75</v>
      </c>
      <c r="E56">
        <v>4.6962700000000003E-2</v>
      </c>
      <c r="F56">
        <v>4.5893305000000002E-2</v>
      </c>
      <c r="H56" s="7">
        <v>45583</v>
      </c>
      <c r="I56" s="17" cm="1">
        <f t="array" ref="I56">_xlfn.XLOOKUP(1,($A$2:$A$3001=I$1)*($B$2:$B$3001=$H56),$E$2:$E$3001,"")</f>
        <v>-1.792E-3</v>
      </c>
      <c r="J56" s="17" cm="1">
        <f t="array" ref="J56">_xlfn.XLOOKUP(1,(returns__6[ticker]=$J$1)*(returns__6[price_date]=H56),returns__6[simple_return],"")</f>
        <v>-9.0343190000000007E-3</v>
      </c>
      <c r="K56" s="17" cm="1">
        <f t="array" ref="K56">_xlfn.XLOOKUP(1,(returns__6[ticker]=$K$1)*(returns__6[price_date]=H56),returns__6[simple_return],"")</f>
        <v>-3.1457764999999999E-2</v>
      </c>
      <c r="L56" s="17" cm="1">
        <f t="array" ref="L56">_xlfn.XLOOKUP(1,(returns__6[ticker]=$L$1)*(returns__6[price_date]=H56),returns__6[simple_return],"")</f>
        <v>9.2681399999999998E-4</v>
      </c>
      <c r="M56" s="17" cm="1">
        <f t="array" ref="M56">_xlfn.XLOOKUP(1,(returns__6[ticker]=$M$1)*(returns__6[price_date]=H56),returns__6[simple_return],"")</f>
        <v>-7.5084499999999998E-4</v>
      </c>
      <c r="N56" s="17" cm="1">
        <f t="array" ref="N56">_xlfn.XLOOKUP(1,(returns__6[ticker]=$N$1)*(returns__6[price_date]=H56),returns__6[simple_return],"")</f>
        <v>7.9203800000000001E-4</v>
      </c>
    </row>
    <row r="57" spans="1:14" x14ac:dyDescent="0.35">
      <c r="A57" t="s">
        <v>7</v>
      </c>
      <c r="B57" s="1">
        <v>45519</v>
      </c>
      <c r="C57">
        <v>166.13</v>
      </c>
      <c r="D57">
        <v>157.69</v>
      </c>
      <c r="E57">
        <v>5.3522735000000002E-2</v>
      </c>
      <c r="F57">
        <v>5.2139534000000001E-2</v>
      </c>
      <c r="H57" s="7">
        <v>45586</v>
      </c>
      <c r="I57" s="17" cm="1">
        <f t="array" ref="I57">_xlfn.XLOOKUP(1,($A$2:$A$3001=I$1)*($B$2:$B$3001=$H57),$E$2:$E$3001,"")</f>
        <v>1.2374174999999999E-2</v>
      </c>
      <c r="J57" s="17" cm="1">
        <f t="array" ref="J57">_xlfn.XLOOKUP(1,(returns__6[ticker]=$J$1)*(returns__6[price_date]=H57),returns__6[simple_return],"")</f>
        <v>5.5589500000000004E-4</v>
      </c>
      <c r="K57" s="17" cm="1">
        <f t="array" ref="K57">_xlfn.XLOOKUP(1,(returns__6[ticker]=$K$1)*(returns__6[price_date]=H57),returns__6[simple_return],"")</f>
        <v>-2.1857726000000001E-2</v>
      </c>
      <c r="L57" s="17" cm="1">
        <f t="array" ref="L57">_xlfn.XLOOKUP(1,(returns__6[ticker]=$L$1)*(returns__6[price_date]=H57),returns__6[simple_return],"")</f>
        <v>-1.2898025E-2</v>
      </c>
      <c r="M57" s="17" cm="1">
        <f t="array" ref="M57">_xlfn.XLOOKUP(1,(returns__6[ticker]=$M$1)*(returns__6[price_date]=H57),returns__6[simple_return],"")</f>
        <v>2.4796492999999999E-2</v>
      </c>
      <c r="N57" s="17" cm="1">
        <f t="array" ref="N57">_xlfn.XLOOKUP(1,(returns__6[ticker]=$N$1)*(returns__6[price_date]=H57),returns__6[simple_return],"")</f>
        <v>-1.2972266E-2</v>
      </c>
    </row>
    <row r="58" spans="1:14" x14ac:dyDescent="0.35">
      <c r="A58" t="s">
        <v>8</v>
      </c>
      <c r="B58" s="1">
        <v>45519</v>
      </c>
      <c r="C58">
        <v>249.5</v>
      </c>
      <c r="D58">
        <v>243.76</v>
      </c>
      <c r="E58">
        <v>2.3547752000000002E-2</v>
      </c>
      <c r="F58">
        <v>2.3274781000000001E-2</v>
      </c>
      <c r="H58" s="7">
        <v>45587</v>
      </c>
      <c r="I58" s="17" cm="1">
        <f t="array" ref="I58">_xlfn.XLOOKUP(1,($A$2:$A$3001=I$1)*($B$2:$B$3001=$H58),$E$2:$E$3001,"")</f>
        <v>-2.4129195999999999E-2</v>
      </c>
      <c r="J58" s="17" cm="1">
        <f t="array" ref="J58">_xlfn.XLOOKUP(1,(returns__6[ticker]=$J$1)*(returns__6[price_date]=H58),returns__6[simple_return],"")</f>
        <v>-3.3890769999999999E-3</v>
      </c>
      <c r="K58" s="17" cm="1">
        <f t="array" ref="K58">_xlfn.XLOOKUP(1,(returns__6[ticker]=$K$1)*(returns__6[price_date]=H58),returns__6[simple_return],"")</f>
        <v>6.1313440000000004E-3</v>
      </c>
      <c r="L58" s="17" cm="1">
        <f t="array" ref="L58">_xlfn.XLOOKUP(1,(returns__6[ticker]=$L$1)*(returns__6[price_date]=H58),returns__6[simple_return],"")</f>
        <v>3.332855E-3</v>
      </c>
      <c r="M58" s="17" cm="1">
        <f t="array" ref="M58">_xlfn.XLOOKUP(1,(returns__6[ticker]=$M$1)*(returns__6[price_date]=H58),returns__6[simple_return],"")</f>
        <v>1.8575095E-2</v>
      </c>
      <c r="N58" s="17" cm="1">
        <f t="array" ref="N58">_xlfn.XLOOKUP(1,(returns__6[ticker]=$N$1)*(returns__6[price_date]=H58),returns__6[simple_return],"")</f>
        <v>-7.1814540000000003E-3</v>
      </c>
    </row>
    <row r="59" spans="1:14" x14ac:dyDescent="0.35">
      <c r="A59" t="s">
        <v>9</v>
      </c>
      <c r="B59" s="1">
        <v>45519</v>
      </c>
      <c r="C59">
        <v>931.58</v>
      </c>
      <c r="D59">
        <v>931.68</v>
      </c>
      <c r="E59">
        <v>-1.07333E-4</v>
      </c>
      <c r="F59">
        <v>-1.07339E-4</v>
      </c>
      <c r="H59" s="7">
        <v>45588</v>
      </c>
      <c r="I59" s="17" cm="1">
        <f t="array" ref="I59">_xlfn.XLOOKUP(1,($A$2:$A$3001=I$1)*($B$2:$B$3001=$H59),$E$2:$E$3001,"")</f>
        <v>-7.6578619999999997E-3</v>
      </c>
      <c r="J59" s="17" cm="1">
        <f t="array" ref="J59">_xlfn.XLOOKUP(1,(returns__6[ticker]=$J$1)*(returns__6[price_date]=H59),returns__6[simple_return],"")</f>
        <v>-3.2723826999999997E-2</v>
      </c>
      <c r="K59" s="17" cm="1">
        <f t="array" ref="K59">_xlfn.XLOOKUP(1,(returns__6[ticker]=$K$1)*(returns__6[price_date]=H59),returns__6[simple_return],"")</f>
        <v>-4.2951539999999998E-3</v>
      </c>
      <c r="L59" s="17" cm="1">
        <f t="array" ref="L59">_xlfn.XLOOKUP(1,(returns__6[ticker]=$L$1)*(returns__6[price_date]=H59),returns__6[simple_return],"")</f>
        <v>-6.4895780000000002E-3</v>
      </c>
      <c r="M59" s="17" cm="1">
        <f t="array" ref="M59">_xlfn.XLOOKUP(1,(returns__6[ticker]=$M$1)*(returns__6[price_date]=H59),returns__6[simple_return],"")</f>
        <v>-1.8236353E-2</v>
      </c>
      <c r="N59" s="17" cm="1">
        <f t="array" ref="N59">_xlfn.XLOOKUP(1,(returns__6[ticker]=$N$1)*(returns__6[price_date]=H59),returns__6[simple_return],"")</f>
        <v>-3.6167E-3</v>
      </c>
    </row>
    <row r="60" spans="1:14" x14ac:dyDescent="0.35">
      <c r="A60" t="s">
        <v>10</v>
      </c>
      <c r="B60" s="1">
        <v>45519</v>
      </c>
      <c r="C60">
        <v>69.33</v>
      </c>
      <c r="D60">
        <v>63.79</v>
      </c>
      <c r="E60">
        <v>8.6847467999999997E-2</v>
      </c>
      <c r="F60">
        <v>8.3281275000000002E-2</v>
      </c>
      <c r="H60" s="7">
        <v>45589</v>
      </c>
      <c r="I60" s="17" cm="1">
        <f t="array" ref="I60">_xlfn.XLOOKUP(1,($A$2:$A$3001=I$1)*($B$2:$B$3001=$H60),$E$2:$E$3001,"")</f>
        <v>3.4660910000000001E-3</v>
      </c>
      <c r="J60" s="17" cm="1">
        <f t="array" ref="J60">_xlfn.XLOOKUP(1,(returns__6[ticker]=$J$1)*(returns__6[price_date]=H60),returns__6[simple_return],"")</f>
        <v>-1.2448849999999999E-2</v>
      </c>
      <c r="K60" s="17" cm="1">
        <f t="array" ref="K60">_xlfn.XLOOKUP(1,(returns__6[ticker]=$K$1)*(returns__6[price_date]=H60),returns__6[simple_return],"")</f>
        <v>-4.6086349999999998E-3</v>
      </c>
      <c r="L60" s="17" cm="1">
        <f t="array" ref="L60">_xlfn.XLOOKUP(1,(returns__6[ticker]=$L$1)*(returns__6[price_date]=H60),returns__6[simple_return],"")</f>
        <v>-1.3207861E-2</v>
      </c>
      <c r="M60" s="17" cm="1">
        <f t="array" ref="M60">_xlfn.XLOOKUP(1,(returns__6[ticker]=$M$1)*(returns__6[price_date]=H60),returns__6[simple_return],"")</f>
        <v>1.2220460000000001E-3</v>
      </c>
      <c r="N60" s="17" cm="1">
        <f t="array" ref="N60">_xlfn.XLOOKUP(1,(returns__6[ticker]=$N$1)*(returns__6[price_date]=H60),returns__6[simple_return],"")</f>
        <v>-1.9030169999999999E-3</v>
      </c>
    </row>
    <row r="61" spans="1:14" x14ac:dyDescent="0.35">
      <c r="A61" t="s">
        <v>11</v>
      </c>
      <c r="B61" s="1">
        <v>45519</v>
      </c>
      <c r="C61">
        <v>266.8</v>
      </c>
      <c r="D61">
        <v>261.14</v>
      </c>
      <c r="E61">
        <v>2.1674197999999999E-2</v>
      </c>
      <c r="F61">
        <v>2.1442652E-2</v>
      </c>
      <c r="H61" s="7">
        <v>45590</v>
      </c>
      <c r="I61" s="17" cm="1">
        <f t="array" ref="I61">_xlfn.XLOOKUP(1,($A$2:$A$3001=I$1)*($B$2:$B$3001=$H61),$E$2:$E$3001,"")</f>
        <v>1.8183003E-2</v>
      </c>
      <c r="J61" s="17" cm="1">
        <f t="array" ref="J61">_xlfn.XLOOKUP(1,(returns__6[ticker]=$J$1)*(returns__6[price_date]=H61),returns__6[simple_return],"")</f>
        <v>9.6294139999999993E-3</v>
      </c>
      <c r="K61" s="17" cm="1">
        <f t="array" ref="K61">_xlfn.XLOOKUP(1,(returns__6[ticker]=$K$1)*(returns__6[price_date]=H61),returns__6[simple_return],"")</f>
        <v>-9.7414619999999993E-3</v>
      </c>
      <c r="L61" s="17" cm="1">
        <f t="array" ref="L61">_xlfn.XLOOKUP(1,(returns__6[ticker]=$L$1)*(returns__6[price_date]=H61),returns__6[simple_return],"")</f>
        <v>1.548266E-3</v>
      </c>
      <c r="M61" s="17" cm="1">
        <f t="array" ref="M61">_xlfn.XLOOKUP(1,(returns__6[ticker]=$M$1)*(returns__6[price_date]=H61),returns__6[simple_return],"")</f>
        <v>-3.905773E-3</v>
      </c>
      <c r="N61" s="17" cm="1">
        <f t="array" ref="N61">_xlfn.XLOOKUP(1,(returns__6[ticker]=$N$1)*(returns__6[price_date]=H61),returns__6[simple_return],"")</f>
        <v>-5.2609279999999998E-3</v>
      </c>
    </row>
    <row r="62" spans="1:14" x14ac:dyDescent="0.35">
      <c r="A62" t="s">
        <v>6</v>
      </c>
      <c r="B62" s="1">
        <v>45520</v>
      </c>
      <c r="C62">
        <v>148.56</v>
      </c>
      <c r="D62">
        <v>147.36000000000001</v>
      </c>
      <c r="E62">
        <v>8.1433229999999992E-3</v>
      </c>
      <c r="F62">
        <v>8.1103449999999997E-3</v>
      </c>
      <c r="H62" s="7">
        <v>45593</v>
      </c>
      <c r="I62" s="17" cm="1">
        <f t="array" ref="I62">_xlfn.XLOOKUP(1,($A$2:$A$3001=I$1)*($B$2:$B$3001=$H62),$E$2:$E$3001,"")</f>
        <v>2.3619022999999999E-2</v>
      </c>
      <c r="J62" s="17" cm="1">
        <f t="array" ref="J62">_xlfn.XLOOKUP(1,(returns__6[ticker]=$J$1)*(returns__6[price_date]=H62),returns__6[simple_return],"")</f>
        <v>-5.6647399999999997E-3</v>
      </c>
      <c r="K62" s="17" cm="1">
        <f t="array" ref="K62">_xlfn.XLOOKUP(1,(returns__6[ticker]=$K$1)*(returns__6[price_date]=H62),returns__6[simple_return],"")</f>
        <v>1.5410511E-2</v>
      </c>
      <c r="L62" s="17" cm="1">
        <f t="array" ref="L62">_xlfn.XLOOKUP(1,(returns__6[ticker]=$L$1)*(returns__6[price_date]=H62),returns__6[simple_return],"")</f>
        <v>3.2373699999999998E-3</v>
      </c>
      <c r="M62" s="17" cm="1">
        <f t="array" ref="M62">_xlfn.XLOOKUP(1,(returns__6[ticker]=$M$1)*(returns__6[price_date]=H62),returns__6[simple_return],"")</f>
        <v>2.2423723E-2</v>
      </c>
      <c r="N62" s="17" cm="1">
        <f t="array" ref="N62">_xlfn.XLOOKUP(1,(returns__6[ticker]=$N$1)*(returns__6[price_date]=H62),returns__6[simple_return],"")</f>
        <v>8.7317650000000007E-3</v>
      </c>
    </row>
    <row r="63" spans="1:14" x14ac:dyDescent="0.35">
      <c r="A63" t="s">
        <v>7</v>
      </c>
      <c r="B63" s="1">
        <v>45520</v>
      </c>
      <c r="C63">
        <v>165.72</v>
      </c>
      <c r="D63">
        <v>166.13</v>
      </c>
      <c r="E63">
        <v>-2.4679469999999998E-3</v>
      </c>
      <c r="F63">
        <v>-2.470997E-3</v>
      </c>
      <c r="H63" s="7">
        <v>45594</v>
      </c>
      <c r="I63" s="17" cm="1">
        <f t="array" ref="I63">_xlfn.XLOOKUP(1,($A$2:$A$3001=I$1)*($B$2:$B$3001=$H63),$E$2:$E$3001,"")</f>
        <v>3.9582290999999999E-2</v>
      </c>
      <c r="J63" s="17" cm="1">
        <f t="array" ref="J63">_xlfn.XLOOKUP(1,(returns__6[ticker]=$J$1)*(returns__6[price_date]=H63),returns__6[simple_return],"")</f>
        <v>4.1971863999999998E-2</v>
      </c>
      <c r="K63" s="17" cm="1">
        <f t="array" ref="K63">_xlfn.XLOOKUP(1,(returns__6[ticker]=$K$1)*(returns__6[price_date]=H63),returns__6[simple_return],"")</f>
        <v>-3.8309939999999999E-3</v>
      </c>
      <c r="L63" s="17" cm="1">
        <f t="array" ref="L63">_xlfn.XLOOKUP(1,(returns__6[ticker]=$L$1)*(returns__6[price_date]=H63),returns__6[simple_return],"")</f>
        <v>8.9214930000000008E-3</v>
      </c>
      <c r="M63" s="17" cm="1">
        <f t="array" ref="M63">_xlfn.XLOOKUP(1,(returns__6[ticker]=$M$1)*(returns__6[price_date]=H63),returns__6[simple_return],"")</f>
        <v>1.7138062999999999E-2</v>
      </c>
      <c r="N63" s="17" cm="1">
        <f t="array" ref="N63">_xlfn.XLOOKUP(1,(returns__6[ticker]=$N$1)*(returns__6[price_date]=H63),returns__6[simple_return],"")</f>
        <v>-8.1283650000000002E-3</v>
      </c>
    </row>
    <row r="64" spans="1:14" x14ac:dyDescent="0.35">
      <c r="A64" t="s">
        <v>8</v>
      </c>
      <c r="B64" s="1">
        <v>45520</v>
      </c>
      <c r="C64">
        <v>251.71</v>
      </c>
      <c r="D64">
        <v>249.5</v>
      </c>
      <c r="E64">
        <v>8.8577150000000004E-3</v>
      </c>
      <c r="F64">
        <v>8.8187160000000007E-3</v>
      </c>
      <c r="H64" s="7">
        <v>45595</v>
      </c>
      <c r="I64" s="17" cm="1">
        <f t="array" ref="I64">_xlfn.XLOOKUP(1,($A$2:$A$3001=I$1)*($B$2:$B$3001=$H64),$E$2:$E$3001,"")</f>
        <v>-0.106165414</v>
      </c>
      <c r="J64" s="17" cm="1">
        <f t="array" ref="J64">_xlfn.XLOOKUP(1,(returns__6[ticker]=$J$1)*(returns__6[price_date]=H64),returns__6[simple_return],"")</f>
        <v>-1.4505690999999999E-2</v>
      </c>
      <c r="K64" s="17" cm="1">
        <f t="array" ref="K64">_xlfn.XLOOKUP(1,(returns__6[ticker]=$K$1)*(returns__6[price_date]=H64),returns__6[simple_return],"")</f>
        <v>1.3497023E-2</v>
      </c>
      <c r="L64" s="17" cm="1">
        <f t="array" ref="L64">_xlfn.XLOOKUP(1,(returns__6[ticker]=$L$1)*(returns__6[price_date]=H64),returns__6[simple_return],"")</f>
        <v>-6.2805728000000005E-2</v>
      </c>
      <c r="M64" s="17" cm="1">
        <f t="array" ref="M64">_xlfn.XLOOKUP(1,(returns__6[ticker]=$M$1)*(returns__6[price_date]=H64),returns__6[simple_return],"")</f>
        <v>-2.4390243999999998E-2</v>
      </c>
      <c r="N64" s="17" cm="1">
        <f t="array" ref="N64">_xlfn.XLOOKUP(1,(returns__6[ticker]=$N$1)*(returns__6[price_date]=H64),returns__6[simple_return],"")</f>
        <v>2.9374201999999999E-2</v>
      </c>
    </row>
    <row r="65" spans="1:14" x14ac:dyDescent="0.35">
      <c r="A65" t="s">
        <v>9</v>
      </c>
      <c r="B65" s="1">
        <v>45520</v>
      </c>
      <c r="C65">
        <v>922.12</v>
      </c>
      <c r="D65">
        <v>931.58</v>
      </c>
      <c r="E65">
        <v>-1.0154791E-2</v>
      </c>
      <c r="F65">
        <v>-1.0206702E-2</v>
      </c>
      <c r="H65" s="7">
        <v>45596</v>
      </c>
      <c r="I65" s="17" cm="1">
        <f t="array" ref="I65">_xlfn.XLOOKUP(1,($A$2:$A$3001=I$1)*($B$2:$B$3001=$H65),$E$2:$E$3001,"")</f>
        <v>-3.0484522E-2</v>
      </c>
      <c r="J65" s="17" cm="1">
        <f t="array" ref="J65">_xlfn.XLOOKUP(1,(returns__6[ticker]=$J$1)*(returns__6[price_date]=H65),returns__6[simple_return],"")</f>
        <v>-3.8892663000000001E-2</v>
      </c>
      <c r="K65" s="17" cm="1">
        <f t="array" ref="K65">_xlfn.XLOOKUP(1,(returns__6[ticker]=$K$1)*(returns__6[price_date]=H65),returns__6[simple_return],"")</f>
        <v>-1.4594279E-2</v>
      </c>
      <c r="L65" s="17" cm="1">
        <f t="array" ref="L65">_xlfn.XLOOKUP(1,(returns__6[ticker]=$L$1)*(returns__6[price_date]=H65),returns__6[simple_return],"")</f>
        <v>-2.0181146000000001E-2</v>
      </c>
      <c r="M65" s="17" cm="1">
        <f t="array" ref="M65">_xlfn.XLOOKUP(1,(returns__6[ticker]=$M$1)*(returns__6[price_date]=H65),returns__6[simple_return],"")</f>
        <v>-3.2487923000000002E-2</v>
      </c>
      <c r="N65" s="17" cm="1">
        <f t="array" ref="N65">_xlfn.XLOOKUP(1,(returns__6[ticker]=$N$1)*(returns__6[price_date]=H65),returns__6[simple_return],"")</f>
        <v>-1.068376E-3</v>
      </c>
    </row>
    <row r="66" spans="1:14" x14ac:dyDescent="0.35">
      <c r="A66" t="s">
        <v>10</v>
      </c>
      <c r="B66" s="1">
        <v>45520</v>
      </c>
      <c r="C66">
        <v>69.319999999999993</v>
      </c>
      <c r="D66">
        <v>69.33</v>
      </c>
      <c r="E66">
        <v>-1.4423800000000001E-4</v>
      </c>
      <c r="F66">
        <v>-1.4424800000000001E-4</v>
      </c>
      <c r="H66" s="7">
        <v>45597</v>
      </c>
      <c r="I66" s="17" cm="1">
        <f t="array" ref="I66">_xlfn.XLOOKUP(1,($A$2:$A$3001=I$1)*($B$2:$B$3001=$H66),$E$2:$E$3001,"")</f>
        <v>-1.5339765E-2</v>
      </c>
      <c r="J66" s="17" cm="1">
        <f t="array" ref="J66">_xlfn.XLOOKUP(1,(returns__6[ticker]=$J$1)*(returns__6[price_date]=H66),returns__6[simple_return],"")</f>
        <v>-5.0067740000000003E-3</v>
      </c>
      <c r="K66" s="17" cm="1">
        <f t="array" ref="K66">_xlfn.XLOOKUP(1,(returns__6[ticker]=$K$1)*(returns__6[price_date]=H66),returns__6[simple_return],"")</f>
        <v>9.6638030000000003E-3</v>
      </c>
      <c r="L66" s="17" cm="1">
        <f t="array" ref="L66">_xlfn.XLOOKUP(1,(returns__6[ticker]=$L$1)*(returns__6[price_date]=H66),returns__6[simple_return],"")</f>
        <v>-1.3028178E-2</v>
      </c>
      <c r="M66" s="17" cm="1">
        <f t="array" ref="M66">_xlfn.XLOOKUP(1,(returns__6[ticker]=$M$1)*(returns__6[price_date]=H66),returns__6[simple_return],"")</f>
        <v>5.8170015999999998E-2</v>
      </c>
      <c r="N66" s="17" cm="1">
        <f t="array" ref="N66">_xlfn.XLOOKUP(1,(returns__6[ticker]=$N$1)*(returns__6[price_date]=H66),returns__6[simple_return],"")</f>
        <v>3.0705540000000001E-3</v>
      </c>
    </row>
    <row r="67" spans="1:14" x14ac:dyDescent="0.35">
      <c r="A67" t="s">
        <v>11</v>
      </c>
      <c r="B67" s="1">
        <v>45520</v>
      </c>
      <c r="C67">
        <v>267.38</v>
      </c>
      <c r="D67">
        <v>266.8</v>
      </c>
      <c r="E67">
        <v>2.173913E-3</v>
      </c>
      <c r="F67">
        <v>2.171554E-3</v>
      </c>
      <c r="H67" s="7">
        <v>45600</v>
      </c>
      <c r="I67" s="17" cm="1">
        <f t="array" ref="I67">_xlfn.XLOOKUP(1,($A$2:$A$3001=I$1)*($B$2:$B$3001=$H67),$E$2:$E$3001,"")</f>
        <v>-8.106584E-3</v>
      </c>
      <c r="J67" s="17" cm="1">
        <f t="array" ref="J67">_xlfn.XLOOKUP(1,(returns__6[ticker]=$J$1)*(returns__6[price_date]=H67),returns__6[simple_return],"")</f>
        <v>-2.1903859999999999E-3</v>
      </c>
      <c r="K67" s="17" cm="1">
        <f t="array" ref="K67">_xlfn.XLOOKUP(1,(returns__6[ticker]=$K$1)*(returns__6[price_date]=H67),returns__6[simple_return],"")</f>
        <v>-9.1679199999999995E-3</v>
      </c>
      <c r="L67" s="17" cm="1">
        <f t="array" ref="L67">_xlfn.XLOOKUP(1,(returns__6[ticker]=$L$1)*(returns__6[price_date]=H67),returns__6[simple_return],"")</f>
        <v>-1.5617941E-2</v>
      </c>
      <c r="M67" s="17" cm="1">
        <f t="array" ref="M67">_xlfn.XLOOKUP(1,(returns__6[ticker]=$M$1)*(returns__6[price_date]=H67),returns__6[simple_return],"")</f>
        <v>-4.6006839999999999E-3</v>
      </c>
      <c r="N67" s="17" cm="1">
        <f t="array" ref="N67">_xlfn.XLOOKUP(1,(returns__6[ticker]=$N$1)*(returns__6[price_date]=H67),returns__6[simple_return],"")</f>
        <v>3.8178439999999999E-3</v>
      </c>
    </row>
    <row r="68" spans="1:14" x14ac:dyDescent="0.35">
      <c r="A68" t="s">
        <v>6</v>
      </c>
      <c r="B68" s="1">
        <v>45523</v>
      </c>
      <c r="C68">
        <v>155.28</v>
      </c>
      <c r="D68">
        <v>148.56</v>
      </c>
      <c r="E68">
        <v>4.5234248999999997E-2</v>
      </c>
      <c r="F68">
        <v>4.4241021999999998E-2</v>
      </c>
      <c r="H68" s="7">
        <v>45601</v>
      </c>
      <c r="I68" s="17" cm="1">
        <f t="array" ref="I68">_xlfn.XLOOKUP(1,($A$2:$A$3001=I$1)*($B$2:$B$3001=$H68),$E$2:$E$3001,"")</f>
        <v>6.7514749999999998E-3</v>
      </c>
      <c r="J68" s="17" cm="1">
        <f t="array" ref="J68">_xlfn.XLOOKUP(1,(returns__6[ticker]=$J$1)*(returns__6[price_date]=H68),returns__6[simple_return],"")</f>
        <v>3.1741323000000002E-2</v>
      </c>
      <c r="K68" s="17" cm="1">
        <f t="array" ref="K68">_xlfn.XLOOKUP(1,(returns__6[ticker]=$K$1)*(returns__6[price_date]=H68),returns__6[simple_return],"")</f>
        <v>2.1281320999999999E-2</v>
      </c>
      <c r="L68" s="17" cm="1">
        <f t="array" ref="L68">_xlfn.XLOOKUP(1,(returns__6[ticker]=$L$1)*(returns__6[price_date]=H68),returns__6[simple_return],"")</f>
        <v>-9.9238299999999995E-5</v>
      </c>
      <c r="M68" s="17" cm="1">
        <f t="array" ref="M68">_xlfn.XLOOKUP(1,(returns__6[ticker]=$M$1)*(returns__6[price_date]=H68),returns__6[simple_return],"")</f>
        <v>3.3301730000000002E-2</v>
      </c>
      <c r="N68" s="17" cm="1">
        <f t="array" ref="N68">_xlfn.XLOOKUP(1,(returns__6[ticker]=$N$1)*(returns__6[price_date]=H68),returns__6[simple_return],"")</f>
        <v>4.9340419999999996E-3</v>
      </c>
    </row>
    <row r="69" spans="1:14" x14ac:dyDescent="0.35">
      <c r="A69" t="s">
        <v>7</v>
      </c>
      <c r="B69" s="1">
        <v>45523</v>
      </c>
      <c r="C69">
        <v>167.71</v>
      </c>
      <c r="D69">
        <v>165.72</v>
      </c>
      <c r="E69">
        <v>1.2008207E-2</v>
      </c>
      <c r="F69">
        <v>1.193668E-2</v>
      </c>
      <c r="H69" s="7">
        <v>45602</v>
      </c>
      <c r="I69" s="17" cm="1">
        <f t="array" ref="I69">_xlfn.XLOOKUP(1,($A$2:$A$3001=I$1)*($B$2:$B$3001=$H69),$E$2:$E$3001,"")</f>
        <v>2.4283496000000002E-2</v>
      </c>
      <c r="J69" s="17" cm="1">
        <f t="array" ref="J69">_xlfn.XLOOKUP(1,(returns__6[ticker]=$J$1)*(returns__6[price_date]=H69),returns__6[simple_return],"")</f>
        <v>3.2489937000000003E-2</v>
      </c>
      <c r="K69" s="17" cm="1">
        <f t="array" ref="K69">_xlfn.XLOOKUP(1,(returns__6[ticker]=$K$1)*(returns__6[price_date]=H69),returns__6[simple_return],"")</f>
        <v>6.9652823000000003E-2</v>
      </c>
      <c r="L69" s="17" cm="1">
        <f t="array" ref="L69">_xlfn.XLOOKUP(1,(returns__6[ticker]=$L$1)*(returns__6[price_date]=H69),returns__6[simple_return],"")</f>
        <v>-3.6821079999999999E-2</v>
      </c>
      <c r="M69" s="17" cm="1">
        <f t="array" ref="M69">_xlfn.XLOOKUP(1,(returns__6[ticker]=$M$1)*(returns__6[price_date]=H69),returns__6[simple_return],"")</f>
        <v>3.9454066000000003E-2</v>
      </c>
      <c r="N69" s="17" cm="1">
        <f t="array" ref="N69">_xlfn.XLOOKUP(1,(returns__6[ticker]=$N$1)*(returns__6[price_date]=H69),returns__6[simple_return],"")</f>
        <v>4.810938E-2</v>
      </c>
    </row>
    <row r="70" spans="1:14" x14ac:dyDescent="0.35">
      <c r="A70" t="s">
        <v>8</v>
      </c>
      <c r="B70" s="1">
        <v>45523</v>
      </c>
      <c r="C70">
        <v>254.05</v>
      </c>
      <c r="D70">
        <v>251.71</v>
      </c>
      <c r="E70">
        <v>9.2964129999999999E-3</v>
      </c>
      <c r="F70">
        <v>9.2534669999999996E-3</v>
      </c>
      <c r="H70" s="7">
        <v>45603</v>
      </c>
      <c r="I70" s="17" cm="1">
        <f t="array" ref="I70">_xlfn.XLOOKUP(1,($A$2:$A$3001=I$1)*($B$2:$B$3001=$H70),$E$2:$E$3001,"")</f>
        <v>3.2529290000000002E-2</v>
      </c>
      <c r="J70" s="17" cm="1">
        <f t="array" ref="J70">_xlfn.XLOOKUP(1,(returns__6[ticker]=$J$1)*(returns__6[price_date]=H70),returns__6[simple_return],"")</f>
        <v>2.3725982E-2</v>
      </c>
      <c r="K70" s="17" cm="1">
        <f t="array" ref="K70">_xlfn.XLOOKUP(1,(returns__6[ticker]=$K$1)*(returns__6[price_date]=H70),returns__6[simple_return],"")</f>
        <v>-2.8255861E-2</v>
      </c>
      <c r="L70" s="17" cm="1">
        <f t="array" ref="L70">_xlfn.XLOOKUP(1,(returns__6[ticker]=$L$1)*(returns__6[price_date]=H70),returns__6[simple_return],"")</f>
        <v>2.7138771999999999E-2</v>
      </c>
      <c r="M70" s="17" cm="1">
        <f t="array" ref="M70">_xlfn.XLOOKUP(1,(returns__6[ticker]=$M$1)*(returns__6[price_date]=H70),returns__6[simple_return],"")</f>
        <v>3.6522122999999997E-2</v>
      </c>
      <c r="N70" s="17" cm="1">
        <f t="array" ref="N70">_xlfn.XLOOKUP(1,(returns__6[ticker]=$N$1)*(returns__6[price_date]=H70),returns__6[simple_return],"")</f>
        <v>-5.2049449999999999E-3</v>
      </c>
    </row>
    <row r="71" spans="1:14" x14ac:dyDescent="0.35">
      <c r="A71" t="s">
        <v>9</v>
      </c>
      <c r="B71" s="1">
        <v>45523</v>
      </c>
      <c r="C71">
        <v>921.81</v>
      </c>
      <c r="D71">
        <v>922.12</v>
      </c>
      <c r="E71">
        <v>-3.3618199999999997E-4</v>
      </c>
      <c r="F71">
        <v>-3.3623799999999999E-4</v>
      </c>
      <c r="H71" s="7">
        <v>45604</v>
      </c>
      <c r="I71" s="17" cm="1">
        <f t="array" ref="I71">_xlfn.XLOOKUP(1,($A$2:$A$3001=I$1)*($B$2:$B$3001=$H71),$E$2:$E$3001,"")</f>
        <v>-1.2481645E-2</v>
      </c>
      <c r="J71" s="17" cm="1">
        <f t="array" ref="J71">_xlfn.XLOOKUP(1,(returns__6[ticker]=$J$1)*(returns__6[price_date]=H71),returns__6[simple_return],"")</f>
        <v>-9.2486800000000002E-4</v>
      </c>
      <c r="K71" s="17" cm="1">
        <f t="array" ref="K71">_xlfn.XLOOKUP(1,(returns__6[ticker]=$K$1)*(returns__6[price_date]=H71),returns__6[simple_return],"")</f>
        <v>2.7194760000000002E-3</v>
      </c>
      <c r="L71" s="17" cm="1">
        <f t="array" ref="L71">_xlfn.XLOOKUP(1,(returns__6[ticker]=$L$1)*(returns__6[price_date]=H71),returns__6[simple_return],"")</f>
        <v>4.2748762000000003E-2</v>
      </c>
      <c r="M71" s="17" cm="1">
        <f t="array" ref="M71">_xlfn.XLOOKUP(1,(returns__6[ticker]=$M$1)*(returns__6[price_date]=H71),returns__6[simple_return],"")</f>
        <v>-1.4903130000000001E-3</v>
      </c>
      <c r="N71" s="17" cm="1">
        <f t="array" ref="N71">_xlfn.XLOOKUP(1,(returns__6[ticker]=$N$1)*(returns__6[price_date]=H71),returns__6[simple_return],"")</f>
        <v>6.7691299999999999E-3</v>
      </c>
    </row>
    <row r="72" spans="1:14" x14ac:dyDescent="0.35">
      <c r="A72" t="s">
        <v>10</v>
      </c>
      <c r="B72" s="1">
        <v>45523</v>
      </c>
      <c r="C72">
        <v>71.040000000000006</v>
      </c>
      <c r="D72">
        <v>69.319999999999993</v>
      </c>
      <c r="E72">
        <v>2.4812463999999999E-2</v>
      </c>
      <c r="F72">
        <v>2.4509633999999999E-2</v>
      </c>
      <c r="H72" s="7">
        <v>45607</v>
      </c>
      <c r="I72" s="17" cm="1">
        <f t="array" ref="I72">_xlfn.XLOOKUP(1,($A$2:$A$3001=I$1)*($B$2:$B$3001=$H72),$E$2:$E$3001,"")</f>
        <v>-4.0554240000000002E-3</v>
      </c>
      <c r="J72" s="17" cm="1">
        <f t="array" ref="J72">_xlfn.XLOOKUP(1,(returns__6[ticker]=$J$1)*(returns__6[price_date]=H72),returns__6[simple_return],"")</f>
        <v>-2.5756916000000001E-2</v>
      </c>
      <c r="K72" s="17" cm="1">
        <f t="array" ref="K72">_xlfn.XLOOKUP(1,(returns__6[ticker]=$K$1)*(returns__6[price_date]=H72),returns__6[simple_return],"")</f>
        <v>1.8671765999999999E-2</v>
      </c>
      <c r="L72" s="17" cm="1">
        <f t="array" ref="L72">_xlfn.XLOOKUP(1,(returns__6[ticker]=$L$1)*(returns__6[price_date]=H72),returns__6[simple_return],"")</f>
        <v>1.0823289999999999E-3</v>
      </c>
      <c r="M72" s="17" cm="1">
        <f t="array" ref="M72">_xlfn.XLOOKUP(1,(returns__6[ticker]=$M$1)*(returns__6[price_date]=H72),returns__6[simple_return],"")</f>
        <v>-1.6524520000000001E-2</v>
      </c>
      <c r="N72" s="17" cm="1">
        <f t="array" ref="N72">_xlfn.XLOOKUP(1,(returns__6[ticker]=$N$1)*(returns__6[price_date]=H72),returns__6[simple_return],"")</f>
        <v>9.9067789999999992E-3</v>
      </c>
    </row>
    <row r="73" spans="1:14" x14ac:dyDescent="0.35">
      <c r="A73" t="s">
        <v>11</v>
      </c>
      <c r="B73" s="1">
        <v>45523</v>
      </c>
      <c r="C73">
        <v>266.47000000000003</v>
      </c>
      <c r="D73">
        <v>267.38</v>
      </c>
      <c r="E73">
        <v>-3.4033959999999999E-3</v>
      </c>
      <c r="F73">
        <v>-3.4092010000000002E-3</v>
      </c>
      <c r="H73" s="7">
        <v>45608</v>
      </c>
      <c r="I73" s="17" cm="1">
        <f t="array" ref="I73">_xlfn.XLOOKUP(1,($A$2:$A$3001=I$1)*($B$2:$B$3001=$H73),$E$2:$E$3001,"")</f>
        <v>-2.5246013000000001E-2</v>
      </c>
      <c r="J73" s="17" cm="1">
        <f t="array" ref="J73">_xlfn.XLOOKUP(1,(returns__6[ticker]=$J$1)*(returns__6[price_date]=H73),returns__6[simple_return],"")</f>
        <v>-1.5035493E-2</v>
      </c>
      <c r="K73" s="17" cm="1">
        <f t="array" ref="K73">_xlfn.XLOOKUP(1,(returns__6[ticker]=$K$1)*(returns__6[price_date]=H73),returns__6[simple_return],"")</f>
        <v>-1.5223402E-2</v>
      </c>
      <c r="L73" s="17" cm="1">
        <f t="array" ref="L73">_xlfn.XLOOKUP(1,(returns__6[ticker]=$L$1)*(returns__6[price_date]=H73),returns__6[simple_return],"")</f>
        <v>-1.6313488000000001E-2</v>
      </c>
      <c r="M73" s="17" cm="1">
        <f t="array" ref="M73">_xlfn.XLOOKUP(1,(returns__6[ticker]=$M$1)*(returns__6[price_date]=H73),returns__6[simple_return],"")</f>
        <v>5.7452579999999996E-3</v>
      </c>
      <c r="N73" s="17" cm="1">
        <f t="array" ref="N73">_xlfn.XLOOKUP(1,(returns__6[ticker]=$N$1)*(returns__6[price_date]=H73),returns__6[simple_return],"")</f>
        <v>-3.4413999999999998E-3</v>
      </c>
    </row>
    <row r="74" spans="1:14" x14ac:dyDescent="0.35">
      <c r="A74" t="s">
        <v>6</v>
      </c>
      <c r="B74" s="1">
        <v>45524</v>
      </c>
      <c r="C74">
        <v>156.4</v>
      </c>
      <c r="D74">
        <v>155.28</v>
      </c>
      <c r="E74">
        <v>7.2127770000000001E-3</v>
      </c>
      <c r="F74">
        <v>7.1868890000000001E-3</v>
      </c>
      <c r="H74" s="7">
        <v>45609</v>
      </c>
      <c r="I74" s="17" cm="1">
        <f t="array" ref="I74">_xlfn.XLOOKUP(1,($A$2:$A$3001=I$1)*($B$2:$B$3001=$H74),$E$2:$E$3001,"")</f>
        <v>-3.0146905000000002E-2</v>
      </c>
      <c r="J74" s="17" cm="1">
        <f t="array" ref="J74">_xlfn.XLOOKUP(1,(returns__6[ticker]=$J$1)*(returns__6[price_date]=H74),returns__6[simple_return],"")</f>
        <v>-1.4981273E-2</v>
      </c>
      <c r="K74" s="17" cm="1">
        <f t="array" ref="K74">_xlfn.XLOOKUP(1,(returns__6[ticker]=$K$1)*(returns__6[price_date]=H74),returns__6[simple_return],"")</f>
        <v>-3.0154930000000002E-3</v>
      </c>
      <c r="L74" s="17" cm="1">
        <f t="array" ref="L74">_xlfn.XLOOKUP(1,(returns__6[ticker]=$L$1)*(returns__6[price_date]=H74),returns__6[simple_return],"")</f>
        <v>-8.6095300000000007E-3</v>
      </c>
      <c r="M74" s="17" cm="1">
        <f t="array" ref="M74">_xlfn.XLOOKUP(1,(returns__6[ticker]=$M$1)*(returns__6[price_date]=H74),returns__6[simple_return],"")</f>
        <v>-2.9208880999999999E-2</v>
      </c>
      <c r="N74" s="17" cm="1">
        <f t="array" ref="N74">_xlfn.XLOOKUP(1,(returns__6[ticker]=$N$1)*(returns__6[price_date]=H74),returns__6[simple_return],"")</f>
        <v>-1.194126E-3</v>
      </c>
    </row>
    <row r="75" spans="1:14" x14ac:dyDescent="0.35">
      <c r="A75" t="s">
        <v>7</v>
      </c>
      <c r="B75" s="1">
        <v>45524</v>
      </c>
      <c r="C75">
        <v>165.95</v>
      </c>
      <c r="D75">
        <v>167.71</v>
      </c>
      <c r="E75">
        <v>-1.0494306E-2</v>
      </c>
      <c r="F75">
        <v>-1.0549759000000001E-2</v>
      </c>
      <c r="H75" s="7">
        <v>45610</v>
      </c>
      <c r="I75" s="17" cm="1">
        <f t="array" ref="I75">_xlfn.XLOOKUP(1,($A$2:$A$3001=I$1)*($B$2:$B$3001=$H75),$E$2:$E$3001,"")</f>
        <v>-3.3022250000000002E-3</v>
      </c>
      <c r="J75" s="17" cm="1">
        <f t="array" ref="J75">_xlfn.XLOOKUP(1,(returns__6[ticker]=$J$1)*(returns__6[price_date]=H75),returns__6[simple_return],"")</f>
        <v>-1.8435304E-2</v>
      </c>
      <c r="K75" s="17" cm="1">
        <f t="array" ref="K75">_xlfn.XLOOKUP(1,(returns__6[ticker]=$K$1)*(returns__6[price_date]=H75),returns__6[simple_return],"")</f>
        <v>2.2945349999999999E-3</v>
      </c>
      <c r="L75" s="17" cm="1">
        <f t="array" ref="L75">_xlfn.XLOOKUP(1,(returns__6[ticker]=$L$1)*(returns__6[price_date]=H75),returns__6[simple_return],"")</f>
        <v>-3.1509835999999999E-2</v>
      </c>
      <c r="M75" s="17" cm="1">
        <f t="array" ref="M75">_xlfn.XLOOKUP(1,(returns__6[ticker]=$M$1)*(returns__6[price_date]=H75),returns__6[simple_return],"")</f>
        <v>6.9945600000000004E-3</v>
      </c>
      <c r="N75" s="17" cm="1">
        <f t="array" ref="N75">_xlfn.XLOOKUP(1,(returns__6[ticker]=$N$1)*(returns__6[price_date]=H75),returns__6[simple_return],"")</f>
        <v>-3.9744089999999999E-3</v>
      </c>
    </row>
    <row r="76" spans="1:14" x14ac:dyDescent="0.35">
      <c r="A76" t="s">
        <v>8</v>
      </c>
      <c r="B76" s="1">
        <v>45524</v>
      </c>
      <c r="C76">
        <v>253.08</v>
      </c>
      <c r="D76">
        <v>254.05</v>
      </c>
      <c r="E76">
        <v>-3.8181460000000001E-3</v>
      </c>
      <c r="F76">
        <v>-3.8254539999999998E-3</v>
      </c>
      <c r="H76" s="7">
        <v>45611</v>
      </c>
      <c r="I76" s="17" cm="1">
        <f t="array" ref="I76">_xlfn.XLOOKUP(1,($A$2:$A$3001=I$1)*($B$2:$B$3001=$H76),$E$2:$E$3001,"")</f>
        <v>-2.8377988999999999E-2</v>
      </c>
      <c r="J76" s="17" cm="1">
        <f t="array" ref="J76">_xlfn.XLOOKUP(1,(returns__6[ticker]=$J$1)*(returns__6[price_date]=H76),returns__6[simple_return],"")</f>
        <v>-3.2515554000000002E-2</v>
      </c>
      <c r="K76" s="17" cm="1">
        <f t="array" ref="K76">_xlfn.XLOOKUP(1,(returns__6[ticker]=$K$1)*(returns__6[price_date]=H76),returns__6[simple_return],"")</f>
        <v>-4.9601109999999997E-3</v>
      </c>
      <c r="L76" s="17" cm="1">
        <f t="array" ref="L76">_xlfn.XLOOKUP(1,(returns__6[ticker]=$L$1)*(returns__6[price_date]=H76),returns__6[simple_return],"")</f>
        <v>-5.0913855000000001E-2</v>
      </c>
      <c r="M76" s="17" cm="1">
        <f t="array" ref="M76">_xlfn.XLOOKUP(1,(returns__6[ticker]=$M$1)*(returns__6[price_date]=H76),returns__6[simple_return],"")</f>
        <v>-3.1642778000000003E-2</v>
      </c>
      <c r="N76" s="17" cm="1">
        <f t="array" ref="N76">_xlfn.XLOOKUP(1,(returns__6[ticker]=$N$1)*(returns__6[price_date]=H76),returns__6[simple_return],"")</f>
        <v>4.5093269999999996E-3</v>
      </c>
    </row>
    <row r="77" spans="1:14" x14ac:dyDescent="0.35">
      <c r="A77" t="s">
        <v>9</v>
      </c>
      <c r="B77" s="1">
        <v>45524</v>
      </c>
      <c r="C77">
        <v>949.97</v>
      </c>
      <c r="D77">
        <v>921.81</v>
      </c>
      <c r="E77">
        <v>3.0548595000000001E-2</v>
      </c>
      <c r="F77">
        <v>3.0091277E-2</v>
      </c>
      <c r="H77" s="7">
        <v>45614</v>
      </c>
      <c r="I77" s="17" cm="1">
        <f t="array" ref="I77">_xlfn.XLOOKUP(1,($A$2:$A$3001=I$1)*($B$2:$B$3001=$H77),$E$2:$E$3001,"")</f>
        <v>2.9873981000000001E-2</v>
      </c>
      <c r="J77" s="17" cm="1">
        <f t="array" ref="J77">_xlfn.XLOOKUP(1,(returns__6[ticker]=$J$1)*(returns__6[price_date]=H77),returns__6[simple_return],"")</f>
        <v>5.0351859999999997E-3</v>
      </c>
      <c r="K77" s="17" cm="1">
        <f t="array" ref="K77">_xlfn.XLOOKUP(1,(returns__6[ticker]=$K$1)*(returns__6[price_date]=H77),returns__6[simple_return],"")</f>
        <v>-4.6362460000000001E-3</v>
      </c>
      <c r="L77" s="17" cm="1">
        <f t="array" ref="L77">_xlfn.XLOOKUP(1,(returns__6[ticker]=$L$1)*(returns__6[price_date]=H77),returns__6[simple_return],"")</f>
        <v>-2.5462342999999998E-2</v>
      </c>
      <c r="M77" s="17" cm="1">
        <f t="array" ref="M77">_xlfn.XLOOKUP(1,(returns__6[ticker]=$M$1)*(returns__6[price_date]=H77),returns__6[simple_return],"")</f>
        <v>1.0019356E-2</v>
      </c>
      <c r="N77" s="17" cm="1">
        <f t="array" ref="N77">_xlfn.XLOOKUP(1,(returns__6[ticker]=$N$1)*(returns__6[price_date]=H77),returns__6[simple_return],"")</f>
        <v>8.1384830000000002E-3</v>
      </c>
    </row>
    <row r="78" spans="1:14" x14ac:dyDescent="0.35">
      <c r="A78" t="s">
        <v>10</v>
      </c>
      <c r="B78" s="1">
        <v>45524</v>
      </c>
      <c r="C78">
        <v>69.41</v>
      </c>
      <c r="D78">
        <v>71.040000000000006</v>
      </c>
      <c r="E78">
        <v>-2.2944820000000001E-2</v>
      </c>
      <c r="F78">
        <v>-2.3212149000000001E-2</v>
      </c>
      <c r="H78" s="7">
        <v>45615</v>
      </c>
      <c r="I78" s="17" cm="1">
        <f t="array" ref="I78">_xlfn.XLOOKUP(1,($A$2:$A$3001=I$1)*($B$2:$B$3001=$H78),$E$2:$E$3001,"")</f>
        <v>3.31102E-3</v>
      </c>
      <c r="J78" s="17" cm="1">
        <f t="array" ref="J78">_xlfn.XLOOKUP(1,(returns__6[ticker]=$J$1)*(returns__6[price_date]=H78),returns__6[simple_return],"")</f>
        <v>-1.9315510000000001E-3</v>
      </c>
      <c r="K78" s="17" cm="1">
        <f t="array" ref="K78">_xlfn.XLOOKUP(1,(returns__6[ticker]=$K$1)*(returns__6[price_date]=H78),returns__6[simple_return],"")</f>
        <v>3.5021400000000003E-5</v>
      </c>
      <c r="L78" s="17" cm="1">
        <f t="array" ref="L78">_xlfn.XLOOKUP(1,(returns__6[ticker]=$L$1)*(returns__6[price_date]=H78),returns__6[simple_return],"")</f>
        <v>3.4790979999999999E-3</v>
      </c>
      <c r="M78" s="17" cm="1">
        <f t="array" ref="M78">_xlfn.XLOOKUP(1,(returns__6[ticker]=$M$1)*(returns__6[price_date]=H78),returns__6[simple_return],"")</f>
        <v>7.101792E-3</v>
      </c>
      <c r="N78" s="17" cm="1">
        <f t="array" ref="N78">_xlfn.XLOOKUP(1,(returns__6[ticker]=$N$1)*(returns__6[price_date]=H78),returns__6[simple_return],"")</f>
        <v>-9.9308100000000004E-4</v>
      </c>
    </row>
    <row r="79" spans="1:14" x14ac:dyDescent="0.35">
      <c r="A79" t="s">
        <v>11</v>
      </c>
      <c r="B79" s="1">
        <v>45524</v>
      </c>
      <c r="C79">
        <v>268.04000000000002</v>
      </c>
      <c r="D79">
        <v>266.47000000000003</v>
      </c>
      <c r="E79">
        <v>5.8918449999999997E-3</v>
      </c>
      <c r="F79">
        <v>5.8745560000000004E-3</v>
      </c>
      <c r="H79" s="7">
        <v>45616</v>
      </c>
      <c r="I79" s="17" cm="1">
        <f t="array" ref="I79">_xlfn.XLOOKUP(1,($A$2:$A$3001=I$1)*($B$2:$B$3001=$H79),$E$2:$E$3001,"")</f>
        <v>-1.2841666999999999E-2</v>
      </c>
      <c r="J79" s="17" cm="1">
        <f t="array" ref="J79">_xlfn.XLOOKUP(1,(returns__6[ticker]=$J$1)*(returns__6[price_date]=H79),returns__6[simple_return],"")</f>
        <v>-1.2700332999999999E-2</v>
      </c>
      <c r="K79" s="17" cm="1">
        <f t="array" ref="K79">_xlfn.XLOOKUP(1,(returns__6[ticker]=$K$1)*(returns__6[price_date]=H79),returns__6[simple_return],"")</f>
        <v>7.5643500000000001E-3</v>
      </c>
      <c r="L79" s="17" cm="1">
        <f t="array" ref="L79">_xlfn.XLOOKUP(1,(returns__6[ticker]=$L$1)*(returns__6[price_date]=H79),returns__6[simple_return],"")</f>
        <v>3.2450357999999999E-2</v>
      </c>
      <c r="M79" s="17" cm="1">
        <f t="array" ref="M79">_xlfn.XLOOKUP(1,(returns__6[ticker]=$M$1)*(returns__6[price_date]=H79),returns__6[simple_return],"")</f>
        <v>5.8204609999999999E-3</v>
      </c>
      <c r="N79" s="17" cm="1">
        <f t="array" ref="N79">_xlfn.XLOOKUP(1,(returns__6[ticker]=$N$1)*(returns__6[price_date]=H79),returns__6[simple_return],"")</f>
        <v>-1.4301748E-2</v>
      </c>
    </row>
    <row r="80" spans="1:14" x14ac:dyDescent="0.35">
      <c r="A80" t="s">
        <v>6</v>
      </c>
      <c r="B80" s="1">
        <v>45525</v>
      </c>
      <c r="C80">
        <v>157.81</v>
      </c>
      <c r="D80">
        <v>156.4</v>
      </c>
      <c r="E80">
        <v>9.0153449999999993E-3</v>
      </c>
      <c r="F80">
        <v>8.9749500000000006E-3</v>
      </c>
      <c r="H80" s="7">
        <v>45617</v>
      </c>
      <c r="I80" s="17" cm="1">
        <f t="array" ref="I80">_xlfn.XLOOKUP(1,($A$2:$A$3001=I$1)*($B$2:$B$3001=$H80),$E$2:$E$3001,"")</f>
        <v>-7.99419E-4</v>
      </c>
      <c r="J80" s="17" cm="1">
        <f t="array" ref="J80">_xlfn.XLOOKUP(1,(returns__6[ticker]=$J$1)*(returns__6[price_date]=H80),returns__6[simple_return],"")</f>
        <v>4.2266459999999997E-3</v>
      </c>
      <c r="K80" s="17" cm="1">
        <f t="array" ref="K80">_xlfn.XLOOKUP(1,(returns__6[ticker]=$K$1)*(returns__6[price_date]=H80),returns__6[simple_return],"")</f>
        <v>1.8386570000000001E-2</v>
      </c>
      <c r="L80" s="17" cm="1">
        <f t="array" ref="L80">_xlfn.XLOOKUP(1,(returns__6[ticker]=$L$1)*(returns__6[price_date]=H80),returns__6[simple_return],"")</f>
        <v>-4.6322719999999998E-3</v>
      </c>
      <c r="M80" s="17" cm="1">
        <f t="array" ref="M80">_xlfn.XLOOKUP(1,(returns__6[ticker]=$M$1)*(returns__6[price_date]=H80),returns__6[simple_return],"")</f>
        <v>3.427554E-2</v>
      </c>
      <c r="N80" s="17" cm="1">
        <f t="array" ref="N80">_xlfn.XLOOKUP(1,(returns__6[ticker]=$N$1)*(returns__6[price_date]=H80),returns__6[simple_return],"")</f>
        <v>8.1655229999999992E-3</v>
      </c>
    </row>
    <row r="81" spans="1:14" x14ac:dyDescent="0.35">
      <c r="A81" t="s">
        <v>7</v>
      </c>
      <c r="B81" s="1">
        <v>45525</v>
      </c>
      <c r="C81">
        <v>165.78</v>
      </c>
      <c r="D81">
        <v>165.95</v>
      </c>
      <c r="E81">
        <v>-1.0244049999999999E-3</v>
      </c>
      <c r="F81">
        <v>-1.0249300000000001E-3</v>
      </c>
      <c r="H81" s="7">
        <v>45618</v>
      </c>
      <c r="I81" s="17" cm="1">
        <f t="array" ref="I81">_xlfn.XLOOKUP(1,($A$2:$A$3001=I$1)*($B$2:$B$3001=$H81),$E$2:$E$3001,"")</f>
        <v>6.2550000000000001E-3</v>
      </c>
      <c r="J81" s="17" cm="1">
        <f t="array" ref="J81">_xlfn.XLOOKUP(1,(returns__6[ticker]=$J$1)*(returns__6[price_date]=H81),returns__6[simple_return],"")</f>
        <v>1.7689400000000001E-3</v>
      </c>
      <c r="K81" s="17" cm="1">
        <f t="array" ref="K81">_xlfn.XLOOKUP(1,(returns__6[ticker]=$K$1)*(returns__6[price_date]=H81),returns__6[simple_return],"")</f>
        <v>2.8327644999999999E-2</v>
      </c>
      <c r="L81" s="17" cm="1">
        <f t="array" ref="L81">_xlfn.XLOOKUP(1,(returns__6[ticker]=$L$1)*(returns__6[price_date]=H81),returns__6[simple_return],"")</f>
        <v>-2.5469379999999999E-3</v>
      </c>
      <c r="M81" s="17" cm="1">
        <f t="array" ref="M81">_xlfn.XLOOKUP(1,(returns__6[ticker]=$M$1)*(returns__6[price_date]=H81),returns__6[simple_return],"")</f>
        <v>-4.6266409999999999E-3</v>
      </c>
      <c r="N81" s="17" cm="1">
        <f t="array" ref="N81">_xlfn.XLOOKUP(1,(returns__6[ticker]=$N$1)*(returns__6[price_date]=H81),returns__6[simple_return],"")</f>
        <v>6.4536900000000002E-5</v>
      </c>
    </row>
    <row r="82" spans="1:14" x14ac:dyDescent="0.35">
      <c r="A82" t="s">
        <v>8</v>
      </c>
      <c r="B82" s="1">
        <v>45525</v>
      </c>
      <c r="C82">
        <v>246.3</v>
      </c>
      <c r="D82">
        <v>253.08</v>
      </c>
      <c r="E82">
        <v>-2.6789948000000001E-2</v>
      </c>
      <c r="F82">
        <v>-2.7155339000000001E-2</v>
      </c>
      <c r="H82" s="7">
        <v>45621</v>
      </c>
      <c r="I82" s="17" cm="1">
        <f t="array" ref="I82">_xlfn.XLOOKUP(1,($A$2:$A$3001=I$1)*($B$2:$B$3001=$H82),$E$2:$E$3001,"")</f>
        <v>2.0093964999999998E-2</v>
      </c>
      <c r="J82" s="17" cm="1">
        <f t="array" ref="J82">_xlfn.XLOOKUP(1,(returns__6[ticker]=$J$1)*(returns__6[price_date]=H82),returns__6[simple_return],"")</f>
        <v>3.5925229999999998E-3</v>
      </c>
      <c r="K82" s="17" cm="1">
        <f t="array" ref="K82">_xlfn.XLOOKUP(1,(returns__6[ticker]=$K$1)*(returns__6[price_date]=H82),returns__6[simple_return],"")</f>
        <v>1.2977099000000001E-2</v>
      </c>
      <c r="L82" s="17" cm="1">
        <f t="array" ref="L82">_xlfn.XLOOKUP(1,(returns__6[ticker]=$L$1)*(returns__6[price_date]=H82),returns__6[simple_return],"")</f>
        <v>9.3447949999999995E-3</v>
      </c>
      <c r="M82" s="17" cm="1">
        <f t="array" ref="M82">_xlfn.XLOOKUP(1,(returns__6[ticker]=$M$1)*(returns__6[price_date]=H82),returns__6[simple_return],"")</f>
        <v>-2.9186030000000001E-3</v>
      </c>
      <c r="N82" s="17" cm="1">
        <f t="array" ref="N82">_xlfn.XLOOKUP(1,(returns__6[ticker]=$N$1)*(returns__6[price_date]=H82),returns__6[simple_return],"")</f>
        <v>1.0551110000000001E-2</v>
      </c>
    </row>
    <row r="83" spans="1:14" x14ac:dyDescent="0.35">
      <c r="A83" t="s">
        <v>9</v>
      </c>
      <c r="B83" s="1">
        <v>45525</v>
      </c>
      <c r="C83">
        <v>951.97</v>
      </c>
      <c r="D83">
        <v>949.97</v>
      </c>
      <c r="E83">
        <v>2.1053299999999999E-3</v>
      </c>
      <c r="F83">
        <v>2.1031169999999998E-3</v>
      </c>
      <c r="H83" s="7">
        <v>45622</v>
      </c>
      <c r="I83" s="17" cm="1">
        <f t="array" ref="I83">_xlfn.XLOOKUP(1,($A$2:$A$3001=I$1)*($B$2:$B$3001=$H83),$E$2:$E$3001,"")</f>
        <v>-2.4162119999999999E-2</v>
      </c>
      <c r="J83" s="17" cm="1">
        <f t="array" ref="J83">_xlfn.XLOOKUP(1,(returns__6[ticker]=$J$1)*(returns__6[price_date]=H83),returns__6[simple_return],"")</f>
        <v>-4.8537800000000001E-4</v>
      </c>
      <c r="K83" s="17" cm="1">
        <f t="array" ref="K83">_xlfn.XLOOKUP(1,(returns__6[ticker]=$K$1)*(returns__6[price_date]=H83),returns__6[simple_return],"")</f>
        <v>1.179516E-3</v>
      </c>
      <c r="L83" s="17" cm="1">
        <f t="array" ref="L83">_xlfn.XLOOKUP(1,(returns__6[ticker]=$L$1)*(returns__6[price_date]=H83),returns__6[simple_return],"")</f>
        <v>4.5456954000000001E-2</v>
      </c>
      <c r="M83" s="17" cm="1">
        <f t="array" ref="M83">_xlfn.XLOOKUP(1,(returns__6[ticker]=$M$1)*(returns__6[price_date]=H83),returns__6[simple_return],"")</f>
        <v>9.757155E-3</v>
      </c>
      <c r="N83" s="17" cm="1">
        <f t="array" ref="N83">_xlfn.XLOOKUP(1,(returns__6[ticker]=$N$1)*(returns__6[price_date]=H83),returns__6[simple_return],"")</f>
        <v>-4.3743419999999998E-3</v>
      </c>
    </row>
    <row r="84" spans="1:14" x14ac:dyDescent="0.35">
      <c r="A84" t="s">
        <v>10</v>
      </c>
      <c r="B84" s="1">
        <v>45525</v>
      </c>
      <c r="C84">
        <v>71.34</v>
      </c>
      <c r="D84">
        <v>69.41</v>
      </c>
      <c r="E84">
        <v>2.7805791999999999E-2</v>
      </c>
      <c r="F84">
        <v>2.7426230999999999E-2</v>
      </c>
      <c r="H84" s="7">
        <v>45623</v>
      </c>
      <c r="I84" s="17" cm="1">
        <f t="array" ref="I84">_xlfn.XLOOKUP(1,($A$2:$A$3001=I$1)*($B$2:$B$3001=$H84),$E$2:$E$3001,"")</f>
        <v>-1.0746442E-2</v>
      </c>
      <c r="J84" s="17" cm="1">
        <f t="array" ref="J84">_xlfn.XLOOKUP(1,(returns__6[ticker]=$J$1)*(returns__6[price_date]=H84),returns__6[simple_return],"")</f>
        <v>-3.0775767999999998E-2</v>
      </c>
      <c r="K84" s="17" cm="1">
        <f t="array" ref="K84">_xlfn.XLOOKUP(1,(returns__6[ticker]=$K$1)*(returns__6[price_date]=H84),returns__6[simple_return],"")</f>
        <v>-4.3197959999999999E-3</v>
      </c>
      <c r="L84" s="17" cm="1">
        <f t="array" ref="L84">_xlfn.XLOOKUP(1,(returns__6[ticker]=$L$1)*(returns__6[price_date]=H84),returns__6[simple_return],"")</f>
        <v>-1.4316120000000001E-3</v>
      </c>
      <c r="M84" s="17" cm="1">
        <f t="array" ref="M84">_xlfn.XLOOKUP(1,(returns__6[ticker]=$M$1)*(returns__6[price_date]=H84),returns__6[simple_return],"")</f>
        <v>-3.2639038000000002E-2</v>
      </c>
      <c r="N84" s="17" cm="1">
        <f t="array" ref="N84">_xlfn.XLOOKUP(1,(returns__6[ticker]=$N$1)*(returns__6[price_date]=H84),returns__6[simple_return],"")</f>
        <v>9.2360979999999999E-3</v>
      </c>
    </row>
    <row r="85" spans="1:14" x14ac:dyDescent="0.35">
      <c r="A85" t="s">
        <v>11</v>
      </c>
      <c r="B85" s="1">
        <v>45525</v>
      </c>
      <c r="C85">
        <v>268.2</v>
      </c>
      <c r="D85">
        <v>268.04000000000002</v>
      </c>
      <c r="E85">
        <v>5.9692600000000001E-4</v>
      </c>
      <c r="F85">
        <v>5.9674800000000003E-4</v>
      </c>
      <c r="H85" s="7">
        <v>45625</v>
      </c>
      <c r="I85" s="17" cm="1">
        <f t="array" ref="I85">_xlfn.XLOOKUP(1,($A$2:$A$3001=I$1)*($B$2:$B$3001=$H85),$E$2:$E$3001,"")</f>
        <v>6.8995890000000002E-3</v>
      </c>
      <c r="J85" s="17" cm="1">
        <f t="array" ref="J85">_xlfn.XLOOKUP(1,(returns__6[ticker]=$J$1)*(returns__6[price_date]=H85),returns__6[simple_return],"")</f>
        <v>1.5093631E-2</v>
      </c>
      <c r="K85" s="17" cm="1">
        <f t="array" ref="K85">_xlfn.XLOOKUP(1,(returns__6[ticker]=$K$1)*(returns__6[price_date]=H85),returns__6[simple_return],"")</f>
        <v>1.413311E-3</v>
      </c>
      <c r="L85" s="17" cm="1">
        <f t="array" ref="L85">_xlfn.XLOOKUP(1,(returns__6[ticker]=$L$1)*(returns__6[price_date]=H85),returns__6[simple_return],"")</f>
        <v>9.0841040000000008E-3</v>
      </c>
      <c r="M85" s="17" cm="1">
        <f t="array" ref="M85">_xlfn.XLOOKUP(1,(returns__6[ticker]=$M$1)*(returns__6[price_date]=H85),returns__6[simple_return],"")</f>
        <v>2.8745837999999999E-2</v>
      </c>
      <c r="N85" s="17" cm="1">
        <f t="array" ref="N85">_xlfn.XLOOKUP(1,(returns__6[ticker]=$N$1)*(returns__6[price_date]=H85),returns__6[simple_return],"")</f>
        <v>1.2074989999999999E-3</v>
      </c>
    </row>
    <row r="86" spans="1:14" x14ac:dyDescent="0.35">
      <c r="A86" t="s">
        <v>6</v>
      </c>
      <c r="B86" s="1">
        <v>45526</v>
      </c>
      <c r="C86">
        <v>151.69999999999999</v>
      </c>
      <c r="D86">
        <v>157.81</v>
      </c>
      <c r="E86">
        <v>-3.8717445000000003E-2</v>
      </c>
      <c r="F86">
        <v>-3.9486891000000003E-2</v>
      </c>
      <c r="H86" s="7">
        <v>45628</v>
      </c>
      <c r="I86" s="17" cm="1">
        <f t="array" ref="I86">_xlfn.XLOOKUP(1,($A$2:$A$3001=I$1)*($B$2:$B$3001=$H86),$E$2:$E$3001,"")</f>
        <v>3.5573699E-2</v>
      </c>
      <c r="J86" s="17" cm="1">
        <f t="array" ref="J86">_xlfn.XLOOKUP(1,(returns__6[ticker]=$J$1)*(returns__6[price_date]=H86),returns__6[simple_return],"")</f>
        <v>2.7332182E-2</v>
      </c>
      <c r="K86" s="17" cm="1">
        <f t="array" ref="K86">_xlfn.XLOOKUP(1,(returns__6[ticker]=$K$1)*(returns__6[price_date]=H86),returns__6[simple_return],"")</f>
        <v>-7.9427600000000001E-3</v>
      </c>
      <c r="L86" s="17" cm="1">
        <f t="array" ref="L86">_xlfn.XLOOKUP(1,(returns__6[ticker]=$L$1)*(returns__6[price_date]=H86),returns__6[simple_return],"")</f>
        <v>5.5950210000000004E-3</v>
      </c>
      <c r="M86" s="17" cm="1">
        <f t="array" ref="M86">_xlfn.XLOOKUP(1,(returns__6[ticker]=$M$1)*(returns__6[price_date]=H86),returns__6[simple_return],"")</f>
        <v>4.4988672E-2</v>
      </c>
      <c r="N86" s="17" cm="1">
        <f t="array" ref="N86">_xlfn.XLOOKUP(1,(returns__6[ticker]=$N$1)*(returns__6[price_date]=H86),returns__6[simple_return],"")</f>
        <v>4.9828620000000002E-3</v>
      </c>
    </row>
    <row r="87" spans="1:14" x14ac:dyDescent="0.35">
      <c r="A87" t="s">
        <v>7</v>
      </c>
      <c r="B87" s="1">
        <v>45526</v>
      </c>
      <c r="C87">
        <v>162.34</v>
      </c>
      <c r="D87">
        <v>165.78</v>
      </c>
      <c r="E87">
        <v>-2.0750391999999999E-2</v>
      </c>
      <c r="F87">
        <v>-2.0968707E-2</v>
      </c>
      <c r="H87" s="7">
        <v>45629</v>
      </c>
      <c r="I87" s="17" cm="1">
        <f t="array" ref="I87">_xlfn.XLOOKUP(1,($A$2:$A$3001=I$1)*($B$2:$B$3001=$H87),$E$2:$E$3001,"")</f>
        <v>-5.6314199999999998E-4</v>
      </c>
      <c r="J87" s="17" cm="1">
        <f t="array" ref="J87">_xlfn.XLOOKUP(1,(returns__6[ticker]=$J$1)*(returns__6[price_date]=H87),returns__6[simple_return],"")</f>
        <v>9.8492579999999996E-3</v>
      </c>
      <c r="K87" s="17" cm="1">
        <f t="array" ref="K87">_xlfn.XLOOKUP(1,(returns__6[ticker]=$K$1)*(returns__6[price_date]=H87),returns__6[simple_return],"")</f>
        <v>-4.9626200000000003E-4</v>
      </c>
      <c r="L87" s="17" cm="1">
        <f t="array" ref="L87">_xlfn.XLOOKUP(1,(returns__6[ticker]=$L$1)*(returns__6[price_date]=H87),returns__6[simple_return],"")</f>
        <v>1.6916728999999998E-2</v>
      </c>
      <c r="M87" s="17" cm="1">
        <f t="array" ref="M87">_xlfn.XLOOKUP(1,(returns__6[ticker]=$M$1)*(returns__6[price_date]=H87),returns__6[simple_return],"")</f>
        <v>-9.8079699999999992E-3</v>
      </c>
      <c r="N87" s="17" cm="1">
        <f t="array" ref="N87">_xlfn.XLOOKUP(1,(returns__6[ticker]=$N$1)*(returns__6[price_date]=H87),returns__6[simple_return],"")</f>
        <v>-1.1495342E-2</v>
      </c>
    </row>
    <row r="88" spans="1:14" x14ac:dyDescent="0.35">
      <c r="A88" t="s">
        <v>8</v>
      </c>
      <c r="B88" s="1">
        <v>45526</v>
      </c>
      <c r="C88">
        <v>247.76</v>
      </c>
      <c r="D88">
        <v>246.3</v>
      </c>
      <c r="E88">
        <v>5.92773E-3</v>
      </c>
      <c r="F88">
        <v>5.9102310000000002E-3</v>
      </c>
      <c r="H88" s="7">
        <v>45630</v>
      </c>
      <c r="I88" s="17" cm="1">
        <f t="array" ref="I88">_xlfn.XLOOKUP(1,($A$2:$A$3001=I$1)*($B$2:$B$3001=$H88),$E$2:$E$3001,"")</f>
        <v>1.4156924E-2</v>
      </c>
      <c r="J88" s="17" cm="1">
        <f t="array" ref="J88">_xlfn.XLOOKUP(1,(returns__6[ticker]=$J$1)*(returns__6[price_date]=H88),returns__6[simple_return],"")</f>
        <v>1.4332441E-2</v>
      </c>
      <c r="K88" s="17" cm="1">
        <f t="array" ref="K88">_xlfn.XLOOKUP(1,(returns__6[ticker]=$K$1)*(returns__6[price_date]=H88),returns__6[simple_return],"")</f>
        <v>1.6219260000000001E-3</v>
      </c>
      <c r="L88" s="17" cm="1">
        <f t="array" ref="L88">_xlfn.XLOOKUP(1,(returns__6[ticker]=$L$1)*(returns__6[price_date]=H88),returns__6[simple_return],"")</f>
        <v>2.0299264000000001E-2</v>
      </c>
      <c r="M88" s="17" cm="1">
        <f t="array" ref="M88">_xlfn.XLOOKUP(1,(returns__6[ticker]=$M$1)*(returns__6[price_date]=H88),returns__6[simple_return],"")</f>
        <v>0.231884058</v>
      </c>
      <c r="N88" s="17" cm="1">
        <f t="array" ref="N88">_xlfn.XLOOKUP(1,(returns__6[ticker]=$N$1)*(returns__6[price_date]=H88),returns__6[simple_return],"")</f>
        <v>-9.9357850000000008E-3</v>
      </c>
    </row>
    <row r="89" spans="1:14" x14ac:dyDescent="0.35">
      <c r="A89" t="s">
        <v>9</v>
      </c>
      <c r="B89" s="1">
        <v>45526</v>
      </c>
      <c r="C89">
        <v>954.17</v>
      </c>
      <c r="D89">
        <v>951.97</v>
      </c>
      <c r="E89">
        <v>2.310997E-3</v>
      </c>
      <c r="F89">
        <v>2.3083309999999998E-3</v>
      </c>
      <c r="H89" s="7">
        <v>45631</v>
      </c>
      <c r="I89" s="17" cm="1">
        <f t="array" ref="I89">_xlfn.XLOOKUP(1,($A$2:$A$3001=I$1)*($B$2:$B$3001=$H89),$E$2:$E$3001,"")</f>
        <v>-1.8265157000000001E-2</v>
      </c>
      <c r="J89" s="17" cm="1">
        <f t="array" ref="J89">_xlfn.XLOOKUP(1,(returns__6[ticker]=$J$1)*(returns__6[price_date]=H89),returns__6[simple_return],"")</f>
        <v>-5.27674E-4</v>
      </c>
      <c r="K89" s="17" cm="1">
        <f t="array" ref="K89">_xlfn.XLOOKUP(1,(returns__6[ticker]=$K$1)*(returns__6[price_date]=H89),returns__6[simple_return],"")</f>
        <v>-6.8407140000000003E-3</v>
      </c>
      <c r="L89" s="17" cm="1">
        <f t="array" ref="L89">_xlfn.XLOOKUP(1,(returns__6[ticker]=$L$1)*(returns__6[price_date]=H89),returns__6[simple_return],"")</f>
        <v>-5.0853180000000001E-3</v>
      </c>
      <c r="M89" s="17" cm="1">
        <f t="array" ref="M89">_xlfn.XLOOKUP(1,(returns__6[ticker]=$M$1)*(returns__6[price_date]=H89),returns__6[simple_return],"")</f>
        <v>-4.0457046000000003E-2</v>
      </c>
      <c r="N89" s="17" cm="1">
        <f t="array" ref="N89">_xlfn.XLOOKUP(1,(returns__6[ticker]=$N$1)*(returns__6[price_date]=H89),returns__6[simple_return],"")</f>
        <v>-2.6460149999999998E-3</v>
      </c>
    </row>
    <row r="90" spans="1:14" x14ac:dyDescent="0.35">
      <c r="A90" t="s">
        <v>10</v>
      </c>
      <c r="B90" s="1">
        <v>45526</v>
      </c>
      <c r="C90">
        <v>68.66</v>
      </c>
      <c r="D90">
        <v>71.34</v>
      </c>
      <c r="E90">
        <v>-3.7566583000000001E-2</v>
      </c>
      <c r="F90">
        <v>-3.8290391999999999E-2</v>
      </c>
      <c r="H90" s="7">
        <v>45632</v>
      </c>
      <c r="I90" s="17" cm="1">
        <f t="array" ref="I90">_xlfn.XLOOKUP(1,($A$2:$A$3001=I$1)*($B$2:$B$3001=$H90),$E$2:$E$3001,"")</f>
        <v>-1.9595359E-2</v>
      </c>
      <c r="J90" s="17" cm="1">
        <f t="array" ref="J90">_xlfn.XLOOKUP(1,(returns__6[ticker]=$J$1)*(returns__6[price_date]=H90),returns__6[simple_return],"")</f>
        <v>5.3147181000000002E-2</v>
      </c>
      <c r="K90" s="17" cm="1">
        <f t="array" ref="K90">_xlfn.XLOOKUP(1,(returns__6[ticker]=$K$1)*(returns__6[price_date]=H90),returns__6[simple_return],"")</f>
        <v>1.1512994E-2</v>
      </c>
      <c r="L90" s="17" cm="1">
        <f t="array" ref="L90">_xlfn.XLOOKUP(1,(returns__6[ticker]=$L$1)*(returns__6[price_date]=H90),returns__6[simple_return],"")</f>
        <v>1.32022E-3</v>
      </c>
      <c r="M90" s="17" cm="1">
        <f t="array" ref="M90">_xlfn.XLOOKUP(1,(returns__6[ticker]=$M$1)*(returns__6[price_date]=H90),returns__6[simple_return],"")</f>
        <v>1.234895E-3</v>
      </c>
      <c r="N90" s="17" cm="1">
        <f t="array" ref="N90">_xlfn.XLOOKUP(1,(returns__6[ticker]=$N$1)*(returns__6[price_date]=H90),returns__6[simple_return],"")</f>
        <v>6.2443380000000003E-3</v>
      </c>
    </row>
    <row r="91" spans="1:14" x14ac:dyDescent="0.35">
      <c r="A91" t="s">
        <v>11</v>
      </c>
      <c r="B91" s="1">
        <v>45526</v>
      </c>
      <c r="C91">
        <v>267.94</v>
      </c>
      <c r="D91">
        <v>268.2</v>
      </c>
      <c r="E91">
        <v>-9.6942600000000001E-4</v>
      </c>
      <c r="F91">
        <v>-9.6989600000000004E-4</v>
      </c>
      <c r="H91" s="7">
        <v>45635</v>
      </c>
      <c r="I91" s="17" cm="1">
        <f t="array" ref="I91">_xlfn.XLOOKUP(1,($A$2:$A$3001=I$1)*($B$2:$B$3001=$H91),$E$2:$E$3001,"")</f>
        <v>-5.5703875E-2</v>
      </c>
      <c r="J91" s="17" cm="1">
        <f t="array" ref="J91">_xlfn.XLOOKUP(1,(returns__6[ticker]=$J$1)*(returns__6[price_date]=H91),returns__6[simple_return],"")</f>
        <v>-3.286359E-3</v>
      </c>
      <c r="K91" s="17" cm="1">
        <f t="array" ref="K91">_xlfn.XLOOKUP(1,(returns__6[ticker]=$K$1)*(returns__6[price_date]=H91),returns__6[simple_return],"")</f>
        <v>-2.3915260000000001E-2</v>
      </c>
      <c r="L91" s="17" cm="1">
        <f t="array" ref="L91">_xlfn.XLOOKUP(1,(returns__6[ticker]=$L$1)*(returns__6[price_date]=H91),returns__6[simple_return],"")</f>
        <v>-2.7978372000000001E-2</v>
      </c>
      <c r="M91" s="17" cm="1">
        <f t="array" ref="M91">_xlfn.XLOOKUP(1,(returns__6[ticker]=$M$1)*(returns__6[price_date]=H91),returns__6[simple_return],"")</f>
        <v>-5.7087481000000002E-2</v>
      </c>
      <c r="N91" s="17" cm="1">
        <f t="array" ref="N91">_xlfn.XLOOKUP(1,(returns__6[ticker]=$N$1)*(returns__6[price_date]=H91),returns__6[simple_return],"")</f>
        <v>-8.7135460000000008E-3</v>
      </c>
    </row>
    <row r="92" spans="1:14" x14ac:dyDescent="0.35">
      <c r="A92" t="s">
        <v>6</v>
      </c>
      <c r="B92" s="1">
        <v>45527</v>
      </c>
      <c r="C92">
        <v>154.97999999999999</v>
      </c>
      <c r="D92">
        <v>151.69999999999999</v>
      </c>
      <c r="E92">
        <v>2.1621622E-2</v>
      </c>
      <c r="F92">
        <v>2.1391190000000001E-2</v>
      </c>
      <c r="H92" s="7">
        <v>45636</v>
      </c>
      <c r="I92" s="17" cm="1">
        <f t="array" ref="I92">_xlfn.XLOOKUP(1,($A$2:$A$3001=I$1)*($B$2:$B$3001=$H92),$E$2:$E$3001,"")</f>
        <v>-2.3916863999999999E-2</v>
      </c>
      <c r="J92" s="17" cm="1">
        <f t="array" ref="J92">_xlfn.XLOOKUP(1,(returns__6[ticker]=$J$1)*(returns__6[price_date]=H92),returns__6[simple_return],"")</f>
        <v>-3.9845758000000002E-2</v>
      </c>
      <c r="K92" s="17" cm="1">
        <f t="array" ref="K92">_xlfn.XLOOKUP(1,(returns__6[ticker]=$K$1)*(returns__6[price_date]=H92),returns__6[simple_return],"")</f>
        <v>1.8165273999999999E-2</v>
      </c>
      <c r="L92" s="17" cm="1">
        <f t="array" ref="L92">_xlfn.XLOOKUP(1,(returns__6[ticker]=$L$1)*(returns__6[price_date]=H92),returns__6[simple_return],"")</f>
        <v>-4.9777249999999997E-3</v>
      </c>
      <c r="M92" s="17" cm="1">
        <f t="array" ref="M92">_xlfn.XLOOKUP(1,(returns__6[ticker]=$M$1)*(returns__6[price_date]=H92),returns__6[simple_return],"")</f>
        <v>-3.270111E-3</v>
      </c>
      <c r="N92" s="17" cm="1">
        <f t="array" ref="N92">_xlfn.XLOOKUP(1,(returns__6[ticker]=$N$1)*(returns__6[price_date]=H92),returns__6[simple_return],"")</f>
        <v>1.3233863E-2</v>
      </c>
    </row>
    <row r="93" spans="1:14" x14ac:dyDescent="0.35">
      <c r="A93" t="s">
        <v>7</v>
      </c>
      <c r="B93" s="1">
        <v>45527</v>
      </c>
      <c r="C93">
        <v>166.36</v>
      </c>
      <c r="D93">
        <v>162.34</v>
      </c>
      <c r="E93">
        <v>2.4762843E-2</v>
      </c>
      <c r="F93">
        <v>2.4461213999999998E-2</v>
      </c>
      <c r="H93" s="7">
        <v>45637</v>
      </c>
      <c r="I93" s="17" cm="1">
        <f t="array" ref="I93">_xlfn.XLOOKUP(1,($A$2:$A$3001=I$1)*($B$2:$B$3001=$H93),$E$2:$E$3001,"")</f>
        <v>1.8866448000000001E-2</v>
      </c>
      <c r="J93" s="17" cm="1">
        <f t="array" ref="J93">_xlfn.XLOOKUP(1,(returns__6[ticker]=$J$1)*(returns__6[price_date]=H93),returns__6[simple_return],"")</f>
        <v>6.6294162000000004E-2</v>
      </c>
      <c r="K93" s="17" cm="1">
        <f t="array" ref="K93">_xlfn.XLOOKUP(1,(returns__6[ticker]=$K$1)*(returns__6[price_date]=H93),returns__6[simple_return],"")</f>
        <v>7.6131199999999999E-4</v>
      </c>
      <c r="L93" s="17" cm="1">
        <f t="array" ref="L93">_xlfn.XLOOKUP(1,(returns__6[ticker]=$L$1)*(returns__6[price_date]=H93),returns__6[simple_return],"")</f>
        <v>-4.439831E-3</v>
      </c>
      <c r="M93" s="17" cm="1">
        <f t="array" ref="M93">_xlfn.XLOOKUP(1,(returns__6[ticker]=$M$1)*(returns__6[price_date]=H93),returns__6[simple_return],"")</f>
        <v>4.3869515999999997E-2</v>
      </c>
      <c r="N93" s="17" cm="1">
        <f t="array" ref="N93">_xlfn.XLOOKUP(1,(returns__6[ticker]=$N$1)*(returns__6[price_date]=H93),returns__6[simple_return],"")</f>
        <v>4.5137329999999998E-3</v>
      </c>
    </row>
    <row r="94" spans="1:14" x14ac:dyDescent="0.35">
      <c r="A94" t="s">
        <v>8</v>
      </c>
      <c r="B94" s="1">
        <v>45527</v>
      </c>
      <c r="C94">
        <v>251.3</v>
      </c>
      <c r="D94">
        <v>247.76</v>
      </c>
      <c r="E94">
        <v>1.4288021E-2</v>
      </c>
      <c r="F94">
        <v>1.4186908999999999E-2</v>
      </c>
      <c r="H94" s="7">
        <v>45638</v>
      </c>
      <c r="I94" s="17" cm="1">
        <f t="array" ref="I94">_xlfn.XLOOKUP(1,($A$2:$A$3001=I$1)*($B$2:$B$3001=$H94),$E$2:$E$3001,"")</f>
        <v>3.4575489999999999E-3</v>
      </c>
      <c r="J94" s="17" cm="1">
        <f t="array" ref="J94">_xlfn.XLOOKUP(1,(returns__6[ticker]=$J$1)*(returns__6[price_date]=H94),returns__6[simple_return],"")</f>
        <v>-1.3864629E-2</v>
      </c>
      <c r="K94" s="17" cm="1">
        <f t="array" ref="K94">_xlfn.XLOOKUP(1,(returns__6[ticker]=$K$1)*(returns__6[price_date]=H94),returns__6[simple_return],"")</f>
        <v>-6.7473710000000003E-3</v>
      </c>
      <c r="L94" s="17" cm="1">
        <f t="array" ref="L94">_xlfn.XLOOKUP(1,(returns__6[ticker]=$L$1)*(returns__6[price_date]=H94),returns__6[simple_return],"")</f>
        <v>-1.7185282E-2</v>
      </c>
      <c r="M94" s="17" cm="1">
        <f t="array" ref="M94">_xlfn.XLOOKUP(1,(returns__6[ticker]=$M$1)*(returns__6[price_date]=H94),returns__6[simple_return],"")</f>
        <v>-2.1192529000000002E-2</v>
      </c>
      <c r="N94" s="17" cm="1">
        <f t="array" ref="N94">_xlfn.XLOOKUP(1,(returns__6[ticker]=$N$1)*(returns__6[price_date]=H94),returns__6[simple_return],"")</f>
        <v>1.4022119999999999E-3</v>
      </c>
    </row>
    <row r="95" spans="1:14" x14ac:dyDescent="0.35">
      <c r="A95" t="s">
        <v>9</v>
      </c>
      <c r="B95" s="1">
        <v>45527</v>
      </c>
      <c r="C95">
        <v>952.74</v>
      </c>
      <c r="D95">
        <v>954.17</v>
      </c>
      <c r="E95">
        <v>-1.498685E-3</v>
      </c>
      <c r="F95">
        <v>-1.499809E-3</v>
      </c>
      <c r="H95" s="7">
        <v>45639</v>
      </c>
      <c r="I95" s="17" cm="1">
        <f t="array" ref="I95">_xlfn.XLOOKUP(1,($A$2:$A$3001=I$1)*($B$2:$B$3001=$H95),$E$2:$E$3001,"")</f>
        <v>-2.8254211000000001E-2</v>
      </c>
      <c r="J95" s="17" cm="1">
        <f t="array" ref="J95">_xlfn.XLOOKUP(1,(returns__6[ticker]=$J$1)*(returns__6[price_date]=H95),returns__6[simple_return],"")</f>
        <v>0.24432635899999999</v>
      </c>
      <c r="K95" s="17" cm="1">
        <f t="array" ref="K95">_xlfn.XLOOKUP(1,(returns__6[ticker]=$K$1)*(returns__6[price_date]=H95),returns__6[simple_return],"")</f>
        <v>6.1272059999999996E-3</v>
      </c>
      <c r="L95" s="17" cm="1">
        <f t="array" ref="L95">_xlfn.XLOOKUP(1,(returns__6[ticker]=$L$1)*(returns__6[price_date]=H95),returns__6[simple_return],"")</f>
        <v>8.6534160000000006E-3</v>
      </c>
      <c r="M95" s="17" cm="1">
        <f t="array" ref="M95">_xlfn.XLOOKUP(1,(returns__6[ticker]=$M$1)*(returns__6[price_date]=H95),returns__6[simple_return],"")</f>
        <v>0.107981651</v>
      </c>
      <c r="N95" s="17" cm="1">
        <f t="array" ref="N95">_xlfn.XLOOKUP(1,(returns__6[ticker]=$N$1)*(returns__6[price_date]=H95),returns__6[simple_return],"")</f>
        <v>1.623015E-3</v>
      </c>
    </row>
    <row r="96" spans="1:14" x14ac:dyDescent="0.35">
      <c r="A96" t="s">
        <v>10</v>
      </c>
      <c r="B96" s="1">
        <v>45527</v>
      </c>
      <c r="C96">
        <v>71.84</v>
      </c>
      <c r="D96">
        <v>68.66</v>
      </c>
      <c r="E96">
        <v>4.6315176E-2</v>
      </c>
      <c r="F96">
        <v>4.5274636E-2</v>
      </c>
      <c r="H96" s="7">
        <v>45642</v>
      </c>
      <c r="I96" s="17" cm="1">
        <f t="array" ref="I96">_xlfn.XLOOKUP(1,($A$2:$A$3001=I$1)*($B$2:$B$3001=$H96),$E$2:$E$3001,"")</f>
        <v>-1.733512E-3</v>
      </c>
      <c r="J96" s="17" cm="1">
        <f t="array" ref="J96">_xlfn.XLOOKUP(1,(returns__6[ticker]=$J$1)*(returns__6[price_date]=H96),returns__6[simple_return],"")</f>
        <v>0.112099644</v>
      </c>
      <c r="K96" s="17" cm="1">
        <f t="array" ref="K96">_xlfn.XLOOKUP(1,(returns__6[ticker]=$K$1)*(returns__6[price_date]=H96),returns__6[simple_return],"")</f>
        <v>4.7329049999999999E-3</v>
      </c>
      <c r="L96" s="17" cm="1">
        <f t="array" ref="L96">_xlfn.XLOOKUP(1,(returns__6[ticker]=$L$1)*(returns__6[price_date]=H96),returns__6[simple_return],"")</f>
        <v>-1.2824412E-2</v>
      </c>
      <c r="M96" s="17" cm="1">
        <f t="array" ref="M96">_xlfn.XLOOKUP(1,(returns__6[ticker]=$M$1)*(returns__6[price_date]=H96),returns__6[simple_return],"")</f>
        <v>3.3203610000000001E-2</v>
      </c>
      <c r="N96" s="17" cm="1">
        <f t="array" ref="N96">_xlfn.XLOOKUP(1,(returns__6[ticker]=$N$1)*(returns__6[price_date]=H96),returns__6[simple_return],"")</f>
        <v>3.65381E-3</v>
      </c>
    </row>
    <row r="97" spans="1:14" x14ac:dyDescent="0.35">
      <c r="A97" t="s">
        <v>11</v>
      </c>
      <c r="B97" s="1">
        <v>45527</v>
      </c>
      <c r="C97">
        <v>267.44</v>
      </c>
      <c r="D97">
        <v>267.94</v>
      </c>
      <c r="E97">
        <v>-1.866089E-3</v>
      </c>
      <c r="F97">
        <v>-1.8678329999999999E-3</v>
      </c>
      <c r="H97" s="7">
        <v>45643</v>
      </c>
      <c r="I97" s="17" cm="1">
        <f t="array" ref="I97">_xlfn.XLOOKUP(1,($A$2:$A$3001=I$1)*($B$2:$B$3001=$H97),$E$2:$E$3001,"")</f>
        <v>-1.3181782E-2</v>
      </c>
      <c r="J97" s="17" cm="1">
        <f t="array" ref="J97">_xlfn.XLOOKUP(1,(returns__6[ticker]=$J$1)*(returns__6[price_date]=H97),returns__6[simple_return],"")</f>
        <v>-3.9079999999999997E-2</v>
      </c>
      <c r="K97" s="17" cm="1">
        <f t="array" ref="K97">_xlfn.XLOOKUP(1,(returns__6[ticker]=$K$1)*(returns__6[price_date]=H97),returns__6[simple_return],"")</f>
        <v>-7.3459170000000004E-3</v>
      </c>
      <c r="L97" s="17" cm="1">
        <f t="array" ref="L97">_xlfn.XLOOKUP(1,(returns__6[ticker]=$L$1)*(returns__6[price_date]=H97),returns__6[simple_return],"")</f>
        <v>-4.8780500000000001E-4</v>
      </c>
      <c r="M97" s="17" cm="1">
        <f t="array" ref="M97">_xlfn.XLOOKUP(1,(returns__6[ticker]=$M$1)*(returns__6[price_date]=H97),returns__6[simple_return],"")</f>
        <v>-0.10041673399999999</v>
      </c>
      <c r="N97" s="17" cm="1">
        <f t="array" ref="N97">_xlfn.XLOOKUP(1,(returns__6[ticker]=$N$1)*(returns__6[price_date]=H97),returns__6[simple_return],"")</f>
        <v>7.629238E-3</v>
      </c>
    </row>
    <row r="98" spans="1:14" x14ac:dyDescent="0.35">
      <c r="A98" t="s">
        <v>6</v>
      </c>
      <c r="B98" s="1">
        <v>45530</v>
      </c>
      <c r="C98">
        <v>149.99</v>
      </c>
      <c r="D98">
        <v>154.97999999999999</v>
      </c>
      <c r="E98">
        <v>-3.2197703000000001E-2</v>
      </c>
      <c r="F98">
        <v>-3.2727450999999998E-2</v>
      </c>
      <c r="H98" s="7">
        <v>45644</v>
      </c>
      <c r="I98" s="17" cm="1">
        <f t="array" ref="I98">_xlfn.XLOOKUP(1,($A$2:$A$3001=I$1)*($B$2:$B$3001=$H98),$E$2:$E$3001,"")</f>
        <v>-2.8875379999999999E-2</v>
      </c>
      <c r="J98" s="17" cm="1">
        <f t="array" ref="J98">_xlfn.XLOOKUP(1,(returns__6[ticker]=$J$1)*(returns__6[price_date]=H98),returns__6[simple_return],"")</f>
        <v>-6.9142071999999999E-2</v>
      </c>
      <c r="K98" s="17" cm="1">
        <f t="array" ref="K98">_xlfn.XLOOKUP(1,(returns__6[ticker]=$K$1)*(returns__6[price_date]=H98),returns__6[simple_return],"")</f>
        <v>-4.4999004000000002E-2</v>
      </c>
      <c r="L98" s="17" cm="1">
        <f t="array" ref="L98">_xlfn.XLOOKUP(1,(returns__6[ticker]=$L$1)*(returns__6[price_date]=H98),returns__6[simple_return],"")</f>
        <v>-1.7864940999999999E-2</v>
      </c>
      <c r="M98" s="17" cm="1">
        <f t="array" ref="M98">_xlfn.XLOOKUP(1,(returns__6[ticker]=$M$1)*(returns__6[price_date]=H98),returns__6[simple_return],"")</f>
        <v>-6.2093541000000002E-2</v>
      </c>
      <c r="N98" s="17" cm="1">
        <f t="array" ref="N98">_xlfn.XLOOKUP(1,(returns__6[ticker]=$N$1)*(returns__6[price_date]=H98),returns__6[simple_return],"")</f>
        <v>-2.6767201000000001E-2</v>
      </c>
    </row>
    <row r="99" spans="1:14" x14ac:dyDescent="0.35">
      <c r="A99" t="s">
        <v>7</v>
      </c>
      <c r="B99" s="1">
        <v>45530</v>
      </c>
      <c r="C99">
        <v>159.62</v>
      </c>
      <c r="D99">
        <v>166.36</v>
      </c>
      <c r="E99">
        <v>-4.0514546999999998E-2</v>
      </c>
      <c r="F99">
        <v>-4.1358124000000003E-2</v>
      </c>
      <c r="H99" s="7">
        <v>45645</v>
      </c>
      <c r="I99" s="17" cm="1">
        <f t="array" ref="I99">_xlfn.XLOOKUP(1,($A$2:$A$3001=I$1)*($B$2:$B$3001=$H99),$E$2:$E$3001,"")</f>
        <v>-2.0838480999999999E-2</v>
      </c>
      <c r="J99" s="17" cm="1">
        <f t="array" ref="J99">_xlfn.XLOOKUP(1,(returns__6[ticker]=$J$1)*(returns__6[price_date]=H99),returns__6[simple_return],"")</f>
        <v>-2.3700921E-2</v>
      </c>
      <c r="K99" s="17" cm="1">
        <f t="array" ref="K99">_xlfn.XLOOKUP(1,(returns__6[ticker]=$K$1)*(returns__6[price_date]=H99),returns__6[simple_return],"")</f>
        <v>1.8416846000000001E-2</v>
      </c>
      <c r="L99" s="17" cm="1">
        <f t="array" ref="L99">_xlfn.XLOOKUP(1,(returns__6[ticker]=$L$1)*(returns__6[price_date]=H99),returns__6[simple_return],"")</f>
        <v>-9.3761030000000002E-3</v>
      </c>
      <c r="M99" s="17" cm="1">
        <f t="array" ref="M99">_xlfn.XLOOKUP(1,(returns__6[ticker]=$M$1)*(returns__6[price_date]=H99),returns__6[simple_return],"")</f>
        <v>3.6379178999999998E-2</v>
      </c>
      <c r="N99" s="17" cm="1">
        <f t="array" ref="N99">_xlfn.XLOOKUP(1,(returns__6[ticker]=$N$1)*(returns__6[price_date]=H99),returns__6[simple_return],"")</f>
        <v>1.6463297000000002E-2</v>
      </c>
    </row>
    <row r="100" spans="1:14" x14ac:dyDescent="0.35">
      <c r="A100" t="s">
        <v>8</v>
      </c>
      <c r="B100" s="1">
        <v>45530</v>
      </c>
      <c r="C100">
        <v>253.88</v>
      </c>
      <c r="D100">
        <v>251.3</v>
      </c>
      <c r="E100">
        <v>1.0266614E-2</v>
      </c>
      <c r="F100">
        <v>1.0214269999999999E-2</v>
      </c>
      <c r="H100" s="7">
        <v>45646</v>
      </c>
      <c r="I100" s="17" cm="1">
        <f t="array" ref="I100">_xlfn.XLOOKUP(1,($A$2:$A$3001=I$1)*($B$2:$B$3001=$H100),$E$2:$E$3001,"")</f>
        <v>2.775909E-3</v>
      </c>
      <c r="J100" s="17" cm="1">
        <f t="array" ref="J100">_xlfn.XLOOKUP(1,(returns__6[ticker]=$J$1)*(returns__6[price_date]=H100),returns__6[simple_return],"")</f>
        <v>1.1313668000000001E-2</v>
      </c>
      <c r="K100" s="17" cm="1">
        <f t="array" ref="K100">_xlfn.XLOOKUP(1,(returns__6[ticker]=$K$1)*(returns__6[price_date]=H100),returns__6[simple_return],"")</f>
        <v>1.9005049999999999E-2</v>
      </c>
      <c r="L100" s="17" cm="1">
        <f t="array" ref="L100">_xlfn.XLOOKUP(1,(returns__6[ticker]=$L$1)*(returns__6[price_date]=H100),returns__6[simple_return],"")</f>
        <v>1.3491037000000001E-2</v>
      </c>
      <c r="M100" s="17" cm="1">
        <f t="array" ref="M100">_xlfn.XLOOKUP(1,(returns__6[ticker]=$M$1)*(returns__6[price_date]=H100),returns__6[simple_return],"")</f>
        <v>2.5570525E-2</v>
      </c>
      <c r="N100" s="17" cm="1">
        <f t="array" ref="N100">_xlfn.XLOOKUP(1,(returns__6[ticker]=$N$1)*(returns__6[price_date]=H100),returns__6[simple_return],"")</f>
        <v>8.9875509999999999E-3</v>
      </c>
    </row>
    <row r="101" spans="1:14" x14ac:dyDescent="0.35">
      <c r="A101" t="s">
        <v>9</v>
      </c>
      <c r="B101" s="1">
        <v>45530</v>
      </c>
      <c r="C101">
        <v>950.53</v>
      </c>
      <c r="D101">
        <v>952.74</v>
      </c>
      <c r="E101">
        <v>-2.319626E-3</v>
      </c>
      <c r="F101">
        <v>-2.3223200000000001E-3</v>
      </c>
      <c r="H101" s="7">
        <v>45649</v>
      </c>
      <c r="I101" s="17" cm="1">
        <f t="array" ref="I101">_xlfn.XLOOKUP(1,($A$2:$A$3001=I$1)*($B$2:$B$3001=$H101),$E$2:$E$3001,"")</f>
        <v>4.5214327999999998E-2</v>
      </c>
      <c r="J101" s="17" cm="1">
        <f t="array" ref="J101">_xlfn.XLOOKUP(1,(returns__6[ticker]=$J$1)*(returns__6[price_date]=H101),returns__6[simple_return],"")</f>
        <v>5.2357444000000003E-2</v>
      </c>
      <c r="K101" s="17" cm="1">
        <f t="array" ref="K101">_xlfn.XLOOKUP(1,(returns__6[ticker]=$K$1)*(returns__6[price_date]=H101),returns__6[simple_return],"")</f>
        <v>5.0226000000000003E-4</v>
      </c>
      <c r="L101" s="17" cm="1">
        <f t="array" ref="L101">_xlfn.XLOOKUP(1,(returns__6[ticker]=$L$1)*(returns__6[price_date]=H101),returns__6[simple_return],"")</f>
        <v>3.7147025E-2</v>
      </c>
      <c r="M101" s="17" cm="1">
        <f t="array" ref="M101">_xlfn.XLOOKUP(1,(returns__6[ticker]=$M$1)*(returns__6[price_date]=H101),returns__6[simple_return],"")</f>
        <v>1.6621983999999999E-2</v>
      </c>
      <c r="N101" s="17" cm="1">
        <f t="array" ref="N101">_xlfn.XLOOKUP(1,(returns__6[ticker]=$N$1)*(returns__6[price_date]=H101),returns__6[simple_return],"")</f>
        <v>-1.542287E-3</v>
      </c>
    </row>
    <row r="102" spans="1:14" x14ac:dyDescent="0.35">
      <c r="A102" t="s">
        <v>10</v>
      </c>
      <c r="B102" s="1">
        <v>45530</v>
      </c>
      <c r="C102">
        <v>68.819999999999993</v>
      </c>
      <c r="D102">
        <v>71.84</v>
      </c>
      <c r="E102">
        <v>-4.2037862000000002E-2</v>
      </c>
      <c r="F102">
        <v>-4.2947024E-2</v>
      </c>
      <c r="H102" s="7">
        <v>45650</v>
      </c>
      <c r="I102" s="17" cm="1">
        <f t="array" ref="I102">_xlfn.XLOOKUP(1,($A$2:$A$3001=I$1)*($B$2:$B$3001=$H102),$E$2:$E$3001,"")</f>
        <v>1.3563403E-2</v>
      </c>
      <c r="J102" s="17" cm="1">
        <f t="array" ref="J102">_xlfn.XLOOKUP(1,(returns__6[ticker]=$J$1)*(returns__6[price_date]=H102),returns__6[simple_return],"")</f>
        <v>3.1547235E-2</v>
      </c>
      <c r="K102" s="17" cm="1">
        <f t="array" ref="K102">_xlfn.XLOOKUP(1,(returns__6[ticker]=$K$1)*(returns__6[price_date]=H102),returns__6[simple_return],"")</f>
        <v>1.5595716000000001E-2</v>
      </c>
      <c r="L102" s="17" cm="1">
        <f t="array" ref="L102">_xlfn.XLOOKUP(1,(returns__6[ticker]=$L$1)*(returns__6[price_date]=H102),returns__6[simple_return],"")</f>
        <v>-7.6606199999999997E-4</v>
      </c>
      <c r="M102" s="17" cm="1">
        <f t="array" ref="M102">_xlfn.XLOOKUP(1,(returns__6[ticker]=$M$1)*(returns__6[price_date]=H102),returns__6[simple_return],"")</f>
        <v>1.9251055E-2</v>
      </c>
      <c r="N102" s="17" cm="1">
        <f t="array" ref="N102">_xlfn.XLOOKUP(1,(returns__6[ticker]=$N$1)*(returns__6[price_date]=H102),returns__6[simple_return],"")</f>
        <v>1.0812685000000001E-2</v>
      </c>
    </row>
    <row r="103" spans="1:14" x14ac:dyDescent="0.35">
      <c r="A103" t="s">
        <v>11</v>
      </c>
      <c r="B103" s="1">
        <v>45530</v>
      </c>
      <c r="C103">
        <v>268.20999999999998</v>
      </c>
      <c r="D103">
        <v>267.44</v>
      </c>
      <c r="E103">
        <v>2.8791509999999999E-3</v>
      </c>
      <c r="F103">
        <v>2.875014E-3</v>
      </c>
      <c r="H103" s="7">
        <v>45652</v>
      </c>
      <c r="I103" s="17" cm="1">
        <f t="array" ref="I103">_xlfn.XLOOKUP(1,($A$2:$A$3001=I$1)*($B$2:$B$3001=$H103),$E$2:$E$3001,"")</f>
        <v>-9.7394890000000005E-3</v>
      </c>
      <c r="J103" s="17" cm="1">
        <f t="array" ref="J103">_xlfn.XLOOKUP(1,(returns__6[ticker]=$J$1)*(returns__6[price_date]=H103),returns__6[simple_return],"")</f>
        <v>2.3698264E-2</v>
      </c>
      <c r="K103" s="17" cm="1">
        <f t="array" ref="K103">_xlfn.XLOOKUP(1,(returns__6[ticker]=$K$1)*(returns__6[price_date]=H103),returns__6[simple_return],"")</f>
        <v>1.746523E-3</v>
      </c>
      <c r="L103" s="17" cm="1">
        <f t="array" ref="L103">_xlfn.XLOOKUP(1,(returns__6[ticker]=$L$1)*(returns__6[price_date]=H103),returns__6[simple_return],"")</f>
        <v>-1.9229080000000001E-3</v>
      </c>
      <c r="M103" s="17" cm="1">
        <f t="array" ref="M103">_xlfn.XLOOKUP(1,(returns__6[ticker]=$M$1)*(returns__6[price_date]=H103),returns__6[simple_return],"")</f>
        <v>-2.0698579999999999E-3</v>
      </c>
      <c r="N103" s="17" cm="1">
        <f t="array" ref="N103">_xlfn.XLOOKUP(1,(returns__6[ticker]=$N$1)*(returns__6[price_date]=H103),returns__6[simple_return],"")</f>
        <v>8.1085300000000005E-4</v>
      </c>
    </row>
    <row r="104" spans="1:14" x14ac:dyDescent="0.35">
      <c r="A104" t="s">
        <v>6</v>
      </c>
      <c r="B104" s="1">
        <v>45531</v>
      </c>
      <c r="C104">
        <v>150.5</v>
      </c>
      <c r="D104">
        <v>149.99</v>
      </c>
      <c r="E104">
        <v>3.400227E-3</v>
      </c>
      <c r="F104">
        <v>3.3944589999999998E-3</v>
      </c>
      <c r="H104" s="7">
        <v>45653</v>
      </c>
      <c r="I104" s="17" cm="1">
        <f t="array" ref="I104">_xlfn.XLOOKUP(1,($A$2:$A$3001=I$1)*($B$2:$B$3001=$H104),$E$2:$E$3001,"")</f>
        <v>1.039501E-3</v>
      </c>
      <c r="J104" s="17" cm="1">
        <f t="array" ref="J104">_xlfn.XLOOKUP(1,(returns__6[ticker]=$J$1)*(returns__6[price_date]=H104),returns__6[simple_return],"")</f>
        <v>-1.4713075000000001E-2</v>
      </c>
      <c r="K104" s="17" cm="1">
        <f t="array" ref="K104">_xlfn.XLOOKUP(1,(returns__6[ticker]=$K$1)*(returns__6[price_date]=H104),returns__6[simple_return],"")</f>
        <v>-9.6713709999999998E-3</v>
      </c>
      <c r="L104" s="17" cm="1">
        <f t="array" ref="L104">_xlfn.XLOOKUP(1,(returns__6[ticker]=$L$1)*(returns__6[price_date]=H104),returns__6[simple_return],"")</f>
        <v>-1.3813684999999999E-2</v>
      </c>
      <c r="M104" s="17" cm="1">
        <f t="array" ref="M104">_xlfn.XLOOKUP(1,(returns__6[ticker]=$M$1)*(returns__6[price_date]=H104),returns__6[simple_return],"")</f>
        <v>-1.8062397000000001E-2</v>
      </c>
      <c r="N104" s="17" cm="1">
        <f t="array" ref="N104">_xlfn.XLOOKUP(1,(returns__6[ticker]=$N$1)*(returns__6[price_date]=H104),returns__6[simple_return],"")</f>
        <v>-7.0113119999999996E-3</v>
      </c>
    </row>
    <row r="105" spans="1:14" x14ac:dyDescent="0.35">
      <c r="A105" t="s">
        <v>7</v>
      </c>
      <c r="B105" s="1">
        <v>45531</v>
      </c>
      <c r="C105">
        <v>161.38999999999999</v>
      </c>
      <c r="D105">
        <v>159.62</v>
      </c>
      <c r="E105">
        <v>1.1088835999999999E-2</v>
      </c>
      <c r="F105">
        <v>1.1027805999999999E-2</v>
      </c>
      <c r="H105" s="7">
        <v>45656</v>
      </c>
      <c r="I105" s="17" cm="1">
        <f t="array" ref="I105">_xlfn.XLOOKUP(1,($A$2:$A$3001=I$1)*($B$2:$B$3001=$H105),$E$2:$E$3001,"")</f>
        <v>-2.1966611E-2</v>
      </c>
      <c r="J105" s="17" cm="1">
        <f t="array" ref="J105">_xlfn.XLOOKUP(1,(returns__6[ticker]=$J$1)*(returns__6[price_date]=H105),returns__6[simple_return],"")</f>
        <v>-2.5522234000000001E-2</v>
      </c>
      <c r="K105" s="17" cm="1">
        <f t="array" ref="K105">_xlfn.XLOOKUP(1,(returns__6[ticker]=$K$1)*(returns__6[price_date]=H105),returns__6[simple_return],"")</f>
        <v>-1.2356750999999999E-2</v>
      </c>
      <c r="L105" s="17" cm="1">
        <f t="array" ref="L105">_xlfn.XLOOKUP(1,(returns__6[ticker]=$L$1)*(returns__6[price_date]=H105),returns__6[simple_return],"")</f>
        <v>-1.1913122E-2</v>
      </c>
      <c r="M105" s="17" cm="1">
        <f t="array" ref="M105">_xlfn.XLOOKUP(1,(returns__6[ticker]=$M$1)*(returns__6[price_date]=H105),returns__6[simple_return],"")</f>
        <v>-1.7250484E-2</v>
      </c>
      <c r="N105" s="17" cm="1">
        <f t="array" ref="N105">_xlfn.XLOOKUP(1,(returns__6[ticker]=$N$1)*(returns__6[price_date]=H105),returns__6[simple_return],"")</f>
        <v>-1.0512772E-2</v>
      </c>
    </row>
    <row r="106" spans="1:14" x14ac:dyDescent="0.35">
      <c r="A106" t="s">
        <v>8</v>
      </c>
      <c r="B106" s="1">
        <v>45531</v>
      </c>
      <c r="C106">
        <v>255.03</v>
      </c>
      <c r="D106">
        <v>253.88</v>
      </c>
      <c r="E106">
        <v>4.5296989999999999E-3</v>
      </c>
      <c r="F106">
        <v>4.5194709999999997E-3</v>
      </c>
      <c r="H106" s="7">
        <v>45657</v>
      </c>
      <c r="I106" s="17" cm="1">
        <f t="array" ref="I106">_xlfn.XLOOKUP(1,($A$2:$A$3001=I$1)*($B$2:$B$3001=$H106),$E$2:$E$3001,"")</f>
        <v>-1.3475988E-2</v>
      </c>
      <c r="J106" s="17" cm="1">
        <f t="array" ref="J106">_xlfn.XLOOKUP(1,(returns__6[ticker]=$J$1)*(returns__6[price_date]=H106),returns__6[simple_return],"")</f>
        <v>-1.5875711000000001E-2</v>
      </c>
      <c r="K106" s="17" cm="1">
        <f t="array" ref="K106">_xlfn.XLOOKUP(1,(returns__6[ticker]=$K$1)*(returns__6[price_date]=H106),returns__6[simple_return],"")</f>
        <v>-1.8161640000000001E-3</v>
      </c>
      <c r="L106" s="17" cm="1">
        <f t="array" ref="L106">_xlfn.XLOOKUP(1,(returns__6[ticker]=$L$1)*(returns__6[price_date]=H106),returns__6[simple_return],"")</f>
        <v>-2.3777529999999998E-3</v>
      </c>
      <c r="M106" s="17" cm="1">
        <f t="array" ref="M106">_xlfn.XLOOKUP(1,(returns__6[ticker]=$M$1)*(returns__6[price_date]=H106),returns__6[simple_return],"")</f>
        <v>-1.0836468E-2</v>
      </c>
      <c r="N106" s="17" cm="1">
        <f t="array" ref="N106">_xlfn.XLOOKUP(1,(returns__6[ticker]=$N$1)*(returns__6[price_date]=H106),returns__6[simple_return],"")</f>
        <v>2.3151819999999998E-3</v>
      </c>
    </row>
    <row r="107" spans="1:14" x14ac:dyDescent="0.35">
      <c r="A107" t="s">
        <v>9</v>
      </c>
      <c r="B107" s="1">
        <v>45531</v>
      </c>
      <c r="C107">
        <v>954.48</v>
      </c>
      <c r="D107">
        <v>950.53</v>
      </c>
      <c r="E107">
        <v>4.1555760000000002E-3</v>
      </c>
      <c r="F107">
        <v>4.1469660000000002E-3</v>
      </c>
      <c r="H107" s="7">
        <v>45659</v>
      </c>
      <c r="I107" s="17" cm="1">
        <f t="array" ref="I107">_xlfn.XLOOKUP(1,($A$2:$A$3001=I$1)*($B$2:$B$3001=$H107),$E$2:$E$3001,"")</f>
        <v>-1.3246130000000001E-3</v>
      </c>
      <c r="J107" s="17" cm="1">
        <f t="array" ref="J107">_xlfn.XLOOKUP(1,(returns__6[ticker]=$J$1)*(returns__6[price_date]=H107),returns__6[simple_return],"")</f>
        <v>6.0386499999999998E-4</v>
      </c>
      <c r="K107" s="17" cm="1">
        <f t="array" ref="K107">_xlfn.XLOOKUP(1,(returns__6[ticker]=$K$1)*(returns__6[price_date]=H107),returns__6[simple_return],"")</f>
        <v>5.5257930000000002E-3</v>
      </c>
      <c r="L107" s="17" cm="1">
        <f t="array" ref="L107">_xlfn.XLOOKUP(1,(returns__6[ticker]=$L$1)*(returns__6[price_date]=H107),returns__6[simple_return],"")</f>
        <v>7.8626939999999999E-3</v>
      </c>
      <c r="M107" s="17" cm="1">
        <f t="array" ref="M107">_xlfn.XLOOKUP(1,(returns__6[ticker]=$M$1)*(returns__6[price_date]=H107),returns__6[simple_return],"")</f>
        <v>2.8157537E-2</v>
      </c>
      <c r="N107" s="17" cm="1">
        <f t="array" ref="N107">_xlfn.XLOOKUP(1,(returns__6[ticker]=$N$1)*(returns__6[price_date]=H107),returns__6[simple_return],"")</f>
        <v>-5.1892170000000003E-3</v>
      </c>
    </row>
    <row r="108" spans="1:14" x14ac:dyDescent="0.35">
      <c r="A108" t="s">
        <v>10</v>
      </c>
      <c r="B108" s="1">
        <v>45531</v>
      </c>
      <c r="C108">
        <v>69.709999999999994</v>
      </c>
      <c r="D108">
        <v>68.819999999999993</v>
      </c>
      <c r="E108">
        <v>1.2932287000000001E-2</v>
      </c>
      <c r="F108">
        <v>1.2849378999999999E-2</v>
      </c>
      <c r="H108" s="7">
        <v>45660</v>
      </c>
      <c r="I108" s="17" cm="1">
        <f t="array" ref="I108">_xlfn.XLOOKUP(1,($A$2:$A$3001=I$1)*($B$2:$B$3001=$H108),$E$2:$E$3001,"")</f>
        <v>3.9293707999999997E-2</v>
      </c>
      <c r="J108" s="17" cm="1">
        <f t="array" ref="J108">_xlfn.XLOOKUP(1,(returns__6[ticker]=$J$1)*(returns__6[price_date]=H108),returns__6[simple_return],"")</f>
        <v>2.4571079999999999E-3</v>
      </c>
      <c r="K108" s="17" cm="1">
        <f t="array" ref="K108">_xlfn.XLOOKUP(1,(returns__6[ticker]=$K$1)*(returns__6[price_date]=H108),returns__6[simple_return],"")</f>
        <v>1.5581543E-2</v>
      </c>
      <c r="L108" s="17" cm="1">
        <f t="array" ref="L108">_xlfn.XLOOKUP(1,(returns__6[ticker]=$L$1)*(returns__6[price_date]=H108),returns__6[simple_return],"")</f>
        <v>5.0252550000000002E-3</v>
      </c>
      <c r="M108" s="17" cm="1">
        <f t="array" ref="M108">_xlfn.XLOOKUP(1,(returns__6[ticker]=$M$1)*(returns__6[price_date]=H108),returns__6[simple_return],"")</f>
        <v>4.0683338999999999E-2</v>
      </c>
      <c r="N108" s="17" cm="1">
        <f t="array" ref="N108">_xlfn.XLOOKUP(1,(returns__6[ticker]=$N$1)*(returns__6[price_date]=H108),returns__6[simple_return],"")</f>
        <v>1.6221370000000001E-3</v>
      </c>
    </row>
    <row r="109" spans="1:14" x14ac:dyDescent="0.35">
      <c r="A109" t="s">
        <v>11</v>
      </c>
      <c r="B109" s="1">
        <v>45531</v>
      </c>
      <c r="C109">
        <v>270.72000000000003</v>
      </c>
      <c r="D109">
        <v>268.20999999999998</v>
      </c>
      <c r="E109">
        <v>9.3583390000000002E-3</v>
      </c>
      <c r="F109">
        <v>9.3148209999999992E-3</v>
      </c>
      <c r="H109" s="7">
        <v>45663</v>
      </c>
      <c r="I109" s="17" cm="1">
        <f t="array" ref="I109">_xlfn.XLOOKUP(1,($A$2:$A$3001=I$1)*($B$2:$B$3001=$H109),$E$2:$E$3001,"")</f>
        <v>3.3341309999999999E-2</v>
      </c>
      <c r="J109" s="17" cm="1">
        <f t="array" ref="J109">_xlfn.XLOOKUP(1,(returns__6[ticker]=$J$1)*(returns__6[price_date]=H109),returns__6[simple_return],"")</f>
        <v>1.6598581000000001E-2</v>
      </c>
      <c r="K109" s="17" cm="1">
        <f t="array" ref="K109">_xlfn.XLOOKUP(1,(returns__6[ticker]=$K$1)*(returns__6[price_date]=H109),returns__6[simple_return],"")</f>
        <v>-3.9593509999999998E-3</v>
      </c>
      <c r="L109" s="17" cm="1">
        <f t="array" ref="L109">_xlfn.XLOOKUP(1,(returns__6[ticker]=$L$1)*(returns__6[price_date]=H109),returns__6[simple_return],"")</f>
        <v>-2.1586230000000001E-2</v>
      </c>
      <c r="M109" s="17" cm="1">
        <f t="array" ref="M109">_xlfn.XLOOKUP(1,(returns__6[ticker]=$M$1)*(returns__6[price_date]=H109),returns__6[simple_return],"")</f>
        <v>7.0231850000000004E-3</v>
      </c>
      <c r="N109" s="17" cm="1">
        <f t="array" ref="N109">_xlfn.XLOOKUP(1,(returns__6[ticker]=$N$1)*(returns__6[price_date]=H109),returns__6[simple_return],"")</f>
        <v>-5.9382050000000002E-3</v>
      </c>
    </row>
    <row r="110" spans="1:14" x14ac:dyDescent="0.35">
      <c r="A110" t="s">
        <v>6</v>
      </c>
      <c r="B110" s="1">
        <v>45532</v>
      </c>
      <c r="C110">
        <v>146.36000000000001</v>
      </c>
      <c r="D110">
        <v>150.5</v>
      </c>
      <c r="E110">
        <v>-2.7508306E-2</v>
      </c>
      <c r="F110">
        <v>-2.7893744000000002E-2</v>
      </c>
      <c r="H110" s="7">
        <v>45664</v>
      </c>
      <c r="I110" s="17" cm="1">
        <f t="array" ref="I110">_xlfn.XLOOKUP(1,($A$2:$A$3001=I$1)*($B$2:$B$3001=$H110),$E$2:$E$3001,"")</f>
        <v>-1.7136241E-2</v>
      </c>
      <c r="J110" s="17" cm="1">
        <f t="array" ref="J110">_xlfn.XLOOKUP(1,(returns__6[ticker]=$J$1)*(returns__6[price_date]=H110),returns__6[simple_return],"")</f>
        <v>-3.2866630000000001E-2</v>
      </c>
      <c r="K110" s="17" cm="1">
        <f t="array" ref="K110">_xlfn.XLOOKUP(1,(returns__6[ticker]=$K$1)*(returns__6[price_date]=H110),returns__6[simple_return],"")</f>
        <v>4.6376000000000002E-4</v>
      </c>
      <c r="L110" s="17" cm="1">
        <f t="array" ref="L110">_xlfn.XLOOKUP(1,(returns__6[ticker]=$L$1)*(returns__6[price_date]=H110),returns__6[simple_return],"")</f>
        <v>1.0704483000000001E-2</v>
      </c>
      <c r="M110" s="17" cm="1">
        <f t="array" ref="M110">_xlfn.XLOOKUP(1,(returns__6[ticker]=$M$1)*(returns__6[price_date]=H110),returns__6[simple_return],"")</f>
        <v>-2.3359382000000001E-2</v>
      </c>
      <c r="N110" s="17" cm="1">
        <f t="array" ref="N110">_xlfn.XLOOKUP(1,(returns__6[ticker]=$N$1)*(returns__6[price_date]=H110),returns__6[simple_return],"")</f>
        <v>-4.3764379999999999E-3</v>
      </c>
    </row>
    <row r="111" spans="1:14" x14ac:dyDescent="0.35">
      <c r="A111" t="s">
        <v>7</v>
      </c>
      <c r="B111" s="1">
        <v>45532</v>
      </c>
      <c r="C111">
        <v>158.18</v>
      </c>
      <c r="D111">
        <v>161.38999999999999</v>
      </c>
      <c r="E111">
        <v>-1.9889707999999999E-2</v>
      </c>
      <c r="F111">
        <v>-2.0090171E-2</v>
      </c>
      <c r="H111" s="7">
        <v>45665</v>
      </c>
      <c r="I111" s="17" cm="1">
        <f t="array" ref="I111">_xlfn.XLOOKUP(1,($A$2:$A$3001=I$1)*($B$2:$B$3001=$H111),$E$2:$E$3001,"")</f>
        <v>-4.3116311999999997E-2</v>
      </c>
      <c r="J111" s="17" cm="1">
        <f t="array" ref="J111">_xlfn.XLOOKUP(1,(returns__6[ticker]=$J$1)*(returns__6[price_date]=H111),returns__6[simple_return],"")</f>
        <v>2.9303710000000002E-3</v>
      </c>
      <c r="K111" s="17" cm="1">
        <f t="array" ref="K111">_xlfn.XLOOKUP(1,(returns__6[ticker]=$K$1)*(returns__6[price_date]=H111),returns__6[simple_return],"")</f>
        <v>2.7481620000000002E-3</v>
      </c>
      <c r="L111" s="17" cm="1">
        <f t="array" ref="L111">_xlfn.XLOOKUP(1,(returns__6[ticker]=$L$1)*(returns__6[price_date]=H111),returns__6[simple_return],"")</f>
        <v>1.8013939999999999E-2</v>
      </c>
      <c r="M111" s="17" cm="1">
        <f t="array" ref="M111">_xlfn.XLOOKUP(1,(returns__6[ticker]=$M$1)*(returns__6[price_date]=H111),returns__6[simple_return],"")</f>
        <v>1.7207262000000001E-2</v>
      </c>
      <c r="N111" s="17" cm="1">
        <f t="array" ref="N111">_xlfn.XLOOKUP(1,(returns__6[ticker]=$N$1)*(returns__6[price_date]=H111),returns__6[simple_return],"")</f>
        <v>2.9839250000000001E-3</v>
      </c>
    </row>
    <row r="112" spans="1:14" x14ac:dyDescent="0.35">
      <c r="A112" t="s">
        <v>8</v>
      </c>
      <c r="B112" s="1">
        <v>45532</v>
      </c>
      <c r="C112">
        <v>257.08999999999997</v>
      </c>
      <c r="D112">
        <v>255.03</v>
      </c>
      <c r="E112">
        <v>8.0774809999999992E-3</v>
      </c>
      <c r="F112">
        <v>8.045033E-3</v>
      </c>
      <c r="H112" s="7">
        <v>45667</v>
      </c>
      <c r="I112" s="17" cm="1">
        <f t="array" ref="I112">_xlfn.XLOOKUP(1,($A$2:$A$3001=I$1)*($B$2:$B$3001=$H112),$E$2:$E$3001,"")</f>
        <v>-4.7603413999999997E-2</v>
      </c>
      <c r="J112" s="17" cm="1">
        <f t="array" ref="J112">_xlfn.XLOOKUP(1,(returns__6[ticker]=$J$1)*(returns__6[price_date]=H112),returns__6[simple_return],"")</f>
        <v>-2.1804543999999999E-2</v>
      </c>
      <c r="K112" s="17" cm="1">
        <f t="array" ref="K112">_xlfn.XLOOKUP(1,(returns__6[ticker]=$K$1)*(returns__6[price_date]=H112),returns__6[simple_return],"")</f>
        <v>-3.1533762999999999E-2</v>
      </c>
      <c r="L112" s="17" cm="1">
        <f t="array" ref="L112">_xlfn.XLOOKUP(1,(returns__6[ticker]=$L$1)*(returns__6[price_date]=H112),returns__6[simple_return],"")</f>
        <v>1.6107314000000001E-2</v>
      </c>
      <c r="M112" s="17" cm="1">
        <f t="array" ref="M112">_xlfn.XLOOKUP(1,(returns__6[ticker]=$M$1)*(returns__6[price_date]=H112),returns__6[simple_return],"")</f>
        <v>-3.3071133000000003E-2</v>
      </c>
      <c r="N112" s="17" cm="1">
        <f t="array" ref="N112">_xlfn.XLOOKUP(1,(returns__6[ticker]=$N$1)*(returns__6[price_date]=H112),returns__6[simple_return],"")</f>
        <v>-1.5642994E-2</v>
      </c>
    </row>
    <row r="113" spans="1:14" x14ac:dyDescent="0.35">
      <c r="A113" t="s">
        <v>9</v>
      </c>
      <c r="B113" s="1">
        <v>45532</v>
      </c>
      <c r="C113">
        <v>948.94</v>
      </c>
      <c r="D113">
        <v>954.48</v>
      </c>
      <c r="E113">
        <v>-5.8042079999999999E-3</v>
      </c>
      <c r="F113">
        <v>-5.8211169999999998E-3</v>
      </c>
      <c r="H113" s="7">
        <v>45670</v>
      </c>
      <c r="I113" s="17" cm="1">
        <f t="array" ref="I113">_xlfn.XLOOKUP(1,($A$2:$A$3001=I$1)*($B$2:$B$3001=$H113),$E$2:$E$3001,"")</f>
        <v>1.1030679E-2</v>
      </c>
      <c r="J113" s="17" cm="1">
        <f t="array" ref="J113">_xlfn.XLOOKUP(1,(returns__6[ticker]=$J$1)*(returns__6[price_date]=H113),returns__6[simple_return],"")</f>
        <v>4.3689540000000004E-3</v>
      </c>
      <c r="K113" s="17" cm="1">
        <f t="array" ref="K113">_xlfn.XLOOKUP(1,(returns__6[ticker]=$K$1)*(returns__6[price_date]=H113),returns__6[simple_return],"")</f>
        <v>1.268326E-2</v>
      </c>
      <c r="L113" s="17" cm="1">
        <f t="array" ref="L113">_xlfn.XLOOKUP(1,(returns__6[ticker]=$L$1)*(returns__6[price_date]=H113),returns__6[simple_return],"")</f>
        <v>-3.025378E-3</v>
      </c>
      <c r="M113" s="17" cm="1">
        <f t="array" ref="M113">_xlfn.XLOOKUP(1,(returns__6[ticker]=$M$1)*(returns__6[price_date]=H113),returns__6[simple_return],"")</f>
        <v>7.2603219999999996E-3</v>
      </c>
      <c r="N113" s="17" cm="1">
        <f t="array" ref="N113">_xlfn.XLOOKUP(1,(returns__6[ticker]=$N$1)*(returns__6[price_date]=H113),returns__6[simple_return],"")</f>
        <v>-2.5673520000000002E-3</v>
      </c>
    </row>
    <row r="114" spans="1:14" x14ac:dyDescent="0.35">
      <c r="A114" t="s">
        <v>10</v>
      </c>
      <c r="B114" s="1">
        <v>45532</v>
      </c>
      <c r="C114">
        <v>68.44</v>
      </c>
      <c r="D114">
        <v>69.709999999999994</v>
      </c>
      <c r="E114">
        <v>-1.8218333E-2</v>
      </c>
      <c r="F114">
        <v>-1.8386329999999999E-2</v>
      </c>
      <c r="H114" s="7">
        <v>45671</v>
      </c>
      <c r="I114" s="17" cm="1">
        <f t="array" ref="I114">_xlfn.XLOOKUP(1,($A$2:$A$3001=I$1)*($B$2:$B$3001=$H114),$E$2:$E$3001,"")</f>
        <v>-1.0484146E-2</v>
      </c>
      <c r="J114" s="17" cm="1">
        <f t="array" ref="J114">_xlfn.XLOOKUP(1,(returns__6[ticker]=$J$1)*(returns__6[price_date]=H114),returns__6[simple_return],"")</f>
        <v>-2.6188470000000001E-3</v>
      </c>
      <c r="K114" s="17" cm="1">
        <f t="array" ref="K114">_xlfn.XLOOKUP(1,(returns__6[ticker]=$K$1)*(returns__6[price_date]=H114),returns__6[simple_return],"")</f>
        <v>1.1245033999999999E-2</v>
      </c>
      <c r="L114" s="17" cm="1">
        <f t="array" ref="L114">_xlfn.XLOOKUP(1,(returns__6[ticker]=$L$1)*(returns__6[price_date]=H114),returns__6[simple_return],"")</f>
        <v>-6.5920148999999997E-2</v>
      </c>
      <c r="M114" s="17" cm="1">
        <f t="array" ref="M114">_xlfn.XLOOKUP(1,(returns__6[ticker]=$M$1)*(returns__6[price_date]=H114),returns__6[simple_return],"")</f>
        <v>4.3421600000000002E-4</v>
      </c>
      <c r="N114" s="17" cm="1">
        <f t="array" ref="N114">_xlfn.XLOOKUP(1,(returns__6[ticker]=$N$1)*(returns__6[price_date]=H114),returns__6[simple_return],"")</f>
        <v>7.0702459999999996E-3</v>
      </c>
    </row>
    <row r="115" spans="1:14" x14ac:dyDescent="0.35">
      <c r="A115" t="s">
        <v>11</v>
      </c>
      <c r="B115" s="1">
        <v>45532</v>
      </c>
      <c r="C115">
        <v>269.19</v>
      </c>
      <c r="D115">
        <v>270.72000000000003</v>
      </c>
      <c r="E115">
        <v>-5.6515960000000001E-3</v>
      </c>
      <c r="F115">
        <v>-5.6676260000000003E-3</v>
      </c>
      <c r="H115" s="7">
        <v>45672</v>
      </c>
      <c r="I115" s="17" cm="1">
        <f t="array" ref="I115">_xlfn.XLOOKUP(1,($A$2:$A$3001=I$1)*($B$2:$B$3001=$H115),$E$2:$E$3001,"")</f>
        <v>3.3336205000000001E-2</v>
      </c>
      <c r="J115" s="17" cm="1">
        <f t="array" ref="J115">_xlfn.XLOOKUP(1,(returns__6[ticker]=$J$1)*(returns__6[price_date]=H115),returns__6[simple_return],"")</f>
        <v>1.4686248000000001E-2</v>
      </c>
      <c r="K115" s="17" cm="1">
        <f t="array" ref="K115">_xlfn.XLOOKUP(1,(returns__6[ticker]=$K$1)*(returns__6[price_date]=H115),returns__6[simple_return],"")</f>
        <v>3.9818883999999999E-2</v>
      </c>
      <c r="L115" s="17" cm="1">
        <f t="array" ref="L115">_xlfn.XLOOKUP(1,(returns__6[ticker]=$L$1)*(returns__6[price_date]=H115),returns__6[simple_return],"")</f>
        <v>2.4566729999999999E-3</v>
      </c>
      <c r="M115" s="17" cm="1">
        <f t="array" ref="M115">_xlfn.XLOOKUP(1,(returns__6[ticker]=$M$1)*(returns__6[price_date]=H115),returns__6[simple_return],"")</f>
        <v>6.9444440000000001E-3</v>
      </c>
      <c r="N115" s="17" cm="1">
        <f t="array" ref="N115">_xlfn.XLOOKUP(1,(returns__6[ticker]=$N$1)*(returns__6[price_date]=H115),returns__6[simple_return],"")</f>
        <v>2.3261832999999999E-2</v>
      </c>
    </row>
    <row r="116" spans="1:14" x14ac:dyDescent="0.35">
      <c r="A116" t="s">
        <v>6</v>
      </c>
      <c r="B116" s="1">
        <v>45533</v>
      </c>
      <c r="C116">
        <v>145.49</v>
      </c>
      <c r="D116">
        <v>146.36000000000001</v>
      </c>
      <c r="E116">
        <v>-5.9442469999999997E-3</v>
      </c>
      <c r="F116">
        <v>-5.961984E-3</v>
      </c>
      <c r="H116" s="7">
        <v>45673</v>
      </c>
      <c r="I116" s="17" cm="1">
        <f t="array" ref="I116">_xlfn.XLOOKUP(1,($A$2:$A$3001=I$1)*($B$2:$B$3001=$H116),$E$2:$E$3001,"")</f>
        <v>-1.2670890000000001E-2</v>
      </c>
      <c r="J116" s="17" cm="1">
        <f t="array" ref="J116">_xlfn.XLOOKUP(1,(returns__6[ticker]=$J$1)*(returns__6[price_date]=H116),returns__6[simple_return],"")</f>
        <v>6.1842110000000002E-3</v>
      </c>
      <c r="K116" s="17" cm="1">
        <f t="array" ref="K116">_xlfn.XLOOKUP(1,(returns__6[ticker]=$K$1)*(returns__6[price_date]=H116),returns__6[simple_return],"")</f>
        <v>-2.6895489999999998E-3</v>
      </c>
      <c r="L116" s="17" cm="1">
        <f t="array" ref="L116">_xlfn.XLOOKUP(1,(returns__6[ticker]=$L$1)*(returns__6[price_date]=H116),returns__6[simple_return],"")</f>
        <v>1.4543215E-2</v>
      </c>
      <c r="M116" s="17" cm="1">
        <f t="array" ref="M116">_xlfn.XLOOKUP(1,(returns__6[ticker]=$M$1)*(returns__6[price_date]=H116),returns__6[simple_return],"")</f>
        <v>1.362069E-2</v>
      </c>
      <c r="N116" s="17" cm="1">
        <f t="array" ref="N116">_xlfn.XLOOKUP(1,(returns__6[ticker]=$N$1)*(returns__6[price_date]=H116),returns__6[simple_return],"")</f>
        <v>3.0669030000000002E-3</v>
      </c>
    </row>
    <row r="117" spans="1:14" x14ac:dyDescent="0.35">
      <c r="A117" t="s">
        <v>7</v>
      </c>
      <c r="B117" s="1">
        <v>45533</v>
      </c>
      <c r="C117">
        <v>156.93</v>
      </c>
      <c r="D117">
        <v>158.18</v>
      </c>
      <c r="E117">
        <v>-7.9023900000000005E-3</v>
      </c>
      <c r="F117">
        <v>-7.9337790000000002E-3</v>
      </c>
      <c r="H117" s="7">
        <v>45674</v>
      </c>
      <c r="I117" s="17" cm="1">
        <f t="array" ref="I117">_xlfn.XLOOKUP(1,($A$2:$A$3001=I$1)*($B$2:$B$3001=$H117),$E$2:$E$3001,"")</f>
        <v>2.5498143000000001E-2</v>
      </c>
      <c r="J117" s="17" cm="1">
        <f t="array" ref="J117">_xlfn.XLOOKUP(1,(returns__6[ticker]=$J$1)*(returns__6[price_date]=H117),returns__6[simple_return],"")</f>
        <v>3.5002832999999997E-2</v>
      </c>
      <c r="K117" s="17" cm="1">
        <f t="array" ref="K117">_xlfn.XLOOKUP(1,(returns__6[ticker]=$K$1)*(returns__6[price_date]=H117),returns__6[simple_return],"")</f>
        <v>3.4673170000000001E-3</v>
      </c>
      <c r="L117" s="17" cm="1">
        <f t="array" ref="L117">_xlfn.XLOOKUP(1,(returns__6[ticker]=$L$1)*(returns__6[price_date]=H117),returns__6[simple_return],"")</f>
        <v>-4.2080252999999998E-2</v>
      </c>
      <c r="M117" s="17" cm="1">
        <f t="array" ref="M117">_xlfn.XLOOKUP(1,(returns__6[ticker]=$M$1)*(returns__6[price_date]=H117),returns__6[simple_return],"")</f>
        <v>6.1064806999999999E-2</v>
      </c>
      <c r="N117" s="17" cm="1">
        <f t="array" ref="N117">_xlfn.XLOOKUP(1,(returns__6[ticker]=$N$1)*(returns__6[price_date]=H117),returns__6[simple_return],"")</f>
        <v>7.4704489999999997E-3</v>
      </c>
    </row>
    <row r="118" spans="1:14" x14ac:dyDescent="0.35">
      <c r="A118" t="s">
        <v>8</v>
      </c>
      <c r="B118" s="1">
        <v>45533</v>
      </c>
      <c r="C118">
        <v>259.83999999999997</v>
      </c>
      <c r="D118">
        <v>257.08999999999997</v>
      </c>
      <c r="E118">
        <v>1.0696643E-2</v>
      </c>
      <c r="F118">
        <v>1.0639839E-2</v>
      </c>
      <c r="H118" s="7">
        <v>45678</v>
      </c>
      <c r="I118" s="17" cm="1">
        <f t="array" ref="I118">_xlfn.XLOOKUP(1,($A$2:$A$3001=I$1)*($B$2:$B$3001=$H118),$E$2:$E$3001,"")</f>
        <v>6.7511940000000003E-3</v>
      </c>
      <c r="J118" s="17" cm="1">
        <f t="array" ref="J118">_xlfn.XLOOKUP(1,(returns__6[ticker]=$J$1)*(returns__6[price_date]=H118),returns__6[simple_return],"")</f>
        <v>1.2087264E-2</v>
      </c>
      <c r="K118" s="17" cm="1">
        <f t="array" ref="K118">_xlfn.XLOOKUP(1,(returns__6[ticker]=$K$1)*(returns__6[price_date]=H118),returns__6[simple_return],"")</f>
        <v>1.7244689000000001E-2</v>
      </c>
      <c r="L118" s="17" cm="1">
        <f t="array" ref="L118">_xlfn.XLOOKUP(1,(returns__6[ticker]=$L$1)*(returns__6[price_date]=H118),returns__6[simple_return],"")</f>
        <v>2.2915174E-2</v>
      </c>
      <c r="M118" s="17" cm="1">
        <f t="array" ref="M118">_xlfn.XLOOKUP(1,(returns__6[ticker]=$M$1)*(returns__6[price_date]=H118),returns__6[simple_return],"")</f>
        <v>-7.8550819999999993E-3</v>
      </c>
      <c r="N118" s="17" cm="1">
        <f t="array" ref="N118">_xlfn.XLOOKUP(1,(returns__6[ticker]=$N$1)*(returns__6[price_date]=H118),returns__6[simple_return],"")</f>
        <v>1.2546148999999999E-2</v>
      </c>
    </row>
    <row r="119" spans="1:14" x14ac:dyDescent="0.35">
      <c r="A119" t="s">
        <v>9</v>
      </c>
      <c r="B119" s="1">
        <v>45533</v>
      </c>
      <c r="C119">
        <v>940.2</v>
      </c>
      <c r="D119">
        <v>948.94</v>
      </c>
      <c r="E119">
        <v>-9.2102769999999994E-3</v>
      </c>
      <c r="F119">
        <v>-9.2529540000000007E-3</v>
      </c>
      <c r="H119" s="7">
        <v>45679</v>
      </c>
      <c r="I119" s="17" cm="1">
        <f t="array" ref="I119">_xlfn.XLOOKUP(1,($A$2:$A$3001=I$1)*($B$2:$B$3001=$H119),$E$2:$E$3001,"")</f>
        <v>1.202159E-2</v>
      </c>
      <c r="J119" s="17" cm="1">
        <f t="array" ref="J119">_xlfn.XLOOKUP(1,(returns__6[ticker]=$J$1)*(returns__6[price_date]=H119),returns__6[simple_return],"")</f>
        <v>2.4967750000000001E-3</v>
      </c>
      <c r="K119" s="17" cm="1">
        <f t="array" ref="K119">_xlfn.XLOOKUP(1,(returns__6[ticker]=$K$1)*(returns__6[price_date]=H119),returns__6[simple_return],"")</f>
        <v>1.3524138999999999E-2</v>
      </c>
      <c r="L119" s="17" cm="1">
        <f t="array" ref="L119">_xlfn.XLOOKUP(1,(returns__6[ticker]=$L$1)*(returns__6[price_date]=H119),returns__6[simple_return],"")</f>
        <v>1.5666465000000001E-2</v>
      </c>
      <c r="M119" s="17" cm="1">
        <f t="array" ref="M119">_xlfn.XLOOKUP(1,(returns__6[ticker]=$M$1)*(returns__6[price_date]=H119),returns__6[simple_return],"")</f>
        <v>1.1552755E-2</v>
      </c>
      <c r="N119" s="17" cm="1">
        <f t="array" ref="N119">_xlfn.XLOOKUP(1,(returns__6[ticker]=$N$1)*(returns__6[price_date]=H119),returns__6[simple_return],"")</f>
        <v>-2.1629599999999999E-4</v>
      </c>
    </row>
    <row r="120" spans="1:14" x14ac:dyDescent="0.35">
      <c r="A120" t="s">
        <v>10</v>
      </c>
      <c r="B120" s="1">
        <v>45533</v>
      </c>
      <c r="C120">
        <v>69.84</v>
      </c>
      <c r="D120">
        <v>68.44</v>
      </c>
      <c r="E120">
        <v>2.0455873999999999E-2</v>
      </c>
      <c r="F120">
        <v>2.0249462999999999E-2</v>
      </c>
      <c r="H120" s="7">
        <v>45680</v>
      </c>
      <c r="I120" s="17" cm="1">
        <f t="array" ref="I120">_xlfn.XLOOKUP(1,($A$2:$A$3001=I$1)*($B$2:$B$3001=$H120),$E$2:$E$3001,"")</f>
        <v>-5.7373739999999999E-3</v>
      </c>
      <c r="J120" s="17" cm="1">
        <f t="array" ref="J120">_xlfn.XLOOKUP(1,(returns__6[ticker]=$J$1)*(returns__6[price_date]=H120),returns__6[simple_return],"")</f>
        <v>-2.6150850000000001E-3</v>
      </c>
      <c r="K120" s="17" cm="1">
        <f t="array" ref="K120">_xlfn.XLOOKUP(1,(returns__6[ticker]=$K$1)*(returns__6[price_date]=H120),returns__6[simple_return],"")</f>
        <v>1.1233514E-2</v>
      </c>
      <c r="L120" s="17" cm="1">
        <f t="array" ref="L120">_xlfn.XLOOKUP(1,(returns__6[ticker]=$L$1)*(returns__6[price_date]=H120),returns__6[simple_return],"")</f>
        <v>1.6737845000000001E-2</v>
      </c>
      <c r="M120" s="17" cm="1">
        <f t="array" ref="M120">_xlfn.XLOOKUP(1,(returns__6[ticker]=$M$1)*(returns__6[price_date]=H120),returns__6[simple_return],"")</f>
        <v>6.7885949999999997E-3</v>
      </c>
      <c r="N120" s="17" cm="1">
        <f t="array" ref="N120">_xlfn.XLOOKUP(1,(returns__6[ticker]=$N$1)*(returns__6[price_date]=H120),returns__6[simple_return],"")</f>
        <v>1.4371369E-2</v>
      </c>
    </row>
    <row r="121" spans="1:14" x14ac:dyDescent="0.35">
      <c r="A121" t="s">
        <v>11</v>
      </c>
      <c r="B121" s="1">
        <v>45533</v>
      </c>
      <c r="C121">
        <v>274.32</v>
      </c>
      <c r="D121">
        <v>269.19</v>
      </c>
      <c r="E121">
        <v>1.9057172000000001E-2</v>
      </c>
      <c r="F121">
        <v>1.8877858000000001E-2</v>
      </c>
      <c r="H121" s="7">
        <v>45681</v>
      </c>
      <c r="I121" s="17" cm="1">
        <f t="array" ref="I121">_xlfn.XLOOKUP(1,($A$2:$A$3001=I$1)*($B$2:$B$3001=$H121),$E$2:$E$3001,"")</f>
        <v>-1.625488E-3</v>
      </c>
      <c r="J121" s="17" cm="1">
        <f t="array" ref="J121">_xlfn.XLOOKUP(1,(returns__6[ticker]=$J$1)*(returns__6[price_date]=H121),returns__6[simple_return],"")</f>
        <v>1.8395206000000001E-2</v>
      </c>
      <c r="K121" s="17" cm="1">
        <f t="array" ref="K121">_xlfn.XLOOKUP(1,(returns__6[ticker]=$K$1)*(returns__6[price_date]=H121),returns__6[simple_return],"")</f>
        <v>-1.3901248999999999E-2</v>
      </c>
      <c r="L121" s="17" cm="1">
        <f t="array" ref="L121">_xlfn.XLOOKUP(1,(returns__6[ticker]=$L$1)*(returns__6[price_date]=H121),returns__6[simple_return],"")</f>
        <v>2.4536915999999999E-2</v>
      </c>
      <c r="M121" s="17" cm="1">
        <f t="array" ref="M121">_xlfn.XLOOKUP(1,(returns__6[ticker]=$M$1)*(returns__6[price_date]=H121),returns__6[simple_return],"")</f>
        <v>-1.6182769999999999E-2</v>
      </c>
      <c r="N121" s="17" cm="1">
        <f t="array" ref="N121">_xlfn.XLOOKUP(1,(returns__6[ticker]=$N$1)*(returns__6[price_date]=H121),returns__6[simple_return],"")</f>
        <v>6.0631909999999999E-3</v>
      </c>
    </row>
    <row r="122" spans="1:14" x14ac:dyDescent="0.35">
      <c r="A122" t="s">
        <v>6</v>
      </c>
      <c r="B122" s="1">
        <v>45534</v>
      </c>
      <c r="C122">
        <v>148.56</v>
      </c>
      <c r="D122">
        <v>145.49</v>
      </c>
      <c r="E122">
        <v>2.1101107000000001E-2</v>
      </c>
      <c r="F122">
        <v>2.0881561E-2</v>
      </c>
      <c r="H122" s="7">
        <v>45684</v>
      </c>
      <c r="I122" s="17" cm="1">
        <f t="array" ref="I122">_xlfn.XLOOKUP(1,($A$2:$A$3001=I$1)*($B$2:$B$3001=$H122),$E$2:$E$3001,"")</f>
        <v>-6.3741452000000004E-2</v>
      </c>
      <c r="J122" s="17" cm="1">
        <f t="array" ref="J122">_xlfn.XLOOKUP(1,(returns__6[ticker]=$J$1)*(returns__6[price_date]=H122),returns__6[simple_return],"")</f>
        <v>-0.173968124</v>
      </c>
      <c r="K122" s="17" cm="1">
        <f t="array" ref="K122">_xlfn.XLOOKUP(1,(returns__6[ticker]=$K$1)*(returns__6[price_date]=H122),returns__6[simple_return],"")</f>
        <v>-1.5310885999999999E-2</v>
      </c>
      <c r="L122" s="17" cm="1">
        <f t="array" ref="L122">_xlfn.XLOOKUP(1,(returns__6[ticker]=$L$1)*(returns__6[price_date]=H122),returns__6[simple_return],"")</f>
        <v>2.8978495E-2</v>
      </c>
      <c r="M122" s="17" cm="1">
        <f t="array" ref="M122">_xlfn.XLOOKUP(1,(returns__6[ticker]=$M$1)*(returns__6[price_date]=H122),returns__6[simple_return],"")</f>
        <v>-0.19101757799999999</v>
      </c>
      <c r="N122" s="17" cm="1">
        <f t="array" ref="N122">_xlfn.XLOOKUP(1,(returns__6[ticker]=$N$1)*(returns__6[price_date]=H122),returns__6[simple_return],"")</f>
        <v>1.3143548999999999E-2</v>
      </c>
    </row>
    <row r="123" spans="1:14" x14ac:dyDescent="0.35">
      <c r="A123" t="s">
        <v>7</v>
      </c>
      <c r="B123" s="1">
        <v>45534</v>
      </c>
      <c r="C123">
        <v>162.82</v>
      </c>
      <c r="D123">
        <v>156.93</v>
      </c>
      <c r="E123">
        <v>3.7532658000000003E-2</v>
      </c>
      <c r="F123">
        <v>3.6845450000000002E-2</v>
      </c>
      <c r="H123" s="7">
        <v>45685</v>
      </c>
      <c r="I123" s="17" cm="1">
        <f t="array" ref="I123">_xlfn.XLOOKUP(1,($A$2:$A$3001=I$1)*($B$2:$B$3001=$H123),$E$2:$E$3001,"")</f>
        <v>-7.3037129999999999E-3</v>
      </c>
      <c r="J123" s="17" cm="1">
        <f t="array" ref="J123">_xlfn.XLOOKUP(1,(returns__6[ticker]=$J$1)*(returns__6[price_date]=H123),returns__6[simple_return],"")</f>
        <v>2.5874437E-2</v>
      </c>
      <c r="K123" s="17" cm="1">
        <f t="array" ref="K123">_xlfn.XLOOKUP(1,(returns__6[ticker]=$K$1)*(returns__6[price_date]=H123),returns__6[simple_return],"")</f>
        <v>1.9594209999999998E-3</v>
      </c>
      <c r="L123" s="17" cm="1">
        <f t="array" ref="L123">_xlfn.XLOOKUP(1,(returns__6[ticker]=$L$1)*(returns__6[price_date]=H123),returns__6[simple_return],"")</f>
        <v>-3.9348159999999998E-3</v>
      </c>
      <c r="M123" s="17" cm="1">
        <f t="array" ref="M123">_xlfn.XLOOKUP(1,(returns__6[ticker]=$M$1)*(returns__6[price_date]=H123),returns__6[simple_return],"")</f>
        <v>3.5383234999999999E-2</v>
      </c>
      <c r="N123" s="17" cm="1">
        <f t="array" ref="N123">_xlfn.XLOOKUP(1,(returns__6[ticker]=$N$1)*(returns__6[price_date]=H123),returns__6[simple_return],"")</f>
        <v>-1.7935100000000001E-4</v>
      </c>
    </row>
    <row r="124" spans="1:14" x14ac:dyDescent="0.35">
      <c r="A124" t="s">
        <v>8</v>
      </c>
      <c r="B124" s="1">
        <v>45534</v>
      </c>
      <c r="C124">
        <v>258.64999999999998</v>
      </c>
      <c r="D124">
        <v>259.83999999999997</v>
      </c>
      <c r="E124">
        <v>-4.579741E-3</v>
      </c>
      <c r="F124">
        <v>-4.590261E-3</v>
      </c>
      <c r="H124" s="7">
        <v>45686</v>
      </c>
      <c r="I124" s="17" cm="1">
        <f t="array" ref="I124">_xlfn.XLOOKUP(1,($A$2:$A$3001=I$1)*($B$2:$B$3001=$H124),$E$2:$E$3001,"")</f>
        <v>2.7853201000000001E-2</v>
      </c>
      <c r="J124" s="17" cm="1">
        <f t="array" ref="J124">_xlfn.XLOOKUP(1,(returns__6[ticker]=$J$1)*(returns__6[price_date]=H124),returns__6[simple_return],"")</f>
        <v>-4.8707560000000004E-3</v>
      </c>
      <c r="K124" s="17" cm="1">
        <f t="array" ref="K124">_xlfn.XLOOKUP(1,(returns__6[ticker]=$K$1)*(returns__6[price_date]=H124),returns__6[simple_return],"")</f>
        <v>-5.6459750000000001E-3</v>
      </c>
      <c r="L124" s="17" cm="1">
        <f t="array" ref="L124">_xlfn.XLOOKUP(1,(returns__6[ticker]=$L$1)*(returns__6[price_date]=H124),returns__6[simple_return],"")</f>
        <v>-1.130449E-3</v>
      </c>
      <c r="M124" s="17" cm="1">
        <f t="array" ref="M124">_xlfn.XLOOKUP(1,(returns__6[ticker]=$M$1)*(returns__6[price_date]=H124),returns__6[simple_return],"")</f>
        <v>2.8013092E-2</v>
      </c>
      <c r="N124" s="17" cm="1">
        <f t="array" ref="N124">_xlfn.XLOOKUP(1,(returns__6[ticker]=$N$1)*(returns__6[price_date]=H124),returns__6[simple_return],"")</f>
        <v>4.1856020000000001E-3</v>
      </c>
    </row>
    <row r="125" spans="1:14" x14ac:dyDescent="0.35">
      <c r="A125" t="s">
        <v>9</v>
      </c>
      <c r="B125" s="1">
        <v>45534</v>
      </c>
      <c r="C125">
        <v>960.02</v>
      </c>
      <c r="D125">
        <v>940.2</v>
      </c>
      <c r="E125">
        <v>2.1080621000000001E-2</v>
      </c>
      <c r="F125">
        <v>2.0861498999999999E-2</v>
      </c>
      <c r="H125" s="7">
        <v>45687</v>
      </c>
      <c r="I125" s="17" cm="1">
        <f t="array" ref="I125">_xlfn.XLOOKUP(1,($A$2:$A$3001=I$1)*($B$2:$B$3001=$H125),$E$2:$E$3001,"")</f>
        <v>1.2867490000000001E-2</v>
      </c>
      <c r="J125" s="17" cm="1">
        <f t="array" ref="J125">_xlfn.XLOOKUP(1,(returns__6[ticker]=$J$1)*(returns__6[price_date]=H125),returns__6[simple_return],"")</f>
        <v>4.5117519000000002E-2</v>
      </c>
      <c r="K125" s="17" cm="1">
        <f t="array" ref="K125">_xlfn.XLOOKUP(1,(returns__6[ticker]=$K$1)*(returns__6[price_date]=H125),returns__6[simple_return],"")</f>
        <v>1.1736717000000001E-2</v>
      </c>
      <c r="L125" s="17" cm="1">
        <f t="array" ref="L125">_xlfn.XLOOKUP(1,(returns__6[ticker]=$L$1)*(returns__6[price_date]=H125),returns__6[simple_return],"")</f>
        <v>2.3816038000000001E-2</v>
      </c>
      <c r="M125" s="17" cm="1">
        <f t="array" ref="M125">_xlfn.XLOOKUP(1,(returns__6[ticker]=$M$1)*(returns__6[price_date]=H125),returns__6[simple_return],"")</f>
        <v>3.3149170999999998E-2</v>
      </c>
      <c r="N125" s="17" cm="1">
        <f t="array" ref="N125">_xlfn.XLOOKUP(1,(returns__6[ticker]=$N$1)*(returns__6[price_date]=H125),returns__6[simple_return],"")</f>
        <v>2.134691E-2</v>
      </c>
    </row>
    <row r="126" spans="1:14" x14ac:dyDescent="0.35">
      <c r="A126" t="s">
        <v>10</v>
      </c>
      <c r="B126" s="1">
        <v>45534</v>
      </c>
      <c r="C126">
        <v>76.239999999999995</v>
      </c>
      <c r="D126">
        <v>69.84</v>
      </c>
      <c r="E126">
        <v>9.1638029999999995E-2</v>
      </c>
      <c r="F126">
        <v>8.7679348000000004E-2</v>
      </c>
      <c r="H126" s="7">
        <v>45688</v>
      </c>
      <c r="I126" s="17" cm="1">
        <f t="array" ref="I126">_xlfn.XLOOKUP(1,($A$2:$A$3001=I$1)*($B$2:$B$3001=$H126),$E$2:$E$3001,"")</f>
        <v>-2.4482585000000001E-2</v>
      </c>
      <c r="J126" s="17" cm="1">
        <f t="array" ref="J126">_xlfn.XLOOKUP(1,(returns__6[ticker]=$J$1)*(returns__6[price_date]=H126),returns__6[simple_return],"")</f>
        <v>2.6013168999999999E-2</v>
      </c>
      <c r="K126" s="17" cm="1">
        <f t="array" ref="K126">_xlfn.XLOOKUP(1,(returns__6[ticker]=$K$1)*(returns__6[price_date]=H126),returns__6[simple_return],"")</f>
        <v>-4.7029319999999999E-3</v>
      </c>
      <c r="L126" s="17" cm="1">
        <f t="array" ref="L126">_xlfn.XLOOKUP(1,(returns__6[ticker]=$L$1)*(returns__6[price_date]=H126),returns__6[simple_return],"")</f>
        <v>-1.4758937E-2</v>
      </c>
      <c r="M126" s="17" cm="1">
        <f t="array" ref="M126">_xlfn.XLOOKUP(1,(returns__6[ticker]=$M$1)*(returns__6[price_date]=H126),returns__6[simple_return],"")</f>
        <v>2.2931205999999999E-2</v>
      </c>
      <c r="N126" s="17" cm="1">
        <f t="array" ref="N126">_xlfn.XLOOKUP(1,(returns__6[ticker]=$N$1)*(returns__6[price_date]=H126),returns__6[simple_return],"")</f>
        <v>-3.6437840000000002E-3</v>
      </c>
    </row>
    <row r="127" spans="1:14" x14ac:dyDescent="0.35">
      <c r="A127" t="s">
        <v>11</v>
      </c>
      <c r="B127" s="1">
        <v>45534</v>
      </c>
      <c r="C127">
        <v>276.37</v>
      </c>
      <c r="D127">
        <v>274.32</v>
      </c>
      <c r="E127">
        <v>7.473024E-3</v>
      </c>
      <c r="F127">
        <v>7.4452390000000002E-3</v>
      </c>
      <c r="H127" s="7">
        <v>45691</v>
      </c>
      <c r="I127" s="17" cm="1">
        <f t="array" ref="I127">_xlfn.XLOOKUP(1,($A$2:$A$3001=I$1)*($B$2:$B$3001=$H127),$E$2:$E$3001,"")</f>
        <v>-1.4489004E-2</v>
      </c>
      <c r="J127" s="17" cm="1">
        <f t="array" ref="J127">_xlfn.XLOOKUP(1,(returns__6[ticker]=$J$1)*(returns__6[price_date]=H127),returns__6[simple_return],"")</f>
        <v>-1.5998554000000002E-2</v>
      </c>
      <c r="K127" s="17" cm="1">
        <f t="array" ref="K127">_xlfn.XLOOKUP(1,(returns__6[ticker]=$K$1)*(returns__6[price_date]=H127),returns__6[simple_return],"")</f>
        <v>-2.8980939999999999E-3</v>
      </c>
      <c r="L127" s="17" cm="1">
        <f t="array" ref="L127">_xlfn.XLOOKUP(1,(returns__6[ticker]=$L$1)*(returns__6[price_date]=H127),returns__6[simple_return],"")</f>
        <v>-8.0140099999999998E-4</v>
      </c>
      <c r="M127" s="17" cm="1">
        <f t="array" ref="M127">_xlfn.XLOOKUP(1,(returns__6[ticker]=$M$1)*(returns__6[price_date]=H127),returns__6[simple_return],"")</f>
        <v>6.2023750000000004E-3</v>
      </c>
      <c r="N127" s="17" cm="1">
        <f t="array" ref="N127">_xlfn.XLOOKUP(1,(returns__6[ticker]=$N$1)*(returns__6[price_date]=H127),returns__6[simple_return],"")</f>
        <v>1.1761264E-2</v>
      </c>
    </row>
    <row r="128" spans="1:14" x14ac:dyDescent="0.35">
      <c r="A128" t="s">
        <v>6</v>
      </c>
      <c r="B128" s="1">
        <v>45538</v>
      </c>
      <c r="C128">
        <v>136.94</v>
      </c>
      <c r="D128">
        <v>148.56</v>
      </c>
      <c r="E128">
        <v>-7.8217554999999994E-2</v>
      </c>
      <c r="F128">
        <v>-8.1446042999999996E-2</v>
      </c>
      <c r="H128" s="7">
        <v>45692</v>
      </c>
      <c r="I128" s="17" cm="1">
        <f t="array" ref="I128">_xlfn.XLOOKUP(1,($A$2:$A$3001=I$1)*($B$2:$B$3001=$H128),$E$2:$E$3001,"")</f>
        <v>4.5768793000000002E-2</v>
      </c>
      <c r="J128" s="17" cm="1">
        <f t="array" ref="J128">_xlfn.XLOOKUP(1,(returns__6[ticker]=$J$1)*(returns__6[price_date]=H128),returns__6[simple_return],"")</f>
        <v>2.1586368000000002E-2</v>
      </c>
      <c r="K128" s="17" cm="1">
        <f t="array" ref="K128">_xlfn.XLOOKUP(1,(returns__6[ticker]=$K$1)*(returns__6[price_date]=H128),returns__6[simple_return],"")</f>
        <v>-2.211481E-3</v>
      </c>
      <c r="L128" s="17" cm="1">
        <f t="array" ref="L128">_xlfn.XLOOKUP(1,(returns__6[ticker]=$L$1)*(returns__6[price_date]=H128),returns__6[simple_return],"")</f>
        <v>1.9298396999999998E-2</v>
      </c>
      <c r="M128" s="17" cm="1">
        <f t="array" ref="M128">_xlfn.XLOOKUP(1,(returns__6[ticker]=$M$1)*(returns__6[price_date]=H128),returns__6[simple_return],"")</f>
        <v>-3.4078901000000002E-2</v>
      </c>
      <c r="N128" s="17" cm="1">
        <f t="array" ref="N128">_xlfn.XLOOKUP(1,(returns__6[ticker]=$N$1)*(returns__6[price_date]=H128),returns__6[simple_return],"")</f>
        <v>-1.9374240000000001E-3</v>
      </c>
    </row>
    <row r="129" spans="1:14" x14ac:dyDescent="0.35">
      <c r="A129" t="s">
        <v>7</v>
      </c>
      <c r="B129" s="1">
        <v>45538</v>
      </c>
      <c r="C129">
        <v>152.79</v>
      </c>
      <c r="D129">
        <v>162.82</v>
      </c>
      <c r="E129">
        <v>-6.1601769000000001E-2</v>
      </c>
      <c r="F129">
        <v>-6.3580866999999999E-2</v>
      </c>
      <c r="H129" s="7">
        <v>45693</v>
      </c>
      <c r="I129" s="17" cm="1">
        <f t="array" ref="I129">_xlfn.XLOOKUP(1,($A$2:$A$3001=I$1)*($B$2:$B$3001=$H129),$E$2:$E$3001,"")</f>
        <v>-6.2677823999999993E-2</v>
      </c>
      <c r="J129" s="17" cm="1">
        <f t="array" ref="J129">_xlfn.XLOOKUP(1,(returns__6[ticker]=$J$1)*(returns__6[price_date]=H129),returns__6[simple_return],"")</f>
        <v>4.3024772000000003E-2</v>
      </c>
      <c r="K129" s="17" cm="1">
        <f t="array" ref="K129">_xlfn.XLOOKUP(1,(returns__6[ticker]=$K$1)*(returns__6[price_date]=H129),returns__6[simple_return],"")</f>
        <v>1.4881424000000001E-2</v>
      </c>
      <c r="L129" s="17" cm="1">
        <f t="array" ref="L129">_xlfn.XLOOKUP(1,(returns__6[ticker]=$L$1)*(returns__6[price_date]=H129),returns__6[simple_return],"")</f>
        <v>1.9501978999999999E-2</v>
      </c>
      <c r="M129" s="17" cm="1">
        <f t="array" ref="M129">_xlfn.XLOOKUP(1,(returns__6[ticker]=$M$1)*(returns__6[price_date]=H129),returns__6[simple_return],"")</f>
        <v>6.1719390999999998E-2</v>
      </c>
      <c r="N129" s="17" cm="1">
        <f t="array" ref="N129">_xlfn.XLOOKUP(1,(returns__6[ticker]=$N$1)*(returns__6[price_date]=H129),returns__6[simple_return],"")</f>
        <v>1.2429379000000001E-2</v>
      </c>
    </row>
    <row r="130" spans="1:14" x14ac:dyDescent="0.35">
      <c r="A130" t="s">
        <v>8</v>
      </c>
      <c r="B130" s="1">
        <v>45538</v>
      </c>
      <c r="C130">
        <v>254.31</v>
      </c>
      <c r="D130">
        <v>258.64999999999998</v>
      </c>
      <c r="E130">
        <v>-1.6779432E-2</v>
      </c>
      <c r="F130">
        <v>-1.6921801E-2</v>
      </c>
      <c r="H130" s="7">
        <v>45694</v>
      </c>
      <c r="I130" s="17" cm="1">
        <f t="array" ref="I130">_xlfn.XLOOKUP(1,($A$2:$A$3001=I$1)*($B$2:$B$3001=$H130),$E$2:$E$3001,"")</f>
        <v>-1.6516382999999999E-2</v>
      </c>
      <c r="J130" s="17" cm="1">
        <f t="array" ref="J130">_xlfn.XLOOKUP(1,(returns__6[ticker]=$J$1)*(returns__6[price_date]=H130),returns__6[simple_return],"")</f>
        <v>-2.7586210000000002E-3</v>
      </c>
      <c r="K130" s="17" cm="1">
        <f t="array" ref="K130">_xlfn.XLOOKUP(1,(returns__6[ticker]=$K$1)*(returns__6[price_date]=H130),returns__6[simple_return],"")</f>
        <v>-1.185537E-3</v>
      </c>
      <c r="L130" s="17" cm="1">
        <f t="array" ref="L130">_xlfn.XLOOKUP(1,(returns__6[ticker]=$L$1)*(returns__6[price_date]=H130),returns__6[simple_return],"")</f>
        <v>3.3472653999999998E-2</v>
      </c>
      <c r="M130" s="17" cm="1">
        <f t="array" ref="M130">_xlfn.XLOOKUP(1,(returns__6[ticker]=$M$1)*(returns__6[price_date]=H130),returns__6[simple_return],"")</f>
        <v>2.3870856999999999E-2</v>
      </c>
      <c r="N130" s="17" cm="1">
        <f t="array" ref="N130">_xlfn.XLOOKUP(1,(returns__6[ticker]=$N$1)*(returns__6[price_date]=H130),returns__6[simple_return],"")</f>
        <v>-5.6089740000000001E-3</v>
      </c>
    </row>
    <row r="131" spans="1:14" x14ac:dyDescent="0.35">
      <c r="A131" t="s">
        <v>9</v>
      </c>
      <c r="B131" s="1">
        <v>45538</v>
      </c>
      <c r="C131">
        <v>956.53</v>
      </c>
      <c r="D131">
        <v>960.02</v>
      </c>
      <c r="E131">
        <v>-3.6353409999999998E-3</v>
      </c>
      <c r="F131">
        <v>-3.641965E-3</v>
      </c>
      <c r="H131" s="7">
        <v>45695</v>
      </c>
      <c r="I131" s="17" cm="1">
        <f t="array" ref="I131">_xlfn.XLOOKUP(1,($A$2:$A$3001=I$1)*($B$2:$B$3001=$H131),$E$2:$E$3001,"")</f>
        <v>-2.3602033000000001E-2</v>
      </c>
      <c r="J131" s="17" cm="1">
        <f t="array" ref="J131">_xlfn.XLOOKUP(1,(returns__6[ticker]=$J$1)*(returns__6[price_date]=H131),returns__6[simple_return],"")</f>
        <v>-2.8051520999999999E-2</v>
      </c>
      <c r="K131" s="17" cm="1">
        <f t="array" ref="K131">_xlfn.XLOOKUP(1,(returns__6[ticker]=$K$1)*(returns__6[price_date]=H131),returns__6[simple_return],"")</f>
        <v>-1.0557551E-2</v>
      </c>
      <c r="L131" s="17" cm="1">
        <f t="array" ref="L131">_xlfn.XLOOKUP(1,(returns__6[ticker]=$L$1)*(returns__6[price_date]=H131),returns__6[simple_return],"")</f>
        <v>9.1225569999999999E-3</v>
      </c>
      <c r="M131" s="17" cm="1">
        <f t="array" ref="M131">_xlfn.XLOOKUP(1,(returns__6[ticker]=$M$1)*(returns__6[price_date]=H131),returns__6[simple_return],"")</f>
        <v>-7.2291177999999998E-2</v>
      </c>
      <c r="N131" s="17" cm="1">
        <f t="array" ref="N131">_xlfn.XLOOKUP(1,(returns__6[ticker]=$N$1)*(returns__6[price_date]=H131),returns__6[simple_return],"")</f>
        <v>1.5540459999999999E-3</v>
      </c>
    </row>
    <row r="132" spans="1:14" x14ac:dyDescent="0.35">
      <c r="A132" t="s">
        <v>10</v>
      </c>
      <c r="B132" s="1">
        <v>45538</v>
      </c>
      <c r="C132">
        <v>70.02</v>
      </c>
      <c r="D132">
        <v>76.239999999999995</v>
      </c>
      <c r="E132">
        <v>-8.1584470000000006E-2</v>
      </c>
      <c r="F132">
        <v>-8.5105343999999999E-2</v>
      </c>
      <c r="H132" s="7">
        <v>45698</v>
      </c>
      <c r="I132" s="17" cm="1">
        <f t="array" ref="I132">_xlfn.XLOOKUP(1,($A$2:$A$3001=I$1)*($B$2:$B$3001=$H132),$E$2:$E$3001,"")</f>
        <v>2.7147639000000001E-2</v>
      </c>
      <c r="J132" s="17" cm="1">
        <f t="array" ref="J132">_xlfn.XLOOKUP(1,(returns__6[ticker]=$J$1)*(returns__6[price_date]=H132),returns__6[simple_return],"")</f>
        <v>4.5226131000000003E-2</v>
      </c>
      <c r="K132" s="17" cm="1">
        <f t="array" ref="K132">_xlfn.XLOOKUP(1,(returns__6[ticker]=$K$1)*(returns__6[price_date]=H132),returns__6[simple_return],"")</f>
        <v>-2.0551189000000001E-2</v>
      </c>
      <c r="L132" s="17" cm="1">
        <f t="array" ref="L132">_xlfn.XLOOKUP(1,(returns__6[ticker]=$L$1)*(returns__6[price_date]=H132),returns__6[simple_return],"")</f>
        <v>-1.0736528E-2</v>
      </c>
      <c r="M132" s="17" cm="1">
        <f t="array" ref="M132">_xlfn.XLOOKUP(1,(returns__6[ticker]=$M$1)*(returns__6[price_date]=H132),returns__6[simple_return],"")</f>
        <v>1.9707104999999999E-2</v>
      </c>
      <c r="N132" s="17" cm="1">
        <f t="array" ref="N132">_xlfn.XLOOKUP(1,(returns__6[ticker]=$N$1)*(returns__6[price_date]=H132),returns__6[simple_return],"")</f>
        <v>9.2236079999999995E-3</v>
      </c>
    </row>
    <row r="133" spans="1:14" x14ac:dyDescent="0.35">
      <c r="A133" t="s">
        <v>11</v>
      </c>
      <c r="B133" s="1">
        <v>45538</v>
      </c>
      <c r="C133">
        <v>278.54000000000002</v>
      </c>
      <c r="D133">
        <v>276.37</v>
      </c>
      <c r="E133">
        <v>7.8517929999999993E-3</v>
      </c>
      <c r="F133">
        <v>7.8211280000000001E-3</v>
      </c>
      <c r="H133" s="7">
        <v>45699</v>
      </c>
      <c r="I133" s="17" cm="1">
        <f t="array" ref="I133">_xlfn.XLOOKUP(1,($A$2:$A$3001=I$1)*($B$2:$B$3001=$H133),$E$2:$E$3001,"")</f>
        <v>5.611876E-3</v>
      </c>
      <c r="J133" s="17" cm="1">
        <f t="array" ref="J133">_xlfn.XLOOKUP(1,(returns__6[ticker]=$J$1)*(returns__6[price_date]=H133),returns__6[simple_return],"")</f>
        <v>0</v>
      </c>
      <c r="K133" s="17" cm="1">
        <f t="array" ref="K133">_xlfn.XLOOKUP(1,(returns__6[ticker]=$K$1)*(returns__6[price_date]=H133),returns__6[simple_return],"")</f>
        <v>-2.2239410000000001E-3</v>
      </c>
      <c r="L133" s="17" cm="1">
        <f t="array" ref="L133">_xlfn.XLOOKUP(1,(returns__6[ticker]=$L$1)*(returns__6[price_date]=H133),returns__6[simple_return],"")</f>
        <v>-4.4655190000000003E-3</v>
      </c>
      <c r="M133" s="17" cm="1">
        <f t="array" ref="M133">_xlfn.XLOOKUP(1,(returns__6[ticker]=$M$1)*(returns__6[price_date]=H133),returns__6[simple_return],"")</f>
        <v>-3.2624114000000003E-2</v>
      </c>
      <c r="N133" s="17" cm="1">
        <f t="array" ref="N133">_xlfn.XLOOKUP(1,(returns__6[ticker]=$N$1)*(returns__6[price_date]=H133),returns__6[simple_return],"")</f>
        <v>-1.4520399999999999E-3</v>
      </c>
    </row>
    <row r="134" spans="1:14" x14ac:dyDescent="0.35">
      <c r="A134" t="s">
        <v>6</v>
      </c>
      <c r="B134" s="1">
        <v>45539</v>
      </c>
      <c r="C134">
        <v>140.87</v>
      </c>
      <c r="D134">
        <v>136.94</v>
      </c>
      <c r="E134">
        <v>2.8698700000000001E-2</v>
      </c>
      <c r="F134">
        <v>2.8294606E-2</v>
      </c>
      <c r="H134" s="7">
        <v>45700</v>
      </c>
      <c r="I134" s="17" cm="1">
        <f t="array" ref="I134">_xlfn.XLOOKUP(1,($A$2:$A$3001=I$1)*($B$2:$B$3001=$H134),$E$2:$E$3001,"")</f>
        <v>5.5805580000000002E-3</v>
      </c>
      <c r="J134" s="17" cm="1">
        <f t="array" ref="J134">_xlfn.XLOOKUP(1,(returns__6[ticker]=$J$1)*(returns__6[price_date]=H134),returns__6[simple_return],"")</f>
        <v>5.5735189999999999E-3</v>
      </c>
      <c r="K134" s="17" cm="1">
        <f t="array" ref="K134">_xlfn.XLOOKUP(1,(returns__6[ticker]=$K$1)*(returns__6[price_date]=H134),returns__6[simple_return],"")</f>
        <v>-1.0240010000000001E-2</v>
      </c>
      <c r="L134" s="17" cm="1">
        <f t="array" ref="L134">_xlfn.XLOOKUP(1,(returns__6[ticker]=$L$1)*(returns__6[price_date]=H134),returns__6[simple_return],"")</f>
        <v>9.2138729999999992E-3</v>
      </c>
      <c r="M134" s="17" cm="1">
        <f t="array" ref="M134">_xlfn.XLOOKUP(1,(returns__6[ticker]=$M$1)*(returns__6[price_date]=H134),returns__6[simple_return],"")</f>
        <v>-3.3907624999999997E-2</v>
      </c>
      <c r="N134" s="17" cm="1">
        <f t="array" ref="N134">_xlfn.XLOOKUP(1,(returns__6[ticker]=$N$1)*(returns__6[price_date]=H134),returns__6[simple_return],"")</f>
        <v>2.1954840000000002E-3</v>
      </c>
    </row>
    <row r="135" spans="1:14" x14ac:dyDescent="0.35">
      <c r="A135" t="s">
        <v>7</v>
      </c>
      <c r="B135" s="1">
        <v>45539</v>
      </c>
      <c r="C135">
        <v>154.12</v>
      </c>
      <c r="D135">
        <v>152.79</v>
      </c>
      <c r="E135">
        <v>8.7047579999999999E-3</v>
      </c>
      <c r="F135">
        <v>8.6670900000000006E-3</v>
      </c>
      <c r="H135" s="7">
        <v>45701</v>
      </c>
      <c r="I135" s="17" cm="1">
        <f t="array" ref="I135">_xlfn.XLOOKUP(1,($A$2:$A$3001=I$1)*($B$2:$B$3001=$H135),$E$2:$E$3001,"")</f>
        <v>8.0558500000000005E-4</v>
      </c>
      <c r="J135" s="17" cm="1">
        <f t="array" ref="J135">_xlfn.XLOOKUP(1,(returns__6[ticker]=$J$1)*(returns__6[price_date]=H135),returns__6[simple_return],"")</f>
        <v>-2.327057E-3</v>
      </c>
      <c r="K135" s="17" cm="1">
        <f t="array" ref="K135">_xlfn.XLOOKUP(1,(returns__6[ticker]=$K$1)*(returns__6[price_date]=H135),returns__6[simple_return],"")</f>
        <v>3.590078E-3</v>
      </c>
      <c r="L135" s="17" cm="1">
        <f t="array" ref="L135">_xlfn.XLOOKUP(1,(returns__6[ticker]=$L$1)*(returns__6[price_date]=H135),returns__6[simple_return],"")</f>
        <v>-1.2715210000000001E-3</v>
      </c>
      <c r="M135" s="17" cm="1">
        <f t="array" ref="M135">_xlfn.XLOOKUP(1,(returns__6[ticker]=$M$1)*(returns__6[price_date]=H135),returns__6[simple_return],"")</f>
        <v>-1.8212862999999999E-2</v>
      </c>
      <c r="N135" s="17" cm="1">
        <f t="array" ref="N135">_xlfn.XLOOKUP(1,(returns__6[ticker]=$N$1)*(returns__6[price_date]=H135),returns__6[simple_return],"")</f>
        <v>1.1778429E-2</v>
      </c>
    </row>
    <row r="136" spans="1:14" x14ac:dyDescent="0.35">
      <c r="A136" t="s">
        <v>8</v>
      </c>
      <c r="B136" s="1">
        <v>45539</v>
      </c>
      <c r="C136">
        <v>251.74</v>
      </c>
      <c r="D136">
        <v>254.31</v>
      </c>
      <c r="E136">
        <v>-1.0105776E-2</v>
      </c>
      <c r="F136">
        <v>-1.0157186E-2</v>
      </c>
      <c r="H136" s="7">
        <v>45702</v>
      </c>
      <c r="I136" s="17" cm="1">
        <f t="array" ref="I136">_xlfn.XLOOKUP(1,($A$2:$A$3001=I$1)*($B$2:$B$3001=$H136),$E$2:$E$3001,"")</f>
        <v>1.153743E-2</v>
      </c>
      <c r="J136" s="17" cm="1">
        <f t="array" ref="J136">_xlfn.XLOOKUP(1,(returns__6[ticker]=$J$1)*(returns__6[price_date]=H136),returns__6[simple_return],"")</f>
        <v>-1.1704835E-2</v>
      </c>
      <c r="K136" s="17" cm="1">
        <f t="array" ref="K136">_xlfn.XLOOKUP(1,(returns__6[ticker]=$K$1)*(returns__6[price_date]=H136),returns__6[simple_return],"")</f>
        <v>1.1512194999999999E-2</v>
      </c>
      <c r="L136" s="17" cm="1">
        <f t="array" ref="L136">_xlfn.XLOOKUP(1,(returns__6[ticker]=$L$1)*(returns__6[price_date]=H136),returns__6[simple_return],"")</f>
        <v>-3.1644988999999998E-2</v>
      </c>
      <c r="M136" s="17" cm="1">
        <f t="array" ref="M136">_xlfn.XLOOKUP(1,(returns__6[ticker]=$M$1)*(returns__6[price_date]=H136),returns__6[simple_return],"")</f>
        <v>2.9082126E-2</v>
      </c>
      <c r="N136" s="17" cm="1">
        <f t="array" ref="N136">_xlfn.XLOOKUP(1,(returns__6[ticker]=$N$1)*(returns__6[price_date]=H136),returns__6[simple_return],"")</f>
        <v>-5.117679E-3</v>
      </c>
    </row>
    <row r="137" spans="1:14" x14ac:dyDescent="0.35">
      <c r="A137" t="s">
        <v>9</v>
      </c>
      <c r="B137" s="1">
        <v>45539</v>
      </c>
      <c r="C137">
        <v>946.31</v>
      </c>
      <c r="D137">
        <v>956.53</v>
      </c>
      <c r="E137">
        <v>-1.0684453E-2</v>
      </c>
      <c r="F137">
        <v>-1.0741942000000001E-2</v>
      </c>
      <c r="H137" s="7">
        <v>45706</v>
      </c>
      <c r="I137" s="17" cm="1">
        <f t="array" ref="I137">_xlfn.XLOOKUP(1,($A$2:$A$3001=I$1)*($B$2:$B$3001=$H137),$E$2:$E$3001,"")</f>
        <v>1.0433245000000001E-2</v>
      </c>
      <c r="J137" s="17" cm="1">
        <f t="array" ref="J137">_xlfn.XLOOKUP(1,(returns__6[ticker]=$J$1)*(returns__6[price_date]=H137),returns__6[simple_return],"")</f>
        <v>-1.9352900999999999E-2</v>
      </c>
      <c r="K137" s="17" cm="1">
        <f t="array" ref="K137">_xlfn.XLOOKUP(1,(returns__6[ticker]=$K$1)*(returns__6[price_date]=H137),returns__6[simple_return],"")</f>
        <v>5.819187E-3</v>
      </c>
      <c r="L137" s="17" cm="1">
        <f t="array" ref="L137">_xlfn.XLOOKUP(1,(returns__6[ticker]=$L$1)*(returns__6[price_date]=H137),returns__6[simple_return],"")</f>
        <v>1.5315006000000001E-2</v>
      </c>
      <c r="M137" s="17" cm="1">
        <f t="array" ref="M137">_xlfn.XLOOKUP(1,(returns__6[ticker]=$M$1)*(returns__6[price_date]=H137),returns__6[simple_return],"")</f>
        <v>7.3232560000000002E-3</v>
      </c>
      <c r="N137" s="17" cm="1">
        <f t="array" ref="N137">_xlfn.XLOOKUP(1,(returns__6[ticker]=$N$1)*(returns__6[price_date]=H137),returns__6[simple_return],"")</f>
        <v>8.2530169999999996E-3</v>
      </c>
    </row>
    <row r="138" spans="1:14" x14ac:dyDescent="0.35">
      <c r="A138" t="s">
        <v>10</v>
      </c>
      <c r="B138" s="1">
        <v>45539</v>
      </c>
      <c r="C138">
        <v>70.87</v>
      </c>
      <c r="D138">
        <v>70.02</v>
      </c>
      <c r="E138">
        <v>1.2139389E-2</v>
      </c>
      <c r="F138">
        <v>1.2066297E-2</v>
      </c>
      <c r="H138" s="7">
        <v>45707</v>
      </c>
      <c r="I138" s="17" cm="1">
        <f t="array" ref="I138">_xlfn.XLOOKUP(1,($A$2:$A$3001=I$1)*($B$2:$B$3001=$H138),$E$2:$E$3001,"")</f>
        <v>3.5876789999999999E-3</v>
      </c>
      <c r="J138" s="17" cm="1">
        <f t="array" ref="J138">_xlfn.XLOOKUP(1,(returns__6[ticker]=$J$1)*(returns__6[price_date]=H138),returns__6[simple_return],"")</f>
        <v>8.7515900000000003E-4</v>
      </c>
      <c r="K138" s="17" cm="1">
        <f t="array" ref="K138">_xlfn.XLOOKUP(1,(returns__6[ticker]=$K$1)*(returns__6[price_date]=H138),returns__6[simple_return],"")</f>
        <v>-9.365511E-3</v>
      </c>
      <c r="L138" s="17" cm="1">
        <f t="array" ref="L138">_xlfn.XLOOKUP(1,(returns__6[ticker]=$L$1)*(returns__6[price_date]=H138),returns__6[simple_return],"")</f>
        <v>1.1490901E-2</v>
      </c>
      <c r="M138" s="17" cm="1">
        <f t="array" ref="M138">_xlfn.XLOOKUP(1,(returns__6[ticker]=$M$1)*(returns__6[price_date]=H138),returns__6[simple_return],"")</f>
        <v>3.4951998999999997E-2</v>
      </c>
      <c r="N138" s="17" cm="1">
        <f t="array" ref="N138">_xlfn.XLOOKUP(1,(returns__6[ticker]=$N$1)*(returns__6[price_date]=H138),returns__6[simple_return],"")</f>
        <v>-4.2048609999999998E-3</v>
      </c>
    </row>
    <row r="139" spans="1:14" x14ac:dyDescent="0.35">
      <c r="A139" t="s">
        <v>11</v>
      </c>
      <c r="B139" s="1">
        <v>45539</v>
      </c>
      <c r="C139">
        <v>280.49</v>
      </c>
      <c r="D139">
        <v>278.54000000000002</v>
      </c>
      <c r="E139">
        <v>7.0007899999999998E-3</v>
      </c>
      <c r="F139">
        <v>6.976398E-3</v>
      </c>
      <c r="H139" s="7">
        <v>45708</v>
      </c>
      <c r="I139" s="17" cm="1">
        <f t="array" ref="I139">_xlfn.XLOOKUP(1,($A$2:$A$3001=I$1)*($B$2:$B$3001=$H139),$E$2:$E$3001,"")</f>
        <v>-4.5339610000000004E-3</v>
      </c>
      <c r="J139" s="17" cm="1">
        <f t="array" ref="J139">_xlfn.XLOOKUP(1,(returns__6[ticker]=$J$1)*(returns__6[price_date]=H139),returns__6[simple_return],"")</f>
        <v>-8.7002139999999995E-3</v>
      </c>
      <c r="K139" s="17" cm="1">
        <f t="array" ref="K139">_xlfn.XLOOKUP(1,(returns__6[ticker]=$K$1)*(returns__6[price_date]=H139),returns__6[simple_return],"")</f>
        <v>-1.9553432999999999E-2</v>
      </c>
      <c r="L139" s="17" cm="1">
        <f t="array" ref="L139">_xlfn.XLOOKUP(1,(returns__6[ticker]=$L$1)*(returns__6[price_date]=H139),returns__6[simple_return],"")</f>
        <v>7.00075E-3</v>
      </c>
      <c r="M139" s="17" cm="1">
        <f t="array" ref="M139">_xlfn.XLOOKUP(1,(returns__6[ticker]=$M$1)*(returns__6[price_date]=H139),returns__6[simple_return],"")</f>
        <v>-2.0983429000000001E-2</v>
      </c>
      <c r="N139" s="17" cm="1">
        <f t="array" ref="N139">_xlfn.XLOOKUP(1,(returns__6[ticker]=$N$1)*(returns__6[price_date]=H139),returns__6[simple_return],"")</f>
        <v>-1.3343468000000001E-2</v>
      </c>
    </row>
    <row r="140" spans="1:14" x14ac:dyDescent="0.35">
      <c r="A140" t="s">
        <v>6</v>
      </c>
      <c r="B140" s="1">
        <v>45540</v>
      </c>
      <c r="C140">
        <v>139.44</v>
      </c>
      <c r="D140">
        <v>140.87</v>
      </c>
      <c r="E140">
        <v>-1.0151202999999999E-2</v>
      </c>
      <c r="F140">
        <v>-1.0203078000000001E-2</v>
      </c>
      <c r="H140" s="7">
        <v>45709</v>
      </c>
      <c r="I140" s="17" cm="1">
        <f t="array" ref="I140">_xlfn.XLOOKUP(1,($A$2:$A$3001=I$1)*($B$2:$B$3001=$H140),$E$2:$E$3001,"")</f>
        <v>-2.9167031999999999E-2</v>
      </c>
      <c r="J140" s="17" cm="1">
        <f t="array" ref="J140">_xlfn.XLOOKUP(1,(returns__6[ticker]=$J$1)*(returns__6[price_date]=H140),returns__6[simple_return],"")</f>
        <v>-3.5635529999999999E-2</v>
      </c>
      <c r="K140" s="17" cm="1">
        <f t="array" ref="K140">_xlfn.XLOOKUP(1,(returns__6[ticker]=$K$1)*(returns__6[price_date]=H140),returns__6[simple_return],"")</f>
        <v>-2.7841768999999999E-2</v>
      </c>
      <c r="L140" s="17" cm="1">
        <f t="array" ref="L140">_xlfn.XLOOKUP(1,(returns__6[ticker]=$L$1)*(returns__6[price_date]=H140),returns__6[simple_return],"")</f>
        <v>6.4137799999999996E-4</v>
      </c>
      <c r="M140" s="17" cm="1">
        <f t="array" ref="M140">_xlfn.XLOOKUP(1,(returns__6[ticker]=$M$1)*(returns__6[price_date]=H140),returns__6[simple_return],"")</f>
        <v>-4.5074049999999997E-2</v>
      </c>
      <c r="N140" s="17" cm="1">
        <f t="array" ref="N140">_xlfn.XLOOKUP(1,(returns__6[ticker]=$N$1)*(returns__6[price_date]=H140),returns__6[simple_return],"")</f>
        <v>-5.5921709999999999E-3</v>
      </c>
    </row>
    <row r="141" spans="1:14" x14ac:dyDescent="0.35">
      <c r="A141" t="s">
        <v>7</v>
      </c>
      <c r="B141" s="1">
        <v>45540</v>
      </c>
      <c r="C141">
        <v>152.82</v>
      </c>
      <c r="D141">
        <v>154.12</v>
      </c>
      <c r="E141">
        <v>-8.4349860000000002E-3</v>
      </c>
      <c r="F141">
        <v>-8.4707619999999997E-3</v>
      </c>
      <c r="H141" s="7">
        <v>45712</v>
      </c>
      <c r="I141" s="17" cm="1">
        <f t="array" ref="I141">_xlfn.XLOOKUP(1,($A$2:$A$3001=I$1)*($B$2:$B$3001=$H141),$E$2:$E$3001,"")</f>
        <v>-2.4630097E-2</v>
      </c>
      <c r="J141" s="17" cm="1">
        <f t="array" ref="J141">_xlfn.XLOOKUP(1,(returns__6[ticker]=$J$1)*(returns__6[price_date]=H141),returns__6[simple_return],"")</f>
        <v>-4.9071617999999997E-2</v>
      </c>
      <c r="K141" s="17" cm="1">
        <f t="array" ref="K141">_xlfn.XLOOKUP(1,(returns__6[ticker]=$K$1)*(returns__6[price_date]=H141),returns__6[simple_return],"")</f>
        <v>4.4008099999999999E-4</v>
      </c>
      <c r="L141" s="17" cm="1">
        <f t="array" ref="L141">_xlfn.XLOOKUP(1,(returns__6[ticker]=$L$1)*(returns__6[price_date]=H141),returns__6[simple_return],"")</f>
        <v>8.8361870000000006E-3</v>
      </c>
      <c r="M141" s="17" cm="1">
        <f t="array" ref="M141">_xlfn.XLOOKUP(1,(returns__6[ticker]=$M$1)*(returns__6[price_date]=H141),returns__6[simple_return],"")</f>
        <v>-5.6834601999999998E-2</v>
      </c>
      <c r="N141" s="17" cm="1">
        <f t="array" ref="N141">_xlfn.XLOOKUP(1,(returns__6[ticker]=$N$1)*(returns__6[price_date]=H141),returns__6[simple_return],"")</f>
        <v>3.816027E-3</v>
      </c>
    </row>
    <row r="142" spans="1:14" x14ac:dyDescent="0.35">
      <c r="A142" t="s">
        <v>8</v>
      </c>
      <c r="B142" s="1">
        <v>45540</v>
      </c>
      <c r="C142">
        <v>251.84</v>
      </c>
      <c r="D142">
        <v>251.74</v>
      </c>
      <c r="E142">
        <v>3.9723500000000001E-4</v>
      </c>
      <c r="F142">
        <v>3.9715600000000002E-4</v>
      </c>
      <c r="H142" s="7">
        <v>45713</v>
      </c>
      <c r="I142" s="17" cm="1">
        <f t="array" ref="I142">_xlfn.XLOOKUP(1,($A$2:$A$3001=I$1)*($B$2:$B$3001=$H142),$E$2:$E$3001,"")</f>
        <v>-3.8386827999999998E-2</v>
      </c>
      <c r="J142" s="17" cm="1">
        <f t="array" ref="J142">_xlfn.XLOOKUP(1,(returns__6[ticker]=$J$1)*(returns__6[price_date]=H142),returns__6[simple_return],"")</f>
        <v>-2.5922185E-2</v>
      </c>
      <c r="K142" s="17" cm="1">
        <f t="array" ref="K142">_xlfn.XLOOKUP(1,(returns__6[ticker]=$K$1)*(returns__6[price_date]=H142),returns__6[simple_return],"")</f>
        <v>-7.4104150000000001E-3</v>
      </c>
      <c r="L142" s="17" cm="1">
        <f t="array" ref="L142">_xlfn.XLOOKUP(1,(returns__6[ticker]=$L$1)*(returns__6[price_date]=H142),returns__6[simple_return],"")</f>
        <v>2.3144997E-2</v>
      </c>
      <c r="M142" s="17" cm="1">
        <f t="array" ref="M142">_xlfn.XLOOKUP(1,(returns__6[ticker]=$M$1)*(returns__6[price_date]=H142),returns__6[simple_return],"")</f>
        <v>-5.0148094999999997E-2</v>
      </c>
      <c r="N142" s="17" cm="1">
        <f t="array" ref="N142">_xlfn.XLOOKUP(1,(returns__6[ticker]=$N$1)*(returns__6[price_date]=H142),returns__6[simple_return],"")</f>
        <v>6.3739779999999998E-3</v>
      </c>
    </row>
    <row r="143" spans="1:14" x14ac:dyDescent="0.35">
      <c r="A143" t="s">
        <v>9</v>
      </c>
      <c r="B143" s="1">
        <v>45540</v>
      </c>
      <c r="C143">
        <v>912.75</v>
      </c>
      <c r="D143">
        <v>946.31</v>
      </c>
      <c r="E143">
        <v>-3.5464066000000002E-2</v>
      </c>
      <c r="F143">
        <v>-3.6108189999999998E-2</v>
      </c>
      <c r="H143" s="7">
        <v>45714</v>
      </c>
      <c r="I143" s="17" cm="1">
        <f t="array" ref="I143">_xlfn.XLOOKUP(1,($A$2:$A$3001=I$1)*($B$2:$B$3001=$H143),$E$2:$E$3001,"")</f>
        <v>7.5028860000000003E-3</v>
      </c>
      <c r="J143" s="17" cm="1">
        <f t="array" ref="J143">_xlfn.XLOOKUP(1,(returns__6[ticker]=$J$1)*(returns__6[price_date]=H143),returns__6[simple_return],"")</f>
        <v>5.1347881999999997E-2</v>
      </c>
      <c r="K143" s="17" cm="1">
        <f t="array" ref="K143">_xlfn.XLOOKUP(1,(returns__6[ticker]=$K$1)*(returns__6[price_date]=H143),returns__6[simple_return],"")</f>
        <v>9.4088769999999995E-3</v>
      </c>
      <c r="L143" s="17" cm="1">
        <f t="array" ref="L143">_xlfn.XLOOKUP(1,(returns__6[ticker]=$L$1)*(returns__6[price_date]=H143),returns__6[simple_return],"")</f>
        <v>1.4648481E-2</v>
      </c>
      <c r="M143" s="17" cm="1">
        <f t="array" ref="M143">_xlfn.XLOOKUP(1,(returns__6[ticker]=$M$1)*(returns__6[price_date]=H143),returns__6[simple_return],"")</f>
        <v>2.0430107999999999E-2</v>
      </c>
      <c r="N143" s="17" cm="1">
        <f t="array" ref="N143">_xlfn.XLOOKUP(1,(returns__6[ticker]=$N$1)*(returns__6[price_date]=H143),returns__6[simple_return],"")</f>
        <v>-4.1466669999999997E-3</v>
      </c>
    </row>
    <row r="144" spans="1:14" x14ac:dyDescent="0.35">
      <c r="A144" t="s">
        <v>10</v>
      </c>
      <c r="B144" s="1">
        <v>45540</v>
      </c>
      <c r="C144">
        <v>69.89</v>
      </c>
      <c r="D144">
        <v>70.87</v>
      </c>
      <c r="E144">
        <v>-1.3828136E-2</v>
      </c>
      <c r="F144">
        <v>-1.3924634999999999E-2</v>
      </c>
      <c r="H144" s="7">
        <v>45715</v>
      </c>
      <c r="I144" s="17" cm="1">
        <f t="array" ref="I144">_xlfn.XLOOKUP(1,($A$2:$A$3001=I$1)*($B$2:$B$3001=$H144),$E$2:$E$3001,"")</f>
        <v>-4.9933168E-2</v>
      </c>
      <c r="J144" s="17" cm="1">
        <f t="array" ref="J144">_xlfn.XLOOKUP(1,(returns__6[ticker]=$J$1)*(returns__6[price_date]=H144),returns__6[simple_return],"")</f>
        <v>-7.1099839999999997E-2</v>
      </c>
      <c r="K144" s="17" cm="1">
        <f t="array" ref="K144">_xlfn.XLOOKUP(1,(returns__6[ticker]=$K$1)*(returns__6[price_date]=H144),returns__6[simple_return],"")</f>
        <v>-6.4167510000000001E-3</v>
      </c>
      <c r="L144" s="17" cm="1">
        <f t="array" ref="L144">_xlfn.XLOOKUP(1,(returns__6[ticker]=$L$1)*(returns__6[price_date]=H144),returns__6[simple_return],"")</f>
        <v>-1.0764910000000001E-2</v>
      </c>
      <c r="M144" s="17" cm="1">
        <f t="array" ref="M144">_xlfn.XLOOKUP(1,(returns__6[ticker]=$M$1)*(returns__6[price_date]=H144),returns__6[simple_return],"")</f>
        <v>-7.6396206999999994E-2</v>
      </c>
      <c r="N144" s="17" cm="1">
        <f t="array" ref="N144">_xlfn.XLOOKUP(1,(returns__6[ticker]=$N$1)*(returns__6[price_date]=H144),returns__6[simple_return],"")</f>
        <v>1.4573767E-2</v>
      </c>
    </row>
    <row r="145" spans="1:14" x14ac:dyDescent="0.35">
      <c r="A145" t="s">
        <v>11</v>
      </c>
      <c r="B145" s="1">
        <v>45540</v>
      </c>
      <c r="C145">
        <v>278.62</v>
      </c>
      <c r="D145">
        <v>280.49</v>
      </c>
      <c r="E145">
        <v>-6.6669040000000004E-3</v>
      </c>
      <c r="F145">
        <v>-6.6892269999999998E-3</v>
      </c>
      <c r="H145" s="7">
        <v>45716</v>
      </c>
      <c r="I145" s="17" cm="1">
        <f t="array" ref="I145">_xlfn.XLOOKUP(1,($A$2:$A$3001=I$1)*($B$2:$B$3001=$H145),$E$2:$E$3001,"")</f>
        <v>3.5172340000000002E-3</v>
      </c>
      <c r="J145" s="17" cm="1">
        <f t="array" ref="J145">_xlfn.XLOOKUP(1,(returns__6[ticker]=$J$1)*(returns__6[price_date]=H145),returns__6[simple_return],"")</f>
        <v>8.2406470000000002E-3</v>
      </c>
      <c r="K145" s="17" cm="1">
        <f t="array" ref="K145">_xlfn.XLOOKUP(1,(returns__6[ticker]=$K$1)*(returns__6[price_date]=H145),returns__6[simple_return],"")</f>
        <v>2.2977566000000001E-2</v>
      </c>
      <c r="L145" s="17" cm="1">
        <f t="array" ref="L145">_xlfn.XLOOKUP(1,(returns__6[ticker]=$L$1)*(returns__6[price_date]=H145),returns__6[simple_return],"")</f>
        <v>1.7090900999999999E-2</v>
      </c>
      <c r="M145" s="17" cm="1">
        <f t="array" ref="M145">_xlfn.XLOOKUP(1,(returns__6[ticker]=$M$1)*(returns__6[price_date]=H145),returns__6[simple_return],"")</f>
        <v>4.7575584999999997E-2</v>
      </c>
      <c r="N145" s="17" cm="1">
        <f t="array" ref="N145">_xlfn.XLOOKUP(1,(returns__6[ticker]=$N$1)*(returns__6[price_date]=H145),returns__6[simple_return],"")</f>
        <v>1.9592960999999999E-2</v>
      </c>
    </row>
    <row r="146" spans="1:14" x14ac:dyDescent="0.35">
      <c r="A146" t="s">
        <v>6</v>
      </c>
      <c r="B146" s="1">
        <v>45541</v>
      </c>
      <c r="C146">
        <v>134.35</v>
      </c>
      <c r="D146">
        <v>139.44</v>
      </c>
      <c r="E146">
        <v>-3.6503156000000002E-2</v>
      </c>
      <c r="F146">
        <v>-3.7186065999999997E-2</v>
      </c>
      <c r="H146" s="7">
        <v>45719</v>
      </c>
      <c r="I146" s="17" cm="1">
        <f t="array" ref="I146">_xlfn.XLOOKUP(1,($A$2:$A$3001=I$1)*($B$2:$B$3001=$H146),$E$2:$E$3001,"")</f>
        <v>-1.6322851999999999E-2</v>
      </c>
      <c r="J146" s="17" cm="1">
        <f t="array" ref="J146">_xlfn.XLOOKUP(1,(returns__6[ticker]=$J$1)*(returns__6[price_date]=H146),returns__6[simple_return],"")</f>
        <v>-6.0472346000000003E-2</v>
      </c>
      <c r="K146" s="17" cm="1">
        <f t="array" ref="K146">_xlfn.XLOOKUP(1,(returns__6[ticker]=$K$1)*(returns__6[price_date]=H146),returns__6[simple_return],"")</f>
        <v>-1.8175172999999999E-2</v>
      </c>
      <c r="L146" s="17" cm="1">
        <f t="array" ref="L146">_xlfn.XLOOKUP(1,(returns__6[ticker]=$L$1)*(returns__6[price_date]=H146),returns__6[simple_return],"")</f>
        <v>9.8736740000000007E-3</v>
      </c>
      <c r="M146" s="17" cm="1">
        <f t="array" ref="M146">_xlfn.XLOOKUP(1,(returns__6[ticker]=$M$1)*(returns__6[price_date]=H146),returns__6[simple_return],"")</f>
        <v>-6.5236331999999994E-2</v>
      </c>
      <c r="N146" s="17" cm="1">
        <f t="array" ref="N146">_xlfn.XLOOKUP(1,(returns__6[ticker]=$N$1)*(returns__6[price_date]=H146),returns__6[simple_return],"")</f>
        <v>-2.4537510000000001E-3</v>
      </c>
    </row>
    <row r="147" spans="1:14" x14ac:dyDescent="0.35">
      <c r="A147" t="s">
        <v>7</v>
      </c>
      <c r="B147" s="1">
        <v>45541</v>
      </c>
      <c r="C147">
        <v>136.99</v>
      </c>
      <c r="D147">
        <v>152.82</v>
      </c>
      <c r="E147">
        <v>-0.103585918</v>
      </c>
      <c r="F147">
        <v>-0.109352828</v>
      </c>
      <c r="H147" s="7">
        <v>45720</v>
      </c>
      <c r="I147" s="17" cm="1">
        <f t="array" ref="I147">_xlfn.XLOOKUP(1,($A$2:$A$3001=I$1)*($B$2:$B$3001=$H147),$E$2:$E$3001,"")</f>
        <v>2.5654077000000001E-2</v>
      </c>
      <c r="J147" s="17" cm="1">
        <f t="array" ref="J147">_xlfn.XLOOKUP(1,(returns__6[ticker]=$J$1)*(returns__6[price_date]=H147),returns__6[simple_return],"")</f>
        <v>5.8707400000000004E-4</v>
      </c>
      <c r="K147" s="17" cm="1">
        <f t="array" ref="K147">_xlfn.XLOOKUP(1,(returns__6[ticker]=$K$1)*(returns__6[price_date]=H147),returns__6[simple_return],"")</f>
        <v>-4.0678196E-2</v>
      </c>
      <c r="L147" s="17" cm="1">
        <f t="array" ref="L147">_xlfn.XLOOKUP(1,(returns__6[ticker]=$L$1)*(returns__6[price_date]=H147),returns__6[simple_return],"")</f>
        <v>-2.0070559000000002E-2</v>
      </c>
      <c r="M147" s="17" cm="1">
        <f t="array" ref="M147">_xlfn.XLOOKUP(1,(returns__6[ticker]=$M$1)*(returns__6[price_date]=H147),returns__6[simple_return],"")</f>
        <v>2.9127344999999999E-2</v>
      </c>
      <c r="N147" s="17" cm="1">
        <f t="array" ref="N147">_xlfn.XLOOKUP(1,(returns__6[ticker]=$N$1)*(returns__6[price_date]=H147),returns__6[simple_return],"")</f>
        <v>-2.6504891999999999E-2</v>
      </c>
    </row>
    <row r="148" spans="1:14" x14ac:dyDescent="0.35">
      <c r="A148" t="s">
        <v>8</v>
      </c>
      <c r="B148" s="1">
        <v>45541</v>
      </c>
      <c r="C148">
        <v>244.06</v>
      </c>
      <c r="D148">
        <v>251.84</v>
      </c>
      <c r="E148">
        <v>-3.0892630000000001E-2</v>
      </c>
      <c r="F148">
        <v>-3.1379868999999998E-2</v>
      </c>
      <c r="H148" s="7">
        <v>45721</v>
      </c>
      <c r="I148" s="17" cm="1">
        <f t="array" ref="I148">_xlfn.XLOOKUP(1,($A$2:$A$3001=I$1)*($B$2:$B$3001=$H148),$E$2:$E$3001,"")</f>
        <v>9.1315140000000003E-3</v>
      </c>
      <c r="J148" s="17" cm="1">
        <f t="array" ref="J148">_xlfn.XLOOKUP(1,(returns__6[ticker]=$J$1)*(returns__6[price_date]=H148),returns__6[simple_return],"")</f>
        <v>2.1868999E-2</v>
      </c>
      <c r="K148" s="17" cm="1">
        <f t="array" ref="K148">_xlfn.XLOOKUP(1,(returns__6[ticker]=$K$1)*(returns__6[price_date]=H148),returns__6[simple_return],"")</f>
        <v>2.5046740000000001E-3</v>
      </c>
      <c r="L148" s="17" cm="1">
        <f t="array" ref="L148">_xlfn.XLOOKUP(1,(returns__6[ticker]=$L$1)*(returns__6[price_date]=H148),returns__6[simple_return],"")</f>
        <v>2.0481637E-2</v>
      </c>
      <c r="M148" s="17" cm="1">
        <f t="array" ref="M148">_xlfn.XLOOKUP(1,(returns__6[ticker]=$M$1)*(returns__6[price_date]=H148),returns__6[simple_return],"")</f>
        <v>2.0491339000000001E-2</v>
      </c>
      <c r="N148" s="17" cm="1">
        <f t="array" ref="N148">_xlfn.XLOOKUP(1,(returns__6[ticker]=$N$1)*(returns__6[price_date]=H148),returns__6[simple_return],"")</f>
        <v>1.2775740000000001E-3</v>
      </c>
    </row>
    <row r="149" spans="1:14" x14ac:dyDescent="0.35">
      <c r="A149" t="s">
        <v>9</v>
      </c>
      <c r="B149" s="1">
        <v>45541</v>
      </c>
      <c r="C149">
        <v>902.71</v>
      </c>
      <c r="D149">
        <v>912.75</v>
      </c>
      <c r="E149">
        <v>-1.0999726E-2</v>
      </c>
      <c r="F149">
        <v>-1.106067E-2</v>
      </c>
      <c r="H149" s="7">
        <v>45722</v>
      </c>
      <c r="I149" s="17" cm="1">
        <f t="array" ref="I149">_xlfn.XLOOKUP(1,($A$2:$A$3001=I$1)*($B$2:$B$3001=$H149),$E$2:$E$3001,"")</f>
        <v>-2.7736796000000001E-2</v>
      </c>
      <c r="J149" s="17" cm="1">
        <f t="array" ref="J149">_xlfn.XLOOKUP(1,(returns__6[ticker]=$J$1)*(returns__6[price_date]=H149),returns__6[simple_return],"")</f>
        <v>-6.3315585999999993E-2</v>
      </c>
      <c r="K149" s="17" cm="1">
        <f t="array" ref="K149">_xlfn.XLOOKUP(1,(returns__6[ticker]=$K$1)*(returns__6[price_date]=H149),returns__6[simple_return],"")</f>
        <v>-3.0051376000000001E-2</v>
      </c>
      <c r="L149" s="17" cm="1">
        <f t="array" ref="L149">_xlfn.XLOOKUP(1,(returns__6[ticker]=$L$1)*(returns__6[price_date]=H149),returns__6[simple_return],"")</f>
        <v>-1.8242050999999999E-2</v>
      </c>
      <c r="M149" s="17" cm="1">
        <f t="array" ref="M149">_xlfn.XLOOKUP(1,(returns__6[ticker]=$M$1)*(returns__6[price_date]=H149),returns__6[simple_return],"")</f>
        <v>-0.19813623299999999</v>
      </c>
      <c r="N149" s="17" cm="1">
        <f t="array" ref="N149">_xlfn.XLOOKUP(1,(returns__6[ticker]=$N$1)*(returns__6[price_date]=H149),returns__6[simple_return],"")</f>
        <v>-2.4157877000000001E-2</v>
      </c>
    </row>
    <row r="150" spans="1:14" x14ac:dyDescent="0.35">
      <c r="A150" t="s">
        <v>10</v>
      </c>
      <c r="B150" s="1">
        <v>45541</v>
      </c>
      <c r="C150">
        <v>66.2</v>
      </c>
      <c r="D150">
        <v>69.89</v>
      </c>
      <c r="E150">
        <v>-5.2797253000000002E-2</v>
      </c>
      <c r="F150">
        <v>-5.4242115E-2</v>
      </c>
      <c r="H150" s="7">
        <v>45723</v>
      </c>
      <c r="I150" s="17" cm="1">
        <f t="array" ref="I150">_xlfn.XLOOKUP(1,($A$2:$A$3001=I$1)*($B$2:$B$3001=$H150),$E$2:$E$3001,"")</f>
        <v>1.4769852999999999E-2</v>
      </c>
      <c r="J150" s="17" cm="1">
        <f t="array" ref="J150">_xlfn.XLOOKUP(1,(returns__6[ticker]=$J$1)*(returns__6[price_date]=H150),returns__6[simple_return],"")</f>
        <v>8.6430760999999995E-2</v>
      </c>
      <c r="K150" s="17" cm="1">
        <f t="array" ref="K150">_xlfn.XLOOKUP(1,(returns__6[ticker]=$K$1)*(returns__6[price_date]=H150),returns__6[simple_return],"")</f>
        <v>-8.8158469999999999E-3</v>
      </c>
      <c r="L150" s="17" cm="1">
        <f t="array" ref="L150">_xlfn.XLOOKUP(1,(returns__6[ticker]=$L$1)*(returns__6[price_date]=H150),returns__6[simple_return],"")</f>
        <v>-4.7307069E-2</v>
      </c>
      <c r="M150" s="17" cm="1">
        <f t="array" ref="M150">_xlfn.XLOOKUP(1,(returns__6[ticker]=$M$1)*(returns__6[price_date]=H150),returns__6[simple_return],"")</f>
        <v>-1.9922524E-2</v>
      </c>
      <c r="N150" s="17" cm="1">
        <f t="array" ref="N150">_xlfn.XLOOKUP(1,(returns__6[ticker]=$N$1)*(returns__6[price_date]=H150),returns__6[simple_return],"")</f>
        <v>3.3705250000000001E-3</v>
      </c>
    </row>
    <row r="151" spans="1:14" x14ac:dyDescent="0.35">
      <c r="A151" t="s">
        <v>11</v>
      </c>
      <c r="B151" s="1">
        <v>45541</v>
      </c>
      <c r="C151">
        <v>279.37</v>
      </c>
      <c r="D151">
        <v>278.62</v>
      </c>
      <c r="E151">
        <v>2.6918380000000002E-3</v>
      </c>
      <c r="F151">
        <v>2.6882220000000001E-3</v>
      </c>
      <c r="H151" s="7">
        <v>45726</v>
      </c>
      <c r="I151" s="17" cm="1">
        <f t="array" ref="I151">_xlfn.XLOOKUP(1,($A$2:$A$3001=I$1)*($B$2:$B$3001=$H151),$E$2:$E$3001,"")</f>
        <v>-3.6686272999999998E-2</v>
      </c>
      <c r="J151" s="17" cm="1">
        <f t="array" ref="J151">_xlfn.XLOOKUP(1,(returns__6[ticker]=$J$1)*(returns__6[price_date]=H151),returns__6[simple_return],"")</f>
        <v>-5.3908494000000001E-2</v>
      </c>
      <c r="K151" s="17" cm="1">
        <f t="array" ref="K151">_xlfn.XLOOKUP(1,(returns__6[ticker]=$K$1)*(returns__6[price_date]=H151),returns__6[simple_return],"")</f>
        <v>-4.3519637E-2</v>
      </c>
      <c r="L151" s="17" cm="1">
        <f t="array" ref="L151">_xlfn.XLOOKUP(1,(returns__6[ticker]=$L$1)*(returns__6[price_date]=H151),returns__6[simple_return],"")</f>
        <v>-4.5792222E-2</v>
      </c>
      <c r="M151" s="17" cm="1">
        <f t="array" ref="M151">_xlfn.XLOOKUP(1,(returns__6[ticker]=$M$1)*(returns__6[price_date]=H151),returns__6[simple_return],"")</f>
        <v>-7.2981367000000005E-2</v>
      </c>
      <c r="N151" s="17" cm="1">
        <f t="array" ref="N151">_xlfn.XLOOKUP(1,(returns__6[ticker]=$N$1)*(returns__6[price_date]=H151),returns__6[simple_return],"")</f>
        <v>-1.1120121E-2</v>
      </c>
    </row>
    <row r="152" spans="1:14" x14ac:dyDescent="0.35">
      <c r="A152" t="s">
        <v>6</v>
      </c>
      <c r="B152" s="1">
        <v>45544</v>
      </c>
      <c r="C152">
        <v>138.15</v>
      </c>
      <c r="D152">
        <v>134.35</v>
      </c>
      <c r="E152">
        <v>2.8284331999999999E-2</v>
      </c>
      <c r="F152">
        <v>2.7891716E-2</v>
      </c>
      <c r="H152" s="7">
        <v>45727</v>
      </c>
      <c r="I152" s="17" cm="1">
        <f t="array" ref="I152">_xlfn.XLOOKUP(1,($A$2:$A$3001=I$1)*($B$2:$B$3001=$H152),$E$2:$E$3001,"")</f>
        <v>1.345338E-3</v>
      </c>
      <c r="J152" s="17" cm="1">
        <f t="array" ref="J152">_xlfn.XLOOKUP(1,(returns__6[ticker]=$J$1)*(returns__6[price_date]=H152),returns__6[simple_return],"")</f>
        <v>3.0577391999999998E-2</v>
      </c>
      <c r="K152" s="17" cm="1">
        <f t="array" ref="K152">_xlfn.XLOOKUP(1,(returns__6[ticker]=$K$1)*(returns__6[price_date]=H152),returns__6[simple_return],"")</f>
        <v>-2.2692483999999999E-2</v>
      </c>
      <c r="L152" s="17" cm="1">
        <f t="array" ref="L152">_xlfn.XLOOKUP(1,(returns__6[ticker]=$L$1)*(returns__6[price_date]=H152),returns__6[simple_return],"")</f>
        <v>-6.8694560000000003E-3</v>
      </c>
      <c r="M152" s="17" cm="1">
        <f t="array" ref="M152">_xlfn.XLOOKUP(1,(returns__6[ticker]=$M$1)*(returns__6[price_date]=H152),returns__6[simple_return],"")</f>
        <v>2.2689204000000001E-2</v>
      </c>
      <c r="N152" s="17" cm="1">
        <f t="array" ref="N152">_xlfn.XLOOKUP(1,(returns__6[ticker]=$N$1)*(returns__6[price_date]=H152),returns__6[simple_return],"")</f>
        <v>-2.7351528999999999E-2</v>
      </c>
    </row>
    <row r="153" spans="1:14" x14ac:dyDescent="0.35">
      <c r="A153" t="s">
        <v>7</v>
      </c>
      <c r="B153" s="1">
        <v>45544</v>
      </c>
      <c r="C153">
        <v>140.82</v>
      </c>
      <c r="D153">
        <v>136.99</v>
      </c>
      <c r="E153">
        <v>2.7958245E-2</v>
      </c>
      <c r="F153">
        <v>2.7574549E-2</v>
      </c>
      <c r="H153" s="7">
        <v>45728</v>
      </c>
      <c r="I153" s="17" cm="1">
        <f t="array" ref="I153">_xlfn.XLOOKUP(1,($A$2:$A$3001=I$1)*($B$2:$B$3001=$H153),$E$2:$E$3001,"")</f>
        <v>4.1649442000000002E-2</v>
      </c>
      <c r="J153" s="17" cm="1">
        <f t="array" ref="J153">_xlfn.XLOOKUP(1,(returns__6[ticker]=$J$1)*(returns__6[price_date]=H153),returns__6[simple_return],"")</f>
        <v>2.1779157E-2</v>
      </c>
      <c r="K153" s="17" cm="1">
        <f t="array" ref="K153">_xlfn.XLOOKUP(1,(returns__6[ticker]=$K$1)*(returns__6[price_date]=H153),returns__6[simple_return],"")</f>
        <v>2.0987509000000001E-2</v>
      </c>
      <c r="L153" s="17" cm="1">
        <f t="array" ref="L153">_xlfn.XLOOKUP(1,(returns__6[ticker]=$L$1)*(returns__6[price_date]=H153),returns__6[simple_return],"")</f>
        <v>-2.6697090000000001E-3</v>
      </c>
      <c r="M153" s="17" cm="1">
        <f t="array" ref="M153">_xlfn.XLOOKUP(1,(returns__6[ticker]=$M$1)*(returns__6[price_date]=H153),returns__6[simple_return],"")</f>
        <v>4.0053603E-2</v>
      </c>
      <c r="N153" s="17" cm="1">
        <f t="array" ref="N153">_xlfn.XLOOKUP(1,(returns__6[ticker]=$N$1)*(returns__6[price_date]=H153),returns__6[simple_return],"")</f>
        <v>2.1075450000000002E-3</v>
      </c>
    </row>
    <row r="154" spans="1:14" x14ac:dyDescent="0.35">
      <c r="A154" t="s">
        <v>8</v>
      </c>
      <c r="B154" s="1">
        <v>45544</v>
      </c>
      <c r="C154">
        <v>250.92</v>
      </c>
      <c r="D154">
        <v>244.06</v>
      </c>
      <c r="E154">
        <v>2.8107842000000001E-2</v>
      </c>
      <c r="F154">
        <v>2.7720067000000001E-2</v>
      </c>
      <c r="H154" s="7">
        <v>45729</v>
      </c>
      <c r="I154" s="17" cm="1">
        <f t="array" ref="I154">_xlfn.XLOOKUP(1,($A$2:$A$3001=I$1)*($B$2:$B$3001=$H154),$E$2:$E$3001,"")</f>
        <v>-2.6589939999999999E-2</v>
      </c>
      <c r="J154" s="17" cm="1">
        <f t="array" ref="J154">_xlfn.XLOOKUP(1,(returns__6[ticker]=$J$1)*(returns__6[price_date]=H154),returns__6[simple_return],"")</f>
        <v>-1.4776296E-2</v>
      </c>
      <c r="K154" s="17" cm="1">
        <f t="array" ref="K154">_xlfn.XLOOKUP(1,(returns__6[ticker]=$K$1)*(returns__6[price_date]=H154),returns__6[simple_return],"")</f>
        <v>-1.6567594000000001E-2</v>
      </c>
      <c r="L154" s="17" cm="1">
        <f t="array" ref="L154">_xlfn.XLOOKUP(1,(returns__6[ticker]=$L$1)*(returns__6[price_date]=H154),returns__6[simple_return],"")</f>
        <v>-2.4590562999999999E-2</v>
      </c>
      <c r="M154" s="17" cm="1">
        <f t="array" ref="M154">_xlfn.XLOOKUP(1,(returns__6[ticker]=$M$1)*(returns__6[price_date]=H154),returns__6[simple_return],"")</f>
        <v>-1.5604867999999999E-2</v>
      </c>
      <c r="N154" s="17" cm="1">
        <f t="array" ref="N154">_xlfn.XLOOKUP(1,(returns__6[ticker]=$N$1)*(returns__6[price_date]=H154),returns__6[simple_return],"")</f>
        <v>-1.2889075999999999E-2</v>
      </c>
    </row>
    <row r="155" spans="1:14" x14ac:dyDescent="0.35">
      <c r="A155" t="s">
        <v>9</v>
      </c>
      <c r="B155" s="1">
        <v>45544</v>
      </c>
      <c r="C155">
        <v>908.27</v>
      </c>
      <c r="D155">
        <v>902.71</v>
      </c>
      <c r="E155">
        <v>6.1592319999999997E-3</v>
      </c>
      <c r="F155">
        <v>6.1403409999999997E-3</v>
      </c>
      <c r="H155" s="7">
        <v>45730</v>
      </c>
      <c r="I155" s="17" cm="1">
        <f t="array" ref="I155">_xlfn.XLOOKUP(1,($A$2:$A$3001=I$1)*($B$2:$B$3001=$H155),$E$2:$E$3001,"")</f>
        <v>2.9150953E-2</v>
      </c>
      <c r="J155" s="17" cm="1">
        <f t="array" ref="J155">_xlfn.XLOOKUP(1,(returns__6[ticker]=$J$1)*(returns__6[price_date]=H155),returns__6[simple_return],"")</f>
        <v>2.1843646000000001E-2</v>
      </c>
      <c r="K155" s="17" cm="1">
        <f t="array" ref="K155">_xlfn.XLOOKUP(1,(returns__6[ticker]=$K$1)*(returns__6[price_date]=H155),returns__6[simple_return],"")</f>
        <v>3.5877237999999999E-2</v>
      </c>
      <c r="L155" s="17" cm="1">
        <f t="array" ref="L155">_xlfn.XLOOKUP(1,(returns__6[ticker]=$L$1)*(returns__6[price_date]=H155),returns__6[simple_return],"")</f>
        <v>1.4757064E-2</v>
      </c>
      <c r="M155" s="17" cm="1">
        <f t="array" ref="M155">_xlfn.XLOOKUP(1,(returns__6[ticker]=$M$1)*(returns__6[price_date]=H155),returns__6[simple_return],"")</f>
        <v>-2.9086699999999999E-4</v>
      </c>
      <c r="N155" s="17" cm="1">
        <f t="array" ref="N155">_xlfn.XLOOKUP(1,(returns__6[ticker]=$N$1)*(returns__6[price_date]=H155),returns__6[simple_return],"")</f>
        <v>9.89195E-3</v>
      </c>
    </row>
    <row r="156" spans="1:14" x14ac:dyDescent="0.35">
      <c r="A156" t="s">
        <v>10</v>
      </c>
      <c r="B156" s="1">
        <v>45544</v>
      </c>
      <c r="C156">
        <v>68.930000000000007</v>
      </c>
      <c r="D156">
        <v>66.2</v>
      </c>
      <c r="E156">
        <v>4.1238670999999998E-2</v>
      </c>
      <c r="F156">
        <v>4.0411033999999998E-2</v>
      </c>
      <c r="H156" s="7">
        <v>45733</v>
      </c>
      <c r="I156" s="17" cm="1">
        <f t="array" ref="I156">_xlfn.XLOOKUP(1,($A$2:$A$3001=I$1)*($B$2:$B$3001=$H156),$E$2:$E$3001,"")</f>
        <v>3.5852232999999997E-2</v>
      </c>
      <c r="J156" s="17" cm="1">
        <f t="array" ref="J156">_xlfn.XLOOKUP(1,(returns__6[ticker]=$J$1)*(returns__6[price_date]=H156),returns__6[simple_return],"")</f>
        <v>-5.3186049999999997E-3</v>
      </c>
      <c r="K156" s="17" cm="1">
        <f t="array" ref="K156">_xlfn.XLOOKUP(1,(returns__6[ticker]=$K$1)*(returns__6[price_date]=H156),returns__6[simple_return],"")</f>
        <v>-4.7057940000000001E-3</v>
      </c>
      <c r="L156" s="17" cm="1">
        <f t="array" ref="L156">_xlfn.XLOOKUP(1,(returns__6[ticker]=$L$1)*(returns__6[price_date]=H156),returns__6[simple_return],"")</f>
        <v>1.3866352E-2</v>
      </c>
      <c r="M156" s="17" cm="1">
        <f t="array" ref="M156">_xlfn.XLOOKUP(1,(returns__6[ticker]=$M$1)*(returns__6[price_date]=H156),returns__6[simple_return],"")</f>
        <v>2.4148967E-2</v>
      </c>
      <c r="N156" s="17" cm="1">
        <f t="array" ref="N156">_xlfn.XLOOKUP(1,(returns__6[ticker]=$N$1)*(returns__6[price_date]=H156),returns__6[simple_return],"")</f>
        <v>8.2881250000000004E-3</v>
      </c>
    </row>
    <row r="157" spans="1:14" x14ac:dyDescent="0.35">
      <c r="A157" t="s">
        <v>11</v>
      </c>
      <c r="B157" s="1">
        <v>45544</v>
      </c>
      <c r="C157">
        <v>285.61</v>
      </c>
      <c r="D157">
        <v>279.37</v>
      </c>
      <c r="E157">
        <v>2.233597E-2</v>
      </c>
      <c r="F157">
        <v>2.2090176E-2</v>
      </c>
      <c r="H157" s="7">
        <v>45734</v>
      </c>
      <c r="I157" s="17" cm="1">
        <f t="array" ref="I157">_xlfn.XLOOKUP(1,($A$2:$A$3001=I$1)*($B$2:$B$3001=$H157),$E$2:$E$3001,"")</f>
        <v>-1.0326035000000001E-2</v>
      </c>
      <c r="J157" s="17" cm="1">
        <f t="array" ref="J157">_xlfn.XLOOKUP(1,(returns__6[ticker]=$J$1)*(returns__6[price_date]=H157),returns__6[simple_return],"")</f>
        <v>-2.9974292999999999E-2</v>
      </c>
      <c r="K157" s="17" cm="1">
        <f t="array" ref="K157">_xlfn.XLOOKUP(1,(returns__6[ticker]=$K$1)*(returns__6[price_date]=H157),returns__6[simple_return],"")</f>
        <v>-6.2788410000000003E-3</v>
      </c>
      <c r="L157" s="17" cm="1">
        <f t="array" ref="L157">_xlfn.XLOOKUP(1,(returns__6[ticker]=$L$1)*(returns__6[price_date]=H157),returns__6[simple_return],"")</f>
        <v>-2.7280659999999999E-3</v>
      </c>
      <c r="M157" s="17" cm="1">
        <f t="array" ref="M157">_xlfn.XLOOKUP(1,(returns__6[ticker]=$M$1)*(returns__6[price_date]=H157),returns__6[simple_return],"")</f>
        <v>-3.0113635999999999E-2</v>
      </c>
      <c r="N157" s="17" cm="1">
        <f t="array" ref="N157">_xlfn.XLOOKUP(1,(returns__6[ticker]=$N$1)*(returns__6[price_date]=H157),returns__6[simple_return],"")</f>
        <v>6.5760000000000005E-4</v>
      </c>
    </row>
    <row r="158" spans="1:14" x14ac:dyDescent="0.35">
      <c r="A158" t="s">
        <v>6</v>
      </c>
      <c r="B158" s="1">
        <v>45545</v>
      </c>
      <c r="C158">
        <v>142.84</v>
      </c>
      <c r="D158">
        <v>138.15</v>
      </c>
      <c r="E158">
        <v>3.3948606999999999E-2</v>
      </c>
      <c r="F158">
        <v>3.3385071000000002E-2</v>
      </c>
      <c r="H158" s="7">
        <v>45735</v>
      </c>
      <c r="I158" s="17" cm="1">
        <f t="array" ref="I158">_xlfn.XLOOKUP(1,($A$2:$A$3001=I$1)*($B$2:$B$3001=$H158),$E$2:$E$3001,"")</f>
        <v>2.6277654000000001E-2</v>
      </c>
      <c r="J158" s="17" cm="1">
        <f t="array" ref="J158">_xlfn.XLOOKUP(1,(returns__6[ticker]=$J$1)*(returns__6[price_date]=H158),returns__6[simple_return],"")</f>
        <v>3.6571791999999999E-2</v>
      </c>
      <c r="K158" s="17" cm="1">
        <f t="array" ref="K158">_xlfn.XLOOKUP(1,(returns__6[ticker]=$K$1)*(returns__6[price_date]=H158),returns__6[simple_return],"")</f>
        <v>3.0184227000000001E-2</v>
      </c>
      <c r="L158" s="17" cm="1">
        <f t="array" ref="L158">_xlfn.XLOOKUP(1,(returns__6[ticker]=$L$1)*(returns__6[price_date]=H158),returns__6[simple_return],"")</f>
        <v>1.7628965E-2</v>
      </c>
      <c r="M158" s="17" cm="1">
        <f t="array" ref="M158">_xlfn.XLOOKUP(1,(returns__6[ticker]=$M$1)*(returns__6[price_date]=H158),returns__6[simple_return],"")</f>
        <v>2.2407732999999999E-2</v>
      </c>
      <c r="N158" s="17" cm="1">
        <f t="array" ref="N158">_xlfn.XLOOKUP(1,(returns__6[ticker]=$N$1)*(returns__6[price_date]=H158),returns__6[simple_return],"")</f>
        <v>1.5234340000000001E-2</v>
      </c>
    </row>
    <row r="159" spans="1:14" x14ac:dyDescent="0.35">
      <c r="A159" t="s">
        <v>7</v>
      </c>
      <c r="B159" s="1">
        <v>45545</v>
      </c>
      <c r="C159">
        <v>148.21</v>
      </c>
      <c r="D159">
        <v>140.82</v>
      </c>
      <c r="E159">
        <v>5.2478340999999998E-2</v>
      </c>
      <c r="F159">
        <v>5.1147708E-2</v>
      </c>
      <c r="H159" s="7">
        <v>45736</v>
      </c>
      <c r="I159" s="17" cm="1">
        <f t="array" ref="I159">_xlfn.XLOOKUP(1,($A$2:$A$3001=I$1)*($B$2:$B$3001=$H159),$E$2:$E$3001,"")</f>
        <v>8.5663179999999998E-3</v>
      </c>
      <c r="J159" s="17" cm="1">
        <f t="array" ref="J159">_xlfn.XLOOKUP(1,(returns__6[ticker]=$J$1)*(returns__6[price_date]=H159),returns__6[simple_return],"")</f>
        <v>-2.5719690999999999E-2</v>
      </c>
      <c r="K159" s="17" cm="1">
        <f t="array" ref="K159">_xlfn.XLOOKUP(1,(returns__6[ticker]=$K$1)*(returns__6[price_date]=H159),returns__6[simple_return],"")</f>
        <v>6.6506599999999996E-4</v>
      </c>
      <c r="L159" s="17" cm="1">
        <f t="array" ref="L159">_xlfn.XLOOKUP(1,(returns__6[ticker]=$L$1)*(returns__6[price_date]=H159),returns__6[simple_return],"")</f>
        <v>6.6426920000000004E-3</v>
      </c>
      <c r="M159" s="17" cm="1">
        <f t="array" ref="M159">_xlfn.XLOOKUP(1,(returns__6[ticker]=$M$1)*(returns__6[price_date]=H159),returns__6[simple_return],"")</f>
        <v>9.7407250000000004E-3</v>
      </c>
      <c r="N159" s="17" cm="1">
        <f t="array" ref="N159">_xlfn.XLOOKUP(1,(returns__6[ticker]=$N$1)*(returns__6[price_date]=H159),returns__6[simple_return],"")</f>
        <v>-1.0886520000000001E-3</v>
      </c>
    </row>
    <row r="160" spans="1:14" x14ac:dyDescent="0.35">
      <c r="A160" t="s">
        <v>8</v>
      </c>
      <c r="B160" s="1">
        <v>45545</v>
      </c>
      <c r="C160">
        <v>245.42</v>
      </c>
      <c r="D160">
        <v>250.92</v>
      </c>
      <c r="E160">
        <v>-2.1919337000000001E-2</v>
      </c>
      <c r="F160">
        <v>-2.2163135E-2</v>
      </c>
      <c r="H160" s="7">
        <v>45737</v>
      </c>
      <c r="I160" s="17" cm="1">
        <f t="array" ref="I160">_xlfn.XLOOKUP(1,($A$2:$A$3001=I$1)*($B$2:$B$3001=$H160),$E$2:$E$3001,"")</f>
        <v>-6.5335080000000004E-3</v>
      </c>
      <c r="J160" s="17" cm="1">
        <f t="array" ref="J160">_xlfn.XLOOKUP(1,(returns__6[ticker]=$J$1)*(returns__6[price_date]=H160),returns__6[simple_return],"")</f>
        <v>5.8780309999999997E-3</v>
      </c>
      <c r="K160" s="17" cm="1">
        <f t="array" ref="K160">_xlfn.XLOOKUP(1,(returns__6[ticker]=$K$1)*(returns__6[price_date]=H160),returns__6[simple_return],"")</f>
        <v>-1.1815529999999999E-3</v>
      </c>
      <c r="L160" s="17" cm="1">
        <f t="array" ref="L160">_xlfn.XLOOKUP(1,(returns__6[ticker]=$L$1)*(returns__6[price_date]=H160),returns__6[simple_return],"")</f>
        <v>-5.9342249999999996E-3</v>
      </c>
      <c r="M160" s="17" cm="1">
        <f t="array" ref="M160">_xlfn.XLOOKUP(1,(returns__6[ticker]=$M$1)*(returns__6[price_date]=H160),returns__6[simple_return],"")</f>
        <v>-1.418641E-3</v>
      </c>
      <c r="N160" s="17" cm="1">
        <f t="array" ref="N160">_xlfn.XLOOKUP(1,(returns__6[ticker]=$N$1)*(returns__6[price_date]=H160),returns__6[simple_return],"")</f>
        <v>-1.1310751000000001E-2</v>
      </c>
    </row>
    <row r="161" spans="1:14" x14ac:dyDescent="0.35">
      <c r="A161" t="s">
        <v>9</v>
      </c>
      <c r="B161" s="1">
        <v>45545</v>
      </c>
      <c r="C161">
        <v>901.25</v>
      </c>
      <c r="D161">
        <v>908.27</v>
      </c>
      <c r="E161">
        <v>-7.7289790000000004E-3</v>
      </c>
      <c r="F161">
        <v>-7.7590030000000004E-3</v>
      </c>
      <c r="H161" s="7">
        <v>45740</v>
      </c>
      <c r="I161" s="17" cm="1">
        <f t="array" ref="I161">_xlfn.XLOOKUP(1,($A$2:$A$3001=I$1)*($B$2:$B$3001=$H161),$E$2:$E$3001,"")</f>
        <v>6.9616685999999997E-2</v>
      </c>
      <c r="J161" s="17" cm="1">
        <f t="array" ref="J161">_xlfn.XLOOKUP(1,(returns__6[ticker]=$J$1)*(returns__6[price_date]=H161),returns__6[simple_return],"")</f>
        <v>-2.1392049999999999E-3</v>
      </c>
      <c r="K161" s="17" cm="1">
        <f t="array" ref="K161">_xlfn.XLOOKUP(1,(returns__6[ticker]=$K$1)*(returns__6[price_date]=H161),returns__6[simple_return],"")</f>
        <v>2.7170898999999998E-2</v>
      </c>
      <c r="L161" s="17" cm="1">
        <f t="array" ref="L161">_xlfn.XLOOKUP(1,(returns__6[ticker]=$L$1)*(returns__6[price_date]=H161),returns__6[simple_return],"")</f>
        <v>3.2630108999999997E-2</v>
      </c>
      <c r="M161" s="17" cm="1">
        <f t="array" ref="M161">_xlfn.XLOOKUP(1,(returns__6[ticker]=$M$1)*(returns__6[price_date]=H161),returns__6[simple_return],"")</f>
        <v>3.3669554999999997E-2</v>
      </c>
      <c r="N161" s="17" cm="1">
        <f t="array" ref="N161">_xlfn.XLOOKUP(1,(returns__6[ticker]=$N$1)*(returns__6[price_date]=H161),returns__6[simple_return],"")</f>
        <v>2.4459274E-2</v>
      </c>
    </row>
    <row r="162" spans="1:14" x14ac:dyDescent="0.35">
      <c r="A162" t="s">
        <v>10</v>
      </c>
      <c r="B162" s="1">
        <v>45545</v>
      </c>
      <c r="C162">
        <v>71.599999999999994</v>
      </c>
      <c r="D162">
        <v>68.930000000000007</v>
      </c>
      <c r="E162">
        <v>3.8734948999999998E-2</v>
      </c>
      <c r="F162">
        <v>3.8003576999999997E-2</v>
      </c>
      <c r="H162" s="7">
        <v>45741</v>
      </c>
      <c r="I162" s="17" cm="1">
        <f t="array" ref="I162">_xlfn.XLOOKUP(1,($A$2:$A$3001=I$1)*($B$2:$B$3001=$H162),$E$2:$E$3001,"")</f>
        <v>8.4321480000000004E-3</v>
      </c>
      <c r="J162" s="17" cm="1">
        <f t="array" ref="J162">_xlfn.XLOOKUP(1,(returns__6[ticker]=$J$1)*(returns__6[price_date]=H162),returns__6[simple_return],"")</f>
        <v>-1.5633986999999998E-2</v>
      </c>
      <c r="K162" s="17" cm="1">
        <f t="array" ref="K162">_xlfn.XLOOKUP(1,(returns__6[ticker]=$K$1)*(returns__6[price_date]=H162),returns__6[simple_return],"")</f>
        <v>5.1104870000000004E-3</v>
      </c>
      <c r="L162" s="17" cm="1">
        <f t="array" ref="L162">_xlfn.XLOOKUP(1,(returns__6[ticker]=$L$1)*(returns__6[price_date]=H162),returns__6[simple_return],"")</f>
        <v>-1.4510347999999999E-2</v>
      </c>
      <c r="M162" s="17" cm="1">
        <f t="array" ref="M162">_xlfn.XLOOKUP(1,(returns__6[ticker]=$M$1)*(returns__6[price_date]=H162),returns__6[simple_return],"")</f>
        <v>-1.4980759E-2</v>
      </c>
      <c r="N162" s="17" cm="1">
        <f t="array" ref="N162">_xlfn.XLOOKUP(1,(returns__6[ticker]=$N$1)*(returns__6[price_date]=H162),returns__6[simple_return],"")</f>
        <v>2.1810570000000001E-3</v>
      </c>
    </row>
    <row r="163" spans="1:14" x14ac:dyDescent="0.35">
      <c r="A163" t="s">
        <v>11</v>
      </c>
      <c r="B163" s="1">
        <v>45545</v>
      </c>
      <c r="C163">
        <v>285.33999999999997</v>
      </c>
      <c r="D163">
        <v>285.61</v>
      </c>
      <c r="E163">
        <v>-9.45345E-4</v>
      </c>
      <c r="F163">
        <v>-9.4579199999999999E-4</v>
      </c>
      <c r="H163" s="7">
        <v>45742</v>
      </c>
      <c r="I163" s="17" cm="1">
        <f t="array" ref="I163">_xlfn.XLOOKUP(1,($A$2:$A$3001=I$1)*($B$2:$B$3001=$H163),$E$2:$E$3001,"")</f>
        <v>-4.0240396999999997E-2</v>
      </c>
      <c r="J163" s="17" cm="1">
        <f t="array" ref="J163">_xlfn.XLOOKUP(1,(returns__6[ticker]=$J$1)*(returns__6[price_date]=H163),returns__6[simple_return],"")</f>
        <v>-4.7753107000000003E-2</v>
      </c>
      <c r="K163" s="17" cm="1">
        <f t="array" ref="K163">_xlfn.XLOOKUP(1,(returns__6[ticker]=$K$1)*(returns__6[price_date]=H163),returns__6[simple_return],"")</f>
        <v>-1.1744486E-2</v>
      </c>
      <c r="L163" s="17" cm="1">
        <f t="array" ref="L163">_xlfn.XLOOKUP(1,(returns__6[ticker]=$L$1)*(returns__6[price_date]=H163),returns__6[simple_return],"")</f>
        <v>-3.0022877999999999E-2</v>
      </c>
      <c r="M163" s="17" cm="1">
        <f t="array" ref="M163">_xlfn.XLOOKUP(1,(returns__6[ticker]=$M$1)*(returns__6[price_date]=H163),returns__6[simple_return],"")</f>
        <v>-6.8508442000000003E-2</v>
      </c>
      <c r="N163" s="17" cm="1">
        <f t="array" ref="N163">_xlfn.XLOOKUP(1,(returns__6[ticker]=$N$1)*(returns__6[price_date]=H163),returns__6[simple_return],"")</f>
        <v>-1.2767690000000001E-3</v>
      </c>
    </row>
    <row r="164" spans="1:14" x14ac:dyDescent="0.35">
      <c r="A164" t="s">
        <v>6</v>
      </c>
      <c r="B164" s="1">
        <v>45546</v>
      </c>
      <c r="C164">
        <v>149.86000000000001</v>
      </c>
      <c r="D164">
        <v>142.84</v>
      </c>
      <c r="E164">
        <v>4.9145898E-2</v>
      </c>
      <c r="F164">
        <v>4.7976402000000001E-2</v>
      </c>
      <c r="H164" s="7">
        <v>45743</v>
      </c>
      <c r="I164" s="17" cm="1">
        <f t="array" ref="I164">_xlfn.XLOOKUP(1,($A$2:$A$3001=I$1)*($B$2:$B$3001=$H164),$E$2:$E$3001,"")</f>
        <v>-3.2126327000000003E-2</v>
      </c>
      <c r="J164" s="17" cm="1">
        <f t="array" ref="J164">_xlfn.XLOOKUP(1,(returns__6[ticker]=$J$1)*(returns__6[price_date]=H164),returns__6[simple_return],"")</f>
        <v>-4.0609136999999997E-2</v>
      </c>
      <c r="K164" s="17" cm="1">
        <f t="array" ref="K164">_xlfn.XLOOKUP(1,(returns__6[ticker]=$K$1)*(returns__6[price_date]=H164),returns__6[simple_return],"")</f>
        <v>-1.4420290000000001E-2</v>
      </c>
      <c r="L164" s="17" cm="1">
        <f t="array" ref="L164">_xlfn.XLOOKUP(1,(returns__6[ticker]=$L$1)*(returns__6[price_date]=H164),returns__6[simple_return],"")</f>
        <v>-6.1565630000000003E-3</v>
      </c>
      <c r="M164" s="17" cm="1">
        <f t="array" ref="M164">_xlfn.XLOOKUP(1,(returns__6[ticker]=$M$1)*(returns__6[price_date]=H164),returns__6[simple_return],"")</f>
        <v>-2.8460156E-2</v>
      </c>
      <c r="N164" s="17" cm="1">
        <f t="array" ref="N164">_xlfn.XLOOKUP(1,(returns__6[ticker]=$N$1)*(returns__6[price_date]=H164),returns__6[simple_return],"")</f>
        <v>1.6502993000000001E-2</v>
      </c>
    </row>
    <row r="165" spans="1:14" x14ac:dyDescent="0.35">
      <c r="A165" t="s">
        <v>7</v>
      </c>
      <c r="B165" s="1">
        <v>45546</v>
      </c>
      <c r="C165">
        <v>158.27000000000001</v>
      </c>
      <c r="D165">
        <v>148.21</v>
      </c>
      <c r="E165">
        <v>6.7876662000000004E-2</v>
      </c>
      <c r="F165">
        <v>6.5672248000000003E-2</v>
      </c>
      <c r="H165" s="7">
        <v>45744</v>
      </c>
      <c r="I165" s="17" cm="1">
        <f t="array" ref="I165">_xlfn.XLOOKUP(1,($A$2:$A$3001=I$1)*($B$2:$B$3001=$H165),$E$2:$E$3001,"")</f>
        <v>-3.2161275000000003E-2</v>
      </c>
      <c r="J165" s="17" cm="1">
        <f t="array" ref="J165">_xlfn.XLOOKUP(1,(returns__6[ticker]=$J$1)*(returns__6[price_date]=H165),returns__6[simple_return],"")</f>
        <v>-1.6687016999999998E-2</v>
      </c>
      <c r="K165" s="17" cm="1">
        <f t="array" ref="K165">_xlfn.XLOOKUP(1,(returns__6[ticker]=$K$1)*(returns__6[price_date]=H165),returns__6[simple_return],"")</f>
        <v>-2.4042350000000001E-2</v>
      </c>
      <c r="L165" s="17" cm="1">
        <f t="array" ref="L165">_xlfn.XLOOKUP(1,(returns__6[ticker]=$L$1)*(returns__6[price_date]=H165),returns__6[simple_return],"")</f>
        <v>1.022308E-3</v>
      </c>
      <c r="M165" s="17" cm="1">
        <f t="array" ref="M165">_xlfn.XLOOKUP(1,(returns__6[ticker]=$M$1)*(returns__6[price_date]=H165),returns__6[simple_return],"")</f>
        <v>-4.3478260999999997E-2</v>
      </c>
      <c r="N165" s="17" cm="1">
        <f t="array" ref="N165">_xlfn.XLOOKUP(1,(returns__6[ticker]=$N$1)*(returns__6[price_date]=H165),returns__6[simple_return],"")</f>
        <v>-2.0036585999999999E-2</v>
      </c>
    </row>
    <row r="166" spans="1:14" x14ac:dyDescent="0.35">
      <c r="A166" t="s">
        <v>8</v>
      </c>
      <c r="B166" s="1">
        <v>45546</v>
      </c>
      <c r="C166">
        <v>254.18</v>
      </c>
      <c r="D166">
        <v>245.42</v>
      </c>
      <c r="E166">
        <v>3.5693913000000001E-2</v>
      </c>
      <c r="F166">
        <v>3.5071649000000003E-2</v>
      </c>
      <c r="H166" s="7">
        <v>45747</v>
      </c>
      <c r="I166" s="17" cm="1">
        <f t="array" ref="I166">_xlfn.XLOOKUP(1,($A$2:$A$3001=I$1)*($B$2:$B$3001=$H166),$E$2:$E$3001,"")</f>
        <v>-4.6502619999999996E-3</v>
      </c>
      <c r="J166" s="17" cm="1">
        <f t="array" ref="J166">_xlfn.XLOOKUP(1,(returns__6[ticker]=$J$1)*(returns__6[price_date]=H166),returns__6[simple_return],"")</f>
        <v>-9.9929040000000004E-3</v>
      </c>
      <c r="K166" s="17" cm="1">
        <f t="array" ref="K166">_xlfn.XLOOKUP(1,(returns__6[ticker]=$K$1)*(returns__6[price_date]=H166),returns__6[simple_return],"")</f>
        <v>1.3447341E-2</v>
      </c>
      <c r="L166" s="17" cm="1">
        <f t="array" ref="L166">_xlfn.XLOOKUP(1,(returns__6[ticker]=$L$1)*(returns__6[price_date]=H166),returns__6[simple_return],"")</f>
        <v>4.1336879999999999E-3</v>
      </c>
      <c r="M166" s="17" cm="1">
        <f t="array" ref="M166">_xlfn.XLOOKUP(1,(returns__6[ticker]=$M$1)*(returns__6[price_date]=H166),returns__6[simple_return],"")</f>
        <v>-7.5757580000000001E-3</v>
      </c>
      <c r="N166" s="17" cm="1">
        <f t="array" ref="N166">_xlfn.XLOOKUP(1,(returns__6[ticker]=$N$1)*(returns__6[price_date]=H166),returns__6[simple_return],"")</f>
        <v>2.2196296000000001E-2</v>
      </c>
    </row>
    <row r="167" spans="1:14" x14ac:dyDescent="0.35">
      <c r="A167" t="s">
        <v>9</v>
      </c>
      <c r="B167" s="1">
        <v>45546</v>
      </c>
      <c r="C167">
        <v>920.89</v>
      </c>
      <c r="D167">
        <v>901.25</v>
      </c>
      <c r="E167">
        <v>2.1791956000000001E-2</v>
      </c>
      <c r="F167">
        <v>2.1557904999999999E-2</v>
      </c>
      <c r="H167" s="7">
        <v>45748</v>
      </c>
      <c r="I167" s="17" cm="1">
        <f t="array" ref="I167">_xlfn.XLOOKUP(1,($A$2:$A$3001=I$1)*($B$2:$B$3001=$H167),$E$2:$E$3001,"")</f>
        <v>3.8933199999999999E-4</v>
      </c>
      <c r="J167" s="17" cm="1">
        <f t="array" ref="J167">_xlfn.XLOOKUP(1,(returns__6[ticker]=$J$1)*(returns__6[price_date]=H167),returns__6[simple_return],"")</f>
        <v>6.5101830000000001E-3</v>
      </c>
      <c r="K167" s="17" cm="1">
        <f t="array" ref="K167">_xlfn.XLOOKUP(1,(returns__6[ticker]=$K$1)*(returns__6[price_date]=H167),returns__6[simple_return],"")</f>
        <v>5.3149970000000001E-3</v>
      </c>
      <c r="L167" s="17" cm="1">
        <f t="array" ref="L167">_xlfn.XLOOKUP(1,(returns__6[ticker]=$L$1)*(returns__6[price_date]=H167),returns__6[simple_return],"")</f>
        <v>-2.5039048000000001E-2</v>
      </c>
      <c r="M167" s="17" cm="1">
        <f t="array" ref="M167">_xlfn.XLOOKUP(1,(returns__6[ticker]=$M$1)*(returns__6[price_date]=H167),returns__6[simple_return],"")</f>
        <v>1.7865843999999999E-2</v>
      </c>
      <c r="N167" s="17" cm="1">
        <f t="array" ref="N167">_xlfn.XLOOKUP(1,(returns__6[ticker]=$N$1)*(returns__6[price_date]=H167),returns__6[simple_return],"")</f>
        <v>-1.1727444E-2</v>
      </c>
    </row>
    <row r="168" spans="1:14" x14ac:dyDescent="0.35">
      <c r="A168" t="s">
        <v>10</v>
      </c>
      <c r="B168" s="1">
        <v>45546</v>
      </c>
      <c r="C168">
        <v>74.89</v>
      </c>
      <c r="D168">
        <v>71.599999999999994</v>
      </c>
      <c r="E168">
        <v>4.5949720999999999E-2</v>
      </c>
      <c r="F168">
        <v>4.4925296000000003E-2</v>
      </c>
      <c r="H168" s="7">
        <v>45749</v>
      </c>
      <c r="I168" s="17" cm="1">
        <f t="array" ref="I168">_xlfn.XLOOKUP(1,($A$2:$A$3001=I$1)*($B$2:$B$3001=$H168),$E$2:$E$3001,"")</f>
        <v>1.7513139999999999E-3</v>
      </c>
      <c r="J168" s="17" cm="1">
        <f t="array" ref="J168">_xlfn.XLOOKUP(1,(returns__6[ticker]=$J$1)*(returns__6[price_date]=H168),returns__6[simple_return],"")</f>
        <v>2.1184429000000001E-2</v>
      </c>
      <c r="K168" s="17" cm="1">
        <f t="array" ref="K168">_xlfn.XLOOKUP(1,(returns__6[ticker]=$K$1)*(returns__6[price_date]=H168),returns__6[simple_return],"")</f>
        <v>1.7635314999999999E-2</v>
      </c>
      <c r="L168" s="17" cm="1">
        <f t="array" ref="L168">_xlfn.XLOOKUP(1,(returns__6[ticker]=$L$1)*(returns__6[price_date]=H168),returns__6[simple_return],"")</f>
        <v>1.6132036999999998E-2</v>
      </c>
      <c r="M168" s="17" cm="1">
        <f t="array" ref="M168">_xlfn.XLOOKUP(1,(returns__6[ticker]=$M$1)*(returns__6[price_date]=H168),returns__6[simple_return],"")</f>
        <v>8.9356950000000004E-3</v>
      </c>
      <c r="N168" s="17" cm="1">
        <f t="array" ref="N168">_xlfn.XLOOKUP(1,(returns__6[ticker]=$N$1)*(returns__6[price_date]=H168),returns__6[simple_return],"")</f>
        <v>-5.7745099999999997E-5</v>
      </c>
    </row>
    <row r="169" spans="1:14" x14ac:dyDescent="0.35">
      <c r="A169" t="s">
        <v>11</v>
      </c>
      <c r="B169" s="1">
        <v>45546</v>
      </c>
      <c r="C169">
        <v>283.95999999999998</v>
      </c>
      <c r="D169">
        <v>285.33999999999997</v>
      </c>
      <c r="E169">
        <v>-4.8363360000000001E-3</v>
      </c>
      <c r="F169">
        <v>-4.848069E-3</v>
      </c>
      <c r="H169" s="7">
        <v>45750</v>
      </c>
      <c r="I169" s="17" cm="1">
        <f t="array" ref="I169">_xlfn.XLOOKUP(1,($A$2:$A$3001=I$1)*($B$2:$B$3001=$H169),$E$2:$E$3001,"")</f>
        <v>-8.8966588999999999E-2</v>
      </c>
      <c r="J169" s="17" cm="1">
        <f t="array" ref="J169">_xlfn.XLOOKUP(1,(returns__6[ticker]=$J$1)*(returns__6[price_date]=H169),returns__6[simple_return],"")</f>
        <v>-0.10506130499999999</v>
      </c>
      <c r="K169" s="17" cm="1">
        <f t="array" ref="K169">_xlfn.XLOOKUP(1,(returns__6[ticker]=$K$1)*(returns__6[price_date]=H169),returns__6[simple_return],"")</f>
        <v>-9.9654858999999998E-2</v>
      </c>
      <c r="L169" s="17" cm="1">
        <f t="array" ref="L169">_xlfn.XLOOKUP(1,(returns__6[ticker]=$L$1)*(returns__6[price_date]=H169),returns__6[simple_return],"")</f>
        <v>-3.5601672000000001E-2</v>
      </c>
      <c r="M169" s="17" cm="1">
        <f t="array" ref="M169">_xlfn.XLOOKUP(1,(returns__6[ticker]=$M$1)*(returns__6[price_date]=H169),returns__6[simple_return],"")</f>
        <v>-0.120037957</v>
      </c>
      <c r="N169" s="17" cm="1">
        <f t="array" ref="N169">_xlfn.XLOOKUP(1,(returns__6[ticker]=$N$1)*(returns__6[price_date]=H169),returns__6[simple_return],"")</f>
        <v>-2.0038691000000001E-2</v>
      </c>
    </row>
    <row r="170" spans="1:14" x14ac:dyDescent="0.35">
      <c r="A170" t="s">
        <v>6</v>
      </c>
      <c r="B170" s="1">
        <v>45547</v>
      </c>
      <c r="C170">
        <v>150.77000000000001</v>
      </c>
      <c r="D170">
        <v>149.86000000000001</v>
      </c>
      <c r="E170">
        <v>6.0723340000000004E-3</v>
      </c>
      <c r="F170">
        <v>6.0539720000000003E-3</v>
      </c>
      <c r="H170" s="7">
        <v>45751</v>
      </c>
      <c r="I170" s="17" cm="1">
        <f t="array" ref="I170">_xlfn.XLOOKUP(1,($A$2:$A$3001=I$1)*($B$2:$B$3001=$H170),$E$2:$E$3001,"")</f>
        <v>-8.5714286000000001E-2</v>
      </c>
      <c r="J170" s="17" cm="1">
        <f t="array" ref="J170">_xlfn.XLOOKUP(1,(returns__6[ticker]=$J$1)*(returns__6[price_date]=H170),returns__6[simple_return],"")</f>
        <v>-5.0126614999999999E-2</v>
      </c>
      <c r="K170" s="17" cm="1">
        <f t="array" ref="K170">_xlfn.XLOOKUP(1,(returns__6[ticker]=$K$1)*(returns__6[price_date]=H170),returns__6[simple_return],"")</f>
        <v>-5.7057542000000003E-2</v>
      </c>
      <c r="L170" s="17" cm="1">
        <f t="array" ref="L170">_xlfn.XLOOKUP(1,(returns__6[ticker]=$L$1)*(returns__6[price_date]=H170),returns__6[simple_return],"")</f>
        <v>-6.4479336999999998E-2</v>
      </c>
      <c r="M170" s="17" cm="1">
        <f t="array" ref="M170">_xlfn.XLOOKUP(1,(returns__6[ticker]=$M$1)*(returns__6[price_date]=H170),returns__6[simple_return],"")</f>
        <v>-0.111610352</v>
      </c>
      <c r="N170" s="17" cm="1">
        <f t="array" ref="N170">_xlfn.XLOOKUP(1,(returns__6[ticker]=$N$1)*(returns__6[price_date]=H170),returns__6[simple_return],"")</f>
        <v>-7.7374111999999995E-2</v>
      </c>
    </row>
    <row r="171" spans="1:14" x14ac:dyDescent="0.35">
      <c r="A171" t="s">
        <v>7</v>
      </c>
      <c r="B171" s="1">
        <v>45547</v>
      </c>
      <c r="C171">
        <v>164.56</v>
      </c>
      <c r="D171">
        <v>158.27000000000001</v>
      </c>
      <c r="E171">
        <v>3.9742212999999998E-2</v>
      </c>
      <c r="F171">
        <v>3.8972809999999997E-2</v>
      </c>
      <c r="H171" s="7">
        <v>45754</v>
      </c>
      <c r="I171" s="17" cm="1">
        <f t="array" ref="I171">_xlfn.XLOOKUP(1,($A$2:$A$3001=I$1)*($B$2:$B$3001=$H171),$E$2:$E$3001,"")</f>
        <v>-2.4720149E-2</v>
      </c>
      <c r="J171" s="17" cm="1">
        <f t="array" ref="J171">_xlfn.XLOOKUP(1,(returns__6[ticker]=$J$1)*(returns__6[price_date]=H171),returns__6[simple_return],"")</f>
        <v>5.3660537000000001E-2</v>
      </c>
      <c r="K171" s="17" cm="1">
        <f t="array" ref="K171">_xlfn.XLOOKUP(1,(returns__6[ticker]=$K$1)*(returns__6[price_date]=H171),returns__6[simple_return],"")</f>
        <v>2.5676140000000002E-3</v>
      </c>
      <c r="L171" s="17" cm="1">
        <f t="array" ref="L171">_xlfn.XLOOKUP(1,(returns__6[ticker]=$L$1)*(returns__6[price_date]=H171),returns__6[simple_return],"")</f>
        <v>-1.9615015E-2</v>
      </c>
      <c r="M171" s="17" cm="1">
        <f t="array" ref="M171">_xlfn.XLOOKUP(1,(returns__6[ticker]=$M$1)*(returns__6[price_date]=H171),returns__6[simple_return],"")</f>
        <v>3.1762088000000001E-2</v>
      </c>
      <c r="N171" s="17" cm="1">
        <f t="array" ref="N171">_xlfn.XLOOKUP(1,(returns__6[ticker]=$N$1)*(returns__6[price_date]=H171),returns__6[simple_return],"")</f>
        <v>-2.5867849999999999E-3</v>
      </c>
    </row>
    <row r="172" spans="1:14" x14ac:dyDescent="0.35">
      <c r="A172" t="s">
        <v>8</v>
      </c>
      <c r="B172" s="1">
        <v>45547</v>
      </c>
      <c r="C172">
        <v>255.15</v>
      </c>
      <c r="D172">
        <v>254.18</v>
      </c>
      <c r="E172">
        <v>3.8161929999999998E-3</v>
      </c>
      <c r="F172">
        <v>3.8089299999999999E-3</v>
      </c>
      <c r="H172" s="7">
        <v>45755</v>
      </c>
      <c r="I172" s="17" cm="1">
        <f t="array" ref="I172">_xlfn.XLOOKUP(1,($A$2:$A$3001=I$1)*($B$2:$B$3001=$H172),$E$2:$E$3001,"")</f>
        <v>-6.4921090000000001E-2</v>
      </c>
      <c r="J172" s="17" cm="1">
        <f t="array" ref="J172">_xlfn.XLOOKUP(1,(returns__6[ticker]=$J$1)*(returns__6[price_date]=H172),returns__6[simple_return],"")</f>
        <v>1.2261579999999999E-2</v>
      </c>
      <c r="K172" s="17" cm="1">
        <f t="array" ref="K172">_xlfn.XLOOKUP(1,(returns__6[ticker]=$K$1)*(returns__6[price_date]=H172),returns__6[simple_return],"")</f>
        <v>-1.2335667E-2</v>
      </c>
      <c r="L172" s="17" cm="1">
        <f t="array" ref="L172">_xlfn.XLOOKUP(1,(returns__6[ticker]=$L$1)*(returns__6[price_date]=H172),returns__6[simple_return],"")</f>
        <v>3.4681439999999998E-3</v>
      </c>
      <c r="M172" s="17" cm="1">
        <f t="array" ref="M172">_xlfn.XLOOKUP(1,(returns__6[ticker]=$M$1)*(returns__6[price_date]=H172),returns__6[simple_return],"")</f>
        <v>-1.9019608E-2</v>
      </c>
      <c r="N172" s="17" cm="1">
        <f t="array" ref="N172">_xlfn.XLOOKUP(1,(returns__6[ticker]=$N$1)*(returns__6[price_date]=H172),returns__6[simple_return],"")</f>
        <v>-1.2967469000000001E-2</v>
      </c>
    </row>
    <row r="173" spans="1:14" x14ac:dyDescent="0.35">
      <c r="A173" t="s">
        <v>9</v>
      </c>
      <c r="B173" s="1">
        <v>45547</v>
      </c>
      <c r="C173">
        <v>935.02</v>
      </c>
      <c r="D173">
        <v>920.89</v>
      </c>
      <c r="E173">
        <v>1.5343852E-2</v>
      </c>
      <c r="F173">
        <v>1.5227325999999999E-2</v>
      </c>
      <c r="H173" s="7">
        <v>45756</v>
      </c>
      <c r="I173" s="17" cm="1">
        <f t="array" ref="I173">_xlfn.XLOOKUP(1,($A$2:$A$3001=I$1)*($B$2:$B$3001=$H173),$E$2:$E$3001,"")</f>
        <v>0.238204833</v>
      </c>
      <c r="J173" s="17" cm="1">
        <f t="array" ref="J173">_xlfn.XLOOKUP(1,(returns__6[ticker]=$J$1)*(returns__6[price_date]=H173),returns__6[simple_return],"")</f>
        <v>0.186630776</v>
      </c>
      <c r="K173" s="17" cm="1">
        <f t="array" ref="K173">_xlfn.XLOOKUP(1,(returns__6[ticker]=$K$1)*(returns__6[price_date]=H173),returns__6[simple_return],"")</f>
        <v>0.133843295</v>
      </c>
      <c r="L173" s="17" cm="1">
        <f t="array" ref="L173">_xlfn.XLOOKUP(1,(returns__6[ticker]=$L$1)*(returns__6[price_date]=H173),returns__6[simple_return],"")</f>
        <v>3.7824960999999997E-2</v>
      </c>
      <c r="M173" s="17" cm="1">
        <f t="array" ref="M173">_xlfn.XLOOKUP(1,(returns__6[ticker]=$M$1)*(returns__6[price_date]=H173),returns__6[simple_return],"")</f>
        <v>0.21846891900000001</v>
      </c>
      <c r="N173" s="17" cm="1">
        <f t="array" ref="N173">_xlfn.XLOOKUP(1,(returns__6[ticker]=$N$1)*(returns__6[price_date]=H173),returns__6[simple_return],"")</f>
        <v>7.8372855000000005E-2</v>
      </c>
    </row>
    <row r="174" spans="1:14" x14ac:dyDescent="0.35">
      <c r="A174" t="s">
        <v>10</v>
      </c>
      <c r="B174" s="1">
        <v>45547</v>
      </c>
      <c r="C174">
        <v>74.3</v>
      </c>
      <c r="D174">
        <v>74.89</v>
      </c>
      <c r="E174">
        <v>-7.8782209999999995E-3</v>
      </c>
      <c r="F174">
        <v>-7.9094190000000009E-3</v>
      </c>
      <c r="H174" s="7">
        <v>45757</v>
      </c>
      <c r="I174" s="17" cm="1">
        <f t="array" ref="I174">_xlfn.XLOOKUP(1,($A$2:$A$3001=I$1)*($B$2:$B$3001=$H174),$E$2:$E$3001,"")</f>
        <v>-8.4056174999999997E-2</v>
      </c>
      <c r="J174" s="17" cm="1">
        <f t="array" ref="J174">_xlfn.XLOOKUP(1,(returns__6[ticker]=$J$1)*(returns__6[price_date]=H174),returns__6[simple_return],"")</f>
        <v>-6.9403187000000005E-2</v>
      </c>
      <c r="K174" s="17" cm="1">
        <f t="array" ref="K174">_xlfn.XLOOKUP(1,(returns__6[ticker]=$K$1)*(returns__6[price_date]=H174),returns__6[simple_return],"")</f>
        <v>-5.8964781000000001E-2</v>
      </c>
      <c r="L174" s="17" cm="1">
        <f t="array" ref="L174">_xlfn.XLOOKUP(1,(returns__6[ticker]=$L$1)*(returns__6[price_date]=H174),returns__6[simple_return],"")</f>
        <v>-4.3518064000000002E-2</v>
      </c>
      <c r="M174" s="17" cm="1">
        <f t="array" ref="M174">_xlfn.XLOOKUP(1,(returns__6[ticker]=$M$1)*(returns__6[price_date]=H174),returns__6[simple_return],"")</f>
        <v>-0.13270997400000001</v>
      </c>
      <c r="N174" s="17" cm="1">
        <f t="array" ref="N174">_xlfn.XLOOKUP(1,(returns__6[ticker]=$N$1)*(returns__6[price_date]=H174),returns__6[simple_return],"")</f>
        <v>-2.3523749E-2</v>
      </c>
    </row>
    <row r="175" spans="1:14" x14ac:dyDescent="0.35">
      <c r="A175" t="s">
        <v>11</v>
      </c>
      <c r="B175" s="1">
        <v>45547</v>
      </c>
      <c r="C175">
        <v>285.37</v>
      </c>
      <c r="D175">
        <v>283.95999999999998</v>
      </c>
      <c r="E175">
        <v>4.9654879999999997E-3</v>
      </c>
      <c r="F175">
        <v>4.953201E-3</v>
      </c>
      <c r="H175" s="7">
        <v>45758</v>
      </c>
      <c r="I175" s="17" cm="1">
        <f t="array" ref="I175">_xlfn.XLOOKUP(1,($A$2:$A$3001=I$1)*($B$2:$B$3001=$H175),$E$2:$E$3001,"")</f>
        <v>5.2987599000000003E-2</v>
      </c>
      <c r="J175" s="17" cm="1">
        <f t="array" ref="J175">_xlfn.XLOOKUP(1,(returns__6[ticker]=$J$1)*(returns__6[price_date]=H175),returns__6[simple_return],"")</f>
        <v>5.5948926000000003E-2</v>
      </c>
      <c r="K175" s="17" cm="1">
        <f t="array" ref="K175">_xlfn.XLOOKUP(1,(returns__6[ticker]=$K$1)*(returns__6[price_date]=H175),returns__6[simple_return],"")</f>
        <v>1.717364E-2</v>
      </c>
      <c r="L175" s="17" cm="1">
        <f t="array" ref="L175">_xlfn.XLOOKUP(1,(returns__6[ticker]=$L$1)*(returns__6[price_date]=H175),returns__6[simple_return],"")</f>
        <v>1.5952061E-2</v>
      </c>
      <c r="M175" s="17" cm="1">
        <f t="array" ref="M175">_xlfn.XLOOKUP(1,(returns__6[ticker]=$M$1)*(returns__6[price_date]=H175),returns__6[simple_return],"")</f>
        <v>9.835445E-3</v>
      </c>
      <c r="N175" s="17" cm="1">
        <f t="array" ref="N175">_xlfn.XLOOKUP(1,(returns__6[ticker]=$N$1)*(returns__6[price_date]=H175),returns__6[simple_return],"")</f>
        <v>2.7078648E-2</v>
      </c>
    </row>
    <row r="176" spans="1:14" x14ac:dyDescent="0.35">
      <c r="A176" t="s">
        <v>6</v>
      </c>
      <c r="B176" s="1">
        <v>45548</v>
      </c>
      <c r="C176">
        <v>152.31</v>
      </c>
      <c r="D176">
        <v>150.77000000000001</v>
      </c>
      <c r="E176">
        <v>1.0214234000000001E-2</v>
      </c>
      <c r="F176">
        <v>1.0162421E-2</v>
      </c>
      <c r="H176" s="7">
        <v>45761</v>
      </c>
      <c r="I176" s="17" cm="1">
        <f t="array" ref="I176">_xlfn.XLOOKUP(1,($A$2:$A$3001=I$1)*($B$2:$B$3001=$H176),$E$2:$E$3001,"")</f>
        <v>1.1777302E-2</v>
      </c>
      <c r="J176" s="17" cm="1">
        <f t="array" ref="J176">_xlfn.XLOOKUP(1,(returns__6[ticker]=$J$1)*(returns__6[price_date]=H176),returns__6[simple_return],"")</f>
        <v>-1.9676816999999999E-2</v>
      </c>
      <c r="K176" s="17" cm="1">
        <f t="array" ref="K176">_xlfn.XLOOKUP(1,(returns__6[ticker]=$K$1)*(returns__6[price_date]=H176),returns__6[simple_return],"")</f>
        <v>1.6923506000000001E-2</v>
      </c>
      <c r="L176" s="17" cm="1">
        <f t="array" ref="L176">_xlfn.XLOOKUP(1,(returns__6[ticker]=$L$1)*(returns__6[price_date]=H176),returns__6[simple_return],"")</f>
        <v>2.9955899000000001E-2</v>
      </c>
      <c r="M176" s="17" cm="1">
        <f t="array" ref="M176">_xlfn.XLOOKUP(1,(returns__6[ticker]=$M$1)*(returns__6[price_date]=H176),returns__6[simple_return],"")</f>
        <v>-2.1165012E-2</v>
      </c>
      <c r="N176" s="17" cm="1">
        <f t="array" ref="N176">_xlfn.XLOOKUP(1,(returns__6[ticker]=$N$1)*(returns__6[price_date]=H176),returns__6[simple_return],"")</f>
        <v>5.3389320000000002E-3</v>
      </c>
    </row>
    <row r="177" spans="1:14" x14ac:dyDescent="0.35">
      <c r="A177" t="s">
        <v>7</v>
      </c>
      <c r="B177" s="1">
        <v>45548</v>
      </c>
      <c r="C177">
        <v>167.69</v>
      </c>
      <c r="D177">
        <v>164.56</v>
      </c>
      <c r="E177">
        <v>1.9020418000000001E-2</v>
      </c>
      <c r="F177">
        <v>1.8841791E-2</v>
      </c>
      <c r="H177" s="7">
        <v>45762</v>
      </c>
      <c r="I177" s="17" cm="1">
        <f t="array" ref="I177">_xlfn.XLOOKUP(1,($A$2:$A$3001=I$1)*($B$2:$B$3001=$H177),$E$2:$E$3001,"")</f>
        <v>8.3597879999999999E-3</v>
      </c>
      <c r="J177" s="17" cm="1">
        <f t="array" ref="J177">_xlfn.XLOOKUP(1,(returns__6[ticker]=$J$1)*(returns__6[price_date]=H177),returns__6[simple_return],"")</f>
        <v>3.3079170000000001E-3</v>
      </c>
      <c r="K177" s="17" cm="1">
        <f t="array" ref="K177">_xlfn.XLOOKUP(1,(returns__6[ticker]=$K$1)*(returns__6[price_date]=H177),returns__6[simple_return],"")</f>
        <v>9.7110189999999996E-3</v>
      </c>
      <c r="L177" s="17" cm="1">
        <f t="array" ref="L177">_xlfn.XLOOKUP(1,(returns__6[ticker]=$L$1)*(returns__6[price_date]=H177),returns__6[simple_return],"")</f>
        <v>3.7515740000000001E-3</v>
      </c>
      <c r="M177" s="17" cm="1">
        <f t="array" ref="M177">_xlfn.XLOOKUP(1,(returns__6[ticker]=$M$1)*(returns__6[price_date]=H177),returns__6[simple_return],"")</f>
        <v>2.0283198999999998E-2</v>
      </c>
      <c r="N177" s="17" cm="1">
        <f t="array" ref="N177">_xlfn.XLOOKUP(1,(returns__6[ticker]=$N$1)*(returns__6[price_date]=H177),returns__6[simple_return],"")</f>
        <v>1.8795870000000001E-3</v>
      </c>
    </row>
    <row r="178" spans="1:14" x14ac:dyDescent="0.35">
      <c r="A178" t="s">
        <v>8</v>
      </c>
      <c r="B178" s="1">
        <v>45548</v>
      </c>
      <c r="C178">
        <v>259</v>
      </c>
      <c r="D178">
        <v>255.15</v>
      </c>
      <c r="E178">
        <v>1.5089162999999999E-2</v>
      </c>
      <c r="F178">
        <v>1.4976454E-2</v>
      </c>
      <c r="H178" s="7">
        <v>45763</v>
      </c>
      <c r="I178" s="17" cm="1">
        <f t="array" ref="I178">_xlfn.XLOOKUP(1,($A$2:$A$3001=I$1)*($B$2:$B$3001=$H178),$E$2:$E$3001,"")</f>
        <v>-7.3459964000000003E-2</v>
      </c>
      <c r="J178" s="17" cm="1">
        <f t="array" ref="J178">_xlfn.XLOOKUP(1,(returns__6[ticker]=$J$1)*(returns__6[price_date]=H178),returns__6[simple_return],"")</f>
        <v>-2.4252585E-2</v>
      </c>
      <c r="K178" s="17" cm="1">
        <f t="array" ref="K178">_xlfn.XLOOKUP(1,(returns__6[ticker]=$K$1)*(returns__6[price_date]=H178),returns__6[simple_return],"")</f>
        <v>-1.9157682999999998E-2</v>
      </c>
      <c r="L178" s="17" cm="1">
        <f t="array" ref="L178">_xlfn.XLOOKUP(1,(returns__6[ticker]=$L$1)*(returns__6[price_date]=H178),returns__6[simple_return],"")</f>
        <v>-2.9424972000000001E-2</v>
      </c>
      <c r="M178" s="17" cm="1">
        <f t="array" ref="M178">_xlfn.XLOOKUP(1,(returns__6[ticker]=$M$1)*(returns__6[price_date]=H178),returns__6[simple_return],"")</f>
        <v>-2.6069017E-2</v>
      </c>
      <c r="N178" s="17" cm="1">
        <f t="array" ref="N178">_xlfn.XLOOKUP(1,(returns__6[ticker]=$N$1)*(returns__6[price_date]=H178),returns__6[simple_return],"")</f>
        <v>-1.3340876999999999E-2</v>
      </c>
    </row>
    <row r="179" spans="1:14" x14ac:dyDescent="0.35">
      <c r="A179" t="s">
        <v>9</v>
      </c>
      <c r="B179" s="1">
        <v>45548</v>
      </c>
      <c r="C179">
        <v>923.71</v>
      </c>
      <c r="D179">
        <v>935.02</v>
      </c>
      <c r="E179">
        <v>-1.2095998E-2</v>
      </c>
      <c r="F179">
        <v>-1.216975E-2</v>
      </c>
      <c r="H179" s="7">
        <v>45764</v>
      </c>
      <c r="I179" s="17" cm="1">
        <f t="array" ref="I179">_xlfn.XLOOKUP(1,($A$2:$A$3001=I$1)*($B$2:$B$3001=$H179),$E$2:$E$3001,"")</f>
        <v>-8.9477859999999992E-3</v>
      </c>
      <c r="J179" s="17" cm="1">
        <f t="array" ref="J179">_xlfn.XLOOKUP(1,(returns__6[ticker]=$J$1)*(returns__6[price_date]=H179),returns__6[simple_return],"")</f>
        <v>-2.0731916999999999E-2</v>
      </c>
      <c r="K179" s="17" cm="1">
        <f t="array" ref="K179">_xlfn.XLOOKUP(1,(returns__6[ticker]=$K$1)*(returns__6[price_date]=H179),returns__6[simple_return],"")</f>
        <v>-6.3656490000000001E-3</v>
      </c>
      <c r="L179" s="17" cm="1">
        <f t="array" ref="L179">_xlfn.XLOOKUP(1,(returns__6[ticker]=$L$1)*(returns__6[price_date]=H179),returns__6[simple_return],"")</f>
        <v>0.14295822599999999</v>
      </c>
      <c r="M179" s="17" cm="1">
        <f t="array" ref="M179">_xlfn.XLOOKUP(1,(returns__6[ticker]=$M$1)*(returns__6[price_date]=H179),returns__6[simple_return],"")</f>
        <v>-4.4290390000000001E-3</v>
      </c>
      <c r="N179" s="17" cm="1">
        <f t="array" ref="N179">_xlfn.XLOOKUP(1,(returns__6[ticker]=$N$1)*(returns__6[price_date]=H179),returns__6[simple_return],"")</f>
        <v>-5.1911989999999996E-3</v>
      </c>
    </row>
    <row r="180" spans="1:14" x14ac:dyDescent="0.35">
      <c r="A180" t="s">
        <v>10</v>
      </c>
      <c r="B180" s="1">
        <v>45548</v>
      </c>
      <c r="C180">
        <v>74.48</v>
      </c>
      <c r="D180">
        <v>74.3</v>
      </c>
      <c r="E180">
        <v>2.4226109999999999E-3</v>
      </c>
      <c r="F180">
        <v>2.4196809999999999E-3</v>
      </c>
      <c r="H180" s="7">
        <v>45768</v>
      </c>
      <c r="I180" s="17" cm="1">
        <f t="array" ref="I180">_xlfn.XLOOKUP(1,($A$2:$A$3001=I$1)*($B$2:$B$3001=$H180),$E$2:$E$3001,"")</f>
        <v>-2.2171428999999999E-2</v>
      </c>
      <c r="J180" s="17" cm="1">
        <f t="array" ref="J180">_xlfn.XLOOKUP(1,(returns__6[ticker]=$J$1)*(returns__6[price_date]=H180),returns__6[simple_return],"")</f>
        <v>-2.7954850999999999E-2</v>
      </c>
      <c r="K180" s="17" cm="1">
        <f t="array" ref="K180">_xlfn.XLOOKUP(1,(returns__6[ticker]=$K$1)*(returns__6[price_date]=H180),returns__6[simple_return],"")</f>
        <v>-3.5016513999999999E-2</v>
      </c>
      <c r="L180" s="17" cm="1">
        <f t="array" ref="L180">_xlfn.XLOOKUP(1,(returns__6[ticker]=$L$1)*(returns__6[price_date]=H180),returns__6[simple_return],"")</f>
        <v>-2.6120291E-2</v>
      </c>
      <c r="M180" s="17" cm="1">
        <f t="array" ref="M180">_xlfn.XLOOKUP(1,(returns__6[ticker]=$M$1)*(returns__6[price_date]=H180),returns__6[simple_return],"")</f>
        <v>-4.4874274999999998E-2</v>
      </c>
      <c r="N180" s="17" cm="1">
        <f t="array" ref="N180">_xlfn.XLOOKUP(1,(returns__6[ticker]=$N$1)*(returns__6[price_date]=H180),returns__6[simple_return],"")</f>
        <v>-2.8852280000000001E-2</v>
      </c>
    </row>
    <row r="181" spans="1:14" x14ac:dyDescent="0.35">
      <c r="A181" t="s">
        <v>11</v>
      </c>
      <c r="B181" s="1">
        <v>45548</v>
      </c>
      <c r="C181">
        <v>287.35000000000002</v>
      </c>
      <c r="D181">
        <v>285.37</v>
      </c>
      <c r="E181">
        <v>6.9383609999999997E-3</v>
      </c>
      <c r="F181">
        <v>6.9144009999999997E-3</v>
      </c>
      <c r="H181" s="7">
        <v>45769</v>
      </c>
      <c r="I181" s="17" cm="1">
        <f t="array" ref="I181">_xlfn.XLOOKUP(1,($A$2:$A$3001=I$1)*($B$2:$B$3001=$H181),$E$2:$E$3001,"")</f>
        <v>8.1813930000000003E-3</v>
      </c>
      <c r="J181" s="17" cm="1">
        <f t="array" ref="J181">_xlfn.XLOOKUP(1,(returns__6[ticker]=$J$1)*(returns__6[price_date]=H181),returns__6[simple_return],"")</f>
        <v>2.0275555000000001E-2</v>
      </c>
      <c r="K181" s="17" cm="1">
        <f t="array" ref="K181">_xlfn.XLOOKUP(1,(returns__6[ticker]=$K$1)*(returns__6[price_date]=H181),returns__6[simple_return],"")</f>
        <v>4.0864294000000002E-2</v>
      </c>
      <c r="L181" s="17" cm="1">
        <f t="array" ref="L181">_xlfn.XLOOKUP(1,(returns__6[ticker]=$L$1)*(returns__6[price_date]=H181),returns__6[simple_return],"")</f>
        <v>1.1637857E-2</v>
      </c>
      <c r="M181" s="17" cm="1">
        <f t="array" ref="M181">_xlfn.XLOOKUP(1,(returns__6[ticker]=$M$1)*(returns__6[price_date]=H181),returns__6[simple_return],"")</f>
        <v>2.5111380999999999E-2</v>
      </c>
      <c r="N181" s="17" cm="1">
        <f t="array" ref="N181">_xlfn.XLOOKUP(1,(returns__6[ticker]=$N$1)*(returns__6[price_date]=H181),returns__6[simple_return],"")</f>
        <v>3.5301468000000003E-2</v>
      </c>
    </row>
    <row r="182" spans="1:14" x14ac:dyDescent="0.35">
      <c r="A182" t="s">
        <v>6</v>
      </c>
      <c r="B182" s="1">
        <v>45551</v>
      </c>
      <c r="C182">
        <v>152.08000000000001</v>
      </c>
      <c r="D182">
        <v>152.31</v>
      </c>
      <c r="E182">
        <v>-1.510078E-3</v>
      </c>
      <c r="F182">
        <v>-1.5112190000000001E-3</v>
      </c>
      <c r="H182" s="7">
        <v>45770</v>
      </c>
      <c r="I182" s="17" cm="1">
        <f t="array" ref="I182">_xlfn.XLOOKUP(1,($A$2:$A$3001=I$1)*($B$2:$B$3001=$H182),$E$2:$E$3001,"")</f>
        <v>4.7878507000000001E-2</v>
      </c>
      <c r="J182" s="17" cm="1">
        <f t="array" ref="J182">_xlfn.XLOOKUP(1,(returns__6[ticker]=$J$1)*(returns__6[price_date]=H182),returns__6[simple_return],"")</f>
        <v>4.3224436999999997E-2</v>
      </c>
      <c r="K182" s="17" cm="1">
        <f t="array" ref="K182">_xlfn.XLOOKUP(1,(returns__6[ticker]=$K$1)*(returns__6[price_date]=H182),returns__6[simple_return],"")</f>
        <v>3.0583947E-2</v>
      </c>
      <c r="L182" s="17" cm="1">
        <f t="array" ref="L182">_xlfn.XLOOKUP(1,(returns__6[ticker]=$L$1)*(returns__6[price_date]=H182),returns__6[simple_return],"")</f>
        <v>2.2717940000000002E-3</v>
      </c>
      <c r="M182" s="17" cm="1">
        <f t="array" ref="M182">_xlfn.XLOOKUP(1,(returns__6[ticker]=$M$1)*(returns__6[price_date]=H182),returns__6[simple_return],"")</f>
        <v>6.2228367999999999E-2</v>
      </c>
      <c r="N182" s="17" cm="1">
        <f t="array" ref="N182">_xlfn.XLOOKUP(1,(returns__6[ticker]=$N$1)*(returns__6[price_date]=H182),returns__6[simple_return],"")</f>
        <v>8.9619799999999996E-3</v>
      </c>
    </row>
    <row r="183" spans="1:14" x14ac:dyDescent="0.35">
      <c r="A183" t="s">
        <v>7</v>
      </c>
      <c r="B183" s="1">
        <v>45551</v>
      </c>
      <c r="C183">
        <v>164.02</v>
      </c>
      <c r="D183">
        <v>167.69</v>
      </c>
      <c r="E183">
        <v>-2.1885622E-2</v>
      </c>
      <c r="F183">
        <v>-2.2128664999999999E-2</v>
      </c>
      <c r="H183" s="7">
        <v>45771</v>
      </c>
      <c r="I183" s="17" cm="1">
        <f t="array" ref="I183">_xlfn.XLOOKUP(1,($A$2:$A$3001=I$1)*($B$2:$B$3001=$H183),$E$2:$E$3001,"")</f>
        <v>4.5137736999999997E-2</v>
      </c>
      <c r="J183" s="17" cm="1">
        <f t="array" ref="J183">_xlfn.XLOOKUP(1,(returns__6[ticker]=$J$1)*(returns__6[price_date]=H183),returns__6[simple_return],"")</f>
        <v>6.3535130999999995E-2</v>
      </c>
      <c r="K183" s="17" cm="1">
        <f t="array" ref="K183">_xlfn.XLOOKUP(1,(returns__6[ticker]=$K$1)*(returns__6[price_date]=H183),returns__6[simple_return],"")</f>
        <v>2.7600522999999998E-2</v>
      </c>
      <c r="L183" s="17" cm="1">
        <f t="array" ref="L183">_xlfn.XLOOKUP(1,(returns__6[ticker]=$L$1)*(returns__6[price_date]=H183),returns__6[simple_return],"")</f>
        <v>3.6543608999999998E-2</v>
      </c>
      <c r="M183" s="17" cm="1">
        <f t="array" ref="M183">_xlfn.XLOOKUP(1,(returns__6[ticker]=$M$1)*(returns__6[price_date]=H183),returns__6[simple_return],"")</f>
        <v>6.6207923000000002E-2</v>
      </c>
      <c r="N183" s="17" cm="1">
        <f t="array" ref="N183">_xlfn.XLOOKUP(1,(returns__6[ticker]=$N$1)*(returns__6[price_date]=H183),returns__6[simple_return],"")</f>
        <v>4.0075370000000003E-3</v>
      </c>
    </row>
    <row r="184" spans="1:14" x14ac:dyDescent="0.35">
      <c r="A184" t="s">
        <v>8</v>
      </c>
      <c r="B184" s="1">
        <v>45551</v>
      </c>
      <c r="C184">
        <v>261.08999999999997</v>
      </c>
      <c r="D184">
        <v>259</v>
      </c>
      <c r="E184">
        <v>8.0694979999999996E-3</v>
      </c>
      <c r="F184">
        <v>8.0371139999999997E-3</v>
      </c>
      <c r="H184" s="7">
        <v>45772</v>
      </c>
      <c r="I184" s="17" cm="1">
        <f t="array" ref="I184">_xlfn.XLOOKUP(1,($A$2:$A$3001=I$1)*($B$2:$B$3001=$H184),$E$2:$E$3001,"")</f>
        <v>2.2970254999999998E-2</v>
      </c>
      <c r="J184" s="17" cm="1">
        <f t="array" ref="J184">_xlfn.XLOOKUP(1,(returns__6[ticker]=$J$1)*(returns__6[price_date]=H184),returns__6[simple_return],"")</f>
        <v>2.2110019000000002E-2</v>
      </c>
      <c r="K184" s="17" cm="1">
        <f t="array" ref="K184">_xlfn.XLOOKUP(1,(returns__6[ticker]=$K$1)*(returns__6[price_date]=H184),returns__6[simple_return],"")</f>
        <v>-9.3894960000000006E-3</v>
      </c>
      <c r="L184" s="17" cm="1">
        <f t="array" ref="L184">_xlfn.XLOOKUP(1,(returns__6[ticker]=$L$1)*(returns__6[price_date]=H184),returns__6[simple_return],"")</f>
        <v>2.8857897E-2</v>
      </c>
      <c r="M184" s="17" cm="1">
        <f t="array" ref="M184">_xlfn.XLOOKUP(1,(returns__6[ticker]=$M$1)*(returns__6[price_date]=H184),returns__6[simple_return],"")</f>
        <v>2.7734170999999998E-2</v>
      </c>
      <c r="N184" s="17" cm="1">
        <f t="array" ref="N184">_xlfn.XLOOKUP(1,(returns__6[ticker]=$N$1)*(returns__6[price_date]=H184),returns__6[simple_return],"")</f>
        <v>-1.6085310000000001E-3</v>
      </c>
    </row>
    <row r="185" spans="1:14" x14ac:dyDescent="0.35">
      <c r="A185" t="s">
        <v>9</v>
      </c>
      <c r="B185" s="1">
        <v>45551</v>
      </c>
      <c r="C185">
        <v>923.54</v>
      </c>
      <c r="D185">
        <v>923.71</v>
      </c>
      <c r="E185">
        <v>-1.8404000000000001E-4</v>
      </c>
      <c r="F185">
        <v>-1.84057E-4</v>
      </c>
      <c r="H185" s="7">
        <v>45775</v>
      </c>
      <c r="I185" s="17" cm="1">
        <f t="array" ref="I185">_xlfn.XLOOKUP(1,($A$2:$A$3001=I$1)*($B$2:$B$3001=$H185),$E$2:$E$3001,"")</f>
        <v>-2.5869209999999998E-3</v>
      </c>
      <c r="J185" s="17" cm="1">
        <f t="array" ref="J185">_xlfn.XLOOKUP(1,(returns__6[ticker]=$J$1)*(returns__6[price_date]=H185),returns__6[simple_return],"")</f>
        <v>8.3199000000000001E-4</v>
      </c>
      <c r="K185" s="17" cm="1">
        <f t="array" ref="K185">_xlfn.XLOOKUP(1,(returns__6[ticker]=$K$1)*(returns__6[price_date]=H185),returns__6[simple_return],"")</f>
        <v>5.2868100000000003E-4</v>
      </c>
      <c r="L185" s="17" cm="1">
        <f t="array" ref="L185">_xlfn.XLOOKUP(1,(returns__6[ticker]=$L$1)*(returns__6[price_date]=H185),returns__6[simple_return],"")</f>
        <v>-8.1963509999999993E-3</v>
      </c>
      <c r="M185" s="17" cm="1">
        <f t="array" ref="M185">_xlfn.XLOOKUP(1,(returns__6[ticker]=$M$1)*(returns__6[price_date]=H185),returns__6[simple_return],"")</f>
        <v>-3.7338760000000001E-3</v>
      </c>
      <c r="N185" s="17" cm="1">
        <f t="array" ref="N185">_xlfn.XLOOKUP(1,(returns__6[ticker]=$N$1)*(returns__6[price_date]=H185),returns__6[simple_return],"")</f>
        <v>6.9815320000000004E-3</v>
      </c>
    </row>
    <row r="186" spans="1:14" x14ac:dyDescent="0.35">
      <c r="A186" t="s">
        <v>10</v>
      </c>
      <c r="B186" s="1">
        <v>45551</v>
      </c>
      <c r="C186">
        <v>73.400000000000006</v>
      </c>
      <c r="D186">
        <v>74.48</v>
      </c>
      <c r="E186">
        <v>-1.4500537000000001E-2</v>
      </c>
      <c r="F186">
        <v>-1.4606697E-2</v>
      </c>
      <c r="H186" s="7">
        <v>45776</v>
      </c>
      <c r="I186" s="17" cm="1">
        <f t="array" ref="I186">_xlfn.XLOOKUP(1,($A$2:$A$3001=I$1)*($B$2:$B$3001=$H186),$E$2:$E$3001,"")</f>
        <v>-3.423592E-3</v>
      </c>
      <c r="J186" s="17" cm="1">
        <f t="array" ref="J186">_xlfn.XLOOKUP(1,(returns__6[ticker]=$J$1)*(returns__6[price_date]=H186),returns__6[simple_return],"")</f>
        <v>-6.7542990000000001E-3</v>
      </c>
      <c r="K186" s="17" cm="1">
        <f t="array" ref="K186">_xlfn.XLOOKUP(1,(returns__6[ticker]=$K$1)*(returns__6[price_date]=H186),returns__6[simple_return],"")</f>
        <v>7.8127950000000009E-3</v>
      </c>
      <c r="L186" s="17" cm="1">
        <f t="array" ref="L186">_xlfn.XLOOKUP(1,(returns__6[ticker]=$L$1)*(returns__6[price_date]=H186),returns__6[simple_return],"")</f>
        <v>9.0164029999999992E-3</v>
      </c>
      <c r="M186" s="17" cm="1">
        <f t="array" ref="M186">_xlfn.XLOOKUP(1,(returns__6[ticker]=$M$1)*(returns__6[price_date]=H186),returns__6[simple_return],"")</f>
        <v>-3.4071600000000002E-4</v>
      </c>
      <c r="N186" s="17" cm="1">
        <f t="array" ref="N186">_xlfn.XLOOKUP(1,(returns__6[ticker]=$N$1)*(returns__6[price_date]=H186),returns__6[simple_return],"")</f>
        <v>1.1881129000000001E-2</v>
      </c>
    </row>
    <row r="187" spans="1:14" x14ac:dyDescent="0.35">
      <c r="A187" t="s">
        <v>11</v>
      </c>
      <c r="B187" s="1">
        <v>45551</v>
      </c>
      <c r="C187">
        <v>290.48</v>
      </c>
      <c r="D187">
        <v>287.35000000000002</v>
      </c>
      <c r="E187">
        <v>1.089264E-2</v>
      </c>
      <c r="F187">
        <v>1.0833742E-2</v>
      </c>
      <c r="H187" s="7">
        <v>45777</v>
      </c>
      <c r="I187" s="17" cm="1">
        <f t="array" ref="I187">_xlfn.XLOOKUP(1,($A$2:$A$3001=I$1)*($B$2:$B$3001=$H187),$E$2:$E$3001,"")</f>
        <v>1.3429106999999999E-2</v>
      </c>
      <c r="J187" s="17" cm="1">
        <f t="array" ref="J187">_xlfn.XLOOKUP(1,(returns__6[ticker]=$J$1)*(returns__6[price_date]=H187),returns__6[simple_return],"")</f>
        <v>6.80023E-3</v>
      </c>
      <c r="K187" s="17" cm="1">
        <f t="array" ref="K187">_xlfn.XLOOKUP(1,(returns__6[ticker]=$K$1)*(returns__6[price_date]=H187),returns__6[simple_return],"")</f>
        <v>-2.284473E-3</v>
      </c>
      <c r="L187" s="17" cm="1">
        <f t="array" ref="L187">_xlfn.XLOOKUP(1,(returns__6[ticker]=$L$1)*(returns__6[price_date]=H187),returns__6[simple_return],"")</f>
        <v>1.5533213000000001E-2</v>
      </c>
      <c r="M187" s="17" cm="1">
        <f t="array" ref="M187">_xlfn.XLOOKUP(1,(returns__6[ticker]=$M$1)*(returns__6[price_date]=H187),returns__6[simple_return],"")</f>
        <v>-5.2828900000000002E-3</v>
      </c>
      <c r="N187" s="17" cm="1">
        <f t="array" ref="N187">_xlfn.XLOOKUP(1,(returns__6[ticker]=$N$1)*(returns__6[price_date]=H187),returns__6[simple_return],"")</f>
        <v>1.1653782999999999E-2</v>
      </c>
    </row>
    <row r="188" spans="1:14" x14ac:dyDescent="0.35">
      <c r="A188" t="s">
        <v>6</v>
      </c>
      <c r="B188" s="1">
        <v>45552</v>
      </c>
      <c r="C188">
        <v>150.82</v>
      </c>
      <c r="D188">
        <v>152.08000000000001</v>
      </c>
      <c r="E188">
        <v>-8.2851130000000002E-3</v>
      </c>
      <c r="F188">
        <v>-8.3196250000000006E-3</v>
      </c>
      <c r="H188" s="7">
        <v>45778</v>
      </c>
      <c r="I188" s="17" cm="1">
        <f t="array" ref="I188">_xlfn.XLOOKUP(1,($A$2:$A$3001=I$1)*($B$2:$B$3001=$H188),$E$2:$E$3001,"")</f>
        <v>-7.1905500000000004E-3</v>
      </c>
      <c r="J188" s="17" cm="1">
        <f t="array" ref="J188">_xlfn.XLOOKUP(1,(returns__6[ticker]=$J$1)*(returns__6[price_date]=H188),returns__6[simple_return],"")</f>
        <v>2.5250688E-2</v>
      </c>
      <c r="K188" s="17" cm="1">
        <f t="array" ref="K188">_xlfn.XLOOKUP(1,(returns__6[ticker]=$K$1)*(returns__6[price_date]=H188),returns__6[simple_return],"")</f>
        <v>7.9951950000000001E-3</v>
      </c>
      <c r="L188" s="17" cm="1">
        <f t="array" ref="L188">_xlfn.XLOOKUP(1,(returns__6[ticker]=$L$1)*(returns__6[price_date]=H188),returns__6[simple_return],"")</f>
        <v>-0.11663607500000001</v>
      </c>
      <c r="M188" s="17" cm="1">
        <f t="array" ref="M188">_xlfn.XLOOKUP(1,(returns__6[ticker]=$M$1)*(returns__6[price_date]=H188),returns__6[simple_return],"")</f>
        <v>4.4200787999999998E-2</v>
      </c>
      <c r="N188" s="17" cm="1">
        <f t="array" ref="N188">_xlfn.XLOOKUP(1,(returns__6[ticker]=$N$1)*(returns__6[price_date]=H188),returns__6[simple_return],"")</f>
        <v>-8.8277860000000007E-3</v>
      </c>
    </row>
    <row r="189" spans="1:14" x14ac:dyDescent="0.35">
      <c r="A189" t="s">
        <v>7</v>
      </c>
      <c r="B189" s="1">
        <v>45552</v>
      </c>
      <c r="C189">
        <v>162.47</v>
      </c>
      <c r="D189">
        <v>164.02</v>
      </c>
      <c r="E189">
        <v>-9.4500669999999995E-3</v>
      </c>
      <c r="F189">
        <v>-9.4950020000000006E-3</v>
      </c>
      <c r="H189" s="7">
        <v>45779</v>
      </c>
      <c r="I189" s="17" cm="1">
        <f t="array" ref="I189">_xlfn.XLOOKUP(1,($A$2:$A$3001=I$1)*($B$2:$B$3001=$H189),$E$2:$E$3001,"")</f>
        <v>2.2245214999999999E-2</v>
      </c>
      <c r="J189" s="17" cm="1">
        <f t="array" ref="J189">_xlfn.XLOOKUP(1,(returns__6[ticker]=$J$1)*(returns__6[price_date]=H189),returns__6[simple_return],"")</f>
        <v>3.1976892E-2</v>
      </c>
      <c r="K189" s="17" cm="1">
        <f t="array" ref="K189">_xlfn.XLOOKUP(1,(returns__6[ticker]=$K$1)*(returns__6[price_date]=H189),returns__6[simple_return],"")</f>
        <v>3.0945111000000001E-2</v>
      </c>
      <c r="L189" s="17" cm="1">
        <f t="array" ref="L189">_xlfn.XLOOKUP(1,(returns__6[ticker]=$L$1)*(returns__6[price_date]=H189),returns__6[simple_return],"")</f>
        <v>3.7174158999999998E-2</v>
      </c>
      <c r="M189" s="17" cm="1">
        <f t="array" ref="M189">_xlfn.XLOOKUP(1,(returns__6[ticker]=$M$1)*(returns__6[price_date]=H189),returns__6[simple_return],"")</f>
        <v>2.2641509000000001E-2</v>
      </c>
      <c r="N189" s="17" cm="1">
        <f t="array" ref="N189">_xlfn.XLOOKUP(1,(returns__6[ticker]=$N$1)*(returns__6[price_date]=H189),returns__6[simple_return],"")</f>
        <v>1.5038691999999999E-2</v>
      </c>
    </row>
    <row r="190" spans="1:14" x14ac:dyDescent="0.35">
      <c r="A190" t="s">
        <v>8</v>
      </c>
      <c r="B190" s="1">
        <v>45552</v>
      </c>
      <c r="C190">
        <v>265.39999999999998</v>
      </c>
      <c r="D190">
        <v>261.08999999999997</v>
      </c>
      <c r="E190">
        <v>1.6507718000000001E-2</v>
      </c>
      <c r="F190">
        <v>1.6372945999999999E-2</v>
      </c>
      <c r="H190" s="7">
        <v>45782</v>
      </c>
      <c r="I190" s="17" cm="1">
        <f t="array" ref="I190">_xlfn.XLOOKUP(1,($A$2:$A$3001=I$1)*($B$2:$B$3001=$H190),$E$2:$E$3001,"")</f>
        <v>1.8117409000000001E-2</v>
      </c>
      <c r="J190" s="17" cm="1">
        <f t="array" ref="J190">_xlfn.XLOOKUP(1,(returns__6[ticker]=$J$1)*(returns__6[price_date]=H190),returns__6[simple_return],"")</f>
        <v>-1.4339029999999999E-2</v>
      </c>
      <c r="K190" s="17" cm="1">
        <f t="array" ref="K190">_xlfn.XLOOKUP(1,(returns__6[ticker]=$K$1)*(returns__6[price_date]=H190),returns__6[simple_return],"")</f>
        <v>4.262236E-3</v>
      </c>
      <c r="L190" s="17" cm="1">
        <f t="array" ref="L190">_xlfn.XLOOKUP(1,(returns__6[ticker]=$L$1)*(returns__6[price_date]=H190),returns__6[simple_return],"")</f>
        <v>-2.6225689999999999E-3</v>
      </c>
      <c r="M190" s="17" cm="1">
        <f t="array" ref="M190">_xlfn.XLOOKUP(1,(returns__6[ticker]=$M$1)*(returns__6[price_date]=H190),returns__6[simple_return],"")</f>
        <v>-5.615274E-3</v>
      </c>
      <c r="N190" s="17" cm="1">
        <f t="array" ref="N190">_xlfn.XLOOKUP(1,(returns__6[ticker]=$N$1)*(returns__6[price_date]=H190),returns__6[simple_return],"")</f>
        <v>2.9919450000000002E-3</v>
      </c>
    </row>
    <row r="191" spans="1:14" x14ac:dyDescent="0.35">
      <c r="A191" t="s">
        <v>9</v>
      </c>
      <c r="B191" s="1">
        <v>45552</v>
      </c>
      <c r="C191">
        <v>906.18</v>
      </c>
      <c r="D191">
        <v>923.54</v>
      </c>
      <c r="E191">
        <v>-1.8797237000000001E-2</v>
      </c>
      <c r="F191">
        <v>-1.8976150000000001E-2</v>
      </c>
      <c r="H191" s="7">
        <v>45783</v>
      </c>
      <c r="I191" s="17" cm="1">
        <f t="array" ref="I191">_xlfn.XLOOKUP(1,($A$2:$A$3001=I$1)*($B$2:$B$3001=$H191),$E$2:$E$3001,"")</f>
        <v>-1.9584451999999999E-2</v>
      </c>
      <c r="J191" s="17" cm="1">
        <f t="array" ref="J191">_xlfn.XLOOKUP(1,(returns__6[ticker]=$J$1)*(returns__6[price_date]=H191),returns__6[simple_return],"")</f>
        <v>-3.1387009999999998E-3</v>
      </c>
      <c r="K191" s="17" cm="1">
        <f t="array" ref="K191">_xlfn.XLOOKUP(1,(returns__6[ticker]=$K$1)*(returns__6[price_date]=H191),returns__6[simple_return],"")</f>
        <v>-9.5673129999999992E-3</v>
      </c>
      <c r="L191" s="17" cm="1">
        <f t="array" ref="L191">_xlfn.XLOOKUP(1,(returns__6[ticker]=$L$1)*(returns__6[price_date]=H191),returns__6[simple_return],"")</f>
        <v>-5.6411755000000001E-2</v>
      </c>
      <c r="M191" s="17" cm="1">
        <f t="array" ref="M191">_xlfn.XLOOKUP(1,(returns__6[ticker]=$M$1)*(returns__6[price_date]=H191),returns__6[simple_return],"")</f>
        <v>-1.226202E-2</v>
      </c>
      <c r="N191" s="17" cm="1">
        <f t="array" ref="N191">_xlfn.XLOOKUP(1,(returns__6[ticker]=$N$1)*(returns__6[price_date]=H191),returns__6[simple_return],"")</f>
        <v>-2.6961910000000001E-3</v>
      </c>
    </row>
    <row r="192" spans="1:14" x14ac:dyDescent="0.35">
      <c r="A192" t="s">
        <v>10</v>
      </c>
      <c r="B192" s="1">
        <v>45552</v>
      </c>
      <c r="C192">
        <v>72.77</v>
      </c>
      <c r="D192">
        <v>73.400000000000006</v>
      </c>
      <c r="E192">
        <v>-8.5831060000000001E-3</v>
      </c>
      <c r="F192">
        <v>-8.6201530000000002E-3</v>
      </c>
      <c r="H192" s="7">
        <v>45784</v>
      </c>
      <c r="I192" s="17" cm="1">
        <f t="array" ref="I192">_xlfn.XLOOKUP(1,($A$2:$A$3001=I$1)*($B$2:$B$3001=$H192),$E$2:$E$3001,"")</f>
        <v>1.764348E-2</v>
      </c>
      <c r="J192" s="17" cm="1">
        <f t="array" ref="J192">_xlfn.XLOOKUP(1,(returns__6[ticker]=$J$1)*(returns__6[price_date]=H192),returns__6[simple_return],"")</f>
        <v>2.3589385000000001E-2</v>
      </c>
      <c r="K192" s="17" cm="1">
        <f t="array" ref="K192">_xlfn.XLOOKUP(1,(returns__6[ticker]=$K$1)*(returns__6[price_date]=H192),returns__6[simple_return],"")</f>
        <v>3.1593860000000001E-3</v>
      </c>
      <c r="L192" s="17" cm="1">
        <f t="array" ref="L192">_xlfn.XLOOKUP(1,(returns__6[ticker]=$L$1)*(returns__6[price_date]=H192),returns__6[simple_return],"")</f>
        <v>2.0641969999999998E-3</v>
      </c>
      <c r="M192" s="17" cm="1">
        <f t="array" ref="M192">_xlfn.XLOOKUP(1,(returns__6[ticker]=$M$1)*(returns__6[price_date]=H192),returns__6[simple_return],"")</f>
        <v>-8.0202547999999999E-2</v>
      </c>
      <c r="N192" s="17" cm="1">
        <f t="array" ref="N192">_xlfn.XLOOKUP(1,(returns__6[ticker]=$N$1)*(returns__6[price_date]=H192),returns__6[simple_return],"")</f>
        <v>6.1834919999999996E-3</v>
      </c>
    </row>
    <row r="193" spans="1:14" x14ac:dyDescent="0.35">
      <c r="A193" t="s">
        <v>11</v>
      </c>
      <c r="B193" s="1">
        <v>45552</v>
      </c>
      <c r="C193">
        <v>291.56</v>
      </c>
      <c r="D193">
        <v>290.48</v>
      </c>
      <c r="E193">
        <v>3.7179840000000001E-3</v>
      </c>
      <c r="F193">
        <v>3.7110889999999999E-3</v>
      </c>
      <c r="H193" s="7">
        <v>45785</v>
      </c>
      <c r="I193" s="17" cm="1">
        <f t="array" ref="I193">_xlfn.XLOOKUP(1,($A$2:$A$3001=I$1)*($B$2:$B$3001=$H193),$E$2:$E$3001,"")</f>
        <v>1.3351933E-2</v>
      </c>
      <c r="J193" s="17" cm="1">
        <f t="array" ref="J193">_xlfn.XLOOKUP(1,(returns__6[ticker]=$J$1)*(returns__6[price_date]=H193),returns__6[simple_return],"")</f>
        <v>1.4452418999999999E-2</v>
      </c>
      <c r="K193" s="17" cm="1">
        <f t="array" ref="K193">_xlfn.XLOOKUP(1,(returns__6[ticker]=$K$1)*(returns__6[price_date]=H193),returns__6[simple_return],"")</f>
        <v>2.6860701000000001E-2</v>
      </c>
      <c r="L193" s="17" cm="1">
        <f t="array" ref="L193">_xlfn.XLOOKUP(1,(returns__6[ticker]=$L$1)*(returns__6[price_date]=H193),returns__6[simple_return],"")</f>
        <v>-3.2534247000000002E-2</v>
      </c>
      <c r="M193" s="17" cm="1">
        <f t="array" ref="M193">_xlfn.XLOOKUP(1,(returns__6[ticker]=$M$1)*(returns__6[price_date]=H193),returns__6[simple_return],"")</f>
        <v>2.3441661999999999E-2</v>
      </c>
      <c r="N193" s="17" cm="1">
        <f t="array" ref="N193">_xlfn.XLOOKUP(1,(returns__6[ticker]=$N$1)*(returns__6[price_date]=H193),returns__6[simple_return],"")</f>
        <v>4.0588819999999998E-3</v>
      </c>
    </row>
    <row r="194" spans="1:14" x14ac:dyDescent="0.35">
      <c r="A194" t="s">
        <v>6</v>
      </c>
      <c r="B194" s="1">
        <v>45553</v>
      </c>
      <c r="C194">
        <v>148.29</v>
      </c>
      <c r="D194">
        <v>150.82</v>
      </c>
      <c r="E194">
        <v>-1.6774964E-2</v>
      </c>
      <c r="F194">
        <v>-1.6917257000000002E-2</v>
      </c>
      <c r="H194" s="7">
        <v>45786</v>
      </c>
      <c r="I194" s="17" cm="1">
        <f t="array" ref="I194">_xlfn.XLOOKUP(1,($A$2:$A$3001=I$1)*($B$2:$B$3001=$H194),$E$2:$E$3001,"")</f>
        <v>1.1209439999999999E-2</v>
      </c>
      <c r="J194" s="17" cm="1">
        <f t="array" ref="J194">_xlfn.XLOOKUP(1,(returns__6[ticker]=$J$1)*(returns__6[price_date]=H194),returns__6[simple_return],"")</f>
        <v>2.0695959999999999E-3</v>
      </c>
      <c r="K194" s="17" cm="1">
        <f t="array" ref="K194">_xlfn.XLOOKUP(1,(returns__6[ticker]=$K$1)*(returns__6[price_date]=H194),returns__6[simple_return],"")</f>
        <v>2.9965450000000002E-3</v>
      </c>
      <c r="L194" s="17" cm="1">
        <f t="array" ref="L194">_xlfn.XLOOKUP(1,(returns__6[ticker]=$L$1)*(returns__6[price_date]=H194),returns__6[simple_return],"")</f>
        <v>-2.2463238E-2</v>
      </c>
      <c r="M194" s="17" cm="1">
        <f t="array" ref="M194">_xlfn.XLOOKUP(1,(returns__6[ticker]=$M$1)*(returns__6[price_date]=H194),returns__6[simple_return],"")</f>
        <v>3.5051189000000003E-2</v>
      </c>
      <c r="N194" s="17" cm="1">
        <f t="array" ref="N194">_xlfn.XLOOKUP(1,(returns__6[ticker]=$N$1)*(returns__6[price_date]=H194),returns__6[simple_return],"")</f>
        <v>3.6154529999999998E-3</v>
      </c>
    </row>
    <row r="195" spans="1:14" x14ac:dyDescent="0.35">
      <c r="A195" t="s">
        <v>7</v>
      </c>
      <c r="B195" s="1">
        <v>45553</v>
      </c>
      <c r="C195">
        <v>161.66999999999999</v>
      </c>
      <c r="D195">
        <v>162.47</v>
      </c>
      <c r="E195">
        <v>-4.923986E-3</v>
      </c>
      <c r="F195">
        <v>-4.9361489999999999E-3</v>
      </c>
      <c r="H195" s="7">
        <v>45789</v>
      </c>
      <c r="I195" s="17" cm="1">
        <f t="array" ref="I195">_xlfn.XLOOKUP(1,($A$2:$A$3001=I$1)*($B$2:$B$3001=$H195),$E$2:$E$3001,"")</f>
        <v>5.1341890000000001E-2</v>
      </c>
      <c r="J195" s="17" cm="1">
        <f t="array" ref="J195">_xlfn.XLOOKUP(1,(returns__6[ticker]=$J$1)*(returns__6[price_date]=H195),returns__6[simple_return],"")</f>
        <v>6.4265130000000004E-2</v>
      </c>
      <c r="K195" s="17" cm="1">
        <f t="array" ref="K195">_xlfn.XLOOKUP(1,(returns__6[ticker]=$K$1)*(returns__6[price_date]=H195),returns__6[simple_return],"")</f>
        <v>5.0648483000000001E-2</v>
      </c>
      <c r="L195" s="17" cm="1">
        <f t="array" ref="L195">_xlfn.XLOOKUP(1,(returns__6[ticker]=$L$1)*(returns__6[price_date]=H195),returns__6[simple_return],"")</f>
        <v>2.8588154000000001E-2</v>
      </c>
      <c r="M195" s="17" cm="1">
        <f t="array" ref="M195">_xlfn.XLOOKUP(1,(returns__6[ticker]=$M$1)*(returns__6[price_date]=H195),returns__6[simple_return],"")</f>
        <v>8.1307628000000007E-2</v>
      </c>
      <c r="N195" s="17" cm="1">
        <f t="array" ref="N195">_xlfn.XLOOKUP(1,(returns__6[ticker]=$N$1)*(returns__6[price_date]=H195),returns__6[simple_return],"")</f>
        <v>9.3890060000000001E-3</v>
      </c>
    </row>
    <row r="196" spans="1:14" x14ac:dyDescent="0.35">
      <c r="A196" t="s">
        <v>8</v>
      </c>
      <c r="B196" s="1">
        <v>45553</v>
      </c>
      <c r="C196">
        <v>262.18</v>
      </c>
      <c r="D196">
        <v>265.39999999999998</v>
      </c>
      <c r="E196">
        <v>-1.213263E-2</v>
      </c>
      <c r="F196">
        <v>-1.2206831E-2</v>
      </c>
      <c r="H196" s="7">
        <v>45790</v>
      </c>
      <c r="I196" s="17" cm="1">
        <f t="array" ref="I196">_xlfn.XLOOKUP(1,($A$2:$A$3001=I$1)*($B$2:$B$3001=$H196),$E$2:$E$3001,"")</f>
        <v>4.0140584999999999E-2</v>
      </c>
      <c r="J196" s="17" cm="1">
        <f t="array" ref="J196">_xlfn.XLOOKUP(1,(returns__6[ticker]=$J$1)*(returns__6[price_date]=H196),returns__6[simple_return],"")</f>
        <v>4.8921382999999999E-2</v>
      </c>
      <c r="K196" s="17" cm="1">
        <f t="array" ref="K196">_xlfn.XLOOKUP(1,(returns__6[ticker]=$K$1)*(returns__6[price_date]=H196),returns__6[simple_return],"")</f>
        <v>1.1307373000000001E-2</v>
      </c>
      <c r="L196" s="17" cm="1">
        <f t="array" ref="L196">_xlfn.XLOOKUP(1,(returns__6[ticker]=$L$1)*(returns__6[price_date]=H196),returns__6[simple_return],"")</f>
        <v>-1.2586524E-2</v>
      </c>
      <c r="M196" s="17" cm="1">
        <f t="array" ref="M196">_xlfn.XLOOKUP(1,(returns__6[ticker]=$M$1)*(returns__6[price_date]=H196),returns__6[simple_return],"")</f>
        <v>1.5193798E-2</v>
      </c>
      <c r="N196" s="17" cm="1">
        <f t="array" ref="N196">_xlfn.XLOOKUP(1,(returns__6[ticker]=$N$1)*(returns__6[price_date]=H196),returns__6[simple_return],"")</f>
        <v>8.1495000000000005E-4</v>
      </c>
    </row>
    <row r="197" spans="1:14" x14ac:dyDescent="0.35">
      <c r="A197" t="s">
        <v>9</v>
      </c>
      <c r="B197" s="1">
        <v>45553</v>
      </c>
      <c r="C197">
        <v>904.97</v>
      </c>
      <c r="D197">
        <v>906.18</v>
      </c>
      <c r="E197">
        <v>-1.335276E-3</v>
      </c>
      <c r="F197">
        <v>-1.336168E-3</v>
      </c>
      <c r="H197" s="7">
        <v>45791</v>
      </c>
      <c r="I197" s="17" cm="1">
        <f t="array" ref="I197">_xlfn.XLOOKUP(1,($A$2:$A$3001=I$1)*($B$2:$B$3001=$H197),$E$2:$E$3001,"")</f>
        <v>4.6772186E-2</v>
      </c>
      <c r="J197" s="17" cm="1">
        <f t="array" ref="J197">_xlfn.XLOOKUP(1,(returns__6[ticker]=$J$1)*(returns__6[price_date]=H197),returns__6[simple_return],"")</f>
        <v>-1.290767E-3</v>
      </c>
      <c r="K197" s="17" cm="1">
        <f t="array" ref="K197">_xlfn.XLOOKUP(1,(returns__6[ticker]=$K$1)*(returns__6[price_date]=H197),returns__6[simple_return],"")</f>
        <v>-7.2775390000000004E-3</v>
      </c>
      <c r="L197" s="17" cm="1">
        <f t="array" ref="L197">_xlfn.XLOOKUP(1,(returns__6[ticker]=$L$1)*(returns__6[price_date]=H197),returns__6[simple_return],"")</f>
        <v>-4.0881430000000003E-2</v>
      </c>
      <c r="M197" s="17" cm="1">
        <f t="array" ref="M197">_xlfn.XLOOKUP(1,(returns__6[ticker]=$M$1)*(returns__6[price_date]=H197),returns__6[simple_return],"")</f>
        <v>6.4141720000000001E-3</v>
      </c>
      <c r="N197" s="17" cm="1">
        <f t="array" ref="N197">_xlfn.XLOOKUP(1,(returns__6[ticker]=$N$1)*(returns__6[price_date]=H197),returns__6[simple_return],"")</f>
        <v>8.9852300000000003E-4</v>
      </c>
    </row>
    <row r="198" spans="1:14" x14ac:dyDescent="0.35">
      <c r="A198" t="s">
        <v>10</v>
      </c>
      <c r="B198" s="1">
        <v>45553</v>
      </c>
      <c r="C198">
        <v>71.55</v>
      </c>
      <c r="D198">
        <v>72.77</v>
      </c>
      <c r="E198">
        <v>-1.6765150999999999E-2</v>
      </c>
      <c r="F198">
        <v>-1.6907275999999999E-2</v>
      </c>
      <c r="H198" s="7">
        <v>45792</v>
      </c>
      <c r="I198" s="17" cm="1">
        <f t="array" ref="I198">_xlfn.XLOOKUP(1,($A$2:$A$3001=I$1)*($B$2:$B$3001=$H198),$E$2:$E$3001,"")</f>
        <v>-2.3190622000000001E-2</v>
      </c>
      <c r="J198" s="17" cm="1">
        <f t="array" ref="J198">_xlfn.XLOOKUP(1,(returns__6[ticker]=$J$1)*(returns__6[price_date]=H198),returns__6[simple_return],"")</f>
        <v>2.2402210000000001E-3</v>
      </c>
      <c r="K198" s="17" cm="1">
        <f t="array" ref="K198">_xlfn.XLOOKUP(1,(returns__6[ticker]=$K$1)*(returns__6[price_date]=H198),returns__6[simple_return],"")</f>
        <v>-1.832722E-3</v>
      </c>
      <c r="L198" s="17" cm="1">
        <f t="array" ref="L198">_xlfn.XLOOKUP(1,(returns__6[ticker]=$L$1)*(returns__6[price_date]=H198),returns__6[simple_return],"")</f>
        <v>2.4777796000000001E-2</v>
      </c>
      <c r="M198" s="17" cm="1">
        <f t="array" ref="M198">_xlfn.XLOOKUP(1,(returns__6[ticker]=$M$1)*(returns__6[price_date]=H198),returns__6[simple_return],"")</f>
        <v>-1.0622154999999999E-2</v>
      </c>
      <c r="N198" s="17" cm="1">
        <f t="array" ref="N198">_xlfn.XLOOKUP(1,(returns__6[ticker]=$N$1)*(returns__6[price_date]=H198),returns__6[simple_return],"")</f>
        <v>1.6383325000000001E-2</v>
      </c>
    </row>
    <row r="199" spans="1:14" x14ac:dyDescent="0.35">
      <c r="A199" t="s">
        <v>11</v>
      </c>
      <c r="B199" s="1">
        <v>45553</v>
      </c>
      <c r="C199">
        <v>288.48</v>
      </c>
      <c r="D199">
        <v>291.56</v>
      </c>
      <c r="E199">
        <v>-1.0563863E-2</v>
      </c>
      <c r="F199">
        <v>-1.0620057E-2</v>
      </c>
      <c r="H199" s="7">
        <v>45793</v>
      </c>
      <c r="I199" s="17" cm="1">
        <f t="array" ref="I199">_xlfn.XLOOKUP(1,($A$2:$A$3001=I$1)*($B$2:$B$3001=$H199),$E$2:$E$3001,"")</f>
        <v>1.895817E-2</v>
      </c>
      <c r="J199" s="17" cm="1">
        <f t="array" ref="J199">_xlfn.XLOOKUP(1,(returns__6[ticker]=$J$1)*(returns__6[price_date]=H199),returns__6[simple_return],"")</f>
        <v>-1.7322902000000001E-2</v>
      </c>
      <c r="K199" s="17" cm="1">
        <f t="array" ref="K199">_xlfn.XLOOKUP(1,(returns__6[ticker]=$K$1)*(returns__6[price_date]=H199),returns__6[simple_return],"")</f>
        <v>5.6751800000000004E-4</v>
      </c>
      <c r="L199" s="17" cm="1">
        <f t="array" ref="L199">_xlfn.XLOOKUP(1,(returns__6[ticker]=$L$1)*(returns__6[price_date]=H199),returns__6[simple_return],"")</f>
        <v>3.2865577999999999E-2</v>
      </c>
      <c r="M199" s="17" cm="1">
        <f t="array" ref="M199">_xlfn.XLOOKUP(1,(returns__6[ticker]=$M$1)*(returns__6[price_date]=H199),returns__6[simple_return],"")</f>
        <v>-2.208589E-2</v>
      </c>
      <c r="N199" s="17" cm="1">
        <f t="array" ref="N199">_xlfn.XLOOKUP(1,(returns__6[ticker]=$N$1)*(returns__6[price_date]=H199),returns__6[simple_return],"")</f>
        <v>7.7836049999999999E-3</v>
      </c>
    </row>
    <row r="200" spans="1:14" x14ac:dyDescent="0.35">
      <c r="A200" t="s">
        <v>6</v>
      </c>
      <c r="B200" s="1">
        <v>45554</v>
      </c>
      <c r="C200">
        <v>156.74</v>
      </c>
      <c r="D200">
        <v>148.29</v>
      </c>
      <c r="E200">
        <v>5.6982939000000003E-2</v>
      </c>
      <c r="F200">
        <v>5.5418566000000002E-2</v>
      </c>
      <c r="H200" s="7">
        <v>45796</v>
      </c>
      <c r="I200" s="17" cm="1">
        <f t="array" ref="I200">_xlfn.XLOOKUP(1,($A$2:$A$3001=I$1)*($B$2:$B$3001=$H200),$E$2:$E$3001,"")</f>
        <v>-2.0739097000000001E-2</v>
      </c>
      <c r="J200" s="17" cm="1">
        <f t="array" ref="J200">_xlfn.XLOOKUP(1,(returns__6[ticker]=$J$1)*(returns__6[price_date]=H200),returns__6[simple_return],"")</f>
        <v>8.8360090000000006E-3</v>
      </c>
      <c r="K200" s="17" cm="1">
        <f t="array" ref="K200">_xlfn.XLOOKUP(1,(returns__6[ticker]=$K$1)*(returns__6[price_date]=H200),returns__6[simple_return],"")</f>
        <v>-1.401308E-3</v>
      </c>
      <c r="L200" s="17" cm="1">
        <f t="array" ref="L200">_xlfn.XLOOKUP(1,(returns__6[ticker]=$L$1)*(returns__6[price_date]=H200),returns__6[simple_return],"")</f>
        <v>-3.010338E-3</v>
      </c>
      <c r="M200" s="17" cm="1">
        <f t="array" ref="M200">_xlfn.XLOOKUP(1,(returns__6[ticker]=$M$1)*(returns__6[price_date]=H200),returns__6[simple_return],"")</f>
        <v>-1.8820577000000002E-2</v>
      </c>
      <c r="N200" s="17" cm="1">
        <f t="array" ref="N200">_xlfn.XLOOKUP(1,(returns__6[ticker]=$N$1)*(returns__6[price_date]=H200),returns__6[simple_return],"")</f>
        <v>7.6139349999999996E-3</v>
      </c>
    </row>
    <row r="201" spans="1:14" x14ac:dyDescent="0.35">
      <c r="A201" t="s">
        <v>7</v>
      </c>
      <c r="B201" s="1">
        <v>45554</v>
      </c>
      <c r="C201">
        <v>167.42</v>
      </c>
      <c r="D201">
        <v>161.66999999999999</v>
      </c>
      <c r="E201">
        <v>3.5566277E-2</v>
      </c>
      <c r="F201">
        <v>3.4948405000000002E-2</v>
      </c>
      <c r="H201" s="7">
        <v>45797</v>
      </c>
      <c r="I201" s="17" cm="1">
        <f t="array" ref="I201">_xlfn.XLOOKUP(1,($A$2:$A$3001=I$1)*($B$2:$B$3001=$H201),$E$2:$E$3001,"")</f>
        <v>-1.0719888E-2</v>
      </c>
      <c r="J201" s="17" cm="1">
        <f t="array" ref="J201">_xlfn.XLOOKUP(1,(returns__6[ticker]=$J$1)*(returns__6[price_date]=H201),returns__6[simple_return],"")</f>
        <v>4.5527470000000002E-3</v>
      </c>
      <c r="K201" s="17" cm="1">
        <f t="array" ref="K201">_xlfn.XLOOKUP(1,(returns__6[ticker]=$K$1)*(returns__6[price_date]=H201),returns__6[simple_return],"")</f>
        <v>-1.0457734999999999E-2</v>
      </c>
      <c r="L201" s="17" cm="1">
        <f t="array" ref="L201">_xlfn.XLOOKUP(1,(returns__6[ticker]=$L$1)*(returns__6[price_date]=H201),returns__6[simple_return],"")</f>
        <v>-1.0726914000000001E-2</v>
      </c>
      <c r="M201" s="17" cm="1">
        <f t="array" ref="M201">_xlfn.XLOOKUP(1,(returns__6[ticker]=$M$1)*(returns__6[price_date]=H201),returns__6[simple_return],"")</f>
        <v>-1.8222505999999999E-2</v>
      </c>
      <c r="N201" s="17" cm="1">
        <f t="array" ref="N201">_xlfn.XLOOKUP(1,(returns__6[ticker]=$N$1)*(returns__6[price_date]=H201),returns__6[simple_return],"")</f>
        <v>-2.8812180000000001E-3</v>
      </c>
    </row>
    <row r="202" spans="1:14" x14ac:dyDescent="0.35">
      <c r="A202" t="s">
        <v>8</v>
      </c>
      <c r="B202" s="1">
        <v>45554</v>
      </c>
      <c r="C202">
        <v>268.75</v>
      </c>
      <c r="D202">
        <v>262.18</v>
      </c>
      <c r="E202">
        <v>2.5059120000000001E-2</v>
      </c>
      <c r="F202">
        <v>2.4750289000000002E-2</v>
      </c>
      <c r="H202" s="7">
        <v>45798</v>
      </c>
      <c r="I202" s="17" cm="1">
        <f t="array" ref="I202">_xlfn.XLOOKUP(1,($A$2:$A$3001=I$1)*($B$2:$B$3001=$H202),$E$2:$E$3001,"")</f>
        <v>-1.2774205E-2</v>
      </c>
      <c r="J202" s="17" cm="1">
        <f t="array" ref="J202">_xlfn.XLOOKUP(1,(returns__6[ticker]=$J$1)*(returns__6[price_date]=H202),returns__6[simple_return],"")</f>
        <v>-8.4167819999999994E-3</v>
      </c>
      <c r="K202" s="17" cm="1">
        <f t="array" ref="K202">_xlfn.XLOOKUP(1,(returns__6[ticker]=$K$1)*(returns__6[price_date]=H202),returns__6[simple_return],"")</f>
        <v>-3.4338386999999998E-2</v>
      </c>
      <c r="L202" s="17" cm="1">
        <f t="array" ref="L202">_xlfn.XLOOKUP(1,(returns__6[ticker]=$L$1)*(returns__6[price_date]=H202),returns__6[simple_return],"")</f>
        <v>-2.9531063999999999E-2</v>
      </c>
      <c r="M202" s="17" cm="1">
        <f t="array" ref="M202">_xlfn.XLOOKUP(1,(returns__6[ticker]=$M$1)*(returns__6[price_date]=H202),returns__6[simple_return],"")</f>
        <v>-2.1328558000000001E-2</v>
      </c>
      <c r="N202" s="17" cm="1">
        <f t="array" ref="N202">_xlfn.XLOOKUP(1,(returns__6[ticker]=$N$1)*(returns__6[price_date]=H202),returns__6[simple_return],"")</f>
        <v>-2.3279904000000001E-2</v>
      </c>
    </row>
    <row r="203" spans="1:14" x14ac:dyDescent="0.35">
      <c r="A203" t="s">
        <v>9</v>
      </c>
      <c r="B203" s="1">
        <v>45554</v>
      </c>
      <c r="C203">
        <v>915.04</v>
      </c>
      <c r="D203">
        <v>904.97</v>
      </c>
      <c r="E203">
        <v>1.1127441E-2</v>
      </c>
      <c r="F203">
        <v>1.1065986E-2</v>
      </c>
      <c r="H203" s="7">
        <v>45799</v>
      </c>
      <c r="I203" s="17" cm="1">
        <f t="array" ref="I203">_xlfn.XLOOKUP(1,($A$2:$A$3001=I$1)*($B$2:$B$3001=$H203),$E$2:$E$3001,"")</f>
        <v>-1.2047118000000001E-2</v>
      </c>
      <c r="J203" s="17" cm="1">
        <f t="array" ref="J203">_xlfn.XLOOKUP(1,(returns__6[ticker]=$J$1)*(returns__6[price_date]=H203),returns__6[simple_return],"")</f>
        <v>3.482349E-3</v>
      </c>
      <c r="K203" s="17" cm="1">
        <f t="array" ref="K203">_xlfn.XLOOKUP(1,(returns__6[ticker]=$K$1)*(returns__6[price_date]=H203),returns__6[simple_return],"")</f>
        <v>4.1258739999999999E-3</v>
      </c>
      <c r="L203" s="17" cm="1">
        <f t="array" ref="L203">_xlfn.XLOOKUP(1,(returns__6[ticker]=$L$1)*(returns__6[price_date]=H203),returns__6[simple_return],"")</f>
        <v>-1.3449203E-2</v>
      </c>
      <c r="M203" s="17" cm="1">
        <f t="array" ref="M203">_xlfn.XLOOKUP(1,(returns__6[ticker]=$M$1)*(returns__6[price_date]=H203),returns__6[simple_return],"")</f>
        <v>2.8946930999999999E-2</v>
      </c>
      <c r="N203" s="17" cm="1">
        <f t="array" ref="N203">_xlfn.XLOOKUP(1,(returns__6[ticker]=$N$1)*(returns__6[price_date]=H203),returns__6[simple_return],"")</f>
        <v>-9.2101599999999998E-4</v>
      </c>
    </row>
    <row r="204" spans="1:14" x14ac:dyDescent="0.35">
      <c r="A204" t="s">
        <v>10</v>
      </c>
      <c r="B204" s="1">
        <v>45554</v>
      </c>
      <c r="C204">
        <v>74.88</v>
      </c>
      <c r="D204">
        <v>71.55</v>
      </c>
      <c r="E204">
        <v>4.6540880999999999E-2</v>
      </c>
      <c r="F204">
        <v>4.5490325999999998E-2</v>
      </c>
      <c r="H204" s="7">
        <v>45800</v>
      </c>
      <c r="I204" s="17" cm="1">
        <f t="array" ref="I204">_xlfn.XLOOKUP(1,($A$2:$A$3001=I$1)*($B$2:$B$3001=$H204),$E$2:$E$3001,"")</f>
        <v>-3.6130429999999998E-3</v>
      </c>
      <c r="J204" s="17" cm="1">
        <f t="array" ref="J204">_xlfn.XLOOKUP(1,(returns__6[ticker]=$J$1)*(returns__6[price_date]=H204),returns__6[simple_return],"")</f>
        <v>-7.8514729999999994E-3</v>
      </c>
      <c r="K204" s="17" cm="1">
        <f t="array" ref="K204">_xlfn.XLOOKUP(1,(returns__6[ticker]=$K$1)*(returns__6[price_date]=H204),returns__6[simple_return],"")</f>
        <v>-6.8249879999999997E-3</v>
      </c>
      <c r="L204" s="17" cm="1">
        <f t="array" ref="L204">_xlfn.XLOOKUP(1,(returns__6[ticker]=$L$1)*(returns__6[price_date]=H204),returns__6[simple_return],"")</f>
        <v>-2.0833330000000001E-3</v>
      </c>
      <c r="M204" s="17" cm="1">
        <f t="array" ref="M204">_xlfn.XLOOKUP(1,(returns__6[ticker]=$M$1)*(returns__6[price_date]=H204),returns__6[simple_return],"")</f>
        <v>-1.8755053000000001E-2</v>
      </c>
      <c r="N204" s="17" cm="1">
        <f t="array" ref="N204">_xlfn.XLOOKUP(1,(returns__6[ticker]=$N$1)*(returns__6[price_date]=H204),returns__6[simple_return],"")</f>
        <v>-1.2375339000000001E-2</v>
      </c>
    </row>
    <row r="205" spans="1:14" x14ac:dyDescent="0.35">
      <c r="A205" t="s">
        <v>11</v>
      </c>
      <c r="B205" s="1">
        <v>45554</v>
      </c>
      <c r="C205">
        <v>285.24</v>
      </c>
      <c r="D205">
        <v>288.48</v>
      </c>
      <c r="E205">
        <v>-1.1231280999999999E-2</v>
      </c>
      <c r="F205">
        <v>-1.1294828E-2</v>
      </c>
      <c r="H205" s="7">
        <v>45804</v>
      </c>
      <c r="I205" s="17" cm="1">
        <f t="array" ref="I205">_xlfn.XLOOKUP(1,($A$2:$A$3001=I$1)*($B$2:$B$3001=$H205),$E$2:$E$3001,"")</f>
        <v>3.8527785000000002E-2</v>
      </c>
      <c r="J205" s="17" cm="1">
        <f t="array" ref="J205">_xlfn.XLOOKUP(1,(returns__6[ticker]=$J$1)*(returns__6[price_date]=H205),returns__6[simple_return],"")</f>
        <v>3.0299056000000001E-2</v>
      </c>
      <c r="K205" s="17" cm="1">
        <f t="array" ref="K205">_xlfn.XLOOKUP(1,(returns__6[ticker]=$K$1)*(returns__6[price_date]=H205),returns__6[simple_return],"")</f>
        <v>2.9941799000000002E-2</v>
      </c>
      <c r="L205" s="17" cm="1">
        <f t="array" ref="L205">_xlfn.XLOOKUP(1,(returns__6[ticker]=$L$1)*(returns__6[price_date]=H205),returns__6[simple_return],"")</f>
        <v>1.6126998E-2</v>
      </c>
      <c r="M205" s="17" cm="1">
        <f t="array" ref="M205">_xlfn.XLOOKUP(1,(returns__6[ticker]=$M$1)*(returns__6[price_date]=H205),returns__6[simple_return],"")</f>
        <v>5.1573570999999999E-2</v>
      </c>
      <c r="N205" s="17" cm="1">
        <f t="array" ref="N205">_xlfn.XLOOKUP(1,(returns__6[ticker]=$N$1)*(returns__6[price_date]=H205),returns__6[simple_return],"")</f>
        <v>1.6292357E-2</v>
      </c>
    </row>
    <row r="206" spans="1:14" x14ac:dyDescent="0.35">
      <c r="A206" t="s">
        <v>6</v>
      </c>
      <c r="B206" s="1">
        <v>45555</v>
      </c>
      <c r="C206">
        <v>155.94999999999999</v>
      </c>
      <c r="D206">
        <v>156.74</v>
      </c>
      <c r="E206">
        <v>-5.0401939999999996E-3</v>
      </c>
      <c r="F206">
        <v>-5.0529390000000002E-3</v>
      </c>
      <c r="H206" s="7">
        <v>45805</v>
      </c>
      <c r="I206" s="17" cm="1">
        <f t="array" ref="I206">_xlfn.XLOOKUP(1,($A$2:$A$3001=I$1)*($B$2:$B$3001=$H206),$E$2:$E$3001,"")</f>
        <v>-1.4839386E-2</v>
      </c>
      <c r="J206" s="17" cm="1">
        <f t="array" ref="J206">_xlfn.XLOOKUP(1,(returns__6[ticker]=$J$1)*(returns__6[price_date]=H206),returns__6[simple_return],"")</f>
        <v>1.6040737999999999E-2</v>
      </c>
      <c r="K206" s="17" cm="1">
        <f t="array" ref="K206">_xlfn.XLOOKUP(1,(returns__6[ticker]=$K$1)*(returns__6[price_date]=H206),returns__6[simple_return],"")</f>
        <v>-1.3616559999999999E-3</v>
      </c>
      <c r="L206" s="17" cm="1">
        <f t="array" ref="L206">_xlfn.XLOOKUP(1,(returns__6[ticker]=$L$1)*(returns__6[price_date]=H206),returns__6[simple_return],"")</f>
        <v>-8.0389399999999996E-3</v>
      </c>
      <c r="M206" s="17" cm="1">
        <f t="array" ref="M206">_xlfn.XLOOKUP(1,(returns__6[ticker]=$M$1)*(returns__6[price_date]=H206),returns__6[simple_return],"")</f>
        <v>1.2065183E-2</v>
      </c>
      <c r="N206" s="17" cm="1">
        <f t="array" ref="N206">_xlfn.XLOOKUP(1,(returns__6[ticker]=$N$1)*(returns__6[price_date]=H206),returns__6[simple_return],"")</f>
        <v>1.196772E-3</v>
      </c>
    </row>
    <row r="207" spans="1:14" x14ac:dyDescent="0.35">
      <c r="A207" t="s">
        <v>7</v>
      </c>
      <c r="B207" s="1">
        <v>45555</v>
      </c>
      <c r="C207">
        <v>171.1</v>
      </c>
      <c r="D207">
        <v>167.42</v>
      </c>
      <c r="E207">
        <v>2.1980647999999998E-2</v>
      </c>
      <c r="F207">
        <v>2.1742556E-2</v>
      </c>
      <c r="H207" s="7">
        <v>45806</v>
      </c>
      <c r="I207" s="17" cm="1">
        <f t="array" ref="I207">_xlfn.XLOOKUP(1,($A$2:$A$3001=I$1)*($B$2:$B$3001=$H207),$E$2:$E$3001,"")</f>
        <v>1.5062910000000001E-3</v>
      </c>
      <c r="J207" s="17" cm="1">
        <f t="array" ref="J207">_xlfn.XLOOKUP(1,(returns__6[ticker]=$J$1)*(returns__6[price_date]=H207),returns__6[simple_return],"")</f>
        <v>1.0608529E-2</v>
      </c>
      <c r="K207" s="17" cm="1">
        <f t="array" ref="K207">_xlfn.XLOOKUP(1,(returns__6[ticker]=$K$1)*(returns__6[price_date]=H207),returns__6[simple_return],"")</f>
        <v>6.8857379999999998E-3</v>
      </c>
      <c r="L207" s="17" cm="1">
        <f t="array" ref="L207">_xlfn.XLOOKUP(1,(returns__6[ticker]=$L$1)*(returns__6[price_date]=H207),returns__6[simple_return],"")</f>
        <v>4.4204120000000003E-3</v>
      </c>
      <c r="M207" s="17" cm="1">
        <f t="array" ref="M207">_xlfn.XLOOKUP(1,(returns__6[ticker]=$M$1)*(returns__6[price_date]=H207),returns__6[simple_return],"")</f>
        <v>-1.3314754999999999E-2</v>
      </c>
      <c r="N207" s="17" cm="1">
        <f t="array" ref="N207">_xlfn.XLOOKUP(1,(returns__6[ticker]=$N$1)*(returns__6[price_date]=H207),returns__6[simple_return],"")</f>
        <v>7.4222330000000003E-3</v>
      </c>
    </row>
    <row r="208" spans="1:14" x14ac:dyDescent="0.35">
      <c r="A208" t="s">
        <v>8</v>
      </c>
      <c r="B208" s="1">
        <v>45555</v>
      </c>
      <c r="C208">
        <v>268.99</v>
      </c>
      <c r="D208">
        <v>268.75</v>
      </c>
      <c r="E208">
        <v>8.9302299999999995E-4</v>
      </c>
      <c r="F208">
        <v>8.9262499999999997E-4</v>
      </c>
      <c r="H208" s="7">
        <v>45807</v>
      </c>
      <c r="I208" s="17" cm="1">
        <f t="array" ref="I208">_xlfn.XLOOKUP(1,($A$2:$A$3001=I$1)*($B$2:$B$3001=$H208),$E$2:$E$3001,"")</f>
        <v>-2.0348580000000002E-2</v>
      </c>
      <c r="J208" s="17" cm="1">
        <f t="array" ref="J208">_xlfn.XLOOKUP(1,(returns__6[ticker]=$J$1)*(returns__6[price_date]=H208),returns__6[simple_return],"")</f>
        <v>4.1327399999999999E-4</v>
      </c>
      <c r="K208" s="17" cm="1">
        <f t="array" ref="K208">_xlfn.XLOOKUP(1,(returns__6[ticker]=$K$1)*(returns__6[price_date]=H208),returns__6[simple_return],"")</f>
        <v>-4.5026750000000003E-3</v>
      </c>
      <c r="L208" s="17" cm="1">
        <f t="array" ref="L208">_xlfn.XLOOKUP(1,(returns__6[ticker]=$L$1)*(returns__6[price_date]=H208),returns__6[simple_return],"")</f>
        <v>2.0897629000000001E-2</v>
      </c>
      <c r="M208" s="17" cm="1">
        <f t="array" ref="M208">_xlfn.XLOOKUP(1,(returns__6[ticker]=$M$1)*(returns__6[price_date]=H208),returns__6[simple_return],"")</f>
        <v>-5.5546838000000001E-2</v>
      </c>
      <c r="N208" s="17" cm="1">
        <f t="array" ref="N208">_xlfn.XLOOKUP(1,(returns__6[ticker]=$N$1)*(returns__6[price_date]=H208),returns__6[simple_return],"")</f>
        <v>7.6986759999999998E-3</v>
      </c>
    </row>
    <row r="209" spans="1:14" x14ac:dyDescent="0.35">
      <c r="A209" t="s">
        <v>9</v>
      </c>
      <c r="B209" s="1">
        <v>45555</v>
      </c>
      <c r="C209">
        <v>921.49</v>
      </c>
      <c r="D209">
        <v>915.04</v>
      </c>
      <c r="E209">
        <v>7.0488720000000003E-3</v>
      </c>
      <c r="F209">
        <v>7.0241449999999999E-3</v>
      </c>
      <c r="H209" s="7">
        <v>45810</v>
      </c>
      <c r="I209" s="17" cm="1">
        <f t="array" ref="I209">_xlfn.XLOOKUP(1,($A$2:$A$3001=I$1)*($B$2:$B$3001=$H209),$E$2:$E$3001,"")</f>
        <v>3.5220807E-2</v>
      </c>
      <c r="J209" s="17" cm="1">
        <f t="array" ref="J209">_xlfn.XLOOKUP(1,(returns__6[ticker]=$J$1)*(returns__6[price_date]=H209),returns__6[simple_return],"")</f>
        <v>2.7430082000000001E-2</v>
      </c>
      <c r="K209" s="17" cm="1">
        <f t="array" ref="K209">_xlfn.XLOOKUP(1,(returns__6[ticker]=$K$1)*(returns__6[price_date]=H209),returns__6[simple_return],"")</f>
        <v>4.3530009999999996E-3</v>
      </c>
      <c r="L209" s="17" cm="1">
        <f t="array" ref="L209">_xlfn.XLOOKUP(1,(returns__6[ticker]=$L$1)*(returns__6[price_date]=H209),returns__6[simple_return],"")</f>
        <v>1.2810606E-2</v>
      </c>
      <c r="M209" s="17" cm="1">
        <f t="array" ref="M209">_xlfn.XLOOKUP(1,(returns__6[ticker]=$M$1)*(returns__6[price_date]=H209),returns__6[simple_return],"")</f>
        <v>2.1265991000000001E-2</v>
      </c>
      <c r="N209" s="17" cm="1">
        <f t="array" ref="N209">_xlfn.XLOOKUP(1,(returns__6[ticker]=$N$1)*(returns__6[price_date]=H209),returns__6[simple_return],"")</f>
        <v>3.5597899999999997E-4</v>
      </c>
    </row>
    <row r="210" spans="1:14" x14ac:dyDescent="0.35">
      <c r="A210" t="s">
        <v>10</v>
      </c>
      <c r="B210" s="1">
        <v>45555</v>
      </c>
      <c r="C210">
        <v>73.87</v>
      </c>
      <c r="D210">
        <v>74.88</v>
      </c>
      <c r="E210">
        <v>-1.3488248E-2</v>
      </c>
      <c r="F210">
        <v>-1.3580040999999999E-2</v>
      </c>
      <c r="H210" s="7">
        <v>45811</v>
      </c>
      <c r="I210" s="17" cm="1">
        <f t="array" ref="I210">_xlfn.XLOOKUP(1,($A$2:$A$3001=I$1)*($B$2:$B$3001=$H210),$E$2:$E$3001,"")</f>
        <v>2.3379568999999999E-2</v>
      </c>
      <c r="J210" s="17" cm="1">
        <f t="array" ref="J210">_xlfn.XLOOKUP(1,(returns__6[ticker]=$J$1)*(returns__6[price_date]=H210),returns__6[simple_return],"")</f>
        <v>3.2728881000000001E-2</v>
      </c>
      <c r="K210" s="17" cm="1">
        <f t="array" ref="K210">_xlfn.XLOOKUP(1,(returns__6[ticker]=$K$1)*(returns__6[price_date]=H210),returns__6[simple_return],"")</f>
        <v>6.9752479999999999E-3</v>
      </c>
      <c r="L210" s="17" cm="1">
        <f t="array" ref="L210">_xlfn.XLOOKUP(1,(returns__6[ticker]=$L$1)*(returns__6[price_date]=H210),returns__6[simple_return],"")</f>
        <v>4.8988110000000003E-3</v>
      </c>
      <c r="M210" s="17" cm="1">
        <f t="array" ref="M210">_xlfn.XLOOKUP(1,(returns__6[ticker]=$M$1)*(returns__6[price_date]=H210),returns__6[simple_return],"")</f>
        <v>1.4478608E-2</v>
      </c>
      <c r="N210" s="17" cm="1">
        <f t="array" ref="N210">_xlfn.XLOOKUP(1,(returns__6[ticker]=$N$1)*(returns__6[price_date]=H210),returns__6[simple_return],"")</f>
        <v>1.478156E-3</v>
      </c>
    </row>
    <row r="211" spans="1:14" x14ac:dyDescent="0.35">
      <c r="A211" t="s">
        <v>11</v>
      </c>
      <c r="B211" s="1">
        <v>45555</v>
      </c>
      <c r="C211">
        <v>284.77</v>
      </c>
      <c r="D211">
        <v>285.24</v>
      </c>
      <c r="E211">
        <v>-1.647735E-3</v>
      </c>
      <c r="F211">
        <v>-1.649094E-3</v>
      </c>
      <c r="H211" s="7">
        <v>45812</v>
      </c>
      <c r="I211" s="17" cm="1">
        <f t="array" ref="I211">_xlfn.XLOOKUP(1,($A$2:$A$3001=I$1)*($B$2:$B$3001=$H211),$E$2:$E$3001,"")</f>
        <v>1.0826017E-2</v>
      </c>
      <c r="J211" s="17" cm="1">
        <f t="array" ref="J211">_xlfn.XLOOKUP(1,(returns__6[ticker]=$J$1)*(returns__6[price_date]=H211),returns__6[simple_return],"")</f>
        <v>1.6468756000000001E-2</v>
      </c>
      <c r="K211" s="17" cm="1">
        <f t="array" ref="K211">_xlfn.XLOOKUP(1,(returns__6[ticker]=$K$1)*(returns__6[price_date]=H211),returns__6[simple_return],"")</f>
        <v>-4.9093779999999998E-3</v>
      </c>
      <c r="L211" s="17" cm="1">
        <f t="array" ref="L211">_xlfn.XLOOKUP(1,(returns__6[ticker]=$L$1)*(returns__6[price_date]=H211),returns__6[simple_return],"")</f>
        <v>2.0059139E-2</v>
      </c>
      <c r="M211" s="17" cm="1">
        <f t="array" ref="M211">_xlfn.XLOOKUP(1,(returns__6[ticker]=$M$1)*(returns__6[price_date]=H211),returns__6[simple_return],"")</f>
        <v>6.3181527000000001E-2</v>
      </c>
      <c r="N211" s="17" cm="1">
        <f t="array" ref="N211">_xlfn.XLOOKUP(1,(returns__6[ticker]=$N$1)*(returns__6[price_date]=H211),returns__6[simple_return],"")</f>
        <v>5.8492320000000002E-3</v>
      </c>
    </row>
    <row r="212" spans="1:14" x14ac:dyDescent="0.35">
      <c r="A212" t="s">
        <v>6</v>
      </c>
      <c r="B212" s="1">
        <v>45558</v>
      </c>
      <c r="C212">
        <v>156.75</v>
      </c>
      <c r="D212">
        <v>155.94999999999999</v>
      </c>
      <c r="E212">
        <v>5.1298489999999997E-3</v>
      </c>
      <c r="F212">
        <v>5.1167360000000002E-3</v>
      </c>
      <c r="H212" s="7">
        <v>45813</v>
      </c>
      <c r="I212" s="17" cm="1">
        <f t="array" ref="I212">_xlfn.XLOOKUP(1,($A$2:$A$3001=I$1)*($B$2:$B$3001=$H212),$E$2:$E$3001,"")</f>
        <v>-2.4371732E-2</v>
      </c>
      <c r="J212" s="17" cm="1">
        <f t="array" ref="J212">_xlfn.XLOOKUP(1,(returns__6[ticker]=$J$1)*(returns__6[price_date]=H212),returns__6[simple_return],"")</f>
        <v>-4.4047799999999996E-3</v>
      </c>
      <c r="K212" s="17" cm="1">
        <f t="array" ref="K212">_xlfn.XLOOKUP(1,(returns__6[ticker]=$K$1)*(returns__6[price_date]=H212),returns__6[simple_return],"")</f>
        <v>1.01375E-4</v>
      </c>
      <c r="L212" s="17" cm="1">
        <f t="array" ref="L212">_xlfn.XLOOKUP(1,(returns__6[ticker]=$L$1)*(returns__6[price_date]=H212),returns__6[simple_return],"")</f>
        <v>-2.0892099999999999E-4</v>
      </c>
      <c r="M212" s="17" cm="1">
        <f t="array" ref="M212">_xlfn.XLOOKUP(1,(returns__6[ticker]=$M$1)*(returns__6[price_date]=H212),returns__6[simple_return],"")</f>
        <v>-1.7194569999999999E-2</v>
      </c>
      <c r="N212" s="17" cm="1">
        <f t="array" ref="N212">_xlfn.XLOOKUP(1,(returns__6[ticker]=$N$1)*(returns__6[price_date]=H212),returns__6[simple_return],"")</f>
        <v>-3.3423910000000001E-3</v>
      </c>
    </row>
    <row r="213" spans="1:14" x14ac:dyDescent="0.35">
      <c r="A213" t="s">
        <v>7</v>
      </c>
      <c r="B213" s="1">
        <v>45558</v>
      </c>
      <c r="C213">
        <v>172.94</v>
      </c>
      <c r="D213">
        <v>171.1</v>
      </c>
      <c r="E213">
        <v>1.0753945000000001E-2</v>
      </c>
      <c r="F213">
        <v>1.0696532999999999E-2</v>
      </c>
      <c r="H213" s="7">
        <v>45814</v>
      </c>
      <c r="I213" s="17" cm="1">
        <f t="array" ref="I213">_xlfn.XLOOKUP(1,($A$2:$A$3001=I$1)*($B$2:$B$3001=$H213),$E$2:$E$3001,"")</f>
        <v>4.3218950000000001E-3</v>
      </c>
      <c r="J213" s="17" cm="1">
        <f t="array" ref="J213">_xlfn.XLOOKUP(1,(returns__6[ticker]=$J$1)*(returns__6[price_date]=H213),returns__6[simple_return],"")</f>
        <v>-5.0013465E-2</v>
      </c>
      <c r="K213" s="17" cm="1">
        <f t="array" ref="K213">_xlfn.XLOOKUP(1,(returns__6[ticker]=$K$1)*(returns__6[price_date]=H213),returns__6[simple_return],"")</f>
        <v>2.1996215999999999E-2</v>
      </c>
      <c r="L213" s="17" cm="1">
        <f t="array" ref="L213">_xlfn.XLOOKUP(1,(returns__6[ticker]=$L$1)*(returns__6[price_date]=H213),returns__6[simple_return],"")</f>
        <v>5.4853200000000001E-3</v>
      </c>
      <c r="M213" s="17" cm="1">
        <f t="array" ref="M213">_xlfn.XLOOKUP(1,(returns__6[ticker]=$M$1)*(returns__6[price_date]=H213),returns__6[simple_return],"")</f>
        <v>4.8956415000000003E-2</v>
      </c>
      <c r="N213" s="17" cm="1">
        <f t="array" ref="N213">_xlfn.XLOOKUP(1,(returns__6[ticker]=$N$1)*(returns__6[price_date]=H213),returns__6[simple_return],"")</f>
        <v>9.4064400000000003E-3</v>
      </c>
    </row>
    <row r="214" spans="1:14" x14ac:dyDescent="0.35">
      <c r="A214" t="s">
        <v>8</v>
      </c>
      <c r="B214" s="1">
        <v>45558</v>
      </c>
      <c r="C214">
        <v>267.3</v>
      </c>
      <c r="D214">
        <v>268.99</v>
      </c>
      <c r="E214">
        <v>-6.2827610000000004E-3</v>
      </c>
      <c r="F214">
        <v>-6.3025809999999998E-3</v>
      </c>
      <c r="H214" s="7">
        <v>45817</v>
      </c>
      <c r="I214" s="17" cm="1">
        <f t="array" ref="I214">_xlfn.XLOOKUP(1,($A$2:$A$3001=I$1)*($B$2:$B$3001=$H214),$E$2:$E$3001,"")</f>
        <v>4.7680523000000002E-2</v>
      </c>
      <c r="J214" s="17" cm="1">
        <f t="array" ref="J214">_xlfn.XLOOKUP(1,(returns__6[ticker]=$J$1)*(returns__6[price_date]=H214),returns__6[simple_return],"")</f>
        <v>-1.0731786E-2</v>
      </c>
      <c r="K214" s="17" cm="1">
        <f t="array" ref="K214">_xlfn.XLOOKUP(1,(returns__6[ticker]=$K$1)*(returns__6[price_date]=H214),returns__6[simple_return],"")</f>
        <v>-3.0085630000000001E-3</v>
      </c>
      <c r="L214" s="17" cm="1">
        <f t="array" ref="L214">_xlfn.XLOOKUP(1,(returns__6[ticker]=$L$1)*(returns__6[price_date]=H214),returns__6[simple_return],"")</f>
        <v>4.974801E-3</v>
      </c>
      <c r="M214" s="17" cm="1">
        <f t="array" ref="M214">_xlfn.XLOOKUP(1,(returns__6[ticker]=$M$1)*(returns__6[price_date]=H214),returns__6[simple_return],"")</f>
        <v>1.1558156999999999E-2</v>
      </c>
      <c r="N214" s="17" cm="1">
        <f t="array" ref="N214">_xlfn.XLOOKUP(1,(returns__6[ticker]=$N$1)*(returns__6[price_date]=H214),returns__6[simple_return],"")</f>
        <v>-9.6159039999999998E-3</v>
      </c>
    </row>
    <row r="215" spans="1:14" x14ac:dyDescent="0.35">
      <c r="A215" t="s">
        <v>9</v>
      </c>
      <c r="B215" s="1">
        <v>45558</v>
      </c>
      <c r="C215">
        <v>918.52</v>
      </c>
      <c r="D215">
        <v>921.49</v>
      </c>
      <c r="E215">
        <v>-3.2230409999999998E-3</v>
      </c>
      <c r="F215">
        <v>-3.2282460000000002E-3</v>
      </c>
      <c r="H215" s="7">
        <v>45818</v>
      </c>
      <c r="I215" s="17" cm="1">
        <f t="array" ref="I215">_xlfn.XLOOKUP(1,($A$2:$A$3001=I$1)*($B$2:$B$3001=$H215),$E$2:$E$3001,"")</f>
        <v>1.2404502E-2</v>
      </c>
      <c r="J215" s="17" cm="1">
        <f t="array" ref="J215">_xlfn.XLOOKUP(1,(returns__6[ticker]=$J$1)*(returns__6[price_date]=H215),returns__6[simple_return],"")</f>
        <v>1.4327820000000001E-3</v>
      </c>
      <c r="K215" s="17" cm="1">
        <f t="array" ref="K215">_xlfn.XLOOKUP(1,(returns__6[ticker]=$K$1)*(returns__6[price_date]=H215),returns__6[simple_return],"")</f>
        <v>-6.7648229999999997E-3</v>
      </c>
      <c r="L215" s="17" cm="1">
        <f t="array" ref="L215">_xlfn.XLOOKUP(1,(returns__6[ticker]=$L$1)*(returns__6[price_date]=H215),returns__6[simple_return],"")</f>
        <v>4.3272026999999998E-2</v>
      </c>
      <c r="M215" s="17" cm="1">
        <f t="array" ref="M215">_xlfn.XLOOKUP(1,(returns__6[ticker]=$M$1)*(returns__6[price_date]=H215),returns__6[simple_return],"")</f>
        <v>-4.3390219999999997E-3</v>
      </c>
      <c r="N215" s="17" cm="1">
        <f t="array" ref="N215">_xlfn.XLOOKUP(1,(returns__6[ticker]=$N$1)*(returns__6[price_date]=H215),returns__6[simple_return],"")</f>
        <v>1.1018382E-2</v>
      </c>
    </row>
    <row r="216" spans="1:14" x14ac:dyDescent="0.35">
      <c r="A216" t="s">
        <v>10</v>
      </c>
      <c r="B216" s="1">
        <v>45558</v>
      </c>
      <c r="C216">
        <v>71.81</v>
      </c>
      <c r="D216">
        <v>73.87</v>
      </c>
      <c r="E216">
        <v>-2.7886827999999999E-2</v>
      </c>
      <c r="F216">
        <v>-2.8283049000000001E-2</v>
      </c>
      <c r="H216" s="7">
        <v>45819</v>
      </c>
      <c r="I216" s="17" cm="1">
        <f t="array" ref="I216">_xlfn.XLOOKUP(1,($A$2:$A$3001=I$1)*($B$2:$B$3001=$H216),$E$2:$E$3001,"")</f>
        <v>-1.7039921999999999E-2</v>
      </c>
      <c r="J216" s="17" cm="1">
        <f t="array" ref="J216">_xlfn.XLOOKUP(1,(returns__6[ticker]=$J$1)*(returns__6[price_date]=H216),returns__6[simple_return],"")</f>
        <v>3.3847033999999998E-2</v>
      </c>
      <c r="K216" s="17" cm="1">
        <f t="array" ref="K216">_xlfn.XLOOKUP(1,(returns__6[ticker]=$K$1)*(returns__6[price_date]=H216),returns__6[simple_return],"")</f>
        <v>-1.402244E-3</v>
      </c>
      <c r="L216" s="17" cm="1">
        <f t="array" ref="L216">_xlfn.XLOOKUP(1,(returns__6[ticker]=$L$1)*(returns__6[price_date]=H216),returns__6[simple_return],"")</f>
        <v>1.759189E-3</v>
      </c>
      <c r="M216" s="17" cm="1">
        <f t="array" ref="M216">_xlfn.XLOOKUP(1,(returns__6[ticker]=$M$1)*(returns__6[price_date]=H216),returns__6[simple_return],"")</f>
        <v>-8.7158630000000008E-3</v>
      </c>
      <c r="N216" s="17" cm="1">
        <f t="array" ref="N216">_xlfn.XLOOKUP(1,(returns__6[ticker]=$N$1)*(returns__6[price_date]=H216),returns__6[simple_return],"")</f>
        <v>7.0407339999999999E-3</v>
      </c>
    </row>
    <row r="217" spans="1:14" x14ac:dyDescent="0.35">
      <c r="A217" t="s">
        <v>11</v>
      </c>
      <c r="B217" s="1">
        <v>45558</v>
      </c>
      <c r="C217">
        <v>288.63</v>
      </c>
      <c r="D217">
        <v>284.77</v>
      </c>
      <c r="E217">
        <v>1.3554798999999999E-2</v>
      </c>
      <c r="F217">
        <v>1.3463754E-2</v>
      </c>
      <c r="H217" s="7">
        <v>45820</v>
      </c>
      <c r="I217" s="17" cm="1">
        <f t="array" ref="I217">_xlfn.XLOOKUP(1,($A$2:$A$3001=I$1)*($B$2:$B$3001=$H217),$E$2:$E$3001,"")</f>
        <v>-2.1792967E-2</v>
      </c>
      <c r="J217" s="17" cm="1">
        <f t="array" ref="J217">_xlfn.XLOOKUP(1,(returns__6[ticker]=$J$1)*(returns__6[price_date]=H217),returns__6[simple_return],"")</f>
        <v>1.2494563E-2</v>
      </c>
      <c r="K217" s="17" cm="1">
        <f t="array" ref="K217">_xlfn.XLOOKUP(1,(returns__6[ticker]=$K$1)*(returns__6[price_date]=H217),returns__6[simple_return],"")</f>
        <v>-3.7111330000000001E-3</v>
      </c>
      <c r="L217" s="17" cm="1">
        <f t="array" ref="L217">_xlfn.XLOOKUP(1,(returns__6[ticker]=$L$1)*(returns__6[price_date]=H217),returns__6[simple_return],"")</f>
        <v>4.2294799999999999E-3</v>
      </c>
      <c r="M217" s="17" cm="1">
        <f t="array" ref="M217">_xlfn.XLOOKUP(1,(returns__6[ticker]=$M$1)*(returns__6[price_date]=H217),returns__6[simple_return],"")</f>
        <v>2.0515827E-2</v>
      </c>
      <c r="N217" s="17" cm="1">
        <f t="array" ref="N217">_xlfn.XLOOKUP(1,(returns__6[ticker]=$N$1)*(returns__6[price_date]=H217),returns__6[simple_return],"")</f>
        <v>-5.1163909999999996E-3</v>
      </c>
    </row>
    <row r="218" spans="1:14" x14ac:dyDescent="0.35">
      <c r="A218" t="s">
        <v>6</v>
      </c>
      <c r="B218" s="1">
        <v>45559</v>
      </c>
      <c r="C218">
        <v>158.32</v>
      </c>
      <c r="D218">
        <v>156.75</v>
      </c>
      <c r="E218">
        <v>1.0015949E-2</v>
      </c>
      <c r="F218">
        <v>9.9661220000000009E-3</v>
      </c>
      <c r="H218" s="7">
        <v>45821</v>
      </c>
      <c r="I218" s="17" cm="1">
        <f t="array" ref="I218">_xlfn.XLOOKUP(1,($A$2:$A$3001=I$1)*($B$2:$B$3001=$H218),$E$2:$E$3001,"")</f>
        <v>-1.9746835000000001E-2</v>
      </c>
      <c r="J218" s="17" cm="1">
        <f t="array" ref="J218">_xlfn.XLOOKUP(1,(returns__6[ticker]=$J$1)*(returns__6[price_date]=H218),returns__6[simple_return],"")</f>
        <v>-2.8781193E-2</v>
      </c>
      <c r="K218" s="17" cm="1">
        <f t="array" ref="K218">_xlfn.XLOOKUP(1,(returns__6[ticker]=$K$1)*(returns__6[price_date]=H218),returns__6[simple_return],"")</f>
        <v>-3.4229336999999999E-2</v>
      </c>
      <c r="L218" s="17" cm="1">
        <f t="array" ref="L218">_xlfn.XLOOKUP(1,(returns__6[ticker]=$L$1)*(returns__6[price_date]=H218),returns__6[simple_return],"")</f>
        <v>9.02676E-3</v>
      </c>
      <c r="M218" s="17" cm="1">
        <f t="array" ref="M218">_xlfn.XLOOKUP(1,(returns__6[ticker]=$M$1)*(returns__6[price_date]=H218),returns__6[simple_return],"")</f>
        <v>-3.5180930999999999E-2</v>
      </c>
      <c r="N218" s="17" cm="1">
        <f t="array" ref="N218">_xlfn.XLOOKUP(1,(returns__6[ticker]=$N$1)*(returns__6[price_date]=H218),returns__6[simple_return],"")</f>
        <v>-4.9946150000000002E-2</v>
      </c>
    </row>
    <row r="219" spans="1:14" x14ac:dyDescent="0.35">
      <c r="A219" t="s">
        <v>7</v>
      </c>
      <c r="B219" s="1">
        <v>45559</v>
      </c>
      <c r="C219">
        <v>174.84</v>
      </c>
      <c r="D219">
        <v>172.94</v>
      </c>
      <c r="E219">
        <v>1.0986469E-2</v>
      </c>
      <c r="F219">
        <v>1.0926556E-2</v>
      </c>
      <c r="H219" s="7">
        <v>45824</v>
      </c>
      <c r="I219" s="17" cm="1">
        <f t="array" ref="I219">_xlfn.XLOOKUP(1,($A$2:$A$3001=I$1)*($B$2:$B$3001=$H219),$E$2:$E$3001,"")</f>
        <v>8.8068181999999995E-2</v>
      </c>
      <c r="J219" s="17" cm="1">
        <f t="array" ref="J219">_xlfn.XLOOKUP(1,(returns__6[ticker]=$J$1)*(returns__6[price_date]=H219),returns__6[simple_return],"")</f>
        <v>1.367109E-2</v>
      </c>
      <c r="K219" s="17" cm="1">
        <f t="array" ref="K219">_xlfn.XLOOKUP(1,(returns__6[ticker]=$K$1)*(returns__6[price_date]=H219),returns__6[simple_return],"")</f>
        <v>2.234268E-2</v>
      </c>
      <c r="L219" s="17" cm="1">
        <f t="array" ref="L219">_xlfn.XLOOKUP(1,(returns__6[ticker]=$L$1)*(returns__6[price_date]=H219),returns__6[simple_return],"")</f>
        <v>-1.4377075E-2</v>
      </c>
      <c r="M219" s="17" cm="1">
        <f t="array" ref="M219">_xlfn.XLOOKUP(1,(returns__6[ticker]=$M$1)*(returns__6[price_date]=H219),returns__6[simple_return],"")</f>
        <v>4.8072629999999998E-2</v>
      </c>
      <c r="N219" s="17" cm="1">
        <f t="array" ref="N219">_xlfn.XLOOKUP(1,(returns__6[ticker]=$N$1)*(returns__6[price_date]=H219),returns__6[simple_return],"")</f>
        <v>7.4535920000000002E-3</v>
      </c>
    </row>
    <row r="220" spans="1:14" x14ac:dyDescent="0.35">
      <c r="A220" t="s">
        <v>8</v>
      </c>
      <c r="B220" s="1">
        <v>45559</v>
      </c>
      <c r="C220">
        <v>266.20999999999998</v>
      </c>
      <c r="D220">
        <v>267.3</v>
      </c>
      <c r="E220">
        <v>-4.0778150000000003E-3</v>
      </c>
      <c r="F220">
        <v>-4.086152E-3</v>
      </c>
      <c r="H220" s="7">
        <v>45825</v>
      </c>
      <c r="I220" s="17" cm="1">
        <f t="array" ref="I220">_xlfn.XLOOKUP(1,($A$2:$A$3001=I$1)*($B$2:$B$3001=$H220),$E$2:$E$3001,"")</f>
        <v>5.6175330000000001E-3</v>
      </c>
      <c r="J220" s="17" cm="1">
        <f t="array" ref="J220">_xlfn.XLOOKUP(1,(returns__6[ticker]=$J$1)*(returns__6[price_date]=H220),returns__6[simple_return],"")</f>
        <v>-1.0829036E-2</v>
      </c>
      <c r="K220" s="17" cm="1">
        <f t="array" ref="K220">_xlfn.XLOOKUP(1,(returns__6[ticker]=$K$1)*(returns__6[price_date]=H220),returns__6[simple_return],"")</f>
        <v>-4.7923319999999998E-3</v>
      </c>
      <c r="L220" s="17" cm="1">
        <f t="array" ref="L220">_xlfn.XLOOKUP(1,(returns__6[ticker]=$L$1)*(returns__6[price_date]=H220),returns__6[simple_return],"")</f>
        <v>-2.0233290000000001E-2</v>
      </c>
      <c r="M220" s="17" cm="1">
        <f t="array" ref="M220">_xlfn.XLOOKUP(1,(returns__6[ticker]=$M$1)*(returns__6[price_date]=H220),returns__6[simple_return],"")</f>
        <v>-6.1062199999999999E-3</v>
      </c>
      <c r="N220" s="17" cm="1">
        <f t="array" ref="N220">_xlfn.XLOOKUP(1,(returns__6[ticker]=$N$1)*(returns__6[price_date]=H220),returns__6[simple_return],"")</f>
        <v>6.6389109999999999E-3</v>
      </c>
    </row>
    <row r="221" spans="1:14" x14ac:dyDescent="0.35">
      <c r="A221" t="s">
        <v>9</v>
      </c>
      <c r="B221" s="1">
        <v>45559</v>
      </c>
      <c r="C221">
        <v>924.43</v>
      </c>
      <c r="D221">
        <v>918.52</v>
      </c>
      <c r="E221">
        <v>6.4342640000000003E-3</v>
      </c>
      <c r="F221">
        <v>6.4136519999999997E-3</v>
      </c>
      <c r="H221" s="7">
        <v>45826</v>
      </c>
      <c r="I221" s="17" cm="1">
        <f t="array" ref="I221">_xlfn.XLOOKUP(1,($A$2:$A$3001=I$1)*($B$2:$B$3001=$H221),$E$2:$E$3001,"")</f>
        <v>-2.4390240000000001E-3</v>
      </c>
      <c r="J221" s="17" cm="1">
        <f t="array" ref="J221">_xlfn.XLOOKUP(1,(returns__6[ticker]=$J$1)*(returns__6[price_date]=H221),returns__6[simple_return],"")</f>
        <v>7.5790989999999997E-3</v>
      </c>
      <c r="K221" s="17" cm="1">
        <f t="array" ref="K221">_xlfn.XLOOKUP(1,(returns__6[ticker]=$K$1)*(returns__6[price_date]=H221),returns__6[simple_return],"")</f>
        <v>1.2328814E-2</v>
      </c>
      <c r="L221" s="17" cm="1">
        <f t="array" ref="L221">_xlfn.XLOOKUP(1,(returns__6[ticker]=$L$1)*(returns__6[price_date]=H221),returns__6[simple_return],"")</f>
        <v>-7.8484399999999999E-3</v>
      </c>
      <c r="M221" s="17" cm="1">
        <f t="array" ref="M221">_xlfn.XLOOKUP(1,(returns__6[ticker]=$M$1)*(returns__6[price_date]=H221),returns__6[simple_return],"")</f>
        <v>7.0867266999999998E-2</v>
      </c>
      <c r="N221" s="17" cm="1">
        <f t="array" ref="N221">_xlfn.XLOOKUP(1,(returns__6[ticker]=$N$1)*(returns__6[price_date]=H221),returns__6[simple_return],"")</f>
        <v>-4.8792756999999999E-2</v>
      </c>
    </row>
    <row r="222" spans="1:14" x14ac:dyDescent="0.35">
      <c r="A222" t="s">
        <v>10</v>
      </c>
      <c r="B222" s="1">
        <v>45559</v>
      </c>
      <c r="C222">
        <v>71.2</v>
      </c>
      <c r="D222">
        <v>71.81</v>
      </c>
      <c r="E222">
        <v>-8.494639E-3</v>
      </c>
      <c r="F222">
        <v>-8.5309240000000005E-3</v>
      </c>
      <c r="H222" s="7">
        <v>45828</v>
      </c>
      <c r="I222" s="17" cm="1">
        <f t="array" ref="I222">_xlfn.XLOOKUP(1,($A$2:$A$3001=I$1)*($B$2:$B$3001=$H222),$E$2:$E$3001,"")</f>
        <v>1.1436233000000001E-2</v>
      </c>
      <c r="J222" s="17" cm="1">
        <f t="array" ref="J222">_xlfn.XLOOKUP(1,(returns__6[ticker]=$J$1)*(returns__6[price_date]=H222),returns__6[simple_return],"")</f>
        <v>-5.0545249999999998E-3</v>
      </c>
      <c r="K222" s="17" cm="1">
        <f t="array" ref="K222">_xlfn.XLOOKUP(1,(returns__6[ticker]=$K$1)*(returns__6[price_date]=H222),returns__6[simple_return],"")</f>
        <v>7.320694E-3</v>
      </c>
      <c r="L222" s="17" cm="1">
        <f t="array" ref="L222">_xlfn.XLOOKUP(1,(returns__6[ticker]=$L$1)*(returns__6[price_date]=H222),returns__6[simple_return],"")</f>
        <v>-2.8406557999999998E-2</v>
      </c>
      <c r="M222" s="17" cm="1">
        <f t="array" ref="M222">_xlfn.XLOOKUP(1,(returns__6[ticker]=$M$1)*(returns__6[price_date]=H222),returns__6[simple_return],"")</f>
        <v>-1.9212809000000001E-2</v>
      </c>
      <c r="N222" s="17" cm="1">
        <f t="array" ref="N222">_xlfn.XLOOKUP(1,(returns__6[ticker]=$N$1)*(returns__6[price_date]=H222),returns__6[simple_return],"")</f>
        <v>-5.317586E-3</v>
      </c>
    </row>
    <row r="223" spans="1:14" x14ac:dyDescent="0.35">
      <c r="A223" t="s">
        <v>11</v>
      </c>
      <c r="B223" s="1">
        <v>45559</v>
      </c>
      <c r="C223">
        <v>272.77999999999997</v>
      </c>
      <c r="D223">
        <v>288.63</v>
      </c>
      <c r="E223">
        <v>-5.4914597000000002E-2</v>
      </c>
      <c r="F223">
        <v>-5.6479981999999998E-2</v>
      </c>
      <c r="H223" s="7">
        <v>45831</v>
      </c>
      <c r="I223" s="17" cm="1">
        <f t="array" ref="I223">_xlfn.XLOOKUP(1,($A$2:$A$3001=I$1)*($B$2:$B$3001=$H223),$E$2:$E$3001,"")</f>
        <v>1.0449158E-2</v>
      </c>
      <c r="J223" s="17" cm="1">
        <f t="array" ref="J223">_xlfn.XLOOKUP(1,(returns__6[ticker]=$J$1)*(returns__6[price_date]=H223),returns__6[simple_return],"")</f>
        <v>1.5120605000000001E-2</v>
      </c>
      <c r="K223" s="17" cm="1">
        <f t="array" ref="K223">_xlfn.XLOOKUP(1,(returns__6[ticker]=$K$1)*(returns__6[price_date]=H223),returns__6[simple_return],"")</f>
        <v>3.483037E-3</v>
      </c>
      <c r="L223" s="17" cm="1">
        <f t="array" ref="L223">_xlfn.XLOOKUP(1,(returns__6[ticker]=$L$1)*(returns__6[price_date]=H223),returns__6[simple_return],"")</f>
        <v>1.0370641999999999E-2</v>
      </c>
      <c r="M223" s="17" cm="1">
        <f t="array" ref="M223">_xlfn.XLOOKUP(1,(returns__6[ticker]=$M$1)*(returns__6[price_date]=H223),returns__6[simple_return],"")</f>
        <v>-3.7137804000000003E-2</v>
      </c>
      <c r="N223" s="17" cm="1">
        <f t="array" ref="N223">_xlfn.XLOOKUP(1,(returns__6[ticker]=$N$1)*(returns__6[price_date]=H223),returns__6[simple_return],"")</f>
        <v>1.5299643E-2</v>
      </c>
    </row>
    <row r="224" spans="1:14" x14ac:dyDescent="0.35">
      <c r="A224" t="s">
        <v>6</v>
      </c>
      <c r="B224" s="1">
        <v>45560</v>
      </c>
      <c r="C224">
        <v>162.02000000000001</v>
      </c>
      <c r="D224">
        <v>158.32</v>
      </c>
      <c r="E224">
        <v>2.3370388999999998E-2</v>
      </c>
      <c r="F224">
        <v>2.3101482999999999E-2</v>
      </c>
      <c r="H224" s="7">
        <v>45832</v>
      </c>
      <c r="I224" s="17" cm="1">
        <f t="array" ref="I224">_xlfn.XLOOKUP(1,($A$2:$A$3001=I$1)*($B$2:$B$3001=$H224),$E$2:$E$3001,"")</f>
        <v>6.8297576999999998E-2</v>
      </c>
      <c r="J224" s="17" cm="1">
        <f t="array" ref="J224">_xlfn.XLOOKUP(1,(returns__6[ticker]=$J$1)*(returns__6[price_date]=H224),returns__6[simple_return],"")</f>
        <v>3.9405760999999997E-2</v>
      </c>
      <c r="K224" s="17" cm="1">
        <f t="array" ref="K224">_xlfn.XLOOKUP(1,(returns__6[ticker]=$K$1)*(returns__6[price_date]=H224),returns__6[simple_return],"")</f>
        <v>2.9202683E-2</v>
      </c>
      <c r="L224" s="17" cm="1">
        <f t="array" ref="L224">_xlfn.XLOOKUP(1,(returns__6[ticker]=$L$1)*(returns__6[price_date]=H224),returns__6[simple_return],"")</f>
        <v>9.6543129999999994E-3</v>
      </c>
      <c r="M224" s="17" cm="1">
        <f t="array" ref="M224">_xlfn.XLOOKUP(1,(returns__6[ticker]=$M$1)*(returns__6[price_date]=H224),returns__6[simple_return],"")</f>
        <v>6.2588301999999998E-2</v>
      </c>
      <c r="N224" s="17" cm="1">
        <f t="array" ref="N224">_xlfn.XLOOKUP(1,(returns__6[ticker]=$N$1)*(returns__6[price_date]=H224),returns__6[simple_return],"")</f>
        <v>2.2923636000000001E-2</v>
      </c>
    </row>
    <row r="225" spans="1:14" x14ac:dyDescent="0.35">
      <c r="A225" t="s">
        <v>7</v>
      </c>
      <c r="B225" s="1">
        <v>45560</v>
      </c>
      <c r="C225">
        <v>175.52</v>
      </c>
      <c r="D225">
        <v>174.84</v>
      </c>
      <c r="E225">
        <v>3.8892699999999998E-3</v>
      </c>
      <c r="F225">
        <v>3.8817270000000002E-3</v>
      </c>
      <c r="H225" s="7">
        <v>45833</v>
      </c>
      <c r="I225" s="17" cm="1">
        <f t="array" ref="I225">_xlfn.XLOOKUP(1,($A$2:$A$3001=I$1)*($B$2:$B$3001=$H225),$E$2:$E$3001,"")</f>
        <v>3.5902622000000002E-2</v>
      </c>
      <c r="J225" s="17" cm="1">
        <f t="array" ref="J225">_xlfn.XLOOKUP(1,(returns__6[ticker]=$J$1)*(returns__6[price_date]=H225),returns__6[simple_return],"")</f>
        <v>3.3362399999999999E-3</v>
      </c>
      <c r="K225" s="17" cm="1">
        <f t="array" ref="K225">_xlfn.XLOOKUP(1,(returns__6[ticker]=$K$1)*(returns__6[price_date]=H225),returns__6[simple_return],"")</f>
        <v>6.8097800000000005E-4</v>
      </c>
      <c r="L225" s="17" cm="1">
        <f t="array" ref="L225">_xlfn.XLOOKUP(1,(returns__6[ticker]=$L$1)*(returns__6[price_date]=H225),returns__6[simple_return],"")</f>
        <v>1.8275756000000001E-2</v>
      </c>
      <c r="M225" s="17" cm="1">
        <f t="array" ref="M225">_xlfn.XLOOKUP(1,(returns__6[ticker]=$M$1)*(returns__6[price_date]=H225),returns__6[simple_return],"")</f>
        <v>9.5731949999999996E-3</v>
      </c>
      <c r="N225" s="17" cm="1">
        <f t="array" ref="N225">_xlfn.XLOOKUP(1,(returns__6[ticker]=$N$1)*(returns__6[price_date]=H225),returns__6[simple_return],"")</f>
        <v>-1.8115632999999999E-2</v>
      </c>
    </row>
    <row r="226" spans="1:14" x14ac:dyDescent="0.35">
      <c r="A226" t="s">
        <v>8</v>
      </c>
      <c r="B226" s="1">
        <v>45560</v>
      </c>
      <c r="C226">
        <v>266.17</v>
      </c>
      <c r="D226">
        <v>266.20999999999998</v>
      </c>
      <c r="E226">
        <v>-1.5025699999999999E-4</v>
      </c>
      <c r="F226">
        <v>-1.5026899999999999E-4</v>
      </c>
      <c r="H226" s="7">
        <v>45834</v>
      </c>
      <c r="I226" s="17" cm="1">
        <f t="array" ref="I226">_xlfn.XLOOKUP(1,($A$2:$A$3001=I$1)*($B$2:$B$3001=$H226),$E$2:$E$3001,"")</f>
        <v>1.95258E-3</v>
      </c>
      <c r="J226" s="17" cm="1">
        <f t="array" ref="J226">_xlfn.XLOOKUP(1,(returns__6[ticker]=$J$1)*(returns__6[price_date]=H226),returns__6[simple_return],"")</f>
        <v>2.0857737000000001E-2</v>
      </c>
      <c r="K226" s="17" cm="1">
        <f t="array" ref="K226">_xlfn.XLOOKUP(1,(returns__6[ticker]=$K$1)*(returns__6[price_date]=H226),returns__6[simple_return],"")</f>
        <v>9.1707439999999998E-3</v>
      </c>
      <c r="L226" s="17" cm="1">
        <f t="array" ref="L226">_xlfn.XLOOKUP(1,(returns__6[ticker]=$L$1)*(returns__6[price_date]=H226),returns__6[simple_return],"")</f>
        <v>3.559258E-3</v>
      </c>
      <c r="M226" s="17" cm="1">
        <f t="array" ref="M226">_xlfn.XLOOKUP(1,(returns__6[ticker]=$M$1)*(returns__6[price_date]=H226),returns__6[simple_return],"")</f>
        <v>5.3206901000000001E-2</v>
      </c>
      <c r="N226" s="17" cm="1">
        <f t="array" ref="N226">_xlfn.XLOOKUP(1,(returns__6[ticker]=$N$1)*(returns__6[price_date]=H226),returns__6[simple_return],"")</f>
        <v>2.230203E-3</v>
      </c>
    </row>
    <row r="227" spans="1:14" x14ac:dyDescent="0.35">
      <c r="A227" t="s">
        <v>9</v>
      </c>
      <c r="B227" s="1">
        <v>45560</v>
      </c>
      <c r="C227">
        <v>924.56</v>
      </c>
      <c r="D227">
        <v>924.43</v>
      </c>
      <c r="E227">
        <v>1.4062699999999999E-4</v>
      </c>
      <c r="F227">
        <v>1.40617E-4</v>
      </c>
      <c r="H227" s="7">
        <v>45835</v>
      </c>
      <c r="I227" s="17" cm="1">
        <f t="array" ref="I227">_xlfn.XLOOKUP(1,($A$2:$A$3001=I$1)*($B$2:$B$3001=$H227),$E$2:$E$3001,"")</f>
        <v>9.0478800000000001E-4</v>
      </c>
      <c r="J227" s="17" cm="1">
        <f t="array" ref="J227">_xlfn.XLOOKUP(1,(returns__6[ticker]=$J$1)*(returns__6[price_date]=H227),returns__6[simple_return],"")</f>
        <v>-3.035126E-3</v>
      </c>
      <c r="K227" s="17" cm="1">
        <f t="array" ref="K227">_xlfn.XLOOKUP(1,(returns__6[ticker]=$K$1)*(returns__6[price_date]=H227),returns__6[simple_return],"")</f>
        <v>1.8528032999999999E-2</v>
      </c>
      <c r="L227" s="17" cm="1">
        <f t="array" ref="L227">_xlfn.XLOOKUP(1,(returns__6[ticker]=$L$1)*(returns__6[price_date]=H227),returns__6[simple_return],"")</f>
        <v>-2.4738403999999999E-2</v>
      </c>
      <c r="M227" s="17" cm="1">
        <f t="array" ref="M227">_xlfn.XLOOKUP(1,(returns__6[ticker]=$M$1)*(returns__6[price_date]=H227),returns__6[simple_return],"")</f>
        <v>-3.5138177E-2</v>
      </c>
      <c r="N227" s="17" cm="1">
        <f t="array" ref="N227">_xlfn.XLOOKUP(1,(returns__6[ticker]=$N$1)*(returns__6[price_date]=H227),returns__6[simple_return],"")</f>
        <v>7.4560010000000003E-3</v>
      </c>
    </row>
    <row r="228" spans="1:14" x14ac:dyDescent="0.35">
      <c r="A228" t="s">
        <v>10</v>
      </c>
      <c r="B228" s="1">
        <v>45560</v>
      </c>
      <c r="C228">
        <v>71.180000000000007</v>
      </c>
      <c r="D228">
        <v>71.2</v>
      </c>
      <c r="E228">
        <v>-2.8089899999999998E-4</v>
      </c>
      <c r="F228">
        <v>-2.80938E-4</v>
      </c>
      <c r="H228" s="7">
        <v>45838</v>
      </c>
      <c r="I228" s="17" cm="1">
        <f t="array" ref="I228">_xlfn.XLOOKUP(1,($A$2:$A$3001=I$1)*($B$2:$B$3001=$H228),$E$2:$E$3001,"")</f>
        <v>-1.3281413000000001E-2</v>
      </c>
      <c r="J228" s="17" cm="1">
        <f t="array" ref="J228">_xlfn.XLOOKUP(1,(returns__6[ticker]=$J$1)*(returns__6[price_date]=H228),returns__6[simple_return],"")</f>
        <v>2.3389641999999999E-2</v>
      </c>
      <c r="K228" s="17" cm="1">
        <f t="array" ref="K228">_xlfn.XLOOKUP(1,(returns__6[ticker]=$K$1)*(returns__6[price_date]=H228),returns__6[simple_return],"")</f>
        <v>5.6433050000000004E-3</v>
      </c>
      <c r="L228" s="17" cm="1">
        <f t="array" ref="L228">_xlfn.XLOOKUP(1,(returns__6[ticker]=$L$1)*(returns__6[price_date]=H228),returns__6[simple_return],"")</f>
        <v>5.2614610000000003E-3</v>
      </c>
      <c r="M228" s="17" cm="1">
        <f t="array" ref="M228">_xlfn.XLOOKUP(1,(returns__6[ticker]=$M$1)*(returns__6[price_date]=H228),returns__6[simple_return],"")</f>
        <v>3.11042E-3</v>
      </c>
      <c r="N228" s="17" cm="1">
        <f t="array" ref="N228">_xlfn.XLOOKUP(1,(returns__6[ticker]=$N$1)*(returns__6[price_date]=H228),returns__6[simple_return],"")</f>
        <v>1.8473366000000001E-2</v>
      </c>
    </row>
    <row r="229" spans="1:14" x14ac:dyDescent="0.35">
      <c r="A229" t="s">
        <v>11</v>
      </c>
      <c r="B229" s="1">
        <v>45560</v>
      </c>
      <c r="C229">
        <v>269.63</v>
      </c>
      <c r="D229">
        <v>272.77999999999997</v>
      </c>
      <c r="E229">
        <v>-1.1547767E-2</v>
      </c>
      <c r="F229">
        <v>-1.1614961E-2</v>
      </c>
      <c r="H229" s="7">
        <v>45839</v>
      </c>
      <c r="I229" s="17" cm="1">
        <f t="array" ref="I229">_xlfn.XLOOKUP(1,($A$2:$A$3001=I$1)*($B$2:$B$3001=$H229),$E$2:$E$3001,"")</f>
        <v>-4.0803382999999999E-2</v>
      </c>
      <c r="J229" s="17" cm="1">
        <f t="array" ref="J229">_xlfn.XLOOKUP(1,(returns__6[ticker]=$J$1)*(returns__6[price_date]=H229),returns__6[simple_return],"")</f>
        <v>-3.9579177E-2</v>
      </c>
      <c r="K229" s="17" cm="1">
        <f t="array" ref="K229">_xlfn.XLOOKUP(1,(returns__6[ticker]=$K$1)*(returns__6[price_date]=H229),returns__6[simple_return],"")</f>
        <v>1.1129224E-2</v>
      </c>
      <c r="L229" s="17" cm="1">
        <f t="array" ref="L229">_xlfn.XLOOKUP(1,(returns__6[ticker]=$L$1)*(returns__6[price_date]=H229),returns__6[simple_return],"")</f>
        <v>-4.6566519999999998E-3</v>
      </c>
      <c r="M229" s="17" cm="1">
        <f t="array" ref="M229">_xlfn.XLOOKUP(1,(returns__6[ticker]=$M$1)*(returns__6[price_date]=H229),returns__6[simple_return],"")</f>
        <v>-1.498708E-2</v>
      </c>
      <c r="N229" s="17" cm="1">
        <f t="array" ref="N229">_xlfn.XLOOKUP(1,(returns__6[ticker]=$N$1)*(returns__6[price_date]=H229),returns__6[simple_return],"")</f>
        <v>1.182932E-3</v>
      </c>
    </row>
    <row r="230" spans="1:14" x14ac:dyDescent="0.35">
      <c r="A230" t="s">
        <v>6</v>
      </c>
      <c r="B230" s="1">
        <v>45561</v>
      </c>
      <c r="C230">
        <v>167.49</v>
      </c>
      <c r="D230">
        <v>162.02000000000001</v>
      </c>
      <c r="E230">
        <v>3.3761263999999999E-2</v>
      </c>
      <c r="F230">
        <v>3.3203864E-2</v>
      </c>
      <c r="H230" s="7">
        <v>45840</v>
      </c>
      <c r="I230" s="17" cm="1">
        <f t="array" ref="I230">_xlfn.XLOOKUP(1,($A$2:$A$3001=I$1)*($B$2:$B$3001=$H230),$E$2:$E$3001,"")</f>
        <v>1.7706267000000001E-2</v>
      </c>
      <c r="J230" s="17" cm="1">
        <f t="array" ref="J230">_xlfn.XLOOKUP(1,(returns__6[ticker]=$J$1)*(returns__6[price_date]=H230),returns__6[simple_return],"")</f>
        <v>1.9490820999999998E-2</v>
      </c>
      <c r="K230" s="17" cm="1">
        <f t="array" ref="K230">_xlfn.XLOOKUP(1,(returns__6[ticker]=$K$1)*(returns__6[price_date]=H230),returns__6[simple_return],"")</f>
        <v>9.5494989999999995E-3</v>
      </c>
      <c r="L230" s="17" cm="1">
        <f t="array" ref="L230">_xlfn.XLOOKUP(1,(returns__6[ticker]=$L$1)*(returns__6[price_date]=H230),returns__6[simple_return],"")</f>
        <v>4.3562319999999998E-3</v>
      </c>
      <c r="M230" s="17" cm="1">
        <f t="array" ref="M230">_xlfn.XLOOKUP(1,(returns__6[ticker]=$M$1)*(returns__6[price_date]=H230),returns__6[simple_return],"")</f>
        <v>-2.6101783999999999E-2</v>
      </c>
      <c r="N230" s="17" cm="1">
        <f t="array" ref="N230">_xlfn.XLOOKUP(1,(returns__6[ticker]=$N$1)*(returns__6[price_date]=H230),returns__6[simple_return],"")</f>
        <v>-3.5164710000000002E-3</v>
      </c>
    </row>
    <row r="231" spans="1:14" x14ac:dyDescent="0.35">
      <c r="A231" t="s">
        <v>7</v>
      </c>
      <c r="B231" s="1">
        <v>45561</v>
      </c>
      <c r="C231">
        <v>178.09</v>
      </c>
      <c r="D231">
        <v>175.52</v>
      </c>
      <c r="E231">
        <v>1.4642206E-2</v>
      </c>
      <c r="F231">
        <v>1.4536044E-2</v>
      </c>
      <c r="H231" s="7">
        <v>45841</v>
      </c>
      <c r="I231" s="17" cm="1">
        <f t="array" ref="I231">_xlfn.XLOOKUP(1,($A$2:$A$3001=I$1)*($B$2:$B$3001=$H231),$E$2:$E$3001,"")</f>
        <v>-4.4036960000000003E-3</v>
      </c>
      <c r="J231" s="17" cm="1">
        <f t="array" ref="J231">_xlfn.XLOOKUP(1,(returns__6[ticker]=$J$1)*(returns__6[price_date]=H231),returns__6[simple_return],"")</f>
        <v>1.9562801000000001E-2</v>
      </c>
      <c r="K231" s="17" cm="1">
        <f t="array" ref="K231">_xlfn.XLOOKUP(1,(returns__6[ticker]=$K$1)*(returns__6[price_date]=H231),returns__6[simple_return],"")</f>
        <v>7.7393200000000001E-3</v>
      </c>
      <c r="L231" s="17" cm="1">
        <f t="array" ref="L231">_xlfn.XLOOKUP(1,(returns__6[ticker]=$L$1)*(returns__6[price_date]=H231),returns__6[simple_return],"")</f>
        <v>1.783698E-3</v>
      </c>
      <c r="M231" s="17" cm="1">
        <f t="array" ref="M231">_xlfn.XLOOKUP(1,(returns__6[ticker]=$M$1)*(returns__6[price_date]=H231),returns__6[simple_return],"")</f>
        <v>1.2525253E-2</v>
      </c>
      <c r="N231" s="17" cm="1">
        <f t="array" ref="N231">_xlfn.XLOOKUP(1,(returns__6[ticker]=$N$1)*(returns__6[price_date]=H231),returns__6[simple_return],"")</f>
        <v>1.3099204E-2</v>
      </c>
    </row>
    <row r="232" spans="1:14" x14ac:dyDescent="0.35">
      <c r="A232" t="s">
        <v>8</v>
      </c>
      <c r="B232" s="1">
        <v>45561</v>
      </c>
      <c r="C232">
        <v>268.14999999999998</v>
      </c>
      <c r="D232">
        <v>266.17</v>
      </c>
      <c r="E232">
        <v>7.4388550000000003E-3</v>
      </c>
      <c r="F232">
        <v>7.411323E-3</v>
      </c>
      <c r="H232" s="7">
        <v>45845</v>
      </c>
      <c r="I232" s="17" cm="1">
        <f t="array" ref="I232">_xlfn.XLOOKUP(1,($A$2:$A$3001=I$1)*($B$2:$B$3001=$H232),$E$2:$E$3001,"")</f>
        <v>-2.2550938999999999E-2</v>
      </c>
      <c r="J232" s="17" cm="1">
        <f t="array" ref="J232">_xlfn.XLOOKUP(1,(returns__6[ticker]=$J$1)*(returns__6[price_date]=H232),returns__6[simple_return],"")</f>
        <v>-3.6339850000000002E-3</v>
      </c>
      <c r="K232" s="17" cm="1">
        <f t="array" ref="K232">_xlfn.XLOOKUP(1,(returns__6[ticker]=$K$1)*(returns__6[price_date]=H232),returns__6[simple_return],"")</f>
        <v>-1.6456892000000001E-2</v>
      </c>
      <c r="L232" s="17" cm="1">
        <f t="array" ref="L232">_xlfn.XLOOKUP(1,(returns__6[ticker]=$L$1)*(returns__6[price_date]=H232),returns__6[simple_return],"")</f>
        <v>-9.9914180000000002E-3</v>
      </c>
      <c r="M232" s="17" cm="1">
        <f t="array" ref="M232">_xlfn.XLOOKUP(1,(returns__6[ticker]=$M$1)*(returns__6[price_date]=H232),returns__6[simple_return],"")</f>
        <v>-4.8284118000000001E-2</v>
      </c>
      <c r="N232" s="17" cm="1">
        <f t="array" ref="N232">_xlfn.XLOOKUP(1,(returns__6[ticker]=$N$1)*(returns__6[price_date]=H232),returns__6[simple_return],"")</f>
        <v>-6.1862569999999997E-3</v>
      </c>
    </row>
    <row r="233" spans="1:14" x14ac:dyDescent="0.35">
      <c r="A233" t="s">
        <v>9</v>
      </c>
      <c r="B233" s="1">
        <v>45561</v>
      </c>
      <c r="C233">
        <v>909.32</v>
      </c>
      <c r="D233">
        <v>924.56</v>
      </c>
      <c r="E233">
        <v>-1.6483517E-2</v>
      </c>
      <c r="F233">
        <v>-1.6620881000000001E-2</v>
      </c>
      <c r="H233" s="7">
        <v>45846</v>
      </c>
      <c r="I233" s="17" cm="1">
        <f t="array" ref="I233">_xlfn.XLOOKUP(1,($A$2:$A$3001=I$1)*($B$2:$B$3001=$H233),$E$2:$E$3001,"")</f>
        <v>2.2403560999999999E-2</v>
      </c>
      <c r="J233" s="17" cm="1">
        <f t="array" ref="J233">_xlfn.XLOOKUP(1,(returns__6[ticker]=$J$1)*(returns__6[price_date]=H233),returns__6[simple_return],"")</f>
        <v>-8.6804289999999999E-3</v>
      </c>
      <c r="K233" s="17" cm="1">
        <f t="array" ref="K233">_xlfn.XLOOKUP(1,(returns__6[ticker]=$K$1)*(returns__6[price_date]=H233),returns__6[simple_return],"")</f>
        <v>-1.7816750999999999E-2</v>
      </c>
      <c r="L233" s="17" cm="1">
        <f t="array" ref="L233">_xlfn.XLOOKUP(1,(returns__6[ticker]=$L$1)*(returns__6[price_date]=H233),returns__6[simple_return],"")</f>
        <v>6.1976790000000002E-3</v>
      </c>
      <c r="M233" s="17" cm="1">
        <f t="array" ref="M233">_xlfn.XLOOKUP(1,(returns__6[ticker]=$M$1)*(returns__6[price_date]=H233),returns__6[simple_return],"")</f>
        <v>5.5904960000000004E-3</v>
      </c>
      <c r="N233" s="17" cm="1">
        <f t="array" ref="N233">_xlfn.XLOOKUP(1,(returns__6[ticker]=$N$1)*(returns__6[price_date]=H233),returns__6[simple_return],"")</f>
        <v>-5.8602510000000003E-3</v>
      </c>
    </row>
    <row r="234" spans="1:14" x14ac:dyDescent="0.35">
      <c r="A234" t="s">
        <v>10</v>
      </c>
      <c r="B234" s="1">
        <v>45561</v>
      </c>
      <c r="C234">
        <v>73.45</v>
      </c>
      <c r="D234">
        <v>71.180000000000007</v>
      </c>
      <c r="E234">
        <v>3.1890980999999999E-2</v>
      </c>
      <c r="F234">
        <v>3.1393022999999999E-2</v>
      </c>
      <c r="H234" s="7">
        <v>45847</v>
      </c>
      <c r="I234" s="17" cm="1">
        <f t="array" ref="I234">_xlfn.XLOOKUP(1,($A$2:$A$3001=I$1)*($B$2:$B$3001=$H234),$E$2:$E$3001,"")</f>
        <v>4.2809459999999999E-3</v>
      </c>
      <c r="J234" s="17" cm="1">
        <f t="array" ref="J234">_xlfn.XLOOKUP(1,(returns__6[ticker]=$J$1)*(returns__6[price_date]=H234),returns__6[simple_return],"")</f>
        <v>2.2442973000000001E-2</v>
      </c>
      <c r="K234" s="17" cm="1">
        <f t="array" ref="K234">_xlfn.XLOOKUP(1,(returns__6[ticker]=$K$1)*(returns__6[price_date]=H234),returns__6[simple_return],"")</f>
        <v>1.1672659999999999E-3</v>
      </c>
      <c r="L234" s="17" cm="1">
        <f t="array" ref="L234">_xlfn.XLOOKUP(1,(returns__6[ticker]=$L$1)*(returns__6[price_date]=H234),returns__6[simple_return],"")</f>
        <v>1.1907516999999999E-2</v>
      </c>
      <c r="M234" s="17" cm="1">
        <f t="array" ref="M234">_xlfn.XLOOKUP(1,(returns__6[ticker]=$M$1)*(returns__6[price_date]=H234),returns__6[simple_return],"")</f>
        <v>4.3085479999999997E-3</v>
      </c>
      <c r="N234" s="17" cm="1">
        <f t="array" ref="N234">_xlfn.XLOOKUP(1,(returns__6[ticker]=$N$1)*(returns__6[price_date]=H234),returns__6[simple_return],"")</f>
        <v>9.0537299999999994E-3</v>
      </c>
    </row>
    <row r="235" spans="1:14" x14ac:dyDescent="0.35">
      <c r="A235" t="s">
        <v>11</v>
      </c>
      <c r="B235" s="1">
        <v>45561</v>
      </c>
      <c r="C235">
        <v>271.69</v>
      </c>
      <c r="D235">
        <v>269.63</v>
      </c>
      <c r="E235">
        <v>7.640099E-3</v>
      </c>
      <c r="F235">
        <v>7.611062E-3</v>
      </c>
      <c r="H235" s="7">
        <v>45848</v>
      </c>
      <c r="I235" s="17" cm="1">
        <f t="array" ref="I235">_xlfn.XLOOKUP(1,($A$2:$A$3001=I$1)*($B$2:$B$3001=$H235),$E$2:$E$3001,"")</f>
        <v>4.1543241000000002E-2</v>
      </c>
      <c r="J235" s="17" cm="1">
        <f t="array" ref="J235">_xlfn.XLOOKUP(1,(returns__6[ticker]=$J$1)*(returns__6[price_date]=H235),returns__6[simple_return],"")</f>
        <v>-8.9960419999999992E-3</v>
      </c>
      <c r="K235" s="17" cm="1">
        <f t="array" ref="K235">_xlfn.XLOOKUP(1,(returns__6[ticker]=$K$1)*(returns__6[price_date]=H235),returns__6[simple_return],"")</f>
        <v>2.4862140000000001E-2</v>
      </c>
      <c r="L235" s="17" cm="1">
        <f t="array" ref="L235">_xlfn.XLOOKUP(1,(returns__6[ticker]=$L$1)*(returns__6[price_date]=H235),returns__6[simple_return],"")</f>
        <v>4.7399989999999999E-3</v>
      </c>
      <c r="M235" s="17" cm="1">
        <f t="array" ref="M235">_xlfn.XLOOKUP(1,(returns__6[ticker]=$M$1)*(returns__6[price_date]=H235),returns__6[simple_return],"")</f>
        <v>1.5222807E-2</v>
      </c>
      <c r="N235" s="17" cm="1">
        <f t="array" ref="N235">_xlfn.XLOOKUP(1,(returns__6[ticker]=$N$1)*(returns__6[price_date]=H235),returns__6[simple_return],"")</f>
        <v>-5.2549199999999997E-3</v>
      </c>
    </row>
    <row r="236" spans="1:14" x14ac:dyDescent="0.35">
      <c r="A236" t="s">
        <v>6</v>
      </c>
      <c r="B236" s="1">
        <v>45562</v>
      </c>
      <c r="C236">
        <v>164.35</v>
      </c>
      <c r="D236">
        <v>167.49</v>
      </c>
      <c r="E236">
        <v>-1.8747388E-2</v>
      </c>
      <c r="F236">
        <v>-1.8925348000000002E-2</v>
      </c>
      <c r="H236" s="7">
        <v>45849</v>
      </c>
      <c r="I236" s="17" cm="1">
        <f t="array" ref="I236">_xlfn.XLOOKUP(1,($A$2:$A$3001=I$1)*($B$2:$B$3001=$H236),$E$2:$E$3001,"")</f>
        <v>1.5677026E-2</v>
      </c>
      <c r="J236" s="17" cm="1">
        <f t="array" ref="J236">_xlfn.XLOOKUP(1,(returns__6[ticker]=$J$1)*(returns__6[price_date]=H236),returns__6[simple_return],"")</f>
        <v>-3.7037039999999999E-3</v>
      </c>
      <c r="K236" s="17" cm="1">
        <f t="array" ref="K236">_xlfn.XLOOKUP(1,(returns__6[ticker]=$K$1)*(returns__6[price_date]=H236),returns__6[simple_return],"")</f>
        <v>-1.7740744999999999E-2</v>
      </c>
      <c r="L236" s="17" cm="1">
        <f t="array" ref="L236">_xlfn.XLOOKUP(1,(returns__6[ticker]=$L$1)*(returns__6[price_date]=H236),returns__6[simple_return],"")</f>
        <v>2.984886E-3</v>
      </c>
      <c r="M236" s="17" cm="1">
        <f t="array" ref="M236">_xlfn.XLOOKUP(1,(returns__6[ticker]=$M$1)*(returns__6[price_date]=H236),returns__6[simple_return],"")</f>
        <v>-8.8604140000000005E-3</v>
      </c>
      <c r="N236" s="17" cm="1">
        <f t="array" ref="N236">_xlfn.XLOOKUP(1,(returns__6[ticker]=$N$1)*(returns__6[price_date]=H236),returns__6[simple_return],"")</f>
        <v>-2.2338990999999999E-2</v>
      </c>
    </row>
    <row r="237" spans="1:14" x14ac:dyDescent="0.35">
      <c r="A237" t="s">
        <v>7</v>
      </c>
      <c r="B237" s="1">
        <v>45562</v>
      </c>
      <c r="C237">
        <v>172.69</v>
      </c>
      <c r="D237">
        <v>178.09</v>
      </c>
      <c r="E237">
        <v>-3.0321747E-2</v>
      </c>
      <c r="F237">
        <v>-3.0790960999999999E-2</v>
      </c>
      <c r="H237" s="7">
        <v>45852</v>
      </c>
      <c r="I237" s="17" cm="1">
        <f t="array" ref="I237">_xlfn.XLOOKUP(1,($A$2:$A$3001=I$1)*($B$2:$B$3001=$H237),$E$2:$E$3001,"")</f>
        <v>-1.22934E-3</v>
      </c>
      <c r="J237" s="17" cm="1">
        <f t="array" ref="J237">_xlfn.XLOOKUP(1,(returns__6[ticker]=$J$1)*(returns__6[price_date]=H237),returns__6[simple_return],"")</f>
        <v>4.4463879999999999E-3</v>
      </c>
      <c r="K237" s="17" cm="1">
        <f t="array" ref="K237">_xlfn.XLOOKUP(1,(returns__6[ticker]=$K$1)*(returns__6[price_date]=H237),returns__6[simple_return],"")</f>
        <v>4.538767E-3</v>
      </c>
      <c r="L237" s="17" cm="1">
        <f t="array" ref="L237">_xlfn.XLOOKUP(1,(returns__6[ticker]=$L$1)*(returns__6[price_date]=H237),returns__6[simple_return],"")</f>
        <v>7.9822450000000007E-3</v>
      </c>
      <c r="M237" s="17" cm="1">
        <f t="array" ref="M237">_xlfn.XLOOKUP(1,(returns__6[ticker]=$M$1)*(returns__6[price_date]=H237),returns__6[simple_return],"")</f>
        <v>-2.750653E-3</v>
      </c>
      <c r="N237" s="17" cm="1">
        <f t="array" ref="N237">_xlfn.XLOOKUP(1,(returns__6[ticker]=$N$1)*(returns__6[price_date]=H237),returns__6[simple_return],"")</f>
        <v>7.3865429999999998E-3</v>
      </c>
    </row>
    <row r="238" spans="1:14" x14ac:dyDescent="0.35">
      <c r="A238" t="s">
        <v>8</v>
      </c>
      <c r="B238" s="1">
        <v>45562</v>
      </c>
      <c r="C238">
        <v>271.06</v>
      </c>
      <c r="D238">
        <v>268.14999999999998</v>
      </c>
      <c r="E238">
        <v>1.0852135000000001E-2</v>
      </c>
      <c r="F238">
        <v>1.0793673E-2</v>
      </c>
      <c r="H238" s="7">
        <v>45853</v>
      </c>
      <c r="I238" s="17" cm="1">
        <f t="array" ref="I238">_xlfn.XLOOKUP(1,($A$2:$A$3001=I$1)*($B$2:$B$3001=$H238),$E$2:$E$3001,"")</f>
        <v>6.4072756999999994E-2</v>
      </c>
      <c r="J238" s="17" cm="1">
        <f t="array" ref="J238">_xlfn.XLOOKUP(1,(returns__6[ticker]=$J$1)*(returns__6[price_date]=H238),returns__6[simple_return],"")</f>
        <v>1.9375907000000001E-2</v>
      </c>
      <c r="K238" s="17" cm="1">
        <f t="array" ref="K238">_xlfn.XLOOKUP(1,(returns__6[ticker]=$K$1)*(returns__6[price_date]=H238),returns__6[simple_return],"")</f>
        <v>-3.2001744999999998E-2</v>
      </c>
      <c r="L238" s="17" cm="1">
        <f t="array" ref="L238">_xlfn.XLOOKUP(1,(returns__6[ticker]=$L$1)*(returns__6[price_date]=H238),returns__6[simple_return],"")</f>
        <v>-3.4515975999999997E-2</v>
      </c>
      <c r="M238" s="17" cm="1">
        <f t="array" ref="M238">_xlfn.XLOOKUP(1,(returns__6[ticker]=$M$1)*(returns__6[price_date]=H238),returns__6[simple_return],"")</f>
        <v>-1.37912E-3</v>
      </c>
      <c r="N238" s="17" cm="1">
        <f t="array" ref="N238">_xlfn.XLOOKUP(1,(returns__6[ticker]=$N$1)*(returns__6[price_date]=H238),returns__6[simple_return],"")</f>
        <v>-9.9286730000000007E-3</v>
      </c>
    </row>
    <row r="239" spans="1:14" x14ac:dyDescent="0.35">
      <c r="A239" t="s">
        <v>9</v>
      </c>
      <c r="B239" s="1">
        <v>45562</v>
      </c>
      <c r="C239">
        <v>877.79</v>
      </c>
      <c r="D239">
        <v>909.32</v>
      </c>
      <c r="E239">
        <v>-3.4674261999999997E-2</v>
      </c>
      <c r="F239">
        <v>-3.5289682000000003E-2</v>
      </c>
      <c r="H239" s="7">
        <v>45854</v>
      </c>
      <c r="I239" s="17" cm="1">
        <f t="array" ref="I239">_xlfn.XLOOKUP(1,($A$2:$A$3001=I$1)*($B$2:$B$3001=$H239),$E$2:$E$3001,"")</f>
        <v>2.872566E-2</v>
      </c>
      <c r="J239" s="17" cm="1">
        <f t="array" ref="J239">_xlfn.XLOOKUP(1,(returns__6[ticker]=$J$1)*(returns__6[price_date]=H239),returns__6[simple_return],"")</f>
        <v>-4.6273199999999999E-4</v>
      </c>
      <c r="K239" s="17" cm="1">
        <f t="array" ref="K239">_xlfn.XLOOKUP(1,(returns__6[ticker]=$K$1)*(returns__6[price_date]=H239),returns__6[simple_return],"")</f>
        <v>4.0238210000000003E-3</v>
      </c>
      <c r="L239" s="17" cm="1">
        <f t="array" ref="L239">_xlfn.XLOOKUP(1,(returns__6[ticker]=$L$1)*(returns__6[price_date]=H239),returns__6[simple_return],"")</f>
        <v>2.3388402999999999E-2</v>
      </c>
      <c r="M239" s="17" cm="1">
        <f t="array" ref="M239">_xlfn.XLOOKUP(1,(returns__6[ticker]=$M$1)*(returns__6[price_date]=H239),returns__6[simple_return],"")</f>
        <v>-2.1543986000000001E-2</v>
      </c>
      <c r="N239" s="17" cm="1">
        <f t="array" ref="N239">_xlfn.XLOOKUP(1,(returns__6[ticker]=$N$1)*(returns__6[price_date]=H239),returns__6[simple_return],"")</f>
        <v>8.2992340000000008E-3</v>
      </c>
    </row>
    <row r="240" spans="1:14" x14ac:dyDescent="0.35">
      <c r="A240" t="s">
        <v>10</v>
      </c>
      <c r="B240" s="1">
        <v>45562</v>
      </c>
      <c r="C240">
        <v>70.989999999999995</v>
      </c>
      <c r="D240">
        <v>73.45</v>
      </c>
      <c r="E240">
        <v>-3.3492172000000001E-2</v>
      </c>
      <c r="F240">
        <v>-3.4065880999999999E-2</v>
      </c>
      <c r="H240" s="7">
        <v>45855</v>
      </c>
      <c r="I240" s="17" cm="1">
        <f t="array" ref="I240">_xlfn.XLOOKUP(1,($A$2:$A$3001=I$1)*($B$2:$B$3001=$H240),$E$2:$E$3001,"")</f>
        <v>2.0614689999999998E-3</v>
      </c>
      <c r="J240" s="17" cm="1">
        <f t="array" ref="J240">_xlfn.XLOOKUP(1,(returns__6[ticker]=$J$1)*(returns__6[price_date]=H240),returns__6[simple_return],"")</f>
        <v>2.0084754999999999E-2</v>
      </c>
      <c r="K240" s="17" cm="1">
        <f t="array" ref="K240">_xlfn.XLOOKUP(1,(returns__6[ticker]=$K$1)*(returns__6[price_date]=H240),returns__6[simple_return],"")</f>
        <v>1.1061237999999999E-2</v>
      </c>
      <c r="L240" s="17" cm="1">
        <f t="array" ref="L240">_xlfn.XLOOKUP(1,(returns__6[ticker]=$L$1)*(returns__6[price_date]=H240),returns__6[simple_return],"")</f>
        <v>-3.5831856000000002E-2</v>
      </c>
      <c r="M240" s="17" cm="1">
        <f t="array" ref="M240">_xlfn.XLOOKUP(1,(returns__6[ticker]=$M$1)*(returns__6[price_date]=H240),returns__6[simple_return],"")</f>
        <v>1.6372617999999999E-2</v>
      </c>
      <c r="N240" s="17" cm="1">
        <f t="array" ref="N240">_xlfn.XLOOKUP(1,(returns__6[ticker]=$N$1)*(returns__6[price_date]=H240),returns__6[simple_return],"")</f>
        <v>-2.57216E-4</v>
      </c>
    </row>
    <row r="241" spans="1:14" x14ac:dyDescent="0.35">
      <c r="A241" t="s">
        <v>11</v>
      </c>
      <c r="B241" s="1">
        <v>45562</v>
      </c>
      <c r="C241">
        <v>275.17</v>
      </c>
      <c r="D241">
        <v>271.69</v>
      </c>
      <c r="E241">
        <v>1.2808716E-2</v>
      </c>
      <c r="F241">
        <v>1.2727377999999999E-2</v>
      </c>
      <c r="H241" s="7">
        <v>45856</v>
      </c>
      <c r="I241" s="17" cm="1">
        <f t="array" ref="I241">_xlfn.XLOOKUP(1,($A$2:$A$3001=I$1)*($B$2:$B$3001=$H241),$E$2:$E$3001,"")</f>
        <v>-2.1320367E-2</v>
      </c>
      <c r="J241" s="17" cm="1">
        <f t="array" ref="J241">_xlfn.XLOOKUP(1,(returns__6[ticker]=$J$1)*(returns__6[price_date]=H241),returns__6[simple_return],"")</f>
        <v>-1.0857043E-2</v>
      </c>
      <c r="K241" s="17" cm="1">
        <f t="array" ref="K241">_xlfn.XLOOKUP(1,(returns__6[ticker]=$K$1)*(returns__6[price_date]=H241),returns__6[simple_return],"")</f>
        <v>-2.3465989999999999E-2</v>
      </c>
      <c r="L241" s="17" cm="1">
        <f t="array" ref="L241">_xlfn.XLOOKUP(1,(returns__6[ticker]=$L$1)*(returns__6[price_date]=H241),returns__6[simple_return],"")</f>
        <v>1.3407748000000001E-2</v>
      </c>
      <c r="M241" s="17" cm="1">
        <f t="array" ref="M241">_xlfn.XLOOKUP(1,(returns__6[ticker]=$M$1)*(returns__6[price_date]=H241),returns__6[simple_return],"")</f>
        <v>3.6661575000000002E-2</v>
      </c>
      <c r="N241" s="17" cm="1">
        <f t="array" ref="N241">_xlfn.XLOOKUP(1,(returns__6[ticker]=$N$1)*(returns__6[price_date]=H241),returns__6[simple_return],"")</f>
        <v>-2.1726079999999999E-3</v>
      </c>
    </row>
    <row r="242" spans="1:14" x14ac:dyDescent="0.35">
      <c r="A242" t="s">
        <v>6</v>
      </c>
      <c r="B242" s="1">
        <v>45565</v>
      </c>
      <c r="C242">
        <v>164.08</v>
      </c>
      <c r="D242">
        <v>164.35</v>
      </c>
      <c r="E242">
        <v>-1.642835E-3</v>
      </c>
      <c r="F242">
        <v>-1.644186E-3</v>
      </c>
      <c r="H242" s="7">
        <v>45859</v>
      </c>
      <c r="I242" s="17" cm="1">
        <f t="array" ref="I242">_xlfn.XLOOKUP(1,($A$2:$A$3001=I$1)*($B$2:$B$3001=$H242),$E$2:$E$3001,"")</f>
        <v>6.3698300000000006E-5</v>
      </c>
      <c r="J242" s="17" cm="1">
        <f t="array" ref="J242">_xlfn.XLOOKUP(1,(returns__6[ticker]=$J$1)*(returns__6[price_date]=H242),returns__6[simple_return],"")</f>
        <v>1.7187831000000001E-2</v>
      </c>
      <c r="K242" s="17" cm="1">
        <f t="array" ref="K242">_xlfn.XLOOKUP(1,(returns__6[ticker]=$K$1)*(returns__6[price_date]=H242),returns__6[simple_return],"")</f>
        <v>-1.6171456000000001E-2</v>
      </c>
      <c r="L242" s="17" cm="1">
        <f t="array" ref="L242">_xlfn.XLOOKUP(1,(returns__6[ticker]=$L$1)*(returns__6[price_date]=H242),returns__6[simple_return],"")</f>
        <v>-1.2349199E-2</v>
      </c>
      <c r="M242" s="17" cm="1">
        <f t="array" ref="M242">_xlfn.XLOOKUP(1,(returns__6[ticker]=$M$1)*(returns__6[price_date]=H242),returns__6[simple_return],"")</f>
        <v>-2.1299397000000001E-2</v>
      </c>
      <c r="N242" s="17" cm="1">
        <f t="array" ref="N242">_xlfn.XLOOKUP(1,(returns__6[ticker]=$N$1)*(returns__6[price_date]=H242),returns__6[simple_return],"")</f>
        <v>5.4146970000000004E-3</v>
      </c>
    </row>
    <row r="243" spans="1:14" x14ac:dyDescent="0.35">
      <c r="A243" t="s">
        <v>7</v>
      </c>
      <c r="B243" s="1">
        <v>45565</v>
      </c>
      <c r="C243">
        <v>172.5</v>
      </c>
      <c r="D243">
        <v>172.69</v>
      </c>
      <c r="E243">
        <v>-1.100237E-3</v>
      </c>
      <c r="F243">
        <v>-1.100843E-3</v>
      </c>
      <c r="H243" s="7">
        <v>45860</v>
      </c>
      <c r="I243" s="17" cm="1">
        <f t="array" ref="I243">_xlfn.XLOOKUP(1,($A$2:$A$3001=I$1)*($B$2:$B$3001=$H243),$E$2:$E$3001,"")</f>
        <v>-1.4522293E-2</v>
      </c>
      <c r="J243" s="17" cm="1">
        <f t="array" ref="J243">_xlfn.XLOOKUP(1,(returns__6[ticker]=$J$1)*(returns__6[price_date]=H243),returns__6[simple_return],"")</f>
        <v>-3.3378439000000003E-2</v>
      </c>
      <c r="K243" s="17" cm="1">
        <f t="array" ref="K243">_xlfn.XLOOKUP(1,(returns__6[ticker]=$K$1)*(returns__6[price_date]=H243),returns__6[simple_return],"")</f>
        <v>3.8617690000000001E-3</v>
      </c>
      <c r="L243" s="17" cm="1">
        <f t="array" ref="L243">_xlfn.XLOOKUP(1,(returns__6[ticker]=$L$1)*(returns__6[price_date]=H243),returns__6[simple_return],"")</f>
        <v>1.8709491000000002E-2</v>
      </c>
      <c r="M243" s="17" cm="1">
        <f t="array" ref="M243">_xlfn.XLOOKUP(1,(returns__6[ticker]=$M$1)*(returns__6[price_date]=H243),returns__6[simple_return],"")</f>
        <v>-1.4645497E-2</v>
      </c>
      <c r="N243" s="17" cm="1">
        <f t="array" ref="N243">_xlfn.XLOOKUP(1,(returns__6[ticker]=$N$1)*(returns__6[price_date]=H243),returns__6[simple_return],"")</f>
        <v>2.6215309999999999E-3</v>
      </c>
    </row>
    <row r="244" spans="1:14" x14ac:dyDescent="0.35">
      <c r="A244" t="s">
        <v>8</v>
      </c>
      <c r="B244" s="1">
        <v>45565</v>
      </c>
      <c r="C244">
        <v>271.2</v>
      </c>
      <c r="D244">
        <v>271.06</v>
      </c>
      <c r="E244">
        <v>5.16491E-4</v>
      </c>
      <c r="F244">
        <v>5.1635699999999995E-4</v>
      </c>
      <c r="H244" s="7">
        <v>45861</v>
      </c>
      <c r="I244" s="17" cm="1">
        <f t="array" ref="I244">_xlfn.XLOOKUP(1,($A$2:$A$3001=I$1)*($B$2:$B$3001=$H244),$E$2:$E$3001,"")</f>
        <v>2.5400724E-2</v>
      </c>
      <c r="J244" s="17" cm="1">
        <f t="array" ref="J244">_xlfn.XLOOKUP(1,(returns__6[ticker]=$J$1)*(returns__6[price_date]=H244),returns__6[simple_return],"")</f>
        <v>1.8306472000000001E-2</v>
      </c>
      <c r="K244" s="17" cm="1">
        <f t="array" ref="K244">_xlfn.XLOOKUP(1,(returns__6[ticker]=$K$1)*(returns__6[price_date]=H244),returns__6[simple_return],"")</f>
        <v>1.4861577000000001E-2</v>
      </c>
      <c r="L244" s="17" cm="1">
        <f t="array" ref="L244">_xlfn.XLOOKUP(1,(returns__6[ticker]=$L$1)*(returns__6[price_date]=H244),returns__6[simple_return],"")</f>
        <v>2.8914018E-2</v>
      </c>
      <c r="M244" s="17" cm="1">
        <f t="array" ref="M244">_xlfn.XLOOKUP(1,(returns__6[ticker]=$M$1)*(returns__6[price_date]=H244),returns__6[simple_return],"")</f>
        <v>1.7780246999999999E-2</v>
      </c>
      <c r="N244" s="17" cm="1">
        <f t="array" ref="N244">_xlfn.XLOOKUP(1,(returns__6[ticker]=$N$1)*(returns__6[price_date]=H244),returns__6[simple_return],"")</f>
        <v>9.7481949999999994E-3</v>
      </c>
    </row>
    <row r="245" spans="1:14" x14ac:dyDescent="0.35">
      <c r="A245" t="s">
        <v>9</v>
      </c>
      <c r="B245" s="1">
        <v>45565</v>
      </c>
      <c r="C245">
        <v>885.94</v>
      </c>
      <c r="D245">
        <v>877.79</v>
      </c>
      <c r="E245">
        <v>9.2846809999999995E-3</v>
      </c>
      <c r="F245">
        <v>9.2418429999999996E-3</v>
      </c>
      <c r="H245" s="7">
        <v>45862</v>
      </c>
      <c r="I245" s="17" cm="1">
        <f t="array" ref="I245">_xlfn.XLOOKUP(1,($A$2:$A$3001=I$1)*($B$2:$B$3001=$H245),$E$2:$E$3001,"")</f>
        <v>2.1872045E-2</v>
      </c>
      <c r="J245" s="17" cm="1">
        <f t="array" ref="J245">_xlfn.XLOOKUP(1,(returns__6[ticker]=$J$1)*(returns__6[price_date]=H245),returns__6[simple_return],"")</f>
        <v>1.7695372000000001E-2</v>
      </c>
      <c r="K245" s="17" cm="1">
        <f t="array" ref="K245">_xlfn.XLOOKUP(1,(returns__6[ticker]=$K$1)*(returns__6[price_date]=H245),returns__6[simple_return],"")</f>
        <v>-1.3283220000000001E-3</v>
      </c>
      <c r="L245" s="17" cm="1">
        <f t="array" ref="L245">_xlfn.XLOOKUP(1,(returns__6[ticker]=$L$1)*(returns__6[price_date]=H245),returns__6[simple_return],"")</f>
        <v>8.1863590000000007E-3</v>
      </c>
      <c r="M245" s="17" cm="1">
        <f t="array" ref="M245">_xlfn.XLOOKUP(1,(returns__6[ticker]=$M$1)*(returns__6[price_date]=H245),returns__6[simple_return],"")</f>
        <v>1.0509075999999999E-2</v>
      </c>
      <c r="N245" s="17" cm="1">
        <f t="array" ref="N245">_xlfn.XLOOKUP(1,(returns__6[ticker]=$N$1)*(returns__6[price_date]=H245),returns__6[simple_return],"")</f>
        <v>-3.7152750000000001E-3</v>
      </c>
    </row>
    <row r="246" spans="1:14" x14ac:dyDescent="0.35">
      <c r="A246" t="s">
        <v>10</v>
      </c>
      <c r="B246" s="1">
        <v>45565</v>
      </c>
      <c r="C246">
        <v>72.12</v>
      </c>
      <c r="D246">
        <v>70.989999999999995</v>
      </c>
      <c r="E246">
        <v>1.5917734999999999E-2</v>
      </c>
      <c r="F246">
        <v>1.5792376E-2</v>
      </c>
      <c r="H246" s="7">
        <v>45863</v>
      </c>
      <c r="I246" s="17" cm="1">
        <f t="array" ref="I246">_xlfn.XLOOKUP(1,($A$2:$A$3001=I$1)*($B$2:$B$3001=$H246),$E$2:$E$3001,"")</f>
        <v>2.6831976E-2</v>
      </c>
      <c r="J246" s="17" cm="1">
        <f t="array" ref="J246">_xlfn.XLOOKUP(1,(returns__6[ticker]=$J$1)*(returns__6[price_date]=H246),returns__6[simple_return],"")</f>
        <v>5.0916140000000004E-3</v>
      </c>
      <c r="K246" s="17" cm="1">
        <f t="array" ref="K246">_xlfn.XLOOKUP(1,(returns__6[ticker]=$K$1)*(returns__6[price_date]=H246),returns__6[simple_return],"")</f>
        <v>1.0900243E-2</v>
      </c>
      <c r="L246" s="17" cm="1">
        <f t="array" ref="L246">_xlfn.XLOOKUP(1,(returns__6[ticker]=$L$1)*(returns__6[price_date]=H246),returns__6[simple_return],"")</f>
        <v>9.0138189999999993E-3</v>
      </c>
      <c r="M246" s="17" cm="1">
        <f t="array" ref="M246">_xlfn.XLOOKUP(1,(returns__6[ticker]=$M$1)*(returns__6[price_date]=H246),returns__6[simple_return],"")</f>
        <v>2.2960559999999999E-3</v>
      </c>
      <c r="N246" s="17" cm="1">
        <f t="array" ref="N246">_xlfn.XLOOKUP(1,(returns__6[ticker]=$N$1)*(returns__6[price_date]=H246),returns__6[simple_return],"")</f>
        <v>8.6730509999999993E-3</v>
      </c>
    </row>
    <row r="247" spans="1:14" x14ac:dyDescent="0.35">
      <c r="A247" t="s">
        <v>11</v>
      </c>
      <c r="B247" s="1">
        <v>45565</v>
      </c>
      <c r="C247">
        <v>274.95</v>
      </c>
      <c r="D247">
        <v>275.17</v>
      </c>
      <c r="E247">
        <v>-7.9950599999999996E-4</v>
      </c>
      <c r="F247">
        <v>-7.9982600000000001E-4</v>
      </c>
      <c r="H247" s="7">
        <v>45866</v>
      </c>
      <c r="I247" s="17" cm="1">
        <f t="array" ref="I247">_xlfn.XLOOKUP(1,($A$2:$A$3001=I$1)*($B$2:$B$3001=$H247),$E$2:$E$3001,"")</f>
        <v>4.3190964999999998E-2</v>
      </c>
      <c r="J247" s="17" cm="1">
        <f t="array" ref="J247">_xlfn.XLOOKUP(1,(returns__6[ticker]=$J$1)*(returns__6[price_date]=H247),returns__6[simple_return],"")</f>
        <v>1.4198084E-2</v>
      </c>
      <c r="K247" s="17" cm="1">
        <f t="array" ref="K247">_xlfn.XLOOKUP(1,(returns__6[ticker]=$K$1)*(returns__6[price_date]=H247),returns__6[simple_return],"")</f>
        <v>-2.7919519999999999E-3</v>
      </c>
      <c r="L247" s="17" cm="1">
        <f t="array" ref="L247">_xlfn.XLOOKUP(1,(returns__6[ticker]=$L$1)*(returns__6[price_date]=H247),returns__6[simple_return],"")</f>
        <v>-5.6356050000000001E-3</v>
      </c>
      <c r="M247" s="17" cm="1">
        <f t="array" ref="M247">_xlfn.XLOOKUP(1,(returns__6[ticker]=$M$1)*(returns__6[price_date]=H247),returns__6[simple_return],"")</f>
        <v>2.2907963999999999E-2</v>
      </c>
      <c r="N247" s="17" cm="1">
        <f t="array" ref="N247">_xlfn.XLOOKUP(1,(returns__6[ticker]=$N$1)*(returns__6[price_date]=H247),returns__6[simple_return],"")</f>
        <v>-4.3972660000000004E-3</v>
      </c>
    </row>
    <row r="248" spans="1:14" x14ac:dyDescent="0.35">
      <c r="A248" t="s">
        <v>6</v>
      </c>
      <c r="B248" s="1">
        <v>45566</v>
      </c>
      <c r="C248">
        <v>159.75</v>
      </c>
      <c r="D248">
        <v>164.08</v>
      </c>
      <c r="E248">
        <v>-2.6389566E-2</v>
      </c>
      <c r="F248">
        <v>-2.6744021E-2</v>
      </c>
      <c r="H248" s="7">
        <v>45867</v>
      </c>
      <c r="I248" s="17" cm="1">
        <f t="array" ref="I248">_xlfn.XLOOKUP(1,($A$2:$A$3001=I$1)*($B$2:$B$3001=$H248),$E$2:$E$3001,"")</f>
        <v>2.1766671000000001E-2</v>
      </c>
      <c r="J248" s="17" cm="1">
        <f t="array" ref="J248">_xlfn.XLOOKUP(1,(returns__6[ticker]=$J$1)*(returns__6[price_date]=H248),returns__6[simple_return],"")</f>
        <v>1.0601427E-2</v>
      </c>
      <c r="K248" s="17" cm="1">
        <f t="array" ref="K248">_xlfn.XLOOKUP(1,(returns__6[ticker]=$K$1)*(returns__6[price_date]=H248),returns__6[simple_return],"")</f>
        <v>-7.0798739999999999E-3</v>
      </c>
      <c r="L248" s="17" cm="1">
        <f t="array" ref="L248">_xlfn.XLOOKUP(1,(returns__6[ticker]=$L$1)*(returns__6[price_date]=H248),returns__6[simple_return],"")</f>
        <v>-5.5883480999999999E-2</v>
      </c>
      <c r="M248" s="17" cm="1">
        <f t="array" ref="M248">_xlfn.XLOOKUP(1,(returns__6[ticker]=$M$1)*(returns__6[price_date]=H248),returns__6[simple_return],"")</f>
        <v>5.6646029999999998E-3</v>
      </c>
      <c r="N248" s="17" cm="1">
        <f t="array" ref="N248">_xlfn.XLOOKUP(1,(returns__6[ticker]=$N$1)*(returns__6[price_date]=H248),returns__6[simple_return],"")</f>
        <v>-1.175908E-2</v>
      </c>
    </row>
    <row r="249" spans="1:14" x14ac:dyDescent="0.35">
      <c r="A249" t="s">
        <v>7</v>
      </c>
      <c r="B249" s="1">
        <v>45566</v>
      </c>
      <c r="C249">
        <v>167.47</v>
      </c>
      <c r="D249">
        <v>172.5</v>
      </c>
      <c r="E249">
        <v>-2.9159419999999998E-2</v>
      </c>
      <c r="F249">
        <v>-2.9593006000000002E-2</v>
      </c>
      <c r="H249" s="7">
        <v>45868</v>
      </c>
      <c r="I249" s="17" cm="1">
        <f t="array" ref="I249">_xlfn.XLOOKUP(1,($A$2:$A$3001=I$1)*($B$2:$B$3001=$H249),$E$2:$E$3001,"")</f>
        <v>1.1665915000000001E-2</v>
      </c>
      <c r="J249" s="17" cm="1">
        <f t="array" ref="J249">_xlfn.XLOOKUP(1,(returns__6[ticker]=$J$1)*(returns__6[price_date]=H249),returns__6[simple_return],"")</f>
        <v>1.7483693000000002E-2</v>
      </c>
      <c r="K249" s="17" cm="1">
        <f t="array" ref="K249">_xlfn.XLOOKUP(1,(returns__6[ticker]=$K$1)*(returns__6[price_date]=H249),returns__6[simple_return],"")</f>
        <v>-1.6626694000000001E-2</v>
      </c>
      <c r="L249" s="17" cm="1">
        <f t="array" ref="L249">_xlfn.XLOOKUP(1,(returns__6[ticker]=$L$1)*(returns__6[price_date]=H249),returns__6[simple_return],"")</f>
        <v>-3.7617140000000002E-3</v>
      </c>
      <c r="M249" s="17" cm="1">
        <f t="array" ref="M249">_xlfn.XLOOKUP(1,(returns__6[ticker]=$M$1)*(returns__6[price_date]=H249),returns__6[simple_return],"")</f>
        <v>7.0736179999999996E-2</v>
      </c>
      <c r="N249" s="17" cm="1">
        <f t="array" ref="N249">_xlfn.XLOOKUP(1,(returns__6[ticker]=$N$1)*(returns__6[price_date]=H249),returns__6[simple_return],"")</f>
        <v>-1.081727E-3</v>
      </c>
    </row>
    <row r="250" spans="1:14" x14ac:dyDescent="0.35">
      <c r="A250" t="s">
        <v>8</v>
      </c>
      <c r="B250" s="1">
        <v>45566</v>
      </c>
      <c r="C250">
        <v>268.60000000000002</v>
      </c>
      <c r="D250">
        <v>271.2</v>
      </c>
      <c r="E250">
        <v>-9.5870209999999994E-3</v>
      </c>
      <c r="F250">
        <v>-9.633272E-3</v>
      </c>
      <c r="H250" s="7">
        <v>45869</v>
      </c>
      <c r="I250" s="17" cm="1">
        <f t="array" ref="I250">_xlfn.XLOOKUP(1,($A$2:$A$3001=I$1)*($B$2:$B$3001=$H250),$E$2:$E$3001,"")</f>
        <v>-1.7826305000000001E-2</v>
      </c>
      <c r="J250" s="17" cm="1">
        <f t="array" ref="J250">_xlfn.XLOOKUP(1,(returns__6[ticker]=$J$1)*(returns__6[price_date]=H250),returns__6[simple_return],"")</f>
        <v>-2.9475910000000001E-2</v>
      </c>
      <c r="K250" s="17" cm="1">
        <f t="array" ref="K250">_xlfn.XLOOKUP(1,(returns__6[ticker]=$K$1)*(returns__6[price_date]=H250),returns__6[simple_return],"")</f>
        <v>-1.3513068E-2</v>
      </c>
      <c r="L250" s="17" cm="1">
        <f t="array" ref="L250">_xlfn.XLOOKUP(1,(returns__6[ticker]=$L$1)*(returns__6[price_date]=H250),returns__6[simple_return],"")</f>
        <v>-2.6326176E-2</v>
      </c>
      <c r="M250" s="17" cm="1">
        <f t="array" ref="M250">_xlfn.XLOOKUP(1,(returns__6[ticker]=$M$1)*(returns__6[price_date]=H250),returns__6[simple_return],"")</f>
        <v>-1.6760460000000001E-2</v>
      </c>
      <c r="N250" s="17" cm="1">
        <f t="array" ref="N250">_xlfn.XLOOKUP(1,(returns__6[ticker]=$N$1)*(returns__6[price_date]=H250),returns__6[simple_return],"")</f>
        <v>-1.5502551E-2</v>
      </c>
    </row>
    <row r="251" spans="1:14" x14ac:dyDescent="0.35">
      <c r="A251" t="s">
        <v>9</v>
      </c>
      <c r="B251" s="1">
        <v>45566</v>
      </c>
      <c r="C251">
        <v>884.48</v>
      </c>
      <c r="D251">
        <v>885.94</v>
      </c>
      <c r="E251">
        <v>-1.647967E-3</v>
      </c>
      <c r="F251">
        <v>-1.6493269999999999E-3</v>
      </c>
      <c r="H251" s="7">
        <v>45870</v>
      </c>
      <c r="I251" s="17" cm="1">
        <f t="array" ref="I251">_xlfn.XLOOKUP(1,($A$2:$A$3001=I$1)*($B$2:$B$3001=$H251),$E$2:$E$3001,"")</f>
        <v>-2.6147126999999999E-2</v>
      </c>
      <c r="J251" s="17" cm="1">
        <f t="array" ref="J251">_xlfn.XLOOKUP(1,(returns__6[ticker]=$J$1)*(returns__6[price_date]=H251),returns__6[simple_return],"")</f>
        <v>-1.7228463999999999E-2</v>
      </c>
      <c r="K251" s="17" cm="1">
        <f t="array" ref="K251">_xlfn.XLOOKUP(1,(returns__6[ticker]=$K$1)*(returns__6[price_date]=H251),returns__6[simple_return],"")</f>
        <v>-1.6838729E-2</v>
      </c>
      <c r="L251" s="17" cm="1">
        <f t="array" ref="L251">_xlfn.XLOOKUP(1,(returns__6[ticker]=$L$1)*(returns__6[price_date]=H251),returns__6[simple_return],"")</f>
        <v>3.0078236000000001E-2</v>
      </c>
      <c r="M251" s="17" cm="1">
        <f t="array" ref="M251">_xlfn.XLOOKUP(1,(returns__6[ticker]=$M$1)*(returns__6[price_date]=H251),returns__6[simple_return],"")</f>
        <v>-7.3659325999999997E-2</v>
      </c>
      <c r="N251" s="17" cm="1">
        <f t="array" ref="N251">_xlfn.XLOOKUP(1,(returns__6[ticker]=$N$1)*(returns__6[price_date]=H251),returns__6[simple_return],"")</f>
        <v>-1.7714997E-2</v>
      </c>
    </row>
    <row r="252" spans="1:14" x14ac:dyDescent="0.35">
      <c r="A252" t="s">
        <v>10</v>
      </c>
      <c r="B252" s="1">
        <v>45566</v>
      </c>
      <c r="C252">
        <v>70.31</v>
      </c>
      <c r="D252">
        <v>72.12</v>
      </c>
      <c r="E252">
        <v>-2.5097061E-2</v>
      </c>
      <c r="F252">
        <v>-2.5417361999999999E-2</v>
      </c>
      <c r="H252" s="7">
        <v>45873</v>
      </c>
      <c r="I252" s="17" cm="1">
        <f t="array" ref="I252">_xlfn.XLOOKUP(1,($A$2:$A$3001=I$1)*($B$2:$B$3001=$H252),$E$2:$E$3001,"")</f>
        <v>2.9586488000000001E-2</v>
      </c>
      <c r="J252" s="17" cm="1">
        <f t="array" ref="J252">_xlfn.XLOOKUP(1,(returns__6[ticker]=$J$1)*(returns__6[price_date]=H252),returns__6[simple_return],"")</f>
        <v>3.1457870999999998E-2</v>
      </c>
      <c r="K252" s="17" cm="1">
        <f t="array" ref="K252">_xlfn.XLOOKUP(1,(returns__6[ticker]=$K$1)*(returns__6[price_date]=H252),returns__6[simple_return],"")</f>
        <v>1.4680396E-2</v>
      </c>
      <c r="L252" s="17" cm="1">
        <f t="array" ref="L252">_xlfn.XLOOKUP(1,(returns__6[ticker]=$L$1)*(returns__6[price_date]=H252),returns__6[simple_return],"")</f>
        <v>8.7494919999999993E-3</v>
      </c>
      <c r="M252" s="17" cm="1">
        <f t="array" ref="M252">_xlfn.XLOOKUP(1,(returns__6[ticker]=$M$1)*(returns__6[price_date]=H252),returns__6[simple_return],"")</f>
        <v>2.7938213999999999E-2</v>
      </c>
      <c r="N252" s="17" cm="1">
        <f t="array" ref="N252">_xlfn.XLOOKUP(1,(returns__6[ticker]=$N$1)*(returns__6[price_date]=H252),returns__6[simple_return],"")</f>
        <v>8.2510680000000003E-3</v>
      </c>
    </row>
    <row r="253" spans="1:14" x14ac:dyDescent="0.35">
      <c r="A253" t="s">
        <v>11</v>
      </c>
      <c r="B253" s="1">
        <v>45566</v>
      </c>
      <c r="C253">
        <v>277.60000000000002</v>
      </c>
      <c r="D253">
        <v>274.95</v>
      </c>
      <c r="E253">
        <v>9.6381160000000004E-3</v>
      </c>
      <c r="F253">
        <v>9.5919660000000004E-3</v>
      </c>
      <c r="H253" s="7">
        <v>45874</v>
      </c>
      <c r="I253" s="17" cm="1">
        <f t="array" ref="I253">_xlfn.XLOOKUP(1,($A$2:$A$3001=I$1)*($B$2:$B$3001=$H253),$E$2:$E$3001,"")</f>
        <v>-1.3972169E-2</v>
      </c>
      <c r="J253" s="17" cm="1">
        <f t="array" ref="J253">_xlfn.XLOOKUP(1,(returns__6[ticker]=$J$1)*(returns__6[price_date]=H253),returns__6[simple_return],"")</f>
        <v>-1.6088943000000001E-2</v>
      </c>
      <c r="K253" s="17" cm="1">
        <f t="array" ref="K253">_xlfn.XLOOKUP(1,(returns__6[ticker]=$K$1)*(returns__6[price_date]=H253),returns__6[simple_return],"")</f>
        <v>-6.5306940000000001E-3</v>
      </c>
      <c r="L253" s="17" cm="1">
        <f t="array" ref="L253">_xlfn.XLOOKUP(1,(returns__6[ticker]=$L$1)*(returns__6[price_date]=H253),returns__6[simple_return],"")</f>
        <v>-3.9661899999999996E-3</v>
      </c>
      <c r="M253" s="17" cm="1">
        <f t="array" ref="M253">_xlfn.XLOOKUP(1,(returns__6[ticker]=$M$1)*(returns__6[price_date]=H253),returns__6[simple_return],"")</f>
        <v>1.306677E-3</v>
      </c>
      <c r="N253" s="17" cm="1">
        <f t="array" ref="N253">_xlfn.XLOOKUP(1,(returns__6[ticker]=$N$1)*(returns__6[price_date]=H253),returns__6[simple_return],"")</f>
        <v>-1.3795119E-2</v>
      </c>
    </row>
    <row r="254" spans="1:14" x14ac:dyDescent="0.35">
      <c r="A254" t="s">
        <v>6</v>
      </c>
      <c r="B254" s="1">
        <v>45567</v>
      </c>
      <c r="C254">
        <v>159.78</v>
      </c>
      <c r="D254">
        <v>159.75</v>
      </c>
      <c r="E254">
        <v>1.8779300000000001E-4</v>
      </c>
      <c r="F254">
        <v>1.8777600000000001E-4</v>
      </c>
      <c r="H254" s="7">
        <v>45875</v>
      </c>
      <c r="I254" s="17" cm="1">
        <f t="array" ref="I254">_xlfn.XLOOKUP(1,($A$2:$A$3001=I$1)*($B$2:$B$3001=$H254),$E$2:$E$3001,"")</f>
        <v>-6.4195973000000003E-2</v>
      </c>
      <c r="J254" s="17" cm="1">
        <f t="array" ref="J254">_xlfn.XLOOKUP(1,(returns__6[ticker]=$J$1)*(returns__6[price_date]=H254),returns__6[simple_return],"")</f>
        <v>2.9836479999999999E-2</v>
      </c>
      <c r="K254" s="17" cm="1">
        <f t="array" ref="K254">_xlfn.XLOOKUP(1,(returns__6[ticker]=$K$1)*(returns__6[price_date]=H254),returns__6[simple_return],"")</f>
        <v>-3.7081990000000001E-3</v>
      </c>
      <c r="L254" s="17" cm="1">
        <f t="array" ref="L254">_xlfn.XLOOKUP(1,(returns__6[ticker]=$L$1)*(returns__6[price_date]=H254),returns__6[simple_return],"")</f>
        <v>-2.5563025999999999E-2</v>
      </c>
      <c r="M254" s="17" cm="1">
        <f t="array" ref="M254">_xlfn.XLOOKUP(1,(returns__6[ticker]=$M$1)*(returns__6[price_date]=H254),returns__6[simple_return],"")</f>
        <v>-1.7095132999999998E-2</v>
      </c>
      <c r="N254" s="17" cm="1">
        <f t="array" ref="N254">_xlfn.XLOOKUP(1,(returns__6[ticker]=$N$1)*(returns__6[price_date]=H254),returns__6[simple_return],"")</f>
        <v>6.8458640000000001E-3</v>
      </c>
    </row>
    <row r="255" spans="1:14" x14ac:dyDescent="0.35">
      <c r="A255" t="s">
        <v>7</v>
      </c>
      <c r="B255" s="1">
        <v>45567</v>
      </c>
      <c r="C255">
        <v>170.66</v>
      </c>
      <c r="D255">
        <v>167.47</v>
      </c>
      <c r="E255">
        <v>1.9048188000000001E-2</v>
      </c>
      <c r="F255">
        <v>1.8869041999999999E-2</v>
      </c>
      <c r="H255" s="7">
        <v>45876</v>
      </c>
      <c r="I255" s="17" cm="1">
        <f t="array" ref="I255">_xlfn.XLOOKUP(1,($A$2:$A$3001=I$1)*($B$2:$B$3001=$H255),$E$2:$E$3001,"")</f>
        <v>5.6890633000000003E-2</v>
      </c>
      <c r="J255" s="17" cm="1">
        <f t="array" ref="J255">_xlfn.XLOOKUP(1,(returns__6[ticker]=$J$1)*(returns__6[price_date]=H255),returns__6[simple_return],"")</f>
        <v>6.9281000000000004E-3</v>
      </c>
      <c r="K255" s="17" cm="1">
        <f t="array" ref="K255">_xlfn.XLOOKUP(1,(returns__6[ticker]=$K$1)*(returns__6[price_date]=H255),returns__6[simple_return],"")</f>
        <v>-2.7407460000000001E-3</v>
      </c>
      <c r="L255" s="17" cm="1">
        <f t="array" ref="L255">_xlfn.XLOOKUP(1,(returns__6[ticker]=$L$1)*(returns__6[price_date]=H255),returns__6[simple_return],"")</f>
        <v>-0.14136420299999999</v>
      </c>
      <c r="M255" s="17" cm="1">
        <f t="array" ref="M255">_xlfn.XLOOKUP(1,(returns__6[ticker]=$M$1)*(returns__6[price_date]=H255),returns__6[simple_return],"")</f>
        <v>7.0366439999999999E-3</v>
      </c>
      <c r="N255" s="17" cm="1">
        <f t="array" ref="N255">_xlfn.XLOOKUP(1,(returns__6[ticker]=$N$1)*(returns__6[price_date]=H255),returns__6[simple_return],"")</f>
        <v>-2.2517219000000002E-2</v>
      </c>
    </row>
    <row r="256" spans="1:14" x14ac:dyDescent="0.35">
      <c r="A256" t="s">
        <v>8</v>
      </c>
      <c r="B256" s="1">
        <v>45567</v>
      </c>
      <c r="C256">
        <v>270.92</v>
      </c>
      <c r="D256">
        <v>268.60000000000002</v>
      </c>
      <c r="E256">
        <v>8.6373790000000006E-3</v>
      </c>
      <c r="F256">
        <v>8.60029E-3</v>
      </c>
      <c r="H256" s="7">
        <v>45877</v>
      </c>
      <c r="I256" s="17" cm="1">
        <f t="array" ref="I256">_xlfn.XLOOKUP(1,($A$2:$A$3001=I$1)*($B$2:$B$3001=$H256),$E$2:$E$3001,"")</f>
        <v>2.0881670000000001E-3</v>
      </c>
      <c r="J256" s="17" cm="1">
        <f t="array" ref="J256">_xlfn.XLOOKUP(1,(returns__6[ticker]=$J$1)*(returns__6[price_date]=H256),returns__6[simple_return],"")</f>
        <v>3.9834079999999999E-3</v>
      </c>
      <c r="K256" s="17" cm="1">
        <f t="array" ref="K256">_xlfn.XLOOKUP(1,(returns__6[ticker]=$K$1)*(returns__6[price_date]=H256),returns__6[simple_return],"")</f>
        <v>9.1609269999999993E-3</v>
      </c>
      <c r="L256" s="17" cm="1">
        <f t="array" ref="L256">_xlfn.XLOOKUP(1,(returns__6[ticker]=$L$1)*(returns__6[price_date]=H256),returns__6[simple_return],"")</f>
        <v>-2.3733733E-2</v>
      </c>
      <c r="M256" s="17" cm="1">
        <f t="array" ref="M256">_xlfn.XLOOKUP(1,(returns__6[ticker]=$M$1)*(returns__6[price_date]=H256),returns__6[simple_return],"")</f>
        <v>1.9644034000000001E-2</v>
      </c>
      <c r="N256" s="17" cm="1">
        <f t="array" ref="N256">_xlfn.XLOOKUP(1,(returns__6[ticker]=$N$1)*(returns__6[price_date]=H256),returns__6[simple_return],"")</f>
        <v>1.4122678E-2</v>
      </c>
    </row>
    <row r="257" spans="1:14" x14ac:dyDescent="0.35">
      <c r="A257" t="s">
        <v>9</v>
      </c>
      <c r="B257" s="1">
        <v>45567</v>
      </c>
      <c r="C257">
        <v>891.07</v>
      </c>
      <c r="D257">
        <v>884.48</v>
      </c>
      <c r="E257">
        <v>7.4507059999999996E-3</v>
      </c>
      <c r="F257">
        <v>7.4230859999999997E-3</v>
      </c>
      <c r="H257" s="7">
        <v>45880</v>
      </c>
      <c r="I257" s="17" cm="1">
        <f t="array" ref="I257">_xlfn.XLOOKUP(1,($A$2:$A$3001=I$1)*($B$2:$B$3001=$H257),$E$2:$E$3001,"")</f>
        <v>-2.7784210000000001E-3</v>
      </c>
      <c r="J257" s="17" cm="1">
        <f t="array" ref="J257">_xlfn.XLOOKUP(1,(returns__6[ticker]=$J$1)*(returns__6[price_date]=H257),returns__6[simple_return],"")</f>
        <v>-3.5085419999999999E-3</v>
      </c>
      <c r="K257" s="17" cm="1">
        <f t="array" ref="K257">_xlfn.XLOOKUP(1,(returns__6[ticker]=$K$1)*(returns__6[price_date]=H257),returns__6[simple_return],"")</f>
        <v>-4.0345629999999997E-3</v>
      </c>
      <c r="L257" s="17" cm="1">
        <f t="array" ref="L257">_xlfn.XLOOKUP(1,(returns__6[ticker]=$L$1)*(returns__6[price_date]=H257),returns__6[simple_return],"")</f>
        <v>1.5296092000000001E-2</v>
      </c>
      <c r="M257" s="17" cm="1">
        <f t="array" ref="M257">_xlfn.XLOOKUP(1,(returns__6[ticker]=$M$1)*(returns__6[price_date]=H257),returns__6[simple_return],"")</f>
        <v>-7.7579500000000002E-4</v>
      </c>
      <c r="N257" s="17" cm="1">
        <f t="array" ref="N257">_xlfn.XLOOKUP(1,(returns__6[ticker]=$N$1)*(returns__6[price_date]=H257),returns__6[simple_return],"")</f>
        <v>-2.6129819999999998E-3</v>
      </c>
    </row>
    <row r="258" spans="1:14" x14ac:dyDescent="0.35">
      <c r="A258" t="s">
        <v>10</v>
      </c>
      <c r="B258" s="1">
        <v>45567</v>
      </c>
      <c r="C258">
        <v>72.040000000000006</v>
      </c>
      <c r="D258">
        <v>70.31</v>
      </c>
      <c r="E258">
        <v>2.4605319E-2</v>
      </c>
      <c r="F258">
        <v>2.4307484000000001E-2</v>
      </c>
      <c r="H258" s="7">
        <v>45881</v>
      </c>
      <c r="I258" s="17" cm="1">
        <f t="array" ref="I258">_xlfn.XLOOKUP(1,($A$2:$A$3001=I$1)*($B$2:$B$3001=$H258),$E$2:$E$3001,"")</f>
        <v>1.5498026999999999E-2</v>
      </c>
      <c r="J258" s="17" cm="1">
        <f t="array" ref="J258">_xlfn.XLOOKUP(1,(returns__6[ticker]=$J$1)*(returns__6[price_date]=H258),returns__6[simple_return],"")</f>
        <v>2.9384666E-2</v>
      </c>
      <c r="K258" s="17" cm="1">
        <f t="array" ref="K258">_xlfn.XLOOKUP(1,(returns__6[ticker]=$K$1)*(returns__6[price_date]=H258),returns__6[simple_return],"")</f>
        <v>2.3562771999999999E-2</v>
      </c>
      <c r="L258" s="17" cm="1">
        <f t="array" ref="L258">_xlfn.XLOOKUP(1,(returns__6[ticker]=$L$1)*(returns__6[price_date]=H258),returns__6[simple_return],"")</f>
        <v>6.6276249999999998E-3</v>
      </c>
      <c r="M258" s="17" cm="1">
        <f t="array" ref="M258">_xlfn.XLOOKUP(1,(returns__6[ticker]=$M$1)*(returns__6[price_date]=H258),returns__6[simple_return],"")</f>
        <v>6.8581780000000004E-3</v>
      </c>
      <c r="N258" s="17" cm="1">
        <f t="array" ref="N258">_xlfn.XLOOKUP(1,(returns__6[ticker]=$N$1)*(returns__6[price_date]=H258),returns__6[simple_return],"")</f>
        <v>2.5007440000000001E-3</v>
      </c>
    </row>
    <row r="259" spans="1:14" x14ac:dyDescent="0.35">
      <c r="A259" t="s">
        <v>11</v>
      </c>
      <c r="B259" s="1">
        <v>45567</v>
      </c>
      <c r="C259">
        <v>277</v>
      </c>
      <c r="D259">
        <v>277.60000000000002</v>
      </c>
      <c r="E259">
        <v>-2.1613829999999998E-3</v>
      </c>
      <c r="F259">
        <v>-2.1637219999999999E-3</v>
      </c>
      <c r="H259" s="7">
        <v>45882</v>
      </c>
      <c r="I259" s="17" cm="1">
        <f t="array" ref="I259">_xlfn.XLOOKUP(1,($A$2:$A$3001=I$1)*($B$2:$B$3001=$H259),$E$2:$E$3001,"")</f>
        <v>5.4129750999999997E-2</v>
      </c>
      <c r="J259" s="17" cm="1">
        <f t="array" ref="J259">_xlfn.XLOOKUP(1,(returns__6[ticker]=$J$1)*(returns__6[price_date]=H259),returns__6[simple_return],"")</f>
        <v>-1.1955375000000001E-2</v>
      </c>
      <c r="K259" s="17" cm="1">
        <f t="array" ref="K259">_xlfn.XLOOKUP(1,(returns__6[ticker]=$K$1)*(returns__6[price_date]=H259),returns__6[simple_return],"")</f>
        <v>1.2070842E-2</v>
      </c>
      <c r="L259" s="17" cm="1">
        <f t="array" ref="L259">_xlfn.XLOOKUP(1,(returns__6[ticker]=$L$1)*(returns__6[price_date]=H259),returns__6[simple_return],"")</f>
        <v>3.2935582999999997E-2</v>
      </c>
      <c r="M259" s="17" cm="1">
        <f t="array" ref="M259">_xlfn.XLOOKUP(1,(returns__6[ticker]=$M$1)*(returns__6[price_date]=H259),returns__6[simple_return],"")</f>
        <v>1.9406245999999999E-2</v>
      </c>
      <c r="N259" s="17" cm="1">
        <f t="array" ref="N259">_xlfn.XLOOKUP(1,(returns__6[ticker]=$N$1)*(returns__6[price_date]=H259),returns__6[simple_return],"")</f>
        <v>1.7253668E-2</v>
      </c>
    </row>
    <row r="260" spans="1:14" x14ac:dyDescent="0.35">
      <c r="A260" t="s">
        <v>6</v>
      </c>
      <c r="B260" s="1">
        <v>45568</v>
      </c>
      <c r="C260">
        <v>162.85</v>
      </c>
      <c r="D260">
        <v>159.78</v>
      </c>
      <c r="E260">
        <v>1.9213918999999999E-2</v>
      </c>
      <c r="F260">
        <v>1.9031663000000001E-2</v>
      </c>
      <c r="H260" s="7">
        <v>45883</v>
      </c>
      <c r="I260" s="17" cm="1">
        <f t="array" ref="I260">_xlfn.XLOOKUP(1,($A$2:$A$3001=I$1)*($B$2:$B$3001=$H260),$E$2:$E$3001,"")</f>
        <v>-1.8815747000000001E-2</v>
      </c>
      <c r="J260" s="17" cm="1">
        <f t="array" ref="J260">_xlfn.XLOOKUP(1,(returns__6[ticker]=$J$1)*(returns__6[price_date]=H260),returns__6[simple_return],"")</f>
        <v>6.9235499999999997E-3</v>
      </c>
      <c r="K260" s="17" cm="1">
        <f t="array" ref="K260">_xlfn.XLOOKUP(1,(returns__6[ticker]=$K$1)*(returns__6[price_date]=H260),returns__6[simple_return],"")</f>
        <v>2.8024899999999999E-3</v>
      </c>
      <c r="L260" s="17" cm="1">
        <f t="array" ref="L260">_xlfn.XLOOKUP(1,(returns__6[ticker]=$L$1)*(returns__6[price_date]=H260),returns__6[simple_return],"")</f>
        <v>3.6245817999999999E-2</v>
      </c>
      <c r="M260" s="17" cm="1">
        <f t="array" ref="M260">_xlfn.XLOOKUP(1,(returns__6[ticker]=$M$1)*(returns__6[price_date]=H260),returns__6[simple_return],"")</f>
        <v>-3.5300050000000001E-3</v>
      </c>
      <c r="N260" s="17" cm="1">
        <f t="array" ref="N260">_xlfn.XLOOKUP(1,(returns__6[ticker]=$N$1)*(returns__6[price_date]=H260),returns__6[simple_return],"")</f>
        <v>8.5826889999999992E-3</v>
      </c>
    </row>
    <row r="261" spans="1:14" x14ac:dyDescent="0.35">
      <c r="A261" t="s">
        <v>7</v>
      </c>
      <c r="B261" s="1">
        <v>45568</v>
      </c>
      <c r="C261">
        <v>171.89</v>
      </c>
      <c r="D261">
        <v>170.66</v>
      </c>
      <c r="E261">
        <v>7.2073129999999999E-3</v>
      </c>
      <c r="F261">
        <v>7.1814640000000003E-3</v>
      </c>
      <c r="H261" s="7">
        <v>45884</v>
      </c>
      <c r="I261" s="17" cm="1">
        <f t="array" ref="I261">_xlfn.XLOOKUP(1,($A$2:$A$3001=I$1)*($B$2:$B$3001=$H261),$E$2:$E$3001,"")</f>
        <v>-1.9010777E-2</v>
      </c>
      <c r="J261" s="17" cm="1">
        <f t="array" ref="J261">_xlfn.XLOOKUP(1,(returns__6[ticker]=$J$1)*(returns__6[price_date]=H261),returns__6[simple_return],"")</f>
        <v>-1.5711853000000001E-2</v>
      </c>
      <c r="K261" s="17" cm="1">
        <f t="array" ref="K261">_xlfn.XLOOKUP(1,(returns__6[ticker]=$K$1)*(returns__6[price_date]=H261),returns__6[simple_return],"")</f>
        <v>-7.3441000000000001E-3</v>
      </c>
      <c r="L261" s="17" cm="1">
        <f t="array" ref="L261">_xlfn.XLOOKUP(1,(returns__6[ticker]=$L$1)*(returns__6[price_date]=H261),returns__6[simple_return],"")</f>
        <v>2.4545972999999999E-2</v>
      </c>
      <c r="M261" s="17" cm="1">
        <f t="array" ref="M261">_xlfn.XLOOKUP(1,(returns__6[ticker]=$M$1)*(returns__6[price_date]=H261),returns__6[simple_return],"")</f>
        <v>-3.6057692000000002E-2</v>
      </c>
      <c r="N261" s="17" cm="1">
        <f t="array" ref="N261">_xlfn.XLOOKUP(1,(returns__6[ticker]=$N$1)*(returns__6[price_date]=H261),returns__6[simple_return],"")</f>
        <v>-2.9523290000000001E-3</v>
      </c>
    </row>
    <row r="262" spans="1:14" x14ac:dyDescent="0.35">
      <c r="A262" t="s">
        <v>8</v>
      </c>
      <c r="B262" s="1">
        <v>45568</v>
      </c>
      <c r="C262">
        <v>268.58999999999997</v>
      </c>
      <c r="D262">
        <v>270.92</v>
      </c>
      <c r="E262">
        <v>-8.6003250000000007E-3</v>
      </c>
      <c r="F262">
        <v>-8.6375210000000004E-3</v>
      </c>
      <c r="H262" s="7">
        <v>45887</v>
      </c>
      <c r="I262" s="17" cm="1">
        <f t="array" ref="I262">_xlfn.XLOOKUP(1,($A$2:$A$3001=I$1)*($B$2:$B$3001=$H262),$E$2:$E$3001,"")</f>
        <v>-7.7178749999999999E-3</v>
      </c>
      <c r="J262" s="17" cm="1">
        <f t="array" ref="J262">_xlfn.XLOOKUP(1,(returns__6[ticker]=$J$1)*(returns__6[price_date]=H262),returns__6[simple_return],"")</f>
        <v>-1.8933209999999999E-3</v>
      </c>
      <c r="K262" s="17" cm="1">
        <f t="array" ref="K262">_xlfn.XLOOKUP(1,(returns__6[ticker]=$K$1)*(returns__6[price_date]=H262),returns__6[simple_return],"")</f>
        <v>5.1723569999999998E-3</v>
      </c>
      <c r="L262" s="17" cm="1">
        <f t="array" ref="L262">_xlfn.XLOOKUP(1,(returns__6[ticker]=$L$1)*(returns__6[price_date]=H262),returns__6[simple_return],"")</f>
        <v>-4.5348890000000003E-3</v>
      </c>
      <c r="M262" s="17" cm="1">
        <f t="array" ref="M262">_xlfn.XLOOKUP(1,(returns__6[ticker]=$M$1)*(returns__6[price_date]=H262),returns__6[simple_return],"")</f>
        <v>7.2187950000000001E-3</v>
      </c>
      <c r="N262" s="17" cm="1">
        <f t="array" ref="N262">_xlfn.XLOOKUP(1,(returns__6[ticker]=$N$1)*(returns__6[price_date]=H262),returns__6[simple_return],"")</f>
        <v>-5.0222080000000002E-3</v>
      </c>
    </row>
    <row r="263" spans="1:14" x14ac:dyDescent="0.35">
      <c r="A263" t="s">
        <v>9</v>
      </c>
      <c r="B263" s="1">
        <v>45568</v>
      </c>
      <c r="C263">
        <v>885.55</v>
      </c>
      <c r="D263">
        <v>891.07</v>
      </c>
      <c r="E263">
        <v>-6.1948000000000003E-3</v>
      </c>
      <c r="F263">
        <v>-6.2140670000000002E-3</v>
      </c>
      <c r="H263" s="7">
        <v>45888</v>
      </c>
      <c r="I263" s="17" cm="1">
        <f t="array" ref="I263">_xlfn.XLOOKUP(1,($A$2:$A$3001=I$1)*($B$2:$B$3001=$H263),$E$2:$E$3001,"")</f>
        <v>-5.4445328000000001E-2</v>
      </c>
      <c r="J263" s="17" cm="1">
        <f t="array" ref="J263">_xlfn.XLOOKUP(1,(returns__6[ticker]=$J$1)*(returns__6[price_date]=H263),returns__6[simple_return],"")</f>
        <v>-3.5485348E-2</v>
      </c>
      <c r="K263" s="17" cm="1">
        <f t="array" ref="K263">_xlfn.XLOOKUP(1,(returns__6[ticker]=$K$1)*(returns__6[price_date]=H263),returns__6[simple_return],"")</f>
        <v>-3.0939589999999999E-3</v>
      </c>
      <c r="L263" s="17" cm="1">
        <f t="array" ref="L263">_xlfn.XLOOKUP(1,(returns__6[ticker]=$L$1)*(returns__6[price_date]=H263),returns__6[simple_return],"")</f>
        <v>7.3920210000000004E-3</v>
      </c>
      <c r="M263" s="17" cm="1">
        <f t="array" ref="M263">_xlfn.XLOOKUP(1,(returns__6[ticker]=$M$1)*(returns__6[price_date]=H263),returns__6[simple_return],"")</f>
        <v>-6.0854835000000003E-2</v>
      </c>
      <c r="N263" s="17" cm="1">
        <f t="array" ref="N263">_xlfn.XLOOKUP(1,(returns__6[ticker]=$N$1)*(returns__6[price_date]=H263),returns__6[simple_return],"")</f>
        <v>-8.4612200000000004E-4</v>
      </c>
    </row>
    <row r="264" spans="1:14" x14ac:dyDescent="0.35">
      <c r="A264" t="s">
        <v>10</v>
      </c>
      <c r="B264" s="1">
        <v>45568</v>
      </c>
      <c r="C264">
        <v>72.239999999999995</v>
      </c>
      <c r="D264">
        <v>72.040000000000006</v>
      </c>
      <c r="E264">
        <v>2.7762350000000002E-3</v>
      </c>
      <c r="F264">
        <v>2.7723890000000001E-3</v>
      </c>
      <c r="H264" s="7">
        <v>45889</v>
      </c>
      <c r="I264" s="17" cm="1">
        <f t="array" ref="I264">_xlfn.XLOOKUP(1,($A$2:$A$3001=I$1)*($B$2:$B$3001=$H264),$E$2:$E$3001,"")</f>
        <v>-8.1056740000000002E-3</v>
      </c>
      <c r="J264" s="17" cm="1">
        <f t="array" ref="J264">_xlfn.XLOOKUP(1,(returns__6[ticker]=$J$1)*(returns__6[price_date]=H264),returns__6[simple_return],"")</f>
        <v>-1.2681835000000001E-2</v>
      </c>
      <c r="K264" s="17" cm="1">
        <f t="array" ref="K264">_xlfn.XLOOKUP(1,(returns__6[ticker]=$K$1)*(returns__6[price_date]=H264),returns__6[simple_return],"")</f>
        <v>7.5138840000000002E-3</v>
      </c>
      <c r="L264" s="17" cm="1">
        <f t="array" ref="L264">_xlfn.XLOOKUP(1,(returns__6[ticker]=$L$1)*(returns__6[price_date]=H264),returns__6[simple_return],"")</f>
        <v>3.1711719999999999E-3</v>
      </c>
      <c r="M264" s="17" cm="1">
        <f t="array" ref="M264">_xlfn.XLOOKUP(1,(returns__6[ticker]=$M$1)*(returns__6[price_date]=H264),returns__6[simple_return],"")</f>
        <v>-1.1794089000000001E-2</v>
      </c>
      <c r="N264" s="17" cm="1">
        <f t="array" ref="N264">_xlfn.XLOOKUP(1,(returns__6[ticker]=$N$1)*(returns__6[price_date]=H264),returns__6[simple_return],"")</f>
        <v>4.3217990000000003E-3</v>
      </c>
    </row>
    <row r="265" spans="1:14" x14ac:dyDescent="0.35">
      <c r="A265" t="s">
        <v>11</v>
      </c>
      <c r="B265" s="1">
        <v>45568</v>
      </c>
      <c r="C265">
        <v>276.86</v>
      </c>
      <c r="D265">
        <v>277</v>
      </c>
      <c r="E265">
        <v>-5.0541500000000005E-4</v>
      </c>
      <c r="F265">
        <v>-5.0554300000000001E-4</v>
      </c>
      <c r="H265" s="7">
        <v>45890</v>
      </c>
      <c r="I265" s="17" cm="1">
        <f t="array" ref="I265">_xlfn.XLOOKUP(1,($A$2:$A$3001=I$1)*($B$2:$B$3001=$H265),$E$2:$E$3001,"")</f>
        <v>-9.019371E-3</v>
      </c>
      <c r="J265" s="17" cm="1">
        <f t="array" ref="J265">_xlfn.XLOOKUP(1,(returns__6[ticker]=$J$1)*(returns__6[price_date]=H265),returns__6[simple_return],"")</f>
        <v>-5.3920390000000004E-3</v>
      </c>
      <c r="K265" s="17" cm="1">
        <f t="array" ref="K265">_xlfn.XLOOKUP(1,(returns__6[ticker]=$K$1)*(returns__6[price_date]=H265),returns__6[simple_return],"")</f>
        <v>-7.45785E-4</v>
      </c>
      <c r="L265" s="17" cm="1">
        <f t="array" ref="L265">_xlfn.XLOOKUP(1,(returns__6[ticker]=$L$1)*(returns__6[price_date]=H265),returns__6[simple_return],"")</f>
        <v>6.2088910000000002E-3</v>
      </c>
      <c r="M265" s="17" cm="1">
        <f t="array" ref="M265">_xlfn.XLOOKUP(1,(returns__6[ticker]=$M$1)*(returns__6[price_date]=H265),returns__6[simple_return],"")</f>
        <v>-1.4040999999999999E-4</v>
      </c>
      <c r="N265" s="17" cm="1">
        <f t="array" ref="N265">_xlfn.XLOOKUP(1,(returns__6[ticker]=$N$1)*(returns__6[price_date]=H265),returns__6[simple_return],"")</f>
        <v>-6.9781599999999997E-4</v>
      </c>
    </row>
    <row r="266" spans="1:14" x14ac:dyDescent="0.35">
      <c r="A266" t="s">
        <v>6</v>
      </c>
      <c r="B266" s="1">
        <v>45569</v>
      </c>
      <c r="C266">
        <v>170.9</v>
      </c>
      <c r="D266">
        <v>162.85</v>
      </c>
      <c r="E266">
        <v>4.9431993E-2</v>
      </c>
      <c r="F266">
        <v>4.8249057999999997E-2</v>
      </c>
      <c r="H266" s="7">
        <v>45891</v>
      </c>
      <c r="I266" s="17" cm="1">
        <f t="array" ref="I266">_xlfn.XLOOKUP(1,($A$2:$A$3001=I$1)*($B$2:$B$3001=$H266),$E$2:$E$3001,"")</f>
        <v>2.4738868000000001E-2</v>
      </c>
      <c r="J266" s="17" cm="1">
        <f t="array" ref="J266">_xlfn.XLOOKUP(1,(returns__6[ticker]=$J$1)*(returns__6[price_date]=H266),returns__6[simple_return],"")</f>
        <v>1.5193369999999999E-2</v>
      </c>
      <c r="K266" s="17" cm="1">
        <f t="array" ref="K266">_xlfn.XLOOKUP(1,(returns__6[ticker]=$K$1)*(returns__6[price_date]=H266),returns__6[simple_return],"")</f>
        <v>3.5662134999999998E-2</v>
      </c>
      <c r="L266" s="17" cm="1">
        <f t="array" ref="L266">_xlfn.XLOOKUP(1,(returns__6[ticker]=$L$1)*(returns__6[price_date]=H266),returns__6[simple_return],"")</f>
        <v>2.620383E-3</v>
      </c>
      <c r="M266" s="17" cm="1">
        <f t="array" ref="M266">_xlfn.XLOOKUP(1,(returns__6[ticker]=$M$1)*(returns__6[price_date]=H266),returns__6[simple_return],"")</f>
        <v>2.5136919000000001E-2</v>
      </c>
      <c r="N266" s="17" cm="1">
        <f t="array" ref="N266">_xlfn.XLOOKUP(1,(returns__6[ticker]=$N$1)*(returns__6[price_date]=H266),returns__6[simple_return],"")</f>
        <v>1.8475952E-2</v>
      </c>
    </row>
    <row r="267" spans="1:14" x14ac:dyDescent="0.35">
      <c r="A267" t="s">
        <v>7</v>
      </c>
      <c r="B267" s="1">
        <v>45569</v>
      </c>
      <c r="C267">
        <v>176.64</v>
      </c>
      <c r="D267">
        <v>171.89</v>
      </c>
      <c r="E267">
        <v>2.7633952E-2</v>
      </c>
      <c r="F267">
        <v>2.7259025999999999E-2</v>
      </c>
      <c r="H267" s="7">
        <v>45894</v>
      </c>
      <c r="I267" s="17" cm="1">
        <f t="array" ref="I267">_xlfn.XLOOKUP(1,($A$2:$A$3001=I$1)*($B$2:$B$3001=$H267),$E$2:$E$3001,"")</f>
        <v>-2.6227944999999999E-2</v>
      </c>
      <c r="J267" s="17" cm="1">
        <f t="array" ref="J267">_xlfn.XLOOKUP(1,(returns__6[ticker]=$J$1)*(returns__6[price_date]=H267),returns__6[simple_return],"")</f>
        <v>7.8231299999999998E-4</v>
      </c>
      <c r="K267" s="17" cm="1">
        <f t="array" ref="K267">_xlfn.XLOOKUP(1,(returns__6[ticker]=$K$1)*(returns__6[price_date]=H267),returns__6[simple_return],"")</f>
        <v>-1.0527635E-2</v>
      </c>
      <c r="L267" s="17" cm="1">
        <f t="array" ref="L267">_xlfn.XLOOKUP(1,(returns__6[ticker]=$L$1)*(returns__6[price_date]=H267),returns__6[simple_return],"")</f>
        <v>-2.2973809000000001E-2</v>
      </c>
      <c r="M267" s="17" cm="1">
        <f t="array" ref="M267">_xlfn.XLOOKUP(1,(returns__6[ticker]=$M$1)*(returns__6[price_date]=H267),returns__6[simple_return],"")</f>
        <v>-6.8493199999999997E-4</v>
      </c>
      <c r="N267" s="17" cm="1">
        <f t="array" ref="N267">_xlfn.XLOOKUP(1,(returns__6[ticker]=$N$1)*(returns__6[price_date]=H267),returns__6[simple_return],"")</f>
        <v>-3.485316E-3</v>
      </c>
    </row>
    <row r="268" spans="1:14" x14ac:dyDescent="0.35">
      <c r="A268" t="s">
        <v>8</v>
      </c>
      <c r="B268" s="1">
        <v>45569</v>
      </c>
      <c r="C268">
        <v>275.97000000000003</v>
      </c>
      <c r="D268">
        <v>268.58999999999997</v>
      </c>
      <c r="E268">
        <v>2.7476823000000001E-2</v>
      </c>
      <c r="F268">
        <v>2.7106110999999999E-2</v>
      </c>
      <c r="H268" s="7">
        <v>45895</v>
      </c>
      <c r="I268" s="17" cm="1">
        <f t="array" ref="I268">_xlfn.XLOOKUP(1,($A$2:$A$3001=I$1)*($B$2:$B$3001=$H268),$E$2:$E$3001,"")</f>
        <v>1.9955925999999999E-2</v>
      </c>
      <c r="J268" s="17" cm="1">
        <f t="array" ref="J268">_xlfn.XLOOKUP(1,(returns__6[ticker]=$J$1)*(returns__6[price_date]=H268),returns__6[simple_return],"")</f>
        <v>1.2847091999999999E-2</v>
      </c>
      <c r="K268" s="17" cm="1">
        <f t="array" ref="K268">_xlfn.XLOOKUP(1,(returns__6[ticker]=$K$1)*(returns__6[price_date]=H268),returns__6[simple_return],"")</f>
        <v>1.5199493E-2</v>
      </c>
      <c r="L268" s="17" cm="1">
        <f t="array" ref="L268">_xlfn.XLOOKUP(1,(returns__6[ticker]=$L$1)*(returns__6[price_date]=H268),returns__6[simple_return],"")</f>
        <v>5.8533358000000001E-2</v>
      </c>
      <c r="M268" s="17" cm="1">
        <f t="array" ref="M268">_xlfn.XLOOKUP(1,(returns__6[ticker]=$M$1)*(returns__6[price_date]=H268),returns__6[simple_return],"")</f>
        <v>1.7957504999999999E-2</v>
      </c>
      <c r="N268" s="17" cm="1">
        <f t="array" ref="N268">_xlfn.XLOOKUP(1,(returns__6[ticker]=$N$1)*(returns__6[price_date]=H268),returns__6[simple_return],"")</f>
        <v>6.7656670000000004E-3</v>
      </c>
    </row>
    <row r="269" spans="1:14" x14ac:dyDescent="0.35">
      <c r="A269" t="s">
        <v>9</v>
      </c>
      <c r="B269" s="1">
        <v>45569</v>
      </c>
      <c r="C269">
        <v>887.16</v>
      </c>
      <c r="D269">
        <v>885.55</v>
      </c>
      <c r="E269">
        <v>1.818079E-3</v>
      </c>
      <c r="F269">
        <v>1.8164279999999999E-3</v>
      </c>
      <c r="H269" s="7">
        <v>45896</v>
      </c>
      <c r="I269" s="17" cm="1">
        <f t="array" ref="I269">_xlfn.XLOOKUP(1,($A$2:$A$3001=I$1)*($B$2:$B$3001=$H269),$E$2:$E$3001,"")</f>
        <v>3.0608570000000002E-3</v>
      </c>
      <c r="J269" s="17" cm="1">
        <f t="array" ref="J269">_xlfn.XLOOKUP(1,(returns__6[ticker]=$J$1)*(returns__6[price_date]=H269),returns__6[simple_return],"")</f>
        <v>7.5165259999999999E-3</v>
      </c>
      <c r="K269" s="17" cm="1">
        <f t="array" ref="K269">_xlfn.XLOOKUP(1,(returns__6[ticker]=$K$1)*(returns__6[price_date]=H269),returns__6[simple_return],"")</f>
        <v>5.8016220000000002E-3</v>
      </c>
      <c r="L269" s="17" cm="1">
        <f t="array" ref="L269">_xlfn.XLOOKUP(1,(returns__6[ticker]=$L$1)*(returns__6[price_date]=H269),returns__6[simple_return],"")</f>
        <v>-2.5270710000000001E-3</v>
      </c>
      <c r="M269" s="17" cm="1">
        <f t="array" ref="M269">_xlfn.XLOOKUP(1,(returns__6[ticker]=$M$1)*(returns__6[price_date]=H269),returns__6[simple_return],"")</f>
        <v>7.137086E-3</v>
      </c>
      <c r="N269" s="17" cm="1">
        <f t="array" ref="N269">_xlfn.XLOOKUP(1,(returns__6[ticker]=$N$1)*(returns__6[price_date]=H269),returns__6[simple_return],"")</f>
        <v>-2.36346E-3</v>
      </c>
    </row>
    <row r="270" spans="1:14" x14ac:dyDescent="0.35">
      <c r="A270" t="s">
        <v>10</v>
      </c>
      <c r="B270" s="1">
        <v>45569</v>
      </c>
      <c r="C270">
        <v>73.41</v>
      </c>
      <c r="D270">
        <v>72.239999999999995</v>
      </c>
      <c r="E270">
        <v>1.6196012999999999E-2</v>
      </c>
      <c r="F270">
        <v>1.6066257E-2</v>
      </c>
      <c r="H270" s="7">
        <v>45897</v>
      </c>
      <c r="I270" s="17" cm="1">
        <f t="array" ref="I270">_xlfn.XLOOKUP(1,($A$2:$A$3001=I$1)*($B$2:$B$3001=$H270),$E$2:$E$3001,"")</f>
        <v>8.6758809999999999E-3</v>
      </c>
      <c r="J270" s="17" cm="1">
        <f t="array" ref="J270">_xlfn.XLOOKUP(1,(returns__6[ticker]=$J$1)*(returns__6[price_date]=H270),returns__6[simple_return],"")</f>
        <v>2.7976686000000001E-2</v>
      </c>
      <c r="K270" s="17" cm="1">
        <f t="array" ref="K270">_xlfn.XLOOKUP(1,(returns__6[ticker]=$K$1)*(returns__6[price_date]=H270),returns__6[simple_return],"")</f>
        <v>1.4048254E-2</v>
      </c>
      <c r="L270" s="17" cm="1">
        <f t="array" ref="L270">_xlfn.XLOOKUP(1,(returns__6[ticker]=$L$1)*(returns__6[price_date]=H270),returns__6[simple_return],"")</f>
        <v>-3.010202E-3</v>
      </c>
      <c r="M270" s="17" cm="1">
        <f t="array" ref="M270">_xlfn.XLOOKUP(1,(returns__6[ticker]=$M$1)*(returns__6[price_date]=H270),returns__6[simple_return],"")</f>
        <v>3.2624682000000002E-2</v>
      </c>
      <c r="N270" s="17" cm="1">
        <f t="array" ref="N270">_xlfn.XLOOKUP(1,(returns__6[ticker]=$N$1)*(returns__6[price_date]=H270),returns__6[simple_return],"")</f>
        <v>-1.398601E-3</v>
      </c>
    </row>
    <row r="271" spans="1:14" x14ac:dyDescent="0.35">
      <c r="A271" t="s">
        <v>11</v>
      </c>
      <c r="B271" s="1">
        <v>45569</v>
      </c>
      <c r="C271">
        <v>277.93</v>
      </c>
      <c r="D271">
        <v>276.86</v>
      </c>
      <c r="E271">
        <v>3.8647690000000001E-3</v>
      </c>
      <c r="F271">
        <v>3.85732E-3</v>
      </c>
      <c r="H271" s="7">
        <v>45898</v>
      </c>
      <c r="I271" s="17" cm="1">
        <f t="array" ref="I271">_xlfn.XLOOKUP(1,($A$2:$A$3001=I$1)*($B$2:$B$3001=$H271),$E$2:$E$3001,"")</f>
        <v>-3.5294816E-2</v>
      </c>
      <c r="J271" s="17" cm="1">
        <f t="array" ref="J271">_xlfn.XLOOKUP(1,(returns__6[ticker]=$J$1)*(returns__6[price_date]=H271),returns__6[simple_return],"")</f>
        <v>-3.6481451999999998E-2</v>
      </c>
      <c r="K271" s="17" cm="1">
        <f t="array" ref="K271">_xlfn.XLOOKUP(1,(returns__6[ticker]=$K$1)*(returns__6[price_date]=H271),returns__6[simple_return],"")</f>
        <v>1.3119667E-2</v>
      </c>
      <c r="L271" s="17" cm="1">
        <f t="array" ref="L271">_xlfn.XLOOKUP(1,(returns__6[ticker]=$L$1)*(returns__6[price_date]=H271),returns__6[simple_return],"")</f>
        <v>8.4704099999999998E-4</v>
      </c>
      <c r="M271" s="17" cm="1">
        <f t="array" ref="M271">_xlfn.XLOOKUP(1,(returns__6[ticker]=$M$1)*(returns__6[price_date]=H271),returns__6[simple_return],"")</f>
        <v>-0.18593810699999999</v>
      </c>
      <c r="N271" s="17" cm="1">
        <f t="array" ref="N271">_xlfn.XLOOKUP(1,(returns__6[ticker]=$N$1)*(returns__6[price_date]=H271),returns__6[simple_return],"")</f>
        <v>5.487909E-3</v>
      </c>
    </row>
    <row r="272" spans="1:14" x14ac:dyDescent="0.35">
      <c r="A272" t="s">
        <v>6</v>
      </c>
      <c r="B272" s="1">
        <v>45572</v>
      </c>
      <c r="C272">
        <v>170.97</v>
      </c>
      <c r="D272">
        <v>170.9</v>
      </c>
      <c r="E272">
        <v>4.0959600000000003E-4</v>
      </c>
      <c r="F272">
        <v>4.0951200000000001E-4</v>
      </c>
      <c r="H272" s="7">
        <v>45902</v>
      </c>
      <c r="I272" s="17" cm="1">
        <f t="array" ref="I272">_xlfn.XLOOKUP(1,($A$2:$A$3001=I$1)*($B$2:$B$3001=$H272),$E$2:$E$3001,"")</f>
        <v>-1.9061670000000001E-3</v>
      </c>
      <c r="J272" s="17" cm="1">
        <f t="array" ref="J272">_xlfn.XLOOKUP(1,(returns__6[ticker]=$J$1)*(returns__6[price_date]=H272),returns__6[simple_return],"")</f>
        <v>2.8582E-3</v>
      </c>
      <c r="K272" s="17" cm="1">
        <f t="array" ref="K272">_xlfn.XLOOKUP(1,(returns__6[ticker]=$K$1)*(returns__6[price_date]=H272),returns__6[simple_return],"")</f>
        <v>-3.0185999999999999E-4</v>
      </c>
      <c r="L272" s="17" cm="1">
        <f t="array" ref="L272">_xlfn.XLOOKUP(1,(returns__6[ticker]=$L$1)*(returns__6[price_date]=H272),returns__6[simple_return],"")</f>
        <v>3.5627509999999999E-3</v>
      </c>
      <c r="M272" s="17" cm="1">
        <f t="array" ref="M272">_xlfn.XLOOKUP(1,(returns__6[ticker]=$M$1)*(returns__6[price_date]=H272),returns__6[simple_return],"")</f>
        <v>2.7517099E-2</v>
      </c>
      <c r="N272" s="17" cm="1">
        <f t="array" ref="N272">_xlfn.XLOOKUP(1,(returns__6[ticker]=$N$1)*(returns__6[price_date]=H272),returns__6[simple_return],"")</f>
        <v>-4.8609930000000001E-3</v>
      </c>
    </row>
    <row r="273" spans="1:14" x14ac:dyDescent="0.35">
      <c r="A273" t="s">
        <v>7</v>
      </c>
      <c r="B273" s="1">
        <v>45572</v>
      </c>
      <c r="C273">
        <v>175.08</v>
      </c>
      <c r="D273">
        <v>176.64</v>
      </c>
      <c r="E273">
        <v>-8.8315219999999996E-3</v>
      </c>
      <c r="F273">
        <v>-8.8707509999999996E-3</v>
      </c>
      <c r="H273" s="7">
        <v>45903</v>
      </c>
      <c r="I273" s="17" cm="1">
        <f t="array" ref="I273">_xlfn.XLOOKUP(1,($A$2:$A$3001=I$1)*($B$2:$B$3001=$H273),$E$2:$E$3001,"")</f>
        <v>-1.170527E-3</v>
      </c>
      <c r="J273" s="17" cm="1">
        <f t="array" ref="J273">_xlfn.XLOOKUP(1,(returns__6[ticker]=$J$1)*(returns__6[price_date]=H273),returns__6[simple_return],"")</f>
        <v>1.3914968E-2</v>
      </c>
      <c r="K273" s="17" cm="1">
        <f t="array" ref="K273">_xlfn.XLOOKUP(1,(returns__6[ticker]=$K$1)*(returns__6[price_date]=H273),returns__6[simple_return],"")</f>
        <v>-2.255571E-2</v>
      </c>
      <c r="L273" s="17" cm="1">
        <f t="array" ref="L273">_xlfn.XLOOKUP(1,(returns__6[ticker]=$L$1)*(returns__6[price_date]=H273),returns__6[simple_return],"")</f>
        <v>3.5909090000000002E-3</v>
      </c>
      <c r="M273" s="17" cm="1">
        <f t="array" ref="M273">_xlfn.XLOOKUP(1,(returns__6[ticker]=$M$1)*(returns__6[price_date]=H273),returns__6[simple_return],"")</f>
        <v>-3.5448915999999997E-2</v>
      </c>
      <c r="N273" s="17" cm="1">
        <f t="array" ref="N273">_xlfn.XLOOKUP(1,(returns__6[ticker]=$N$1)*(returns__6[price_date]=H273),returns__6[simple_return],"")</f>
        <v>2.2852570000000002E-3</v>
      </c>
    </row>
    <row r="274" spans="1:14" x14ac:dyDescent="0.35">
      <c r="A274" t="s">
        <v>8</v>
      </c>
      <c r="B274" s="1">
        <v>45572</v>
      </c>
      <c r="C274">
        <v>273.79000000000002</v>
      </c>
      <c r="D274">
        <v>275.97000000000003</v>
      </c>
      <c r="E274">
        <v>-7.8994089999999996E-3</v>
      </c>
      <c r="F274">
        <v>-7.9307749999999993E-3</v>
      </c>
      <c r="H274" s="7">
        <v>45904</v>
      </c>
      <c r="I274" s="17" cm="1">
        <f t="array" ref="I274">_xlfn.XLOOKUP(1,($A$2:$A$3001=I$1)*($B$2:$B$3001=$H274),$E$2:$E$3001,"")</f>
        <v>-2.097083E-3</v>
      </c>
      <c r="J274" s="17" cm="1">
        <f t="array" ref="J274">_xlfn.XLOOKUP(1,(returns__6[ticker]=$J$1)*(returns__6[price_date]=H274),returns__6[simple_return],"")</f>
        <v>1.2268924E-2</v>
      </c>
      <c r="K274" s="17" cm="1">
        <f t="array" ref="K274">_xlfn.XLOOKUP(1,(returns__6[ticker]=$K$1)*(returns__6[price_date]=H274),returns__6[simple_return],"")</f>
        <v>2.1438941999999999E-2</v>
      </c>
      <c r="L274" s="17" cm="1">
        <f t="array" ref="L274">_xlfn.XLOOKUP(1,(returns__6[ticker]=$L$1)*(returns__6[price_date]=H274),returns__6[simple_return],"")</f>
        <v>6.8850550000000002E-3</v>
      </c>
      <c r="M274" s="17" cm="1">
        <f t="array" ref="M274">_xlfn.XLOOKUP(1,(returns__6[ticker]=$M$1)*(returns__6[price_date]=H274),returns__6[simple_return],"")</f>
        <v>2.8727330999999998E-2</v>
      </c>
      <c r="N274" s="17" cm="1">
        <f t="array" ref="N274">_xlfn.XLOOKUP(1,(returns__6[ticker]=$N$1)*(returns__6[price_date]=H274),returns__6[simple_return],"")</f>
        <v>3.4200700000000002E-4</v>
      </c>
    </row>
    <row r="275" spans="1:14" x14ac:dyDescent="0.35">
      <c r="A275" t="s">
        <v>9</v>
      </c>
      <c r="B275" s="1">
        <v>45572</v>
      </c>
      <c r="C275">
        <v>898.4</v>
      </c>
      <c r="D275">
        <v>887.16</v>
      </c>
      <c r="E275">
        <v>1.2669643E-2</v>
      </c>
      <c r="F275">
        <v>1.2590054E-2</v>
      </c>
      <c r="H275" s="7">
        <v>45905</v>
      </c>
      <c r="I275" s="17" cm="1">
        <f t="array" ref="I275">_xlfn.XLOOKUP(1,($A$2:$A$3001=I$1)*($B$2:$B$3001=$H275),$E$2:$E$3001,"")</f>
        <v>-6.5826071E-2</v>
      </c>
      <c r="J275" s="17" cm="1">
        <f t="array" ref="J275">_xlfn.XLOOKUP(1,(returns__6[ticker]=$J$1)*(returns__6[price_date]=H275),returns__6[simple_return],"")</f>
        <v>9.4054231000000002E-2</v>
      </c>
      <c r="K275" s="17" cm="1">
        <f t="array" ref="K275">_xlfn.XLOOKUP(1,(returns__6[ticker]=$K$1)*(returns__6[price_date]=H275),returns__6[simple_return],"")</f>
        <v>-1.3397852999999999E-2</v>
      </c>
      <c r="L275" s="17" cm="1">
        <f t="array" ref="L275">_xlfn.XLOOKUP(1,(returns__6[ticker]=$L$1)*(returns__6[price_date]=H275),returns__6[simple_return],"")</f>
        <v>-2.1133111999999999E-2</v>
      </c>
      <c r="M275" s="17" cm="1">
        <f t="array" ref="M275">_xlfn.XLOOKUP(1,(returns__6[ticker]=$M$1)*(returns__6[price_date]=H275),returns__6[simple_return],"")</f>
        <v>-1.2012481E-2</v>
      </c>
      <c r="N275" s="17" cm="1">
        <f t="array" ref="N275">_xlfn.XLOOKUP(1,(returns__6[ticker]=$N$1)*(returns__6[price_date]=H275),returns__6[simple_return],"")</f>
        <v>-2.2137383E-2</v>
      </c>
    </row>
    <row r="276" spans="1:14" x14ac:dyDescent="0.35">
      <c r="A276" t="s">
        <v>10</v>
      </c>
      <c r="B276" s="1">
        <v>45572</v>
      </c>
      <c r="C276">
        <v>73.72</v>
      </c>
      <c r="D276">
        <v>73.41</v>
      </c>
      <c r="E276">
        <v>4.2228580000000003E-3</v>
      </c>
      <c r="F276">
        <v>4.2139669999999999E-3</v>
      </c>
      <c r="H276" s="7">
        <v>45908</v>
      </c>
      <c r="I276" s="17" cm="1">
        <f t="array" ref="I276">_xlfn.XLOOKUP(1,($A$2:$A$3001=I$1)*($B$2:$B$3001=$H276),$E$2:$E$3001,"")</f>
        <v>1.7864230000000001E-3</v>
      </c>
      <c r="J276" s="17" cm="1">
        <f t="array" ref="J276">_xlfn.XLOOKUP(1,(returns__6[ticker]=$J$1)*(returns__6[price_date]=H276),returns__6[simple_return],"")</f>
        <v>3.2129953000000003E-2</v>
      </c>
      <c r="K276" s="17" cm="1">
        <f t="array" ref="K276">_xlfn.XLOOKUP(1,(returns__6[ticker]=$K$1)*(returns__6[price_date]=H276),returns__6[simple_return],"")</f>
        <v>-2.4829869999999999E-3</v>
      </c>
      <c r="L276" s="17" cm="1">
        <f t="array" ref="L276">_xlfn.XLOOKUP(1,(returns__6[ticker]=$L$1)*(returns__6[price_date]=H276),returns__6[simple_return],"")</f>
        <v>1.5717605999999999E-2</v>
      </c>
      <c r="M276" s="17" cm="1">
        <f t="array" ref="M276">_xlfn.XLOOKUP(1,(returns__6[ticker]=$M$1)*(returns__6[price_date]=H276),returns__6[simple_return],"")</f>
        <v>4.2160113999999999E-2</v>
      </c>
      <c r="N276" s="17" cm="1">
        <f t="array" ref="N276">_xlfn.XLOOKUP(1,(returns__6[ticker]=$N$1)*(returns__6[price_date]=H276),returns__6[simple_return],"")</f>
        <v>-2.680497E-3</v>
      </c>
    </row>
    <row r="277" spans="1:14" x14ac:dyDescent="0.35">
      <c r="A277" t="s">
        <v>11</v>
      </c>
      <c r="B277" s="1">
        <v>45572</v>
      </c>
      <c r="C277">
        <v>273.79000000000002</v>
      </c>
      <c r="D277">
        <v>277.93</v>
      </c>
      <c r="E277">
        <v>-1.4895837E-2</v>
      </c>
      <c r="F277">
        <v>-1.5007894000000001E-2</v>
      </c>
      <c r="H277" s="7">
        <v>45909</v>
      </c>
      <c r="I277" s="17" cm="1">
        <f t="array" ref="I277">_xlfn.XLOOKUP(1,($A$2:$A$3001=I$1)*($B$2:$B$3001=$H277),$E$2:$E$3001,"")</f>
        <v>2.9126214000000001E-2</v>
      </c>
      <c r="J277" s="17" cm="1">
        <f t="array" ref="J277">_xlfn.XLOOKUP(1,(returns__6[ticker]=$J$1)*(returns__6[price_date]=H277),returns__6[simple_return],"")</f>
        <v>-2.5980038E-2</v>
      </c>
      <c r="K277" s="17" cm="1">
        <f t="array" ref="K277">_xlfn.XLOOKUP(1,(returns__6[ticker]=$K$1)*(returns__6[price_date]=H277),returns__6[simple_return],"")</f>
        <v>-3.28816E-3</v>
      </c>
      <c r="L277" s="17" cm="1">
        <f t="array" ref="L277">_xlfn.XLOOKUP(1,(returns__6[ticker]=$L$1)*(returns__6[price_date]=H277),returns__6[simple_return],"")</f>
        <v>1.6205458999999998E-2</v>
      </c>
      <c r="M277" s="17" cm="1">
        <f t="array" ref="M277">_xlfn.XLOOKUP(1,(returns__6[ticker]=$M$1)*(returns__6[price_date]=H277),returns__6[simple_return],"")</f>
        <v>1.2727273000000001E-2</v>
      </c>
      <c r="N277" s="17" cm="1">
        <f t="array" ref="N277">_xlfn.XLOOKUP(1,(returns__6[ticker]=$N$1)*(returns__6[price_date]=H277),returns__6[simple_return],"")</f>
        <v>4.9371900000000002E-3</v>
      </c>
    </row>
    <row r="278" spans="1:14" x14ac:dyDescent="0.35">
      <c r="A278" t="s">
        <v>6</v>
      </c>
      <c r="B278" s="1">
        <v>45573</v>
      </c>
      <c r="C278">
        <v>172.8</v>
      </c>
      <c r="D278">
        <v>170.97</v>
      </c>
      <c r="E278">
        <v>1.0703631999999999E-2</v>
      </c>
      <c r="F278">
        <v>1.0646754E-2</v>
      </c>
      <c r="H278" s="7">
        <v>45910</v>
      </c>
      <c r="I278" s="17" cm="1">
        <f t="array" ref="I278">_xlfn.XLOOKUP(1,($A$2:$A$3001=I$1)*($B$2:$B$3001=$H278),$E$2:$E$3001,"")</f>
        <v>2.3873700000000001E-2</v>
      </c>
      <c r="J278" s="17" cm="1">
        <f t="array" ref="J278">_xlfn.XLOOKUP(1,(returns__6[ticker]=$J$1)*(returns__6[price_date]=H278),returns__6[simple_return],"")</f>
        <v>9.7721804999999995E-2</v>
      </c>
      <c r="K278" s="17" cm="1">
        <f t="array" ref="K278">_xlfn.XLOOKUP(1,(returns__6[ticker]=$K$1)*(returns__6[price_date]=H278),returns__6[simple_return],"")</f>
        <v>-3.0523529999999998E-3</v>
      </c>
      <c r="L278" s="17" cm="1">
        <f t="array" ref="L278">_xlfn.XLOOKUP(1,(returns__6[ticker]=$L$1)*(returns__6[price_date]=H278),returns__6[simple_return],"")</f>
        <v>5.342322E-3</v>
      </c>
      <c r="M278" s="17" cm="1">
        <f t="array" ref="M278">_xlfn.XLOOKUP(1,(returns__6[ticker]=$M$1)*(returns__6[price_date]=H278),returns__6[simple_return],"")</f>
        <v>3.889886E-3</v>
      </c>
      <c r="N278" s="17" cm="1">
        <f t="array" ref="N278">_xlfn.XLOOKUP(1,(returns__6[ticker]=$N$1)*(returns__6[price_date]=H278),returns__6[simple_return],"")</f>
        <v>-1.7064449999999998E-2</v>
      </c>
    </row>
    <row r="279" spans="1:14" x14ac:dyDescent="0.35">
      <c r="A279" t="s">
        <v>7</v>
      </c>
      <c r="B279" s="1">
        <v>45573</v>
      </c>
      <c r="C279">
        <v>180.73</v>
      </c>
      <c r="D279">
        <v>175.08</v>
      </c>
      <c r="E279">
        <v>3.2270962E-2</v>
      </c>
      <c r="F279">
        <v>3.1761193E-2</v>
      </c>
      <c r="H279" s="7">
        <v>45911</v>
      </c>
      <c r="I279" s="17" cm="1">
        <f t="array" ref="I279">_xlfn.XLOOKUP(1,($A$2:$A$3001=I$1)*($B$2:$B$3001=$H279),$E$2:$E$3001,"")</f>
        <v>-2.4257239999999999E-2</v>
      </c>
      <c r="J279" s="17" cm="1">
        <f t="array" ref="J279">_xlfn.XLOOKUP(1,(returns__6[ticker]=$J$1)*(returns__6[price_date]=H279),returns__6[simple_return],"")</f>
        <v>-2.6896123000000001E-2</v>
      </c>
      <c r="K279" s="17" cm="1">
        <f t="array" ref="K279">_xlfn.XLOOKUP(1,(returns__6[ticker]=$K$1)*(returns__6[price_date]=H279),returns__6[simple_return],"")</f>
        <v>1.8462966000000001E-2</v>
      </c>
      <c r="L279" s="17" cm="1">
        <f t="array" ref="L279">_xlfn.XLOOKUP(1,(returns__6[ticker]=$L$1)*(returns__6[price_date]=H279),returns__6[simple_return],"")</f>
        <v>2.1997829999999999E-3</v>
      </c>
      <c r="M279" s="17" cm="1">
        <f t="array" ref="M279">_xlfn.XLOOKUP(1,(returns__6[ticker]=$M$1)*(returns__6[price_date]=H279),returns__6[simple_return],"")</f>
        <v>-7.6005960000000003E-3</v>
      </c>
      <c r="N279" s="17" cm="1">
        <f t="array" ref="N279">_xlfn.XLOOKUP(1,(returns__6[ticker]=$N$1)*(returns__6[price_date]=H279),returns__6[simple_return],"")</f>
        <v>1.5881935E-2</v>
      </c>
    </row>
    <row r="280" spans="1:14" x14ac:dyDescent="0.35">
      <c r="A280" t="s">
        <v>8</v>
      </c>
      <c r="B280" s="1">
        <v>45573</v>
      </c>
      <c r="C280">
        <v>269.11</v>
      </c>
      <c r="D280">
        <v>273.79000000000002</v>
      </c>
      <c r="E280">
        <v>-1.7093392999999998E-2</v>
      </c>
      <c r="F280">
        <v>-1.7241171E-2</v>
      </c>
      <c r="H280" s="7">
        <v>45912</v>
      </c>
      <c r="I280" s="17" cm="1">
        <f t="array" ref="I280">_xlfn.XLOOKUP(1,($A$2:$A$3001=I$1)*($B$2:$B$3001=$H280),$E$2:$E$3001,"")</f>
        <v>1.8629151E-2</v>
      </c>
      <c r="J280" s="17" cm="1">
        <f t="array" ref="J280">_xlfn.XLOOKUP(1,(returns__6[ticker]=$J$1)*(returns__6[price_date]=H280),returns__6[simple_return],"")</f>
        <v>6.6735299999999998E-4</v>
      </c>
      <c r="K280" s="17" cm="1">
        <f t="array" ref="K280">_xlfn.XLOOKUP(1,(returns__6[ticker]=$K$1)*(returns__6[price_date]=H280),returns__6[simple_return],"")</f>
        <v>-1.2176606E-2</v>
      </c>
      <c r="L280" s="17" cm="1">
        <f t="array" ref="L280">_xlfn.XLOOKUP(1,(returns__6[ticker]=$L$1)*(returns__6[price_date]=H280),returns__6[simple_return],"")</f>
        <v>-1.1768130000000001E-3</v>
      </c>
      <c r="M280" s="17" cm="1">
        <f t="array" ref="M280">_xlfn.XLOOKUP(1,(returns__6[ticker]=$M$1)*(returns__6[price_date]=H280),returns__6[simple_return],"")</f>
        <v>1.1413125E-2</v>
      </c>
      <c r="N280" s="17" cm="1">
        <f t="array" ref="N280">_xlfn.XLOOKUP(1,(returns__6[ticker]=$N$1)*(returns__6[price_date]=H280),returns__6[simple_return],"")</f>
        <v>-1.1819849E-2</v>
      </c>
    </row>
    <row r="281" spans="1:14" x14ac:dyDescent="0.35">
      <c r="A281" t="s">
        <v>9</v>
      </c>
      <c r="B281" s="1">
        <v>45573</v>
      </c>
      <c r="C281">
        <v>913.72</v>
      </c>
      <c r="D281">
        <v>898.4</v>
      </c>
      <c r="E281">
        <v>1.7052537999999999E-2</v>
      </c>
      <c r="F281">
        <v>1.6908775000000001E-2</v>
      </c>
      <c r="H281" s="7">
        <v>45915</v>
      </c>
      <c r="I281" s="17" cm="1">
        <f t="array" ref="I281">_xlfn.XLOOKUP(1,($A$2:$A$3001=I$1)*($B$2:$B$3001=$H281),$E$2:$E$3001,"")</f>
        <v>1.6333481E-2</v>
      </c>
      <c r="J281" s="17" cm="1">
        <f t="array" ref="J281">_xlfn.XLOOKUP(1,(returns__6[ticker]=$J$1)*(returns__6[price_date]=H281),returns__6[simple_return],"")</f>
        <v>1.1726456999999999E-2</v>
      </c>
      <c r="K281" s="17" cm="1">
        <f t="array" ref="K281">_xlfn.XLOOKUP(1,(returns__6[ticker]=$K$1)*(returns__6[price_date]=H281),returns__6[simple_return],"")</f>
        <v>5.9942820000000001E-3</v>
      </c>
      <c r="L281" s="17" cm="1">
        <f t="array" ref="L281">_xlfn.XLOOKUP(1,(returns__6[ticker]=$L$1)*(returns__6[price_date]=H281),returns__6[simple_return],"")</f>
        <v>-9.5315E-3</v>
      </c>
      <c r="M281" s="17" cm="1">
        <f t="array" ref="M281">_xlfn.XLOOKUP(1,(returns__6[ticker]=$M$1)*(returns__6[price_date]=H281),returns__6[simple_return],"")</f>
        <v>1.187825E-3</v>
      </c>
      <c r="N281" s="17" cm="1">
        <f t="array" ref="N281">_xlfn.XLOOKUP(1,(returns__6[ticker]=$N$1)*(returns__6[price_date]=H281),returns__6[simple_return],"")</f>
        <v>-1.119524E-3</v>
      </c>
    </row>
    <row r="282" spans="1:14" x14ac:dyDescent="0.35">
      <c r="A282" t="s">
        <v>10</v>
      </c>
      <c r="B282" s="1">
        <v>45573</v>
      </c>
      <c r="C282">
        <v>73.11</v>
      </c>
      <c r="D282">
        <v>73.72</v>
      </c>
      <c r="E282">
        <v>-8.2745519999999993E-3</v>
      </c>
      <c r="F282">
        <v>-8.3089759999999992E-3</v>
      </c>
      <c r="H282" s="7">
        <v>45916</v>
      </c>
      <c r="I282" s="17" cm="1">
        <f t="array" ref="I282">_xlfn.XLOOKUP(1,($A$2:$A$3001=I$1)*($B$2:$B$3001=$H282),$E$2:$E$3001,"")</f>
        <v>-4.3435100000000001E-3</v>
      </c>
      <c r="J282" s="17" cm="1">
        <f t="array" ref="J282">_xlfn.XLOOKUP(1,(returns__6[ticker]=$J$1)*(returns__6[price_date]=H282),returns__6[simple_return],"")</f>
        <v>-1.1233486000000001E-2</v>
      </c>
      <c r="K282" s="17" cm="1">
        <f t="array" ref="K282">_xlfn.XLOOKUP(1,(returns__6[ticker]=$K$1)*(returns__6[price_date]=H282),returns__6[simple_return],"")</f>
        <v>-6.7224799999999996E-4</v>
      </c>
      <c r="L282" s="17" cm="1">
        <f t="array" ref="L282">_xlfn.XLOOKUP(1,(returns__6[ticker]=$L$1)*(returns__6[price_date]=H282),returns__6[simple_return],"")</f>
        <v>2.2079952999999999E-2</v>
      </c>
      <c r="M282" s="17" cm="1">
        <f t="array" ref="M282">_xlfn.XLOOKUP(1,(returns__6[ticker]=$M$1)*(returns__6[price_date]=H282),returns__6[simple_return],"")</f>
        <v>2.1207178E-2</v>
      </c>
      <c r="N282" s="17" cm="1">
        <f t="array" ref="N282">_xlfn.XLOOKUP(1,(returns__6[ticker]=$N$1)*(returns__6[price_date]=H282),returns__6[simple_return],"")</f>
        <v>2.8904289999999999E-3</v>
      </c>
    </row>
    <row r="283" spans="1:14" x14ac:dyDescent="0.35">
      <c r="A283" t="s">
        <v>11</v>
      </c>
      <c r="B283" s="1">
        <v>45573</v>
      </c>
      <c r="C283">
        <v>274.95999999999998</v>
      </c>
      <c r="D283">
        <v>273.79000000000002</v>
      </c>
      <c r="E283">
        <v>4.2733479999999997E-3</v>
      </c>
      <c r="F283">
        <v>4.264243E-3</v>
      </c>
      <c r="H283" s="7">
        <v>45917</v>
      </c>
      <c r="I283" s="17" cm="1">
        <f t="array" ref="I283">_xlfn.XLOOKUP(1,($A$2:$A$3001=I$1)*($B$2:$B$3001=$H283),$E$2:$E$3001,"")</f>
        <v>-8.1017080000000009E-3</v>
      </c>
      <c r="J283" s="17" cm="1">
        <f t="array" ref="J283">_xlfn.XLOOKUP(1,(returns__6[ticker]=$J$1)*(returns__6[price_date]=H283),returns__6[simple_return],"")</f>
        <v>-3.8416667000000002E-2</v>
      </c>
      <c r="K283" s="17" cm="1">
        <f t="array" ref="K283">_xlfn.XLOOKUP(1,(returns__6[ticker]=$K$1)*(returns__6[price_date]=H283),returns__6[simple_return],"")</f>
        <v>2.739726E-2</v>
      </c>
      <c r="L283" s="17" cm="1">
        <f t="array" ref="L283">_xlfn.XLOOKUP(1,(returns__6[ticker]=$L$1)*(returns__6[price_date]=H283),returns__6[simple_return],"")</f>
        <v>-5.9891989999999997E-3</v>
      </c>
      <c r="M283" s="17" cm="1">
        <f t="array" ref="M283">_xlfn.XLOOKUP(1,(returns__6[ticker]=$M$1)*(returns__6[price_date]=H283),returns__6[simple_return],"")</f>
        <v>3.0787103999999999E-2</v>
      </c>
      <c r="N283" s="17" cm="1">
        <f t="array" ref="N283">_xlfn.XLOOKUP(1,(returns__6[ticker]=$N$1)*(returns__6[price_date]=H283),returns__6[simple_return],"")</f>
        <v>1.8145458E-2</v>
      </c>
    </row>
    <row r="284" spans="1:14" x14ac:dyDescent="0.35">
      <c r="A284" t="s">
        <v>6</v>
      </c>
      <c r="B284" s="1">
        <v>45574</v>
      </c>
      <c r="C284">
        <v>171.02</v>
      </c>
      <c r="D284">
        <v>172.8</v>
      </c>
      <c r="E284">
        <v>-1.0300926E-2</v>
      </c>
      <c r="F284">
        <v>-1.0354347999999999E-2</v>
      </c>
      <c r="H284" s="7">
        <v>45918</v>
      </c>
      <c r="I284" s="17" cm="1">
        <f t="array" ref="I284">_xlfn.XLOOKUP(1,($A$2:$A$3001=I$1)*($B$2:$B$3001=$H284),$E$2:$E$3001,"")</f>
        <v>-7.7909019999999997E-3</v>
      </c>
      <c r="J284" s="17" cm="1">
        <f t="array" ref="J284">_xlfn.XLOOKUP(1,(returns__6[ticker]=$J$1)*(returns__6[price_date]=H284),returns__6[simple_return],"")</f>
        <v>-2.3687780000000002E-3</v>
      </c>
      <c r="K284" s="17" cm="1">
        <f t="array" ref="K284">_xlfn.XLOOKUP(1,(returns__6[ticker]=$K$1)*(returns__6[price_date]=H284),returns__6[simple_return],"")</f>
        <v>1.6875000000000001E-2</v>
      </c>
      <c r="L284" s="17" cm="1">
        <f t="array" ref="L284">_xlfn.XLOOKUP(1,(returns__6[ticker]=$L$1)*(returns__6[price_date]=H284),returns__6[simple_return],"")</f>
        <v>3.6835800000000001E-3</v>
      </c>
      <c r="M284" s="17" cm="1">
        <f t="array" ref="M284">_xlfn.XLOOKUP(1,(returns__6[ticker]=$M$1)*(returns__6[price_date]=H284),returns__6[simple_return],"")</f>
        <v>4.5787545999999998E-2</v>
      </c>
      <c r="N284" s="17" cm="1">
        <f t="array" ref="N284">_xlfn.XLOOKUP(1,(returns__6[ticker]=$N$1)*(returns__6[price_date]=H284),returns__6[simple_return],"")</f>
        <v>-2.31658E-2</v>
      </c>
    </row>
    <row r="285" spans="1:14" x14ac:dyDescent="0.35">
      <c r="A285" t="s">
        <v>7</v>
      </c>
      <c r="B285" s="1">
        <v>45574</v>
      </c>
      <c r="C285">
        <v>185.95</v>
      </c>
      <c r="D285">
        <v>180.73</v>
      </c>
      <c r="E285">
        <v>2.8882864000000001E-2</v>
      </c>
      <c r="F285">
        <v>2.8473616E-2</v>
      </c>
      <c r="H285" s="7">
        <v>45919</v>
      </c>
      <c r="I285" s="17" cm="1">
        <f t="array" ref="I285">_xlfn.XLOOKUP(1,($A$2:$A$3001=I$1)*($B$2:$B$3001=$H285),$E$2:$E$3001,"")</f>
        <v>-3.3561300000000001E-3</v>
      </c>
      <c r="J285" s="17" cm="1">
        <f t="array" ref="J285">_xlfn.XLOOKUP(1,(returns__6[ticker]=$J$1)*(returns__6[price_date]=H285),returns__6[simple_return],"")</f>
        <v>-1.1872009999999999E-3</v>
      </c>
      <c r="K285" s="17" cm="1">
        <f t="array" ref="K285">_xlfn.XLOOKUP(1,(returns__6[ticker]=$K$1)*(returns__6[price_date]=H285),returns__6[simple_return],"")</f>
        <v>-1.6097399999999999E-3</v>
      </c>
      <c r="L285" s="17" cm="1">
        <f t="array" ref="L285">_xlfn.XLOOKUP(1,(returns__6[ticker]=$L$1)*(returns__6[price_date]=H285),returns__6[simple_return],"")</f>
        <v>-1.4339454999999999E-2</v>
      </c>
      <c r="M285" s="17" cm="1">
        <f t="array" ref="M285">_xlfn.XLOOKUP(1,(returns__6[ticker]=$M$1)*(returns__6[price_date]=H285),returns__6[simple_return],"")</f>
        <v>4.0414900000000002E-4</v>
      </c>
      <c r="N285" s="17" cm="1">
        <f t="array" ref="N285">_xlfn.XLOOKUP(1,(returns__6[ticker]=$N$1)*(returns__6[price_date]=H285),returns__6[simple_return],"")</f>
        <v>1.0142528E-2</v>
      </c>
    </row>
    <row r="286" spans="1:14" x14ac:dyDescent="0.35">
      <c r="A286" t="s">
        <v>8</v>
      </c>
      <c r="B286" s="1">
        <v>45574</v>
      </c>
      <c r="C286">
        <v>271.42</v>
      </c>
      <c r="D286">
        <v>269.11</v>
      </c>
      <c r="E286">
        <v>8.583851E-3</v>
      </c>
      <c r="F286">
        <v>8.547219E-3</v>
      </c>
      <c r="H286" s="7">
        <v>45922</v>
      </c>
      <c r="I286" s="17" cm="1">
        <f t="array" ref="I286">_xlfn.XLOOKUP(1,($A$2:$A$3001=I$1)*($B$2:$B$3001=$H286),$E$2:$E$3001,"")</f>
        <v>1.5248744999999999E-2</v>
      </c>
      <c r="J286" s="17" cm="1">
        <f t="array" ref="J286">_xlfn.XLOOKUP(1,(returns__6[ticker]=$J$1)*(returns__6[price_date]=H286),returns__6[simple_return],"")</f>
        <v>-1.7829187999999999E-2</v>
      </c>
      <c r="K286" s="17" cm="1">
        <f t="array" ref="K286">_xlfn.XLOOKUP(1,(returns__6[ticker]=$K$1)*(returns__6[price_date]=H286),returns__6[simple_return],"")</f>
        <v>-4.1041299999999999E-4</v>
      </c>
      <c r="L286" s="17" cm="1">
        <f t="array" ref="L286">_xlfn.XLOOKUP(1,(returns__6[ticker]=$L$1)*(returns__6[price_date]=H286),returns__6[simple_return],"")</f>
        <v>3.936223E-3</v>
      </c>
      <c r="M286" s="17" cm="1">
        <f t="array" ref="M286">_xlfn.XLOOKUP(1,(returns__6[ticker]=$M$1)*(returns__6[price_date]=H286),returns__6[simple_return],"")</f>
        <v>1.7102073999999998E-2</v>
      </c>
      <c r="N286" s="17" cm="1">
        <f t="array" ref="N286">_xlfn.XLOOKUP(1,(returns__6[ticker]=$N$1)*(returns__6[price_date]=H286),returns__6[simple_return],"")</f>
        <v>8.0501159999999995E-3</v>
      </c>
    </row>
    <row r="287" spans="1:14" x14ac:dyDescent="0.35">
      <c r="A287" t="s">
        <v>9</v>
      </c>
      <c r="B287" s="1">
        <v>45574</v>
      </c>
      <c r="C287">
        <v>919.74</v>
      </c>
      <c r="D287">
        <v>913.72</v>
      </c>
      <c r="E287">
        <v>6.5884519999999999E-3</v>
      </c>
      <c r="F287">
        <v>6.5668430000000002E-3</v>
      </c>
      <c r="H287" s="7">
        <v>45923</v>
      </c>
      <c r="I287" s="17" cm="1">
        <f t="array" ref="I287">_xlfn.XLOOKUP(1,($A$2:$A$3001=I$1)*($B$2:$B$3001=$H287),$E$2:$E$3001,"")</f>
        <v>6.9466170000000004E-3</v>
      </c>
      <c r="J287" s="17" cm="1">
        <f t="array" ref="J287">_xlfn.XLOOKUP(1,(returns__6[ticker]=$J$1)*(returns__6[price_date]=H287),returns__6[simple_return],"")</f>
        <v>4.4275199999999998E-4</v>
      </c>
      <c r="K287" s="17" cm="1">
        <f t="array" ref="K287">_xlfn.XLOOKUP(1,(returns__6[ticker]=$K$1)*(returns__6[price_date]=H287),returns__6[simple_return],"")</f>
        <v>1.437034E-3</v>
      </c>
      <c r="L287" s="17" cm="1">
        <f t="array" ref="L287">_xlfn.XLOOKUP(1,(returns__6[ticker]=$L$1)*(returns__6[price_date]=H287),returns__6[simple_return],"")</f>
        <v>-1.0556991E-2</v>
      </c>
      <c r="M287" s="17" cm="1">
        <f t="array" ref="M287">_xlfn.XLOOKUP(1,(returns__6[ticker]=$M$1)*(returns__6[price_date]=H287),returns__6[simple_return],"")</f>
        <v>-1.2048193E-2</v>
      </c>
      <c r="N287" s="17" cm="1">
        <f t="array" ref="N287">_xlfn.XLOOKUP(1,(returns__6[ticker]=$N$1)*(returns__6[price_date]=H287),returns__6[simple_return],"")</f>
        <v>-1.6436288E-2</v>
      </c>
    </row>
    <row r="288" spans="1:14" x14ac:dyDescent="0.35">
      <c r="A288" t="s">
        <v>10</v>
      </c>
      <c r="B288" s="1">
        <v>45574</v>
      </c>
      <c r="C288">
        <v>72.84</v>
      </c>
      <c r="D288">
        <v>73.11</v>
      </c>
      <c r="E288">
        <v>-3.6930650000000001E-3</v>
      </c>
      <c r="F288">
        <v>-3.6999009999999998E-3</v>
      </c>
      <c r="H288" s="7">
        <v>45924</v>
      </c>
      <c r="I288" s="17" cm="1">
        <f t="array" ref="I288">_xlfn.XLOOKUP(1,($A$2:$A$3001=I$1)*($B$2:$B$3001=$H288),$E$2:$E$3001,"")</f>
        <v>-1.24301E-4</v>
      </c>
      <c r="J288" s="17" cm="1">
        <f t="array" ref="J288">_xlfn.XLOOKUP(1,(returns__6[ticker]=$J$1)*(returns__6[price_date]=H288),returns__6[simple_return],"")</f>
        <v>1.0916389999999999E-3</v>
      </c>
      <c r="K288" s="17" cm="1">
        <f t="array" ref="K288">_xlfn.XLOOKUP(1,(returns__6[ticker]=$K$1)*(returns__6[price_date]=H288),returns__6[simple_return],"")</f>
        <v>-2.89923E-3</v>
      </c>
      <c r="L288" s="17" cm="1">
        <f t="array" ref="L288">_xlfn.XLOOKUP(1,(returns__6[ticker]=$L$1)*(returns__6[price_date]=H288),returns__6[simple_return],"")</f>
        <v>-6.8676539999999999E-3</v>
      </c>
      <c r="M288" s="17" cm="1">
        <f t="array" ref="M288">_xlfn.XLOOKUP(1,(returns__6[ticker]=$M$1)*(returns__6[price_date]=H288),returns__6[simple_return],"")</f>
        <v>7.3304744000000005E-2</v>
      </c>
      <c r="N288" s="17" cm="1">
        <f t="array" ref="N288">_xlfn.XLOOKUP(1,(returns__6[ticker]=$N$1)*(returns__6[price_date]=H288),returns__6[simple_return],"")</f>
        <v>-5.9049299999999997E-5</v>
      </c>
    </row>
    <row r="289" spans="1:14" x14ac:dyDescent="0.35">
      <c r="A289" t="s">
        <v>11</v>
      </c>
      <c r="B289" s="1">
        <v>45574</v>
      </c>
      <c r="C289">
        <v>276.93</v>
      </c>
      <c r="D289">
        <v>274.95999999999998</v>
      </c>
      <c r="E289">
        <v>7.1646790000000002E-3</v>
      </c>
      <c r="F289">
        <v>7.1391340000000001E-3</v>
      </c>
      <c r="H289" s="7">
        <v>45925</v>
      </c>
      <c r="I289" s="17" cm="1">
        <f t="array" ref="I289">_xlfn.XLOOKUP(1,($A$2:$A$3001=I$1)*($B$2:$B$3001=$H289),$E$2:$E$3001,"")</f>
        <v>2.4241670000000001E-3</v>
      </c>
      <c r="J289" s="17" cm="1">
        <f t="array" ref="J289">_xlfn.XLOOKUP(1,(returns__6[ticker]=$J$1)*(returns__6[price_date]=H289),returns__6[simple_return],"")</f>
        <v>-9.4603759999999995E-3</v>
      </c>
      <c r="K289" s="17" cm="1">
        <f t="array" ref="K289">_xlfn.XLOOKUP(1,(returns__6[ticker]=$K$1)*(returns__6[price_date]=H289),returns__6[simple_return],"")</f>
        <v>-8.8110900000000004E-4</v>
      </c>
      <c r="L289" s="17" cm="1">
        <f t="array" ref="L289">_xlfn.XLOOKUP(1,(returns__6[ticker]=$L$1)*(returns__6[price_date]=H289),returns__6[simple_return],"")</f>
        <v>-3.6745973000000001E-2</v>
      </c>
      <c r="M289" s="17" cm="1">
        <f t="array" ref="M289">_xlfn.XLOOKUP(1,(returns__6[ticker]=$M$1)*(returns__6[price_date]=H289),returns__6[simple_return],"")</f>
        <v>4.6447745999999998E-2</v>
      </c>
      <c r="N289" s="17" cm="1">
        <f t="array" ref="N289">_xlfn.XLOOKUP(1,(returns__6[ticker]=$N$1)*(returns__6[price_date]=H289),returns__6[simple_return],"")</f>
        <v>-1.1072399E-2</v>
      </c>
    </row>
    <row r="290" spans="1:14" x14ac:dyDescent="0.35">
      <c r="A290" t="s">
        <v>6</v>
      </c>
      <c r="B290" s="1">
        <v>45575</v>
      </c>
      <c r="C290">
        <v>164.18</v>
      </c>
      <c r="D290">
        <v>171.02</v>
      </c>
      <c r="E290">
        <v>-3.9995322E-2</v>
      </c>
      <c r="F290">
        <v>-4.0817121999999997E-2</v>
      </c>
      <c r="H290" s="7">
        <v>45926</v>
      </c>
      <c r="I290" s="17" cm="1">
        <f t="array" ref="I290">_xlfn.XLOOKUP(1,($A$2:$A$3001=I$1)*($B$2:$B$3001=$H290),$E$2:$E$3001,"")</f>
        <v>-1.1223413999999999E-2</v>
      </c>
      <c r="J290" s="17" cm="1">
        <f t="array" ref="J290">_xlfn.XLOOKUP(1,(returns__6[ticker]=$J$1)*(returns__6[price_date]=H290),returns__6[simple_return],"")</f>
        <v>-4.6712289999999998E-3</v>
      </c>
      <c r="K290" s="17" cm="1">
        <f t="array" ref="K290">_xlfn.XLOOKUP(1,(returns__6[ticker]=$K$1)*(returns__6[price_date]=H290),returns__6[simple_return],"")</f>
        <v>4.4094299999999998E-3</v>
      </c>
      <c r="L290" s="17" cm="1">
        <f t="array" ref="L290">_xlfn.XLOOKUP(1,(returns__6[ticker]=$L$1)*(returns__6[price_date]=H290),returns__6[simple_return],"")</f>
        <v>1.3924068E-2</v>
      </c>
      <c r="M290" s="17" cm="1">
        <f t="array" ref="M290">_xlfn.XLOOKUP(1,(returns__6[ticker]=$M$1)*(returns__6[price_date]=H290),returns__6[simple_return],"")</f>
        <v>-7.6363200000000003E-3</v>
      </c>
      <c r="N290" s="17" cm="1">
        <f t="array" ref="N290">_xlfn.XLOOKUP(1,(returns__6[ticker]=$N$1)*(returns__6[price_date]=H290),returns__6[simple_return],"")</f>
        <v>7.2851039999999997E-3</v>
      </c>
    </row>
    <row r="291" spans="1:14" x14ac:dyDescent="0.35">
      <c r="A291" t="s">
        <v>7</v>
      </c>
      <c r="B291" s="1">
        <v>45575</v>
      </c>
      <c r="C291">
        <v>185.69</v>
      </c>
      <c r="D291">
        <v>185.95</v>
      </c>
      <c r="E291">
        <v>-1.3982249999999999E-3</v>
      </c>
      <c r="F291">
        <v>-1.399204E-3</v>
      </c>
      <c r="H291" s="7">
        <v>45929</v>
      </c>
      <c r="I291" s="17" cm="1">
        <f t="array" ref="I291">_xlfn.XLOOKUP(1,($A$2:$A$3001=I$1)*($B$2:$B$3001=$H291),$E$2:$E$3001,"")</f>
        <v>1.1915214E-2</v>
      </c>
      <c r="J291" s="17" cm="1">
        <f t="array" ref="J291">_xlfn.XLOOKUP(1,(returns__6[ticker]=$J$1)*(returns__6[price_date]=H291),returns__6[simple_return],"")</f>
        <v>-1.9818849999999999E-2</v>
      </c>
      <c r="K291" s="17" cm="1">
        <f t="array" ref="K291">_xlfn.XLOOKUP(1,(returns__6[ticker]=$K$1)*(returns__6[price_date]=H291),returns__6[simple_return],"")</f>
        <v>1.843831E-3</v>
      </c>
      <c r="L291" s="17" cm="1">
        <f t="array" ref="L291">_xlfn.XLOOKUP(1,(returns__6[ticker]=$L$1)*(returns__6[price_date]=H291),returns__6[simple_return],"")</f>
        <v>2.7189670000000001E-3</v>
      </c>
      <c r="M291" s="17" cm="1">
        <f t="array" ref="M291">_xlfn.XLOOKUP(1,(returns__6[ticker]=$M$1)*(returns__6[price_date]=H291),returns__6[simple_return],"")</f>
        <v>-9.3783819999999993E-3</v>
      </c>
      <c r="N291" s="17" cm="1">
        <f t="array" ref="N291">_xlfn.XLOOKUP(1,(returns__6[ticker]=$N$1)*(returns__6[price_date]=H291),returns__6[simple_return],"")</f>
        <v>8.2698519999999994E-3</v>
      </c>
    </row>
    <row r="292" spans="1:14" x14ac:dyDescent="0.35">
      <c r="A292" t="s">
        <v>8</v>
      </c>
      <c r="B292" s="1">
        <v>45575</v>
      </c>
      <c r="C292">
        <v>270.47000000000003</v>
      </c>
      <c r="D292">
        <v>271.42</v>
      </c>
      <c r="E292">
        <v>-3.5001110000000002E-3</v>
      </c>
      <c r="F292">
        <v>-3.5062499999999998E-3</v>
      </c>
      <c r="H292" s="7">
        <v>45930</v>
      </c>
      <c r="I292" s="17" cm="1">
        <f t="array" ref="I292">_xlfn.XLOOKUP(1,($A$2:$A$3001=I$1)*($B$2:$B$3001=$H292),$E$2:$E$3001,"")</f>
        <v>2.664849E-3</v>
      </c>
      <c r="J292" s="17" cm="1">
        <f t="array" ref="J292">_xlfn.XLOOKUP(1,(returns__6[ticker]=$J$1)*(returns__6[price_date]=H292),returns__6[simple_return],"")</f>
        <v>6.1299179999999998E-3</v>
      </c>
      <c r="K292" s="17" cm="1">
        <f t="array" ref="K292">_xlfn.XLOOKUP(1,(returns__6[ticker]=$K$1)*(returns__6[price_date]=H292),returns__6[simple_return],"")</f>
        <v>-2.9651486000000001E-2</v>
      </c>
      <c r="L292" s="17" cm="1">
        <f t="array" ref="L292">_xlfn.XLOOKUP(1,(returns__6[ticker]=$L$1)*(returns__6[price_date]=H292),returns__6[simple_return],"")</f>
        <v>5.0226424999999998E-2</v>
      </c>
      <c r="M292" s="17" cm="1">
        <f t="array" ref="M292">_xlfn.XLOOKUP(1,(returns__6[ticker]=$M$1)*(returns__6[price_date]=H292),returns__6[simple_return],"")</f>
        <v>2.0390823999999998E-2</v>
      </c>
      <c r="N292" s="17" cm="1">
        <f t="array" ref="N292">_xlfn.XLOOKUP(1,(returns__6[ticker]=$N$1)*(returns__6[price_date]=H292),returns__6[simple_return],"")</f>
        <v>3.5865480000000002E-3</v>
      </c>
    </row>
    <row r="293" spans="1:14" x14ac:dyDescent="0.35">
      <c r="A293" t="s">
        <v>9</v>
      </c>
      <c r="B293" s="1">
        <v>45575</v>
      </c>
      <c r="C293">
        <v>910.69</v>
      </c>
      <c r="D293">
        <v>919.74</v>
      </c>
      <c r="E293">
        <v>-9.8397369999999994E-3</v>
      </c>
      <c r="F293">
        <v>-9.8884669999999997E-3</v>
      </c>
      <c r="H293" s="7">
        <v>45931</v>
      </c>
      <c r="I293" s="17" cm="1">
        <f t="array" ref="I293">_xlfn.XLOOKUP(1,($A$2:$A$3001=I$1)*($B$2:$B$3001=$H293),$E$2:$E$3001,"")</f>
        <v>1.3721491000000001E-2</v>
      </c>
      <c r="J293" s="17" cm="1">
        <f t="array" ref="J293">_xlfn.XLOOKUP(1,(returns__6[ticker]=$J$1)*(returns__6[price_date]=H293),returns__6[simple_return],"")</f>
        <v>1.0548330999999999E-2</v>
      </c>
      <c r="K293" s="17" cm="1">
        <f t="array" ref="K293">_xlfn.XLOOKUP(1,(returns__6[ticker]=$K$1)*(returns__6[price_date]=H293),returns__6[simple_return],"")</f>
        <v>-1.083815E-2</v>
      </c>
      <c r="L293" s="17" cm="1">
        <f t="array" ref="L293">_xlfn.XLOOKUP(1,(returns__6[ticker]=$L$1)*(returns__6[price_date]=H293),returns__6[simple_return],"")</f>
        <v>8.1808649999999997E-2</v>
      </c>
      <c r="M293" s="17" cm="1">
        <f t="array" ref="M293">_xlfn.XLOOKUP(1,(returns__6[ticker]=$M$1)*(returns__6[price_date]=H293),returns__6[simple_return],"")</f>
        <v>-2.1410729999999998E-3</v>
      </c>
      <c r="N293" s="17" cm="1">
        <f t="array" ref="N293">_xlfn.XLOOKUP(1,(returns__6[ticker]=$N$1)*(returns__6[price_date]=H293),returns__6[simple_return],"")</f>
        <v>1.8893901000000001E-2</v>
      </c>
    </row>
    <row r="294" spans="1:14" x14ac:dyDescent="0.35">
      <c r="A294" t="s">
        <v>10</v>
      </c>
      <c r="B294" s="1">
        <v>45575</v>
      </c>
      <c r="C294">
        <v>72.540000000000006</v>
      </c>
      <c r="D294">
        <v>72.84</v>
      </c>
      <c r="E294">
        <v>-4.1186160000000003E-3</v>
      </c>
      <c r="F294">
        <v>-4.1271210000000001E-3</v>
      </c>
      <c r="H294" s="7">
        <v>45932</v>
      </c>
      <c r="I294" s="17" cm="1">
        <f t="array" ref="I294">_xlfn.XLOOKUP(1,($A$2:$A$3001=I$1)*($B$2:$B$3001=$H294),$E$2:$E$3001,"")</f>
        <v>3.4875921999999997E-2</v>
      </c>
      <c r="J294" s="17" cm="1">
        <f t="array" ref="J294">_xlfn.XLOOKUP(1,(returns__6[ticker]=$J$1)*(returns__6[price_date]=H294),returns__6[simple_return],"")</f>
        <v>1.4367558000000001E-2</v>
      </c>
      <c r="K294" s="17" cm="1">
        <f t="array" ref="K294">_xlfn.XLOOKUP(1,(returns__6[ticker]=$K$1)*(returns__6[price_date]=H294),returns__6[simple_return],"")</f>
        <v>5.8436820000000002E-3</v>
      </c>
      <c r="L294" s="17" cm="1">
        <f t="array" ref="L294">_xlfn.XLOOKUP(1,(returns__6[ticker]=$L$1)*(returns__6[price_date]=H294),returns__6[simple_return],"")</f>
        <v>-6.7480800000000001E-3</v>
      </c>
      <c r="M294" s="17" cm="1">
        <f t="array" ref="M294">_xlfn.XLOOKUP(1,(returns__6[ticker]=$M$1)*(returns__6[price_date]=H294),returns__6[simple_return],"")</f>
        <v>2.7536059000000002E-2</v>
      </c>
      <c r="N294" s="17" cm="1">
        <f t="array" ref="N294">_xlfn.XLOOKUP(1,(returns__6[ticker]=$N$1)*(returns__6[price_date]=H294),returns__6[simple_return],"")</f>
        <v>-5.4049390000000001E-3</v>
      </c>
    </row>
    <row r="295" spans="1:14" x14ac:dyDescent="0.35">
      <c r="A295" t="s">
        <v>11</v>
      </c>
      <c r="B295" s="1">
        <v>45575</v>
      </c>
      <c r="C295">
        <v>277.47000000000003</v>
      </c>
      <c r="D295">
        <v>276.93</v>
      </c>
      <c r="E295">
        <v>1.9499509999999999E-3</v>
      </c>
      <c r="F295">
        <v>1.9480529999999999E-3</v>
      </c>
      <c r="H295" s="7">
        <v>45933</v>
      </c>
      <c r="I295" s="17" cm="1">
        <f t="array" ref="I295">_xlfn.XLOOKUP(1,($A$2:$A$3001=I$1)*($B$2:$B$3001=$H295),$E$2:$E$3001,"")</f>
        <v>-2.9812054000000001E-2</v>
      </c>
      <c r="J295" s="17" cm="1">
        <f t="array" ref="J295">_xlfn.XLOOKUP(1,(returns__6[ticker]=$J$1)*(returns__6[price_date]=H295),returns__6[simple_return],"")</f>
        <v>5.6183100000000005E-4</v>
      </c>
      <c r="K295" s="17" cm="1">
        <f t="array" ref="K295">_xlfn.XLOOKUP(1,(returns__6[ticker]=$K$1)*(returns__6[price_date]=H295),returns__6[simple_return],"")</f>
        <v>-7.2621600000000001E-4</v>
      </c>
      <c r="L295" s="17" cm="1">
        <f t="array" ref="L295">_xlfn.XLOOKUP(1,(returns__6[ticker]=$L$1)*(returns__6[price_date]=H295),returns__6[simple_return],"")</f>
        <v>2.4419100999999999E-2</v>
      </c>
      <c r="M295" s="17" cm="1">
        <f t="array" ref="M295">_xlfn.XLOOKUP(1,(returns__6[ticker]=$M$1)*(returns__6[price_date]=H295),returns__6[simple_return],"")</f>
        <v>2.32019E-4</v>
      </c>
      <c r="N295" s="17" cm="1">
        <f t="array" ref="N295">_xlfn.XLOOKUP(1,(returns__6[ticker]=$N$1)*(returns__6[price_date]=H295),returns__6[simple_return],"")</f>
        <v>1.12444E-2</v>
      </c>
    </row>
    <row r="296" spans="1:14" x14ac:dyDescent="0.35">
      <c r="A296" t="s">
        <v>6</v>
      </c>
      <c r="B296" s="1">
        <v>45576</v>
      </c>
      <c r="C296">
        <v>167.89</v>
      </c>
      <c r="D296">
        <v>164.18</v>
      </c>
      <c r="E296">
        <v>2.259715E-2</v>
      </c>
      <c r="F296">
        <v>2.2345615999999999E-2</v>
      </c>
      <c r="H296" s="7">
        <v>45936</v>
      </c>
      <c r="I296" s="17" cm="1">
        <f t="array" ref="I296">_xlfn.XLOOKUP(1,($A$2:$A$3001=I$1)*($B$2:$B$3001=$H296),$E$2:$E$3001,"")</f>
        <v>0.23708022100000001</v>
      </c>
      <c r="J296" s="17" cm="1">
        <f t="array" ref="J296">_xlfn.XLOOKUP(1,(returns__6[ticker]=$J$1)*(returns__6[price_date]=H296),returns__6[simple_return],"")</f>
        <v>-8.5113930000000008E-3</v>
      </c>
      <c r="K296" s="17" cm="1">
        <f t="array" ref="K296">_xlfn.XLOOKUP(1,(returns__6[ticker]=$K$1)*(returns__6[price_date]=H296),returns__6[simple_return],"")</f>
        <v>5.2991760000000001E-3</v>
      </c>
      <c r="L296" s="17" cm="1">
        <f t="array" ref="L296">_xlfn.XLOOKUP(1,(returns__6[ticker]=$L$1)*(returns__6[price_date]=H296),returns__6[simple_return],"")</f>
        <v>6.1676209999999999E-3</v>
      </c>
      <c r="M296" s="17" cm="1">
        <f t="array" ref="M296">_xlfn.XLOOKUP(1,(returns__6[ticker]=$M$1)*(returns__6[price_date]=H296),returns__6[simple_return],"")</f>
        <v>3.1315240000000001E-2</v>
      </c>
      <c r="N296" s="17" cm="1">
        <f t="array" ref="N296">_xlfn.XLOOKUP(1,(returns__6[ticker]=$N$1)*(returns__6[price_date]=H296),returns__6[simple_return],"")</f>
        <v>-1.6007319999999999E-3</v>
      </c>
    </row>
    <row r="297" spans="1:14" x14ac:dyDescent="0.35">
      <c r="A297" t="s">
        <v>7</v>
      </c>
      <c r="B297" s="1">
        <v>45576</v>
      </c>
      <c r="C297">
        <v>181.48</v>
      </c>
      <c r="D297">
        <v>185.69</v>
      </c>
      <c r="E297">
        <v>-2.2672195999999999E-2</v>
      </c>
      <c r="F297">
        <v>-2.2933162E-2</v>
      </c>
      <c r="H297" s="7">
        <v>45937</v>
      </c>
      <c r="I297" s="17" cm="1">
        <f t="array" ref="I297">_xlfn.XLOOKUP(1,($A$2:$A$3001=I$1)*($B$2:$B$3001=$H297),$E$2:$E$3001,"")</f>
        <v>3.8289726000000003E-2</v>
      </c>
      <c r="J297" s="17" cm="1">
        <f t="array" ref="J297">_xlfn.XLOOKUP(1,(returns__6[ticker]=$J$1)*(returns__6[price_date]=H297),returns__6[simple_return],"")</f>
        <v>2.742258E-3</v>
      </c>
      <c r="K297" s="17" cm="1">
        <f t="array" ref="K297">_xlfn.XLOOKUP(1,(returns__6[ticker]=$K$1)*(returns__6[price_date]=H297),returns__6[simple_return],"")</f>
        <v>-1.2108799E-2</v>
      </c>
      <c r="L297" s="17" cm="1">
        <f t="array" ref="L297">_xlfn.XLOOKUP(1,(returns__6[ticker]=$L$1)*(returns__6[price_date]=H297),returns__6[simple_return],"")</f>
        <v>-1.6803740000000001E-3</v>
      </c>
      <c r="M297" s="17" cm="1">
        <f t="array" ref="M297">_xlfn.XLOOKUP(1,(returns__6[ticker]=$M$1)*(returns__6[price_date]=H297),returns__6[simple_return],"")</f>
        <v>-2.1929825E-2</v>
      </c>
      <c r="N297" s="17" cm="1">
        <f t="array" ref="N297">_xlfn.XLOOKUP(1,(returns__6[ticker]=$N$1)*(returns__6[price_date]=H297),returns__6[simple_return],"")</f>
        <v>8.9899219999999991E-3</v>
      </c>
    </row>
    <row r="298" spans="1:14" x14ac:dyDescent="0.35">
      <c r="A298" t="s">
        <v>8</v>
      </c>
      <c r="B298" s="1">
        <v>45576</v>
      </c>
      <c r="C298">
        <v>276.16000000000003</v>
      </c>
      <c r="D298">
        <v>270.47000000000003</v>
      </c>
      <c r="E298">
        <v>2.1037453000000001E-2</v>
      </c>
      <c r="F298">
        <v>2.0819220999999999E-2</v>
      </c>
      <c r="H298" s="7">
        <v>45938</v>
      </c>
      <c r="I298" s="17" cm="1">
        <f t="array" ref="I298">_xlfn.XLOOKUP(1,($A$2:$A$3001=I$1)*($B$2:$B$3001=$H298),$E$2:$E$3001,"")</f>
        <v>0.113706208</v>
      </c>
      <c r="J298" s="17" cm="1">
        <f t="array" ref="J298">_xlfn.XLOOKUP(1,(returns__6[ticker]=$J$1)*(returns__6[price_date]=H298),returns__6[simple_return],"")</f>
        <v>2.7020599999999999E-2</v>
      </c>
      <c r="K298" s="17" cm="1">
        <f t="array" ref="K298">_xlfn.XLOOKUP(1,(returns__6[ticker]=$K$1)*(returns__6[price_date]=H298),returns__6[simple_return],"")</f>
        <v>-1.2653596E-2</v>
      </c>
      <c r="L298" s="17" cm="1">
        <f t="array" ref="L298">_xlfn.XLOOKUP(1,(returns__6[ticker]=$L$1)*(returns__6[price_date]=H298),returns__6[simple_return],"")</f>
        <v>2.477389E-3</v>
      </c>
      <c r="M298" s="17" cm="1">
        <f t="array" ref="M298">_xlfn.XLOOKUP(1,(returns__6[ticker]=$M$1)*(returns__6[price_date]=H298),returns__6[simple_return],"")</f>
        <v>6.3585143999999996E-2</v>
      </c>
      <c r="N298" s="17" cm="1">
        <f t="array" ref="N298">_xlfn.XLOOKUP(1,(returns__6[ticker]=$N$1)*(returns__6[price_date]=H298),returns__6[simple_return],"")</f>
        <v>-3.0077749999999999E-3</v>
      </c>
    </row>
    <row r="299" spans="1:14" x14ac:dyDescent="0.35">
      <c r="A299" t="s">
        <v>9</v>
      </c>
      <c r="B299" s="1">
        <v>45576</v>
      </c>
      <c r="C299">
        <v>932.06</v>
      </c>
      <c r="D299">
        <v>910.69</v>
      </c>
      <c r="E299">
        <v>2.3465724E-2</v>
      </c>
      <c r="F299">
        <v>2.3194636000000001E-2</v>
      </c>
      <c r="H299" s="7">
        <v>45939</v>
      </c>
      <c r="I299" s="17" cm="1">
        <f t="array" ref="I299">_xlfn.XLOOKUP(1,($A$2:$A$3001=I$1)*($B$2:$B$3001=$H299),$E$2:$E$3001,"")</f>
        <v>-1.1334692E-2</v>
      </c>
      <c r="J299" s="17" cm="1">
        <f t="array" ref="J299">_xlfn.XLOOKUP(1,(returns__6[ticker]=$J$1)*(returns__6[price_date]=H299),returns__6[simple_return],"")</f>
        <v>-1.389291E-3</v>
      </c>
      <c r="K299" s="17" cm="1">
        <f t="array" ref="K299">_xlfn.XLOOKUP(1,(returns__6[ticker]=$K$1)*(returns__6[price_date]=H299),returns__6[simple_return],"")</f>
        <v>1.9146440000000001E-3</v>
      </c>
      <c r="L299" s="17" cm="1">
        <f t="array" ref="L299">_xlfn.XLOOKUP(1,(returns__6[ticker]=$L$1)*(returns__6[price_date]=H299),returns__6[simple_return],"")</f>
        <v>1.1386746999999999E-2</v>
      </c>
      <c r="M299" s="17" cm="1">
        <f t="array" ref="M299">_xlfn.XLOOKUP(1,(returns__6[ticker]=$M$1)*(returns__6[price_date]=H299),returns__6[simple_return],"")</f>
        <v>-1.9675676E-2</v>
      </c>
      <c r="N299" s="17" cm="1">
        <f t="array" ref="N299">_xlfn.XLOOKUP(1,(returns__6[ticker]=$N$1)*(returns__6[price_date]=H299),returns__6[simple_return],"")</f>
        <v>-1.2295082000000001E-2</v>
      </c>
    </row>
    <row r="300" spans="1:14" x14ac:dyDescent="0.35">
      <c r="A300" t="s">
        <v>10</v>
      </c>
      <c r="B300" s="1">
        <v>45576</v>
      </c>
      <c r="C300">
        <v>74.010000000000005</v>
      </c>
      <c r="D300">
        <v>72.540000000000006</v>
      </c>
      <c r="E300">
        <v>2.0264681999999999E-2</v>
      </c>
      <c r="F300">
        <v>2.0062085E-2</v>
      </c>
      <c r="H300" s="7">
        <v>45940</v>
      </c>
      <c r="I300" s="17" cm="1">
        <f t="array" ref="I300">_xlfn.XLOOKUP(1,($A$2:$A$3001=I$1)*($B$2:$B$3001=$H300),$E$2:$E$3001,"")</f>
        <v>-7.7246769000000007E-2</v>
      </c>
      <c r="J300" s="17" cm="1">
        <f t="array" ref="J300">_xlfn.XLOOKUP(1,(returns__6[ticker]=$J$1)*(returns__6[price_date]=H300),returns__6[simple_return],"")</f>
        <v>-5.9098023E-2</v>
      </c>
      <c r="K300" s="17" cm="1">
        <f t="array" ref="K300">_xlfn.XLOOKUP(1,(returns__6[ticker]=$K$1)*(returns__6[price_date]=H300),returns__6[simple_return],"")</f>
        <v>-2.5212674000000001E-2</v>
      </c>
      <c r="L300" s="17" cm="1">
        <f t="array" ref="L300">_xlfn.XLOOKUP(1,(returns__6[ticker]=$L$1)*(returns__6[price_date]=H300),returns__6[simple_return],"")</f>
        <v>-2.5556789999999999E-2</v>
      </c>
      <c r="M300" s="17" cm="1">
        <f t="array" ref="M300">_xlfn.XLOOKUP(1,(returns__6[ticker]=$M$1)*(returns__6[price_date]=H300),returns__6[simple_return],"")</f>
        <v>-5.5910896000000002E-2</v>
      </c>
      <c r="N300" s="17" cm="1">
        <f t="array" ref="N300">_xlfn.XLOOKUP(1,(returns__6[ticker]=$N$1)*(returns__6[price_date]=H300),returns__6[simple_return],"")</f>
        <v>-9.7683260000000008E-3</v>
      </c>
    </row>
    <row r="301" spans="1:14" x14ac:dyDescent="0.35">
      <c r="A301" t="s">
        <v>11</v>
      </c>
      <c r="B301" s="1">
        <v>45576</v>
      </c>
      <c r="C301">
        <v>277.83999999999997</v>
      </c>
      <c r="D301">
        <v>277.47000000000003</v>
      </c>
      <c r="E301">
        <v>1.3334779999999999E-3</v>
      </c>
      <c r="F301">
        <v>1.3325889999999999E-3</v>
      </c>
      <c r="H301" s="7">
        <v>45943</v>
      </c>
      <c r="I301" s="17" cm="1">
        <f t="array" ref="I301">_xlfn.XLOOKUP(1,($A$2:$A$3001=I$1)*($B$2:$B$3001=$H301),$E$2:$E$3001,"")</f>
        <v>7.0730569999999998E-3</v>
      </c>
      <c r="J301" s="17" cm="1">
        <f t="array" ref="J301">_xlfn.XLOOKUP(1,(returns__6[ticker]=$J$1)*(returns__6[price_date]=H301),returns__6[simple_return],"")</f>
        <v>9.8789391000000004E-2</v>
      </c>
      <c r="K301" s="17" cm="1">
        <f t="array" ref="K301">_xlfn.XLOOKUP(1,(returns__6[ticker]=$K$1)*(returns__6[price_date]=H301),returns__6[simple_return],"")</f>
        <v>2.1691014000000002E-2</v>
      </c>
      <c r="L301" s="17" cm="1">
        <f t="array" ref="L301">_xlfn.XLOOKUP(1,(returns__6[ticker]=$L$1)*(returns__6[price_date]=H301),returns__6[simple_return],"")</f>
        <v>-1.6904822E-2</v>
      </c>
      <c r="M301" s="17" cm="1">
        <f t="array" ref="M301">_xlfn.XLOOKUP(1,(returns__6[ticker]=$M$1)*(returns__6[price_date]=H301),returns__6[simple_return],"")</f>
        <v>4.415372E-2</v>
      </c>
      <c r="N301" s="17" cm="1">
        <f t="array" ref="N301">_xlfn.XLOOKUP(1,(returns__6[ticker]=$N$1)*(returns__6[price_date]=H301),returns__6[simple_return],"")</f>
        <v>-1.018478E-3</v>
      </c>
    </row>
    <row r="302" spans="1:14" x14ac:dyDescent="0.35">
      <c r="A302" t="s">
        <v>6</v>
      </c>
      <c r="B302" s="1">
        <v>45579</v>
      </c>
      <c r="C302">
        <v>165.27</v>
      </c>
      <c r="D302">
        <v>167.89</v>
      </c>
      <c r="E302">
        <v>-1.5605456E-2</v>
      </c>
      <c r="F302">
        <v>-1.5728503000000001E-2</v>
      </c>
      <c r="H302" s="7">
        <v>45944</v>
      </c>
      <c r="I302" s="17" cm="1">
        <f t="array" ref="I302">_xlfn.XLOOKUP(1,($A$2:$A$3001=I$1)*($B$2:$B$3001=$H302),$E$2:$E$3001,"")</f>
        <v>7.7164770000000002E-3</v>
      </c>
      <c r="J302" s="17" cm="1">
        <f t="array" ref="J302">_xlfn.XLOOKUP(1,(returns__6[ticker]=$J$1)*(returns__6[price_date]=H302),returns__6[simple_return],"")</f>
        <v>-3.5239697E-2</v>
      </c>
      <c r="K302" s="17" cm="1">
        <f t="array" ref="K302">_xlfn.XLOOKUP(1,(returns__6[ticker]=$K$1)*(returns__6[price_date]=H302),returns__6[simple_return],"")</f>
        <v>3.0112652E-2</v>
      </c>
      <c r="L302" s="17" cm="1">
        <f t="array" ref="L302">_xlfn.XLOOKUP(1,(returns__6[ticker]=$L$1)*(returns__6[price_date]=H302),returns__6[simple_return],"")</f>
        <v>-8.6038569999999995E-3</v>
      </c>
      <c r="M302" s="17" cm="1">
        <f t="array" ref="M302">_xlfn.XLOOKUP(1,(returns__6[ticker]=$M$1)*(returns__6[price_date]=H302),returns__6[simple_return],"")</f>
        <v>-3.546258E-2</v>
      </c>
      <c r="N302" s="17" cm="1">
        <f t="array" ref="N302">_xlfn.XLOOKUP(1,(returns__6[ticker]=$N$1)*(returns__6[price_date]=H302),returns__6[simple_return],"")</f>
        <v>1.4797553E-2</v>
      </c>
    </row>
    <row r="303" spans="1:14" x14ac:dyDescent="0.35">
      <c r="A303" t="s">
        <v>7</v>
      </c>
      <c r="B303" s="1">
        <v>45579</v>
      </c>
      <c r="C303">
        <v>182.31</v>
      </c>
      <c r="D303">
        <v>181.48</v>
      </c>
      <c r="E303">
        <v>4.5735070000000001E-3</v>
      </c>
      <c r="F303">
        <v>4.5630799999999997E-3</v>
      </c>
      <c r="H303" s="7">
        <v>45945</v>
      </c>
      <c r="I303" s="17" cm="1">
        <f t="array" ref="I303">_xlfn.XLOOKUP(1,($A$2:$A$3001=I$1)*($B$2:$B$3001=$H303),$E$2:$E$3001,"")</f>
        <v>9.4043742999999999E-2</v>
      </c>
      <c r="J303" s="17" cm="1">
        <f t="array" ref="J303">_xlfn.XLOOKUP(1,(returns__6[ticker]=$J$1)*(returns__6[price_date]=H303),returns__6[simple_return],"")</f>
        <v>2.0922326000000002E-2</v>
      </c>
      <c r="K303" s="17" cm="1">
        <f t="array" ref="K303">_xlfn.XLOOKUP(1,(returns__6[ticker]=$K$1)*(returns__6[price_date]=H303),returns__6[simple_return],"")</f>
        <v>-6.57954E-3</v>
      </c>
      <c r="L303" s="17" cm="1">
        <f t="array" ref="L303">_xlfn.XLOOKUP(1,(returns__6[ticker]=$L$1)*(returns__6[price_date]=H303),returns__6[simple_return],"")</f>
        <v>1.7504769999999999E-2</v>
      </c>
      <c r="M303" s="17" cm="1">
        <f t="array" ref="M303">_xlfn.XLOOKUP(1,(returns__6[ticker]=$M$1)*(returns__6[price_date]=H303),returns__6[simple_return],"")</f>
        <v>3.0967293E-2</v>
      </c>
      <c r="N303" s="17" cm="1">
        <f t="array" ref="N303">_xlfn.XLOOKUP(1,(returns__6[ticker]=$N$1)*(returns__6[price_date]=H303),returns__6[simple_return],"")</f>
        <v>-7.721454E-3</v>
      </c>
    </row>
    <row r="304" spans="1:14" x14ac:dyDescent="0.35">
      <c r="A304" t="s">
        <v>8</v>
      </c>
      <c r="B304" s="1">
        <v>45579</v>
      </c>
      <c r="C304">
        <v>276.52</v>
      </c>
      <c r="D304">
        <v>276.16000000000003</v>
      </c>
      <c r="E304">
        <v>1.3035919999999999E-3</v>
      </c>
      <c r="F304">
        <v>1.3027430000000001E-3</v>
      </c>
      <c r="H304" s="7">
        <v>45946</v>
      </c>
      <c r="I304" s="17" cm="1">
        <f t="array" ref="I304">_xlfn.XLOOKUP(1,($A$2:$A$3001=I$1)*($B$2:$B$3001=$H304),$E$2:$E$3001,"")</f>
        <v>-1.6932104E-2</v>
      </c>
      <c r="J304" s="17" cm="1">
        <f t="array" ref="J304">_xlfn.XLOOKUP(1,(returns__6[ticker]=$J$1)*(returns__6[price_date]=H304),returns__6[simple_return],"")</f>
        <v>8.0266420000000005E-3</v>
      </c>
      <c r="K304" s="17" cm="1">
        <f t="array" ref="K304">_xlfn.XLOOKUP(1,(returns__6[ticker]=$K$1)*(returns__6[price_date]=H304),returns__6[simple_return],"")</f>
        <v>-2.2802879000000002E-2</v>
      </c>
      <c r="L304" s="17" cm="1">
        <f t="array" ref="L304">_xlfn.XLOOKUP(1,(returns__6[ticker]=$L$1)*(returns__6[price_date]=H304),returns__6[simple_return],"")</f>
        <v>-8.6985980000000001E-3</v>
      </c>
      <c r="M304" s="17" cm="1">
        <f t="array" ref="M304">_xlfn.XLOOKUP(1,(returns__6[ticker]=$M$1)*(returns__6[price_date]=H304),returns__6[simple_return],"")</f>
        <v>-7.4249069999999997E-3</v>
      </c>
      <c r="N304" s="17" cm="1">
        <f t="array" ref="N304">_xlfn.XLOOKUP(1,(returns__6[ticker]=$N$1)*(returns__6[price_date]=H304),returns__6[simple_return],"")</f>
        <v>-2.9766554000000001E-2</v>
      </c>
    </row>
    <row r="305" spans="1:14" x14ac:dyDescent="0.35">
      <c r="A305" t="s">
        <v>9</v>
      </c>
      <c r="B305" s="1">
        <v>45579</v>
      </c>
      <c r="C305">
        <v>929.51</v>
      </c>
      <c r="D305">
        <v>932.06</v>
      </c>
      <c r="E305">
        <v>-2.735875E-3</v>
      </c>
      <c r="F305">
        <v>-2.7396249999999999E-3</v>
      </c>
      <c r="H305" s="7">
        <v>45947</v>
      </c>
      <c r="I305" s="17" cm="1">
        <f t="array" ref="I305">_xlfn.XLOOKUP(1,($A$2:$A$3001=I$1)*($B$2:$B$3001=$H305),$E$2:$E$3001,"")</f>
        <v>-6.3096860000000001E-3</v>
      </c>
      <c r="J305" s="17" cm="1">
        <f t="array" ref="J305">_xlfn.XLOOKUP(1,(returns__6[ticker]=$J$1)*(returns__6[price_date]=H305),returns__6[simple_return],"")</f>
        <v>-1.3610051999999999E-2</v>
      </c>
      <c r="K305" s="17" cm="1">
        <f t="array" ref="K305">_xlfn.XLOOKUP(1,(returns__6[ticker]=$K$1)*(returns__6[price_date]=H305),returns__6[simple_return],"")</f>
        <v>7.2728398E-2</v>
      </c>
      <c r="L305" s="17" cm="1">
        <f t="array" ref="L305">_xlfn.XLOOKUP(1,(returns__6[ticker]=$L$1)*(returns__6[price_date]=H305),returns__6[simple_return],"")</f>
        <v>-2.0198199E-2</v>
      </c>
      <c r="M305" s="17" cm="1">
        <f t="array" ref="M305">_xlfn.XLOOKUP(1,(returns__6[ticker]=$M$1)*(returns__6[price_date]=H305),returns__6[simple_return],"")</f>
        <v>-3.173524E-3</v>
      </c>
      <c r="N305" s="17" cm="1">
        <f t="array" ref="N305">_xlfn.XLOOKUP(1,(returns__6[ticker]=$N$1)*(returns__6[price_date]=H305),returns__6[simple_return],"")</f>
        <v>1.9350030000000001E-2</v>
      </c>
    </row>
    <row r="306" spans="1:14" x14ac:dyDescent="0.35">
      <c r="A306" t="s">
        <v>10</v>
      </c>
      <c r="B306" s="1">
        <v>45579</v>
      </c>
      <c r="C306">
        <v>77.680000000000007</v>
      </c>
      <c r="D306">
        <v>74.010000000000005</v>
      </c>
      <c r="E306">
        <v>4.9587894E-2</v>
      </c>
      <c r="F306">
        <v>4.8397605000000003E-2</v>
      </c>
      <c r="H306" s="7">
        <v>45950</v>
      </c>
      <c r="I306" s="17" cm="1">
        <f t="array" ref="I306">_xlfn.XLOOKUP(1,($A$2:$A$3001=I$1)*($B$2:$B$3001=$H306),$E$2:$E$3001,"")</f>
        <v>3.2091986000000003E-2</v>
      </c>
      <c r="J306" s="17" cm="1">
        <f t="array" ref="J306">_xlfn.XLOOKUP(1,(returns__6[ticker]=$J$1)*(returns__6[price_date]=H306),returns__6[simple_return],"")</f>
        <v>-2.57636E-4</v>
      </c>
      <c r="K306" s="17" cm="1">
        <f t="array" ref="K306">_xlfn.XLOOKUP(1,(returns__6[ticker]=$K$1)*(returns__6[price_date]=H306),returns__6[simple_return],"")</f>
        <v>8.2511110000000002E-3</v>
      </c>
      <c r="L306" s="17" cm="1">
        <f t="array" ref="L306">_xlfn.XLOOKUP(1,(returns__6[ticker]=$L$1)*(returns__6[price_date]=H306),returns__6[simple_return],"")</f>
        <v>7.63549E-3</v>
      </c>
      <c r="M306" s="17" cm="1">
        <f t="array" ref="M306">_xlfn.XLOOKUP(1,(returns__6[ticker]=$M$1)*(returns__6[price_date]=H306),returns__6[simple_return],"")</f>
        <v>-2.3990904E-2</v>
      </c>
      <c r="N306" s="17" cm="1">
        <f t="array" ref="N306">_xlfn.XLOOKUP(1,(returns__6[ticker]=$N$1)*(returns__6[price_date]=H306),returns__6[simple_return],"")</f>
        <v>7.3707920000000001E-3</v>
      </c>
    </row>
    <row r="307" spans="1:14" x14ac:dyDescent="0.35">
      <c r="A307" t="s">
        <v>11</v>
      </c>
      <c r="B307" s="1">
        <v>45579</v>
      </c>
      <c r="C307">
        <v>280.68</v>
      </c>
      <c r="D307">
        <v>277.83999999999997</v>
      </c>
      <c r="E307">
        <v>1.022171E-2</v>
      </c>
      <c r="F307">
        <v>1.0169822E-2</v>
      </c>
      <c r="H307" s="7">
        <v>45951</v>
      </c>
      <c r="I307" s="17" cm="1">
        <f t="array" ref="I307">_xlfn.XLOOKUP(1,($A$2:$A$3001=I$1)*($B$2:$B$3001=$H307),$E$2:$E$3001,"")</f>
        <v>-1.0517126999999999E-2</v>
      </c>
      <c r="J307" s="17" cm="1">
        <f t="array" ref="J307">_xlfn.XLOOKUP(1,(returns__6[ticker]=$J$1)*(returns__6[price_date]=H307),returns__6[simple_return],"")</f>
        <v>-1.8840912000000001E-2</v>
      </c>
      <c r="K307" s="17" cm="1">
        <f t="array" ref="K307">_xlfn.XLOOKUP(1,(returns__6[ticker]=$K$1)*(returns__6[price_date]=H307),returns__6[simple_return],"")</f>
        <v>1.6424402000000001E-2</v>
      </c>
      <c r="L307" s="17" cm="1">
        <f t="array" ref="L307">_xlfn.XLOOKUP(1,(returns__6[ticker]=$L$1)*(returns__6[price_date]=H307),returns__6[simple_return],"")</f>
        <v>-1.1607496E-2</v>
      </c>
      <c r="M307" s="17" cm="1">
        <f t="array" ref="M307">_xlfn.XLOOKUP(1,(returns__6[ticker]=$M$1)*(returns__6[price_date]=H307),returns__6[simple_return],"")</f>
        <v>-1.8406336999999998E-2</v>
      </c>
      <c r="N307" s="17" cm="1">
        <f t="array" ref="N307">_xlfn.XLOOKUP(1,(returns__6[ticker]=$N$1)*(returns__6[price_date]=H307),returns__6[simple_return],"")</f>
        <v>8.1298450000000001E-3</v>
      </c>
    </row>
    <row r="308" spans="1:14" x14ac:dyDescent="0.35">
      <c r="A308" t="s">
        <v>6</v>
      </c>
      <c r="B308" s="1">
        <v>45580</v>
      </c>
      <c r="C308">
        <v>156.63999999999999</v>
      </c>
      <c r="D308">
        <v>165.27</v>
      </c>
      <c r="E308">
        <v>-5.2217582999999998E-2</v>
      </c>
      <c r="F308">
        <v>-5.3630321000000002E-2</v>
      </c>
      <c r="H308" s="7">
        <v>45952</v>
      </c>
      <c r="I308" s="17" cm="1">
        <f t="array" ref="I308">_xlfn.XLOOKUP(1,($A$2:$A$3001=I$1)*($B$2:$B$3001=$H308),$E$2:$E$3001,"")</f>
        <v>-3.2768978999999997E-2</v>
      </c>
      <c r="J308" s="17" cm="1">
        <f t="array" ref="J308">_xlfn.XLOOKUP(1,(returns__6[ticker]=$J$1)*(returns__6[price_date]=H308),returns__6[simple_return],"")</f>
        <v>-6.8872940000000004E-3</v>
      </c>
      <c r="K308" s="17" cm="1">
        <f t="array" ref="K308">_xlfn.XLOOKUP(1,(returns__6[ticker]=$K$1)*(returns__6[price_date]=H308),returns__6[simple_return],"")</f>
        <v>-9.0648050000000004E-3</v>
      </c>
      <c r="L308" s="17" cm="1">
        <f t="array" ref="L308">_xlfn.XLOOKUP(1,(returns__6[ticker]=$L$1)*(returns__6[price_date]=H308),returns__6[simple_return],"")</f>
        <v>1.6083645000000001E-2</v>
      </c>
      <c r="M308" s="17" cm="1">
        <f t="array" ref="M308">_xlfn.XLOOKUP(1,(returns__6[ticker]=$M$1)*(returns__6[price_date]=H308),returns__6[simple_return],"")</f>
        <v>-3.8096367999999999E-2</v>
      </c>
      <c r="N308" s="17" cm="1">
        <f t="array" ref="N308">_xlfn.XLOOKUP(1,(returns__6[ticker]=$N$1)*(returns__6[price_date]=H308),returns__6[simple_return],"")</f>
        <v>-5.3281880000000002E-3</v>
      </c>
    </row>
    <row r="309" spans="1:14" x14ac:dyDescent="0.35">
      <c r="A309" t="s">
        <v>7</v>
      </c>
      <c r="B309" s="1">
        <v>45580</v>
      </c>
      <c r="C309">
        <v>175.98</v>
      </c>
      <c r="D309">
        <v>182.31</v>
      </c>
      <c r="E309">
        <v>-3.4721080000000001E-2</v>
      </c>
      <c r="F309">
        <v>-3.5338183000000002E-2</v>
      </c>
      <c r="H309" s="7">
        <v>45953</v>
      </c>
      <c r="I309" s="17" cm="1">
        <f t="array" ref="I309">_xlfn.XLOOKUP(1,($A$2:$A$3001=I$1)*($B$2:$B$3001=$H309),$E$2:$E$3001,"")</f>
        <v>2.0674977000000001E-2</v>
      </c>
      <c r="J309" s="17" cm="1">
        <f t="array" ref="J309">_xlfn.XLOOKUP(1,(returns__6[ticker]=$J$1)*(returns__6[price_date]=H309),returns__6[simple_return],"")</f>
        <v>1.1724949E-2</v>
      </c>
      <c r="K309" s="17" cm="1">
        <f t="array" ref="K309">_xlfn.XLOOKUP(1,(returns__6[ticker]=$K$1)*(returns__6[price_date]=H309),returns__6[simple_return],"")</f>
        <v>8.3238640000000003E-3</v>
      </c>
      <c r="L309" s="17" cm="1">
        <f t="array" ref="L309">_xlfn.XLOOKUP(1,(returns__6[ticker]=$L$1)*(returns__6[price_date]=H309),returns__6[simple_return],"")</f>
        <v>1.0597835999999999E-2</v>
      </c>
      <c r="M309" s="17" cm="1">
        <f t="array" ref="M309">_xlfn.XLOOKUP(1,(returns__6[ticker]=$M$1)*(returns__6[price_date]=H309),returns__6[simple_return],"")</f>
        <v>2.1221468E-2</v>
      </c>
      <c r="N309" s="17" cm="1">
        <f t="array" ref="N309">_xlfn.XLOOKUP(1,(returns__6[ticker]=$N$1)*(returns__6[price_date]=H309),returns__6[simple_return],"")</f>
        <v>1.7373180000000001E-3</v>
      </c>
    </row>
    <row r="310" spans="1:14" x14ac:dyDescent="0.35">
      <c r="A310" t="s">
        <v>8</v>
      </c>
      <c r="B310" s="1">
        <v>45580</v>
      </c>
      <c r="C310">
        <v>277.31</v>
      </c>
      <c r="D310">
        <v>276.52</v>
      </c>
      <c r="E310">
        <v>2.856936E-3</v>
      </c>
      <c r="F310">
        <v>2.8528630000000002E-3</v>
      </c>
      <c r="H310" s="7">
        <v>45954</v>
      </c>
      <c r="I310" s="17" cm="1">
        <f t="array" ref="I310">_xlfn.XLOOKUP(1,($A$2:$A$3001=I$1)*($B$2:$B$3001=$H310),$E$2:$E$3001,"")</f>
        <v>7.6301119000000001E-2</v>
      </c>
      <c r="J310" s="17" cm="1">
        <f t="array" ref="J310">_xlfn.XLOOKUP(1,(returns__6[ticker]=$J$1)*(returns__6[price_date]=H310),returns__6[simple_return],"")</f>
        <v>2.8580556999999999E-2</v>
      </c>
      <c r="K310" s="17" cm="1">
        <f t="array" ref="K310">_xlfn.XLOOKUP(1,(returns__6[ticker]=$K$1)*(returns__6[price_date]=H310),returns__6[simple_return],"")</f>
        <v>7.4099120000000003E-3</v>
      </c>
      <c r="L310" s="17" cm="1">
        <f t="array" ref="L310">_xlfn.XLOOKUP(1,(returns__6[ticker]=$L$1)*(returns__6[price_date]=H310),returns__6[simple_return],"")</f>
        <v>5.3712370000000001E-3</v>
      </c>
      <c r="M310" s="17" cm="1">
        <f t="array" ref="M310">_xlfn.XLOOKUP(1,(returns__6[ticker]=$M$1)*(returns__6[price_date]=H310),returns__6[simple_return],"")</f>
        <v>1.6431074E-2</v>
      </c>
      <c r="N310" s="17" cm="1">
        <f t="array" ref="N310">_xlfn.XLOOKUP(1,(returns__6[ticker]=$N$1)*(returns__6[price_date]=H310),returns__6[simple_return],"")</f>
        <v>4.1045209999999999E-3</v>
      </c>
    </row>
    <row r="311" spans="1:14" x14ac:dyDescent="0.35">
      <c r="A311" t="s">
        <v>9</v>
      </c>
      <c r="B311" s="1">
        <v>45580</v>
      </c>
      <c r="C311">
        <v>913.32</v>
      </c>
      <c r="D311">
        <v>929.51</v>
      </c>
      <c r="E311">
        <v>-1.7417779000000001E-2</v>
      </c>
      <c r="F311">
        <v>-1.7571254000000001E-2</v>
      </c>
      <c r="H311" s="7">
        <v>45957</v>
      </c>
      <c r="I311" s="17" cm="1">
        <f t="array" ref="I311">_xlfn.XLOOKUP(1,($A$2:$A$3001=I$1)*($B$2:$B$3001=$H311),$E$2:$E$3001,"")</f>
        <v>2.6688281000000001E-2</v>
      </c>
      <c r="J311" s="17" cm="1">
        <f t="array" ref="J311">_xlfn.XLOOKUP(1,(returns__6[ticker]=$J$1)*(returns__6[price_date]=H311),returns__6[simple_return],"")</f>
        <v>2.2364668000000001E-2</v>
      </c>
      <c r="K311" s="17" cm="1">
        <f t="array" ref="K311">_xlfn.XLOOKUP(1,(returns__6[ticker]=$K$1)*(returns__6[price_date]=H311),returns__6[simple_return],"")</f>
        <v>1.1494574E-2</v>
      </c>
      <c r="L311" s="17" cm="1">
        <f t="array" ref="L311">_xlfn.XLOOKUP(1,(returns__6[ticker]=$L$1)*(returns__6[price_date]=H311),returns__6[simple_return],"")</f>
        <v>1.163002E-3</v>
      </c>
      <c r="M311" s="17" cm="1">
        <f t="array" ref="M311">_xlfn.XLOOKUP(1,(returns__6[ticker]=$M$1)*(returns__6[price_date]=H311),returns__6[simple_return],"")</f>
        <v>5.4439557999999999E-2</v>
      </c>
      <c r="N311" s="17" cm="1">
        <f t="array" ref="N311">_xlfn.XLOOKUP(1,(returns__6[ticker]=$N$1)*(returns__6[price_date]=H311),returns__6[simple_return],"")</f>
        <v>1.266624E-3</v>
      </c>
    </row>
    <row r="312" spans="1:14" x14ac:dyDescent="0.35">
      <c r="A312" t="s">
        <v>10</v>
      </c>
      <c r="B312" s="1">
        <v>45580</v>
      </c>
      <c r="C312">
        <v>79.41</v>
      </c>
      <c r="D312">
        <v>77.680000000000007</v>
      </c>
      <c r="E312">
        <v>2.2270854999999999E-2</v>
      </c>
      <c r="F312">
        <v>2.2026481000000001E-2</v>
      </c>
      <c r="H312" s="7">
        <v>45958</v>
      </c>
      <c r="I312" s="17" cm="1">
        <f t="array" ref="I312">_xlfn.XLOOKUP(1,($A$2:$A$3001=I$1)*($B$2:$B$3001=$H312),$E$2:$E$3001,"")</f>
        <v>-6.3927289999999998E-3</v>
      </c>
      <c r="J312" s="17" cm="1">
        <f t="array" ref="J312">_xlfn.XLOOKUP(1,(returns__6[ticker]=$J$1)*(returns__6[price_date]=H312),returns__6[simple_return],"")</f>
        <v>3.016158E-2</v>
      </c>
      <c r="K312" s="17" cm="1">
        <f t="array" ref="K312">_xlfn.XLOOKUP(1,(returns__6[ticker]=$K$1)*(returns__6[price_date]=H312),returns__6[simple_return],"")</f>
        <v>-1.7695689999999999E-3</v>
      </c>
      <c r="L312" s="17" cm="1">
        <f t="array" ref="L312">_xlfn.XLOOKUP(1,(returns__6[ticker]=$L$1)*(returns__6[price_date]=H312),returns__6[simple_return],"")</f>
        <v>-7.6354350000000003E-3</v>
      </c>
      <c r="M312" s="17" cm="1">
        <f t="array" ref="M312">_xlfn.XLOOKUP(1,(returns__6[ticker]=$M$1)*(returns__6[price_date]=H312),returns__6[simple_return],"")</f>
        <v>-2.8181719999999999E-3</v>
      </c>
      <c r="N312" s="17" cm="1">
        <f t="array" ref="N312">_xlfn.XLOOKUP(1,(returns__6[ticker]=$N$1)*(returns__6[price_date]=H312),returns__6[simple_return],"")</f>
        <v>-2.6450459999999999E-3</v>
      </c>
    </row>
    <row r="313" spans="1:14" x14ac:dyDescent="0.35">
      <c r="A313" t="s">
        <v>11</v>
      </c>
      <c r="B313" s="1">
        <v>45580</v>
      </c>
      <c r="C313">
        <v>279.29000000000002</v>
      </c>
      <c r="D313">
        <v>280.68</v>
      </c>
      <c r="E313">
        <v>-4.9522589999999997E-3</v>
      </c>
      <c r="F313">
        <v>-4.9645619999999996E-3</v>
      </c>
      <c r="H313" s="7">
        <v>45959</v>
      </c>
      <c r="I313" s="17" cm="1">
        <f t="array" ref="I313">_xlfn.XLOOKUP(1,($A$2:$A$3001=I$1)*($B$2:$B$3001=$H313),$E$2:$E$3001,"")</f>
        <v>2.4495175000000001E-2</v>
      </c>
      <c r="J313" s="17" cm="1">
        <f t="array" ref="J313">_xlfn.XLOOKUP(1,(returns__6[ticker]=$J$1)*(returns__6[price_date]=H313),returns__6[simple_return],"")</f>
        <v>3.4882162000000001E-2</v>
      </c>
      <c r="K313" s="17" cm="1">
        <f t="array" ref="K313">_xlfn.XLOOKUP(1,(returns__6[ticker]=$K$1)*(returns__6[price_date]=H313),returns__6[simple_return],"")</f>
        <v>-7.7832869999999998E-3</v>
      </c>
      <c r="L313" s="17" cm="1">
        <f t="array" ref="L313">_xlfn.XLOOKUP(1,(returns__6[ticker]=$L$1)*(returns__6[price_date]=H313),returns__6[simple_return],"")</f>
        <v>-8.0112180000000005E-3</v>
      </c>
      <c r="M313" s="17" cm="1">
        <f t="array" ref="M313">_xlfn.XLOOKUP(1,(returns__6[ticker]=$M$1)*(returns__6[price_date]=H313),returns__6[simple_return],"")</f>
        <v>1.9104679999999999E-2</v>
      </c>
      <c r="N313" s="17" cm="1">
        <f t="array" ref="N313">_xlfn.XLOOKUP(1,(returns__6[ticker]=$N$1)*(returns__6[price_date]=H313),returns__6[simple_return],"")</f>
        <v>-1.6200633999999998E-2</v>
      </c>
    </row>
    <row r="314" spans="1:14" x14ac:dyDescent="0.35">
      <c r="A314" t="s">
        <v>6</v>
      </c>
      <c r="B314" s="1">
        <v>45581</v>
      </c>
      <c r="C314">
        <v>156.13</v>
      </c>
      <c r="D314">
        <v>156.63999999999999</v>
      </c>
      <c r="E314">
        <v>-3.2558729999999998E-3</v>
      </c>
      <c r="F314">
        <v>-3.2611850000000002E-3</v>
      </c>
      <c r="H314" s="7">
        <v>45960</v>
      </c>
      <c r="I314" s="17" cm="1">
        <f t="array" ref="I314">_xlfn.XLOOKUP(1,($A$2:$A$3001=I$1)*($B$2:$B$3001=$H314),$E$2:$E$3001,"")</f>
        <v>-3.5902091999999997E-2</v>
      </c>
      <c r="J314" s="17" cm="1">
        <f t="array" ref="J314">_xlfn.XLOOKUP(1,(returns__6[ticker]=$J$1)*(returns__6[price_date]=H314),returns__6[simple_return],"")</f>
        <v>-2.4638581999999999E-2</v>
      </c>
      <c r="K314" s="17" cm="1">
        <f t="array" ref="K314">_xlfn.XLOOKUP(1,(returns__6[ticker]=$K$1)*(returns__6[price_date]=H314),returns__6[simple_return],"")</f>
        <v>1.842443E-3</v>
      </c>
      <c r="L314" s="17" cm="1">
        <f t="array" ref="L314">_xlfn.XLOOKUP(1,(returns__6[ticker]=$L$1)*(returns__6[price_date]=H314),returns__6[simple_return],"")</f>
        <v>3.8068664000000002E-2</v>
      </c>
      <c r="M314" s="17" cm="1">
        <f t="array" ref="M314">_xlfn.XLOOKUP(1,(returns__6[ticker]=$M$1)*(returns__6[price_date]=H314),returns__6[simple_return],"")</f>
        <v>-1.7526344999999999E-2</v>
      </c>
      <c r="N314" s="17" cm="1">
        <f t="array" ref="N314">_xlfn.XLOOKUP(1,(returns__6[ticker]=$N$1)*(returns__6[price_date]=H314),returns__6[simple_return],"")</f>
        <v>1.0988045E-2</v>
      </c>
    </row>
    <row r="315" spans="1:14" x14ac:dyDescent="0.35">
      <c r="A315" t="s">
        <v>7</v>
      </c>
      <c r="B315" s="1">
        <v>45581</v>
      </c>
      <c r="C315">
        <v>176.82</v>
      </c>
      <c r="D315">
        <v>175.98</v>
      </c>
      <c r="E315">
        <v>4.7732699999999996E-3</v>
      </c>
      <c r="F315">
        <v>4.7619139999999999E-3</v>
      </c>
      <c r="H315" s="7">
        <v>45961</v>
      </c>
      <c r="I315" s="17" cm="1">
        <f t="array" ref="I315">_xlfn.XLOOKUP(1,($A$2:$A$3001=I$1)*($B$2:$B$3001=$H315),$E$2:$E$3001,"")</f>
        <v>5.0227589999999999E-3</v>
      </c>
      <c r="J315" s="17" cm="1">
        <f t="array" ref="J315">_xlfn.XLOOKUP(1,(returns__6[ticker]=$J$1)*(returns__6[price_date]=H315),returns__6[simple_return],"")</f>
        <v>-1.8168778E-2</v>
      </c>
      <c r="K315" s="17" cm="1">
        <f t="array" ref="K315">_xlfn.XLOOKUP(1,(returns__6[ticker]=$K$1)*(returns__6[price_date]=H315),returns__6[simple_return],"")</f>
        <v>5.1549259999999998E-3</v>
      </c>
      <c r="L315" s="17" cm="1">
        <f t="array" ref="L315">_xlfn.XLOOKUP(1,(returns__6[ticker]=$L$1)*(returns__6[price_date]=H315),returns__6[simple_return],"")</f>
        <v>2.1740675000000001E-2</v>
      </c>
      <c r="M315" s="17" cm="1">
        <f t="array" ref="M315">_xlfn.XLOOKUP(1,(returns__6[ticker]=$M$1)*(returns__6[price_date]=H315),returns__6[simple_return],"")</f>
        <v>5.8371909E-2</v>
      </c>
      <c r="N315" s="17" cm="1">
        <f t="array" ref="N315">_xlfn.XLOOKUP(1,(returns__6[ticker]=$N$1)*(returns__6[price_date]=H315),returns__6[simple_return],"")</f>
        <v>-1.2433701E-2</v>
      </c>
    </row>
    <row r="316" spans="1:14" x14ac:dyDescent="0.35">
      <c r="A316" t="s">
        <v>8</v>
      </c>
      <c r="B316" s="1">
        <v>45581</v>
      </c>
      <c r="C316">
        <v>281.68</v>
      </c>
      <c r="D316">
        <v>277.31</v>
      </c>
      <c r="E316">
        <v>1.5758537E-2</v>
      </c>
      <c r="F316">
        <v>1.5635660999999999E-2</v>
      </c>
      <c r="H316" s="7">
        <v>45964</v>
      </c>
      <c r="I316" s="17" cm="1">
        <f t="array" ref="I316">_xlfn.XLOOKUP(1,($A$2:$A$3001=I$1)*($B$2:$B$3001=$H316),$E$2:$E$3001,"")</f>
        <v>1.3782602E-2</v>
      </c>
      <c r="J316" s="17" cm="1">
        <f t="array" ref="J316">_xlfn.XLOOKUP(1,(returns__6[ticker]=$J$1)*(returns__6[price_date]=H316),returns__6[simple_return],"")</f>
        <v>-1.9154289000000001E-2</v>
      </c>
      <c r="K316" s="17" cm="1">
        <f t="array" ref="K316">_xlfn.XLOOKUP(1,(returns__6[ticker]=$K$1)*(returns__6[price_date]=H316),returns__6[simple_return],"")</f>
        <v>2.4672190000000001E-3</v>
      </c>
      <c r="L316" s="17" cm="1">
        <f t="array" ref="L316">_xlfn.XLOOKUP(1,(returns__6[ticker]=$L$1)*(returns__6[price_date]=H316),returns__6[simple_return],"")</f>
        <v>3.9021394000000001E-2</v>
      </c>
      <c r="M316" s="17" cm="1">
        <f t="array" ref="M316">_xlfn.XLOOKUP(1,(returns__6[ticker]=$M$1)*(returns__6[price_date]=H316),returns__6[simple_return],"")</f>
        <v>-3.5950501000000003E-2</v>
      </c>
      <c r="N316" s="17" cm="1">
        <f t="array" ref="N316">_xlfn.XLOOKUP(1,(returns__6[ticker]=$N$1)*(returns__6[price_date]=H316),returns__6[simple_return],"")</f>
        <v>-1.1269589999999999E-2</v>
      </c>
    </row>
    <row r="317" spans="1:14" x14ac:dyDescent="0.35">
      <c r="A317" t="s">
        <v>9</v>
      </c>
      <c r="B317" s="1">
        <v>45581</v>
      </c>
      <c r="C317">
        <v>916.42</v>
      </c>
      <c r="D317">
        <v>913.32</v>
      </c>
      <c r="E317">
        <v>3.3942099999999999E-3</v>
      </c>
      <c r="F317">
        <v>3.388463E-3</v>
      </c>
      <c r="H317" s="7">
        <v>45965</v>
      </c>
      <c r="I317" s="17" cm="1">
        <f t="array" ref="I317">_xlfn.XLOOKUP(1,($A$2:$A$3001=I$1)*($B$2:$B$3001=$H317),$E$2:$E$3001,"")</f>
        <v>-3.6972848000000003E-2</v>
      </c>
      <c r="J317" s="17" cm="1">
        <f t="array" ref="J317">_xlfn.XLOOKUP(1,(returns__6[ticker]=$J$1)*(returns__6[price_date]=H317),returns__6[simple_return],"")</f>
        <v>-2.9264928999999999E-2</v>
      </c>
      <c r="K317" s="17" cm="1">
        <f t="array" ref="K317">_xlfn.XLOOKUP(1,(returns__6[ticker]=$K$1)*(returns__6[price_date]=H317),returns__6[simple_return],"")</f>
        <v>-3.1248270000000002E-3</v>
      </c>
      <c r="L317" s="17" cm="1">
        <f t="array" ref="L317">_xlfn.XLOOKUP(1,(returns__6[ticker]=$L$1)*(returns__6[price_date]=H317),returns__6[simple_return],"")</f>
        <v>1.1522202E-2</v>
      </c>
      <c r="M317" s="17" cm="1">
        <f t="array" ref="M317">_xlfn.XLOOKUP(1,(returns__6[ticker]=$M$1)*(returns__6[price_date]=H317),returns__6[simple_return],"")</f>
        <v>-3.0762421000000002E-2</v>
      </c>
      <c r="N317" s="17" cm="1">
        <f t="array" ref="N317">_xlfn.XLOOKUP(1,(returns__6[ticker]=$N$1)*(returns__6[price_date]=H317),returns__6[simple_return],"")</f>
        <v>1.0092014999999999E-2</v>
      </c>
    </row>
    <row r="318" spans="1:14" x14ac:dyDescent="0.35">
      <c r="A318" t="s">
        <v>10</v>
      </c>
      <c r="B318" s="1">
        <v>45581</v>
      </c>
      <c r="C318">
        <v>81.680000000000007</v>
      </c>
      <c r="D318">
        <v>79.41</v>
      </c>
      <c r="E318">
        <v>2.8585820000000001E-2</v>
      </c>
      <c r="F318">
        <v>2.8184869000000001E-2</v>
      </c>
      <c r="H318" s="7">
        <v>45966</v>
      </c>
      <c r="I318" s="17" cm="1">
        <f t="array" ref="I318">_xlfn.XLOOKUP(1,($A$2:$A$3001=I$1)*($B$2:$B$3001=$H318),$E$2:$E$3001,"")</f>
        <v>2.5114977E-2</v>
      </c>
      <c r="J318" s="17" cm="1">
        <f t="array" ref="J318">_xlfn.XLOOKUP(1,(returns__6[ticker]=$J$1)*(returns__6[price_date]=H318),returns__6[simple_return],"")</f>
        <v>2.0003409999999999E-2</v>
      </c>
      <c r="K318" s="17" cm="1">
        <f t="array" ref="K318">_xlfn.XLOOKUP(1,(returns__6[ticker]=$K$1)*(returns__6[price_date]=H318),returns__6[simple_return],"")</f>
        <v>1.4729951E-2</v>
      </c>
      <c r="L318" s="17" cm="1">
        <f t="array" ref="L318">_xlfn.XLOOKUP(1,(returns__6[ticker]=$L$1)*(returns__6[price_date]=H318),returns__6[simple_return],"")</f>
        <v>2.089628E-2</v>
      </c>
      <c r="M318" s="17" cm="1">
        <f t="array" ref="M318">_xlfn.XLOOKUP(1,(returns__6[ticker]=$M$1)*(returns__6[price_date]=H318),returns__6[simple_return],"")</f>
        <v>6.0623359000000002E-2</v>
      </c>
      <c r="N318" s="17" cm="1">
        <f t="array" ref="N318">_xlfn.XLOOKUP(1,(returns__6[ticker]=$N$1)*(returns__6[price_date]=H318),returns__6[simple_return],"")</f>
        <v>-7.6403199999999999E-4</v>
      </c>
    </row>
    <row r="319" spans="1:14" x14ac:dyDescent="0.35">
      <c r="A319" t="s">
        <v>11</v>
      </c>
      <c r="B319" s="1">
        <v>45581</v>
      </c>
      <c r="C319">
        <v>287.52</v>
      </c>
      <c r="D319">
        <v>279.29000000000002</v>
      </c>
      <c r="E319">
        <v>2.9467579000000001E-2</v>
      </c>
      <c r="F319">
        <v>2.9041754999999999E-2</v>
      </c>
      <c r="H319" s="7">
        <v>45967</v>
      </c>
      <c r="I319" s="17" cm="1">
        <f t="array" ref="I319">_xlfn.XLOOKUP(1,($A$2:$A$3001=I$1)*($B$2:$B$3001=$H319),$E$2:$E$3001,"")</f>
        <v>-7.2679749000000002E-2</v>
      </c>
      <c r="J319" s="17" cm="1">
        <f t="array" ref="J319">_xlfn.XLOOKUP(1,(returns__6[ticker]=$J$1)*(returns__6[price_date]=H319),returns__6[simple_return],"")</f>
        <v>-9.4434229999999994E-3</v>
      </c>
      <c r="K319" s="17" cm="1">
        <f t="array" ref="K319">_xlfn.XLOOKUP(1,(returns__6[ticker]=$K$1)*(returns__6[price_date]=H319),returns__6[simple_return],"")</f>
        <v>-1.91361E-4</v>
      </c>
      <c r="L319" s="17" cm="1">
        <f t="array" ref="L319">_xlfn.XLOOKUP(1,(returns__6[ticker]=$L$1)*(returns__6[price_date]=H319),returns__6[simple_return],"")</f>
        <v>1.2561973000000001E-2</v>
      </c>
      <c r="M319" s="17" cm="1">
        <f t="array" ref="M319">_xlfn.XLOOKUP(1,(returns__6[ticker]=$M$1)*(returns__6[price_date]=H319),returns__6[simple_return],"")</f>
        <v>4.6286330000000001E-3</v>
      </c>
      <c r="N319" s="17" cm="1">
        <f t="array" ref="N319">_xlfn.XLOOKUP(1,(returns__6[ticker]=$N$1)*(returns__6[price_date]=H319),returns__6[simple_return],"")</f>
        <v>-9.0577580000000008E-3</v>
      </c>
    </row>
    <row r="320" spans="1:14" x14ac:dyDescent="0.35">
      <c r="A320" t="s">
        <v>6</v>
      </c>
      <c r="B320" s="1">
        <v>45582</v>
      </c>
      <c r="C320">
        <v>156.25</v>
      </c>
      <c r="D320">
        <v>156.13</v>
      </c>
      <c r="E320">
        <v>7.6858999999999999E-4</v>
      </c>
      <c r="F320">
        <v>7.68295E-4</v>
      </c>
      <c r="H320" s="7">
        <v>45968</v>
      </c>
      <c r="I320" s="17" cm="1">
        <f t="array" ref="I320">_xlfn.XLOOKUP(1,($A$2:$A$3001=I$1)*($B$2:$B$3001=$H320),$E$2:$E$3001,"")</f>
        <v>-1.7501052E-2</v>
      </c>
      <c r="J320" s="17" cm="1">
        <f t="array" ref="J320">_xlfn.XLOOKUP(1,(returns__6[ticker]=$J$1)*(returns__6[price_date]=H320),returns__6[simple_return],"")</f>
        <v>-1.7323321999999999E-2</v>
      </c>
      <c r="K320" s="17" cm="1">
        <f t="array" ref="K320">_xlfn.XLOOKUP(1,(returns__6[ticker]=$K$1)*(returns__6[price_date]=H320),returns__6[simple_return],"")</f>
        <v>7.6832640000000004E-3</v>
      </c>
      <c r="L320" s="17" cm="1">
        <f t="array" ref="L320">_xlfn.XLOOKUP(1,(returns__6[ticker]=$L$1)*(returns__6[price_date]=H320),returns__6[simple_return],"")</f>
        <v>-1.3942226E-2</v>
      </c>
      <c r="M320" s="17" cm="1">
        <f t="array" ref="M320">_xlfn.XLOOKUP(1,(returns__6[ticker]=$M$1)*(returns__6[price_date]=H320),returns__6[simple_return],"")</f>
        <v>-2.5822351E-2</v>
      </c>
      <c r="N320" s="17" cm="1">
        <f t="array" ref="N320">_xlfn.XLOOKUP(1,(returns__6[ticker]=$N$1)*(returns__6[price_date]=H320),returns__6[simple_return],"")</f>
        <v>-2.7896489999999999E-3</v>
      </c>
    </row>
    <row r="321" spans="1:14" x14ac:dyDescent="0.35">
      <c r="A321" t="s">
        <v>7</v>
      </c>
      <c r="B321" s="1">
        <v>45582</v>
      </c>
      <c r="C321">
        <v>181.53</v>
      </c>
      <c r="D321">
        <v>176.82</v>
      </c>
      <c r="E321">
        <v>2.6637258E-2</v>
      </c>
      <c r="F321">
        <v>2.6288663E-2</v>
      </c>
      <c r="H321" s="7">
        <v>45971</v>
      </c>
      <c r="I321" s="17" cm="1">
        <f t="array" ref="I321">_xlfn.XLOOKUP(1,($A$2:$A$3001=I$1)*($B$2:$B$3001=$H321),$E$2:$E$3001,"")</f>
        <v>4.4703263E-2</v>
      </c>
      <c r="J321" s="17" cm="1">
        <f t="array" ref="J321">_xlfn.XLOOKUP(1,(returns__6[ticker]=$J$1)*(returns__6[price_date]=H321),returns__6[simple_return],"")</f>
        <v>2.5641759E-2</v>
      </c>
      <c r="K321" s="17" cm="1">
        <f t="array" ref="K321">_xlfn.XLOOKUP(1,(returns__6[ticker]=$K$1)*(returns__6[price_date]=H321),returns__6[simple_return],"")</f>
        <v>-1.7908500000000001E-3</v>
      </c>
      <c r="L321" s="17" cm="1">
        <f t="array" ref="L321">_xlfn.XLOOKUP(1,(returns__6[ticker]=$L$1)*(returns__6[price_date]=H321),returns__6[simple_return],"")</f>
        <v>4.5728442000000001E-2</v>
      </c>
      <c r="M321" s="17" cm="1">
        <f t="array" ref="M321">_xlfn.XLOOKUP(1,(returns__6[ticker]=$M$1)*(returns__6[price_date]=H321),returns__6[simple_return],"")</f>
        <v>2.5406951000000001E-2</v>
      </c>
      <c r="N321" s="17" cm="1">
        <f t="array" ref="N321">_xlfn.XLOOKUP(1,(returns__6[ticker]=$N$1)*(returns__6[price_date]=H321),returns__6[simple_return],"")</f>
        <v>-3.4819360000000001E-3</v>
      </c>
    </row>
    <row r="322" spans="1:14" x14ac:dyDescent="0.35">
      <c r="A322" t="s">
        <v>8</v>
      </c>
      <c r="B322" s="1">
        <v>45582</v>
      </c>
      <c r="C322">
        <v>285.77999999999997</v>
      </c>
      <c r="D322">
        <v>281.68</v>
      </c>
      <c r="E322">
        <v>1.4555524E-2</v>
      </c>
      <c r="F322">
        <v>1.4450609E-2</v>
      </c>
      <c r="H322" s="7">
        <v>45972</v>
      </c>
      <c r="I322" s="17" cm="1">
        <f t="array" ref="I322">_xlfn.XLOOKUP(1,($A$2:$A$3001=I$1)*($B$2:$B$3001=$H322),$E$2:$E$3001,"")</f>
        <v>-2.6477580000000001E-2</v>
      </c>
      <c r="J322" s="17" cm="1">
        <f t="array" ref="J322">_xlfn.XLOOKUP(1,(returns__6[ticker]=$J$1)*(returns__6[price_date]=H322),returns__6[simple_return],"")</f>
        <v>-1.7941348999999999E-2</v>
      </c>
      <c r="K322" s="17" cm="1">
        <f t="array" ref="K322">_xlfn.XLOOKUP(1,(returns__6[ticker]=$K$1)*(returns__6[price_date]=H322),returns__6[simple_return],"")</f>
        <v>6.1976729999999999E-3</v>
      </c>
      <c r="L322" s="17" cm="1">
        <f t="array" ref="L322">_xlfn.XLOOKUP(1,(returns__6[ticker]=$L$1)*(returns__6[price_date]=H322),returns__6[simple_return],"")</f>
        <v>2.2738557999999999E-2</v>
      </c>
      <c r="M322" s="17" cm="1">
        <f t="array" ref="M322">_xlfn.XLOOKUP(1,(returns__6[ticker]=$M$1)*(returns__6[price_date]=H322),returns__6[simple_return],"")</f>
        <v>-4.1832028E-2</v>
      </c>
      <c r="N322" s="17" cm="1">
        <f t="array" ref="N322">_xlfn.XLOOKUP(1,(returns__6[ticker]=$N$1)*(returns__6[price_date]=H322),returns__6[simple_return],"")</f>
        <v>1.2154696E-2</v>
      </c>
    </row>
    <row r="323" spans="1:14" x14ac:dyDescent="0.35">
      <c r="A323" t="s">
        <v>9</v>
      </c>
      <c r="B323" s="1">
        <v>45582</v>
      </c>
      <c r="C323">
        <v>917.12</v>
      </c>
      <c r="D323">
        <v>916.42</v>
      </c>
      <c r="E323">
        <v>7.6384200000000004E-4</v>
      </c>
      <c r="F323">
        <v>7.6354999999999999E-4</v>
      </c>
      <c r="H323" s="7">
        <v>45973</v>
      </c>
      <c r="I323" s="17" cm="1">
        <f t="array" ref="I323">_xlfn.XLOOKUP(1,($A$2:$A$3001=I$1)*($B$2:$B$3001=$H323),$E$2:$E$3001,"")</f>
        <v>8.9971370999999994E-2</v>
      </c>
      <c r="J323" s="17" cm="1">
        <f t="array" ref="J323">_xlfn.XLOOKUP(1,(returns__6[ticker]=$J$1)*(returns__6[price_date]=H323),returns__6[simple_return],"")</f>
        <v>9.2624160000000007E-3</v>
      </c>
      <c r="K323" s="17" cm="1">
        <f t="array" ref="K323">_xlfn.XLOOKUP(1,(returns__6[ticker]=$K$1)*(returns__6[price_date]=H323),returns__6[simple_return],"")</f>
        <v>7.0510049999999999E-3</v>
      </c>
      <c r="L323" s="17" cm="1">
        <f t="array" ref="L323">_xlfn.XLOOKUP(1,(returns__6[ticker]=$L$1)*(returns__6[price_date]=H323),returns__6[simple_return],"")</f>
        <v>2.9495660999999999E-2</v>
      </c>
      <c r="M323" s="17" cm="1">
        <f t="array" ref="M323">_xlfn.XLOOKUP(1,(returns__6[ticker]=$M$1)*(returns__6[price_date]=H323),returns__6[simple_return],"")</f>
        <v>0</v>
      </c>
      <c r="N323" s="17" cm="1">
        <f t="array" ref="N323">_xlfn.XLOOKUP(1,(returns__6[ticker]=$N$1)*(returns__6[price_date]=H323),returns__6[simple_return],"")</f>
        <v>-1.18022E-4</v>
      </c>
    </row>
    <row r="324" spans="1:14" x14ac:dyDescent="0.35">
      <c r="A324" t="s">
        <v>10</v>
      </c>
      <c r="B324" s="1">
        <v>45582</v>
      </c>
      <c r="C324">
        <v>79.91</v>
      </c>
      <c r="D324">
        <v>81.680000000000007</v>
      </c>
      <c r="E324">
        <v>-2.1669931E-2</v>
      </c>
      <c r="F324">
        <v>-2.1908172E-2</v>
      </c>
      <c r="H324" s="7">
        <v>45974</v>
      </c>
      <c r="I324" s="17" cm="1">
        <f t="array" ref="I324">_xlfn.XLOOKUP(1,($A$2:$A$3001=I$1)*($B$2:$B$3001=$H324),$E$2:$E$3001,"")</f>
        <v>-4.2218703000000003E-2</v>
      </c>
      <c r="J324" s="17" cm="1">
        <f t="array" ref="J324">_xlfn.XLOOKUP(1,(returns__6[ticker]=$J$1)*(returns__6[price_date]=H324),returns__6[simple_return],"")</f>
        <v>-4.2902990000000002E-2</v>
      </c>
      <c r="K324" s="17" cm="1">
        <f t="array" ref="K324">_xlfn.XLOOKUP(1,(returns__6[ticker]=$K$1)*(returns__6[price_date]=H324),returns__6[simple_return],"")</f>
        <v>-2.1568258999999999E-2</v>
      </c>
      <c r="L324" s="17" cm="1">
        <f t="array" ref="L324">_xlfn.XLOOKUP(1,(returns__6[ticker]=$L$1)*(returns__6[price_date]=H324),returns__6[simple_return],"")</f>
        <v>5.0010810000000001E-3</v>
      </c>
      <c r="M324" s="17" cm="1">
        <f t="array" ref="M324">_xlfn.XLOOKUP(1,(returns__6[ticker]=$M$1)*(returns__6[price_date]=H324),returns__6[simple_return],"")</f>
        <v>-2.0261950000000001E-2</v>
      </c>
      <c r="N324" s="17" cm="1">
        <f t="array" ref="N324">_xlfn.XLOOKUP(1,(returns__6[ticker]=$N$1)*(returns__6[price_date]=H324),returns__6[simple_return],"")</f>
        <v>-8.2625119999999996E-3</v>
      </c>
    </row>
    <row r="325" spans="1:14" x14ac:dyDescent="0.35">
      <c r="A325" t="s">
        <v>11</v>
      </c>
      <c r="B325" s="1">
        <v>45582</v>
      </c>
      <c r="C325">
        <v>290.39</v>
      </c>
      <c r="D325">
        <v>287.52</v>
      </c>
      <c r="E325">
        <v>9.9819139999999997E-3</v>
      </c>
      <c r="F325">
        <v>9.9324240000000005E-3</v>
      </c>
      <c r="H325" s="7">
        <v>45975</v>
      </c>
      <c r="I325" s="17" cm="1">
        <f t="array" ref="I325">_xlfn.XLOOKUP(1,($A$2:$A$3001=I$1)*($B$2:$B$3001=$H325),$E$2:$E$3001,"")</f>
        <v>-4.6378449999999998E-3</v>
      </c>
      <c r="J325" s="17" cm="1">
        <f t="array" ref="J325">_xlfn.XLOOKUP(1,(returns__6[ticker]=$J$1)*(returns__6[price_date]=H325),returns__6[simple_return],"")</f>
        <v>7.2945470000000002E-3</v>
      </c>
      <c r="K325" s="17" cm="1">
        <f t="array" ref="K325">_xlfn.XLOOKUP(1,(returns__6[ticker]=$K$1)*(returns__6[price_date]=H325),returns__6[simple_return],"")</f>
        <v>-2.0700244E-2</v>
      </c>
      <c r="L325" s="17" cm="1">
        <f t="array" ref="L325">_xlfn.XLOOKUP(1,(returns__6[ticker]=$L$1)*(returns__6[price_date]=H325),returns__6[simple_return],"")</f>
        <v>2.3561160000000001E-3</v>
      </c>
      <c r="M325" s="17" cm="1">
        <f t="array" ref="M325">_xlfn.XLOOKUP(1,(returns__6[ticker]=$M$1)*(returns__6[price_date]=H325),returns__6[simple_return],"")</f>
        <v>-1.2225777E-2</v>
      </c>
      <c r="N325" s="17" cm="1">
        <f t="array" ref="N325">_xlfn.XLOOKUP(1,(returns__6[ticker]=$N$1)*(returns__6[price_date]=H325),returns__6[simple_return],"")</f>
        <v>-1.8031420999999999E-2</v>
      </c>
    </row>
    <row r="326" spans="1:14" x14ac:dyDescent="0.35">
      <c r="A326" t="s">
        <v>6</v>
      </c>
      <c r="B326" s="1">
        <v>45583</v>
      </c>
      <c r="C326">
        <v>155.97</v>
      </c>
      <c r="D326">
        <v>156.25</v>
      </c>
      <c r="E326">
        <v>-1.792E-3</v>
      </c>
      <c r="F326">
        <v>-1.7936079999999999E-3</v>
      </c>
      <c r="H326" s="7">
        <v>45978</v>
      </c>
      <c r="I326" s="17" cm="1">
        <f t="array" ref="I326">_xlfn.XLOOKUP(1,($A$2:$A$3001=I$1)*($B$2:$B$3001=$H326),$E$2:$E$3001,"")</f>
        <v>-2.5485191000000001E-2</v>
      </c>
      <c r="J326" s="17" cm="1">
        <f t="array" ref="J326">_xlfn.XLOOKUP(1,(returns__6[ticker]=$J$1)*(returns__6[price_date]=H326),returns__6[simple_return],"")</f>
        <v>5.5480899999999997E-4</v>
      </c>
      <c r="K326" s="17" cm="1">
        <f t="array" ref="K326">_xlfn.XLOOKUP(1,(returns__6[ticker]=$K$1)*(returns__6[price_date]=H326),returns__6[simple_return],"")</f>
        <v>-4.4599361999999997E-2</v>
      </c>
      <c r="L326" s="17" cm="1">
        <f t="array" ref="L326">_xlfn.XLOOKUP(1,(returns__6[ticker]=$L$1)*(returns__6[price_date]=H326),returns__6[simple_return],"")</f>
        <v>-3.4917289999999998E-3</v>
      </c>
      <c r="M326" s="17" cm="1">
        <f t="array" ref="M326">_xlfn.XLOOKUP(1,(returns__6[ticker]=$M$1)*(returns__6[price_date]=H326),returns__6[simple_return],"")</f>
        <v>-3.4702139999999999E-2</v>
      </c>
      <c r="N326" s="17" cm="1">
        <f t="array" ref="N326">_xlfn.XLOOKUP(1,(returns__6[ticker]=$N$1)*(returns__6[price_date]=H326),returns__6[simple_return],"")</f>
        <v>-1.293861E-2</v>
      </c>
    </row>
    <row r="327" spans="1:14" x14ac:dyDescent="0.35">
      <c r="A327" t="s">
        <v>7</v>
      </c>
      <c r="B327" s="1">
        <v>45583</v>
      </c>
      <c r="C327">
        <v>179.89</v>
      </c>
      <c r="D327">
        <v>181.53</v>
      </c>
      <c r="E327">
        <v>-9.0343190000000007E-3</v>
      </c>
      <c r="F327">
        <v>-9.0753759999999996E-3</v>
      </c>
      <c r="H327" s="7">
        <v>45979</v>
      </c>
      <c r="I327" s="17" cm="1">
        <f t="array" ref="I327">_xlfn.XLOOKUP(1,($A$2:$A$3001=I$1)*($B$2:$B$3001=$H327),$E$2:$E$3001,"")</f>
        <v>-4.2532845999999999E-2</v>
      </c>
      <c r="J327" s="17" cm="1">
        <f t="array" ref="J327">_xlfn.XLOOKUP(1,(returns__6[ticker]=$J$1)*(returns__6[price_date]=H327),returns__6[simple_return],"")</f>
        <v>-6.2746240000000003E-3</v>
      </c>
      <c r="K327" s="17" cm="1">
        <f t="array" ref="K327">_xlfn.XLOOKUP(1,(returns__6[ticker]=$K$1)*(returns__6[price_date]=H327),returns__6[simple_return],"")</f>
        <v>-1.728938E-3</v>
      </c>
      <c r="L327" s="17" cm="1">
        <f t="array" ref="L327">_xlfn.XLOOKUP(1,(returns__6[ticker]=$L$1)*(returns__6[price_date]=H327),returns__6[simple_return],"")</f>
        <v>8.1726530000000002E-3</v>
      </c>
      <c r="M327" s="17" cm="1">
        <f t="array" ref="M327">_xlfn.XLOOKUP(1,(returns__6[ticker]=$M$1)*(returns__6[price_date]=H327),returns__6[simple_return],"")</f>
        <v>-5.7159976000000001E-2</v>
      </c>
      <c r="N327" s="17" cm="1">
        <f t="array" ref="N327">_xlfn.XLOOKUP(1,(returns__6[ticker]=$N$1)*(returns__6[price_date]=H327),returns__6[simple_return],"")</f>
        <v>-1.4029164E-2</v>
      </c>
    </row>
    <row r="328" spans="1:14" x14ac:dyDescent="0.35">
      <c r="A328" t="s">
        <v>8</v>
      </c>
      <c r="B328" s="1">
        <v>45583</v>
      </c>
      <c r="C328">
        <v>276.79000000000002</v>
      </c>
      <c r="D328">
        <v>285.77999999999997</v>
      </c>
      <c r="E328">
        <v>-3.1457764999999999E-2</v>
      </c>
      <c r="F328">
        <v>-3.1963187999999997E-2</v>
      </c>
      <c r="H328" s="7">
        <v>45980</v>
      </c>
      <c r="I328" s="17" cm="1">
        <f t="array" ref="I328">_xlfn.XLOOKUP(1,($A$2:$A$3001=I$1)*($B$2:$B$3001=$H328),$E$2:$E$3001,"")</f>
        <v>-2.9267445E-2</v>
      </c>
      <c r="J328" s="17" cm="1">
        <f t="array" ref="J328">_xlfn.XLOOKUP(1,(returns__6[ticker]=$J$1)*(returns__6[price_date]=H328),returns__6[simple_return],"")</f>
        <v>4.0881056999999998E-2</v>
      </c>
      <c r="K328" s="17" cm="1">
        <f t="array" ref="K328">_xlfn.XLOOKUP(1,(returns__6[ticker]=$K$1)*(returns__6[price_date]=H328),returns__6[simple_return],"")</f>
        <v>1.1683203E-2</v>
      </c>
      <c r="L328" s="17" cm="1">
        <f t="array" ref="L328">_xlfn.XLOOKUP(1,(returns__6[ticker]=$L$1)*(returns__6[price_date]=H328),returns__6[simple_return],"")</f>
        <v>1.8979660999999998E-2</v>
      </c>
      <c r="M328" s="17" cm="1">
        <f t="array" ref="M328">_xlfn.XLOOKUP(1,(returns__6[ticker]=$M$1)*(returns__6[price_date]=H328),returns__6[simple_return],"")</f>
        <v>3.3553634999999998E-2</v>
      </c>
      <c r="N328" s="17" cm="1">
        <f t="array" ref="N328">_xlfn.XLOOKUP(1,(returns__6[ticker]=$N$1)*(returns__6[price_date]=H328),returns__6[simple_return],"")</f>
        <v>9.1537460000000008E-3</v>
      </c>
    </row>
    <row r="329" spans="1:14" x14ac:dyDescent="0.35">
      <c r="A329" t="s">
        <v>9</v>
      </c>
      <c r="B329" s="1">
        <v>45583</v>
      </c>
      <c r="C329">
        <v>917.97</v>
      </c>
      <c r="D329">
        <v>917.12</v>
      </c>
      <c r="E329">
        <v>9.2681399999999998E-4</v>
      </c>
      <c r="F329">
        <v>9.2638499999999995E-4</v>
      </c>
      <c r="H329" s="7">
        <v>45981</v>
      </c>
      <c r="I329" s="17" cm="1">
        <f t="array" ref="I329">_xlfn.XLOOKUP(1,($A$2:$A$3001=I$1)*($B$2:$B$3001=$H329),$E$2:$E$3001,"")</f>
        <v>-7.8416462000000006E-2</v>
      </c>
      <c r="J329" s="17" cm="1">
        <f t="array" ref="J329">_xlfn.XLOOKUP(1,(returns__6[ticker]=$J$1)*(returns__6[price_date]=H329),returns__6[simple_return],"")</f>
        <v>-2.1443485000000002E-2</v>
      </c>
      <c r="K329" s="17" cm="1">
        <f t="array" ref="K329">_xlfn.XLOOKUP(1,(returns__6[ticker]=$K$1)*(returns__6[price_date]=H329),returns__6[simple_return],"")</f>
        <v>-2.4373260000000001E-3</v>
      </c>
      <c r="L329" s="17" cm="1">
        <f t="array" ref="L329">_xlfn.XLOOKUP(1,(returns__6[ticker]=$L$1)*(returns__6[price_date]=H329),returns__6[simple_return],"")</f>
        <v>-6.0118139999999999E-3</v>
      </c>
      <c r="M329" s="17" cm="1">
        <f t="array" ref="M329">_xlfn.XLOOKUP(1,(returns__6[ticker]=$M$1)*(returns__6[price_date]=H329),returns__6[simple_return],"")</f>
        <v>-5.7058534000000001E-2</v>
      </c>
      <c r="N329" s="17" cm="1">
        <f t="array" ref="N329">_xlfn.XLOOKUP(1,(returns__6[ticker]=$N$1)*(returns__6[price_date]=H329),returns__6[simple_return],"")</f>
        <v>-1.0798470000000001E-3</v>
      </c>
    </row>
    <row r="330" spans="1:14" x14ac:dyDescent="0.35">
      <c r="A330" t="s">
        <v>10</v>
      </c>
      <c r="B330" s="1">
        <v>45583</v>
      </c>
      <c r="C330">
        <v>79.849999999999994</v>
      </c>
      <c r="D330">
        <v>79.91</v>
      </c>
      <c r="E330">
        <v>-7.5084499999999998E-4</v>
      </c>
      <c r="F330">
        <v>-7.5112699999999998E-4</v>
      </c>
      <c r="H330" s="7">
        <v>45982</v>
      </c>
      <c r="I330" s="17" cm="1">
        <f t="array" ref="I330">_xlfn.XLOOKUP(1,($A$2:$A$3001=I$1)*($B$2:$B$3001=$H330),$E$2:$E$3001,"")</f>
        <v>-1.0872731E-2</v>
      </c>
      <c r="J330" s="17" cm="1">
        <f t="array" ref="J330">_xlfn.XLOOKUP(1,(returns__6[ticker]=$J$1)*(returns__6[price_date]=H330),returns__6[simple_return],"")</f>
        <v>-1.9087711E-2</v>
      </c>
      <c r="K330" s="17" cm="1">
        <f t="array" ref="K330">_xlfn.XLOOKUP(1,(returns__6[ticker]=$K$1)*(returns__6[price_date]=H330),returns__6[simple_return],"")</f>
        <v>2.6439791000000001E-2</v>
      </c>
      <c r="L330" s="17" cm="1">
        <f t="array" ref="L330">_xlfn.XLOOKUP(1,(returns__6[ticker]=$L$1)*(returns__6[price_date]=H330),returns__6[simple_return],"")</f>
        <v>1.5729087999999999E-2</v>
      </c>
      <c r="M330" s="17" cm="1">
        <f t="array" ref="M330">_xlfn.XLOOKUP(1,(returns__6[ticker]=$M$1)*(returns__6[price_date]=H330),returns__6[simple_return],"")</f>
        <v>1.0041731999999999E-2</v>
      </c>
      <c r="N330" s="17" cm="1">
        <f t="array" ref="N330">_xlfn.XLOOKUP(1,(returns__6[ticker]=$N$1)*(returns__6[price_date]=H330),returns__6[simple_return],"")</f>
        <v>1.3003058E-2</v>
      </c>
    </row>
    <row r="331" spans="1:14" x14ac:dyDescent="0.35">
      <c r="A331" t="s">
        <v>11</v>
      </c>
      <c r="B331" s="1">
        <v>45583</v>
      </c>
      <c r="C331">
        <v>290.62</v>
      </c>
      <c r="D331">
        <v>290.39</v>
      </c>
      <c r="E331">
        <v>7.9203800000000001E-4</v>
      </c>
      <c r="F331">
        <v>7.9172499999999996E-4</v>
      </c>
      <c r="H331" s="7">
        <v>45985</v>
      </c>
      <c r="I331" s="17" cm="1">
        <f t="array" ref="I331">_xlfn.XLOOKUP(1,($A$2:$A$3001=I$1)*($B$2:$B$3001=$H331),$E$2:$E$3001,"")</f>
        <v>5.5304739999999998E-2</v>
      </c>
      <c r="J331" s="17" cm="1">
        <f t="array" ref="J331">_xlfn.XLOOKUP(1,(returns__6[ticker]=$J$1)*(returns__6[price_date]=H331),returns__6[simple_return],"")</f>
        <v>0.11099353300000001</v>
      </c>
      <c r="K331" s="17" cm="1">
        <f t="array" ref="K331">_xlfn.XLOOKUP(1,(returns__6[ticker]=$K$1)*(returns__6[price_date]=H331),returns__6[simple_return],"")</f>
        <v>8.6145820000000008E-3</v>
      </c>
      <c r="L331" s="17" cm="1">
        <f t="array" ref="L331">_xlfn.XLOOKUP(1,(returns__6[ticker]=$L$1)*(returns__6[price_date]=H331),returns__6[simple_return],"")</f>
        <v>9.8707180000000005E-3</v>
      </c>
      <c r="M331" s="17" cm="1">
        <f t="array" ref="M331">_xlfn.XLOOKUP(1,(returns__6[ticker]=$M$1)*(returns__6[price_date]=H331),returns__6[simple_return],"")</f>
        <v>8.1859264000000001E-2</v>
      </c>
      <c r="N331" s="17" cm="1">
        <f t="array" ref="N331">_xlfn.XLOOKUP(1,(returns__6[ticker]=$N$1)*(returns__6[price_date]=H331),returns__6[simple_return],"")</f>
        <v>4.0246359999999998E-3</v>
      </c>
    </row>
    <row r="332" spans="1:14" x14ac:dyDescent="0.35">
      <c r="A332" t="s">
        <v>6</v>
      </c>
      <c r="B332" s="1">
        <v>45586</v>
      </c>
      <c r="C332">
        <v>157.9</v>
      </c>
      <c r="D332">
        <v>155.97</v>
      </c>
      <c r="E332">
        <v>1.2374174999999999E-2</v>
      </c>
      <c r="F332">
        <v>1.229824E-2</v>
      </c>
      <c r="H332" s="7">
        <v>45986</v>
      </c>
      <c r="I332" s="17" cm="1">
        <f t="array" ref="I332">_xlfn.XLOOKUP(1,($A$2:$A$3001=I$1)*($B$2:$B$3001=$H332),$E$2:$E$3001,"")</f>
        <v>-4.1478726E-2</v>
      </c>
      <c r="J332" s="17" cm="1">
        <f t="array" ref="J332">_xlfn.XLOOKUP(1,(returns__6[ticker]=$J$1)*(returns__6[price_date]=H332),returns__6[simple_return],"")</f>
        <v>1.8705683000000001E-2</v>
      </c>
      <c r="K332" s="17" cm="1">
        <f t="array" ref="K332">_xlfn.XLOOKUP(1,(returns__6[ticker]=$K$1)*(returns__6[price_date]=H332),returns__6[simple_return],"")</f>
        <v>1.8852022E-2</v>
      </c>
      <c r="L332" s="17" cm="1">
        <f t="array" ref="L332">_xlfn.XLOOKUP(1,(returns__6[ticker]=$L$1)*(returns__6[price_date]=H332),returns__6[simple_return],"")</f>
        <v>3.7172011999999997E-2</v>
      </c>
      <c r="M332" s="17" cm="1">
        <f t="array" ref="M332">_xlfn.XLOOKUP(1,(returns__6[ticker]=$M$1)*(returns__6[price_date]=H332),returns__6[simple_return],"")</f>
        <v>-4.2964550000000002E-3</v>
      </c>
      <c r="N332" s="17" cm="1">
        <f t="array" ref="N332">_xlfn.XLOOKUP(1,(returns__6[ticker]=$N$1)*(returns__6[price_date]=H332),returns__6[simple_return],"")</f>
        <v>1.5882173999999999E-2</v>
      </c>
    </row>
    <row r="333" spans="1:14" x14ac:dyDescent="0.35">
      <c r="A333" t="s">
        <v>7</v>
      </c>
      <c r="B333" s="1">
        <v>45586</v>
      </c>
      <c r="C333">
        <v>179.99</v>
      </c>
      <c r="D333">
        <v>179.89</v>
      </c>
      <c r="E333">
        <v>5.5589500000000004E-4</v>
      </c>
      <c r="F333">
        <v>5.55741E-4</v>
      </c>
      <c r="H333" s="7">
        <v>45987</v>
      </c>
      <c r="I333" s="17" cm="1">
        <f t="array" ref="I333">_xlfn.XLOOKUP(1,($A$2:$A$3001=I$1)*($B$2:$B$3001=$H333),$E$2:$E$3001,"")</f>
        <v>3.9344102999999998E-2</v>
      </c>
      <c r="J333" s="17" cm="1">
        <f t="array" ref="J333">_xlfn.XLOOKUP(1,(returns__6[ticker]=$J$1)*(returns__6[price_date]=H333),returns__6[simple_return],"")</f>
        <v>3.2568891000000003E-2</v>
      </c>
      <c r="K333" s="17" cm="1">
        <f t="array" ref="K333">_xlfn.XLOOKUP(1,(returns__6[ticker]=$K$1)*(returns__6[price_date]=H333),returns__6[simple_return],"")</f>
        <v>3.667549E-3</v>
      </c>
      <c r="L333" s="17" cm="1">
        <f t="array" ref="L333">_xlfn.XLOOKUP(1,(returns__6[ticker]=$L$1)*(returns__6[price_date]=H333),returns__6[simple_return],"")</f>
        <v>-5.045318E-3</v>
      </c>
      <c r="M333" s="17" cm="1">
        <f t="array" ref="M333">_xlfn.XLOOKUP(1,(returns__6[ticker]=$M$1)*(returns__6[price_date]=H333),returns__6[simple_return],"")</f>
        <v>5.1420352000000003E-2</v>
      </c>
      <c r="N333" s="17" cm="1">
        <f t="array" ref="N333">_xlfn.XLOOKUP(1,(returns__6[ticker]=$N$1)*(returns__6[price_date]=H333),returns__6[simple_return],"")</f>
        <v>-2.2120590000000002E-3</v>
      </c>
    </row>
    <row r="334" spans="1:14" x14ac:dyDescent="0.35">
      <c r="A334" t="s">
        <v>8</v>
      </c>
      <c r="B334" s="1">
        <v>45586</v>
      </c>
      <c r="C334">
        <v>270.74</v>
      </c>
      <c r="D334">
        <v>276.79000000000002</v>
      </c>
      <c r="E334">
        <v>-2.1857726000000001E-2</v>
      </c>
      <c r="F334">
        <v>-2.2100145000000002E-2</v>
      </c>
      <c r="H334" s="7">
        <v>45989</v>
      </c>
      <c r="I334" s="17" cm="1">
        <f t="array" ref="I334">_xlfn.XLOOKUP(1,($A$2:$A$3001=I$1)*($B$2:$B$3001=$H334),$E$2:$E$3001,"")</f>
        <v>1.5356609E-2</v>
      </c>
      <c r="J334" s="17" cm="1">
        <f t="array" ref="J334">_xlfn.XLOOKUP(1,(returns__6[ticker]=$J$1)*(returns__6[price_date]=H334),returns__6[simple_return],"")</f>
        <v>1.3557361E-2</v>
      </c>
      <c r="K334" s="17" cm="1">
        <f t="array" ref="K334">_xlfn.XLOOKUP(1,(returns__6[ticker]=$K$1)*(returns__6[price_date]=H334),returns__6[simple_return],"")</f>
        <v>3.5717230000000002E-3</v>
      </c>
      <c r="L334" s="17" cm="1">
        <f t="array" ref="L334">_xlfn.XLOOKUP(1,(returns__6[ticker]=$L$1)*(returns__6[price_date]=H334),returns__6[simple_return],"")</f>
        <v>-2.6142311000000001E-2</v>
      </c>
      <c r="M334" s="17" cm="1">
        <f t="array" ref="M334">_xlfn.XLOOKUP(1,(returns__6[ticker]=$M$1)*(returns__6[price_date]=H334),returns__6[simple_return],"")</f>
        <v>1.9151847E-2</v>
      </c>
      <c r="N334" s="17" cm="1">
        <f t="array" ref="N334">_xlfn.XLOOKUP(1,(returns__6[ticker]=$N$1)*(returns__6[price_date]=H334),returns__6[simple_return],"")</f>
        <v>1.947332E-3</v>
      </c>
    </row>
    <row r="335" spans="1:14" x14ac:dyDescent="0.35">
      <c r="A335" t="s">
        <v>9</v>
      </c>
      <c r="B335" s="1">
        <v>45586</v>
      </c>
      <c r="C335">
        <v>906.13</v>
      </c>
      <c r="D335">
        <v>917.97</v>
      </c>
      <c r="E335">
        <v>-1.2898025E-2</v>
      </c>
      <c r="F335">
        <v>-1.2981927000000001E-2</v>
      </c>
      <c r="H335" s="7">
        <v>45992</v>
      </c>
      <c r="I335" s="17" cm="1">
        <f t="array" ref="I335">_xlfn.XLOOKUP(1,($A$2:$A$3001=I$1)*($B$2:$B$3001=$H335),$E$2:$E$3001,"")</f>
        <v>1.025146E-2</v>
      </c>
      <c r="J335" s="17" cm="1">
        <f t="array" ref="J335">_xlfn.XLOOKUP(1,(returns__6[ticker]=$J$1)*(returns__6[price_date]=H335),returns__6[simple_return],"")</f>
        <v>-4.1890014000000003E-2</v>
      </c>
      <c r="K335" s="17" cm="1">
        <f t="array" ref="K335">_xlfn.XLOOKUP(1,(returns__6[ticker]=$K$1)*(returns__6[price_date]=H335),returns__6[simple_return],"")</f>
        <v>-1.3578995999999999E-2</v>
      </c>
      <c r="L335" s="17" cm="1">
        <f t="array" ref="L335">_xlfn.XLOOKUP(1,(returns__6[ticker]=$L$1)*(returns__6[price_date]=H335),returns__6[simple_return],"")</f>
        <v>-1.6346342E-2</v>
      </c>
      <c r="M335" s="17" cm="1">
        <f t="array" ref="M335">_xlfn.XLOOKUP(1,(returns__6[ticker]=$M$1)*(returns__6[price_date]=H335),returns__6[simple_return],"")</f>
        <v>1.901566E-2</v>
      </c>
      <c r="N335" s="17" cm="1">
        <f t="array" ref="N335">_xlfn.XLOOKUP(1,(returns__6[ticker]=$N$1)*(returns__6[price_date]=H335),returns__6[simple_return],"")</f>
        <v>-1.2109796000000001E-2</v>
      </c>
    </row>
    <row r="336" spans="1:14" x14ac:dyDescent="0.35">
      <c r="A336" t="s">
        <v>10</v>
      </c>
      <c r="B336" s="1">
        <v>45586</v>
      </c>
      <c r="C336">
        <v>81.83</v>
      </c>
      <c r="D336">
        <v>79.849999999999994</v>
      </c>
      <c r="E336">
        <v>2.4796492999999999E-2</v>
      </c>
      <c r="F336">
        <v>2.449405E-2</v>
      </c>
      <c r="H336" s="7">
        <v>45993</v>
      </c>
      <c r="I336" s="17" cm="1">
        <f t="array" ref="I336">_xlfn.XLOOKUP(1,($A$2:$A$3001=I$1)*($B$2:$B$3001=$H336),$E$2:$E$3001,"")</f>
        <v>-2.0567892000000001E-2</v>
      </c>
      <c r="J336" s="17" cm="1">
        <f t="array" ref="J336">_xlfn.XLOOKUP(1,(returns__6[ticker]=$J$1)*(returns__6[price_date]=H336),returns__6[simple_return],"")</f>
        <v>-1.1681517000000001E-2</v>
      </c>
      <c r="K336" s="17" cm="1">
        <f t="array" ref="K336">_xlfn.XLOOKUP(1,(returns__6[ticker]=$K$1)*(returns__6[price_date]=H336),returns__6[simple_return],"")</f>
        <v>1.082401E-3</v>
      </c>
      <c r="L336" s="17" cm="1">
        <f t="array" ref="L336">_xlfn.XLOOKUP(1,(returns__6[ticker]=$L$1)*(returns__6[price_date]=H336),returns__6[simple_return],"")</f>
        <v>-1.1125921E-2</v>
      </c>
      <c r="M336" s="17" cm="1">
        <f t="array" ref="M336">_xlfn.XLOOKUP(1,(returns__6[ticker]=$M$1)*(returns__6[price_date]=H336),returns__6[simple_return],"")</f>
        <v>1.9648737999999999E-2</v>
      </c>
      <c r="N336" s="17" cm="1">
        <f t="array" ref="N336">_xlfn.XLOOKUP(1,(returns__6[ticker]=$N$1)*(returns__6[price_date]=H336),returns__6[simple_return],"")</f>
        <v>-2.3305790000000002E-3</v>
      </c>
    </row>
    <row r="337" spans="1:14" x14ac:dyDescent="0.35">
      <c r="A337" t="s">
        <v>11</v>
      </c>
      <c r="B337" s="1">
        <v>45586</v>
      </c>
      <c r="C337">
        <v>286.85000000000002</v>
      </c>
      <c r="D337">
        <v>290.62</v>
      </c>
      <c r="E337">
        <v>-1.2972266E-2</v>
      </c>
      <c r="F337">
        <v>-1.3057141E-2</v>
      </c>
      <c r="H337" s="7">
        <v>45994</v>
      </c>
      <c r="I337" s="17" cm="1">
        <f t="array" ref="I337">_xlfn.XLOOKUP(1,($A$2:$A$3001=I$1)*($B$2:$B$3001=$H337),$E$2:$E$3001,"")</f>
        <v>1.0964504999999999E-2</v>
      </c>
      <c r="J337" s="17" cm="1">
        <f t="array" ref="J337">_xlfn.XLOOKUP(1,(returns__6[ticker]=$J$1)*(returns__6[price_date]=H337),returns__6[simple_return],"")</f>
        <v>-2.515921E-3</v>
      </c>
      <c r="K337" s="17" cm="1">
        <f t="array" ref="K337">_xlfn.XLOOKUP(1,(returns__6[ticker]=$K$1)*(returns__6[price_date]=H337),returns__6[simple_return],"")</f>
        <v>2.0598835999999999E-2</v>
      </c>
      <c r="L337" s="17" cm="1">
        <f t="array" ref="L337">_xlfn.XLOOKUP(1,(returns__6[ticker]=$L$1)*(returns__6[price_date]=H337),returns__6[simple_return],"")</f>
        <v>-1.2006271000000001E-2</v>
      </c>
      <c r="M337" s="17" cm="1">
        <f t="array" ref="M337">_xlfn.XLOOKUP(1,(returns__6[ticker]=$M$1)*(returns__6[price_date]=H337),returns__6[simple_return],"")</f>
        <v>7.8695231000000004E-2</v>
      </c>
      <c r="N337" s="17" cm="1">
        <f t="array" ref="N337">_xlfn.XLOOKUP(1,(returns__6[ticker]=$N$1)*(returns__6[price_date]=H337),returns__6[simple_return],"")</f>
        <v>-3.0338E-5</v>
      </c>
    </row>
    <row r="338" spans="1:14" x14ac:dyDescent="0.35">
      <c r="A338" t="s">
        <v>6</v>
      </c>
      <c r="B338" s="1">
        <v>45587</v>
      </c>
      <c r="C338">
        <v>154.09</v>
      </c>
      <c r="D338">
        <v>157.9</v>
      </c>
      <c r="E338">
        <v>-2.4129195999999999E-2</v>
      </c>
      <c r="F338">
        <v>-2.4425074000000001E-2</v>
      </c>
      <c r="H338" s="7">
        <v>45995</v>
      </c>
      <c r="I338" s="17" cm="1">
        <f t="array" ref="I338">_xlfn.XLOOKUP(1,($A$2:$A$3001=I$1)*($B$2:$B$3001=$H338),$E$2:$E$3001,"")</f>
        <v>-7.4448530000000004E-3</v>
      </c>
      <c r="J338" s="17" cm="1">
        <f t="array" ref="J338">_xlfn.XLOOKUP(1,(returns__6[ticker]=$J$1)*(returns__6[price_date]=H338),returns__6[simple_return],"")</f>
        <v>1.103492E-3</v>
      </c>
      <c r="K338" s="17" cm="1">
        <f t="array" ref="K338">_xlfn.XLOOKUP(1,(returns__6[ticker]=$K$1)*(returns__6[price_date]=H338),returns__6[simple_return],"")</f>
        <v>8.2036239999999996E-3</v>
      </c>
      <c r="L338" s="17" cm="1">
        <f t="array" ref="L338">_xlfn.XLOOKUP(1,(returns__6[ticker]=$L$1)*(returns__6[price_date]=H338),returns__6[simple_return],"")</f>
        <v>-1.8450791000000001E-2</v>
      </c>
      <c r="M338" s="17" cm="1">
        <f t="array" ref="M338">_xlfn.XLOOKUP(1,(returns__6[ticker]=$M$1)*(returns__6[price_date]=H338),returns__6[simple_return],"")</f>
        <v>-2.0059879999999999E-2</v>
      </c>
      <c r="N338" s="17" cm="1">
        <f t="array" ref="N338">_xlfn.XLOOKUP(1,(returns__6[ticker]=$N$1)*(returns__6[price_date]=H338),returns__6[simple_return],"")</f>
        <v>-7.6150599999999999E-3</v>
      </c>
    </row>
    <row r="339" spans="1:14" x14ac:dyDescent="0.35">
      <c r="A339" t="s">
        <v>7</v>
      </c>
      <c r="B339" s="1">
        <v>45587</v>
      </c>
      <c r="C339">
        <v>179.38</v>
      </c>
      <c r="D339">
        <v>179.99</v>
      </c>
      <c r="E339">
        <v>-3.3890769999999999E-3</v>
      </c>
      <c r="F339">
        <v>-3.3948329999999999E-3</v>
      </c>
      <c r="H339" s="7">
        <v>45996</v>
      </c>
      <c r="I339" s="17" cm="1">
        <f t="array" ref="I339">_xlfn.XLOOKUP(1,($A$2:$A$3001=I$1)*($B$2:$B$3001=$H339),$E$2:$E$3001,"")</f>
        <v>9.2138159999999997E-3</v>
      </c>
      <c r="J339" s="17" cm="1">
        <f t="array" ref="J339">_xlfn.XLOOKUP(1,(returns__6[ticker]=$J$1)*(returns__6[price_date]=H339),returns__6[simple_return],"")</f>
        <v>2.4171325E-2</v>
      </c>
      <c r="K339" s="17" cm="1">
        <f t="array" ref="K339">_xlfn.XLOOKUP(1,(returns__6[ticker]=$K$1)*(returns__6[price_date]=H339),returns__6[simple_return],"")</f>
        <v>-2.1554629999999998E-3</v>
      </c>
      <c r="L339" s="17" cm="1">
        <f t="array" ref="L339">_xlfn.XLOOKUP(1,(returns__6[ticker]=$L$1)*(returns__6[price_date]=H339),returns__6[simple_return],"")</f>
        <v>-4.1202970000000002E-3</v>
      </c>
      <c r="M339" s="17" cm="1">
        <f t="array" ref="M339">_xlfn.XLOOKUP(1,(returns__6[ticker]=$M$1)*(returns__6[price_date]=H339),returns__6[simple_return],"")</f>
        <v>7.3327219999999999E-3</v>
      </c>
      <c r="N339" s="17" cm="1">
        <f t="array" ref="N339">_xlfn.XLOOKUP(1,(returns__6[ticker]=$N$1)*(returns__6[price_date]=H339),returns__6[simple_return],"")</f>
        <v>1.265668E-2</v>
      </c>
    </row>
    <row r="340" spans="1:14" x14ac:dyDescent="0.35">
      <c r="A340" t="s">
        <v>8</v>
      </c>
      <c r="B340" s="1">
        <v>45587</v>
      </c>
      <c r="C340">
        <v>272.39999999999998</v>
      </c>
      <c r="D340">
        <v>270.74</v>
      </c>
      <c r="E340">
        <v>6.1313440000000004E-3</v>
      </c>
      <c r="F340">
        <v>6.1126239999999997E-3</v>
      </c>
      <c r="H340" s="7">
        <v>45999</v>
      </c>
      <c r="I340" s="17" cm="1">
        <f t="array" ref="I340">_xlfn.XLOOKUP(1,($A$2:$A$3001=I$1)*($B$2:$B$3001=$H340),$E$2:$E$3001,"")</f>
        <v>1.4405652E-2</v>
      </c>
      <c r="J340" s="17" cm="1">
        <f t="array" ref="J340">_xlfn.XLOOKUP(1,(returns__6[ticker]=$J$1)*(returns__6[price_date]=H340),returns__6[simple_return],"")</f>
        <v>2.7829027999999999E-2</v>
      </c>
      <c r="K340" s="17" cm="1">
        <f t="array" ref="K340">_xlfn.XLOOKUP(1,(returns__6[ticker]=$K$1)*(returns__6[price_date]=H340),returns__6[simple_return],"")</f>
        <v>-2.1790199E-2</v>
      </c>
      <c r="L340" s="17" cm="1">
        <f t="array" ref="L340">_xlfn.XLOOKUP(1,(returns__6[ticker]=$L$1)*(returns__6[price_date]=H340),returns__6[simple_return],"")</f>
        <v>-1.2590195E-2</v>
      </c>
      <c r="M340" s="17" cm="1">
        <f t="array" ref="M340">_xlfn.XLOOKUP(1,(returns__6[ticker]=$M$1)*(returns__6[price_date]=H340),returns__6[simple_return],"")</f>
        <v>-6.9861489999999998E-2</v>
      </c>
      <c r="N340" s="17" cm="1">
        <f t="array" ref="N340">_xlfn.XLOOKUP(1,(returns__6[ticker]=$N$1)*(returns__6[price_date]=H340),returns__6[simple_return],"")</f>
        <v>-1.3283420000000001E-2</v>
      </c>
    </row>
    <row r="341" spans="1:14" x14ac:dyDescent="0.35">
      <c r="A341" t="s">
        <v>9</v>
      </c>
      <c r="B341" s="1">
        <v>45587</v>
      </c>
      <c r="C341">
        <v>909.15</v>
      </c>
      <c r="D341">
        <v>906.13</v>
      </c>
      <c r="E341">
        <v>3.332855E-3</v>
      </c>
      <c r="F341">
        <v>3.3273130000000001E-3</v>
      </c>
      <c r="H341" s="7">
        <v>46000</v>
      </c>
      <c r="I341" s="17" cm="1">
        <f t="array" ref="I341">_xlfn.XLOOKUP(1,($A$2:$A$3001=I$1)*($B$2:$B$3001=$H341),$E$2:$E$3001,"")</f>
        <v>2.3065440000000002E-3</v>
      </c>
      <c r="J341" s="17" cm="1">
        <f t="array" ref="J341">_xlfn.XLOOKUP(1,(returns__6[ticker]=$J$1)*(returns__6[price_date]=H341),returns__6[simple_return],"")</f>
        <v>1.2939417E-2</v>
      </c>
      <c r="K341" s="17" cm="1">
        <f t="array" ref="K341">_xlfn.XLOOKUP(1,(returns__6[ticker]=$K$1)*(returns__6[price_date]=H341),returns__6[simple_return],"")</f>
        <v>4.4992820000000003E-3</v>
      </c>
      <c r="L341" s="17" cm="1">
        <f t="array" ref="L341">_xlfn.XLOOKUP(1,(returns__6[ticker]=$L$1)*(returns__6[price_date]=H341),returns__6[simple_return],"")</f>
        <v>-1.5407130999999999E-2</v>
      </c>
      <c r="M341" s="17" cm="1">
        <f t="array" ref="M341">_xlfn.XLOOKUP(1,(returns__6[ticker]=$M$1)*(returns__6[price_date]=H341),returns__6[simple_return],"")</f>
        <v>-3.3695652E-2</v>
      </c>
      <c r="N341" s="17" cm="1">
        <f t="array" ref="N341">_xlfn.XLOOKUP(1,(returns__6[ticker]=$N$1)*(returns__6[price_date]=H341),returns__6[simple_return],"")</f>
        <v>-1.0402639999999999E-3</v>
      </c>
    </row>
    <row r="342" spans="1:14" x14ac:dyDescent="0.35">
      <c r="A342" t="s">
        <v>10</v>
      </c>
      <c r="B342" s="1">
        <v>45587</v>
      </c>
      <c r="C342">
        <v>83.35</v>
      </c>
      <c r="D342">
        <v>81.83</v>
      </c>
      <c r="E342">
        <v>1.8575095E-2</v>
      </c>
      <c r="F342">
        <v>1.8404685E-2</v>
      </c>
      <c r="H342" s="7">
        <v>46001</v>
      </c>
      <c r="I342" s="17" cm="1">
        <f t="array" ref="I342">_xlfn.XLOOKUP(1,($A$2:$A$3001=I$1)*($B$2:$B$3001=$H342),$E$2:$E$3001,"")</f>
        <v>-9.02446E-4</v>
      </c>
      <c r="J342" s="17" cm="1">
        <f t="array" ref="J342">_xlfn.XLOOKUP(1,(returns__6[ticker]=$J$1)*(returns__6[price_date]=H342),returns__6[simple_return],"")</f>
        <v>1.6441457999999999E-2</v>
      </c>
      <c r="K342" s="17" cm="1">
        <f t="array" ref="K342">_xlfn.XLOOKUP(1,(returns__6[ticker]=$K$1)*(returns__6[price_date]=H342),returns__6[simple_return],"")</f>
        <v>3.2040889000000003E-2</v>
      </c>
      <c r="L342" s="17" cm="1">
        <f t="array" ref="L342">_xlfn.XLOOKUP(1,(returns__6[ticker]=$L$1)*(returns__6[price_date]=H342),returns__6[simple_return],"")</f>
        <v>1.1626723E-2</v>
      </c>
      <c r="M342" s="17" cm="1">
        <f t="array" ref="M342">_xlfn.XLOOKUP(1,(returns__6[ticker]=$M$1)*(returns__6[price_date]=H342),returns__6[simple_return],"")</f>
        <v>4.0157480000000002E-2</v>
      </c>
      <c r="N342" s="17" cm="1">
        <f t="array" ref="N342">_xlfn.XLOOKUP(1,(returns__6[ticker]=$N$1)*(returns__6[price_date]=H342),returns__6[simple_return],"")</f>
        <v>-2.3583459999999999E-3</v>
      </c>
    </row>
    <row r="343" spans="1:14" x14ac:dyDescent="0.35">
      <c r="A343" t="s">
        <v>11</v>
      </c>
      <c r="B343" s="1">
        <v>45587</v>
      </c>
      <c r="C343">
        <v>284.79000000000002</v>
      </c>
      <c r="D343">
        <v>286.85000000000002</v>
      </c>
      <c r="E343">
        <v>-7.1814540000000003E-3</v>
      </c>
      <c r="F343">
        <v>-7.207364E-3</v>
      </c>
      <c r="H343" s="7">
        <v>46002</v>
      </c>
      <c r="I343" s="17" cm="1">
        <f t="array" ref="I343">_xlfn.XLOOKUP(1,($A$2:$A$3001=I$1)*($B$2:$B$3001=$H343),$E$2:$E$3001,"")</f>
        <v>4.5163000000000001E-5</v>
      </c>
      <c r="J343" s="17" cm="1">
        <f t="array" ref="J343">_xlfn.XLOOKUP(1,(returns__6[ticker]=$J$1)*(returns__6[price_date]=H343),returns__6[simple_return],"")</f>
        <v>-1.5981789999999999E-2</v>
      </c>
      <c r="K343" s="17" cm="1">
        <f t="array" ref="K343">_xlfn.XLOOKUP(1,(returns__6[ticker]=$K$1)*(returns__6[price_date]=H343),returns__6[simple_return],"")</f>
        <v>2.4815614E-2</v>
      </c>
      <c r="L343" s="17" cm="1">
        <f t="array" ref="L343">_xlfn.XLOOKUP(1,(returns__6[ticker]=$L$1)*(returns__6[price_date]=H343),returns__6[simple_return],"")</f>
        <v>1.5840746999999999E-2</v>
      </c>
      <c r="M343" s="17" cm="1">
        <f t="array" ref="M343">_xlfn.XLOOKUP(1,(returns__6[ticker]=$M$1)*(returns__6[price_date]=H343),returns__6[simple_return],"")</f>
        <v>-3.2875527000000002E-2</v>
      </c>
      <c r="N343" s="17" cm="1">
        <f t="array" ref="N343">_xlfn.XLOOKUP(1,(returns__6[ticker]=$N$1)*(returns__6[price_date]=H343),returns__6[simple_return],"")</f>
        <v>6.1093544E-2</v>
      </c>
    </row>
    <row r="344" spans="1:14" x14ac:dyDescent="0.35">
      <c r="A344" t="s">
        <v>6</v>
      </c>
      <c r="B344" s="1">
        <v>45588</v>
      </c>
      <c r="C344">
        <v>152.91</v>
      </c>
      <c r="D344">
        <v>154.09</v>
      </c>
      <c r="E344">
        <v>-7.6578619999999997E-3</v>
      </c>
      <c r="F344">
        <v>-7.6873339999999997E-3</v>
      </c>
      <c r="H344" s="7">
        <v>46003</v>
      </c>
      <c r="I344" s="17" cm="1">
        <f t="array" ref="I344">_xlfn.XLOOKUP(1,($A$2:$A$3001=I$1)*($B$2:$B$3001=$H344),$E$2:$E$3001,"")</f>
        <v>-4.8096463999999998E-2</v>
      </c>
      <c r="J344" s="17" cm="1">
        <f t="array" ref="J344">_xlfn.XLOOKUP(1,(returns__6[ticker]=$J$1)*(returns__6[price_date]=H344),returns__6[simple_return],"")</f>
        <v>-0.11428009</v>
      </c>
      <c r="K344" s="17" cm="1">
        <f t="array" ref="K344">_xlfn.XLOOKUP(1,(returns__6[ticker]=$K$1)*(returns__6[price_date]=H344),returns__6[simple_return],"")</f>
        <v>-6.0536779999999998E-3</v>
      </c>
      <c r="L344" s="17" cm="1">
        <f t="array" ref="L344">_xlfn.XLOOKUP(1,(returns__6[ticker]=$L$1)*(returns__6[price_date]=H344),returns__6[simple_return],"")</f>
        <v>1.7961521000000001E-2</v>
      </c>
      <c r="M344" s="17" cm="1">
        <f t="array" ref="M344">_xlfn.XLOOKUP(1,(returns__6[ticker]=$M$1)*(returns__6[price_date]=H344),returns__6[simple_return],"")</f>
        <v>-5.5909649999999998E-2</v>
      </c>
      <c r="N344" s="17" cm="1">
        <f t="array" ref="N344">_xlfn.XLOOKUP(1,(returns__6[ticker]=$N$1)*(returns__6[price_date]=H344),returns__6[simple_return],"")</f>
        <v>6.3651879999999999E-3</v>
      </c>
    </row>
    <row r="345" spans="1:14" x14ac:dyDescent="0.35">
      <c r="A345" t="s">
        <v>7</v>
      </c>
      <c r="B345" s="1">
        <v>45588</v>
      </c>
      <c r="C345">
        <v>173.51</v>
      </c>
      <c r="D345">
        <v>179.38</v>
      </c>
      <c r="E345">
        <v>-3.2723826999999997E-2</v>
      </c>
      <c r="F345">
        <v>-3.3271226000000001E-2</v>
      </c>
      <c r="H345" s="7">
        <v>46006</v>
      </c>
      <c r="I345" s="17" cm="1">
        <f t="array" ref="I345">_xlfn.XLOOKUP(1,($A$2:$A$3001=I$1)*($B$2:$B$3001=$H345),$E$2:$E$3001,"")</f>
        <v>-1.5181706E-2</v>
      </c>
      <c r="J345" s="17" cm="1">
        <f t="array" ref="J345">_xlfn.XLOOKUP(1,(returns__6[ticker]=$J$1)*(returns__6[price_date]=H345),returns__6[simple_return],"")</f>
        <v>-5.5899758000000001E-2</v>
      </c>
      <c r="K345" s="17" cm="1">
        <f t="array" ref="K345">_xlfn.XLOOKUP(1,(returns__6[ticker]=$K$1)*(returns__6[price_date]=H345),returns__6[simple_return],"")</f>
        <v>2.61397E-5</v>
      </c>
      <c r="L345" s="17" cm="1">
        <f t="array" ref="L345">_xlfn.XLOOKUP(1,(returns__6[ticker]=$L$1)*(returns__6[price_date]=H345),returns__6[simple_return],"")</f>
        <v>3.3751495999999999E-2</v>
      </c>
      <c r="M345" s="17" cm="1">
        <f t="array" ref="M345">_xlfn.XLOOKUP(1,(returns__6[ticker]=$M$1)*(returns__6[price_date]=H345),returns__6[simple_return],"")</f>
        <v>-2.0135019999999999E-3</v>
      </c>
      <c r="N345" s="17" cm="1">
        <f t="array" ref="N345">_xlfn.XLOOKUP(1,(returns__6[ticker]=$N$1)*(returns__6[price_date]=H345),returns__6[simple_return],"")</f>
        <v>-2.7024699999999998E-3</v>
      </c>
    </row>
    <row r="346" spans="1:14" x14ac:dyDescent="0.35">
      <c r="A346" t="s">
        <v>8</v>
      </c>
      <c r="B346" s="1">
        <v>45588</v>
      </c>
      <c r="C346">
        <v>271.23</v>
      </c>
      <c r="D346">
        <v>272.39999999999998</v>
      </c>
      <c r="E346">
        <v>-4.2951539999999998E-3</v>
      </c>
      <c r="F346">
        <v>-4.3044049999999999E-3</v>
      </c>
      <c r="H346" s="7">
        <v>46007</v>
      </c>
      <c r="I346" s="17" cm="1">
        <f t="array" ref="I346">_xlfn.XLOOKUP(1,($A$2:$A$3001=I$1)*($B$2:$B$3001=$H346),$E$2:$E$3001,"")</f>
        <v>7.6596980000000004E-3</v>
      </c>
      <c r="J346" s="17" cm="1">
        <f t="array" ref="J346">_xlfn.XLOOKUP(1,(returns__6[ticker]=$J$1)*(returns__6[price_date]=H346),returns__6[simple_return],"")</f>
        <v>4.3848029999999996E-3</v>
      </c>
      <c r="K346" s="17" cm="1">
        <f t="array" ref="K346">_xlfn.XLOOKUP(1,(returns__6[ticker]=$K$1)*(returns__6[price_date]=H346),returns__6[simple_return],"")</f>
        <v>-4.7572990000000004E-3</v>
      </c>
      <c r="L346" s="17" cm="1">
        <f t="array" ref="L346">_xlfn.XLOOKUP(1,(returns__6[ticker]=$L$1)*(returns__6[price_date]=H346),returns__6[simple_return],"")</f>
        <v>-7.4374640000000004E-3</v>
      </c>
      <c r="M346" s="17" cm="1">
        <f t="array" ref="M346">_xlfn.XLOOKUP(1,(returns__6[ticker]=$M$1)*(returns__6[price_date]=H346),returns__6[simple_return],"")</f>
        <v>-2.2549250000000001E-3</v>
      </c>
      <c r="N346" s="17" cm="1">
        <f t="array" ref="N346">_xlfn.XLOOKUP(1,(returns__6[ticker]=$N$1)*(returns__6[price_date]=H346),returns__6[simple_return],"")</f>
        <v>-5.13131E-3</v>
      </c>
    </row>
    <row r="347" spans="1:14" x14ac:dyDescent="0.35">
      <c r="A347" t="s">
        <v>9</v>
      </c>
      <c r="B347" s="1">
        <v>45588</v>
      </c>
      <c r="C347">
        <v>903.25</v>
      </c>
      <c r="D347">
        <v>909.15</v>
      </c>
      <c r="E347">
        <v>-6.4895780000000002E-3</v>
      </c>
      <c r="F347">
        <v>-6.510727E-3</v>
      </c>
      <c r="H347" s="7">
        <v>46008</v>
      </c>
      <c r="I347" s="17" cm="1">
        <f t="array" ref="I347">_xlfn.XLOOKUP(1,($A$2:$A$3001=I$1)*($B$2:$B$3001=$H347),$E$2:$E$3001,"")</f>
        <v>-5.2875651000000003E-2</v>
      </c>
      <c r="J347" s="17" cm="1">
        <f t="array" ref="J347">_xlfn.XLOOKUP(1,(returns__6[ticker]=$J$1)*(returns__6[price_date]=H347),returns__6[simple_return],"")</f>
        <v>-4.4769996999999999E-2</v>
      </c>
      <c r="K347" s="17" cm="1">
        <f t="array" ref="K347">_xlfn.XLOOKUP(1,(returns__6[ticker]=$K$1)*(returns__6[price_date]=H347),returns__6[simple_return],"")</f>
        <v>-1.3499672000000001E-2</v>
      </c>
      <c r="L347" s="17" cm="1">
        <f t="array" ref="L347">_xlfn.XLOOKUP(1,(returns__6[ticker]=$L$1)*(returns__6[price_date]=H347),returns__6[simple_return],"")</f>
        <v>-1.185632E-2</v>
      </c>
      <c r="M347" s="17" cm="1">
        <f t="array" ref="M347">_xlfn.XLOOKUP(1,(returns__6[ticker]=$M$1)*(returns__6[price_date]=H347),returns__6[simple_return],"")</f>
        <v>-2.8190792999999999E-2</v>
      </c>
      <c r="N347" s="17" cm="1">
        <f t="array" ref="N347">_xlfn.XLOOKUP(1,(returns__6[ticker]=$N$1)*(returns__6[price_date]=H347),returns__6[simple_return],"")</f>
        <v>-2.0283390000000001E-3</v>
      </c>
    </row>
    <row r="348" spans="1:14" x14ac:dyDescent="0.35">
      <c r="A348" t="s">
        <v>10</v>
      </c>
      <c r="B348" s="1">
        <v>45588</v>
      </c>
      <c r="C348">
        <v>81.83</v>
      </c>
      <c r="D348">
        <v>83.35</v>
      </c>
      <c r="E348">
        <v>-1.8236353E-2</v>
      </c>
      <c r="F348">
        <v>-1.8404685E-2</v>
      </c>
      <c r="H348" s="7">
        <v>46009</v>
      </c>
      <c r="I348" s="17" cm="1">
        <f t="array" ref="I348">_xlfn.XLOOKUP(1,($A$2:$A$3001=I$1)*($B$2:$B$3001=$H348),$E$2:$E$3001,"")</f>
        <v>1.4890716999999999E-2</v>
      </c>
      <c r="J348" s="17" cm="1">
        <f t="array" ref="J348">_xlfn.XLOOKUP(1,(returns__6[ticker]=$J$1)*(returns__6[price_date]=H348),returns__6[simple_return],"")</f>
        <v>1.1839763999999999E-2</v>
      </c>
      <c r="K348" s="17" cm="1">
        <f t="array" ref="K348">_xlfn.XLOOKUP(1,(returns__6[ticker]=$K$1)*(returns__6[price_date]=H348),returns__6[simple_return],"")</f>
        <v>-2.3960999999999999E-4</v>
      </c>
      <c r="L348" s="17" cm="1">
        <f t="array" ref="L348">_xlfn.XLOOKUP(1,(returns__6[ticker]=$L$1)*(returns__6[price_date]=H348),returns__6[simple_return],"")</f>
        <v>1.4484685000000001E-2</v>
      </c>
      <c r="M348" s="17" cm="1">
        <f t="array" ref="M348">_xlfn.XLOOKUP(1,(returns__6[ticker]=$M$1)*(returns__6[price_date]=H348),returns__6[simple_return],"")</f>
        <v>3.3904529000000003E-2</v>
      </c>
      <c r="N348" s="17" cm="1">
        <f t="array" ref="N348">_xlfn.XLOOKUP(1,(returns__6[ticker]=$N$1)*(returns__6[price_date]=H348),returns__6[simple_return],"")</f>
        <v>4.6456259999999999E-3</v>
      </c>
    </row>
    <row r="349" spans="1:14" x14ac:dyDescent="0.35">
      <c r="A349" t="s">
        <v>11</v>
      </c>
      <c r="B349" s="1">
        <v>45588</v>
      </c>
      <c r="C349">
        <v>283.76</v>
      </c>
      <c r="D349">
        <v>284.79000000000002</v>
      </c>
      <c r="E349">
        <v>-3.6167E-3</v>
      </c>
      <c r="F349">
        <v>-3.623256E-3</v>
      </c>
      <c r="H349" s="7">
        <v>46010</v>
      </c>
      <c r="I349" s="17" cm="1">
        <f t="array" ref="I349">_xlfn.XLOOKUP(1,($A$2:$A$3001=I$1)*($B$2:$B$3001=$H349),$E$2:$E$3001,"")</f>
        <v>6.1523923000000001E-2</v>
      </c>
      <c r="J349" s="17" cm="1">
        <f t="array" ref="J349">_xlfn.XLOOKUP(1,(returns__6[ticker]=$J$1)*(returns__6[price_date]=H349),returns__6[simple_return],"")</f>
        <v>3.1769128000000001E-2</v>
      </c>
      <c r="K349" s="17" cm="1">
        <f t="array" ref="K349">_xlfn.XLOOKUP(1,(returns__6[ticker]=$K$1)*(returns__6[price_date]=H349),returns__6[simple_return],"")</f>
        <v>2.6363440000000001E-3</v>
      </c>
      <c r="L349" s="17" cm="1">
        <f t="array" ref="L349">_xlfn.XLOOKUP(1,(returns__6[ticker]=$L$1)*(returns__6[price_date]=H349),returns__6[simple_return],"")</f>
        <v>1.3776399E-2</v>
      </c>
      <c r="M349" s="17" cm="1">
        <f t="array" ref="M349">_xlfn.XLOOKUP(1,(returns__6[ticker]=$M$1)*(returns__6[price_date]=H349),returns__6[simple_return],"")</f>
        <v>-4.4986389999999996E-3</v>
      </c>
      <c r="N349" s="17" cm="1">
        <f t="array" ref="N349">_xlfn.XLOOKUP(1,(returns__6[ticker]=$N$1)*(returns__6[price_date]=H349),returns__6[simple_return],"")</f>
        <v>9.3638909999999992E-3</v>
      </c>
    </row>
    <row r="350" spans="1:14" x14ac:dyDescent="0.35">
      <c r="A350" t="s">
        <v>6</v>
      </c>
      <c r="B350" s="1">
        <v>45589</v>
      </c>
      <c r="C350">
        <v>153.44</v>
      </c>
      <c r="D350">
        <v>152.91</v>
      </c>
      <c r="E350">
        <v>3.4660910000000001E-3</v>
      </c>
      <c r="F350">
        <v>3.460098E-3</v>
      </c>
      <c r="H350" s="7">
        <v>46013</v>
      </c>
      <c r="I350" s="17" cm="1">
        <f t="array" ref="I350">_xlfn.XLOOKUP(1,($A$2:$A$3001=I$1)*($B$2:$B$3001=$H350),$E$2:$E$3001,"")</f>
        <v>7.1217729999999996E-3</v>
      </c>
      <c r="J350" s="17" cm="1">
        <f t="array" ref="J350">_xlfn.XLOOKUP(1,(returns__6[ticker]=$J$1)*(returns__6[price_date]=H350),returns__6[simple_return],"")</f>
        <v>3.2024919999999999E-3</v>
      </c>
      <c r="K350" s="17" cm="1">
        <f t="array" ref="K350">_xlfn.XLOOKUP(1,(returns__6[ticker]=$K$1)*(returns__6[price_date]=H350),returns__6[simple_return],"")</f>
        <v>1.1526918000000001E-2</v>
      </c>
      <c r="L350" s="17" cm="1">
        <f t="array" ref="L350">_xlfn.XLOOKUP(1,(returns__6[ticker]=$L$1)*(returns__6[price_date]=H350),returns__6[simple_return],"")</f>
        <v>4.7039500000000001E-3</v>
      </c>
      <c r="M350" s="17" cm="1">
        <f t="array" ref="M350">_xlfn.XLOOKUP(1,(returns__6[ticker]=$M$1)*(returns__6[price_date]=H350),returns__6[simple_return],"")</f>
        <v>8.4433349999999997E-3</v>
      </c>
      <c r="N350" s="17" cm="1">
        <f t="array" ref="N350">_xlfn.XLOOKUP(1,(returns__6[ticker]=$N$1)*(returns__6[price_date]=H350),returns__6[simple_return],"")</f>
        <v>8.1317109999999998E-3</v>
      </c>
    </row>
    <row r="351" spans="1:14" x14ac:dyDescent="0.35">
      <c r="A351" t="s">
        <v>7</v>
      </c>
      <c r="B351" s="1">
        <v>45589</v>
      </c>
      <c r="C351">
        <v>171.35</v>
      </c>
      <c r="D351">
        <v>173.51</v>
      </c>
      <c r="E351">
        <v>-1.2448849999999999E-2</v>
      </c>
      <c r="F351">
        <v>-1.2526986E-2</v>
      </c>
      <c r="H351" s="7">
        <v>46014</v>
      </c>
      <c r="I351" s="17" cm="1">
        <f t="array" ref="I351">_xlfn.XLOOKUP(1,($A$2:$A$3001=I$1)*($B$2:$B$3001=$H351),$E$2:$E$3001,"")</f>
        <v>-2.3261199999999999E-4</v>
      </c>
      <c r="J351" s="17" cm="1">
        <f t="array" ref="J351">_xlfn.XLOOKUP(1,(returns__6[ticker]=$J$1)*(returns__6[price_date]=H351),returns__6[simple_return],"")</f>
        <v>2.3048763E-2</v>
      </c>
      <c r="K351" s="17" cm="1">
        <f t="array" ref="K351">_xlfn.XLOOKUP(1,(returns__6[ticker]=$K$1)*(returns__6[price_date]=H351),returns__6[simple_return],"")</f>
        <v>3.5184460000000002E-3</v>
      </c>
      <c r="L351" s="17" cm="1">
        <f t="array" ref="L351">_xlfn.XLOOKUP(1,(returns__6[ticker]=$L$1)*(returns__6[price_date]=H351),returns__6[simple_return],"")</f>
        <v>-4.4961360000000004E-3</v>
      </c>
      <c r="M351" s="17" cm="1">
        <f t="array" ref="M351">_xlfn.XLOOKUP(1,(returns__6[ticker]=$M$1)*(returns__6[price_date]=H351),returns__6[simple_return],"")</f>
        <v>3.3962263999999999E-2</v>
      </c>
      <c r="N351" s="17" cm="1">
        <f t="array" ref="N351">_xlfn.XLOOKUP(1,(returns__6[ticker]=$N$1)*(returns__6[price_date]=H351),returns__6[simple_return],"")</f>
        <v>3.6638360000000002E-3</v>
      </c>
    </row>
    <row r="352" spans="1:14" x14ac:dyDescent="0.35">
      <c r="A352" t="s">
        <v>8</v>
      </c>
      <c r="B352" s="1">
        <v>45589</v>
      </c>
      <c r="C352">
        <v>269.98</v>
      </c>
      <c r="D352">
        <v>271.23</v>
      </c>
      <c r="E352">
        <v>-4.6086349999999998E-3</v>
      </c>
      <c r="F352">
        <v>-4.6192869999999997E-3</v>
      </c>
      <c r="H352" s="7">
        <v>46015</v>
      </c>
      <c r="I352" s="17" cm="1">
        <f t="array" ref="I352">_xlfn.XLOOKUP(1,($A$2:$A$3001=I$1)*($B$2:$B$3001=$H352),$E$2:$E$3001,"")</f>
        <v>6.5146599999999996E-4</v>
      </c>
      <c r="J352" s="17" cm="1">
        <f t="array" ref="J352">_xlfn.XLOOKUP(1,(returns__6[ticker]=$J$1)*(returns__6[price_date]=H352),returns__6[simple_return],"")</f>
        <v>2.5764339999999998E-3</v>
      </c>
      <c r="K352" s="17" cm="1">
        <f t="array" ref="K352">_xlfn.XLOOKUP(1,(returns__6[ticker]=$K$1)*(returns__6[price_date]=H352),returns__6[simple_return],"")</f>
        <v>2.4071800000000001E-3</v>
      </c>
      <c r="L352" s="17" cm="1">
        <f t="array" ref="L352">_xlfn.XLOOKUP(1,(returns__6[ticker]=$L$1)*(returns__6[price_date]=H352),returns__6[simple_return],"")</f>
        <v>4.9830170000000002E-3</v>
      </c>
      <c r="M352" s="17" cm="1">
        <f t="array" ref="M352">_xlfn.XLOOKUP(1,(returns__6[ticker]=$M$1)*(returns__6[price_date]=H352),returns__6[simple_return],"")</f>
        <v>-1.357208E-2</v>
      </c>
      <c r="N352" s="17" cm="1">
        <f t="array" ref="N352">_xlfn.XLOOKUP(1,(returns__6[ticker]=$N$1)*(returns__6[price_date]=H352),returns__6[simple_return],"")</f>
        <v>4.9804740000000004E-3</v>
      </c>
    </row>
    <row r="353" spans="1:14" x14ac:dyDescent="0.35">
      <c r="A353" t="s">
        <v>9</v>
      </c>
      <c r="B353" s="1">
        <v>45589</v>
      </c>
      <c r="C353">
        <v>891.32</v>
      </c>
      <c r="D353">
        <v>903.25</v>
      </c>
      <c r="E353">
        <v>-1.3207861E-2</v>
      </c>
      <c r="F353">
        <v>-1.329586E-2</v>
      </c>
      <c r="H353" s="7">
        <v>46017</v>
      </c>
      <c r="I353" s="17" cm="1">
        <f t="array" ref="I353">_xlfn.XLOOKUP(1,($A$2:$A$3001=I$1)*($B$2:$B$3001=$H353),$E$2:$E$3001,"")</f>
        <v>-2.3251500000000001E-4</v>
      </c>
      <c r="J353" s="17" cm="1">
        <f t="array" ref="J353">_xlfn.XLOOKUP(1,(returns__6[ticker]=$J$1)*(returns__6[price_date]=H353),returns__6[simple_return],"")</f>
        <v>5.4537149999999996E-3</v>
      </c>
      <c r="K353" s="17" cm="1">
        <f t="array" ref="K353">_xlfn.XLOOKUP(1,(returns__6[ticker]=$K$1)*(returns__6[price_date]=H353),returns__6[simple_return],"")</f>
        <v>-5.3770459999999999E-3</v>
      </c>
      <c r="L353" s="17" cm="1">
        <f t="array" ref="L353">_xlfn.XLOOKUP(1,(returns__6[ticker]=$L$1)*(returns__6[price_date]=H353),returns__6[simple_return],"")</f>
        <v>7.1496199999999998E-4</v>
      </c>
      <c r="M353" s="17" cm="1">
        <f t="array" ref="M353">_xlfn.XLOOKUP(1,(returns__6[ticker]=$M$1)*(returns__6[price_date]=H353),returns__6[simple_return],"")</f>
        <v>-1.734305E-3</v>
      </c>
      <c r="N353" s="17" cm="1">
        <f t="array" ref="N353">_xlfn.XLOOKUP(1,(returns__6[ticker]=$N$1)*(returns__6[price_date]=H353),returns__6[simple_return],"")</f>
        <v>-3.94211E-4</v>
      </c>
    </row>
    <row r="354" spans="1:14" x14ac:dyDescent="0.35">
      <c r="A354" t="s">
        <v>10</v>
      </c>
      <c r="B354" s="1">
        <v>45589</v>
      </c>
      <c r="C354">
        <v>81.93</v>
      </c>
      <c r="D354">
        <v>81.83</v>
      </c>
      <c r="E354">
        <v>1.2220460000000001E-3</v>
      </c>
      <c r="F354">
        <v>1.2213E-3</v>
      </c>
      <c r="H354" s="7">
        <v>46020</v>
      </c>
      <c r="I354" s="17" cm="1">
        <f t="array" ref="I354">_xlfn.XLOOKUP(1,($A$2:$A$3001=I$1)*($B$2:$B$3001=$H354),$E$2:$E$3001,"")</f>
        <v>2.8838549999999998E-3</v>
      </c>
      <c r="J354" s="17" cm="1">
        <f t="array" ref="J354">_xlfn.XLOOKUP(1,(returns__6[ticker]=$J$1)*(returns__6[price_date]=H354),returns__6[simple_return],"")</f>
        <v>-7.781217E-3</v>
      </c>
      <c r="K354" s="17" cm="1">
        <f t="array" ref="K354">_xlfn.XLOOKUP(1,(returns__6[ticker]=$K$1)*(returns__6[price_date]=H354),returns__6[simple_return],"")</f>
        <v>-1.5037396999999999E-2</v>
      </c>
      <c r="L354" s="17" cm="1">
        <f t="array" ref="L354">_xlfn.XLOOKUP(1,(returns__6[ticker]=$L$1)*(returns__6[price_date]=H354),returns__6[simple_return],"")</f>
        <v>9.0930199999999996E-4</v>
      </c>
      <c r="M354" s="17" cm="1">
        <f t="array" ref="M354">_xlfn.XLOOKUP(1,(returns__6[ticker]=$M$1)*(returns__6[price_date]=H354),returns__6[simple_return],"")</f>
        <v>-6.7176279999999998E-3</v>
      </c>
      <c r="N354" s="17" cm="1">
        <f t="array" ref="N354">_xlfn.XLOOKUP(1,(returns__6[ticker]=$N$1)*(returns__6[price_date]=H354),returns__6[simple_return],"")</f>
        <v>-1.098592E-3</v>
      </c>
    </row>
    <row r="355" spans="1:14" x14ac:dyDescent="0.35">
      <c r="A355" t="s">
        <v>11</v>
      </c>
      <c r="B355" s="1">
        <v>45589</v>
      </c>
      <c r="C355">
        <v>283.22000000000003</v>
      </c>
      <c r="D355">
        <v>283.76</v>
      </c>
      <c r="E355">
        <v>-1.9030169999999999E-3</v>
      </c>
      <c r="F355">
        <v>-1.9048299999999999E-3</v>
      </c>
      <c r="H355" s="7">
        <v>46021</v>
      </c>
      <c r="I355" s="17" cm="1">
        <f t="array" ref="I355">_xlfn.XLOOKUP(1,($A$2:$A$3001=I$1)*($B$2:$B$3001=$H355),$E$2:$E$3001,"")</f>
        <v>-1.252261E-3</v>
      </c>
      <c r="J355" s="17" cm="1">
        <f t="array" ref="J355">_xlfn.XLOOKUP(1,(returns__6[ticker]=$J$1)*(returns__6[price_date]=H355),returns__6[simple_return],"")</f>
        <v>1.3165799999999999E-3</v>
      </c>
      <c r="K355" s="17" cm="1">
        <f t="array" ref="K355">_xlfn.XLOOKUP(1,(returns__6[ticker]=$K$1)*(returns__6[price_date]=H355),returns__6[simple_return],"")</f>
        <v>-5.1422789999999996E-3</v>
      </c>
      <c r="L355" s="17" cm="1">
        <f t="array" ref="L355">_xlfn.XLOOKUP(1,(returns__6[ticker]=$L$1)*(returns__6[price_date]=H355),returns__6[simple_return],"")</f>
        <v>9.4555599999999996E-4</v>
      </c>
      <c r="M355" s="17" cm="1">
        <f t="array" ref="M355">_xlfn.XLOOKUP(1,(returns__6[ticker]=$M$1)*(returns__6[price_date]=H355),returns__6[simple_return],"")</f>
        <v>1.1660448E-2</v>
      </c>
      <c r="N355" s="17" cm="1">
        <f t="array" ref="N355">_xlfn.XLOOKUP(1,(returns__6[ticker]=$N$1)*(returns__6[price_date]=H355),returns__6[simple_return],"")</f>
        <v>-2.7917990000000002E-3</v>
      </c>
    </row>
    <row r="356" spans="1:14" x14ac:dyDescent="0.35">
      <c r="A356" t="s">
        <v>6</v>
      </c>
      <c r="B356" s="1">
        <v>45590</v>
      </c>
      <c r="C356">
        <v>156.22999999999999</v>
      </c>
      <c r="D356">
        <v>153.44</v>
      </c>
      <c r="E356">
        <v>1.8183003E-2</v>
      </c>
      <c r="F356">
        <v>1.8019668999999999E-2</v>
      </c>
      <c r="H356" s="7">
        <v>46022</v>
      </c>
      <c r="I356" s="17" cm="1">
        <f t="array" ref="I356">_xlfn.XLOOKUP(1,($A$2:$A$3001=I$1)*($B$2:$B$3001=$H356),$E$2:$E$3001,"")</f>
        <v>-5.4797070000000003E-3</v>
      </c>
      <c r="J356" s="17" cm="1">
        <f t="array" ref="J356">_xlfn.XLOOKUP(1,(returns__6[ticker]=$J$1)*(returns__6[price_date]=H356),returns__6[simple_return],"")</f>
        <v>-1.071888E-2</v>
      </c>
      <c r="K356" s="17" cm="1">
        <f t="array" ref="K356">_xlfn.XLOOKUP(1,(returns__6[ticker]=$K$1)*(returns__6[price_date]=H356),returns__6[simple_return],"")</f>
        <v>-9.2128869999999995E-3</v>
      </c>
      <c r="L356" s="17" cm="1">
        <f t="array" ref="L356">_xlfn.XLOOKUP(1,(returns__6[ticker]=$L$1)*(returns__6[price_date]=H356),returns__6[simple_return],"")</f>
        <v>-4.6955310000000002E-3</v>
      </c>
      <c r="M356" s="17" cm="1">
        <f t="array" ref="M356">_xlfn.XLOOKUP(1,(returns__6[ticker]=$M$1)*(returns__6[price_date]=H356),returns__6[simple_return],"")</f>
        <v>-2.0516367000000001E-2</v>
      </c>
      <c r="N356" s="17" cm="1">
        <f t="array" ref="N356">_xlfn.XLOOKUP(1,(returns__6[ticker]=$N$1)*(returns__6[price_date]=H356),returns__6[simple_return],"")</f>
        <v>-8.2291729999999993E-3</v>
      </c>
    </row>
    <row r="357" spans="1:14" x14ac:dyDescent="0.35">
      <c r="A357" t="s">
        <v>7</v>
      </c>
      <c r="B357" s="1">
        <v>45590</v>
      </c>
      <c r="C357">
        <v>173</v>
      </c>
      <c r="D357">
        <v>171.35</v>
      </c>
      <c r="E357">
        <v>9.6294139999999993E-3</v>
      </c>
      <c r="F357">
        <v>9.5833459999999995E-3</v>
      </c>
      <c r="H357" s="7">
        <v>46024</v>
      </c>
      <c r="I357" s="17" cm="1">
        <f t="array" ref="I357">_xlfn.XLOOKUP(1,($A$2:$A$3001=I$1)*($B$2:$B$3001=$H357),$E$2:$E$3001,"")</f>
        <v>4.3472169999999997E-2</v>
      </c>
      <c r="J357" s="17" cm="1">
        <f t="array" ref="J357">_xlfn.XLOOKUP(1,(returns__6[ticker]=$J$1)*(returns__6[price_date]=H357),returns__6[simple_return],"")</f>
        <v>4.3917940000000001E-3</v>
      </c>
      <c r="K357" s="17" cm="1">
        <f t="array" ref="K357">_xlfn.XLOOKUP(1,(returns__6[ticker]=$K$1)*(returns__6[price_date]=H357),returns__6[simple_return],"")</f>
        <v>7.5145289999999998E-3</v>
      </c>
      <c r="L357" s="17" cm="1">
        <f t="array" ref="L357">_xlfn.XLOOKUP(1,(returns__6[ticker]=$L$1)*(returns__6[price_date]=H357),returns__6[simple_return],"")</f>
        <v>5.2852940000000003E-3</v>
      </c>
      <c r="M357" s="17" cm="1">
        <f t="array" ref="M357">_xlfn.XLOOKUP(1,(returns__6[ticker]=$M$1)*(returns__6[price_date]=H357),returns__6[simple_return],"")</f>
        <v>5.1894562999999998E-2</v>
      </c>
      <c r="N357" s="17" cm="1">
        <f t="array" ref="N357">_xlfn.XLOOKUP(1,(returns__6[ticker]=$N$1)*(returns__6[price_date]=H357),returns__6[simple_return],"")</f>
        <v>-1.2061247000000001E-2</v>
      </c>
    </row>
    <row r="358" spans="1:14" x14ac:dyDescent="0.35">
      <c r="A358" t="s">
        <v>8</v>
      </c>
      <c r="B358" s="1">
        <v>45590</v>
      </c>
      <c r="C358">
        <v>267.35000000000002</v>
      </c>
      <c r="D358">
        <v>269.98</v>
      </c>
      <c r="E358">
        <v>-9.7414619999999993E-3</v>
      </c>
      <c r="F358">
        <v>-9.7892210000000007E-3</v>
      </c>
      <c r="H358" s="7">
        <v>46027</v>
      </c>
      <c r="I358" s="17" cm="1">
        <f t="array" ref="I358">_xlfn.XLOOKUP(1,($A$2:$A$3001=I$1)*($B$2:$B$3001=$H358),$E$2:$E$3001,"")</f>
        <v>-1.0694947999999999E-2</v>
      </c>
      <c r="J358" s="17" cm="1">
        <f t="array" ref="J358">_xlfn.XLOOKUP(1,(returns__6[ticker]=$J$1)*(returns__6[price_date]=H358),returns__6[simple_return],"")</f>
        <v>-1.2082159E-2</v>
      </c>
      <c r="K358" s="17" cm="1">
        <f t="array" ref="K358">_xlfn.XLOOKUP(1,(returns__6[ticker]=$K$1)*(returns__6[price_date]=H358),returns__6[simple_return],"")</f>
        <v>1.8968154000000001E-2</v>
      </c>
      <c r="L358" s="17" cm="1">
        <f t="array" ref="L358">_xlfn.XLOOKUP(1,(returns__6[ticker]=$L$1)*(returns__6[price_date]=H358),returns__6[simple_return],"")</f>
        <v>-3.5960236E-2</v>
      </c>
      <c r="M358" s="17" cm="1">
        <f t="array" ref="M358">_xlfn.XLOOKUP(1,(returns__6[ticker]=$M$1)*(returns__6[price_date]=H358),returns__6[simple_return],"")</f>
        <v>9.3970240000000003E-3</v>
      </c>
      <c r="N358" s="17" cm="1">
        <f t="array" ref="N358">_xlfn.XLOOKUP(1,(returns__6[ticker]=$N$1)*(returns__6[price_date]=H358),returns__6[simple_return],"")</f>
        <v>2.1126761000000001E-2</v>
      </c>
    </row>
    <row r="359" spans="1:14" x14ac:dyDescent="0.35">
      <c r="A359" t="s">
        <v>9</v>
      </c>
      <c r="B359" s="1">
        <v>45590</v>
      </c>
      <c r="C359">
        <v>892.7</v>
      </c>
      <c r="D359">
        <v>891.32</v>
      </c>
      <c r="E359">
        <v>1.548266E-3</v>
      </c>
      <c r="F359">
        <v>1.547068E-3</v>
      </c>
      <c r="H359" s="7">
        <v>46028</v>
      </c>
      <c r="I359" s="17" cm="1">
        <f t="array" ref="I359">_xlfn.XLOOKUP(1,($A$2:$A$3001=I$1)*($B$2:$B$3001=$H359),$E$2:$E$3001,"")</f>
        <v>-3.0441468999999999E-2</v>
      </c>
      <c r="J359" s="17" cm="1">
        <f t="array" ref="J359">_xlfn.XLOOKUP(1,(returns__6[ticker]=$J$1)*(returns__6[price_date]=H359),returns__6[simple_return],"")</f>
        <v>1.0191600000000001E-3</v>
      </c>
      <c r="K359" s="17" cm="1">
        <f t="array" ref="K359">_xlfn.XLOOKUP(1,(returns__6[ticker]=$K$1)*(returns__6[price_date]=H359),returns__6[simple_return],"")</f>
        <v>9.8999469999999992E-3</v>
      </c>
      <c r="L359" s="17" cm="1">
        <f t="array" ref="L359">_xlfn.XLOOKUP(1,(returns__6[ticker]=$L$1)*(returns__6[price_date]=H359),returns__6[simple_return],"")</f>
        <v>2.1632054000000001E-2</v>
      </c>
      <c r="M359" s="17" cm="1">
        <f t="array" ref="M359">_xlfn.XLOOKUP(1,(returns__6[ticker]=$M$1)*(returns__6[price_date]=H359),returns__6[simple_return],"")</f>
        <v>-2.2165576999999999E-2</v>
      </c>
      <c r="N359" s="17" cm="1">
        <f t="array" ref="N359">_xlfn.XLOOKUP(1,(returns__6[ticker]=$N$1)*(returns__6[price_date]=H359),returns__6[simple_return],"")</f>
        <v>1.0627473E-2</v>
      </c>
    </row>
    <row r="360" spans="1:14" x14ac:dyDescent="0.35">
      <c r="A360" t="s">
        <v>10</v>
      </c>
      <c r="B360" s="1">
        <v>45590</v>
      </c>
      <c r="C360">
        <v>81.61</v>
      </c>
      <c r="D360">
        <v>81.93</v>
      </c>
      <c r="E360">
        <v>-3.905773E-3</v>
      </c>
      <c r="F360">
        <v>-3.9134210000000003E-3</v>
      </c>
      <c r="H360" s="7">
        <v>46029</v>
      </c>
      <c r="I360" s="17" cm="1">
        <f t="array" ref="I360">_xlfn.XLOOKUP(1,($A$2:$A$3001=I$1)*($B$2:$B$3001=$H360),$E$2:$E$3001,"")</f>
        <v>-2.0200606999999999E-2</v>
      </c>
      <c r="J360" s="17" cm="1">
        <f t="array" ref="J360">_xlfn.XLOOKUP(1,(returns__6[ticker]=$J$1)*(returns__6[price_date]=H360),returns__6[simple_return],"")</f>
        <v>-7.8540900000000004E-4</v>
      </c>
      <c r="K360" s="17" cm="1">
        <f t="array" ref="K360">_xlfn.XLOOKUP(1,(returns__6[ticker]=$K$1)*(returns__6[price_date]=H360),returns__6[simple_return],"")</f>
        <v>-1.3922202999999999E-2</v>
      </c>
      <c r="L360" s="17" cm="1">
        <f t="array" ref="L360">_xlfn.XLOOKUP(1,(returns__6[ticker]=$L$1)*(returns__6[price_date]=H360),returns__6[simple_return],"")</f>
        <v>4.1398820000000003E-2</v>
      </c>
      <c r="M360" s="17" cm="1">
        <f t="array" ref="M360">_xlfn.XLOOKUP(1,(returns__6[ticker]=$M$1)*(returns__6[price_date]=H360),returns__6[simple_return],"")</f>
        <v>-4.0689108000000002E-2</v>
      </c>
      <c r="N360" s="17" cm="1">
        <f t="array" ref="N360">_xlfn.XLOOKUP(1,(returns__6[ticker]=$N$1)*(returns__6[price_date]=H360),returns__6[simple_return],"")</f>
        <v>-4.6985120000000002E-3</v>
      </c>
    </row>
    <row r="361" spans="1:14" x14ac:dyDescent="0.35">
      <c r="A361" t="s">
        <v>11</v>
      </c>
      <c r="B361" s="1">
        <v>45590</v>
      </c>
      <c r="C361">
        <v>281.73</v>
      </c>
      <c r="D361">
        <v>283.22000000000003</v>
      </c>
      <c r="E361">
        <v>-5.2609279999999998E-3</v>
      </c>
      <c r="F361">
        <v>-5.2748150000000004E-3</v>
      </c>
      <c r="H361" s="7">
        <v>46030</v>
      </c>
      <c r="I361" s="17" cm="1">
        <f t="array" ref="I361">_xlfn.XLOOKUP(1,($A$2:$A$3001=I$1)*($B$2:$B$3001=$H361),$E$2:$E$3001,"")</f>
        <v>-2.5426150000000002E-2</v>
      </c>
      <c r="J361" s="17" cm="1">
        <f t="array" ref="J361">_xlfn.XLOOKUP(1,(returns__6[ticker]=$J$1)*(returns__6[price_date]=H361),returns__6[simple_return],"")</f>
        <v>-3.2081513999999998E-2</v>
      </c>
      <c r="K361" s="17" cm="1">
        <f t="array" ref="K361">_xlfn.XLOOKUP(1,(returns__6[ticker]=$K$1)*(returns__6[price_date]=H361),returns__6[simple_return],"")</f>
        <v>1.2585268E-2</v>
      </c>
      <c r="L361" s="17" cm="1">
        <f t="array" ref="L361">_xlfn.XLOOKUP(1,(returns__6[ticker]=$L$1)*(returns__6[price_date]=H361),returns__6[simple_return],"")</f>
        <v>-2.0666191E-2</v>
      </c>
      <c r="M361" s="17" cm="1">
        <f t="array" ref="M361">_xlfn.XLOOKUP(1,(returns__6[ticker]=$M$1)*(returns__6[price_date]=H361),returns__6[simple_return],"")</f>
        <v>-1.4059545999999999E-2</v>
      </c>
      <c r="N361" s="17" cm="1">
        <f t="array" ref="N361">_xlfn.XLOOKUP(1,(returns__6[ticker]=$N$1)*(returns__6[price_date]=H361),returns__6[simple_return],"")</f>
        <v>-1.0256266E-2</v>
      </c>
    </row>
    <row r="362" spans="1:14" x14ac:dyDescent="0.35">
      <c r="A362" t="s">
        <v>6</v>
      </c>
      <c r="B362" s="1">
        <v>45593</v>
      </c>
      <c r="C362">
        <v>159.91999999999999</v>
      </c>
      <c r="D362">
        <v>156.22999999999999</v>
      </c>
      <c r="E362">
        <v>2.3619022999999999E-2</v>
      </c>
      <c r="F362">
        <v>2.3344409999999999E-2</v>
      </c>
      <c r="H362" s="7">
        <v>46031</v>
      </c>
      <c r="I362" s="17" cm="1">
        <f t="array" ref="I362">_xlfn.XLOOKUP(1,($A$2:$A$3001=I$1)*($B$2:$B$3001=$H362),$E$2:$E$3001,"")</f>
        <v>-7.3773700000000003E-3</v>
      </c>
      <c r="J362" s="17" cm="1">
        <f t="array" ref="J362">_xlfn.XLOOKUP(1,(returns__6[ticker]=$J$1)*(returns__6[price_date]=H362),returns__6[simple_return],"")</f>
        <v>3.7566169000000003E-2</v>
      </c>
      <c r="K362" s="17" cm="1">
        <f t="array" ref="K362">_xlfn.XLOOKUP(1,(returns__6[ticker]=$K$1)*(returns__6[price_date]=H362),returns__6[simple_return],"")</f>
        <v>-1.9243824999999999E-2</v>
      </c>
      <c r="L362" s="17" cm="1">
        <f t="array" ref="L362">_xlfn.XLOOKUP(1,(returns__6[ticker]=$L$1)*(returns__6[price_date]=H362),returns__6[simple_return],"")</f>
        <v>-1.9931994000000001E-2</v>
      </c>
      <c r="M362" s="17" cm="1">
        <f t="array" ref="M362">_xlfn.XLOOKUP(1,(returns__6[ticker]=$M$1)*(returns__6[price_date]=H362),returns__6[simple_return],"")</f>
        <v>-2.7561410000000001E-3</v>
      </c>
      <c r="N362" s="17" cm="1">
        <f t="array" ref="N362">_xlfn.XLOOKUP(1,(returns__6[ticker]=$N$1)*(returns__6[price_date]=H362),returns__6[simple_return],"")</f>
        <v>-6.9840730000000004E-3</v>
      </c>
    </row>
    <row r="363" spans="1:14" x14ac:dyDescent="0.35">
      <c r="A363" t="s">
        <v>7</v>
      </c>
      <c r="B363" s="1">
        <v>45593</v>
      </c>
      <c r="C363">
        <v>172.02</v>
      </c>
      <c r="D363">
        <v>173</v>
      </c>
      <c r="E363">
        <v>-5.6647399999999997E-3</v>
      </c>
      <c r="F363">
        <v>-5.6808450000000003E-3</v>
      </c>
      <c r="H363" s="7">
        <v>46034</v>
      </c>
      <c r="I363" s="17" cm="1">
        <f t="array" ref="I363">_xlfn.XLOOKUP(1,($A$2:$A$3001=I$1)*($B$2:$B$3001=$H363),$E$2:$E$3001,"")</f>
        <v>2.2247379000000001E-2</v>
      </c>
      <c r="J363" s="17" cm="1">
        <f t="array" ref="J363">_xlfn.XLOOKUP(1,(returns__6[ticker]=$J$1)*(returns__6[price_date]=H363),returns__6[simple_return],"")</f>
        <v>2.0987332000000001E-2</v>
      </c>
      <c r="K363" s="17" cm="1">
        <f t="array" ref="K363">_xlfn.XLOOKUP(1,(returns__6[ticker]=$K$1)*(returns__6[price_date]=H363),returns__6[simple_return],"")</f>
        <v>-4.2650621999999999E-2</v>
      </c>
      <c r="L363" s="17" cm="1">
        <f t="array" ref="L363">_xlfn.XLOOKUP(1,(returns__6[ticker]=$L$1)*(returns__6[price_date]=H363),returns__6[simple_return],"")</f>
        <v>1.6397759000000001E-2</v>
      </c>
      <c r="M363" s="17" cm="1">
        <f t="array" ref="M363">_xlfn.XLOOKUP(1,(returns__6[ticker]=$M$1)*(returns__6[price_date]=H363),returns__6[simple_return],"")</f>
        <v>-3.9653930000000002E-3</v>
      </c>
      <c r="N363" s="17" cm="1">
        <f t="array" ref="N363">_xlfn.XLOOKUP(1,(returns__6[ticker]=$N$1)*(returns__6[price_date]=H363),returns__6[simple_return],"")</f>
        <v>-1.8783772000000001E-2</v>
      </c>
    </row>
    <row r="364" spans="1:14" x14ac:dyDescent="0.35">
      <c r="A364" t="s">
        <v>8</v>
      </c>
      <c r="B364" s="1">
        <v>45593</v>
      </c>
      <c r="C364">
        <v>271.47000000000003</v>
      </c>
      <c r="D364">
        <v>267.35000000000002</v>
      </c>
      <c r="E364">
        <v>1.5410511E-2</v>
      </c>
      <c r="F364">
        <v>1.5292975E-2</v>
      </c>
      <c r="H364" s="7">
        <v>46035</v>
      </c>
      <c r="I364" s="17" cm="1">
        <f t="array" ref="I364">_xlfn.XLOOKUP(1,($A$2:$A$3001=I$1)*($B$2:$B$3001=$H364),$E$2:$E$3001,"")</f>
        <v>6.3941450999999996E-2</v>
      </c>
      <c r="J364" s="17" cm="1">
        <f t="array" ref="J364">_xlfn.XLOOKUP(1,(returns__6[ticker]=$J$1)*(returns__6[price_date]=H364),returns__6[simple_return],"")</f>
        <v>6.8141169999999997E-3</v>
      </c>
      <c r="K364" s="17" cm="1">
        <f t="array" ref="K364">_xlfn.XLOOKUP(1,(returns__6[ticker]=$K$1)*(returns__6[price_date]=H364),returns__6[simple_return],"")</f>
        <v>-4.4217029999999999E-3</v>
      </c>
      <c r="L364" s="17" cm="1">
        <f t="array" ref="L364">_xlfn.XLOOKUP(1,(returns__6[ticker]=$L$1)*(returns__6[price_date]=H364),returns__6[simple_return],"")</f>
        <v>-3.5245139999999999E-3</v>
      </c>
      <c r="M364" s="17" cm="1">
        <f t="array" ref="M364">_xlfn.XLOOKUP(1,(returns__6[ticker]=$M$1)*(returns__6[price_date]=H364),returns__6[simple_return],"")</f>
        <v>1.9302690000000001E-3</v>
      </c>
      <c r="N364" s="17" cm="1">
        <f t="array" ref="N364">_xlfn.XLOOKUP(1,(returns__6[ticker]=$N$1)*(returns__6[price_date]=H364),returns__6[simple_return],"")</f>
        <v>-4.4638694999999999E-2</v>
      </c>
    </row>
    <row r="365" spans="1:14" x14ac:dyDescent="0.35">
      <c r="A365" t="s">
        <v>9</v>
      </c>
      <c r="B365" s="1">
        <v>45593</v>
      </c>
      <c r="C365">
        <v>895.59</v>
      </c>
      <c r="D365">
        <v>892.7</v>
      </c>
      <c r="E365">
        <v>3.2373699999999998E-3</v>
      </c>
      <c r="F365">
        <v>3.232141E-3</v>
      </c>
      <c r="H365" s="7">
        <v>46036</v>
      </c>
      <c r="I365" s="17" cm="1">
        <f t="array" ref="I365">_xlfn.XLOOKUP(1,($A$2:$A$3001=I$1)*($B$2:$B$3001=$H365),$E$2:$E$3001,"")</f>
        <v>1.1902068E-2</v>
      </c>
      <c r="J365" s="17" cm="1">
        <f t="array" ref="J365">_xlfn.XLOOKUP(1,(returns__6[ticker]=$J$1)*(returns__6[price_date]=H365),returns__6[simple_return],"")</f>
        <v>-4.1510392E-2</v>
      </c>
      <c r="K365" s="17" cm="1">
        <f t="array" ref="K365">_xlfn.XLOOKUP(1,(returns__6[ticker]=$K$1)*(returns__6[price_date]=H365),returns__6[simple_return],"")</f>
        <v>7.2625700000000001E-4</v>
      </c>
      <c r="L365" s="17" cm="1">
        <f t="array" ref="L365">_xlfn.XLOOKUP(1,(returns__6[ticker]=$L$1)*(returns__6[price_date]=H365),returns__6[simple_return],"")</f>
        <v>-3.6205310000000002E-3</v>
      </c>
      <c r="M365" s="17" cm="1">
        <f t="array" ref="M365">_xlfn.XLOOKUP(1,(returns__6[ticker]=$M$1)*(returns__6[price_date]=H365),returns__6[simple_return],"")</f>
        <v>-2.2155327999999998E-2</v>
      </c>
      <c r="N365" s="17" cm="1">
        <f t="array" ref="N365">_xlfn.XLOOKUP(1,(returns__6[ticker]=$N$1)*(returns__6[price_date]=H365),returns__6[simple_return],"")</f>
        <v>3.9343659999999999E-3</v>
      </c>
    </row>
    <row r="366" spans="1:14" x14ac:dyDescent="0.35">
      <c r="A366" t="s">
        <v>10</v>
      </c>
      <c r="B366" s="1">
        <v>45593</v>
      </c>
      <c r="C366">
        <v>83.44</v>
      </c>
      <c r="D366">
        <v>81.61</v>
      </c>
      <c r="E366">
        <v>2.2423723E-2</v>
      </c>
      <c r="F366">
        <v>2.2176007000000001E-2</v>
      </c>
      <c r="H366" s="7">
        <v>46037</v>
      </c>
      <c r="I366" s="17" cm="1">
        <f t="array" ref="I366">_xlfn.XLOOKUP(1,($A$2:$A$3001=I$1)*($B$2:$B$3001=$H366),$E$2:$E$3001,"")</f>
        <v>1.9320215000000002E-2</v>
      </c>
      <c r="J366" s="17" cm="1">
        <f t="array" ref="J366">_xlfn.XLOOKUP(1,(returns__6[ticker]=$J$1)*(returns__6[price_date]=H366),returns__6[simple_return],"")</f>
        <v>9.208862E-3</v>
      </c>
      <c r="K366" s="17" cm="1">
        <f t="array" ref="K366">_xlfn.XLOOKUP(1,(returns__6[ticker]=$K$1)*(returns__6[price_date]=H366),returns__6[simple_return],"")</f>
        <v>-2.4842290000000001E-3</v>
      </c>
      <c r="L366" s="17" cm="1">
        <f t="array" ref="L366">_xlfn.XLOOKUP(1,(returns__6[ticker]=$L$1)*(returns__6[price_date]=H366),returns__6[simple_return],"")</f>
        <v>-3.7566733999999997E-2</v>
      </c>
      <c r="M366" s="17" cm="1">
        <f t="array" ref="M366">_xlfn.XLOOKUP(1,(returns__6[ticker]=$M$1)*(returns__6[price_date]=H366),returns__6[simple_return],"")</f>
        <v>-1.0220416E-2</v>
      </c>
      <c r="N366" s="17" cm="1">
        <f t="array" ref="N366">_xlfn.XLOOKUP(1,(returns__6[ticker]=$N$1)*(returns__6[price_date]=H366),returns__6[simple_return],"")</f>
        <v>-4.31388E-3</v>
      </c>
    </row>
    <row r="367" spans="1:14" x14ac:dyDescent="0.35">
      <c r="A367" t="s">
        <v>11</v>
      </c>
      <c r="B367" s="1">
        <v>45593</v>
      </c>
      <c r="C367">
        <v>284.19</v>
      </c>
      <c r="D367">
        <v>281.73</v>
      </c>
      <c r="E367">
        <v>8.7317650000000007E-3</v>
      </c>
      <c r="F367">
        <v>8.6938629999999996E-3</v>
      </c>
      <c r="H367" s="7">
        <v>46038</v>
      </c>
      <c r="I367" s="17" cm="1">
        <f t="array" ref="I367">_xlfn.XLOOKUP(1,($A$2:$A$3001=I$1)*($B$2:$B$3001=$H367),$E$2:$E$3001,"")</f>
        <v>1.7155142000000002E-2</v>
      </c>
      <c r="J367" s="17" cm="1">
        <f t="array" ref="J367">_xlfn.XLOOKUP(1,(returns__6[ticker]=$J$1)*(returns__6[price_date]=H367),returns__6[simple_return],"")</f>
        <v>2.53338E-2</v>
      </c>
      <c r="K367" s="17" cm="1">
        <f t="array" ref="K367">_xlfn.XLOOKUP(1,(returns__6[ticker]=$K$1)*(returns__6[price_date]=H367),returns__6[simple_return],"")</f>
        <v>2.0762795000000001E-2</v>
      </c>
      <c r="L367" s="17" cm="1">
        <f t="array" ref="L367">_xlfn.XLOOKUP(1,(returns__6[ticker]=$L$1)*(returns__6[price_date]=H367),returns__6[simple_return],"")</f>
        <v>5.2566870000000003E-3</v>
      </c>
      <c r="M367" s="17" cm="1">
        <f t="array" ref="M367">_xlfn.XLOOKUP(1,(returns__6[ticker]=$M$1)*(returns__6[price_date]=H367),returns__6[simple_return],"")</f>
        <v>9.9527300000000008E-4</v>
      </c>
      <c r="N367" s="17" cm="1">
        <f t="array" ref="N367">_xlfn.XLOOKUP(1,(returns__6[ticker]=$N$1)*(returns__6[price_date]=H367),returns__6[simple_return],"")</f>
        <v>1.678108E-3</v>
      </c>
    </row>
    <row r="368" spans="1:14" x14ac:dyDescent="0.35">
      <c r="A368" t="s">
        <v>6</v>
      </c>
      <c r="B368" s="1">
        <v>45594</v>
      </c>
      <c r="C368">
        <v>166.25</v>
      </c>
      <c r="D368">
        <v>159.91999999999999</v>
      </c>
      <c r="E368">
        <v>3.9582290999999999E-2</v>
      </c>
      <c r="F368">
        <v>3.8818988999999998E-2</v>
      </c>
      <c r="H368" s="7">
        <v>46042</v>
      </c>
      <c r="I368" s="17" cm="1">
        <f t="array" ref="I368">_xlfn.XLOOKUP(1,($A$2:$A$3001=I$1)*($B$2:$B$3001=$H368),$E$2:$E$3001,"")</f>
        <v>3.8821599999999998E-4</v>
      </c>
      <c r="J368" s="17" cm="1">
        <f t="array" ref="J368">_xlfn.XLOOKUP(1,(returns__6[ticker]=$J$1)*(returns__6[price_date]=H368),returns__6[simple_return],"")</f>
        <v>-5.4334537000000002E-2</v>
      </c>
      <c r="K368" s="17" cm="1">
        <f t="array" ref="K368">_xlfn.XLOOKUP(1,(returns__6[ticker]=$K$1)*(returns__6[price_date]=H368),returns__6[simple_return],"")</f>
        <v>-3.4540421000000002E-2</v>
      </c>
      <c r="L368" s="17" cm="1">
        <f t="array" ref="L368">_xlfn.XLOOKUP(1,(returns__6[ticker]=$L$1)*(returns__6[price_date]=H368),returns__6[simple_return],"")</f>
        <v>2.7831280000000002E-3</v>
      </c>
      <c r="M368" s="17" cm="1">
        <f t="array" ref="M368">_xlfn.XLOOKUP(1,(returns__6[ticker]=$M$1)*(returns__6[price_date]=H368),returns__6[simple_return],"")</f>
        <v>-8.2028340000000009E-3</v>
      </c>
      <c r="N368" s="17" cm="1">
        <f t="array" ref="N368">_xlfn.XLOOKUP(1,(returns__6[ticker]=$N$1)*(returns__6[price_date]=H368),returns__6[simple_return],"")</f>
        <v>-7.5540659999999999E-3</v>
      </c>
    </row>
    <row r="369" spans="1:14" x14ac:dyDescent="0.35">
      <c r="A369" t="s">
        <v>7</v>
      </c>
      <c r="B369" s="1">
        <v>45594</v>
      </c>
      <c r="C369">
        <v>179.24</v>
      </c>
      <c r="D369">
        <v>172.02</v>
      </c>
      <c r="E369">
        <v>4.1971863999999998E-2</v>
      </c>
      <c r="F369">
        <v>4.1114941000000002E-2</v>
      </c>
      <c r="H369" s="7">
        <v>46043</v>
      </c>
      <c r="I369" s="17" cm="1">
        <f t="array" ref="I369">_xlfn.XLOOKUP(1,($A$2:$A$3001=I$1)*($B$2:$B$3001=$H369),$E$2:$E$3001,"")</f>
        <v>7.7095549999999999E-2</v>
      </c>
      <c r="J369" s="17" cm="1">
        <f t="array" ref="J369">_xlfn.XLOOKUP(1,(returns__6[ticker]=$J$1)*(returns__6[price_date]=H369),returns__6[simple_return],"")</f>
        <v>-1.1425134999999999E-2</v>
      </c>
      <c r="K369" s="17" cm="1">
        <f t="array" ref="K369">_xlfn.XLOOKUP(1,(returns__6[ticker]=$K$1)*(returns__6[price_date]=H369),returns__6[simple_return],"")</f>
        <v>2.1068172999999999E-2</v>
      </c>
      <c r="L369" s="17" cm="1">
        <f t="array" ref="L369">_xlfn.XLOOKUP(1,(returns__6[ticker]=$L$1)*(returns__6[price_date]=H369),returns__6[simple_return],"")</f>
        <v>3.5753728999999998E-2</v>
      </c>
      <c r="M369" s="17" cm="1">
        <f t="array" ref="M369">_xlfn.XLOOKUP(1,(returns__6[ticker]=$M$1)*(returns__6[price_date]=H369),returns__6[simple_return],"")</f>
        <v>3.4461153000000001E-2</v>
      </c>
      <c r="N369" s="17" cm="1">
        <f t="array" ref="N369">_xlfn.XLOOKUP(1,(returns__6[ticker]=$N$1)*(returns__6[price_date]=H369),returns__6[simple_return],"")</f>
        <v>-1.6573569999999999E-3</v>
      </c>
    </row>
    <row r="370" spans="1:14" x14ac:dyDescent="0.35">
      <c r="A370" t="s">
        <v>8</v>
      </c>
      <c r="B370" s="1">
        <v>45594</v>
      </c>
      <c r="C370">
        <v>270.43</v>
      </c>
      <c r="D370">
        <v>271.47000000000003</v>
      </c>
      <c r="E370">
        <v>-3.8309939999999999E-3</v>
      </c>
      <c r="F370">
        <v>-3.8383509999999998E-3</v>
      </c>
      <c r="H370" s="7">
        <v>46044</v>
      </c>
      <c r="I370" s="17" cm="1">
        <f t="array" ref="I370">_xlfn.XLOOKUP(1,($A$2:$A$3001=I$1)*($B$2:$B$3001=$H370),$E$2:$E$3001,"")</f>
        <v>1.5732586E-2</v>
      </c>
      <c r="J370" s="17" cm="1">
        <f t="array" ref="J370">_xlfn.XLOOKUP(1,(returns__6[ticker]=$J$1)*(returns__6[price_date]=H370),returns__6[simple_return],"")</f>
        <v>-1.006691E-2</v>
      </c>
      <c r="K370" s="17" cm="1">
        <f t="array" ref="K370">_xlfn.XLOOKUP(1,(returns__6[ticker]=$K$1)*(returns__6[price_date]=H370),returns__6[simple_return],"")</f>
        <v>2.3386446000000002E-2</v>
      </c>
      <c r="L370" s="17" cm="1">
        <f t="array" ref="L370">_xlfn.XLOOKUP(1,(returns__6[ticker]=$L$1)*(returns__6[price_date]=H370),returns__6[simple_return],"")</f>
        <v>8.2149609999999998E-3</v>
      </c>
      <c r="M370" s="17" cm="1">
        <f t="array" ref="M370">_xlfn.XLOOKUP(1,(returns__6[ticker]=$M$1)*(returns__6[price_date]=H370),returns__6[simple_return],"")</f>
        <v>6.6626289999999998E-3</v>
      </c>
      <c r="N370" s="17" cm="1">
        <f t="array" ref="N370">_xlfn.XLOOKUP(1,(returns__6[ticker]=$N$1)*(returns__6[price_date]=H370),returns__6[simple_return],"")</f>
        <v>3.320216E-3</v>
      </c>
    </row>
    <row r="371" spans="1:14" x14ac:dyDescent="0.35">
      <c r="A371" t="s">
        <v>9</v>
      </c>
      <c r="B371" s="1">
        <v>45594</v>
      </c>
      <c r="C371">
        <v>903.58</v>
      </c>
      <c r="D371">
        <v>895.59</v>
      </c>
      <c r="E371">
        <v>8.9214930000000008E-3</v>
      </c>
      <c r="F371">
        <v>8.8819320000000004E-3</v>
      </c>
      <c r="H371" s="7">
        <v>46045</v>
      </c>
      <c r="I371" s="17" cm="1">
        <f t="array" ref="I371">_xlfn.XLOOKUP(1,($A$2:$A$3001=I$1)*($B$2:$B$3001=$H371),$E$2:$E$3001,"")</f>
        <v>2.3450123999999999E-2</v>
      </c>
      <c r="J371" s="17" cm="1">
        <f t="array" ref="J371">_xlfn.XLOOKUP(1,(returns__6[ticker]=$J$1)*(returns__6[price_date]=H371),returns__6[simple_return],"")</f>
        <v>-1.6713262999999999E-2</v>
      </c>
      <c r="K371" s="17" cm="1">
        <f t="array" ref="K371">_xlfn.XLOOKUP(1,(returns__6[ticker]=$K$1)*(returns__6[price_date]=H371),returns__6[simple_return],"")</f>
        <v>-1.7200152E-2</v>
      </c>
      <c r="L371" s="17" cm="1">
        <f t="array" ref="L371">_xlfn.XLOOKUP(1,(returns__6[ticker]=$L$1)*(returns__6[price_date]=H371),returns__6[simple_return],"")</f>
        <v>-2.1234527E-2</v>
      </c>
      <c r="M371" s="17" cm="1">
        <f t="array" ref="M371">_xlfn.XLOOKUP(1,(returns__6[ticker]=$M$1)*(returns__6[price_date]=H371),returns__6[simple_return],"")</f>
        <v>-3.4536703000000002E-2</v>
      </c>
      <c r="N371" s="17" cm="1">
        <f t="array" ref="N371">_xlfn.XLOOKUP(1,(returns__6[ticker]=$N$1)*(returns__6[price_date]=H371),returns__6[simple_return],"")</f>
        <v>-5.5153799999999996E-4</v>
      </c>
    </row>
    <row r="372" spans="1:14" x14ac:dyDescent="0.35">
      <c r="A372" t="s">
        <v>10</v>
      </c>
      <c r="B372" s="1">
        <v>45594</v>
      </c>
      <c r="C372">
        <v>84.87</v>
      </c>
      <c r="D372">
        <v>83.44</v>
      </c>
      <c r="E372">
        <v>1.7138062999999999E-2</v>
      </c>
      <c r="F372">
        <v>1.6992863E-2</v>
      </c>
      <c r="H372" s="7">
        <v>46048</v>
      </c>
      <c r="I372" s="17" cm="1">
        <f t="array" ref="I372">_xlfn.XLOOKUP(1,($A$2:$A$3001=I$1)*($B$2:$B$3001=$H372),$E$2:$E$3001,"")</f>
        <v>-3.2231978000000001E-2</v>
      </c>
      <c r="J372" s="17" cm="1">
        <f t="array" ref="J372">_xlfn.XLOOKUP(1,(returns__6[ticker]=$J$1)*(returns__6[price_date]=H372),returns__6[simple_return],"")</f>
        <v>1.4997656999999999E-2</v>
      </c>
      <c r="K372" s="17" cm="1">
        <f t="array" ref="K372">_xlfn.XLOOKUP(1,(returns__6[ticker]=$K$1)*(returns__6[price_date]=H372),returns__6[simple_return],"")</f>
        <v>4.3130859999999998E-3</v>
      </c>
      <c r="L372" s="17" cm="1">
        <f t="array" ref="L372">_xlfn.XLOOKUP(1,(returns__6[ticker]=$L$1)*(returns__6[price_date]=H372),returns__6[simple_return],"")</f>
        <v>-1.446974E-3</v>
      </c>
      <c r="M372" s="17" cm="1">
        <f t="array" ref="M372">_xlfn.XLOOKUP(1,(returns__6[ticker]=$M$1)*(returns__6[price_date]=H372),returns__6[simple_return],"")</f>
        <v>1.9194815E-2</v>
      </c>
      <c r="N372" s="17" cm="1">
        <f t="array" ref="N372">_xlfn.XLOOKUP(1,(returns__6[ticker]=$N$1)*(returns__6[price_date]=H372),returns__6[simple_return],"")</f>
        <v>7.0819790000000004E-3</v>
      </c>
    </row>
    <row r="373" spans="1:14" x14ac:dyDescent="0.35">
      <c r="A373" t="s">
        <v>11</v>
      </c>
      <c r="B373" s="1">
        <v>45594</v>
      </c>
      <c r="C373">
        <v>281.88</v>
      </c>
      <c r="D373">
        <v>284.19</v>
      </c>
      <c r="E373">
        <v>-8.1283650000000002E-3</v>
      </c>
      <c r="F373">
        <v>-8.1615799999999999E-3</v>
      </c>
      <c r="H373" s="7">
        <v>46049</v>
      </c>
      <c r="I373" s="17" cm="1">
        <f t="array" ref="I373">_xlfn.XLOOKUP(1,($A$2:$A$3001=I$1)*($B$2:$B$3001=$H373),$E$2:$E$3001,"")</f>
        <v>2.8649880000000002E-3</v>
      </c>
      <c r="J373" s="17" cm="1">
        <f t="array" ref="J373">_xlfn.XLOOKUP(1,(returns__6[ticker]=$J$1)*(returns__6[price_date]=H373),returns__6[simple_return],"")</f>
        <v>2.444205E-2</v>
      </c>
      <c r="K373" s="17" cm="1">
        <f t="array" ref="K373">_xlfn.XLOOKUP(1,(returns__6[ticker]=$K$1)*(returns__6[price_date]=H373),returns__6[simple_return],"")</f>
        <v>-1.0461115E-2</v>
      </c>
      <c r="L373" s="17" cm="1">
        <f t="array" ref="L373">_xlfn.XLOOKUP(1,(returns__6[ticker]=$L$1)*(returns__6[price_date]=H373),returns__6[simple_return],"")</f>
        <v>-2.1867795999999998E-2</v>
      </c>
      <c r="M373" s="17" cm="1">
        <f t="array" ref="M373">_xlfn.XLOOKUP(1,(returns__6[ticker]=$M$1)*(returns__6[price_date]=H373),returns__6[simple_return],"")</f>
        <v>1.4186132000000001E-2</v>
      </c>
      <c r="N373" s="17" cm="1">
        <f t="array" ref="N373">_xlfn.XLOOKUP(1,(returns__6[ticker]=$N$1)*(returns__6[price_date]=H373),returns__6[simple_return],"")</f>
        <v>-9.8328719999999994E-3</v>
      </c>
    </row>
    <row r="374" spans="1:14" x14ac:dyDescent="0.35">
      <c r="A374" t="s">
        <v>6</v>
      </c>
      <c r="B374" s="1">
        <v>45595</v>
      </c>
      <c r="C374">
        <v>148.6</v>
      </c>
      <c r="D374">
        <v>166.25</v>
      </c>
      <c r="E374">
        <v>-0.106165414</v>
      </c>
      <c r="F374">
        <v>-0.112234547</v>
      </c>
      <c r="H374" s="7">
        <v>46050</v>
      </c>
      <c r="I374" s="17" cm="1">
        <f t="array" ref="I374">_xlfn.XLOOKUP(1,($A$2:$A$3001=I$1)*($B$2:$B$3001=$H374),$E$2:$E$3001,"")</f>
        <v>2.8171250000000002E-3</v>
      </c>
      <c r="J374" s="17" cm="1">
        <f t="array" ref="J374">_xlfn.XLOOKUP(1,(returns__6[ticker]=$J$1)*(returns__6[price_date]=H374),returns__6[simple_return],"")</f>
        <v>1.3522040000000001E-3</v>
      </c>
      <c r="K374" s="17" cm="1">
        <f t="array" ref="K374">_xlfn.XLOOKUP(1,(returns__6[ticker]=$K$1)*(returns__6[price_date]=H374),returns__6[simple_return],"")</f>
        <v>-6.8437890000000003E-3</v>
      </c>
      <c r="L374" s="17" cm="1">
        <f t="array" ref="L374">_xlfn.XLOOKUP(1,(returns__6[ticker]=$L$1)*(returns__6[price_date]=H374),returns__6[simple_return],"")</f>
        <v>-1.511289E-2</v>
      </c>
      <c r="M374" s="17" cm="1">
        <f t="array" ref="M374">_xlfn.XLOOKUP(1,(returns__6[ticker]=$M$1)*(returns__6[price_date]=H374),returns__6[simple_return],"")</f>
        <v>8.3202699999999994E-3</v>
      </c>
      <c r="N374" s="17" cm="1">
        <f t="array" ref="N374">_xlfn.XLOOKUP(1,(returns__6[ticker]=$N$1)*(returns__6[price_date]=H374),returns__6[simple_return],"")</f>
        <v>5.2880770000000004E-3</v>
      </c>
    </row>
    <row r="375" spans="1:14" x14ac:dyDescent="0.35">
      <c r="A375" t="s">
        <v>7</v>
      </c>
      <c r="B375" s="1">
        <v>45595</v>
      </c>
      <c r="C375">
        <v>176.64</v>
      </c>
      <c r="D375">
        <v>179.24</v>
      </c>
      <c r="E375">
        <v>-1.4505690999999999E-2</v>
      </c>
      <c r="F375">
        <v>-1.4611927E-2</v>
      </c>
      <c r="H375" s="7">
        <v>46051</v>
      </c>
      <c r="I375" s="17" cm="1">
        <f t="array" ref="I375">_xlfn.XLOOKUP(1,($A$2:$A$3001=I$1)*($B$2:$B$3001=$H375),$E$2:$E$3001,"")</f>
        <v>-2.215716E-3</v>
      </c>
      <c r="J375" s="17" cm="1">
        <f t="array" ref="J375">_xlfn.XLOOKUP(1,(returns__6[ticker]=$J$1)*(returns__6[price_date]=H375),returns__6[simple_return],"")</f>
        <v>-7.5321090000000004E-3</v>
      </c>
      <c r="K375" s="17" cm="1">
        <f t="array" ref="K375">_xlfn.XLOOKUP(1,(returns__6[ticker]=$K$1)*(returns__6[price_date]=H375),returns__6[simple_return],"")</f>
        <v>4.2298099999999996E-3</v>
      </c>
      <c r="L375" s="17" cm="1">
        <f t="array" ref="L375">_xlfn.XLOOKUP(1,(returns__6[ticker]=$L$1)*(returns__6[price_date]=H375),returns__6[simple_return],"")</f>
        <v>3.3209599999999999E-4</v>
      </c>
      <c r="M375" s="17" cm="1">
        <f t="array" ref="M375">_xlfn.XLOOKUP(1,(returns__6[ticker]=$M$1)*(returns__6[price_date]=H375),returns__6[simple_return],"")</f>
        <v>-2.7266203999999999E-2</v>
      </c>
      <c r="N375" s="17" cm="1">
        <f t="array" ref="N375">_xlfn.XLOOKUP(1,(returns__6[ticker]=$N$1)*(returns__6[price_date]=H375),returns__6[simple_return],"")</f>
        <v>1.4740962999999999E-2</v>
      </c>
    </row>
    <row r="376" spans="1:14" x14ac:dyDescent="0.35">
      <c r="A376" t="s">
        <v>8</v>
      </c>
      <c r="B376" s="1">
        <v>45595</v>
      </c>
      <c r="C376">
        <v>274.08</v>
      </c>
      <c r="D376">
        <v>270.43</v>
      </c>
      <c r="E376">
        <v>1.3497023E-2</v>
      </c>
      <c r="F376">
        <v>1.340675E-2</v>
      </c>
      <c r="H376" s="7">
        <v>46052</v>
      </c>
      <c r="I376" s="17" cm="1">
        <f t="array" ref="I376">_xlfn.XLOOKUP(1,($A$2:$A$3001=I$1)*($B$2:$B$3001=$H376),$E$2:$E$3001,"")</f>
        <v>-6.1265763000000001E-2</v>
      </c>
      <c r="J376" s="17" cm="1">
        <f t="array" ref="J376">_xlfn.XLOOKUP(1,(returns__6[ticker]=$J$1)*(returns__6[price_date]=H376),returns__6[simple_return],"")</f>
        <v>1.72346E-3</v>
      </c>
      <c r="K376" s="17" cm="1">
        <f t="array" ref="K376">_xlfn.XLOOKUP(1,(returns__6[ticker]=$K$1)*(returns__6[price_date]=H376),returns__6[simple_return],"")</f>
        <v>-1.7656904000000001E-2</v>
      </c>
      <c r="L376" s="17" cm="1">
        <f t="array" ref="L376">_xlfn.XLOOKUP(1,(returns__6[ticker]=$L$1)*(returns__6[price_date]=H376),returns__6[simple_return],"")</f>
        <v>1.2703341E-2</v>
      </c>
      <c r="M376" s="17" cm="1">
        <f t="array" ref="M376">_xlfn.XLOOKUP(1,(returns__6[ticker]=$M$1)*(returns__6[price_date]=H376),returns__6[simple_return],"")</f>
        <v>-2.9751659999999999E-2</v>
      </c>
      <c r="N376" s="17" cm="1">
        <f t="array" ref="N376">_xlfn.XLOOKUP(1,(returns__6[ticker]=$N$1)*(returns__6[price_date]=H376),returns__6[simple_return],"")</f>
        <v>-3.0048221999999999E-2</v>
      </c>
    </row>
    <row r="377" spans="1:14" x14ac:dyDescent="0.35">
      <c r="A377" t="s">
        <v>9</v>
      </c>
      <c r="B377" s="1">
        <v>45595</v>
      </c>
      <c r="C377">
        <v>846.83</v>
      </c>
      <c r="D377">
        <v>903.58</v>
      </c>
      <c r="E377">
        <v>-6.2805728000000005E-2</v>
      </c>
      <c r="F377">
        <v>-6.4864685000000005E-2</v>
      </c>
      <c r="H377" s="7">
        <v>46055</v>
      </c>
      <c r="I377" s="17" cm="1">
        <f t="array" ref="I377">_xlfn.XLOOKUP(1,($A$2:$A$3001=I$1)*($B$2:$B$3001=$H377),$E$2:$E$3001,"")</f>
        <v>4.0299074999999997E-2</v>
      </c>
      <c r="J377" s="17" cm="1">
        <f t="array" ref="J377">_xlfn.XLOOKUP(1,(returns__6[ticker]=$J$1)*(returns__6[price_date]=H377),returns__6[simple_return],"")</f>
        <v>-5.7349799999999998E-4</v>
      </c>
      <c r="K377" s="17" cm="1">
        <f t="array" ref="K377">_xlfn.XLOOKUP(1,(returns__6[ticker]=$K$1)*(returns__6[price_date]=H377),returns__6[simple_return],"")</f>
        <v>1.8740950000000001E-3</v>
      </c>
      <c r="L377" s="17" cm="1">
        <f t="array" ref="L377">_xlfn.XLOOKUP(1,(returns__6[ticker]=$L$1)*(returns__6[price_date]=H377),returns__6[simple_return],"")</f>
        <v>6.7299810000000003E-3</v>
      </c>
      <c r="M377" s="17" cm="1">
        <f t="array" ref="M377">_xlfn.XLOOKUP(1,(returns__6[ticker]=$M$1)*(returns__6[price_date]=H377),returns__6[simple_return],"")</f>
        <v>-3.2944749999999998E-3</v>
      </c>
      <c r="N377" s="17" cm="1">
        <f t="array" ref="N377">_xlfn.XLOOKUP(1,(returns__6[ticker]=$N$1)*(returns__6[price_date]=H377),returns__6[simple_return],"")</f>
        <v>3.7317838999999998E-2</v>
      </c>
    </row>
    <row r="378" spans="1:14" x14ac:dyDescent="0.35">
      <c r="A378" t="s">
        <v>10</v>
      </c>
      <c r="B378" s="1">
        <v>45595</v>
      </c>
      <c r="C378">
        <v>82.8</v>
      </c>
      <c r="D378">
        <v>84.87</v>
      </c>
      <c r="E378">
        <v>-2.4390243999999998E-2</v>
      </c>
      <c r="F378">
        <v>-2.4692612999999999E-2</v>
      </c>
      <c r="H378" s="7">
        <v>46056</v>
      </c>
      <c r="I378" s="17" cm="1">
        <f t="array" ref="I378">_xlfn.XLOOKUP(1,($A$2:$A$3001=I$1)*($B$2:$B$3001=$H378),$E$2:$E$3001,"")</f>
        <v>-1.6892028999999999E-2</v>
      </c>
      <c r="J378" s="17" cm="1">
        <f t="array" ref="J378">_xlfn.XLOOKUP(1,(returns__6[ticker]=$J$1)*(returns__6[price_date]=H378),returns__6[simple_return],"")</f>
        <v>-3.2557155999999997E-2</v>
      </c>
      <c r="K378" s="17" cm="1">
        <f t="array" ref="K378">_xlfn.XLOOKUP(1,(returns__6[ticker]=$K$1)*(returns__6[price_date]=H378),returns__6[simple_return],"")</f>
        <v>-9.0695240000000007E-3</v>
      </c>
      <c r="L378" s="17" cm="1">
        <f t="array" ref="L378">_xlfn.XLOOKUP(1,(returns__6[ticker]=$L$1)*(returns__6[price_date]=H378),returns__6[simple_return],"")</f>
        <v>-3.8951089000000001E-2</v>
      </c>
      <c r="M378" s="17" cm="1">
        <f t="array" ref="M378">_xlfn.XLOOKUP(1,(returns__6[ticker]=$M$1)*(returns__6[price_date]=H378),returns__6[simple_return],"")</f>
        <v>-3.9664378E-2</v>
      </c>
      <c r="N378" s="17" cm="1">
        <f t="array" ref="N378">_xlfn.XLOOKUP(1,(returns__6[ticker]=$N$1)*(returns__6[price_date]=H378),returns__6[simple_return],"")</f>
        <v>-1.4707644000000001E-2</v>
      </c>
    </row>
    <row r="379" spans="1:14" x14ac:dyDescent="0.35">
      <c r="A379" t="s">
        <v>11</v>
      </c>
      <c r="B379" s="1">
        <v>45595</v>
      </c>
      <c r="C379">
        <v>290.16000000000003</v>
      </c>
      <c r="D379">
        <v>281.88</v>
      </c>
      <c r="E379">
        <v>2.9374201999999999E-2</v>
      </c>
      <c r="F379">
        <v>2.8951047000000001E-2</v>
      </c>
      <c r="H379" s="7">
        <v>46057</v>
      </c>
      <c r="I379" s="17" cm="1">
        <f t="array" ref="I379">_xlfn.XLOOKUP(1,($A$2:$A$3001=I$1)*($B$2:$B$3001=$H379),$E$2:$E$3001,"")</f>
        <v>-0.17314443900000001</v>
      </c>
      <c r="J379" s="17" cm="1">
        <f t="array" ref="J379">_xlfn.XLOOKUP(1,(returns__6[ticker]=$J$1)*(returns__6[price_date]=H379),returns__6[simple_return],"")</f>
        <v>-3.8335466999999998E-2</v>
      </c>
      <c r="K379" s="17" cm="1">
        <f t="array" ref="K379">_xlfn.XLOOKUP(1,(returns__6[ticker]=$K$1)*(returns__6[price_date]=H379),returns__6[simple_return],"")</f>
        <v>1.1555073000000001E-2</v>
      </c>
      <c r="L379" s="17" cm="1">
        <f t="array" ref="L379">_xlfn.XLOOKUP(1,(returns__6[ticker]=$L$1)*(returns__6[price_date]=H379),returns__6[simple_return],"")</f>
        <v>0.10330257299999999</v>
      </c>
      <c r="M379" s="17" cm="1">
        <f t="array" ref="M379">_xlfn.XLOOKUP(1,(returns__6[ticker]=$M$1)*(returns__6[price_date]=H379),returns__6[simple_return],"")</f>
        <v>-2.3960815999999999E-2</v>
      </c>
      <c r="N379" s="17" cm="1">
        <f t="array" ref="N379">_xlfn.XLOOKUP(1,(returns__6[ticker]=$N$1)*(returns__6[price_date]=H379),returns__6[simple_return],"")</f>
        <v>3.1009639999999999E-3</v>
      </c>
    </row>
    <row r="380" spans="1:14" x14ac:dyDescent="0.35">
      <c r="A380" t="s">
        <v>6</v>
      </c>
      <c r="B380" s="1">
        <v>45596</v>
      </c>
      <c r="C380">
        <v>144.07</v>
      </c>
      <c r="D380">
        <v>148.6</v>
      </c>
      <c r="E380">
        <v>-3.0484522E-2</v>
      </c>
      <c r="F380">
        <v>-3.0958840000000001E-2</v>
      </c>
      <c r="H380" s="7">
        <v>46058</v>
      </c>
      <c r="I380" s="17" cm="1">
        <f t="array" ref="I380">_xlfn.XLOOKUP(1,($A$2:$A$3001=I$1)*($B$2:$B$3001=$H380),$E$2:$E$3001,"")</f>
        <v>-3.8413507E-2</v>
      </c>
      <c r="J380" s="17" cm="1">
        <f t="array" ref="J380">_xlfn.XLOOKUP(1,(returns__6[ticker]=$J$1)*(returns__6[price_date]=H380),returns__6[simple_return],"")</f>
        <v>7.9857169999999998E-3</v>
      </c>
      <c r="K380" s="17" cm="1">
        <f t="array" ref="K380">_xlfn.XLOOKUP(1,(returns__6[ticker]=$K$1)*(returns__6[price_date]=H380),returns__6[simple_return],"")</f>
        <v>2.6861200000000002E-3</v>
      </c>
      <c r="L380" s="17" cm="1">
        <f t="array" ref="L380">_xlfn.XLOOKUP(1,(returns__6[ticker]=$L$1)*(returns__6[price_date]=H380),returns__6[simple_return],"")</f>
        <v>-7.7931931999999995E-2</v>
      </c>
      <c r="M380" s="17" cm="1">
        <f t="array" ref="M380">_xlfn.XLOOKUP(1,(returns__6[ticker]=$M$1)*(returns__6[price_date]=H380),returns__6[simple_return],"")</f>
        <v>6.5102399999999996E-3</v>
      </c>
      <c r="N380" s="17" cm="1">
        <f t="array" ref="N380">_xlfn.XLOOKUP(1,(returns__6[ticker]=$N$1)*(returns__6[price_date]=H380),returns__6[simple_return],"")</f>
        <v>-2.4852250000000002E-3</v>
      </c>
    </row>
    <row r="381" spans="1:14" x14ac:dyDescent="0.35">
      <c r="A381" t="s">
        <v>7</v>
      </c>
      <c r="B381" s="1">
        <v>45596</v>
      </c>
      <c r="C381">
        <v>169.77</v>
      </c>
      <c r="D381">
        <v>176.64</v>
      </c>
      <c r="E381">
        <v>-3.8892663000000001E-2</v>
      </c>
      <c r="F381">
        <v>-3.9669182999999997E-2</v>
      </c>
      <c r="H381" s="7">
        <v>46059</v>
      </c>
      <c r="I381" s="17" cm="1">
        <f t="array" ref="I381">_xlfn.XLOOKUP(1,($A$2:$A$3001=I$1)*($B$2:$B$3001=$H381),$E$2:$E$3001,"")</f>
        <v>8.2805194999999998E-2</v>
      </c>
      <c r="J381" s="17" cm="1">
        <f t="array" ref="J381">_xlfn.XLOOKUP(1,(returns__6[ticker]=$J$1)*(returns__6[price_date]=H381),returns__6[simple_return],"")</f>
        <v>7.2171588999999994E-2</v>
      </c>
      <c r="K381" s="17" cm="1">
        <f t="array" ref="K381">_xlfn.XLOOKUP(1,(returns__6[ticker]=$K$1)*(returns__6[price_date]=H381),returns__6[simple_return],"")</f>
        <v>1.2774237000000001E-2</v>
      </c>
      <c r="L381" s="17" cm="1">
        <f t="array" ref="L381">_xlfn.XLOOKUP(1,(returns__6[ticker]=$L$1)*(returns__6[price_date]=H381),returns__6[simple_return],"")</f>
        <v>3.6577720000000001E-2</v>
      </c>
      <c r="M381" s="17" cm="1">
        <f t="array" ref="M381">_xlfn.XLOOKUP(1,(returns__6[ticker]=$M$1)*(returns__6[price_date]=H381),returns__6[simple_return],"")</f>
        <v>8.1794906000000001E-2</v>
      </c>
      <c r="N381" s="17" cm="1">
        <f t="array" ref="N381">_xlfn.XLOOKUP(1,(returns__6[ticker]=$N$1)*(returns__6[price_date]=H381),returns__6[simple_return],"")</f>
        <v>7.4438669999999998E-3</v>
      </c>
    </row>
    <row r="382" spans="1:14" x14ac:dyDescent="0.35">
      <c r="A382" t="s">
        <v>8</v>
      </c>
      <c r="B382" s="1">
        <v>45596</v>
      </c>
      <c r="C382">
        <v>270.08</v>
      </c>
      <c r="D382">
        <v>274.08</v>
      </c>
      <c r="E382">
        <v>-1.4594279E-2</v>
      </c>
      <c r="F382">
        <v>-1.4701822999999999E-2</v>
      </c>
      <c r="H382" s="7">
        <v>46062</v>
      </c>
      <c r="I382" s="17" cm="1">
        <f t="array" ref="I382">_xlfn.XLOOKUP(1,($A$2:$A$3001=I$1)*($B$2:$B$3001=$H382),$E$2:$E$3001,"")</f>
        <v>3.6269429999999998E-2</v>
      </c>
      <c r="J382" s="17" cm="1">
        <f t="array" ref="J382">_xlfn.XLOOKUP(1,(returns__6[ticker]=$J$1)*(returns__6[price_date]=H382),returns__6[simple_return],"")</f>
        <v>3.3101045000000003E-2</v>
      </c>
      <c r="K382" s="17" cm="1">
        <f t="array" ref="K382">_xlfn.XLOOKUP(1,(returns__6[ticker]=$K$1)*(returns__6[price_date]=H382),returns__6[simple_return],"")</f>
        <v>1.4200199999999999E-3</v>
      </c>
      <c r="L382" s="17" cm="1">
        <f t="array" ref="L382">_xlfn.XLOOKUP(1,(returns__6[ticker]=$L$1)*(returns__6[price_date]=H382),returns__6[simple_return],"")</f>
        <v>-1.2767204000000001E-2</v>
      </c>
      <c r="M382" s="17" cm="1">
        <f t="array" ref="M382">_xlfn.XLOOKUP(1,(returns__6[ticker]=$M$1)*(returns__6[price_date]=H382),returns__6[simple_return],"")</f>
        <v>2.5784753000000001E-2</v>
      </c>
      <c r="N382" s="17" cm="1">
        <f t="array" ref="N382">_xlfn.XLOOKUP(1,(returns__6[ticker]=$N$1)*(returns__6[price_date]=H382),returns__6[simple_return],"")</f>
        <v>-1.8095180999999998E-2</v>
      </c>
    </row>
    <row r="383" spans="1:14" x14ac:dyDescent="0.35">
      <c r="A383" t="s">
        <v>9</v>
      </c>
      <c r="B383" s="1">
        <v>45596</v>
      </c>
      <c r="C383">
        <v>829.74</v>
      </c>
      <c r="D383">
        <v>846.83</v>
      </c>
      <c r="E383">
        <v>-2.0181146000000001E-2</v>
      </c>
      <c r="F383">
        <v>-2.0387566999999999E-2</v>
      </c>
      <c r="H383" s="7">
        <v>46063</v>
      </c>
      <c r="I383" s="17" cm="1">
        <f t="array" ref="I383">_xlfn.XLOOKUP(1,($A$2:$A$3001=I$1)*($B$2:$B$3001=$H383),$E$2:$E$3001,"")</f>
        <v>-1.125E-2</v>
      </c>
      <c r="J383" s="17" cm="1">
        <f t="array" ref="J383">_xlfn.XLOOKUP(1,(returns__6[ticker]=$J$1)*(returns__6[price_date]=H383),returns__6[simple_return],"")</f>
        <v>-1.0176194E-2</v>
      </c>
      <c r="K383" s="17" cm="1">
        <f t="array" ref="K383">_xlfn.XLOOKUP(1,(returns__6[ticker]=$K$1)*(returns__6[price_date]=H383),returns__6[simple_return],"")</f>
        <v>9.8426290000000003E-3</v>
      </c>
      <c r="L383" s="17" cm="1">
        <f t="array" ref="L383">_xlfn.XLOOKUP(1,(returns__6[ticker]=$L$1)*(returns__6[price_date]=H383),returns__6[simple_return],"")</f>
        <v>-1.8828912999999999E-2</v>
      </c>
      <c r="M383" s="17" cm="1">
        <f t="array" ref="M383">_xlfn.XLOOKUP(1,(returns__6[ticker]=$M$1)*(returns__6[price_date]=H383),returns__6[simple_return],"")</f>
        <v>-4.1287190000000003E-3</v>
      </c>
      <c r="N383" s="17" cm="1">
        <f t="array" ref="N383">_xlfn.XLOOKUP(1,(returns__6[ticker]=$N$1)*(returns__6[price_date]=H383),returns__6[simple_return],"")</f>
        <v>7.9550339999999997E-3</v>
      </c>
    </row>
    <row r="384" spans="1:14" x14ac:dyDescent="0.35">
      <c r="A384" t="s">
        <v>10</v>
      </c>
      <c r="B384" s="1">
        <v>45596</v>
      </c>
      <c r="C384">
        <v>80.11</v>
      </c>
      <c r="D384">
        <v>82.8</v>
      </c>
      <c r="E384">
        <v>-3.2487923000000002E-2</v>
      </c>
      <c r="F384">
        <v>-3.3027371E-2</v>
      </c>
      <c r="H384" s="7">
        <v>46064</v>
      </c>
      <c r="I384" s="17" cm="1">
        <f t="array" ref="I384">_xlfn.XLOOKUP(1,($A$2:$A$3001=I$1)*($B$2:$B$3001=$H384),$E$2:$E$3001,"")</f>
        <v>4.6823100000000002E-5</v>
      </c>
      <c r="J384" s="17" cm="1">
        <f t="array" ref="J384">_xlfn.XLOOKUP(1,(returns__6[ticker]=$J$1)*(returns__6[price_date]=H384),returns__6[simple_return],"")</f>
        <v>6.8147099999999999E-3</v>
      </c>
      <c r="K384" s="17" cm="1">
        <f t="array" ref="K384">_xlfn.XLOOKUP(1,(returns__6[ticker]=$K$1)*(returns__6[price_date]=H384),returns__6[simple_return],"")</f>
        <v>-2.5302862999999998E-2</v>
      </c>
      <c r="L384" s="17" cm="1">
        <f t="array" ref="L384">_xlfn.XLOOKUP(1,(returns__6[ticker]=$L$1)*(returns__6[price_date]=H384),returns__6[simple_return],"")</f>
        <v>-9.5512199999999992E-3</v>
      </c>
      <c r="M384" s="17" cm="1">
        <f t="array" ref="M384">_xlfn.XLOOKUP(1,(returns__6[ticker]=$M$1)*(returns__6[price_date]=H384),returns__6[simple_return],"")</f>
        <v>-8.1697349999999992E-3</v>
      </c>
      <c r="N384" s="17" cm="1">
        <f t="array" ref="N384">_xlfn.XLOOKUP(1,(returns__6[ticker]=$N$1)*(returns__6[price_date]=H384),returns__6[simple_return],"")</f>
        <v>3.2605049999999999E-3</v>
      </c>
    </row>
    <row r="385" spans="1:14" x14ac:dyDescent="0.35">
      <c r="A385" t="s">
        <v>11</v>
      </c>
      <c r="B385" s="1">
        <v>45596</v>
      </c>
      <c r="C385">
        <v>289.85000000000002</v>
      </c>
      <c r="D385">
        <v>290.16000000000003</v>
      </c>
      <c r="E385">
        <v>-1.068376E-3</v>
      </c>
      <c r="F385">
        <v>-1.068947E-3</v>
      </c>
      <c r="H385" s="7">
        <v>46065</v>
      </c>
      <c r="I385" s="17" cm="1">
        <f t="array" ref="I385">_xlfn.XLOOKUP(1,($A$2:$A$3001=I$1)*($B$2:$B$3001=$H385),$E$2:$E$3001,"")</f>
        <v>-3.577114E-2</v>
      </c>
      <c r="J385" s="17" cm="1">
        <f t="array" ref="J385">_xlfn.XLOOKUP(1,(returns__6[ticker]=$J$1)*(returns__6[price_date]=H385),returns__6[simple_return],"")</f>
        <v>-3.3813746999999998E-2</v>
      </c>
      <c r="K385" s="17" cm="1">
        <f t="array" ref="K385">_xlfn.XLOOKUP(1,(returns__6[ticker]=$K$1)*(returns__6[price_date]=H385),returns__6[simple_return],"")</f>
        <v>-3.1439790000000002E-2</v>
      </c>
      <c r="L385" s="17" cm="1">
        <f t="array" ref="L385">_xlfn.XLOOKUP(1,(returns__6[ticker]=$L$1)*(returns__6[price_date]=H385),returns__6[simple_return],"")</f>
        <v>2.2714511999999999E-2</v>
      </c>
      <c r="M385" s="17" cm="1">
        <f t="array" ref="M385">_xlfn.XLOOKUP(1,(returns__6[ticker]=$M$1)*(returns__6[price_date]=H385),returns__6[simple_return],"")</f>
        <v>-3.8234571000000002E-2</v>
      </c>
      <c r="N385" s="17" cm="1">
        <f t="array" ref="N385">_xlfn.XLOOKUP(1,(returns__6[ticker]=$N$1)*(returns__6[price_date]=H385),returns__6[simple_return],"")</f>
        <v>-1.5368728E-2</v>
      </c>
    </row>
    <row r="386" spans="1:14" x14ac:dyDescent="0.35">
      <c r="A386" t="s">
        <v>6</v>
      </c>
      <c r="B386" s="1">
        <v>45597</v>
      </c>
      <c r="C386">
        <v>141.86000000000001</v>
      </c>
      <c r="D386">
        <v>144.07</v>
      </c>
      <c r="E386">
        <v>-1.5339765E-2</v>
      </c>
      <c r="F386">
        <v>-1.5458637000000001E-2</v>
      </c>
      <c r="H386" s="7">
        <v>46066</v>
      </c>
      <c r="I386" s="17" cm="1">
        <f t="array" ref="I386">_xlfn.XLOOKUP(1,($A$2:$A$3001=I$1)*($B$2:$B$3001=$H386),$E$2:$E$3001,"")</f>
        <v>6.700981E-3</v>
      </c>
      <c r="J386" s="17" cm="1">
        <f t="array" ref="J386">_xlfn.XLOOKUP(1,(returns__6[ticker]=$J$1)*(returns__6[price_date]=H386),returns__6[simple_return],"")</f>
        <v>-1.8117583E-2</v>
      </c>
      <c r="K386" s="17" cm="1">
        <f t="array" ref="K386">_xlfn.XLOOKUP(1,(returns__6[ticker]=$K$1)*(returns__6[price_date]=H386),returns__6[simple_return],"")</f>
        <v>-1.5690620999999998E-2</v>
      </c>
      <c r="L386" s="17" cm="1">
        <f t="array" ref="L386">_xlfn.XLOOKUP(1,(returns__6[ticker]=$L$1)*(returns__6[price_date]=H386),returns__6[simple_return],"")</f>
        <v>1.666233E-3</v>
      </c>
      <c r="M386" s="17" cm="1">
        <f t="array" ref="M386">_xlfn.XLOOKUP(1,(returns__6[ticker]=$M$1)*(returns__6[price_date]=H386),returns__6[simple_return],"")</f>
        <v>4.8574719999999998E-3</v>
      </c>
      <c r="N386" s="17" cm="1">
        <f t="array" ref="N386">_xlfn.XLOOKUP(1,(returns__6[ticker]=$N$1)*(returns__6[price_date]=H386),returns__6[simple_return],"")</f>
        <v>-3.1155531E-2</v>
      </c>
    </row>
    <row r="387" spans="1:14" x14ac:dyDescent="0.35">
      <c r="A387" t="s">
        <v>7</v>
      </c>
      <c r="B387" s="1">
        <v>45597</v>
      </c>
      <c r="C387">
        <v>168.92</v>
      </c>
      <c r="D387">
        <v>169.77</v>
      </c>
      <c r="E387">
        <v>-5.0067740000000003E-3</v>
      </c>
      <c r="F387">
        <v>-5.0193499999999997E-3</v>
      </c>
      <c r="H387" s="7">
        <v>46070</v>
      </c>
      <c r="I387" s="17" cm="1">
        <f t="array" ref="I387">_xlfn.XLOOKUP(1,($A$2:$A$3001=I$1)*($B$2:$B$3001=$H387),$E$2:$E$3001,"")</f>
        <v>-2.0451476E-2</v>
      </c>
      <c r="J387" s="17" cm="1">
        <f t="array" ref="J387">_xlfn.XLOOKUP(1,(returns__6[ticker]=$J$1)*(returns__6[price_date]=H387),returns__6[simple_return],"")</f>
        <v>2.2665068E-2</v>
      </c>
      <c r="K387" s="17" cm="1">
        <f t="array" ref="K387">_xlfn.XLOOKUP(1,(returns__6[ticker]=$K$1)*(returns__6[price_date]=H387),returns__6[simple_return],"")</f>
        <v>2.0829629999999998E-2</v>
      </c>
      <c r="L387" s="17" cm="1">
        <f t="array" ref="L387">_xlfn.XLOOKUP(1,(returns__6[ticker]=$L$1)*(returns__6[price_date]=H387),returns__6[simple_return],"")</f>
        <v>-3.798077E-3</v>
      </c>
      <c r="M387" s="17" cm="1">
        <f t="array" ref="M387">_xlfn.XLOOKUP(1,(returns__6[ticker]=$M$1)*(returns__6[price_date]=H387),returns__6[simple_return],"")</f>
        <v>5.0884110000000001E-3</v>
      </c>
      <c r="N387" s="17" cm="1">
        <f t="array" ref="N387">_xlfn.XLOOKUP(1,(returns__6[ticker]=$N$1)*(returns__6[price_date]=H387),returns__6[simple_return],"")</f>
        <v>1.7256750000000001E-2</v>
      </c>
    </row>
    <row r="388" spans="1:14" x14ac:dyDescent="0.35">
      <c r="A388" t="s">
        <v>8</v>
      </c>
      <c r="B388" s="1">
        <v>45597</v>
      </c>
      <c r="C388">
        <v>272.69</v>
      </c>
      <c r="D388">
        <v>270.08</v>
      </c>
      <c r="E388">
        <v>9.6638030000000003E-3</v>
      </c>
      <c r="F388">
        <v>9.6174069999999997E-3</v>
      </c>
      <c r="H388" s="7">
        <v>46071</v>
      </c>
      <c r="I388" s="17" cm="1">
        <f t="array" ref="I388">_xlfn.XLOOKUP(1,($A$2:$A$3001=I$1)*($B$2:$B$3001=$H388),$E$2:$E$3001,"")</f>
        <v>-1.4575537E-2</v>
      </c>
      <c r="J388" s="17" cm="1">
        <f t="array" ref="J388">_xlfn.XLOOKUP(1,(returns__6[ticker]=$J$1)*(returns__6[price_date]=H388),returns__6[simple_return],"")</f>
        <v>2.9169420000000001E-3</v>
      </c>
      <c r="K388" s="17" cm="1">
        <f t="array" ref="K388">_xlfn.XLOOKUP(1,(returns__6[ticker]=$K$1)*(returns__6[price_date]=H388),returns__6[simple_return],"")</f>
        <v>4.9632829999999998E-3</v>
      </c>
      <c r="L388" s="17" cm="1">
        <f t="array" ref="L388">_xlfn.XLOOKUP(1,(returns__6[ticker]=$L$1)*(returns__6[price_date]=H388),returns__6[simple_return],"")</f>
        <v>-1.4951015999999999E-2</v>
      </c>
      <c r="M388" s="17" cm="1">
        <f t="array" ref="M388">_xlfn.XLOOKUP(1,(returns__6[ticker]=$M$1)*(returns__6[price_date]=H388),returns__6[simple_return],"")</f>
        <v>1.01253E-3</v>
      </c>
      <c r="N388" s="17" cm="1">
        <f t="array" ref="N388">_xlfn.XLOOKUP(1,(returns__6[ticker]=$N$1)*(returns__6[price_date]=H388),returns__6[simple_return],"")</f>
        <v>2.5039120000000001E-3</v>
      </c>
    </row>
    <row r="389" spans="1:14" x14ac:dyDescent="0.35">
      <c r="A389" t="s">
        <v>9</v>
      </c>
      <c r="B389" s="1">
        <v>45597</v>
      </c>
      <c r="C389">
        <v>818.93</v>
      </c>
      <c r="D389">
        <v>829.74</v>
      </c>
      <c r="E389">
        <v>-1.3028178E-2</v>
      </c>
      <c r="F389">
        <v>-1.3113789000000001E-2</v>
      </c>
      <c r="H389" s="7">
        <v>46072</v>
      </c>
      <c r="I389" s="17" cm="1">
        <f t="array" ref="I389">_xlfn.XLOOKUP(1,($A$2:$A$3001=I$1)*($B$2:$B$3001=$H389),$E$2:$E$3001,"")</f>
        <v>1.6240256000000002E-2</v>
      </c>
      <c r="J389" s="17" cm="1">
        <f t="array" ref="J389">_xlfn.XLOOKUP(1,(returns__6[ticker]=$J$1)*(returns__6[price_date]=H389),returns__6[simple_return],"")</f>
        <v>1.4392369999999999E-3</v>
      </c>
      <c r="K389" s="17" cm="1">
        <f t="array" ref="K389">_xlfn.XLOOKUP(1,(returns__6[ticker]=$K$1)*(returns__6[price_date]=H389),returns__6[simple_return],"")</f>
        <v>-1.0368531E-2</v>
      </c>
      <c r="L389" s="17" cm="1">
        <f t="array" ref="L389">_xlfn.XLOOKUP(1,(returns__6[ticker]=$L$1)*(returns__6[price_date]=H389),returns__6[simple_return],"")</f>
        <v>2.6064119999999998E-3</v>
      </c>
      <c r="M389" s="17" cm="1">
        <f t="array" ref="M389">_xlfn.XLOOKUP(1,(returns__6[ticker]=$M$1)*(returns__6[price_date]=H389),returns__6[simple_return],"")</f>
        <v>6.5747879999999998E-3</v>
      </c>
      <c r="N389" s="17" cm="1">
        <f t="array" ref="N389">_xlfn.XLOOKUP(1,(returns__6[ticker]=$N$1)*(returns__6[price_date]=H389),returns__6[simple_return],"")</f>
        <v>-4.2772399999999999E-3</v>
      </c>
    </row>
    <row r="390" spans="1:14" x14ac:dyDescent="0.35">
      <c r="A390" t="s">
        <v>10</v>
      </c>
      <c r="B390" s="1">
        <v>45597</v>
      </c>
      <c r="C390">
        <v>84.77</v>
      </c>
      <c r="D390">
        <v>80.11</v>
      </c>
      <c r="E390">
        <v>5.8170015999999998E-2</v>
      </c>
      <c r="F390">
        <v>5.6541015999999999E-2</v>
      </c>
      <c r="H390" s="7">
        <v>46073</v>
      </c>
      <c r="I390" s="17" cm="1">
        <f t="array" ref="I390">_xlfn.XLOOKUP(1,($A$2:$A$3001=I$1)*($B$2:$B$3001=$H390),$E$2:$E$3001,"")</f>
        <v>-1.583321E-2</v>
      </c>
      <c r="J390" s="17" cm="1">
        <f t="array" ref="J390">_xlfn.XLOOKUP(1,(returns__6[ticker]=$J$1)*(returns__6[price_date]=H390),returns__6[simple_return],"")</f>
        <v>-4.0120959999999997E-3</v>
      </c>
      <c r="K390" s="17" cm="1">
        <f t="array" ref="K390">_xlfn.XLOOKUP(1,(returns__6[ticker]=$K$1)*(returns__6[price_date]=H390),returns__6[simple_return],"")</f>
        <v>1.0302057999999999E-2</v>
      </c>
      <c r="L390" s="17" cm="1">
        <f t="array" ref="L390">_xlfn.XLOOKUP(1,(returns__6[ticker]=$L$1)*(returns__6[price_date]=H390),returns__6[simple_return],"")</f>
        <v>-1.3389105E-2</v>
      </c>
      <c r="M390" s="17" cm="1">
        <f t="array" ref="M390">_xlfn.XLOOKUP(1,(returns__6[ticker]=$M$1)*(returns__6[price_date]=H390),returns__6[simple_return],"")</f>
        <v>-1.632961E-3</v>
      </c>
      <c r="N390" s="17" cm="1">
        <f t="array" ref="N390">_xlfn.XLOOKUP(1,(returns__6[ticker]=$N$1)*(returns__6[price_date]=H390),returns__6[simple_return],"")</f>
        <v>6.3336779999999997E-3</v>
      </c>
    </row>
    <row r="391" spans="1:14" x14ac:dyDescent="0.35">
      <c r="A391" t="s">
        <v>11</v>
      </c>
      <c r="B391" s="1">
        <v>45597</v>
      </c>
      <c r="C391">
        <v>290.74</v>
      </c>
      <c r="D391">
        <v>289.85000000000002</v>
      </c>
      <c r="E391">
        <v>3.0705540000000001E-3</v>
      </c>
      <c r="F391">
        <v>3.0658489999999998E-3</v>
      </c>
      <c r="H391" s="7">
        <v>46076</v>
      </c>
      <c r="I391" s="17" cm="1">
        <f t="array" ref="I391">_xlfn.XLOOKUP(1,($A$2:$A$3001=I$1)*($B$2:$B$3001=$H391),$E$2:$E$3001,"")</f>
        <v>-1.7736697999999999E-2</v>
      </c>
      <c r="J391" s="17" cm="1">
        <f t="array" ref="J391">_xlfn.XLOOKUP(1,(returns__6[ticker]=$J$1)*(returns__6[price_date]=H391),returns__6[simple_return],"")</f>
        <v>-6.9442360000000003E-3</v>
      </c>
      <c r="K391" s="17" cm="1">
        <f t="array" ref="K391">_xlfn.XLOOKUP(1,(returns__6[ticker]=$K$1)*(returns__6[price_date]=H391),returns__6[simple_return],"")</f>
        <v>-7.2043445999999997E-2</v>
      </c>
      <c r="L391" s="17" cm="1">
        <f t="array" ref="L391">_xlfn.XLOOKUP(1,(returns__6[ticker]=$L$1)*(returns__6[price_date]=H391),returns__6[simple_return],"")</f>
        <v>4.8577542000000001E-2</v>
      </c>
      <c r="M391" s="17" cm="1">
        <f t="array" ref="M391">_xlfn.XLOOKUP(1,(returns__6[ticker]=$M$1)*(returns__6[price_date]=H391),returns__6[simple_return],"")</f>
        <v>-2.1263211000000001E-2</v>
      </c>
      <c r="N391" s="17" cm="1">
        <f t="array" ref="N391">_xlfn.XLOOKUP(1,(returns__6[ticker]=$N$1)*(returns__6[price_date]=H391),returns__6[simple_return],"")</f>
        <v>-4.4960274000000001E-2</v>
      </c>
    </row>
    <row r="392" spans="1:14" x14ac:dyDescent="0.35">
      <c r="A392" t="s">
        <v>6</v>
      </c>
      <c r="B392" s="1">
        <v>45600</v>
      </c>
      <c r="C392">
        <v>140.71</v>
      </c>
      <c r="D392">
        <v>141.86000000000001</v>
      </c>
      <c r="E392">
        <v>-8.106584E-3</v>
      </c>
      <c r="F392">
        <v>-8.1396209999999997E-3</v>
      </c>
      <c r="H392" s="7">
        <v>46077</v>
      </c>
      <c r="I392" s="17" cm="1">
        <f t="array" ref="I392">_xlfn.XLOOKUP(1,($A$2:$A$3001=I$1)*($B$2:$B$3001=$H392),$E$2:$E$3001,"")</f>
        <v>8.7690743000000002E-2</v>
      </c>
      <c r="J392" s="17" cm="1">
        <f t="array" ref="J392">_xlfn.XLOOKUP(1,(returns__6[ticker]=$J$1)*(returns__6[price_date]=H392),returns__6[simple_return],"")</f>
        <v>-1.4681843E-2</v>
      </c>
      <c r="K392" s="17" cm="1">
        <f t="array" ref="K392">_xlfn.XLOOKUP(1,(returns__6[ticker]=$K$1)*(returns__6[price_date]=H392),returns__6[simple_return],"")</f>
        <v>-2.365832E-3</v>
      </c>
      <c r="L392" s="17" cm="1">
        <f t="array" ref="L392">_xlfn.XLOOKUP(1,(returns__6[ticker]=$L$1)*(returns__6[price_date]=H392),returns__6[simple_return],"")</f>
        <v>-1.5502192E-2</v>
      </c>
      <c r="M392" s="17" cm="1">
        <f t="array" ref="M392">_xlfn.XLOOKUP(1,(returns__6[ticker]=$M$1)*(returns__6[price_date]=H392),returns__6[simple_return],"")</f>
        <v>7.7130740000000003E-3</v>
      </c>
      <c r="N392" s="17" cm="1">
        <f t="array" ref="N392">_xlfn.XLOOKUP(1,(returns__6[ticker]=$N$1)*(returns__6[price_date]=H392),returns__6[simple_return],"")</f>
        <v>2.283701E-3</v>
      </c>
    </row>
    <row r="393" spans="1:14" x14ac:dyDescent="0.35">
      <c r="A393" t="s">
        <v>7</v>
      </c>
      <c r="B393" s="1">
        <v>45600</v>
      </c>
      <c r="C393">
        <v>168.55</v>
      </c>
      <c r="D393">
        <v>168.92</v>
      </c>
      <c r="E393">
        <v>-2.1903859999999999E-3</v>
      </c>
      <c r="F393">
        <v>-2.1927880000000002E-3</v>
      </c>
      <c r="H393" s="7">
        <v>46078</v>
      </c>
      <c r="I393" s="17" cm="1">
        <f t="array" ref="I393">_xlfn.XLOOKUP(1,($A$2:$A$3001=I$1)*($B$2:$B$3001=$H393),$E$2:$E$3001,"")</f>
        <v>-1.3935652999999999E-2</v>
      </c>
      <c r="J393" s="17" cm="1">
        <f t="array" ref="J393">_xlfn.XLOOKUP(1,(returns__6[ticker]=$J$1)*(returns__6[price_date]=H393),returns__6[simple_return],"")</f>
        <v>2.0953025E-2</v>
      </c>
      <c r="K393" s="17" cm="1">
        <f t="array" ref="K393">_xlfn.XLOOKUP(1,(returns__6[ticker]=$K$1)*(returns__6[price_date]=H393),returns__6[simple_return],"")</f>
        <v>2.0625312E-2</v>
      </c>
      <c r="L393" s="17" cm="1">
        <f t="array" ref="L393">_xlfn.XLOOKUP(1,(returns__6[ticker]=$L$1)*(returns__6[price_date]=H393),returns__6[simple_return],"")</f>
        <v>-1.2781270000000001E-2</v>
      </c>
      <c r="M393" s="17" cm="1">
        <f t="array" ref="M393">_xlfn.XLOOKUP(1,(returns__6[ticker]=$M$1)*(returns__6[price_date]=H393),returns__6[simple_return],"")</f>
        <v>3.2274524999999998E-2</v>
      </c>
      <c r="N393" s="17" cm="1">
        <f t="array" ref="N393">_xlfn.XLOOKUP(1,(returns__6[ticker]=$N$1)*(returns__6[price_date]=H393),returns__6[simple_return],"")</f>
        <v>1.8781328999999999E-2</v>
      </c>
    </row>
    <row r="394" spans="1:14" x14ac:dyDescent="0.35">
      <c r="A394" t="s">
        <v>8</v>
      </c>
      <c r="B394" s="1">
        <v>45600</v>
      </c>
      <c r="C394">
        <v>270.19</v>
      </c>
      <c r="D394">
        <v>272.69</v>
      </c>
      <c r="E394">
        <v>-9.1679199999999995E-3</v>
      </c>
      <c r="F394">
        <v>-9.2102039999999996E-3</v>
      </c>
      <c r="H394" s="7">
        <v>46079</v>
      </c>
      <c r="I394" s="17" cm="1">
        <f t="array" ref="I394">_xlfn.XLOOKUP(1,($A$2:$A$3001=I$1)*($B$2:$B$3001=$H394),$E$2:$E$3001,"")</f>
        <v>-3.4051028999999997E-2</v>
      </c>
      <c r="J394" s="17" cm="1">
        <f t="array" ref="J394">_xlfn.XLOOKUP(1,(returns__6[ticker]=$J$1)*(returns__6[price_date]=H394),returns__6[simple_return],"")</f>
        <v>-3.1928019000000002E-2</v>
      </c>
      <c r="K394" s="17" cm="1">
        <f t="array" ref="K394">_xlfn.XLOOKUP(1,(returns__6[ticker]=$K$1)*(returns__6[price_date]=H394),returns__6[simple_return],"")</f>
        <v>2.5161270999999999E-2</v>
      </c>
      <c r="L394" s="17" cm="1">
        <f t="array" ref="L394">_xlfn.XLOOKUP(1,(returns__6[ticker]=$L$1)*(returns__6[price_date]=H394),returns__6[simple_return],"")</f>
        <v>-6.6191690000000003E-3</v>
      </c>
      <c r="M394" s="17" cm="1">
        <f t="array" ref="M394">_xlfn.XLOOKUP(1,(returns__6[ticker]=$M$1)*(returns__6[price_date]=H394),returns__6[simple_return],"")</f>
        <v>-2.0143352E-2</v>
      </c>
      <c r="N394" s="17" cm="1">
        <f t="array" ref="N394">_xlfn.XLOOKUP(1,(returns__6[ticker]=$N$1)*(returns__6[price_date]=H394),returns__6[simple_return],"")</f>
        <v>1.1853414E-2</v>
      </c>
    </row>
    <row r="395" spans="1:14" x14ac:dyDescent="0.35">
      <c r="A395" t="s">
        <v>9</v>
      </c>
      <c r="B395" s="1">
        <v>45600</v>
      </c>
      <c r="C395">
        <v>806.14</v>
      </c>
      <c r="D395">
        <v>818.93</v>
      </c>
      <c r="E395">
        <v>-1.5617941E-2</v>
      </c>
      <c r="F395">
        <v>-1.5741185000000001E-2</v>
      </c>
      <c r="H395" s="7">
        <v>46080</v>
      </c>
      <c r="I395" s="17" cm="1">
        <f t="array" ref="I395">_xlfn.XLOOKUP(1,($A$2:$A$3001=I$1)*($B$2:$B$3001=$H395),$E$2:$E$3001,"")</f>
        <v>-1.7036527999999999E-2</v>
      </c>
      <c r="J395" s="17" cm="1">
        <f t="array" ref="J395">_xlfn.XLOOKUP(1,(returns__6[ticker]=$J$1)*(returns__6[price_date]=H395),returns__6[simple_return],"")</f>
        <v>-6.683245E-3</v>
      </c>
      <c r="K395" s="17" cm="1">
        <f t="array" ref="K395">_xlfn.XLOOKUP(1,(returns__6[ticker]=$K$1)*(returns__6[price_date]=H395),returns__6[simple_return],"")</f>
        <v>-7.8790409000000006E-2</v>
      </c>
      <c r="L395" s="17" cm="1">
        <f t="array" ref="L395">_xlfn.XLOOKUP(1,(returns__6[ticker]=$L$1)*(returns__6[price_date]=H395),returns__6[simple_return],"")</f>
        <v>2.9324279000000002E-2</v>
      </c>
      <c r="M395" s="17" cm="1">
        <f t="array" ref="M395">_xlfn.XLOOKUP(1,(returns__6[ticker]=$M$1)*(returns__6[price_date]=H395),returns__6[simple_return],"")</f>
        <v>3.0268633999999999E-2</v>
      </c>
      <c r="N395" s="17" cm="1">
        <f t="array" ref="N395">_xlfn.XLOOKUP(1,(returns__6[ticker]=$N$1)*(returns__6[price_date]=H395),returns__6[simple_return],"")</f>
        <v>1.0862014999999999E-2</v>
      </c>
    </row>
    <row r="396" spans="1:14" x14ac:dyDescent="0.35">
      <c r="A396" t="s">
        <v>10</v>
      </c>
      <c r="B396" s="1">
        <v>45600</v>
      </c>
      <c r="C396">
        <v>84.38</v>
      </c>
      <c r="D396">
        <v>84.77</v>
      </c>
      <c r="E396">
        <v>-4.6006839999999999E-3</v>
      </c>
      <c r="F396">
        <v>-4.6112999999999996E-3</v>
      </c>
      <c r="H396" s="7">
        <v>46083</v>
      </c>
      <c r="I396" s="17" cm="1">
        <f t="array" ref="I396">_xlfn.XLOOKUP(1,($A$2:$A$3001=I$1)*($B$2:$B$3001=$H396),$E$2:$E$3001,"")</f>
        <v>-7.9416609999999992E-3</v>
      </c>
      <c r="J396" s="17" cm="1">
        <f t="array" ref="J396">_xlfn.XLOOKUP(1,(returns__6[ticker]=$J$1)*(returns__6[price_date]=H396),returns__6[simple_return],"")</f>
        <v>-2.284463E-3</v>
      </c>
      <c r="K396" s="17" cm="1">
        <f t="array" ref="K396">_xlfn.XLOOKUP(1,(returns__6[ticker]=$K$1)*(returns__6[price_date]=H396),returns__6[simple_return],"")</f>
        <v>-4.7588220000000002E-3</v>
      </c>
      <c r="L396" s="17" cm="1">
        <f t="array" ref="L396">_xlfn.XLOOKUP(1,(returns__6[ticker]=$L$1)*(returns__6[price_date]=H396),returns__6[simple_return],"")</f>
        <v>-3.233871E-2</v>
      </c>
      <c r="M396" s="17" cm="1">
        <f t="array" ref="M396">_xlfn.XLOOKUP(1,(returns__6[ticker]=$M$1)*(returns__6[price_date]=H396),returns__6[simple_return],"")</f>
        <v>-1.0160361999999999E-2</v>
      </c>
      <c r="N396" s="17" cm="1">
        <f t="array" ref="N396">_xlfn.XLOOKUP(1,(returns__6[ticker]=$N$1)*(returns__6[price_date]=H396),returns__6[simple_return],"")</f>
        <v>1.155744E-3</v>
      </c>
    </row>
    <row r="397" spans="1:14" x14ac:dyDescent="0.35">
      <c r="A397" t="s">
        <v>11</v>
      </c>
      <c r="B397" s="1">
        <v>45600</v>
      </c>
      <c r="C397">
        <v>291.85000000000002</v>
      </c>
      <c r="D397">
        <v>290.74</v>
      </c>
      <c r="E397">
        <v>3.8178439999999999E-3</v>
      </c>
      <c r="F397">
        <v>3.8105750000000001E-3</v>
      </c>
      <c r="H397" s="7">
        <v>46084</v>
      </c>
      <c r="I397" s="17" cm="1">
        <f t="array" ref="I397">_xlfn.XLOOKUP(1,($A$2:$A$3001=I$1)*($B$2:$B$3001=$H397),$E$2:$E$3001,"")</f>
        <v>-3.8616454000000001E-2</v>
      </c>
      <c r="J397" s="17" cm="1">
        <f t="array" ref="J397">_xlfn.XLOOKUP(1,(returns__6[ticker]=$J$1)*(returns__6[price_date]=H397),returns__6[simple_return],"")</f>
        <v>-1.5620099E-2</v>
      </c>
      <c r="K397" s="17" cm="1">
        <f t="array" ref="K397">_xlfn.XLOOKUP(1,(returns__6[ticker]=$K$1)*(returns__6[price_date]=H397),returns__6[simple_return],"")</f>
        <v>1.2685820000000001E-3</v>
      </c>
      <c r="L397" s="17" cm="1">
        <f t="array" ref="L397">_xlfn.XLOOKUP(1,(returns__6[ticker]=$L$1)*(returns__6[price_date]=H397),returns__6[simple_return],"")</f>
        <v>-1.0059235999999999E-2</v>
      </c>
      <c r="M397" s="17" cm="1">
        <f t="array" ref="M397">_xlfn.XLOOKUP(1,(returns__6[ticker]=$M$1)*(returns__6[price_date]=H397),returns__6[simple_return],"")</f>
        <v>-4.1429632000000001E-2</v>
      </c>
      <c r="N397" s="17" cm="1">
        <f t="array" ref="N397">_xlfn.XLOOKUP(1,(returns__6[ticker]=$N$1)*(returns__6[price_date]=H397),returns__6[simple_return],"")</f>
        <v>9.9840900000000002E-4</v>
      </c>
    </row>
    <row r="398" spans="1:14" x14ac:dyDescent="0.35">
      <c r="A398" t="s">
        <v>6</v>
      </c>
      <c r="B398" s="1">
        <v>45601</v>
      </c>
      <c r="C398">
        <v>141.66</v>
      </c>
      <c r="D398">
        <v>140.71</v>
      </c>
      <c r="E398">
        <v>6.7514749999999998E-3</v>
      </c>
      <c r="F398">
        <v>6.7287859999999996E-3</v>
      </c>
      <c r="H398" s="7">
        <v>46085</v>
      </c>
      <c r="I398" s="17" cm="1">
        <f t="array" ref="I398">_xlfn.XLOOKUP(1,($A$2:$A$3001=I$1)*($B$2:$B$3001=$H398),$E$2:$E$3001,"")</f>
        <v>5.8235139999999998E-2</v>
      </c>
      <c r="J398" s="17" cm="1">
        <f t="array" ref="J398">_xlfn.XLOOKUP(1,(returns__6[ticker]=$J$1)*(returns__6[price_date]=H398),returns__6[simple_return],"")</f>
        <v>1.1757584E-2</v>
      </c>
      <c r="K398" s="17" cm="1">
        <f t="array" ref="K398">_xlfn.XLOOKUP(1,(returns__6[ticker]=$K$1)*(returns__6[price_date]=H398),returns__6[simple_return],"")</f>
        <v>1.1012930000000001E-2</v>
      </c>
      <c r="L398" s="17" cm="1">
        <f t="array" ref="L398">_xlfn.XLOOKUP(1,(returns__6[ticker]=$L$1)*(returns__6[price_date]=H398),returns__6[simple_return],"")</f>
        <v>-4.1280900000000001E-3</v>
      </c>
      <c r="M398" s="17" cm="1">
        <f t="array" ref="M398">_xlfn.XLOOKUP(1,(returns__6[ticker]=$M$1)*(returns__6[price_date]=H398),returns__6[simple_return],"")</f>
        <v>7.4829049999999998E-3</v>
      </c>
      <c r="N398" s="17" cm="1">
        <f t="array" ref="N398">_xlfn.XLOOKUP(1,(returns__6[ticker]=$N$1)*(returns__6[price_date]=H398),returns__6[simple_return],"")</f>
        <v>-1.1220900000000001E-3</v>
      </c>
    </row>
    <row r="399" spans="1:14" x14ac:dyDescent="0.35">
      <c r="A399" t="s">
        <v>7</v>
      </c>
      <c r="B399" s="1">
        <v>45601</v>
      </c>
      <c r="C399">
        <v>173.9</v>
      </c>
      <c r="D399">
        <v>168.55</v>
      </c>
      <c r="E399">
        <v>3.1741323000000002E-2</v>
      </c>
      <c r="F399">
        <v>3.1247980000000002E-2</v>
      </c>
      <c r="H399" s="7">
        <v>46086</v>
      </c>
      <c r="I399" s="17" cm="1">
        <f t="array" ref="I399">_xlfn.XLOOKUP(1,($A$2:$A$3001=I$1)*($B$2:$B$3001=$H399),$E$2:$E$3001,"")</f>
        <v>-1.2965803999999999E-2</v>
      </c>
      <c r="J399" s="17" cm="1">
        <f t="array" ref="J399">_xlfn.XLOOKUP(1,(returns__6[ticker]=$J$1)*(returns__6[price_date]=H399),returns__6[simple_return],"")</f>
        <v>4.7995465000000001E-2</v>
      </c>
      <c r="K399" s="17" cm="1">
        <f t="array" ref="K399">_xlfn.XLOOKUP(1,(returns__6[ticker]=$K$1)*(returns__6[price_date]=H399),returns__6[simple_return],"")</f>
        <v>-1.2853056999999999E-2</v>
      </c>
      <c r="L399" s="17" cm="1">
        <f t="array" ref="L399">_xlfn.XLOOKUP(1,(returns__6[ticker]=$L$1)*(returns__6[price_date]=H399),returns__6[simple_return],"")</f>
        <v>-2.0237750999999998E-2</v>
      </c>
      <c r="M399" s="17" cm="1">
        <f t="array" ref="M399">_xlfn.XLOOKUP(1,(returns__6[ticker]=$M$1)*(returns__6[price_date]=H399),returns__6[simple_return],"")</f>
        <v>-3.0861825999999998E-2</v>
      </c>
      <c r="N399" s="17" cm="1">
        <f t="array" ref="N399">_xlfn.XLOOKUP(1,(returns__6[ticker]=$N$1)*(returns__6[price_date]=H399),returns__6[simple_return],"")</f>
        <v>-2.0906789999999998E-3</v>
      </c>
    </row>
    <row r="400" spans="1:14" x14ac:dyDescent="0.35">
      <c r="A400" t="s">
        <v>8</v>
      </c>
      <c r="B400" s="1">
        <v>45601</v>
      </c>
      <c r="C400">
        <v>275.94</v>
      </c>
      <c r="D400">
        <v>270.19</v>
      </c>
      <c r="E400">
        <v>2.1281320999999999E-2</v>
      </c>
      <c r="F400">
        <v>2.1058035999999999E-2</v>
      </c>
      <c r="H400" s="7">
        <v>46087</v>
      </c>
      <c r="I400" s="17" cm="1">
        <f t="array" ref="I400">_xlfn.XLOOKUP(1,($A$2:$A$3001=I$1)*($B$2:$B$3001=$H400),$E$2:$E$3001,"")</f>
        <v>-3.5196790999999998E-2</v>
      </c>
      <c r="J400" s="17" cm="1">
        <f t="array" ref="J400">_xlfn.XLOOKUP(1,(returns__6[ticker]=$J$1)*(returns__6[price_date]=H400),returns__6[simple_return],"")</f>
        <v>-6.8816299999999997E-3</v>
      </c>
      <c r="K400" s="17" cm="1">
        <f t="array" ref="K400">_xlfn.XLOOKUP(1,(returns__6[ticker]=$K$1)*(returns__6[price_date]=H400),returns__6[simple_return],"")</f>
        <v>-2.0214185999999999E-2</v>
      </c>
      <c r="L400" s="17" cm="1">
        <f t="array" ref="L400">_xlfn.XLOOKUP(1,(returns__6[ticker]=$L$1)*(returns__6[price_date]=H400),returns__6[simple_return],"")</f>
        <v>7.1903669999999996E-3</v>
      </c>
      <c r="M400" s="17" cm="1">
        <f t="array" ref="M400">_xlfn.XLOOKUP(1,(returns__6[ticker]=$M$1)*(returns__6[price_date]=H400),returns__6[simple_return],"")</f>
        <v>0.18353594100000001</v>
      </c>
      <c r="N400" s="17" cm="1">
        <f t="array" ref="N400">_xlfn.XLOOKUP(1,(returns__6[ticker]=$N$1)*(returns__6[price_date]=H400),returns__6[simple_return],"")</f>
        <v>-7.6297689999999998E-3</v>
      </c>
    </row>
    <row r="401" spans="1:14" x14ac:dyDescent="0.35">
      <c r="A401" t="s">
        <v>9</v>
      </c>
      <c r="B401" s="1">
        <v>45601</v>
      </c>
      <c r="C401">
        <v>806.06</v>
      </c>
      <c r="D401">
        <v>806.14</v>
      </c>
      <c r="E401">
        <v>-9.9238299999999995E-5</v>
      </c>
      <c r="F401">
        <v>-9.9243300000000006E-5</v>
      </c>
      <c r="H401" s="7">
        <v>46090</v>
      </c>
      <c r="I401" s="17" cm="1">
        <f t="array" ref="I401">_xlfn.XLOOKUP(1,($A$2:$A$3001=I$1)*($B$2:$B$3001=$H401),$E$2:$E$3001,"")</f>
        <v>5.3266122999999999E-2</v>
      </c>
      <c r="J401" s="17" cm="1">
        <f t="array" ref="J401">_xlfn.XLOOKUP(1,(returns__6[ticker]=$J$1)*(returns__6[price_date]=H401),returns__6[simple_return],"")</f>
        <v>4.6205519E-2</v>
      </c>
      <c r="K401" s="17" cm="1">
        <f t="array" ref="K401">_xlfn.XLOOKUP(1,(returns__6[ticker]=$K$1)*(returns__6[price_date]=H401),returns__6[simple_return],"")</f>
        <v>1.4551494999999999E-2</v>
      </c>
      <c r="L401" s="17" cm="1">
        <f t="array" ref="L401">_xlfn.XLOOKUP(1,(returns__6[ticker]=$L$1)*(returns__6[price_date]=H401),returns__6[simple_return],"")</f>
        <v>1.8236346000000001E-2</v>
      </c>
      <c r="M401" s="17" cm="1">
        <f t="array" ref="M401">_xlfn.XLOOKUP(1,(returns__6[ticker]=$M$1)*(returns__6[price_date]=H401),returns__6[simple_return],"")</f>
        <v>3.4386513E-2</v>
      </c>
      <c r="N401" s="17" cm="1">
        <f t="array" ref="N401">_xlfn.XLOOKUP(1,(returns__6[ticker]=$N$1)*(returns__6[price_date]=H401),returns__6[simple_return],"")</f>
        <v>-4.3798839999999997E-3</v>
      </c>
    </row>
    <row r="402" spans="1:14" x14ac:dyDescent="0.35">
      <c r="A402" t="s">
        <v>10</v>
      </c>
      <c r="B402" s="1">
        <v>45601</v>
      </c>
      <c r="C402">
        <v>87.19</v>
      </c>
      <c r="D402">
        <v>84.38</v>
      </c>
      <c r="E402">
        <v>3.3301730000000002E-2</v>
      </c>
      <c r="F402">
        <v>3.2759239000000002E-2</v>
      </c>
      <c r="H402" s="7">
        <v>46091</v>
      </c>
      <c r="I402" s="17" cm="1">
        <f t="array" ref="I402">_xlfn.XLOOKUP(1,($A$2:$A$3001=I$1)*($B$2:$B$3001=$H402),$E$2:$E$3001,"")</f>
        <v>2.7136370000000001E-3</v>
      </c>
      <c r="J402" s="17" cm="1">
        <f t="array" ref="J402">_xlfn.XLOOKUP(1,(returns__6[ticker]=$J$1)*(returns__6[price_date]=H402),returns__6[simple_return],"")</f>
        <v>-9.1684739999999994E-3</v>
      </c>
      <c r="K402" s="17" cm="1">
        <f t="array" ref="K402">_xlfn.XLOOKUP(1,(returns__6[ticker]=$K$1)*(returns__6[price_date]=H402),returns__6[simple_return],"")</f>
        <v>-7.3023769999999997E-3</v>
      </c>
      <c r="L402" s="17" cm="1">
        <f t="array" ref="L402">_xlfn.XLOOKUP(1,(returns__6[ticker]=$L$1)*(returns__6[price_date]=H402),returns__6[simple_return],"")</f>
        <v>-6.9814259999999998E-3</v>
      </c>
      <c r="M402" s="17" cm="1">
        <f t="array" ref="M402">_xlfn.XLOOKUP(1,(returns__6[ticker]=$M$1)*(returns__6[price_date]=H402),returns__6[simple_return],"")</f>
        <v>7.01565E-3</v>
      </c>
      <c r="N402" s="17" cm="1">
        <f t="array" ref="N402">_xlfn.XLOOKUP(1,(returns__6[ticker]=$N$1)*(returns__6[price_date]=H402),returns__6[simple_return],"")</f>
        <v>-4.8738799999999997E-3</v>
      </c>
    </row>
    <row r="403" spans="1:14" x14ac:dyDescent="0.35">
      <c r="A403" t="s">
        <v>11</v>
      </c>
      <c r="B403" s="1">
        <v>45601</v>
      </c>
      <c r="C403">
        <v>293.29000000000002</v>
      </c>
      <c r="D403">
        <v>291.85000000000002</v>
      </c>
      <c r="E403">
        <v>4.9340419999999996E-3</v>
      </c>
      <c r="F403">
        <v>4.9219090000000004E-3</v>
      </c>
      <c r="H403" s="7">
        <v>46092</v>
      </c>
      <c r="I403" s="17" cm="1">
        <f t="array" ref="I403">_xlfn.XLOOKUP(1,($A$2:$A$3001=I$1)*($B$2:$B$3001=$H403),$E$2:$E$3001,"")</f>
        <v>7.8728530000000008E-3</v>
      </c>
      <c r="J403" s="17" cm="1">
        <f t="array" ref="J403">_xlfn.XLOOKUP(1,(returns__6[ticker]=$J$1)*(returns__6[price_date]=H403),returns__6[simple_return],"")</f>
        <v>-2.9482169999999999E-3</v>
      </c>
      <c r="K403" s="17" cm="1">
        <f t="array" ref="K403">_xlfn.XLOOKUP(1,(returns__6[ticker]=$K$1)*(returns__6[price_date]=H403),returns__6[simple_return],"")</f>
        <v>9.3682999999999995E-3</v>
      </c>
      <c r="L403" s="17" cm="1">
        <f t="array" ref="L403">_xlfn.XLOOKUP(1,(returns__6[ticker]=$L$1)*(returns__6[price_date]=H403),returns__6[simple_return],"")</f>
        <v>-1.5079640000000001E-3</v>
      </c>
      <c r="M403" s="17" cm="1">
        <f t="array" ref="M403">_xlfn.XLOOKUP(1,(returns__6[ticker]=$M$1)*(returns__6[price_date]=H403),returns__6[simple_return],"")</f>
        <v>-3.0653804999999999E-2</v>
      </c>
      <c r="N403" s="17" cm="1">
        <f t="array" ref="N403">_xlfn.XLOOKUP(1,(returns__6[ticker]=$N$1)*(returns__6[price_date]=H403),returns__6[simple_return],"")</f>
        <v>-1.7396558999999999E-2</v>
      </c>
    </row>
    <row r="404" spans="1:14" x14ac:dyDescent="0.35">
      <c r="A404" t="s">
        <v>6</v>
      </c>
      <c r="B404" s="1">
        <v>45602</v>
      </c>
      <c r="C404">
        <v>145.1</v>
      </c>
      <c r="D404">
        <v>141.66</v>
      </c>
      <c r="E404">
        <v>2.4283496000000002E-2</v>
      </c>
      <c r="F404">
        <v>2.3993339999999998E-2</v>
      </c>
      <c r="H404" s="7">
        <v>46093</v>
      </c>
      <c r="I404" s="17" cm="1">
        <f t="array" ref="I404">_xlfn.XLOOKUP(1,($A$2:$A$3001=I$1)*($B$2:$B$3001=$H404),$E$2:$E$3001,"")</f>
        <v>-3.4614069999999997E-2</v>
      </c>
      <c r="J404" s="17" cm="1">
        <f t="array" ref="J404">_xlfn.XLOOKUP(1,(returns__6[ticker]=$J$1)*(returns__6[price_date]=H404),returns__6[simple_return],"")</f>
        <v>-1.6394882999999999E-2</v>
      </c>
      <c r="K404" s="17" cm="1">
        <f t="array" ref="K404">_xlfn.XLOOKUP(1,(returns__6[ticker]=$K$1)*(returns__6[price_date]=H404),returns__6[simple_return],"")</f>
        <v>-1.3399131E-2</v>
      </c>
      <c r="L404" s="17" cm="1">
        <f t="array" ref="L404">_xlfn.XLOOKUP(1,(returns__6[ticker]=$L$1)*(returns__6[price_date]=H404),returns__6[simple_return],"")</f>
        <v>-2.2593615000000001E-2</v>
      </c>
      <c r="M404" s="17" cm="1">
        <f t="array" ref="M404">_xlfn.XLOOKUP(1,(returns__6[ticker]=$M$1)*(returns__6[price_date]=H404),returns__6[simple_return],"")</f>
        <v>-3.0628041000000002E-2</v>
      </c>
      <c r="N404" s="17" cm="1">
        <f t="array" ref="N404">_xlfn.XLOOKUP(1,(returns__6[ticker]=$N$1)*(returns__6[price_date]=H404),returns__6[simple_return],"")</f>
        <v>-7.9621959999999995E-3</v>
      </c>
    </row>
    <row r="405" spans="1:14" x14ac:dyDescent="0.35">
      <c r="A405" t="s">
        <v>7</v>
      </c>
      <c r="B405" s="1">
        <v>45602</v>
      </c>
      <c r="C405">
        <v>179.55</v>
      </c>
      <c r="D405">
        <v>173.9</v>
      </c>
      <c r="E405">
        <v>3.2489937000000003E-2</v>
      </c>
      <c r="F405">
        <v>3.1973298999999997E-2</v>
      </c>
      <c r="H405" s="7">
        <v>46094</v>
      </c>
      <c r="I405" s="17" cm="1">
        <f t="array" ref="I405">_xlfn.XLOOKUP(1,($A$2:$A$3001=I$1)*($B$2:$B$3001=$H405),$E$2:$E$3001,"")</f>
        <v>-2.1998584000000002E-2</v>
      </c>
      <c r="J405" s="17" cm="1">
        <f t="array" ref="J405">_xlfn.XLOOKUP(1,(returns__6[ticker]=$J$1)*(returns__6[price_date]=H405),returns__6[simple_return],"")</f>
        <v>-4.1104860999999999E-2</v>
      </c>
      <c r="K405" s="17" cm="1">
        <f t="array" ref="K405">_xlfn.XLOOKUP(1,(returns__6[ticker]=$K$1)*(returns__6[price_date]=H405),returns__6[simple_return],"")</f>
        <v>-6.3930569999999997E-3</v>
      </c>
      <c r="L405" s="17" cm="1">
        <f t="array" ref="L405">_xlfn.XLOOKUP(1,(returns__6[ticker]=$L$1)*(returns__6[price_date]=H405),returns__6[simple_return],"")</f>
        <v>8.0122790000000006E-3</v>
      </c>
      <c r="M405" s="17" cm="1">
        <f t="array" ref="M405">_xlfn.XLOOKUP(1,(returns__6[ticker]=$M$1)*(returns__6[price_date]=H405),returns__6[simple_return],"")</f>
        <v>2.1672179999999998E-3</v>
      </c>
      <c r="N405" s="17" cm="1">
        <f t="array" ref="N405">_xlfn.XLOOKUP(1,(returns__6[ticker]=$N$1)*(returns__6[price_date]=H405),returns__6[simple_return],"")</f>
        <v>2.0880909999999998E-3</v>
      </c>
    </row>
    <row r="406" spans="1:14" x14ac:dyDescent="0.35">
      <c r="A406" t="s">
        <v>8</v>
      </c>
      <c r="B406" s="1">
        <v>45602</v>
      </c>
      <c r="C406">
        <v>295.16000000000003</v>
      </c>
      <c r="D406">
        <v>275.94</v>
      </c>
      <c r="E406">
        <v>6.9652823000000003E-2</v>
      </c>
      <c r="F406">
        <v>6.7334131000000005E-2</v>
      </c>
      <c r="H406" s="7">
        <v>46097</v>
      </c>
      <c r="I406" s="17" cm="1">
        <f t="array" ref="I406">_xlfn.XLOOKUP(1,($A$2:$A$3001=I$1)*($B$2:$B$3001=$H406),$E$2:$E$3001,"")</f>
        <v>1.6495164999999999E-2</v>
      </c>
      <c r="J406" s="17" cm="1">
        <f t="array" ref="J406">_xlfn.XLOOKUP(1,(returns__6[ticker]=$J$1)*(returns__6[price_date]=H406),returns__6[simple_return],"")</f>
        <v>8.5671719999999996E-3</v>
      </c>
      <c r="K406" s="17" cm="1">
        <f t="array" ref="K406">_xlfn.XLOOKUP(1,(returns__6[ticker]=$K$1)*(returns__6[price_date]=H406),returns__6[simple_return],"")</f>
        <v>-5.8674490000000003E-3</v>
      </c>
      <c r="L406" s="17" cm="1">
        <f t="array" ref="L406">_xlfn.XLOOKUP(1,(returns__6[ticker]=$L$1)*(returns__6[price_date]=H406),returns__6[simple_return],"")</f>
        <v>4.1011900000000002E-3</v>
      </c>
      <c r="M406" s="17" cm="1">
        <f t="array" ref="M406">_xlfn.XLOOKUP(1,(returns__6[ticker]=$M$1)*(returns__6[price_date]=H406),returns__6[simple_return],"")</f>
        <v>4.2340086999999998E-2</v>
      </c>
      <c r="N406" s="17" cm="1">
        <f t="array" ref="N406">_xlfn.XLOOKUP(1,(returns__6[ticker]=$N$1)*(returns__6[price_date]=H406),returns__6[simple_return],"")</f>
        <v>9.6698570000000005E-3</v>
      </c>
    </row>
    <row r="407" spans="1:14" x14ac:dyDescent="0.35">
      <c r="A407" t="s">
        <v>9</v>
      </c>
      <c r="B407" s="1">
        <v>45602</v>
      </c>
      <c r="C407">
        <v>776.38</v>
      </c>
      <c r="D407">
        <v>806.06</v>
      </c>
      <c r="E407">
        <v>-3.6821079999999999E-2</v>
      </c>
      <c r="F407">
        <v>-3.7516090000000002E-2</v>
      </c>
      <c r="H407" s="7">
        <v>46098</v>
      </c>
      <c r="I407" s="17" cm="1">
        <f t="array" ref="I407">_xlfn.XLOOKUP(1,($A$2:$A$3001=I$1)*($B$2:$B$3001=$H407),$E$2:$E$3001,"")</f>
        <v>-1.3734870000000001E-3</v>
      </c>
      <c r="J407" s="17" cm="1">
        <f t="array" ref="J407">_xlfn.XLOOKUP(1,(returns__6[ticker]=$J$1)*(returns__6[price_date]=H407),returns__6[simple_return],"")</f>
        <v>-1.1110427000000001E-2</v>
      </c>
      <c r="K407" s="17" cm="1">
        <f t="array" ref="K407">_xlfn.XLOOKUP(1,(returns__6[ticker]=$K$1)*(returns__6[price_date]=H407),returns__6[simple_return],"")</f>
        <v>6.9416499999999997E-3</v>
      </c>
      <c r="L407" s="17" cm="1">
        <f t="array" ref="L407">_xlfn.XLOOKUP(1,(returns__6[ticker]=$L$1)*(returns__6[price_date]=H407),returns__6[simple_return],"")</f>
        <v>-5.9416451000000002E-2</v>
      </c>
      <c r="M407" s="17" cm="1">
        <f t="array" ref="M407">_xlfn.XLOOKUP(1,(returns__6[ticker]=$M$1)*(returns__6[price_date]=H407),returns__6[simple_return],"")</f>
        <v>-8.6263380000000008E-3</v>
      </c>
      <c r="N407" s="17" cm="1">
        <f t="array" ref="N407">_xlfn.XLOOKUP(1,(returns__6[ticker]=$N$1)*(returns__6[price_date]=H407),returns__6[simple_return],"")</f>
        <v>-5.3206929999999996E-3</v>
      </c>
    </row>
    <row r="408" spans="1:14" x14ac:dyDescent="0.35">
      <c r="A408" t="s">
        <v>10</v>
      </c>
      <c r="B408" s="1">
        <v>45602</v>
      </c>
      <c r="C408">
        <v>90.63</v>
      </c>
      <c r="D408">
        <v>87.19</v>
      </c>
      <c r="E408">
        <v>3.9454066000000003E-2</v>
      </c>
      <c r="F408">
        <v>3.8695638999999997E-2</v>
      </c>
      <c r="H408" s="7">
        <v>46099</v>
      </c>
      <c r="I408" s="17" cm="1">
        <f t="array" ref="I408">_xlfn.XLOOKUP(1,($A$2:$A$3001=I$1)*($B$2:$B$3001=$H408),$E$2:$E$3001,"")</f>
        <v>1.6046049999999999E-2</v>
      </c>
      <c r="J408" s="17" cm="1">
        <f t="array" ref="J408">_xlfn.XLOOKUP(1,(returns__6[ticker]=$J$1)*(returns__6[price_date]=H408),returns__6[simple_return],"")</f>
        <v>-1.6743953999999998E-2</v>
      </c>
      <c r="K408" s="17" cm="1">
        <f t="array" ref="K408">_xlfn.XLOOKUP(1,(returns__6[ticker]=$K$1)*(returns__6[price_date]=H408),returns__6[simple_return],"")</f>
        <v>-1.9582375999999999E-2</v>
      </c>
      <c r="L408" s="17" cm="1">
        <f t="array" ref="L408">_xlfn.XLOOKUP(1,(returns__6[ticker]=$L$1)*(returns__6[price_date]=H408),returns__6[simple_return],"")</f>
        <v>-1.3220831000000001E-2</v>
      </c>
      <c r="M408" s="17" cm="1">
        <f t="array" ref="M408">_xlfn.XLOOKUP(1,(returns__6[ticker]=$M$1)*(returns__6[price_date]=H408),returns__6[simple_return],"")</f>
        <v>-3.4915740000000001E-2</v>
      </c>
      <c r="N408" s="17" cm="1">
        <f t="array" ref="N408">_xlfn.XLOOKUP(1,(returns__6[ticker]=$N$1)*(returns__6[price_date]=H408),returns__6[simple_return],"")</f>
        <v>-3.0603643999999999E-2</v>
      </c>
    </row>
    <row r="409" spans="1:14" x14ac:dyDescent="0.35">
      <c r="A409" t="s">
        <v>11</v>
      </c>
      <c r="B409" s="1">
        <v>45602</v>
      </c>
      <c r="C409">
        <v>307.39999999999998</v>
      </c>
      <c r="D409">
        <v>293.29000000000002</v>
      </c>
      <c r="E409">
        <v>4.810938E-2</v>
      </c>
      <c r="F409">
        <v>4.6987950000000001E-2</v>
      </c>
      <c r="H409" s="7">
        <v>46100</v>
      </c>
      <c r="I409" s="17" cm="1">
        <f t="array" ref="I409">_xlfn.XLOOKUP(1,($A$2:$A$3001=I$1)*($B$2:$B$3001=$H409),$E$2:$E$3001,"")</f>
        <v>2.9128647000000001E-2</v>
      </c>
      <c r="J409" s="17" cm="1">
        <f t="array" ref="J409">_xlfn.XLOOKUP(1,(returns__6[ticker]=$J$1)*(returns__6[price_date]=H409),returns__6[simple_return],"")</f>
        <v>1.2376158999999999E-2</v>
      </c>
      <c r="K409" s="17" cm="1">
        <f t="array" ref="K409">_xlfn.XLOOKUP(1,(returns__6[ticker]=$K$1)*(returns__6[price_date]=H409),returns__6[simple_return],"")</f>
        <v>1.834301E-3</v>
      </c>
      <c r="L409" s="17" cm="1">
        <f t="array" ref="L409">_xlfn.XLOOKUP(1,(returns__6[ticker]=$L$1)*(returns__6[price_date]=H409),returns__6[simple_return],"")</f>
        <v>-5.9909600000000003E-4</v>
      </c>
      <c r="M409" s="17" cm="1">
        <f t="array" ref="M409">_xlfn.XLOOKUP(1,(returns__6[ticker]=$M$1)*(returns__6[price_date]=H409),returns__6[simple_return],"")</f>
        <v>2.1798675999999999E-2</v>
      </c>
      <c r="N409" s="17" cm="1">
        <f t="array" ref="N409">_xlfn.XLOOKUP(1,(returns__6[ticker]=$N$1)*(returns__6[price_date]=H409),returns__6[simple_return],"")</f>
        <v>2.307538E-3</v>
      </c>
    </row>
    <row r="410" spans="1:14" x14ac:dyDescent="0.35">
      <c r="A410" t="s">
        <v>6</v>
      </c>
      <c r="B410" s="1">
        <v>45603</v>
      </c>
      <c r="C410">
        <v>149.82</v>
      </c>
      <c r="D410">
        <v>145.1</v>
      </c>
      <c r="E410">
        <v>3.2529290000000002E-2</v>
      </c>
      <c r="F410">
        <v>3.2011414000000002E-2</v>
      </c>
      <c r="H410" s="7">
        <v>46101</v>
      </c>
      <c r="I410" s="17" cm="1">
        <f t="array" ref="I410">_xlfn.XLOOKUP(1,($A$2:$A$3001=I$1)*($B$2:$B$3001=$H410),$E$2:$E$3001,"")</f>
        <v>-1.9194231999999999E-2</v>
      </c>
      <c r="J410" s="17" cm="1">
        <f t="array" ref="J410">_xlfn.XLOOKUP(1,(returns__6[ticker]=$J$1)*(returns__6[price_date]=H410),returns__6[simple_return],"")</f>
        <v>-2.9170834999999999E-2</v>
      </c>
      <c r="K410" s="17" cm="1">
        <f t="array" ref="K410">_xlfn.XLOOKUP(1,(returns__6[ticker]=$K$1)*(returns__6[price_date]=H410),returns__6[simple_return],"")</f>
        <v>1.9326619999999999E-3</v>
      </c>
      <c r="L410" s="17" cm="1">
        <f t="array" ref="L410">_xlfn.XLOOKUP(1,(returns__6[ticker]=$L$1)*(returns__6[price_date]=H410),returns__6[simple_return],"")</f>
        <v>-1.1771116999999999E-2</v>
      </c>
      <c r="M410" s="17" cm="1">
        <f t="array" ref="M410">_xlfn.XLOOKUP(1,(returns__6[ticker]=$M$1)*(returns__6[price_date]=H410),returns__6[simple_return],"")</f>
        <v>-1.8094493999999999E-2</v>
      </c>
      <c r="N410" s="17" cm="1">
        <f t="array" ref="N410">_xlfn.XLOOKUP(1,(returns__6[ticker]=$N$1)*(returns__6[price_date]=H410),returns__6[simple_return],"")</f>
        <v>6.3728270000000002E-3</v>
      </c>
    </row>
    <row r="411" spans="1:14" x14ac:dyDescent="0.35">
      <c r="A411" t="s">
        <v>7</v>
      </c>
      <c r="B411" s="1">
        <v>45603</v>
      </c>
      <c r="C411">
        <v>183.81</v>
      </c>
      <c r="D411">
        <v>179.55</v>
      </c>
      <c r="E411">
        <v>2.3725982E-2</v>
      </c>
      <c r="F411">
        <v>2.3448895000000001E-2</v>
      </c>
      <c r="H411" s="7">
        <v>46104</v>
      </c>
      <c r="I411" s="17" cm="1">
        <f t="array" ref="I411">_xlfn.XLOOKUP(1,($A$2:$A$3001=I$1)*($B$2:$B$3001=$H411),$E$2:$E$3001,"")</f>
        <v>6.7054089999999998E-3</v>
      </c>
      <c r="J411" s="17" cm="1">
        <f t="array" ref="J411">_xlfn.XLOOKUP(1,(returns__6[ticker]=$J$1)*(returns__6[price_date]=H411),returns__6[simple_return],"")</f>
        <v>3.8646097999999997E-2</v>
      </c>
      <c r="K411" s="17" cm="1">
        <f t="array" ref="K411">_xlfn.XLOOKUP(1,(returns__6[ticker]=$K$1)*(returns__6[price_date]=H411),returns__6[simple_return],"")</f>
        <v>2.1692046999999999E-2</v>
      </c>
      <c r="L411" s="17" cm="1">
        <f t="array" ref="L411">_xlfn.XLOOKUP(1,(returns__6[ticker]=$L$1)*(returns__6[price_date]=H411),returns__6[simple_return],"")</f>
        <v>4.2461670000000003E-3</v>
      </c>
      <c r="M411" s="17" cm="1">
        <f t="array" ref="M411">_xlfn.XLOOKUP(1,(returns__6[ticker]=$M$1)*(returns__6[price_date]=H411),returns__6[simple_return],"")</f>
        <v>2.5594358000000001E-2</v>
      </c>
      <c r="N411" s="17" cm="1">
        <f t="array" ref="N411">_xlfn.XLOOKUP(1,(returns__6[ticker]=$N$1)*(returns__6[price_date]=H411),returns__6[simple_return],"")</f>
        <v>9.3495130000000003E-3</v>
      </c>
    </row>
    <row r="412" spans="1:14" x14ac:dyDescent="0.35">
      <c r="A412" t="s">
        <v>8</v>
      </c>
      <c r="B412" s="1">
        <v>45603</v>
      </c>
      <c r="C412">
        <v>286.82</v>
      </c>
      <c r="D412">
        <v>295.16000000000003</v>
      </c>
      <c r="E412">
        <v>-2.8255861E-2</v>
      </c>
      <c r="F412">
        <v>-2.8662740999999999E-2</v>
      </c>
      <c r="H412" s="7">
        <v>46105</v>
      </c>
      <c r="I412" s="17" cm="1">
        <f t="array" ref="I412">_xlfn.XLOOKUP(1,($A$2:$A$3001=I$1)*($B$2:$B$3001=$H412),$E$2:$E$3001,"")</f>
        <v>1.3272153E-2</v>
      </c>
      <c r="J412" s="17" cm="1">
        <f t="array" ref="J412">_xlfn.XLOOKUP(1,(returns__6[ticker]=$J$1)*(returns__6[price_date]=H412),returns__6[simple_return],"")</f>
        <v>-1.3084866000000001E-2</v>
      </c>
      <c r="K412" s="17" cm="1">
        <f t="array" ref="K412">_xlfn.XLOOKUP(1,(returns__6[ticker]=$K$1)*(returns__6[price_date]=H412),returns__6[simple_return],"")</f>
        <v>2.9810200000000001E-4</v>
      </c>
      <c r="L412" s="17" cm="1">
        <f t="array" ref="L412">_xlfn.XLOOKUP(1,(returns__6[ticker]=$L$1)*(returns__6[price_date]=H412),returns__6[simple_return],"")</f>
        <v>-8.2697269999999993E-3</v>
      </c>
      <c r="M412" s="17" cm="1">
        <f t="array" ref="M412">_xlfn.XLOOKUP(1,(returns__6[ticker]=$M$1)*(returns__6[price_date]=H412),returns__6[simple_return],"")</f>
        <v>2.4401065E-2</v>
      </c>
      <c r="N412" s="17" cm="1">
        <f t="array" ref="N412">_xlfn.XLOOKUP(1,(returns__6[ticker]=$N$1)*(returns__6[price_date]=H412),returns__6[simple_return],"")</f>
        <v>-2.2336090000000001E-3</v>
      </c>
    </row>
    <row r="413" spans="1:14" x14ac:dyDescent="0.35">
      <c r="A413" t="s">
        <v>9</v>
      </c>
      <c r="B413" s="1">
        <v>45603</v>
      </c>
      <c r="C413">
        <v>797.45</v>
      </c>
      <c r="D413">
        <v>776.38</v>
      </c>
      <c r="E413">
        <v>2.7138771999999999E-2</v>
      </c>
      <c r="F413">
        <v>2.6777045999999999E-2</v>
      </c>
      <c r="H413" s="7">
        <v>46106</v>
      </c>
      <c r="I413" s="17" cm="1">
        <f t="array" ref="I413">_xlfn.XLOOKUP(1,($A$2:$A$3001=I$1)*($B$2:$B$3001=$H413),$E$2:$E$3001,"")</f>
        <v>7.2551979000000003E-2</v>
      </c>
      <c r="J413" s="17" cm="1">
        <f t="array" ref="J413">_xlfn.XLOOKUP(1,(returns__6[ticker]=$J$1)*(returns__6[price_date]=H413),returns__6[simple_return],"")</f>
        <v>1.6337299999999999E-3</v>
      </c>
      <c r="K413" s="17" cm="1">
        <f t="array" ref="K413">_xlfn.XLOOKUP(1,(returns__6[ticker]=$K$1)*(returns__6[price_date]=H413),returns__6[simple_return],"")</f>
        <v>-5.8278150000000001E-3</v>
      </c>
      <c r="L413" s="17" cm="1">
        <f t="array" ref="L413">_xlfn.XLOOKUP(1,(returns__6[ticker]=$L$1)*(returns__6[price_date]=H413),returns__6[simple_return],"")</f>
        <v>1.4717282E-2</v>
      </c>
      <c r="M413" s="17" cm="1">
        <f t="array" ref="M413">_xlfn.XLOOKUP(1,(returns__6[ticker]=$M$1)*(returns__6[price_date]=H413),returns__6[simple_return],"")</f>
        <v>6.5937634999999994E-2</v>
      </c>
      <c r="N413" s="17" cm="1">
        <f t="array" ref="N413">_xlfn.XLOOKUP(1,(returns__6[ticker]=$N$1)*(returns__6[price_date]=H413),returns__6[simple_return],"")</f>
        <v>3.7858840000000002E-3</v>
      </c>
    </row>
    <row r="414" spans="1:14" x14ac:dyDescent="0.35">
      <c r="A414" t="s">
        <v>10</v>
      </c>
      <c r="B414" s="1">
        <v>45603</v>
      </c>
      <c r="C414">
        <v>93.94</v>
      </c>
      <c r="D414">
        <v>90.63</v>
      </c>
      <c r="E414">
        <v>3.6522122999999997E-2</v>
      </c>
      <c r="F414">
        <v>3.5870997000000002E-2</v>
      </c>
      <c r="H414" s="7">
        <v>46107</v>
      </c>
      <c r="I414" s="17" cm="1">
        <f t="array" ref="I414">_xlfn.XLOOKUP(1,($A$2:$A$3001=I$1)*($B$2:$B$3001=$H414),$E$2:$E$3001,"")</f>
        <v>-7.4908066999999995E-2</v>
      </c>
      <c r="J414" s="17" cm="1">
        <f t="array" ref="J414">_xlfn.XLOOKUP(1,(returns__6[ticker]=$J$1)*(returns__6[price_date]=H414),returns__6[simple_return],"")</f>
        <v>-2.9453278999999999E-2</v>
      </c>
      <c r="K414" s="17" cm="1">
        <f t="array" ref="K414">_xlfn.XLOOKUP(1,(returns__6[ticker]=$K$1)*(returns__6[price_date]=H414),returns__6[simple_return],"")</f>
        <v>-2.8310689999999999E-3</v>
      </c>
      <c r="L414" s="17" cm="1">
        <f t="array" ref="L414">_xlfn.XLOOKUP(1,(returns__6[ticker]=$L$1)*(returns__6[price_date]=H414),returns__6[simple_return],"")</f>
        <v>-2.1073654000000001E-2</v>
      </c>
      <c r="M414" s="17" cm="1">
        <f t="array" ref="M414">_xlfn.XLOOKUP(1,(returns__6[ticker]=$M$1)*(returns__6[price_date]=H414),returns__6[simple_return],"")</f>
        <v>-7.8212290000000007E-3</v>
      </c>
      <c r="N414" s="17" cm="1">
        <f t="array" ref="N414">_xlfn.XLOOKUP(1,(returns__6[ticker]=$N$1)*(returns__6[price_date]=H414),returns__6[simple_return],"")</f>
        <v>2.0333870000000002E-3</v>
      </c>
    </row>
    <row r="415" spans="1:14" x14ac:dyDescent="0.35">
      <c r="A415" t="s">
        <v>11</v>
      </c>
      <c r="B415" s="1">
        <v>45603</v>
      </c>
      <c r="C415">
        <v>305.8</v>
      </c>
      <c r="D415">
        <v>307.39999999999998</v>
      </c>
      <c r="E415">
        <v>-5.2049449999999999E-3</v>
      </c>
      <c r="F415">
        <v>-5.218538E-3</v>
      </c>
      <c r="H415" s="7">
        <v>46108</v>
      </c>
      <c r="I415" s="17" cm="1">
        <f t="array" ref="I415">_xlfn.XLOOKUP(1,($A$2:$A$3001=I$1)*($B$2:$B$3001=$H415),$E$2:$E$3001,"")</f>
        <v>-8.735339E-3</v>
      </c>
      <c r="J415" s="17" cm="1">
        <f t="array" ref="J415">_xlfn.XLOOKUP(1,(returns__6[ticker]=$J$1)*(returns__6[price_date]=H415),returns__6[simple_return],"")</f>
        <v>-2.8246396999999999E-2</v>
      </c>
      <c r="K415" s="17" cm="1">
        <f t="array" ref="K415">_xlfn.XLOOKUP(1,(returns__6[ticker]=$K$1)*(returns__6[price_date]=H415),returns__6[simple_return],"")</f>
        <v>-2.3781689000000002E-2</v>
      </c>
      <c r="L415" s="17" cm="1">
        <f t="array" ref="L415">_xlfn.XLOOKUP(1,(returns__6[ticker]=$L$1)*(returns__6[price_date]=H415),returns__6[simple_return],"")</f>
        <v>-2.0914157999999999E-2</v>
      </c>
      <c r="M415" s="17" cm="1">
        <f t="array" ref="M415">_xlfn.XLOOKUP(1,(returns__6[ticker]=$M$1)*(returns__6[price_date]=H415),returns__6[simple_return],"")</f>
        <v>-2.8665029000000002E-2</v>
      </c>
      <c r="N415" s="17" cm="1">
        <f t="array" ref="N415">_xlfn.XLOOKUP(1,(returns__6[ticker]=$N$1)*(returns__6[price_date]=H415),returns__6[simple_return],"")</f>
        <v>-3.2762739999999999E-2</v>
      </c>
    </row>
    <row r="416" spans="1:14" x14ac:dyDescent="0.35">
      <c r="A416" t="s">
        <v>6</v>
      </c>
      <c r="B416" s="1">
        <v>45604</v>
      </c>
      <c r="C416">
        <v>147.94999999999999</v>
      </c>
      <c r="D416">
        <v>149.82</v>
      </c>
      <c r="E416">
        <v>-1.2481645E-2</v>
      </c>
      <c r="F416">
        <v>-1.2560195E-2</v>
      </c>
      <c r="H416" s="7">
        <v>46111</v>
      </c>
      <c r="I416" s="17" cm="1">
        <f t="array" ref="I416">_xlfn.XLOOKUP(1,($A$2:$A$3001=I$1)*($B$2:$B$3001=$H416),$E$2:$E$3001,"")</f>
        <v>-2.9456903999999999E-2</v>
      </c>
      <c r="J416" s="17" cm="1">
        <f t="array" ref="J416">_xlfn.XLOOKUP(1,(returns__6[ticker]=$J$1)*(returns__6[price_date]=H416),returns__6[simple_return],"")</f>
        <v>-2.4178529000000001E-2</v>
      </c>
      <c r="K416" s="17" cm="1">
        <f t="array" ref="K416">_xlfn.XLOOKUP(1,(returns__6[ticker]=$K$1)*(returns__6[price_date]=H416),returns__6[simple_return],"")</f>
        <v>1.7860198000000001E-2</v>
      </c>
      <c r="L416" s="17" cm="1">
        <f t="array" ref="L416">_xlfn.XLOOKUP(1,(returns__6[ticker]=$L$1)*(returns__6[price_date]=H416),returns__6[simple_return],"")</f>
        <v>9.5531969999999994E-3</v>
      </c>
      <c r="M416" s="17" cm="1">
        <f t="array" ref="M416">_xlfn.XLOOKUP(1,(returns__6[ticker]=$M$1)*(returns__6[price_date]=H416),returns__6[simple_return],"")</f>
        <v>-7.4515177000000002E-2</v>
      </c>
      <c r="N416" s="17" cm="1">
        <f t="array" ref="N416">_xlfn.XLOOKUP(1,(returns__6[ticker]=$N$1)*(returns__6[price_date]=H416),returns__6[simple_return],"")</f>
        <v>1.360314E-2</v>
      </c>
    </row>
    <row r="417" spans="1:14" x14ac:dyDescent="0.35">
      <c r="A417" t="s">
        <v>7</v>
      </c>
      <c r="B417" s="1">
        <v>45604</v>
      </c>
      <c r="C417">
        <v>183.64</v>
      </c>
      <c r="D417">
        <v>183.81</v>
      </c>
      <c r="E417">
        <v>-9.2486800000000002E-4</v>
      </c>
      <c r="F417">
        <v>-9.2529600000000004E-4</v>
      </c>
      <c r="H417" s="7">
        <v>46112</v>
      </c>
      <c r="I417" s="17" cm="1">
        <f t="array" ref="I417">_xlfn.XLOOKUP(1,($A$2:$A$3001=I$1)*($B$2:$B$3001=$H417),$E$2:$E$3001,"")</f>
        <v>3.7696388999999997E-2</v>
      </c>
      <c r="J417" s="17" cm="1">
        <f t="array" ref="J417">_xlfn.XLOOKUP(1,(returns__6[ticker]=$J$1)*(returns__6[price_date]=H417),returns__6[simple_return],"")</f>
        <v>5.4872021999999999E-2</v>
      </c>
      <c r="K417" s="17" cm="1">
        <f t="array" ref="K417">_xlfn.XLOOKUP(1,(returns__6[ticker]=$K$1)*(returns__6[price_date]=H417),returns__6[simple_return],"")</f>
        <v>1.6773672999999999E-2</v>
      </c>
      <c r="L417" s="17" cm="1">
        <f t="array" ref="L417">_xlfn.XLOOKUP(1,(returns__6[ticker]=$L$1)*(returns__6[price_date]=H417),returns__6[simple_return],"")</f>
        <v>3.7377486000000001E-2</v>
      </c>
      <c r="M417" s="17" cm="1">
        <f t="array" ref="M417">_xlfn.XLOOKUP(1,(returns__6[ticker]=$M$1)*(returns__6[price_date]=H417),returns__6[simple_return],"")</f>
        <v>0.128003644</v>
      </c>
      <c r="N417" s="17" cm="1">
        <f t="array" ref="N417">_xlfn.XLOOKUP(1,(returns__6[ticker]=$N$1)*(returns__6[price_date]=H417),returns__6[simple_return],"")</f>
        <v>9.013821E-3</v>
      </c>
    </row>
    <row r="418" spans="1:14" x14ac:dyDescent="0.35">
      <c r="A418" t="s">
        <v>8</v>
      </c>
      <c r="B418" s="1">
        <v>45604</v>
      </c>
      <c r="C418">
        <v>287.60000000000002</v>
      </c>
      <c r="D418">
        <v>286.82</v>
      </c>
      <c r="E418">
        <v>2.7194760000000002E-3</v>
      </c>
      <c r="F418">
        <v>2.7157850000000001E-3</v>
      </c>
      <c r="H418" s="7">
        <v>46113</v>
      </c>
      <c r="I418" s="17" cm="1">
        <f t="array" ref="I418">_xlfn.XLOOKUP(1,($A$2:$A$3001=I$1)*($B$2:$B$3001=$H418),$E$2:$E$3001,"")</f>
        <v>3.3328417999999999E-2</v>
      </c>
      <c r="J418" s="17" cm="1">
        <f t="array" ref="J418">_xlfn.XLOOKUP(1,(returns__6[ticker]=$J$1)*(returns__6[price_date]=H418),returns__6[simple_return],"")</f>
        <v>1.2859035E-2</v>
      </c>
      <c r="K418" s="17" cm="1">
        <f t="array" ref="K418">_xlfn.XLOOKUP(1,(returns__6[ticker]=$K$1)*(returns__6[price_date]=H418),returns__6[simple_return],"")</f>
        <v>-3.4051839999999999E-3</v>
      </c>
      <c r="L418" s="17" cm="1">
        <f t="array" ref="L418">_xlfn.XLOOKUP(1,(returns__6[ticker]=$L$1)*(returns__6[price_date]=H418),returns__6[simple_return],"")</f>
        <v>3.7781184000000002E-2</v>
      </c>
      <c r="M418" s="17" cm="1">
        <f t="array" ref="M418">_xlfn.XLOOKUP(1,(returns__6[ticker]=$M$1)*(returns__6[price_date]=H418),returns__6[simple_return],"")</f>
        <v>7.7334680000000003E-2</v>
      </c>
      <c r="N418" s="17" cm="1">
        <f t="array" ref="N418">_xlfn.XLOOKUP(1,(returns__6[ticker]=$N$1)*(returns__6[price_date]=H418),returns__6[simple_return],"")</f>
        <v>-1.2341186000000001E-2</v>
      </c>
    </row>
    <row r="419" spans="1:14" x14ac:dyDescent="0.35">
      <c r="A419" t="s">
        <v>9</v>
      </c>
      <c r="B419" s="1">
        <v>45604</v>
      </c>
      <c r="C419">
        <v>831.54</v>
      </c>
      <c r="D419">
        <v>797.45</v>
      </c>
      <c r="E419">
        <v>4.2748762000000003E-2</v>
      </c>
      <c r="F419">
        <v>4.1860267E-2</v>
      </c>
      <c r="H419" s="7">
        <v>46114</v>
      </c>
      <c r="I419" s="17" cm="1">
        <f t="array" ref="I419">_xlfn.XLOOKUP(1,($A$2:$A$3001=I$1)*($B$2:$B$3001=$H419),$E$2:$E$3001,"")</f>
        <v>3.4679606000000002E-2</v>
      </c>
      <c r="J419" s="17" cm="1">
        <f t="array" ref="J419">_xlfn.XLOOKUP(1,(returns__6[ticker]=$J$1)*(returns__6[price_date]=H419),returns__6[simple_return],"")</f>
        <v>3.3812880000000001E-3</v>
      </c>
      <c r="K419" s="17" cm="1">
        <f t="array" ref="K419">_xlfn.XLOOKUP(1,(returns__6[ticker]=$K$1)*(returns__6[price_date]=H419),returns__6[simple_return],"")</f>
        <v>-4.2129710000000003E-3</v>
      </c>
      <c r="L419" s="17" cm="1">
        <f t="array" ref="L419">_xlfn.XLOOKUP(1,(returns__6[ticker]=$L$1)*(returns__6[price_date]=H419),returns__6[simple_return],"")</f>
        <v>-1.9842433999999999E-2</v>
      </c>
      <c r="M419" s="17" cm="1">
        <f t="array" ref="M419">_xlfn.XLOOKUP(1,(returns__6[ticker]=$M$1)*(returns__6[price_date]=H419),returns__6[simple_return],"")</f>
        <v>3.7484770000000001E-3</v>
      </c>
      <c r="N419" s="17" cm="1">
        <f t="array" ref="N419">_xlfn.XLOOKUP(1,(returns__6[ticker]=$N$1)*(returns__6[price_date]=H419),returns__6[simple_return],"")</f>
        <v>7.6714349999999999E-3</v>
      </c>
    </row>
    <row r="420" spans="1:14" x14ac:dyDescent="0.35">
      <c r="A420" t="s">
        <v>10</v>
      </c>
      <c r="B420" s="1">
        <v>45604</v>
      </c>
      <c r="C420">
        <v>93.8</v>
      </c>
      <c r="D420">
        <v>93.94</v>
      </c>
      <c r="E420">
        <v>-1.4903130000000001E-3</v>
      </c>
      <c r="F420">
        <v>-1.491425E-3</v>
      </c>
      <c r="H420" s="7">
        <v>46118</v>
      </c>
      <c r="I420" s="17" cm="1">
        <f t="array" ref="I420">_xlfn.XLOOKUP(1,($A$2:$A$3001=I$1)*($B$2:$B$3001=$H420),$E$2:$E$3001,"")</f>
        <v>1.2321838999999999E-2</v>
      </c>
      <c r="J420" s="17" cm="1">
        <f t="array" ref="J420">_xlfn.XLOOKUP(1,(returns__6[ticker]=$J$1)*(returns__6[price_date]=H420),returns__6[simple_return],"")</f>
        <v>-3.8149700000000001E-4</v>
      </c>
      <c r="K420" s="17" cm="1">
        <f t="array" ref="K420">_xlfn.XLOOKUP(1,(returns__6[ticker]=$K$1)*(returns__6[price_date]=H420),returns__6[simple_return],"")</f>
        <v>1.8488906999999999E-2</v>
      </c>
      <c r="L420" s="17" cm="1">
        <f t="array" ref="L420">_xlfn.XLOOKUP(1,(returns__6[ticker]=$L$1)*(returns__6[price_date]=H420),returns__6[simple_return],"")</f>
        <v>-9.1066500000000009E-3</v>
      </c>
      <c r="M420" s="17" cm="1">
        <f t="array" ref="M420">_xlfn.XLOOKUP(1,(returns__6[ticker]=$M$1)*(returns__6[price_date]=H420),returns__6[simple_return],"")</f>
        <v>2.2406870999999998E-2</v>
      </c>
      <c r="N420" s="17" cm="1">
        <f t="array" ref="N420">_xlfn.XLOOKUP(1,(returns__6[ticker]=$N$1)*(returns__6[price_date]=H420),returns__6[simple_return],"")</f>
        <v>8.4109040000000003E-3</v>
      </c>
    </row>
    <row r="421" spans="1:14" x14ac:dyDescent="0.35">
      <c r="A421" t="s">
        <v>11</v>
      </c>
      <c r="B421" s="1">
        <v>45604</v>
      </c>
      <c r="C421">
        <v>307.87</v>
      </c>
      <c r="D421">
        <v>305.8</v>
      </c>
      <c r="E421">
        <v>6.7691299999999999E-3</v>
      </c>
      <c r="F421">
        <v>6.7463219999999999E-3</v>
      </c>
      <c r="H421" s="7">
        <v>46119</v>
      </c>
      <c r="I421" s="17" cm="1">
        <f t="array" ref="I421">_xlfn.XLOOKUP(1,($A$2:$A$3001=I$1)*($B$2:$B$3001=$H421),$E$2:$E$3001,"")</f>
        <v>6.1313469999999997E-3</v>
      </c>
      <c r="J421" s="17" cm="1">
        <f t="array" ref="J421">_xlfn.XLOOKUP(1,(returns__6[ticker]=$J$1)*(returns__6[price_date]=H421),returns__6[simple_return],"")</f>
        <v>6.2144196999999998E-2</v>
      </c>
      <c r="K421" s="17" cm="1">
        <f t="array" ref="K421">_xlfn.XLOOKUP(1,(returns__6[ticker]=$K$1)*(returns__6[price_date]=H421),returns__6[simple_return],"")</f>
        <v>4.252118E-3</v>
      </c>
      <c r="L421" s="17" cm="1">
        <f t="array" ref="L421">_xlfn.XLOOKUP(1,(returns__6[ticker]=$L$1)*(returns__6[price_date]=H421),returns__6[simple_return],"")</f>
        <v>4.3470760000000001E-3</v>
      </c>
      <c r="M421" s="17" cm="1">
        <f t="array" ref="M421">_xlfn.XLOOKUP(1,(returns__6[ticker]=$M$1)*(returns__6[price_date]=H421),returns__6[simple_return],"")</f>
        <v>-1.1871060000000001E-3</v>
      </c>
      <c r="N421" s="17" cm="1">
        <f t="array" ref="N421">_xlfn.XLOOKUP(1,(returns__6[ticker]=$N$1)*(returns__6[price_date]=H421),returns__6[simple_return],"")</f>
        <v>-2.5714570000000001E-3</v>
      </c>
    </row>
    <row r="422" spans="1:14" x14ac:dyDescent="0.35">
      <c r="A422" t="s">
        <v>6</v>
      </c>
      <c r="B422" s="1">
        <v>45607</v>
      </c>
      <c r="C422">
        <v>147.35</v>
      </c>
      <c r="D422">
        <v>147.94999999999999</v>
      </c>
      <c r="E422">
        <v>-4.0554240000000002E-3</v>
      </c>
      <c r="F422">
        <v>-4.0636700000000001E-3</v>
      </c>
      <c r="H422" s="7">
        <v>46120</v>
      </c>
      <c r="I422" s="17" cm="1">
        <f t="array" ref="I422">_xlfn.XLOOKUP(1,($A$2:$A$3001=I$1)*($B$2:$B$3001=$H422),$E$2:$E$3001,"")</f>
        <v>4.6449691000000001E-2</v>
      </c>
      <c r="J422" s="17" cm="1">
        <f t="array" ref="J422">_xlfn.XLOOKUP(1,(returns__6[ticker]=$J$1)*(returns__6[price_date]=H422),returns__6[simple_return],"")</f>
        <v>4.988472E-2</v>
      </c>
      <c r="K422" s="17" cm="1">
        <f t="array" ref="K422">_xlfn.XLOOKUP(1,(returns__6[ticker]=$K$1)*(returns__6[price_date]=H422),returns__6[simple_return],"")</f>
        <v>3.0322769999999999E-2</v>
      </c>
      <c r="L422" s="17" cm="1">
        <f t="array" ref="L422">_xlfn.XLOOKUP(1,(returns__6[ticker]=$L$1)*(returns__6[price_date]=H422),returns__6[simple_return],"")</f>
        <v>2.3853763E-2</v>
      </c>
      <c r="M422" s="17" cm="1">
        <f t="array" ref="M422">_xlfn.XLOOKUP(1,(returns__6[ticker]=$M$1)*(returns__6[price_date]=H422),returns__6[simple_return],"")</f>
        <v>4.6352167E-2</v>
      </c>
      <c r="N422" s="17" cm="1">
        <f t="array" ref="N422">_xlfn.XLOOKUP(1,(returns__6[ticker]=$N$1)*(returns__6[price_date]=H422),returns__6[simple_return],"")</f>
        <v>2.1186580999999999E-2</v>
      </c>
    </row>
    <row r="423" spans="1:14" x14ac:dyDescent="0.35">
      <c r="A423" t="s">
        <v>7</v>
      </c>
      <c r="B423" s="1">
        <v>45607</v>
      </c>
      <c r="C423">
        <v>178.91</v>
      </c>
      <c r="D423">
        <v>183.64</v>
      </c>
      <c r="E423">
        <v>-2.5756916000000001E-2</v>
      </c>
      <c r="F423">
        <v>-2.6094433E-2</v>
      </c>
      <c r="H423" s="7">
        <v>46121</v>
      </c>
      <c r="I423" s="17" cm="1">
        <f t="array" ref="I423">_xlfn.XLOOKUP(1,($A$2:$A$3001=I$1)*($B$2:$B$3001=$H423),$E$2:$E$3001,"")</f>
        <v>2.0791994000000001E-2</v>
      </c>
      <c r="J423" s="17" cm="1">
        <f t="array" ref="J423">_xlfn.XLOOKUP(1,(returns__6[ticker]=$J$1)*(returns__6[price_date]=H423),returns__6[simple_return],"")</f>
        <v>1.22066E-2</v>
      </c>
      <c r="K423" s="17" cm="1">
        <f t="array" ref="K423">_xlfn.XLOOKUP(1,(returns__6[ticker]=$K$1)*(returns__6[price_date]=H423),returns__6[simple_return],"")</f>
        <v>4.5204529999999998E-3</v>
      </c>
      <c r="L423" s="17" cm="1">
        <f t="array" ref="L423">_xlfn.XLOOKUP(1,(returns__6[ticker]=$L$1)*(returns__6[price_date]=H423),returns__6[simple_return],"")</f>
        <v>1.9825870000000001E-3</v>
      </c>
      <c r="M423" s="17" cm="1">
        <f t="array" ref="M423">_xlfn.XLOOKUP(1,(returns__6[ticker]=$M$1)*(returns__6[price_date]=H423),returns__6[simple_return],"")</f>
        <v>4.7881171E-2</v>
      </c>
      <c r="N423" s="17" cm="1">
        <f t="array" ref="N423">_xlfn.XLOOKUP(1,(returns__6[ticker]=$N$1)*(returns__6[price_date]=H423),returns__6[simple_return],"")</f>
        <v>-2.1685659999999998E-3</v>
      </c>
    </row>
    <row r="424" spans="1:14" x14ac:dyDescent="0.35">
      <c r="A424" t="s">
        <v>8</v>
      </c>
      <c r="B424" s="1">
        <v>45607</v>
      </c>
      <c r="C424">
        <v>292.97000000000003</v>
      </c>
      <c r="D424">
        <v>287.60000000000002</v>
      </c>
      <c r="E424">
        <v>1.8671765999999999E-2</v>
      </c>
      <c r="F424">
        <v>1.8499589E-2</v>
      </c>
      <c r="H424" s="7">
        <v>46122</v>
      </c>
      <c r="I424" s="17" cm="1">
        <f t="array" ref="I424">_xlfn.XLOOKUP(1,($A$2:$A$3001=I$1)*($B$2:$B$3001=$H424),$E$2:$E$3001,"")</f>
        <v>3.5496957000000003E-2</v>
      </c>
      <c r="J424" s="17" cm="1">
        <f t="array" ref="J424">_xlfn.XLOOKUP(1,(returns__6[ticker]=$J$1)*(returns__6[price_date]=H424),returns__6[simple_return],"")</f>
        <v>4.6885125999999999E-2</v>
      </c>
      <c r="K424" s="17" cm="1">
        <f t="array" ref="K424">_xlfn.XLOOKUP(1,(returns__6[ticker]=$K$1)*(returns__6[price_date]=H424),returns__6[simple_return],"")</f>
        <v>-1.3437391999999999E-2</v>
      </c>
      <c r="L424" s="17" cm="1">
        <f t="array" ref="L424">_xlfn.XLOOKUP(1,(returns__6[ticker]=$L$1)*(returns__6[price_date]=H424),returns__6[simple_return],"")</f>
        <v>-1.6457459000000001E-2</v>
      </c>
      <c r="M424" s="17" cm="1">
        <f t="array" ref="M424">_xlfn.XLOOKUP(1,(returns__6[ticker]=$M$1)*(returns__6[price_date]=H424),returns__6[simple_return],"")</f>
        <v>7.1374968999999996E-2</v>
      </c>
      <c r="N424" s="17" cm="1">
        <f t="array" ref="N424">_xlfn.XLOOKUP(1,(returns__6[ticker]=$N$1)*(returns__6[price_date]=H424),returns__6[simple_return],"")</f>
        <v>-1.2747738E-2</v>
      </c>
    </row>
    <row r="425" spans="1:14" x14ac:dyDescent="0.35">
      <c r="A425" t="s">
        <v>9</v>
      </c>
      <c r="B425" s="1">
        <v>45607</v>
      </c>
      <c r="C425">
        <v>832.44</v>
      </c>
      <c r="D425">
        <v>831.54</v>
      </c>
      <c r="E425">
        <v>1.0823289999999999E-3</v>
      </c>
      <c r="F425">
        <v>1.0817439999999999E-3</v>
      </c>
      <c r="H425" s="7">
        <v>46125</v>
      </c>
      <c r="I425" s="17" cm="1">
        <f t="array" ref="I425">_xlfn.XLOOKUP(1,($A$2:$A$3001=I$1)*($B$2:$B$3001=$H425),$E$2:$E$3001,"")</f>
        <v>7.3049300000000003E-3</v>
      </c>
      <c r="J425" s="17" cm="1">
        <f t="array" ref="J425">_xlfn.XLOOKUP(1,(returns__6[ticker]=$J$1)*(returns__6[price_date]=H425),returns__6[simple_return],"")</f>
        <v>2.2069708E-2</v>
      </c>
      <c r="K425" s="17" cm="1">
        <f t="array" ref="K425">_xlfn.XLOOKUP(1,(returns__6[ticker]=$K$1)*(returns__6[price_date]=H425),returns__6[simple_return],"")</f>
        <v>3.2918660000000002E-2</v>
      </c>
      <c r="L425" s="17" cm="1">
        <f t="array" ref="L425">_xlfn.XLOOKUP(1,(returns__6[ticker]=$L$1)*(returns__6[price_date]=H425),returns__6[simple_return],"")</f>
        <v>-1.0559145000000001E-2</v>
      </c>
      <c r="M425" s="17" cm="1">
        <f t="array" ref="M425">_xlfn.XLOOKUP(1,(returns__6[ticker]=$M$1)*(returns__6[price_date]=H425),returns__6[simple_return],"")</f>
        <v>2.1869406000000001E-2</v>
      </c>
      <c r="N425" s="17" cm="1">
        <f t="array" ref="N425">_xlfn.XLOOKUP(1,(returns__6[ticker]=$N$1)*(returns__6[price_date]=H425),returns__6[simple_return],"")</f>
        <v>1.6526481999999999E-2</v>
      </c>
    </row>
    <row r="426" spans="1:14" x14ac:dyDescent="0.35">
      <c r="A426" t="s">
        <v>10</v>
      </c>
      <c r="B426" s="1">
        <v>45607</v>
      </c>
      <c r="C426">
        <v>92.25</v>
      </c>
      <c r="D426">
        <v>93.8</v>
      </c>
      <c r="E426">
        <v>-1.6524520000000001E-2</v>
      </c>
      <c r="F426">
        <v>-1.6662573E-2</v>
      </c>
      <c r="H426" s="7">
        <v>46126</v>
      </c>
      <c r="I426" s="17" cm="1">
        <f t="array" ref="I426">_xlfn.XLOOKUP(1,($A$2:$A$3001=I$1)*($B$2:$B$3001=$H426),$E$2:$E$3001,"")</f>
        <v>3.3383299999999998E-2</v>
      </c>
      <c r="J426" s="17" cm="1">
        <f t="array" ref="J426">_xlfn.XLOOKUP(1,(returns__6[ticker]=$J$1)*(returns__6[price_date]=H426),returns__6[simple_return],"")</f>
        <v>2.7123109999999998E-3</v>
      </c>
      <c r="K426" s="17" cm="1">
        <f t="array" ref="K426">_xlfn.XLOOKUP(1,(returns__6[ticker]=$K$1)*(returns__6[price_date]=H426),returns__6[simple_return],"")</f>
        <v>9.6967449999999997E-3</v>
      </c>
      <c r="L426" s="17" cm="1">
        <f t="array" ref="L426">_xlfn.XLOOKUP(1,(returns__6[ticker]=$L$1)*(returns__6[price_date]=H426),returns__6[simple_return],"")</f>
        <v>-7.5843150000000003E-3</v>
      </c>
      <c r="M426" s="17" cm="1">
        <f t="array" ref="M426">_xlfn.XLOOKUP(1,(returns__6[ticker]=$M$1)*(returns__6[price_date]=H426),returns__6[simple_return],"")</f>
        <v>1.9268850000000001E-2</v>
      </c>
      <c r="N426" s="17" cm="1">
        <f t="array" ref="N426">_xlfn.XLOOKUP(1,(returns__6[ticker]=$N$1)*(returns__6[price_date]=H426),returns__6[simple_return],"")</f>
        <v>6.3996900000000004E-3</v>
      </c>
    </row>
    <row r="427" spans="1:14" x14ac:dyDescent="0.35">
      <c r="A427" t="s">
        <v>11</v>
      </c>
      <c r="B427" s="1">
        <v>45607</v>
      </c>
      <c r="C427">
        <v>310.92</v>
      </c>
      <c r="D427">
        <v>307.87</v>
      </c>
      <c r="E427">
        <v>9.9067789999999992E-3</v>
      </c>
      <c r="F427">
        <v>9.8580279999999996E-3</v>
      </c>
      <c r="H427" s="7">
        <v>46127</v>
      </c>
      <c r="I427" s="17" cm="1">
        <f t="array" ref="I427">_xlfn.XLOOKUP(1,($A$2:$A$3001=I$1)*($B$2:$B$3001=$H427),$E$2:$E$3001,"")</f>
        <v>1.1957502E-2</v>
      </c>
      <c r="J427" s="17" cm="1">
        <f t="array" ref="J427">_xlfn.XLOOKUP(1,(returns__6[ticker]=$J$1)*(returns__6[price_date]=H427),returns__6[simple_return],"")</f>
        <v>4.1861441999999999E-2</v>
      </c>
      <c r="K427" s="17" cm="1">
        <f t="array" ref="K427">_xlfn.XLOOKUP(1,(returns__6[ticker]=$K$1)*(returns__6[price_date]=H427),returns__6[simple_return],"")</f>
        <v>6.4228039999999998E-3</v>
      </c>
      <c r="L427" s="17" cm="1">
        <f t="array" ref="L427">_xlfn.XLOOKUP(1,(returns__6[ticker]=$L$1)*(returns__6[price_date]=H427),returns__6[simple_return],"")</f>
        <v>-1.8937669000000001E-2</v>
      </c>
      <c r="M427" s="17" cm="1">
        <f t="array" ref="M427">_xlfn.XLOOKUP(1,(returns__6[ticker]=$M$1)*(returns__6[price_date]=H427),returns__6[simple_return],"")</f>
        <v>5.7535679999999997E-3</v>
      </c>
      <c r="N427" s="17" cm="1">
        <f t="array" ref="N427">_xlfn.XLOOKUP(1,(returns__6[ticker]=$N$1)*(returns__6[price_date]=H427),returns__6[simple_return],"")</f>
        <v>1.4580724E-2</v>
      </c>
    </row>
    <row r="428" spans="1:14" x14ac:dyDescent="0.35">
      <c r="A428" t="s">
        <v>6</v>
      </c>
      <c r="B428" s="1">
        <v>45608</v>
      </c>
      <c r="C428">
        <v>143.63</v>
      </c>
      <c r="D428">
        <v>147.35</v>
      </c>
      <c r="E428">
        <v>-2.5246013000000001E-2</v>
      </c>
      <c r="F428">
        <v>-2.5570161000000001E-2</v>
      </c>
      <c r="H428" s="7">
        <v>46128</v>
      </c>
      <c r="I428" s="17" cm="1">
        <f t="array" ref="I428">_xlfn.XLOOKUP(1,($A$2:$A$3001=I$1)*($B$2:$B$3001=$H428),$E$2:$E$3001,"")</f>
        <v>7.8025725000000004E-2</v>
      </c>
      <c r="J428" s="17" cm="1">
        <f t="array" ref="J428">_xlfn.XLOOKUP(1,(returns__6[ticker]=$J$1)*(returns__6[price_date]=H428),returns__6[simple_return],"")</f>
        <v>4.4111719999999997E-3</v>
      </c>
      <c r="K428" s="17" cm="1">
        <f t="array" ref="K428">_xlfn.XLOOKUP(1,(returns__6[ticker]=$K$1)*(returns__6[price_date]=H428),returns__6[simple_return],"")</f>
        <v>-1.0028565999999999E-2</v>
      </c>
      <c r="L428" s="17" cm="1">
        <f t="array" ref="L428">_xlfn.XLOOKUP(1,(returns__6[ticker]=$L$1)*(returns__6[price_date]=H428),returns__6[simple_return],"")</f>
        <v>-1.1491330000000001E-3</v>
      </c>
      <c r="M428" s="17" cm="1">
        <f t="array" ref="M428">_xlfn.XLOOKUP(1,(returns__6[ticker]=$M$1)*(returns__6[price_date]=H428),returns__6[simple_return],"")</f>
        <v>-9.1381870000000007E-3</v>
      </c>
      <c r="N428" s="17" cm="1">
        <f t="array" ref="N428">_xlfn.XLOOKUP(1,(returns__6[ticker]=$N$1)*(returns__6[price_date]=H428),returns__6[simple_return],"")</f>
        <v>-2.5640210000000001E-3</v>
      </c>
    </row>
    <row r="429" spans="1:14" x14ac:dyDescent="0.35">
      <c r="A429" t="s">
        <v>7</v>
      </c>
      <c r="B429" s="1">
        <v>45608</v>
      </c>
      <c r="C429">
        <v>176.22</v>
      </c>
      <c r="D429">
        <v>178.91</v>
      </c>
      <c r="E429">
        <v>-1.5035493E-2</v>
      </c>
      <c r="F429">
        <v>-1.5149671999999999E-2</v>
      </c>
      <c r="H429" s="7">
        <v>46129</v>
      </c>
      <c r="I429" s="17" cm="1">
        <f t="array" ref="I429">_xlfn.XLOOKUP(1,($A$2:$A$3001=I$1)*($B$2:$B$3001=$H429),$E$2:$E$3001,"")</f>
        <v>4.6718900000000002E-4</v>
      </c>
      <c r="J429" s="17" cm="1">
        <f t="array" ref="J429">_xlfn.XLOOKUP(1,(returns__6[ticker]=$J$1)*(returns__6[price_date]=H429),returns__6[simple_return],"")</f>
        <v>2.0252466E-2</v>
      </c>
      <c r="K429" s="17" cm="1">
        <f t="array" ref="K429">_xlfn.XLOOKUP(1,(returns__6[ticker]=$K$1)*(returns__6[price_date]=H429),returns__6[simple_return],"")</f>
        <v>1.8203586000000001E-2</v>
      </c>
      <c r="L429" s="17" cm="1">
        <f t="array" ref="L429">_xlfn.XLOOKUP(1,(returns__6[ticker]=$L$1)*(returns__6[price_date]=H429),returns__6[simple_return],"")</f>
        <v>2.5487007999999998E-2</v>
      </c>
      <c r="M429" s="17" cm="1">
        <f t="array" ref="M429">_xlfn.XLOOKUP(1,(returns__6[ticker]=$M$1)*(returns__6[price_date]=H429),returns__6[simple_return],"")</f>
        <v>4.7386969000000001E-2</v>
      </c>
      <c r="N429" s="17" cm="1">
        <f t="array" ref="N429">_xlfn.XLOOKUP(1,(returns__6[ticker]=$N$1)*(returns__6[price_date]=H429),returns__6[simple_return],"")</f>
        <v>6.0933039999999999E-3</v>
      </c>
    </row>
    <row r="430" spans="1:14" x14ac:dyDescent="0.35">
      <c r="A430" t="s">
        <v>8</v>
      </c>
      <c r="B430" s="1">
        <v>45608</v>
      </c>
      <c r="C430">
        <v>288.51</v>
      </c>
      <c r="D430">
        <v>292.97000000000003</v>
      </c>
      <c r="E430">
        <v>-1.5223402E-2</v>
      </c>
      <c r="F430">
        <v>-1.5340467E-2</v>
      </c>
      <c r="H430" s="7">
        <v>46132</v>
      </c>
      <c r="I430" s="17" cm="1">
        <f t="array" ref="I430">_xlfn.XLOOKUP(1,($A$2:$A$3001=I$1)*($B$2:$B$3001=$H430),$E$2:$E$3001,"")</f>
        <v>-1.2356766E-2</v>
      </c>
      <c r="J430" s="17" cm="1">
        <f t="array" ref="J430">_xlfn.XLOOKUP(1,(returns__6[ticker]=$J$1)*(returns__6[price_date]=H430),returns__6[simple_return],"")</f>
        <v>-1.6997097999999999E-2</v>
      </c>
      <c r="K430" s="17" cm="1">
        <f t="array" ref="K430">_xlfn.XLOOKUP(1,(returns__6[ticker]=$K$1)*(returns__6[price_date]=H430),returns__6[simple_return],"")</f>
        <v>-5.4870509999999997E-3</v>
      </c>
      <c r="L430" s="17" cm="1">
        <f t="array" ref="L430">_xlfn.XLOOKUP(1,(returns__6[ticker]=$L$1)*(returns__6[price_date]=H430),returns__6[simple_return],"")</f>
        <v>-7.6912289999999999E-3</v>
      </c>
      <c r="M430" s="17" cm="1">
        <f t="array" ref="M430">_xlfn.XLOOKUP(1,(returns__6[ticker]=$M$1)*(returns__6[price_date]=H430),returns__6[simple_return],"")</f>
        <v>5.8343474999999999E-2</v>
      </c>
      <c r="N430" s="17" cm="1">
        <f t="array" ref="N430">_xlfn.XLOOKUP(1,(returns__6[ticker]=$N$1)*(returns__6[price_date]=H430),returns__6[simple_return],"")</f>
        <v>-9.7154749999999995E-3</v>
      </c>
    </row>
    <row r="431" spans="1:14" x14ac:dyDescent="0.35">
      <c r="A431" t="s">
        <v>9</v>
      </c>
      <c r="B431" s="1">
        <v>45608</v>
      </c>
      <c r="C431">
        <v>818.86</v>
      </c>
      <c r="D431">
        <v>832.44</v>
      </c>
      <c r="E431">
        <v>-1.6313488000000001E-2</v>
      </c>
      <c r="F431">
        <v>-1.6448017999999998E-2</v>
      </c>
      <c r="H431" s="7">
        <v>46133</v>
      </c>
      <c r="I431" s="17" cm="1">
        <f t="array" ref="I431">_xlfn.XLOOKUP(1,($A$2:$A$3001=I$1)*($B$2:$B$3001=$H431),$E$2:$E$3001,"")</f>
        <v>3.4697218000000002E-2</v>
      </c>
      <c r="J431" s="17" cm="1">
        <f t="array" ref="J431">_xlfn.XLOOKUP(1,(returns__6[ticker]=$J$1)*(returns__6[price_date]=H431),returns__6[simple_return],"")</f>
        <v>6.355879E-3</v>
      </c>
      <c r="K431" s="17" cm="1">
        <f t="array" ref="K431">_xlfn.XLOOKUP(1,(returns__6[ticker]=$K$1)*(returns__6[price_date]=H431),returns__6[simple_return],"")</f>
        <v>-2.4252E-4</v>
      </c>
      <c r="L431" s="17" cm="1">
        <f t="array" ref="L431">_xlfn.XLOOKUP(1,(returns__6[ticker]=$L$1)*(returns__6[price_date]=H431),returns__6[simple_return],"")</f>
        <v>-1.8349820999999999E-2</v>
      </c>
      <c r="M431" s="17" cm="1">
        <f t="array" ref="M431">_xlfn.XLOOKUP(1,(returns__6[ticker]=$M$1)*(returns__6[price_date]=H431),returns__6[simple_return],"")</f>
        <v>2.347132E-2</v>
      </c>
      <c r="N431" s="17" cm="1">
        <f t="array" ref="N431">_xlfn.XLOOKUP(1,(returns__6[ticker]=$N$1)*(returns__6[price_date]=H431),returns__6[simple_return],"")</f>
        <v>-1.2741288E-2</v>
      </c>
    </row>
    <row r="432" spans="1:14" x14ac:dyDescent="0.35">
      <c r="A432" t="s">
        <v>10</v>
      </c>
      <c r="B432" s="1">
        <v>45608</v>
      </c>
      <c r="C432">
        <v>92.78</v>
      </c>
      <c r="D432">
        <v>92.25</v>
      </c>
      <c r="E432">
        <v>5.7452579999999996E-3</v>
      </c>
      <c r="F432">
        <v>5.7288160000000003E-3</v>
      </c>
      <c r="H432" s="7">
        <v>46134</v>
      </c>
      <c r="I432" s="17" cm="1">
        <f t="array" ref="I432">_xlfn.XLOOKUP(1,($A$2:$A$3001=I$1)*($B$2:$B$3001=$H432),$E$2:$E$3001,"")</f>
        <v>6.6680726999999995E-2</v>
      </c>
      <c r="J432" s="17" cm="1">
        <f t="array" ref="J432">_xlfn.XLOOKUP(1,(returns__6[ticker]=$J$1)*(returns__6[price_date]=H432),returns__6[simple_return],"")</f>
        <v>5.0923739000000003E-2</v>
      </c>
      <c r="K432" s="17" cm="1">
        <f t="array" ref="K432">_xlfn.XLOOKUP(1,(returns__6[ticker]=$K$1)*(returns__6[price_date]=H432),returns__6[simple_return],"")</f>
        <v>9.4302440000000008E-3</v>
      </c>
      <c r="L432" s="17" cm="1">
        <f t="array" ref="L432">_xlfn.XLOOKUP(1,(returns__6[ticker]=$L$1)*(returns__6[price_date]=H432),returns__6[simple_return],"")</f>
        <v>2.0442515000000001E-2</v>
      </c>
      <c r="M432" s="17" cm="1">
        <f t="array" ref="M432">_xlfn.XLOOKUP(1,(returns__6[ticker]=$M$1)*(returns__6[price_date]=H432),returns__6[simple_return],"")</f>
        <v>3.9719781000000003E-2</v>
      </c>
      <c r="N432" s="17" cm="1">
        <f t="array" ref="N432">_xlfn.XLOOKUP(1,(returns__6[ticker]=$N$1)*(returns__6[price_date]=H432),returns__6[simple_return],"")</f>
        <v>4.3556819999999996E-3</v>
      </c>
    </row>
    <row r="433" spans="1:14" x14ac:dyDescent="0.35">
      <c r="A433" t="s">
        <v>11</v>
      </c>
      <c r="B433" s="1">
        <v>45608</v>
      </c>
      <c r="C433">
        <v>309.85000000000002</v>
      </c>
      <c r="D433">
        <v>310.92</v>
      </c>
      <c r="E433">
        <v>-3.4413999999999998E-3</v>
      </c>
      <c r="F433">
        <v>-3.4473350000000002E-3</v>
      </c>
      <c r="H433" s="7">
        <v>46135</v>
      </c>
      <c r="I433" s="17" cm="1">
        <f t="array" ref="I433">_xlfn.XLOOKUP(1,($A$2:$A$3001=I$1)*($B$2:$B$3001=$H433),$E$2:$E$3001,"")</f>
        <v>6.1622619999999999E-3</v>
      </c>
      <c r="J433" s="17" cm="1">
        <f t="array" ref="J433">_xlfn.XLOOKUP(1,(returns__6[ticker]=$J$1)*(returns__6[price_date]=H433),returns__6[simple_return],"")</f>
        <v>-6.4119249999999997E-3</v>
      </c>
      <c r="K433" s="17" cm="1">
        <f t="array" ref="K433">_xlfn.XLOOKUP(1,(returns__6[ticker]=$K$1)*(returns__6[price_date]=H433),returns__6[simple_return],"")</f>
        <v>-4.3106037999999999E-2</v>
      </c>
      <c r="L433" s="17" cm="1">
        <f t="array" ref="L433">_xlfn.XLOOKUP(1,(returns__6[ticker]=$L$1)*(returns__6[price_date]=H433),returns__6[simple_return],"")</f>
        <v>-4.1563570000000003E-3</v>
      </c>
      <c r="M433" s="17" cm="1">
        <f t="array" ref="M433">_xlfn.XLOOKUP(1,(returns__6[ticker]=$M$1)*(returns__6[price_date]=H433),returns__6[simple_return],"")</f>
        <v>5.2377319999999998E-2</v>
      </c>
      <c r="N433" s="17" cm="1">
        <f t="array" ref="N433">_xlfn.XLOOKUP(1,(returns__6[ticker]=$N$1)*(returns__6[price_date]=H433),returns__6[simple_return],"")</f>
        <v>-7.7419769999999997E-3</v>
      </c>
    </row>
    <row r="434" spans="1:14" x14ac:dyDescent="0.35">
      <c r="A434" t="s">
        <v>6</v>
      </c>
      <c r="B434" s="1">
        <v>45609</v>
      </c>
      <c r="C434">
        <v>139.30000000000001</v>
      </c>
      <c r="D434">
        <v>143.63</v>
      </c>
      <c r="E434">
        <v>-3.0146905000000002E-2</v>
      </c>
      <c r="F434">
        <v>-3.0610668000000001E-2</v>
      </c>
      <c r="H434" s="7">
        <v>46136</v>
      </c>
      <c r="I434" s="17" cm="1">
        <f t="array" ref="I434">_xlfn.XLOOKUP(1,($A$2:$A$3001=I$1)*($B$2:$B$3001=$H434),$E$2:$E$3001,"")</f>
        <v>0.139128156</v>
      </c>
      <c r="J434" s="17" cm="1">
        <f t="array" ref="J434">_xlfn.XLOOKUP(1,(returns__6[ticker]=$J$1)*(returns__6[price_date]=H434),returns__6[simple_return],"")</f>
        <v>6.7152449999999999E-3</v>
      </c>
      <c r="K434" s="17" cm="1">
        <f t="array" ref="K434">_xlfn.XLOOKUP(1,(returns__6[ticker]=$K$1)*(returns__6[price_date]=H434),returns__6[simple_return],"")</f>
        <v>-1.4032334E-2</v>
      </c>
      <c r="L434" s="17" cm="1">
        <f t="array" ref="L434">_xlfn.XLOOKUP(1,(returns__6[ticker]=$L$1)*(returns__6[price_date]=H434),returns__6[simple_return],"")</f>
        <v>-3.6713344000000002E-2</v>
      </c>
      <c r="M434" s="17" cm="1">
        <f t="array" ref="M434">_xlfn.XLOOKUP(1,(returns__6[ticker]=$M$1)*(returns__6[price_date]=H434),returns__6[simple_return],"")</f>
        <v>-7.5501329999999997E-3</v>
      </c>
      <c r="N434" s="17" cm="1">
        <f t="array" ref="N434">_xlfn.XLOOKUP(1,(returns__6[ticker]=$N$1)*(returns__6[price_date]=H434),returns__6[simple_return],"")</f>
        <v>1.7482520000000001E-3</v>
      </c>
    </row>
    <row r="435" spans="1:14" x14ac:dyDescent="0.35">
      <c r="A435" t="s">
        <v>7</v>
      </c>
      <c r="B435" s="1">
        <v>45609</v>
      </c>
      <c r="C435">
        <v>173.58</v>
      </c>
      <c r="D435">
        <v>176.22</v>
      </c>
      <c r="E435">
        <v>-1.4981273E-2</v>
      </c>
      <c r="F435">
        <v>-1.5094626E-2</v>
      </c>
      <c r="H435" s="7">
        <v>46139</v>
      </c>
      <c r="I435" s="17" cm="1">
        <f t="array" ref="I435">_xlfn.XLOOKUP(1,($A$2:$A$3001=I$1)*($B$2:$B$3001=$H435),$E$2:$E$3001,"")</f>
        <v>-3.7894253000000003E-2</v>
      </c>
      <c r="J435" s="17" cm="1">
        <f t="array" ref="J435">_xlfn.XLOOKUP(1,(returns__6[ticker]=$J$1)*(returns__6[price_date]=H435),returns__6[simple_return],"")</f>
        <v>-1.0786262E-2</v>
      </c>
      <c r="K435" s="17" cm="1">
        <f t="array" ref="K435">_xlfn.XLOOKUP(1,(returns__6[ticker]=$K$1)*(returns__6[price_date]=H435),returns__6[simple_return],"")</f>
        <v>1.5155373999999999E-2</v>
      </c>
      <c r="L435" s="17" cm="1">
        <f t="array" ref="L435">_xlfn.XLOOKUP(1,(returns__6[ticker]=$L$1)*(returns__6[price_date]=H435),returns__6[simple_return],"")</f>
        <v>-1.7749672000000001E-2</v>
      </c>
      <c r="M435" s="17" cm="1">
        <f t="array" ref="M435">_xlfn.XLOOKUP(1,(returns__6[ticker]=$M$1)*(returns__6[price_date]=H435),returns__6[simple_return],"")</f>
        <v>-3.7124946999999998E-2</v>
      </c>
      <c r="N435" s="17" cm="1">
        <f t="array" ref="N435">_xlfn.XLOOKUP(1,(returns__6[ticker]=$N$1)*(returns__6[price_date]=H435),returns__6[simple_return],"")</f>
        <v>7.4332599999999999E-4</v>
      </c>
    </row>
    <row r="436" spans="1:14" x14ac:dyDescent="0.35">
      <c r="A436" t="s">
        <v>8</v>
      </c>
      <c r="B436" s="1">
        <v>45609</v>
      </c>
      <c r="C436">
        <v>287.64</v>
      </c>
      <c r="D436">
        <v>288.51</v>
      </c>
      <c r="E436">
        <v>-3.0154930000000002E-3</v>
      </c>
      <c r="F436">
        <v>-3.0200489999999999E-3</v>
      </c>
      <c r="H436" s="7">
        <v>46140</v>
      </c>
      <c r="I436" s="17" cm="1">
        <f t="array" ref="I436">_xlfn.XLOOKUP(1,($A$2:$A$3001=I$1)*($B$2:$B$3001=$H436),$E$2:$E$3001,"")</f>
        <v>-3.4127245E-2</v>
      </c>
      <c r="J436" s="17" cm="1">
        <f t="array" ref="J436">_xlfn.XLOOKUP(1,(returns__6[ticker]=$J$1)*(returns__6[price_date]=H436),returns__6[simple_return],"")</f>
        <v>-4.3926351000000002E-2</v>
      </c>
      <c r="K436" s="17" cm="1">
        <f t="array" ref="K436">_xlfn.XLOOKUP(1,(returns__6[ticker]=$K$1)*(returns__6[price_date]=H436),returns__6[simple_return],"")</f>
        <v>-9.2209260000000008E-3</v>
      </c>
      <c r="L436" s="17" cm="1">
        <f t="array" ref="L436">_xlfn.XLOOKUP(1,(returns__6[ticker]=$L$1)*(returns__6[price_date]=H436),returns__6[simple_return],"")</f>
        <v>6.5993299999999996E-3</v>
      </c>
      <c r="M436" s="17" cm="1">
        <f t="array" ref="M436">_xlfn.XLOOKUP(1,(returns__6[ticker]=$M$1)*(returns__6[price_date]=H436),returns__6[simple_return],"")</f>
        <v>-3.1477151000000002E-2</v>
      </c>
      <c r="N436" s="17" cm="1">
        <f t="array" ref="N436">_xlfn.XLOOKUP(1,(returns__6[ticker]=$N$1)*(returns__6[price_date]=H436),returns__6[simple_return],"")</f>
        <v>-1.130308E-3</v>
      </c>
    </row>
    <row r="437" spans="1:14" x14ac:dyDescent="0.35">
      <c r="A437" t="s">
        <v>9</v>
      </c>
      <c r="B437" s="1">
        <v>45609</v>
      </c>
      <c r="C437">
        <v>811.81</v>
      </c>
      <c r="D437">
        <v>818.86</v>
      </c>
      <c r="E437">
        <v>-8.6095300000000007E-3</v>
      </c>
      <c r="F437">
        <v>-8.6468059999999999E-3</v>
      </c>
      <c r="H437" s="7">
        <v>46141</v>
      </c>
      <c r="I437" s="17" cm="1">
        <f t="array" ref="I437">_xlfn.XLOOKUP(1,($A$2:$A$3001=I$1)*($B$2:$B$3001=$H437),$E$2:$E$3001,"")</f>
        <v>4.3006095000000001E-2</v>
      </c>
      <c r="J437" s="17" cm="1">
        <f t="array" ref="J437">_xlfn.XLOOKUP(1,(returns__6[ticker]=$J$1)*(returns__6[price_date]=H437),returns__6[simple_return],"")</f>
        <v>1.4055974000000001E-2</v>
      </c>
      <c r="K437" s="17" cm="1">
        <f t="array" ref="K437">_xlfn.XLOOKUP(1,(returns__6[ticker]=$K$1)*(returns__6[price_date]=H437),returns__6[simple_return],"")</f>
        <v>-7.9139E-4</v>
      </c>
      <c r="L437" s="17" cm="1">
        <f t="array" ref="L437">_xlfn.XLOOKUP(1,(returns__6[ticker]=$L$1)*(returns__6[price_date]=H437),returns__6[simple_return],"")</f>
        <v>-2.6075515E-2</v>
      </c>
      <c r="M437" s="17" cm="1">
        <f t="array" ref="M437">_xlfn.XLOOKUP(1,(returns__6[ticker]=$M$1)*(returns__6[price_date]=H437),returns__6[simple_return],"")</f>
        <v>2.1797298E-2</v>
      </c>
      <c r="N437" s="17" cm="1">
        <f t="array" ref="N437">_xlfn.XLOOKUP(1,(returns__6[ticker]=$N$1)*(returns__6[price_date]=H437),returns__6[simple_return],"")</f>
        <v>8.2638215000000001E-2</v>
      </c>
    </row>
    <row r="438" spans="1:14" x14ac:dyDescent="0.35">
      <c r="A438" t="s">
        <v>10</v>
      </c>
      <c r="B438" s="1">
        <v>45609</v>
      </c>
      <c r="C438">
        <v>90.07</v>
      </c>
      <c r="D438">
        <v>92.78</v>
      </c>
      <c r="E438">
        <v>-2.9208880999999999E-2</v>
      </c>
      <c r="F438">
        <v>-2.9643954E-2</v>
      </c>
      <c r="H438" s="7">
        <v>46142</v>
      </c>
      <c r="I438" s="17" cm="1">
        <f t="array" ref="I438">_xlfn.XLOOKUP(1,($A$2:$A$3001=I$1)*($B$2:$B$3001=$H438),$E$2:$E$3001,"")</f>
        <v>5.1555872000000003E-2</v>
      </c>
      <c r="J438" s="17" cm="1">
        <f t="array" ref="J438">_xlfn.XLOOKUP(1,(returns__6[ticker]=$J$1)*(returns__6[price_date]=H438),returns__6[simple_return],"")</f>
        <v>2.9547416999999999E-2</v>
      </c>
      <c r="K438" s="17" cm="1">
        <f t="array" ref="K438">_xlfn.XLOOKUP(1,(returns__6[ticker]=$K$1)*(returns__6[price_date]=H438),returns__6[simple_return],"")</f>
        <v>2.3443688000000001E-2</v>
      </c>
      <c r="L438" s="17" cm="1">
        <f t="array" ref="L438">_xlfn.XLOOKUP(1,(returns__6[ticker]=$L$1)*(returns__6[price_date]=H438),returns__6[simple_return],"")</f>
        <v>9.7966423999999996E-2</v>
      </c>
      <c r="M438" s="17" cm="1">
        <f t="array" ref="M438">_xlfn.XLOOKUP(1,(returns__6[ticker]=$M$1)*(returns__6[price_date]=H438),returns__6[simple_return],"")</f>
        <v>5.4799769999999998E-2</v>
      </c>
      <c r="N438" s="17" cm="1">
        <f t="array" ref="N438">_xlfn.XLOOKUP(1,(returns__6[ticker]=$N$1)*(returns__6[price_date]=H438),returns__6[simple_return],"")</f>
        <v>-1.4991340000000001E-2</v>
      </c>
    </row>
    <row r="439" spans="1:14" x14ac:dyDescent="0.35">
      <c r="A439" t="s">
        <v>11</v>
      </c>
      <c r="B439" s="1">
        <v>45609</v>
      </c>
      <c r="C439">
        <v>309.48</v>
      </c>
      <c r="D439">
        <v>309.85000000000002</v>
      </c>
      <c r="E439">
        <v>-1.194126E-3</v>
      </c>
      <c r="F439">
        <v>-1.19484E-3</v>
      </c>
      <c r="H439" s="7">
        <v>46143</v>
      </c>
      <c r="I439" s="17" cm="1">
        <f t="array" ref="I439">_xlfn.XLOOKUP(1,($A$2:$A$3001=I$1)*($B$2:$B$3001=$H439),$E$2:$E$3001,"")</f>
        <v>1.7066772000000001E-2</v>
      </c>
      <c r="J439" s="17" cm="1">
        <f t="array" ref="J439">_xlfn.XLOOKUP(1,(returns__6[ticker]=$J$1)*(returns__6[price_date]=H439),returns__6[simple_return],"")</f>
        <v>9.2231029999999999E-3</v>
      </c>
      <c r="K439" s="17" cm="1">
        <f t="array" ref="K439">_xlfn.XLOOKUP(1,(returns__6[ticker]=$K$1)*(returns__6[price_date]=H439),returns__6[simple_return],"")</f>
        <v>-1.0431822E-2</v>
      </c>
      <c r="L439" s="17" cm="1">
        <f t="array" ref="L439">_xlfn.XLOOKUP(1,(returns__6[ticker]=$L$1)*(returns__6[price_date]=H439),returns__6[simple_return],"")</f>
        <v>3.0740423999999999E-2</v>
      </c>
      <c r="M439" s="17" cm="1">
        <f t="array" ref="M439">_xlfn.XLOOKUP(1,(returns__6[ticker]=$M$1)*(returns__6[price_date]=H439),returns__6[simple_return],"")</f>
        <v>-1.2110199999999999E-3</v>
      </c>
      <c r="N439" s="17" cm="1">
        <f t="array" ref="N439">_xlfn.XLOOKUP(1,(returns__6[ticker]=$N$1)*(returns__6[price_date]=H439),returns__6[simple_return],"")</f>
        <v>-5.4875089999999998E-3</v>
      </c>
    </row>
    <row r="440" spans="1:14" x14ac:dyDescent="0.35">
      <c r="A440" t="s">
        <v>6</v>
      </c>
      <c r="B440" s="1">
        <v>45610</v>
      </c>
      <c r="C440">
        <v>138.84</v>
      </c>
      <c r="D440">
        <v>139.30000000000001</v>
      </c>
      <c r="E440">
        <v>-3.3022250000000002E-3</v>
      </c>
      <c r="F440">
        <v>-3.3076899999999998E-3</v>
      </c>
      <c r="H440" s="7">
        <v>46146</v>
      </c>
      <c r="I440" s="17" cm="1">
        <f t="array" ref="I440">_xlfn.XLOOKUP(1,($A$2:$A$3001=I$1)*($B$2:$B$3001=$H440),$E$2:$E$3001,"")</f>
        <v>-5.2698729999999999E-2</v>
      </c>
      <c r="J440" s="17" cm="1">
        <f t="array" ref="J440">_xlfn.XLOOKUP(1,(returns__6[ticker]=$J$1)*(returns__6[price_date]=H440),returns__6[simple_return],"")</f>
        <v>-1.1346373E-2</v>
      </c>
      <c r="K440" s="17" cm="1">
        <f t="array" ref="K440">_xlfn.XLOOKUP(1,(returns__6[ticker]=$K$1)*(returns__6[price_date]=H440),returns__6[simple_return],"")</f>
        <v>-1.4702199999999999E-3</v>
      </c>
      <c r="L440" s="17" cm="1">
        <f t="array" ref="L440">_xlfn.XLOOKUP(1,(returns__6[ticker]=$L$1)*(returns__6[price_date]=H440),returns__6[simple_return],"")</f>
        <v>4.7751030000000002E-3</v>
      </c>
      <c r="M440" s="17" cm="1">
        <f t="array" ref="M440">_xlfn.XLOOKUP(1,(returns__6[ticker]=$M$1)*(returns__6[price_date]=H440),returns__6[simple_return],"")</f>
        <v>-7.8205519999999997E-3</v>
      </c>
      <c r="N440" s="17" cm="1">
        <f t="array" ref="N440">_xlfn.XLOOKUP(1,(returns__6[ticker]=$N$1)*(returns__6[price_date]=H440),returns__6[simple_return],"")</f>
        <v>-3.5972320000000001E-3</v>
      </c>
    </row>
    <row r="441" spans="1:14" x14ac:dyDescent="0.35">
      <c r="A441" t="s">
        <v>7</v>
      </c>
      <c r="B441" s="1">
        <v>45610</v>
      </c>
      <c r="C441">
        <v>170.38</v>
      </c>
      <c r="D441">
        <v>173.58</v>
      </c>
      <c r="E441">
        <v>-1.8435304E-2</v>
      </c>
      <c r="F441">
        <v>-1.8607352000000001E-2</v>
      </c>
      <c r="H441" s="7">
        <v>46147</v>
      </c>
      <c r="I441" s="17" cm="1">
        <f t="array" ref="I441">_xlfn.XLOOKUP(1,($A$2:$A$3001=I$1)*($B$2:$B$3001=$H441),$E$2:$E$3001,"")</f>
        <v>4.0170989999999997E-2</v>
      </c>
      <c r="J441" s="17" cm="1">
        <f t="array" ref="J441">_xlfn.XLOOKUP(1,(returns__6[ticker]=$J$1)*(returns__6[price_date]=H441),returns__6[simple_return],"")</f>
        <v>2.6074429999999999E-2</v>
      </c>
      <c r="K441" s="17" cm="1">
        <f t="array" ref="K441">_xlfn.XLOOKUP(1,(returns__6[ticker]=$K$1)*(returns__6[price_date]=H441),returns__6[simple_return],"")</f>
        <v>-1.0212713E-2</v>
      </c>
      <c r="L441" s="17" cm="1">
        <f t="array" ref="L441">_xlfn.XLOOKUP(1,(returns__6[ticker]=$L$1)*(returns__6[price_date]=H441),returns__6[simple_return],"")</f>
        <v>2.1633796E-2</v>
      </c>
      <c r="M441" s="17" cm="1">
        <f t="array" ref="M441">_xlfn.XLOOKUP(1,(returns__6[ticker]=$M$1)*(returns__6[price_date]=H441),returns__6[simple_return],"")</f>
        <v>3.1101063000000002E-2</v>
      </c>
      <c r="N441" s="17" cm="1">
        <f t="array" ref="N441">_xlfn.XLOOKUP(1,(returns__6[ticker]=$N$1)*(returns__6[price_date]=H441),returns__6[simple_return],"")</f>
        <v>-1.4746825999999999E-2</v>
      </c>
    </row>
    <row r="442" spans="1:14" x14ac:dyDescent="0.35">
      <c r="A442" t="s">
        <v>8</v>
      </c>
      <c r="B442" s="1">
        <v>45610</v>
      </c>
      <c r="C442">
        <v>288.3</v>
      </c>
      <c r="D442">
        <v>287.64</v>
      </c>
      <c r="E442">
        <v>2.2945349999999999E-3</v>
      </c>
      <c r="F442">
        <v>2.2919059999999998E-3</v>
      </c>
      <c r="H442" s="7">
        <v>46148</v>
      </c>
      <c r="I442" s="17" cm="1">
        <f t="array" ref="I442">_xlfn.XLOOKUP(1,($A$2:$A$3001=I$1)*($B$2:$B$3001=$H442),$E$2:$E$3001,"")</f>
        <v>0.18614535800000001</v>
      </c>
      <c r="J442" s="17" cm="1">
        <f t="array" ref="J442">_xlfn.XLOOKUP(1,(returns__6[ticker]=$J$1)*(returns__6[price_date]=H442),returns__6[simple_return],"")</f>
        <v>-4.4926990000000002E-3</v>
      </c>
      <c r="K442" s="17" cm="1">
        <f t="array" ref="K442">_xlfn.XLOOKUP(1,(returns__6[ticker]=$K$1)*(returns__6[price_date]=H442),returns__6[simple_return],"")</f>
        <v>1.8832094000000001E-2</v>
      </c>
      <c r="L442" s="17" cm="1">
        <f t="array" ref="L442">_xlfn.XLOOKUP(1,(returns__6[ticker]=$L$1)*(returns__6[price_date]=H442),returns__6[simple_return],"")</f>
        <v>-1.840485E-3</v>
      </c>
      <c r="M442" s="17" cm="1">
        <f t="array" ref="M442">_xlfn.XLOOKUP(1,(returns__6[ticker]=$M$1)*(returns__6[price_date]=H442),returns__6[simple_return],"")</f>
        <v>2.0148148000000001E-2</v>
      </c>
      <c r="N442" s="17" cm="1">
        <f t="array" ref="N442">_xlfn.XLOOKUP(1,(returns__6[ticker]=$N$1)*(returns__6[price_date]=H442),returns__6[simple_return],"")</f>
        <v>-1.0030120999999999E-2</v>
      </c>
    </row>
    <row r="443" spans="1:14" x14ac:dyDescent="0.35">
      <c r="A443" t="s">
        <v>9</v>
      </c>
      <c r="B443" s="1">
        <v>45610</v>
      </c>
      <c r="C443">
        <v>786.23</v>
      </c>
      <c r="D443">
        <v>811.81</v>
      </c>
      <c r="E443">
        <v>-3.1509835999999999E-2</v>
      </c>
      <c r="F443">
        <v>-3.2016952000000001E-2</v>
      </c>
      <c r="H443" s="7">
        <v>46149</v>
      </c>
      <c r="I443" s="17" cm="1">
        <f t="array" ref="I443">_xlfn.XLOOKUP(1,($A$2:$A$3001=I$1)*($B$2:$B$3001=$H443),$E$2:$E$3001,"")</f>
        <v>-3.0684164E-2</v>
      </c>
      <c r="J443" s="17" cm="1">
        <f t="array" ref="J443">_xlfn.XLOOKUP(1,(returns__6[ticker]=$J$1)*(returns__6[price_date]=H443),returns__6[simple_return],"")</f>
        <v>-3.0274539E-2</v>
      </c>
      <c r="K443" s="17" cm="1">
        <f t="array" ref="K443">_xlfn.XLOOKUP(1,(returns__6[ticker]=$K$1)*(returns__6[price_date]=H443),returns__6[simple_return],"")</f>
        <v>-9.9720409999999992E-3</v>
      </c>
      <c r="L443" s="17" cm="1">
        <f t="array" ref="L443">_xlfn.XLOOKUP(1,(returns__6[ticker]=$L$1)*(returns__6[price_date]=H443),returns__6[simple_return],"")</f>
        <v>-1.224862E-2</v>
      </c>
      <c r="M443" s="17" cm="1">
        <f t="array" ref="M443">_xlfn.XLOOKUP(1,(returns__6[ticker]=$M$1)*(returns__6[price_date]=H443),returns__6[simple_return],"")</f>
        <v>-7.0519894999999999E-2</v>
      </c>
      <c r="N443" s="17" cm="1">
        <f t="array" ref="N443">_xlfn.XLOOKUP(1,(returns__6[ticker]=$N$1)*(returns__6[price_date]=H443),returns__6[simple_return],"")</f>
        <v>7.779172E-3</v>
      </c>
    </row>
    <row r="444" spans="1:14" x14ac:dyDescent="0.35">
      <c r="A444" t="s">
        <v>10</v>
      </c>
      <c r="B444" s="1">
        <v>45610</v>
      </c>
      <c r="C444">
        <v>90.7</v>
      </c>
      <c r="D444">
        <v>90.07</v>
      </c>
      <c r="E444">
        <v>6.9945600000000004E-3</v>
      </c>
      <c r="F444">
        <v>6.9702109999999996E-3</v>
      </c>
      <c r="H444" s="7">
        <v>46150</v>
      </c>
      <c r="I444" s="17" cm="1">
        <f t="array" ref="I444">_xlfn.XLOOKUP(1,($A$2:$A$3001=I$1)*($B$2:$B$3001=$H444),$E$2:$E$3001,"")</f>
        <v>0.114405327</v>
      </c>
      <c r="J444" s="17" cm="1">
        <f t="array" ref="J444">_xlfn.XLOOKUP(1,(returns__6[ticker]=$J$1)*(returns__6[price_date]=H444),returns__6[simple_return],"")</f>
        <v>4.2272639000000001E-2</v>
      </c>
      <c r="K444" s="17" cm="1">
        <f t="array" ref="K444">_xlfn.XLOOKUP(1,(returns__6[ticker]=$K$1)*(returns__6[price_date]=H444),returns__6[simple_return],"")</f>
        <v>-8.3466689999999993E-3</v>
      </c>
      <c r="L444" s="17" cm="1">
        <f t="array" ref="L444">_xlfn.XLOOKUP(1,(returns__6[ticker]=$L$1)*(returns__6[price_date]=H444),returns__6[simple_return],"")</f>
        <v>-2.7190859000000001E-2</v>
      </c>
      <c r="M444" s="17" cm="1">
        <f t="array" ref="M444">_xlfn.XLOOKUP(1,(returns__6[ticker]=$M$1)*(returns__6[price_date]=H444),returns__6[simple_return],"")</f>
        <v>6.3246047E-2</v>
      </c>
      <c r="N444" s="17" cm="1">
        <f t="array" ref="N444">_xlfn.XLOOKUP(1,(returns__6[ticker]=$N$1)*(returns__6[price_date]=H444),returns__6[simple_return],"")</f>
        <v>-7.7502489999999999E-3</v>
      </c>
    </row>
    <row r="445" spans="1:14" x14ac:dyDescent="0.35">
      <c r="A445" t="s">
        <v>11</v>
      </c>
      <c r="B445" s="1">
        <v>45610</v>
      </c>
      <c r="C445">
        <v>308.25</v>
      </c>
      <c r="D445">
        <v>309.48</v>
      </c>
      <c r="E445">
        <v>-3.9744089999999999E-3</v>
      </c>
      <c r="F445">
        <v>-3.9823280000000003E-3</v>
      </c>
      <c r="H445" s="7">
        <v>46153</v>
      </c>
      <c r="I445" s="17" cm="1">
        <f t="array" ref="I445">_xlfn.XLOOKUP(1,($A$2:$A$3001=I$1)*($B$2:$B$3001=$H445),$E$2:$E$3001,"")</f>
        <v>7.9087849999999998E-3</v>
      </c>
      <c r="J445" s="17" cm="1">
        <f t="array" ref="J445">_xlfn.XLOOKUP(1,(returns__6[ticker]=$J$1)*(returns__6[price_date]=H445),returns__6[simple_return],"")</f>
        <v>-3.6511629999999998E-3</v>
      </c>
      <c r="K445" s="17" cm="1">
        <f t="array" ref="K445">_xlfn.XLOOKUP(1,(returns__6[ticker]=$K$1)*(returns__6[price_date]=H445),returns__6[simple_return],"")</f>
        <v>-1.1739392E-2</v>
      </c>
      <c r="L445" s="17" cm="1">
        <f t="array" ref="L445">_xlfn.XLOOKUP(1,(returns__6[ticker]=$L$1)*(returns__6[price_date]=H445),returns__6[simple_return],"")</f>
        <v>1.9547683E-2</v>
      </c>
      <c r="M445" s="17" cm="1">
        <f t="array" ref="M445">_xlfn.XLOOKUP(1,(returns__6[ticker]=$M$1)*(returns__6[price_date]=H445),returns__6[simple_return],"")</f>
        <v>4.1732790000000002E-3</v>
      </c>
      <c r="N445" s="17" cm="1">
        <f t="array" ref="N445">_xlfn.XLOOKUP(1,(returns__6[ticker]=$N$1)*(returns__6[price_date]=H445),returns__6[simple_return],"")</f>
        <v>1.5903886999999998E-2</v>
      </c>
    </row>
    <row r="446" spans="1:14" x14ac:dyDescent="0.35">
      <c r="A446" t="s">
        <v>6</v>
      </c>
      <c r="B446" s="1">
        <v>45611</v>
      </c>
      <c r="C446">
        <v>134.9</v>
      </c>
      <c r="D446">
        <v>138.84</v>
      </c>
      <c r="E446">
        <v>-2.8377988999999999E-2</v>
      </c>
      <c r="F446">
        <v>-2.8788428000000001E-2</v>
      </c>
      <c r="H446" s="7">
        <v>46154</v>
      </c>
      <c r="I446" s="17" cm="1">
        <f t="array" ref="I446">_xlfn.XLOOKUP(1,($A$2:$A$3001=I$1)*($B$2:$B$3001=$H446),$E$2:$E$3001,"")</f>
        <v>-2.2886288000000001E-2</v>
      </c>
      <c r="J446" s="17" cm="1">
        <f t="array" ref="J446">_xlfn.XLOOKUP(1,(returns__6[ticker]=$J$1)*(returns__6[price_date]=H446),returns__6[simple_return],"")</f>
        <v>-2.1310366000000001E-2</v>
      </c>
      <c r="K446" s="17" cm="1">
        <f t="array" ref="K446">_xlfn.XLOOKUP(1,(returns__6[ticker]=$K$1)*(returns__6[price_date]=H446),returns__6[simple_return],"")</f>
        <v>6.3716700000000003E-3</v>
      </c>
      <c r="L446" s="17" cm="1">
        <f t="array" ref="L446">_xlfn.XLOOKUP(1,(returns__6[ticker]=$L$1)*(returns__6[price_date]=H446),returns__6[simple_return],"")</f>
        <v>2.3661050999999999E-2</v>
      </c>
      <c r="M446" s="17" cm="1">
        <f t="array" ref="M446">_xlfn.XLOOKUP(1,(returns__6[ticker]=$M$1)*(returns__6[price_date]=H446),returns__6[simple_return],"")</f>
        <v>-3.7110746999999999E-2</v>
      </c>
      <c r="N446" s="17" cm="1">
        <f t="array" ref="N446">_xlfn.XLOOKUP(1,(returns__6[ticker]=$N$1)*(returns__6[price_date]=H446),returns__6[simple_return],"")</f>
        <v>7.9046499999999992E-3</v>
      </c>
    </row>
    <row r="447" spans="1:14" x14ac:dyDescent="0.35">
      <c r="A447" t="s">
        <v>7</v>
      </c>
      <c r="B447" s="1">
        <v>45611</v>
      </c>
      <c r="C447">
        <v>164.84</v>
      </c>
      <c r="D447">
        <v>170.38</v>
      </c>
      <c r="E447">
        <v>-3.2515554000000002E-2</v>
      </c>
      <c r="F447">
        <v>-3.3055929999999997E-2</v>
      </c>
      <c r="H447" s="7">
        <v>46155</v>
      </c>
      <c r="I447" s="17" cm="1">
        <f t="array" ref="I447">_xlfn.XLOOKUP(1,($A$2:$A$3001=I$1)*($B$2:$B$3001=$H447),$E$2:$E$3001,"")</f>
        <v>-6.2236499999999998E-3</v>
      </c>
      <c r="J447" s="17" cm="1">
        <f t="array" ref="J447">_xlfn.XLOOKUP(1,(returns__6[ticker]=$J$1)*(returns__6[price_date]=H447),returns__6[simple_return],"")</f>
        <v>-5.9861669999999997E-3</v>
      </c>
      <c r="K447" s="17" cm="1">
        <f t="array" ref="K447">_xlfn.XLOOKUP(1,(returns__6[ticker]=$K$1)*(returns__6[price_date]=H447),returns__6[simple_return],"")</f>
        <v>-1.495339E-2</v>
      </c>
      <c r="L447" s="17" cm="1">
        <f t="array" ref="L447">_xlfn.XLOOKUP(1,(returns__6[ticker]=$L$1)*(returns__6[price_date]=H447),returns__6[simple_return],"")</f>
        <v>2.6144846999999999E-2</v>
      </c>
      <c r="M447" s="17" cm="1">
        <f t="array" ref="M447">_xlfn.XLOOKUP(1,(returns__6[ticker]=$M$1)*(returns__6[price_date]=H447),returns__6[simple_return],"")</f>
        <v>8.1762918000000004E-2</v>
      </c>
      <c r="N447" s="17" cm="1">
        <f t="array" ref="N447">_xlfn.XLOOKUP(1,(returns__6[ticker]=$N$1)*(returns__6[price_date]=H447),returns__6[simple_return],"")</f>
        <v>-1.8718215999999999E-2</v>
      </c>
    </row>
    <row r="448" spans="1:14" x14ac:dyDescent="0.35">
      <c r="A448" t="s">
        <v>8</v>
      </c>
      <c r="B448" s="1">
        <v>45611</v>
      </c>
      <c r="C448">
        <v>286.87</v>
      </c>
      <c r="D448">
        <v>288.3</v>
      </c>
      <c r="E448">
        <v>-4.9601109999999997E-3</v>
      </c>
      <c r="F448">
        <v>-4.9724529999999999E-3</v>
      </c>
      <c r="H448" s="7">
        <v>46156</v>
      </c>
      <c r="I448" s="17" cm="1">
        <f t="array" ref="I448">_xlfn.XLOOKUP(1,($A$2:$A$3001=I$1)*($B$2:$B$3001=$H448),$E$2:$E$3001,"")</f>
        <v>9.427609E-3</v>
      </c>
      <c r="J448" s="17" cm="1">
        <f t="array" ref="J448">_xlfn.XLOOKUP(1,(returns__6[ticker]=$J$1)*(returns__6[price_date]=H448),returns__6[simple_return],"")</f>
        <v>5.5183665999999999E-2</v>
      </c>
      <c r="K448" s="17" cm="1">
        <f t="array" ref="K448">_xlfn.XLOOKUP(1,(returns__6[ticker]=$K$1)*(returns__6[price_date]=H448),returns__6[simple_return],"")</f>
        <v>1.0206389E-2</v>
      </c>
      <c r="L448" s="17" cm="1">
        <f t="array" ref="L448">_xlfn.XLOOKUP(1,(returns__6[ticker]=$L$1)*(returns__6[price_date]=H448),returns__6[simple_return],"")</f>
        <v>-8.9096729999999999E-3</v>
      </c>
      <c r="M448" s="17" cm="1">
        <f t="array" ref="M448">_xlfn.XLOOKUP(1,(returns__6[ticker]=$M$1)*(returns__6[price_date]=H448),returns__6[simple_return],"")</f>
        <v>2.6018545000000001E-2</v>
      </c>
      <c r="N448" s="17" cm="1">
        <f t="array" ref="N448">_xlfn.XLOOKUP(1,(returns__6[ticker]=$N$1)*(returns__6[price_date]=H448),returns__6[simple_return],"")</f>
        <v>6.8995660000000002E-3</v>
      </c>
    </row>
    <row r="449" spans="1:14" x14ac:dyDescent="0.35">
      <c r="A449" t="s">
        <v>9</v>
      </c>
      <c r="B449" s="1">
        <v>45611</v>
      </c>
      <c r="C449">
        <v>746.2</v>
      </c>
      <c r="D449">
        <v>786.23</v>
      </c>
      <c r="E449">
        <v>-5.0913855000000001E-2</v>
      </c>
      <c r="F449">
        <v>-5.2255709999999997E-2</v>
      </c>
      <c r="H449" s="7">
        <v>46157</v>
      </c>
      <c r="I449" s="17" cm="1">
        <f t="array" ref="I449">_xlfn.XLOOKUP(1,($A$2:$A$3001=I$1)*($B$2:$B$3001=$H449),$E$2:$E$3001,"")</f>
        <v>-5.6926839999999999E-2</v>
      </c>
      <c r="J449" s="17" cm="1">
        <f t="array" ref="J449">_xlfn.XLOOKUP(1,(returns__6[ticker]=$J$1)*(returns__6[price_date]=H449),returns__6[simple_return],"")</f>
        <v>-3.3197663000000002E-2</v>
      </c>
      <c r="K449" s="17" cm="1">
        <f t="array" ref="K449">_xlfn.XLOOKUP(1,(returns__6[ticker]=$K$1)*(returns__6[price_date]=H449),returns__6[simple_return],"")</f>
        <v>2.2700390000000002E-3</v>
      </c>
      <c r="L449" s="17" cm="1">
        <f t="array" ref="L449">_xlfn.XLOOKUP(1,(returns__6[ticker]=$L$1)*(returns__6[price_date]=H449),returns__6[simple_return],"")</f>
        <v>-1.768153E-3</v>
      </c>
      <c r="M449" s="17" cm="1">
        <f t="array" ref="M449">_xlfn.XLOOKUP(1,(returns__6[ticker]=$M$1)*(returns__6[price_date]=H449),returns__6[simple_return],"")</f>
        <v>-3.1164421000000001E-2</v>
      </c>
      <c r="N449" s="17" cm="1">
        <f t="array" ref="N449">_xlfn.XLOOKUP(1,(returns__6[ticker]=$N$1)*(returns__6[price_date]=H449),returns__6[simple_return],"")</f>
        <v>1.0014883E-2</v>
      </c>
    </row>
    <row r="450" spans="1:14" x14ac:dyDescent="0.35">
      <c r="A450" t="s">
        <v>10</v>
      </c>
      <c r="B450" s="1">
        <v>45611</v>
      </c>
      <c r="C450">
        <v>87.83</v>
      </c>
      <c r="D450">
        <v>90.7</v>
      </c>
      <c r="E450">
        <v>-3.1642778000000003E-2</v>
      </c>
      <c r="F450">
        <v>-3.2154228999999999E-2</v>
      </c>
      <c r="H450" s="7">
        <v>46160</v>
      </c>
      <c r="I450" s="17" cm="1">
        <f t="array" ref="I450">_xlfn.XLOOKUP(1,($A$2:$A$3001=I$1)*($B$2:$B$3001=$H450),$E$2:$E$3001,"")</f>
        <v>-7.3331760000000003E-3</v>
      </c>
      <c r="J450" s="17" cm="1">
        <f t="array" ref="J450">_xlfn.XLOOKUP(1,(returns__6[ticker]=$J$1)*(returns__6[price_date]=H450),returns__6[simple_return],"")</f>
        <v>-1.0536466E-2</v>
      </c>
      <c r="K450" s="17" cm="1">
        <f t="array" ref="K450">_xlfn.XLOOKUP(1,(returns__6[ticker]=$K$1)*(returns__6[price_date]=H450),returns__6[simple_return],"")</f>
        <v>-3.9555950000000001E-3</v>
      </c>
      <c r="L450" s="17" cm="1">
        <f t="array" ref="L450">_xlfn.XLOOKUP(1,(returns__6[ticker]=$L$1)*(returns__6[price_date]=H450),returns__6[simple_return],"")</f>
        <v>-1.6747602E-2</v>
      </c>
      <c r="M450" s="17" cm="1">
        <f t="array" ref="M450">_xlfn.XLOOKUP(1,(returns__6[ticker]=$M$1)*(returns__6[price_date]=H450),returns__6[simple_return],"")</f>
        <v>-4.4999717000000002E-2</v>
      </c>
      <c r="N450" s="17" cm="1">
        <f t="array" ref="N450">_xlfn.XLOOKUP(1,(returns__6[ticker]=$N$1)*(returns__6[price_date]=H450),returns__6[simple_return],"")</f>
        <v>2.115119E-2</v>
      </c>
    </row>
    <row r="451" spans="1:14" x14ac:dyDescent="0.35">
      <c r="A451" t="s">
        <v>11</v>
      </c>
      <c r="B451" s="1">
        <v>45611</v>
      </c>
      <c r="C451">
        <v>309.64</v>
      </c>
      <c r="D451">
        <v>308.25</v>
      </c>
      <c r="E451">
        <v>4.5093269999999996E-3</v>
      </c>
      <c r="F451">
        <v>4.4991900000000001E-3</v>
      </c>
      <c r="H451" s="7">
        <v>46161</v>
      </c>
      <c r="I451" s="17" cm="1">
        <f t="array" ref="I451">_xlfn.XLOOKUP(1,($A$2:$A$3001=I$1)*($B$2:$B$3001=$H451),$E$2:$E$3001,"")</f>
        <v>-1.6484952000000001E-2</v>
      </c>
      <c r="J451" s="17" cm="1">
        <f t="array" ref="J451">_xlfn.XLOOKUP(1,(returns__6[ticker]=$J$1)*(returns__6[price_date]=H451),returns__6[simple_return],"")</f>
        <v>-2.2913645999999999E-2</v>
      </c>
      <c r="K451" s="17" cm="1">
        <f t="array" ref="K451">_xlfn.XLOOKUP(1,(returns__6[ticker]=$K$1)*(returns__6[price_date]=H451),returns__6[simple_return],"")</f>
        <v>-9.3838069999999992E-3</v>
      </c>
      <c r="L451" s="17" cm="1">
        <f t="array" ref="L451">_xlfn.XLOOKUP(1,(returns__6[ticker]=$L$1)*(returns__6[price_date]=H451),returns__6[simple_return],"")</f>
        <v>3.3721624999999998E-2</v>
      </c>
      <c r="M451" s="17" cm="1">
        <f t="array" ref="M451">_xlfn.XLOOKUP(1,(returns__6[ticker]=$M$1)*(returns__6[price_date]=H451),returns__6[simple_return],"")</f>
        <v>4.3449950000000001E-2</v>
      </c>
      <c r="N451" s="17" cm="1">
        <f t="array" ref="N451">_xlfn.XLOOKUP(1,(returns__6[ticker]=$N$1)*(returns__6[price_date]=H451),returns__6[simple_return],"")</f>
        <v>-8.2070709999999998E-3</v>
      </c>
    </row>
    <row r="452" spans="1:14" x14ac:dyDescent="0.35">
      <c r="A452" t="s">
        <v>6</v>
      </c>
      <c r="B452" s="1">
        <v>45614</v>
      </c>
      <c r="C452">
        <v>138.93</v>
      </c>
      <c r="D452">
        <v>134.9</v>
      </c>
      <c r="E452">
        <v>2.9873981000000001E-2</v>
      </c>
      <c r="F452">
        <v>2.9436446000000002E-2</v>
      </c>
      <c r="H452" s="7">
        <v>46162</v>
      </c>
      <c r="I452" s="17" cm="1">
        <f t="array" ref="I452">_xlfn.XLOOKUP(1,($A$2:$A$3001=I$1)*($B$2:$B$3001=$H452),$E$2:$E$3001,"")</f>
        <v>8.0980557999999994E-2</v>
      </c>
      <c r="J452" s="17" cm="1">
        <f t="array" ref="J452">_xlfn.XLOOKUP(1,(returns__6[ticker]=$J$1)*(returns__6[price_date]=H452),returns__6[simple_return],"")</f>
        <v>1.62746E-2</v>
      </c>
      <c r="K452" s="17" cm="1">
        <f t="array" ref="K452">_xlfn.XLOOKUP(1,(returns__6[ticker]=$K$1)*(returns__6[price_date]=H452),returns__6[simple_return],"")</f>
        <v>1.6488309999999999E-3</v>
      </c>
      <c r="L452" s="17" cm="1">
        <f t="array" ref="L452">_xlfn.XLOOKUP(1,(returns__6[ticker]=$L$1)*(returns__6[price_date]=H452),returns__6[simple_return],"")</f>
        <v>-2.4867589999999998E-3</v>
      </c>
      <c r="M452" s="17" cm="1">
        <f t="array" ref="M452">_xlfn.XLOOKUP(1,(returns__6[ticker]=$M$1)*(returns__6[price_date]=H452),returns__6[simple_return],"")</f>
        <v>5.9737902000000002E-2</v>
      </c>
      <c r="N452" s="17" cm="1">
        <f t="array" ref="N452">_xlfn.XLOOKUP(1,(returns__6[ticker]=$N$1)*(returns__6[price_date]=H452),returns__6[simple_return],"")</f>
        <v>2.5461490000000002E-3</v>
      </c>
    </row>
    <row r="453" spans="1:14" x14ac:dyDescent="0.35">
      <c r="A453" t="s">
        <v>7</v>
      </c>
      <c r="B453" s="1">
        <v>45614</v>
      </c>
      <c r="C453">
        <v>165.67</v>
      </c>
      <c r="D453">
        <v>164.84</v>
      </c>
      <c r="E453">
        <v>5.0351859999999997E-3</v>
      </c>
      <c r="F453">
        <v>5.0225510000000001E-3</v>
      </c>
      <c r="H453" s="7">
        <v>46163</v>
      </c>
      <c r="I453" s="17" cm="1">
        <f t="array" ref="I453">_xlfn.XLOOKUP(1,($A$2:$A$3001=I$1)*($B$2:$B$3001=$H453),$E$2:$E$3001,"")</f>
        <v>4.4908170000000002E-3</v>
      </c>
      <c r="J453" s="17" cm="1">
        <f t="array" ref="J453">_xlfn.XLOOKUP(1,(returns__6[ticker]=$J$1)*(returns__6[price_date]=H453),returns__6[simple_return],"")</f>
        <v>-7.635963E-3</v>
      </c>
      <c r="K453" s="17" cm="1">
        <f t="array" ref="K453">_xlfn.XLOOKUP(1,(returns__6[ticker]=$K$1)*(returns__6[price_date]=H453),returns__6[simple_return],"")</f>
        <v>-3.87322E-4</v>
      </c>
      <c r="L453" s="17" cm="1">
        <f t="array" ref="L453">_xlfn.XLOOKUP(1,(returns__6[ticker]=$L$1)*(returns__6[price_date]=H453),returns__6[simple_return],"")</f>
        <v>2.2358103000000001E-2</v>
      </c>
      <c r="M453" s="17" cm="1">
        <f t="array" ref="M453">_xlfn.XLOOKUP(1,(returns__6[ticker]=$M$1)*(returns__6[price_date]=H453),returns__6[simple_return],"")</f>
        <v>2.0824411000000001E-2</v>
      </c>
      <c r="N453" s="17" cm="1">
        <f t="array" ref="N453">_xlfn.XLOOKUP(1,(returns__6[ticker]=$N$1)*(returns__6[price_date]=H453),returns__6[simple_return],"")</f>
        <v>1.11867E-3</v>
      </c>
    </row>
    <row r="454" spans="1:14" x14ac:dyDescent="0.35">
      <c r="A454" t="s">
        <v>8</v>
      </c>
      <c r="B454" s="1">
        <v>45614</v>
      </c>
      <c r="C454">
        <v>285.54000000000002</v>
      </c>
      <c r="D454">
        <v>286.87</v>
      </c>
      <c r="E454">
        <v>-4.6362460000000001E-3</v>
      </c>
      <c r="F454">
        <v>-4.6470269999999998E-3</v>
      </c>
      <c r="H454" s="7">
        <v>46164</v>
      </c>
      <c r="I454" s="17" cm="1">
        <f t="array" ref="I454">_xlfn.XLOOKUP(1,($A$2:$A$3001=I$1)*($B$2:$B$3001=$H454),$E$2:$E$3001,"")</f>
        <v>3.9858537999999999E-2</v>
      </c>
      <c r="J454" s="17" cm="1">
        <f t="array" ref="J454">_xlfn.XLOOKUP(1,(returns__6[ticker]=$J$1)*(returns__6[price_date]=H454),returns__6[simple_return],"")</f>
        <v>-1.037219E-3</v>
      </c>
      <c r="K454" s="17" cm="1">
        <f t="array" ref="K454">_xlfn.XLOOKUP(1,(returns__6[ticker]=$K$1)*(returns__6[price_date]=H454),returns__6[simple_return],"")</f>
        <v>6.7161770000000003E-3</v>
      </c>
      <c r="L454" s="17" cm="1">
        <f t="array" ref="L454">_xlfn.XLOOKUP(1,(returns__6[ticker]=$L$1)*(returns__6[price_date]=H454),returns__6[simple_return],"")</f>
        <v>2.2416359E-2</v>
      </c>
      <c r="M454" s="17" cm="1">
        <f t="array" ref="M454">_xlfn.XLOOKUP(1,(returns__6[ticker]=$M$1)*(returns__6[price_date]=H454),returns__6[simple_return],"")</f>
        <v>2.95768E-2</v>
      </c>
      <c r="N454" s="17" cm="1">
        <f t="array" ref="N454">_xlfn.XLOOKUP(1,(returns__6[ticker]=$N$1)*(returns__6[price_date]=H454),returns__6[simple_return],"")</f>
        <v>-6.7649190000000003E-3</v>
      </c>
    </row>
    <row r="455" spans="1:14" x14ac:dyDescent="0.35">
      <c r="A455" t="s">
        <v>9</v>
      </c>
      <c r="B455" s="1">
        <v>45614</v>
      </c>
      <c r="C455">
        <v>727.2</v>
      </c>
      <c r="D455">
        <v>746.2</v>
      </c>
      <c r="E455">
        <v>-2.5462342999999998E-2</v>
      </c>
      <c r="F455">
        <v>-2.5792117999999999E-2</v>
      </c>
      <c r="H455" s="7">
        <v>46168</v>
      </c>
      <c r="I455" s="17" cm="1">
        <f t="array" ref="I455">_xlfn.XLOOKUP(1,($A$2:$A$3001=I$1)*($B$2:$B$3001=$H455),$E$2:$E$3001,"")</f>
        <v>7.7816517000000002E-2</v>
      </c>
      <c r="J455" s="17" cm="1">
        <f t="array" ref="J455">_xlfn.XLOOKUP(1,(returns__6[ticker]=$J$1)*(returns__6[price_date]=H455),returns__6[simple_return],"")</f>
        <v>1.9003236E-2</v>
      </c>
      <c r="K455" s="17" cm="1">
        <f t="array" ref="K455">_xlfn.XLOOKUP(1,(returns__6[ticker]=$K$1)*(returns__6[price_date]=H455),returns__6[simple_return],"")</f>
        <v>-3.3998330000000001E-3</v>
      </c>
      <c r="L455" s="17" cm="1">
        <f t="array" ref="L455">_xlfn.XLOOKUP(1,(returns__6[ticker]=$L$1)*(returns__6[price_date]=H455),returns__6[simple_return],"")</f>
        <v>-2.4413200000000001E-4</v>
      </c>
      <c r="M455" s="17" cm="1">
        <f t="array" ref="M455">_xlfn.XLOOKUP(1,(returns__6[ticker]=$M$1)*(returns__6[price_date]=H455),returns__6[simple_return],"")</f>
        <v>6.0765039E-2</v>
      </c>
      <c r="N455" s="17" cm="1">
        <f t="array" ref="N455">_xlfn.XLOOKUP(1,(returns__6[ticker]=$N$1)*(returns__6[price_date]=H455),returns__6[simple_return],"")</f>
        <v>-7.2974950000000002E-3</v>
      </c>
    </row>
    <row r="456" spans="1:14" x14ac:dyDescent="0.35">
      <c r="A456" t="s">
        <v>10</v>
      </c>
      <c r="B456" s="1">
        <v>45614</v>
      </c>
      <c r="C456">
        <v>88.71</v>
      </c>
      <c r="D456">
        <v>87.83</v>
      </c>
      <c r="E456">
        <v>1.0019356E-2</v>
      </c>
      <c r="F456">
        <v>9.9694950000000001E-3</v>
      </c>
      <c r="H456" s="7">
        <v>46169</v>
      </c>
      <c r="I456" s="17" cm="1">
        <f t="array" ref="I456">_xlfn.XLOOKUP(1,($A$2:$A$3001=I$1)*($B$2:$B$3001=$H456),$E$2:$E$3001,"")</f>
        <v>-1.6571077E-2</v>
      </c>
      <c r="J456" s="17" cm="1">
        <f t="array" ref="J456">_xlfn.XLOOKUP(1,(returns__6[ticker]=$J$1)*(returns__6[price_date]=H456),returns__6[simple_return],"")</f>
        <v>-3.5544199999999998E-4</v>
      </c>
      <c r="K456" s="17" cm="1">
        <f t="array" ref="K456">_xlfn.XLOOKUP(1,(returns__6[ticker]=$K$1)*(returns__6[price_date]=H456),returns__6[simple_return],"")</f>
        <v>5.8573640000000003E-3</v>
      </c>
      <c r="L456" s="17" cm="1">
        <f t="array" ref="L456">_xlfn.XLOOKUP(1,(returns__6[ticker]=$L$1)*(returns__6[price_date]=H456),returns__6[simple_return],"")</f>
        <v>1.7074591E-2</v>
      </c>
      <c r="M456" s="17" cm="1">
        <f t="array" ref="M456">_xlfn.XLOOKUP(1,(returns__6[ticker]=$M$1)*(returns__6[price_date]=H456),returns__6[simple_return],"")</f>
        <v>-4.5904158E-2</v>
      </c>
      <c r="N456" s="17" cm="1">
        <f t="array" ref="N456">_xlfn.XLOOKUP(1,(returns__6[ticker]=$N$1)*(returns__6[price_date]=H456),returns__6[simple_return],"")</f>
        <v>3.4611619999999998E-3</v>
      </c>
    </row>
    <row r="457" spans="1:14" x14ac:dyDescent="0.35">
      <c r="A457" t="s">
        <v>11</v>
      </c>
      <c r="B457" s="1">
        <v>45614</v>
      </c>
      <c r="C457">
        <v>312.16000000000003</v>
      </c>
      <c r="D457">
        <v>309.64</v>
      </c>
      <c r="E457">
        <v>8.1384830000000002E-3</v>
      </c>
      <c r="F457">
        <v>8.1055450000000005E-3</v>
      </c>
      <c r="H457" s="7">
        <v>46170</v>
      </c>
      <c r="I457" s="17" cm="1">
        <f t="array" ref="I457">_xlfn.XLOOKUP(1,($A$2:$A$3001=I$1)*($B$2:$B$3001=$H457),$E$2:$E$3001,"")</f>
        <v>4.5505913000000002E-2</v>
      </c>
      <c r="J457" s="17" cm="1">
        <f t="array" ref="J457">_xlfn.XLOOKUP(1,(returns__6[ticker]=$J$1)*(returns__6[price_date]=H457),returns__6[simple_return],"")</f>
        <v>1.1188546000000001E-2</v>
      </c>
      <c r="K457" s="17" cm="1">
        <f t="array" ref="K457">_xlfn.XLOOKUP(1,(returns__6[ticker]=$K$1)*(returns__6[price_date]=H457),returns__6[simple_return],"")</f>
        <v>8.2549430000000007E-3</v>
      </c>
      <c r="L457" s="17" cm="1">
        <f t="array" ref="L457">_xlfn.XLOOKUP(1,(returns__6[ticker]=$L$1)*(returns__6[price_date]=H457),returns__6[simple_return],"")</f>
        <v>4.0520075000000003E-2</v>
      </c>
      <c r="M457" s="17" cm="1">
        <f t="array" ref="M457">_xlfn.XLOOKUP(1,(returns__6[ticker]=$M$1)*(returns__6[price_date]=H457),returns__6[simple_return],"")</f>
        <v>3.0850527999999999E-2</v>
      </c>
      <c r="N457" s="17" cm="1">
        <f t="array" ref="N457">_xlfn.XLOOKUP(1,(returns__6[ticker]=$N$1)*(returns__6[price_date]=H457),returns__6[simple_return],"")</f>
        <v>-8.1194100000000005E-3</v>
      </c>
    </row>
    <row r="458" spans="1:14" x14ac:dyDescent="0.35">
      <c r="A458" t="s">
        <v>6</v>
      </c>
      <c r="B458" s="1">
        <v>45615</v>
      </c>
      <c r="C458">
        <v>139.38999999999999</v>
      </c>
      <c r="D458">
        <v>138.93</v>
      </c>
      <c r="E458">
        <v>3.31102E-3</v>
      </c>
      <c r="F458">
        <v>3.3055509999999999E-3</v>
      </c>
      <c r="H458" s="7">
        <v>46171</v>
      </c>
      <c r="I458" s="17" cm="1">
        <f t="array" ref="I458">_xlfn.XLOOKUP(1,($A$2:$A$3001=I$1)*($B$2:$B$3001=$H458),$E$2:$E$3001,"")</f>
        <v>-3.8410319999999999E-3</v>
      </c>
      <c r="J458" s="17" cm="1">
        <f t="array" ref="J458">_xlfn.XLOOKUP(1,(returns__6[ticker]=$J$1)*(returns__6[price_date]=H458),returns__6[simple_return],"")</f>
        <v>4.7329926000000001E-2</v>
      </c>
      <c r="K458" s="17" cm="1">
        <f t="array" ref="K458">_xlfn.XLOOKUP(1,(returns__6[ticker]=$K$1)*(returns__6[price_date]=H458),returns__6[simple_return],"")</f>
        <v>4.2840819999999998E-3</v>
      </c>
      <c r="L458" s="17" cm="1">
        <f t="array" ref="L458">_xlfn.XLOOKUP(1,(returns__6[ticker]=$L$1)*(returns__6[price_date]=H458),returns__6[simple_return],"")</f>
        <v>-1.9346822999999999E-2</v>
      </c>
      <c r="M458" s="17" cm="1">
        <f t="array" ref="M458">_xlfn.XLOOKUP(1,(returns__6[ticker]=$M$1)*(returns__6[price_date]=H458),returns__6[simple_return],"")</f>
        <v>8.2995699999999998E-4</v>
      </c>
      <c r="N458" s="17" cm="1">
        <f t="array" ref="N458">_xlfn.XLOOKUP(1,(returns__6[ticker]=$N$1)*(returns__6[price_date]=H458),returns__6[simple_return],"")</f>
        <v>4.3391289999999997E-3</v>
      </c>
    </row>
    <row r="459" spans="1:14" x14ac:dyDescent="0.35">
      <c r="A459" t="s">
        <v>7</v>
      </c>
      <c r="B459" s="1">
        <v>45615</v>
      </c>
      <c r="C459">
        <v>165.35</v>
      </c>
      <c r="D459">
        <v>165.67</v>
      </c>
      <c r="E459">
        <v>-1.9315510000000001E-3</v>
      </c>
      <c r="F459">
        <v>-1.933419E-3</v>
      </c>
      <c r="H459" s="7">
        <v>46174</v>
      </c>
      <c r="I459" s="17" cm="1">
        <f t="array" ref="I459">_xlfn.XLOOKUP(1,($A$2:$A$3001=I$1)*($B$2:$B$3001=$H459),$E$2:$E$3001,"")</f>
        <v>-1.1567526E-2</v>
      </c>
      <c r="J459" s="17" cm="1">
        <f t="array" ref="J459">_xlfn.XLOOKUP(1,(returns__6[ticker]=$J$1)*(returns__6[price_date]=H459),returns__6[simple_return],"")</f>
        <v>2.9545404000000001E-2</v>
      </c>
      <c r="K459" s="17" cm="1">
        <f t="array" ref="K459">_xlfn.XLOOKUP(1,(returns__6[ticker]=$K$1)*(returns__6[price_date]=H459),returns__6[simple_return],"")</f>
        <v>-9.2583820000000008E-3</v>
      </c>
      <c r="L459" s="17" cm="1">
        <f t="array" ref="L459">_xlfn.XLOOKUP(1,(returns__6[ticker]=$L$1)*(returns__6[price_date]=H459),returns__6[simple_return],"")</f>
        <v>-2.0633484000000001E-2</v>
      </c>
      <c r="M459" s="17" cm="1">
        <f t="array" ref="M459">_xlfn.XLOOKUP(1,(returns__6[ticker]=$M$1)*(returns__6[price_date]=H459),returns__6[simple_return],"")</f>
        <v>7.0390244000000005E-2</v>
      </c>
      <c r="N459" s="17" cm="1">
        <f t="array" ref="N459">_xlfn.XLOOKUP(1,(returns__6[ticker]=$N$1)*(returns__6[price_date]=H459),returns__6[simple_return],"")</f>
        <v>-1.1000123000000001E-2</v>
      </c>
    </row>
    <row r="460" spans="1:14" x14ac:dyDescent="0.35">
      <c r="A460" t="s">
        <v>8</v>
      </c>
      <c r="B460" s="1">
        <v>45615</v>
      </c>
      <c r="C460">
        <v>285.55</v>
      </c>
      <c r="D460">
        <v>285.54000000000002</v>
      </c>
      <c r="E460">
        <v>3.5021400000000003E-5</v>
      </c>
      <c r="F460">
        <v>3.5020700000000002E-5</v>
      </c>
      <c r="H460" s="7">
        <v>46175</v>
      </c>
      <c r="I460" s="17" cm="1">
        <f t="array" ref="I460">_xlfn.XLOOKUP(1,($A$2:$A$3001=I$1)*($B$2:$B$3001=$H460),$E$2:$E$3001,"")</f>
        <v>2.2366848000000002E-2</v>
      </c>
      <c r="J460" s="17" cm="1">
        <f t="array" ref="J460">_xlfn.XLOOKUP(1,(returns__6[ticker]=$J$1)*(returns__6[price_date]=H460),returns__6[simple_return],"")</f>
        <v>4.6959583999999999E-2</v>
      </c>
      <c r="K460" s="17" cm="1">
        <f t="array" ref="K460">_xlfn.XLOOKUP(1,(returns__6[ticker]=$K$1)*(returns__6[price_date]=H460),returns__6[simple_return],"")</f>
        <v>-8.1967210000000006E-3</v>
      </c>
      <c r="L460" s="17" cm="1">
        <f t="array" ref="L460">_xlfn.XLOOKUP(1,(returns__6[ticker]=$L$1)*(returns__6[price_date]=H460),returns__6[simple_return],"")</f>
        <v>-1.6678986999999999E-2</v>
      </c>
      <c r="M460" s="17" cm="1">
        <f t="array" ref="M460">_xlfn.XLOOKUP(1,(returns__6[ticker]=$M$1)*(returns__6[price_date]=H460),returns__6[simple_return],"")</f>
        <v>0.32520621599999999</v>
      </c>
      <c r="N460" s="17" cm="1">
        <f t="array" ref="N460">_xlfn.XLOOKUP(1,(returns__6[ticker]=$N$1)*(returns__6[price_date]=H460),returns__6[simple_return],"")</f>
        <v>-1.6885088999999999E-2</v>
      </c>
    </row>
    <row r="461" spans="1:14" x14ac:dyDescent="0.35">
      <c r="A461" t="s">
        <v>9</v>
      </c>
      <c r="B461" s="1">
        <v>45615</v>
      </c>
      <c r="C461">
        <v>729.73</v>
      </c>
      <c r="D461">
        <v>727.2</v>
      </c>
      <c r="E461">
        <v>3.4790979999999999E-3</v>
      </c>
      <c r="F461">
        <v>3.47306E-3</v>
      </c>
      <c r="H461" s="7">
        <v>46176</v>
      </c>
      <c r="I461" s="17" cm="1">
        <f t="array" ref="I461">_xlfn.XLOOKUP(1,($A$2:$A$3001=I$1)*($B$2:$B$3001=$H461),$E$2:$E$3001,"")</f>
        <v>4.0227020000000002E-2</v>
      </c>
      <c r="J461" s="17" cm="1">
        <f t="array" ref="J461">_xlfn.XLOOKUP(1,(returns__6[ticker]=$J$1)*(returns__6[price_date]=H461),returns__6[simple_return],"")</f>
        <v>-4.8591069999999997E-3</v>
      </c>
      <c r="K461" s="17" cm="1">
        <f t="array" ref="K461">_xlfn.XLOOKUP(1,(returns__6[ticker]=$K$1)*(returns__6[price_date]=H461),returns__6[simple_return],"")</f>
        <v>-3.3443740999999999E-2</v>
      </c>
      <c r="L461" s="17" cm="1">
        <f t="array" ref="L461">_xlfn.XLOOKUP(1,(returns__6[ticker]=$L$1)*(returns__6[price_date]=H461),returns__6[simple_return],"")</f>
        <v>1.3748062E-2</v>
      </c>
      <c r="M461" s="17" cm="1">
        <f t="array" ref="M461">_xlfn.XLOOKUP(1,(returns__6[ticker]=$M$1)*(returns__6[price_date]=H461),returns__6[simple_return],"")</f>
        <v>3.7346538999999998E-2</v>
      </c>
      <c r="N461" s="17" cm="1">
        <f t="array" ref="N461">_xlfn.XLOOKUP(1,(returns__6[ticker]=$N$1)*(returns__6[price_date]=H461),returns__6[simple_return],"")</f>
        <v>-1.5504853000000001E-2</v>
      </c>
    </row>
    <row r="462" spans="1:14" x14ac:dyDescent="0.35">
      <c r="A462" t="s">
        <v>10</v>
      </c>
      <c r="B462" s="1">
        <v>45615</v>
      </c>
      <c r="C462">
        <v>89.34</v>
      </c>
      <c r="D462">
        <v>88.71</v>
      </c>
      <c r="E462">
        <v>7.101792E-3</v>
      </c>
      <c r="F462">
        <v>7.0766930000000002E-3</v>
      </c>
      <c r="H462" s="7">
        <v>46177</v>
      </c>
      <c r="I462" s="17" cm="1">
        <f t="array" ref="I462">_xlfn.XLOOKUP(1,($A$2:$A$3001=I$1)*($B$2:$B$3001=$H462),$E$2:$E$3001,"")</f>
        <v>-3.5611589999999999E-2</v>
      </c>
      <c r="J462" s="17" cm="1">
        <f t="array" ref="J462">_xlfn.XLOOKUP(1,(returns__6[ticker]=$J$1)*(returns__6[price_date]=H462),returns__6[simple_return],"")</f>
        <v>-0.12586858100000001</v>
      </c>
      <c r="K462" s="17" cm="1">
        <f t="array" ref="K462">_xlfn.XLOOKUP(1,(returns__6[ticker]=$K$1)*(returns__6[price_date]=H462),returns__6[simple_return],"")</f>
        <v>3.9791064000000001E-2</v>
      </c>
      <c r="L462" s="17" cm="1">
        <f t="array" ref="L462">_xlfn.XLOOKUP(1,(returns__6[ticker]=$L$1)*(returns__6[price_date]=H462),returns__6[simple_return],"")</f>
        <v>4.3094977999999999E-2</v>
      </c>
      <c r="M462" s="17" cm="1">
        <f t="array" ref="M462">_xlfn.XLOOKUP(1,(returns__6[ticker]=$M$1)*(returns__6[price_date]=H462),returns__6[simple_return],"")</f>
        <v>4.8997182E-2</v>
      </c>
      <c r="N462" s="17" cm="1">
        <f t="array" ref="N462">_xlfn.XLOOKUP(1,(returns__6[ticker]=$N$1)*(returns__6[price_date]=H462),returns__6[simple_return],"")</f>
        <v>2.4903969000000001E-2</v>
      </c>
    </row>
    <row r="463" spans="1:14" x14ac:dyDescent="0.35">
      <c r="A463" t="s">
        <v>11</v>
      </c>
      <c r="B463" s="1">
        <v>45615</v>
      </c>
      <c r="C463">
        <v>311.85000000000002</v>
      </c>
      <c r="D463">
        <v>312.16000000000003</v>
      </c>
      <c r="E463">
        <v>-9.9308100000000004E-4</v>
      </c>
      <c r="F463">
        <v>-9.9357400000000011E-4</v>
      </c>
      <c r="H463" s="7">
        <v>46178</v>
      </c>
      <c r="I463" s="17" cm="1">
        <f t="array" ref="I463">_xlfn.XLOOKUP(1,($A$2:$A$3001=I$1)*($B$2:$B$3001=$H463),$E$2:$E$3001,"")</f>
        <v>-0.10860091700000001</v>
      </c>
      <c r="J463" s="17" cm="1">
        <f t="array" ref="J463">_xlfn.XLOOKUP(1,(returns__6[ticker]=$J$1)*(returns__6[price_date]=H463),returns__6[simple_return],"")</f>
        <v>-7.9205556999999996E-2</v>
      </c>
      <c r="K463" s="17" cm="1">
        <f t="array" ref="K463">_xlfn.XLOOKUP(1,(returns__6[ticker]=$K$1)*(returns__6[price_date]=H463),returns__6[simple_return],"")</f>
        <v>-5.983426E-3</v>
      </c>
      <c r="L463" s="17" cm="1">
        <f t="array" ref="L463">_xlfn.XLOOKUP(1,(returns__6[ticker]=$L$1)*(returns__6[price_date]=H463),returns__6[simple_return],"")</f>
        <v>5.4653549999999999E-3</v>
      </c>
      <c r="M463" s="17" cm="1">
        <f t="array" ref="M463">_xlfn.XLOOKUP(1,(returns__6[ticker]=$M$1)*(returns__6[price_date]=H463),returns__6[simple_return],"")</f>
        <v>-0.16736719</v>
      </c>
      <c r="N463" s="17" cm="1">
        <f t="array" ref="N463">_xlfn.XLOOKUP(1,(returns__6[ticker]=$N$1)*(returns__6[price_date]=H463),returns__6[simple_return],"")</f>
        <v>1.0587793999999999E-2</v>
      </c>
    </row>
    <row r="464" spans="1:14" x14ac:dyDescent="0.35">
      <c r="A464" t="s">
        <v>6</v>
      </c>
      <c r="B464" s="1">
        <v>45616</v>
      </c>
      <c r="C464">
        <v>137.6</v>
      </c>
      <c r="D464">
        <v>139.38999999999999</v>
      </c>
      <c r="E464">
        <v>-1.2841666999999999E-2</v>
      </c>
      <c r="F464">
        <v>-1.2924834E-2</v>
      </c>
      <c r="H464" s="7">
        <v>46181</v>
      </c>
      <c r="I464" s="17" cm="1">
        <f t="array" ref="I464">_xlfn.XLOOKUP(1,($A$2:$A$3001=I$1)*($B$2:$B$3001=$H464),$E$2:$E$3001,"")</f>
        <v>5.1352974000000003E-2</v>
      </c>
      <c r="J464" s="17" cm="1">
        <f t="array" ref="J464">_xlfn.XLOOKUP(1,(returns__6[ticker]=$J$1)*(returns__6[price_date]=H464),returns__6[simple_return],"")</f>
        <v>2.8180332999999998E-2</v>
      </c>
      <c r="K464" s="17" cm="1">
        <f t="array" ref="K464">_xlfn.XLOOKUP(1,(returns__6[ticker]=$K$1)*(returns__6[price_date]=H464),returns__6[simple_return],"")</f>
        <v>5.2790830000000004E-3</v>
      </c>
      <c r="L464" s="17" cm="1">
        <f t="array" ref="L464">_xlfn.XLOOKUP(1,(returns__6[ticker]=$L$1)*(returns__6[price_date]=H464),returns__6[simple_return],"")</f>
        <v>1.5670573E-2</v>
      </c>
      <c r="M464" s="17" cm="1">
        <f t="array" ref="M464">_xlfn.XLOOKUP(1,(returns__6[ticker]=$M$1)*(returns__6[price_date]=H464),returns__6[simple_return],"")</f>
        <v>9.6329753000000004E-2</v>
      </c>
      <c r="N464" s="17" cm="1">
        <f t="array" ref="N464">_xlfn.XLOOKUP(1,(returns__6[ticker]=$N$1)*(returns__6[price_date]=H464),returns__6[simple_return],"")</f>
        <v>-1.2053032999999999E-2</v>
      </c>
    </row>
    <row r="465" spans="1:14" x14ac:dyDescent="0.35">
      <c r="A465" t="s">
        <v>7</v>
      </c>
      <c r="B465" s="1">
        <v>45616</v>
      </c>
      <c r="C465">
        <v>163.25</v>
      </c>
      <c r="D465">
        <v>165.35</v>
      </c>
      <c r="E465">
        <v>-1.2700332999999999E-2</v>
      </c>
      <c r="F465">
        <v>-1.2781671E-2</v>
      </c>
      <c r="H465" s="7">
        <v>46182</v>
      </c>
      <c r="I465" s="17" cm="1">
        <f t="array" ref="I465">_xlfn.XLOOKUP(1,($A$2:$A$3001=I$1)*($B$2:$B$3001=$H465),$E$2:$E$3001,"")</f>
        <v>-3.0224543E-2</v>
      </c>
      <c r="J465" s="17" cm="1">
        <f t="array" ref="J465">_xlfn.XLOOKUP(1,(returns__6[ticker]=$J$1)*(returns__6[price_date]=H465),returns__6[simple_return],"")</f>
        <v>-1.1195159E-2</v>
      </c>
      <c r="K465" s="17" cm="1">
        <f t="array" ref="K465">_xlfn.XLOOKUP(1,(returns__6[ticker]=$K$1)*(returns__6[price_date]=H465),returns__6[simple_return],"")</f>
        <v>1.946846E-2</v>
      </c>
      <c r="L465" s="17" cm="1">
        <f t="array" ref="L465">_xlfn.XLOOKUP(1,(returns__6[ticker]=$L$1)*(returns__6[price_date]=H465),returns__6[simple_return],"")</f>
        <v>-3.8898320000000002E-3</v>
      </c>
      <c r="M465" s="17" cm="1">
        <f t="array" ref="M465">_xlfn.XLOOKUP(1,(returns__6[ticker]=$M$1)*(returns__6[price_date]=H465),returns__6[simple_return],"")</f>
        <v>-7.6060239000000002E-2</v>
      </c>
      <c r="N465" s="17" cm="1">
        <f t="array" ref="N465">_xlfn.XLOOKUP(1,(returns__6[ticker]=$N$1)*(returns__6[price_date]=H465),returns__6[simple_return],"")</f>
        <v>1.6829856000000001E-2</v>
      </c>
    </row>
    <row r="466" spans="1:14" x14ac:dyDescent="0.35">
      <c r="A466" t="s">
        <v>8</v>
      </c>
      <c r="B466" s="1">
        <v>45616</v>
      </c>
      <c r="C466">
        <v>287.70999999999998</v>
      </c>
      <c r="D466">
        <v>285.55</v>
      </c>
      <c r="E466">
        <v>7.5643500000000001E-3</v>
      </c>
      <c r="F466">
        <v>7.5358830000000002E-3</v>
      </c>
      <c r="H466" s="7">
        <v>46183</v>
      </c>
      <c r="I466" s="17" cm="1">
        <f t="array" ref="I466">_xlfn.XLOOKUP(1,($A$2:$A$3001=I$1)*($B$2:$B$3001=$H466),$E$2:$E$3001,"")</f>
        <v>-4.8600450000000003E-2</v>
      </c>
      <c r="J466" s="17" cm="1">
        <f t="array" ref="J466">_xlfn.XLOOKUP(1,(returns__6[ticker]=$J$1)*(returns__6[price_date]=H466),returns__6[simple_return],"")</f>
        <v>-5.1152590999999997E-2</v>
      </c>
      <c r="K466" s="17" cm="1">
        <f t="array" ref="K466">_xlfn.XLOOKUP(1,(returns__6[ticker]=$K$1)*(returns__6[price_date]=H466),returns__6[simple_return],"")</f>
        <v>-1.5830139999999999E-2</v>
      </c>
      <c r="L466" s="17" cm="1">
        <f t="array" ref="L466">_xlfn.XLOOKUP(1,(returns__6[ticker]=$L$1)*(returns__6[price_date]=H466),returns__6[simple_return],"")</f>
        <v>-7.2596709999999997E-3</v>
      </c>
      <c r="M466" s="17" cm="1">
        <f t="array" ref="M466">_xlfn.XLOOKUP(1,(returns__6[ticker]=$M$1)*(returns__6[price_date]=H466),returns__6[simple_return],"")</f>
        <v>-5.3544663999999999E-2</v>
      </c>
      <c r="N466" s="17" cm="1">
        <f t="array" ref="N466">_xlfn.XLOOKUP(1,(returns__6[ticker]=$N$1)*(returns__6[price_date]=H466),returns__6[simple_return],"")</f>
        <v>-6.4297800000000004E-3</v>
      </c>
    </row>
    <row r="467" spans="1:14" x14ac:dyDescent="0.35">
      <c r="A467" t="s">
        <v>9</v>
      </c>
      <c r="B467" s="1">
        <v>45616</v>
      </c>
      <c r="C467">
        <v>753.41</v>
      </c>
      <c r="D467">
        <v>729.73</v>
      </c>
      <c r="E467">
        <v>3.2450357999999999E-2</v>
      </c>
      <c r="F467">
        <v>3.1934966000000002E-2</v>
      </c>
      <c r="H467" s="7">
        <v>46184</v>
      </c>
      <c r="I467" s="17" cm="1">
        <f t="array" ref="I467">_xlfn.XLOOKUP(1,($A$2:$A$3001=I$1)*($B$2:$B$3001=$H467),$E$2:$E$3001,"")</f>
        <v>7.9686119E-2</v>
      </c>
      <c r="J467" s="17" cm="1">
        <f t="array" ref="J467">_xlfn.XLOOKUP(1,(returns__6[ticker]=$J$1)*(returns__6[price_date]=H467),returns__6[simple_return],"")</f>
        <v>3.6199945999999997E-2</v>
      </c>
      <c r="K467" s="17" cm="1">
        <f t="array" ref="K467">_xlfn.XLOOKUP(1,(returns__6[ticker]=$K$1)*(returns__6[price_date]=H467),returns__6[simple_return],"")</f>
        <v>1.6435821E-2</v>
      </c>
      <c r="L467" s="17" cm="1">
        <f t="array" ref="L467">_xlfn.XLOOKUP(1,(returns__6[ticker]=$L$1)*(returns__6[price_date]=H467),returns__6[simple_return],"")</f>
        <v>2.1630278999999999E-2</v>
      </c>
      <c r="M467" s="17" cm="1">
        <f t="array" ref="M467">_xlfn.XLOOKUP(1,(returns__6[ticker]=$M$1)*(returns__6[price_date]=H467),returns__6[simple_return],"")</f>
        <v>0.111326656</v>
      </c>
      <c r="N467" s="17" cm="1">
        <f t="array" ref="N467">_xlfn.XLOOKUP(1,(returns__6[ticker]=$N$1)*(returns__6[price_date]=H467),returns__6[simple_return],"")</f>
        <v>-1.2106762E-2</v>
      </c>
    </row>
    <row r="468" spans="1:14" x14ac:dyDescent="0.35">
      <c r="A468" t="s">
        <v>10</v>
      </c>
      <c r="B468" s="1">
        <v>45616</v>
      </c>
      <c r="C468">
        <v>89.86</v>
      </c>
      <c r="D468">
        <v>89.34</v>
      </c>
      <c r="E468">
        <v>5.8204609999999999E-3</v>
      </c>
      <c r="F468">
        <v>5.8035880000000001E-3</v>
      </c>
      <c r="H468" s="7">
        <v>46185</v>
      </c>
      <c r="I468" s="17" cm="1">
        <f t="array" ref="I468">_xlfn.XLOOKUP(1,($A$2:$A$3001=I$1)*($B$2:$B$3001=$H468),$E$2:$E$3001,"")</f>
        <v>4.7333401999999997E-2</v>
      </c>
      <c r="J468" s="17" cm="1">
        <f t="array" ref="J468">_xlfn.XLOOKUP(1,(returns__6[ticker]=$J$1)*(returns__6[price_date]=H468),returns__6[simple_return],"")</f>
        <v>-9.0774700000000007E-3</v>
      </c>
      <c r="K468" s="17" cm="1">
        <f t="array" ref="K468">_xlfn.XLOOKUP(1,(returns__6[ticker]=$K$1)*(returns__6[price_date]=H468),returns__6[simple_return],"")</f>
        <v>2.1821720999999999E-2</v>
      </c>
      <c r="L468" s="17" cm="1">
        <f t="array" ref="L468">_xlfn.XLOOKUP(1,(returns__6[ticker]=$L$1)*(returns__6[price_date]=H468),returns__6[simple_return],"")</f>
        <v>-2.4075111E-2</v>
      </c>
      <c r="M468" s="17" cm="1">
        <f t="array" ref="M468">_xlfn.XLOOKUP(1,(returns__6[ticker]=$M$1)*(returns__6[price_date]=H468),returns__6[simple_return],"")</f>
        <v>-3.598019E-3</v>
      </c>
      <c r="N468" s="17" cm="1">
        <f t="array" ref="N468">_xlfn.XLOOKUP(1,(returns__6[ticker]=$N$1)*(returns__6[price_date]=H468),returns__6[simple_return],"")</f>
        <v>1.0468579E-2</v>
      </c>
    </row>
    <row r="469" spans="1:14" x14ac:dyDescent="0.35">
      <c r="A469" t="s">
        <v>11</v>
      </c>
      <c r="B469" s="1">
        <v>45616</v>
      </c>
      <c r="C469">
        <v>307.39</v>
      </c>
      <c r="D469">
        <v>311.85000000000002</v>
      </c>
      <c r="E469">
        <v>-1.4301748E-2</v>
      </c>
      <c r="F469">
        <v>-1.4405003E-2</v>
      </c>
      <c r="H469" s="7">
        <v>46188</v>
      </c>
      <c r="I469" s="17" cm="1">
        <f t="array" ref="I469">_xlfn.XLOOKUP(1,($A$2:$A$3001=I$1)*($B$2:$B$3001=$H469),$E$2:$E$3001,"")</f>
        <v>6.9765623999999998E-2</v>
      </c>
      <c r="J469" s="17" cm="1">
        <f t="array" ref="J469">_xlfn.XLOOKUP(1,(returns__6[ticker]=$J$1)*(returns__6[price_date]=H469),returns__6[simple_return],"")</f>
        <v>3.1067605000000002E-2</v>
      </c>
      <c r="K469" s="17" cm="1">
        <f t="array" ref="K469">_xlfn.XLOOKUP(1,(returns__6[ticker]=$K$1)*(returns__6[price_date]=H469),returns__6[simple_return],"")</f>
        <v>3.0543265E-2</v>
      </c>
      <c r="L469" s="17" cm="1">
        <f t="array" ref="L469">_xlfn.XLOOKUP(1,(returns__6[ticker]=$L$1)*(returns__6[price_date]=H469),returns__6[simple_return],"")</f>
        <v>-3.2215360000000001E-3</v>
      </c>
      <c r="M469" s="17" cm="1">
        <f t="array" ref="M469">_xlfn.XLOOKUP(1,(returns__6[ticker]=$M$1)*(returns__6[price_date]=H469),returns__6[simple_return],"")</f>
        <v>0.104326064</v>
      </c>
      <c r="N469" s="17" cm="1">
        <f t="array" ref="N469">_xlfn.XLOOKUP(1,(returns__6[ticker]=$N$1)*(returns__6[price_date]=H469),returns__6[simple_return],"")</f>
        <v>4.4356220000000002E-3</v>
      </c>
    </row>
    <row r="470" spans="1:14" x14ac:dyDescent="0.35">
      <c r="A470" t="s">
        <v>6</v>
      </c>
      <c r="B470" s="1">
        <v>45617</v>
      </c>
      <c r="C470">
        <v>137.49</v>
      </c>
      <c r="D470">
        <v>137.6</v>
      </c>
      <c r="E470">
        <v>-7.99419E-4</v>
      </c>
      <c r="F470">
        <v>-7.9973800000000003E-4</v>
      </c>
      <c r="H470" s="7">
        <v>46189</v>
      </c>
      <c r="I470" s="17" cm="1">
        <f t="array" ref="I470">_xlfn.XLOOKUP(1,($A$2:$A$3001=I$1)*($B$2:$B$3001=$H470),$E$2:$E$3001,"")</f>
        <v>-7.3036582000000003E-2</v>
      </c>
      <c r="J470" s="17" cm="1">
        <f t="array" ref="J470">_xlfn.XLOOKUP(1,(returns__6[ticker]=$J$1)*(returns__6[price_date]=H470),returns__6[simple_return],"")</f>
        <v>-4.3737625000000002E-2</v>
      </c>
      <c r="K470" s="17" cm="1">
        <f t="array" ref="K470">_xlfn.XLOOKUP(1,(returns__6[ticker]=$K$1)*(returns__6[price_date]=H470),returns__6[simple_return],"")</f>
        <v>1.5981871000000002E-2</v>
      </c>
      <c r="L470" s="17" cm="1">
        <f t="array" ref="L470">_xlfn.XLOOKUP(1,(returns__6[ticker]=$L$1)*(returns__6[price_date]=H470),returns__6[simple_return],"")</f>
        <v>-6.0654359999999996E-3</v>
      </c>
      <c r="M470" s="17" cm="1">
        <f t="array" ref="M470">_xlfn.XLOOKUP(1,(returns__6[ticker]=$M$1)*(returns__6[price_date]=H470),returns__6[simple_return],"")</f>
        <v>-9.7804973000000003E-2</v>
      </c>
      <c r="N470" s="17" cm="1">
        <f t="array" ref="N470">_xlfn.XLOOKUP(1,(returns__6[ticker]=$N$1)*(returns__6[price_date]=H470),returns__6[simple_return],"")</f>
        <v>2.8719659000000002E-2</v>
      </c>
    </row>
    <row r="471" spans="1:14" x14ac:dyDescent="0.35">
      <c r="A471" t="s">
        <v>7</v>
      </c>
      <c r="B471" s="1">
        <v>45617</v>
      </c>
      <c r="C471">
        <v>163.94</v>
      </c>
      <c r="D471">
        <v>163.25</v>
      </c>
      <c r="E471">
        <v>4.2266459999999997E-3</v>
      </c>
      <c r="F471">
        <v>4.2177389999999999E-3</v>
      </c>
      <c r="H471" s="7">
        <v>46190</v>
      </c>
      <c r="I471" s="17" cm="1">
        <f t="array" ref="I471">_xlfn.XLOOKUP(1,($A$2:$A$3001=I$1)*($B$2:$B$3001=$H471),$E$2:$E$3001,"")</f>
        <v>1.0230833999999999E-2</v>
      </c>
      <c r="J471" s="17" cm="1">
        <f t="array" ref="J471">_xlfn.XLOOKUP(1,(returns__6[ticker]=$J$1)*(returns__6[price_date]=H471),returns__6[simple_return],"")</f>
        <v>4.2977357000000001E-2</v>
      </c>
      <c r="K471" s="17" cm="1">
        <f t="array" ref="K471">_xlfn.XLOOKUP(1,(returns__6[ticker]=$K$1)*(returns__6[price_date]=H471),returns__6[simple_return],"")</f>
        <v>-5.8695799999999995E-4</v>
      </c>
      <c r="L471" s="17" cm="1">
        <f t="array" ref="L471">_xlfn.XLOOKUP(1,(returns__6[ticker]=$L$1)*(returns__6[price_date]=H471),returns__6[simple_return],"")</f>
        <v>-9.3541200000000005E-3</v>
      </c>
      <c r="M471" s="17" cm="1">
        <f t="array" ref="M471">_xlfn.XLOOKUP(1,(returns__6[ticker]=$M$1)*(returns__6[price_date]=H471),returns__6[simple_return],"")</f>
        <v>3.900671E-2</v>
      </c>
      <c r="N471" s="17" cm="1">
        <f t="array" ref="N471">_xlfn.XLOOKUP(1,(returns__6[ticker]=$N$1)*(returns__6[price_date]=H471),returns__6[simple_return],"")</f>
        <v>-8.2252639999999995E-3</v>
      </c>
    </row>
    <row r="472" spans="1:14" x14ac:dyDescent="0.35">
      <c r="A472" t="s">
        <v>8</v>
      </c>
      <c r="B472" s="1">
        <v>45617</v>
      </c>
      <c r="C472">
        <v>293</v>
      </c>
      <c r="D472">
        <v>287.70999999999998</v>
      </c>
      <c r="E472">
        <v>1.8386570000000001E-2</v>
      </c>
      <c r="F472">
        <v>1.8219580999999999E-2</v>
      </c>
      <c r="H472" s="7">
        <v>46191</v>
      </c>
      <c r="I472" s="17" cm="1">
        <f t="array" ref="I472">_xlfn.XLOOKUP(1,($A$2:$A$3001=I$1)*($B$2:$B$3001=$H472),$E$2:$E$3001,"")</f>
        <v>4.8567749E-2</v>
      </c>
      <c r="J472" s="17" cm="1">
        <f t="array" ref="J472">_xlfn.XLOOKUP(1,(returns__6[ticker]=$J$1)*(returns__6[price_date]=H472),returns__6[simple_return],"")</f>
        <v>4.6958514E-2</v>
      </c>
      <c r="K472" s="17" cm="1">
        <f t="array" ref="K472">_xlfn.XLOOKUP(1,(returns__6[ticker]=$K$1)*(returns__6[price_date]=H472),returns__6[simple_return],"")</f>
        <v>-7.458742E-3</v>
      </c>
      <c r="L472" s="17" cm="1">
        <f t="array" ref="L472">_xlfn.XLOOKUP(1,(returns__6[ticker]=$L$1)*(returns__6[price_date]=H472),returns__6[simple_return],"")</f>
        <v>-1.2077338E-2</v>
      </c>
      <c r="M472" s="17" cm="1">
        <f t="array" ref="M472">_xlfn.XLOOKUP(1,(returns__6[ticker]=$M$1)*(returns__6[price_date]=H472),returns__6[simple_return],"")</f>
        <v>7.2666989000000001E-2</v>
      </c>
      <c r="N472" s="17" cm="1">
        <f t="array" ref="N472">_xlfn.XLOOKUP(1,(returns__6[ticker]=$N$1)*(returns__6[price_date]=H472),returns__6[simple_return],"")</f>
        <v>-9.5042070000000006E-3</v>
      </c>
    </row>
    <row r="473" spans="1:14" x14ac:dyDescent="0.35">
      <c r="A473" t="s">
        <v>9</v>
      </c>
      <c r="B473" s="1">
        <v>45617</v>
      </c>
      <c r="C473">
        <v>749.92</v>
      </c>
      <c r="D473">
        <v>753.41</v>
      </c>
      <c r="E473">
        <v>-4.6322719999999998E-3</v>
      </c>
      <c r="F473">
        <v>-4.6430339999999999E-3</v>
      </c>
      <c r="H473" s="7">
        <v>46195</v>
      </c>
      <c r="I473" s="17" cm="1">
        <f t="array" ref="I473">_xlfn.XLOOKUP(1,($A$2:$A$3001=I$1)*($B$2:$B$3001=$H473),$E$2:$E$3001,"")</f>
        <v>2.6536651000000001E-2</v>
      </c>
      <c r="J473" s="17" cm="1">
        <f t="array" ref="J473">_xlfn.XLOOKUP(1,(returns__6[ticker]=$J$1)*(returns__6[price_date]=H473),returns__6[simple_return],"")</f>
        <v>-4.6724201E-2</v>
      </c>
      <c r="K473" s="17" cm="1">
        <f t="array" ref="K473">_xlfn.XLOOKUP(1,(returns__6[ticker]=$K$1)*(returns__6[price_date]=H473),returns__6[simple_return],"")</f>
        <v>2.0710100000000001E-4</v>
      </c>
      <c r="L473" s="17" cm="1">
        <f t="array" ref="L473">_xlfn.XLOOKUP(1,(returns__6[ticker]=$L$1)*(returns__6[price_date]=H473),returns__6[simple_return],"")</f>
        <v>3.1950630000000002E-3</v>
      </c>
      <c r="M473" s="17" cm="1">
        <f t="array" ref="M473">_xlfn.XLOOKUP(1,(returns__6[ticker]=$M$1)*(returns__6[price_date]=H473),returns__6[simple_return],"")</f>
        <v>-8.7578080000000006E-3</v>
      </c>
      <c r="N473" s="17" cm="1">
        <f t="array" ref="N473">_xlfn.XLOOKUP(1,(returns__6[ticker]=$N$1)*(returns__6[price_date]=H473),returns__6[simple_return],"")</f>
        <v>-1.9557509999999999E-3</v>
      </c>
    </row>
    <row r="474" spans="1:14" x14ac:dyDescent="0.35">
      <c r="A474" t="s">
        <v>10</v>
      </c>
      <c r="B474" s="1">
        <v>45617</v>
      </c>
      <c r="C474">
        <v>92.94</v>
      </c>
      <c r="D474">
        <v>89.86</v>
      </c>
      <c r="E474">
        <v>3.427554E-2</v>
      </c>
      <c r="F474">
        <v>3.3701219999999997E-2</v>
      </c>
      <c r="H474" s="7">
        <v>46196</v>
      </c>
      <c r="I474" s="17" cm="1">
        <f t="array" ref="I474">_xlfn.XLOOKUP(1,($A$2:$A$3001=I$1)*($B$2:$B$3001=$H474),$E$2:$E$3001,"")</f>
        <v>-5.7611080000000002E-2</v>
      </c>
      <c r="J474" s="17" cm="1">
        <f t="array" ref="J474">_xlfn.XLOOKUP(1,(returns__6[ticker]=$J$1)*(returns__6[price_date]=H474),returns__6[simple_return],"")</f>
        <v>-3.0551093000000001E-2</v>
      </c>
      <c r="K474" s="17" cm="1">
        <f t="array" ref="K474">_xlfn.XLOOKUP(1,(returns__6[ticker]=$K$1)*(returns__6[price_date]=H474),returns__6[simple_return],"")</f>
        <v>-8.5781099999999999E-4</v>
      </c>
      <c r="L474" s="17" cm="1">
        <f t="array" ref="L474">_xlfn.XLOOKUP(1,(returns__6[ticker]=$L$1)*(returns__6[price_date]=H474),returns__6[simple_return],"")</f>
        <v>4.5368759999999996E-3</v>
      </c>
      <c r="M474" s="17" cm="1">
        <f t="array" ref="M474">_xlfn.XLOOKUP(1,(returns__6[ticker]=$M$1)*(returns__6[price_date]=H474),returns__6[simple_return],"")</f>
        <v>-9.3613979999999999E-2</v>
      </c>
      <c r="N474" s="17" cm="1">
        <f t="array" ref="N474">_xlfn.XLOOKUP(1,(returns__6[ticker]=$N$1)*(returns__6[price_date]=H474),returns__6[simple_return],"")</f>
        <v>5.7562769999999997E-3</v>
      </c>
    </row>
    <row r="475" spans="1:14" x14ac:dyDescent="0.35">
      <c r="A475" t="s">
        <v>11</v>
      </c>
      <c r="B475" s="1">
        <v>45617</v>
      </c>
      <c r="C475">
        <v>309.89999999999998</v>
      </c>
      <c r="D475">
        <v>307.39</v>
      </c>
      <c r="E475">
        <v>8.1655229999999992E-3</v>
      </c>
      <c r="F475">
        <v>8.1323650000000008E-3</v>
      </c>
      <c r="H475" s="7">
        <v>46197</v>
      </c>
      <c r="I475" s="17" cm="1">
        <f t="array" ref="I475">_xlfn.XLOOKUP(1,($A$2:$A$3001=I$1)*($B$2:$B$3001=$H475),$E$2:$E$3001,"")</f>
        <v>-2.1159999999999999E-4</v>
      </c>
      <c r="J475" s="17" cm="1">
        <f t="array" ref="J475">_xlfn.XLOOKUP(1,(returns__6[ticker]=$J$1)*(returns__6[price_date]=H475),returns__6[simple_return],"")</f>
        <v>5.0506379999999997E-3</v>
      </c>
      <c r="K475" s="17" cm="1">
        <f t="array" ref="K475">_xlfn.XLOOKUP(1,(returns__6[ticker]=$K$1)*(returns__6[price_date]=H475),returns__6[simple_return],"")</f>
        <v>1.4151222999999999E-2</v>
      </c>
      <c r="L475" s="17" cm="1">
        <f t="array" ref="L475">_xlfn.XLOOKUP(1,(returns__6[ticker]=$L$1)*(returns__6[price_date]=H475),returns__6[simple_return],"")</f>
        <v>9.1953610000000009E-3</v>
      </c>
      <c r="M475" s="17" cm="1">
        <f t="array" ref="M475">_xlfn.XLOOKUP(1,(returns__6[ticker]=$M$1)*(returns__6[price_date]=H475),returns__6[simple_return],"")</f>
        <v>-8.3858950000000008E-3</v>
      </c>
      <c r="N475" s="17" cm="1">
        <f t="array" ref="N475">_xlfn.XLOOKUP(1,(returns__6[ticker]=$N$1)*(returns__6[price_date]=H475),returns__6[simple_return],"")</f>
        <v>1.1416219999999999E-2</v>
      </c>
    </row>
    <row r="476" spans="1:14" x14ac:dyDescent="0.35">
      <c r="A476" t="s">
        <v>6</v>
      </c>
      <c r="B476" s="1">
        <v>45618</v>
      </c>
      <c r="C476">
        <v>138.35</v>
      </c>
      <c r="D476">
        <v>137.49</v>
      </c>
      <c r="E476">
        <v>6.2550000000000001E-3</v>
      </c>
      <c r="F476">
        <v>6.2355190000000001E-3</v>
      </c>
      <c r="H476" s="7">
        <v>46198</v>
      </c>
      <c r="I476" s="17" cm="1">
        <f t="array" ref="I476">_xlfn.XLOOKUP(1,($A$2:$A$3001=I$1)*($B$2:$B$3001=$H476),$E$2:$E$3001,"")</f>
        <v>2.468542E-2</v>
      </c>
      <c r="J476" s="17" cm="1">
        <f t="array" ref="J476">_xlfn.XLOOKUP(1,(returns__6[ticker]=$J$1)*(returns__6[price_date]=H476),returns__6[simple_return],"")</f>
        <v>-8.2707360000000008E-3</v>
      </c>
      <c r="K476" s="17" cm="1">
        <f t="array" ref="K476">_xlfn.XLOOKUP(1,(returns__6[ticker]=$K$1)*(returns__6[price_date]=H476),returns__6[simple_return],"")</f>
        <v>-2.9191999999999998E-4</v>
      </c>
      <c r="L476" s="17" cm="1">
        <f t="array" ref="L476">_xlfn.XLOOKUP(1,(returns__6[ticker]=$L$1)*(returns__6[price_date]=H476),returns__6[simple_return],"")</f>
        <v>9.3353380000000003E-3</v>
      </c>
      <c r="M476" s="17" cm="1">
        <f t="array" ref="M476">_xlfn.XLOOKUP(1,(returns__6[ticker]=$M$1)*(returns__6[price_date]=H476),returns__6[simple_return],"")</f>
        <v>1.6479942000000001E-2</v>
      </c>
      <c r="N476" s="17" cm="1">
        <f t="array" ref="N476">_xlfn.XLOOKUP(1,(returns__6[ticker]=$N$1)*(returns__6[price_date]=H476),returns__6[simple_return],"")</f>
        <v>-5.1470370000000001E-3</v>
      </c>
    </row>
    <row r="477" spans="1:14" x14ac:dyDescent="0.35">
      <c r="A477" t="s">
        <v>7</v>
      </c>
      <c r="B477" s="1">
        <v>45618</v>
      </c>
      <c r="C477">
        <v>164.23</v>
      </c>
      <c r="D477">
        <v>163.94</v>
      </c>
      <c r="E477">
        <v>1.7689400000000001E-3</v>
      </c>
      <c r="F477">
        <v>1.7673770000000001E-3</v>
      </c>
      <c r="H477" s="7">
        <v>46199</v>
      </c>
      <c r="I477" s="17" cm="1">
        <f t="array" ref="I477">_xlfn.XLOOKUP(1,($A$2:$A$3001=I$1)*($B$2:$B$3001=$H477),$E$2:$E$3001,"")</f>
        <v>-2.0635785E-2</v>
      </c>
      <c r="J477" s="17" cm="1">
        <f t="array" ref="J477">_xlfn.XLOOKUP(1,(returns__6[ticker]=$J$1)*(returns__6[price_date]=H477),returns__6[simple_return],"")</f>
        <v>-3.6657782E-2</v>
      </c>
      <c r="K477" s="17" cm="1">
        <f t="array" ref="K477">_xlfn.XLOOKUP(1,(returns__6[ticker]=$K$1)*(returns__6[price_date]=H477),returns__6[simple_return],"")</f>
        <v>-6.1321029999999999E-3</v>
      </c>
      <c r="L477" s="17" cm="1">
        <f t="array" ref="L477">_xlfn.XLOOKUP(1,(returns__6[ticker]=$L$1)*(returns__6[price_date]=H477),returns__6[simple_return],"")</f>
        <v>7.1322792999999995E-2</v>
      </c>
      <c r="M477" s="17" cm="1">
        <f t="array" ref="M477">_xlfn.XLOOKUP(1,(returns__6[ticker]=$M$1)*(returns__6[price_date]=H477),returns__6[simple_return],"")</f>
        <v>-5.1518168000000003E-2</v>
      </c>
      <c r="N477" s="17" cm="1">
        <f t="array" ref="N477">_xlfn.XLOOKUP(1,(returns__6[ticker]=$N$1)*(returns__6[price_date]=H477),returns__6[simple_return],"")</f>
        <v>1.7275808E-2</v>
      </c>
    </row>
    <row r="478" spans="1:14" x14ac:dyDescent="0.35">
      <c r="A478" t="s">
        <v>8</v>
      </c>
      <c r="B478" s="1">
        <v>45618</v>
      </c>
      <c r="C478">
        <v>301.3</v>
      </c>
      <c r="D478">
        <v>293</v>
      </c>
      <c r="E478">
        <v>2.8327644999999999E-2</v>
      </c>
      <c r="F478">
        <v>2.7933837E-2</v>
      </c>
      <c r="H478" s="7">
        <v>46202</v>
      </c>
      <c r="I478" s="17" cm="1">
        <f t="array" ref="I478">_xlfn.XLOOKUP(1,($A$2:$A$3001=I$1)*($B$2:$B$3001=$H478),$E$2:$E$3001,"")</f>
        <v>3.4337973000000001E-2</v>
      </c>
      <c r="J478" s="17" cm="1">
        <f t="array" ref="J478">_xlfn.XLOOKUP(1,(returns__6[ticker]=$J$1)*(returns__6[price_date]=H478),returns__6[simple_return],"")</f>
        <v>2.0355049E-2</v>
      </c>
      <c r="K478" s="17" cm="1">
        <f t="array" ref="K478">_xlfn.XLOOKUP(1,(returns__6[ticker]=$K$1)*(returns__6[price_date]=H478),returns__6[simple_return],"")</f>
        <v>1.5277940000000001E-3</v>
      </c>
      <c r="L478" s="17" cm="1">
        <f t="array" ref="L478">_xlfn.XLOOKUP(1,(returns__6[ticker]=$L$1)*(returns__6[price_date]=H478),returns__6[simple_return],"")</f>
        <v>1.8052842E-2</v>
      </c>
      <c r="M478" s="17" cm="1">
        <f t="array" ref="M478">_xlfn.XLOOKUP(1,(returns__6[ticker]=$M$1)*(returns__6[price_date]=H478),returns__6[simple_return],"")</f>
        <v>4.1159051000000002E-2</v>
      </c>
      <c r="N478" s="17" cm="1">
        <f t="array" ref="N478">_xlfn.XLOOKUP(1,(returns__6[ticker]=$N$1)*(returns__6[price_date]=H478),returns__6[simple_return],"")</f>
        <v>1.6119918E-2</v>
      </c>
    </row>
    <row r="479" spans="1:14" x14ac:dyDescent="0.35">
      <c r="A479" t="s">
        <v>9</v>
      </c>
      <c r="B479" s="1">
        <v>45618</v>
      </c>
      <c r="C479">
        <v>748.01</v>
      </c>
      <c r="D479">
        <v>749.92</v>
      </c>
      <c r="E479">
        <v>-2.5469379999999999E-3</v>
      </c>
      <c r="F479">
        <v>-2.5501870000000002E-3</v>
      </c>
      <c r="H479" s="7">
        <v>46203</v>
      </c>
      <c r="I479" s="17" cm="1">
        <f t="array" ref="I479">_xlfn.XLOOKUP(1,($A$2:$A$3001=I$1)*($B$2:$B$3001=$H479),$E$2:$E$3001,"")</f>
        <v>7.6776214999999995E-2</v>
      </c>
      <c r="J479" s="17" cm="1">
        <f t="array" ref="J479">_xlfn.XLOOKUP(1,(returns__6[ticker]=$J$1)*(returns__6[price_date]=H479),returns__6[simple_return],"")</f>
        <v>1.4230098E-2</v>
      </c>
      <c r="K479" s="17" cm="1">
        <f t="array" ref="K479">_xlfn.XLOOKUP(1,(returns__6[ticker]=$K$1)*(returns__6[price_date]=H479),returns__6[simple_return],"")</f>
        <v>-7.7153250000000003E-3</v>
      </c>
      <c r="L479" s="17" cm="1">
        <f t="array" ref="L479">_xlfn.XLOOKUP(1,(returns__6[ticker]=$L$1)*(returns__6[price_date]=H479),returns__6[simple_return],"")</f>
        <v>-2.4798159E-2</v>
      </c>
      <c r="M479" s="17" cm="1">
        <f t="array" ref="M479">_xlfn.XLOOKUP(1,(returns__6[ticker]=$M$1)*(returns__6[price_date]=H479),returns__6[simple_return],"")</f>
        <v>7.2511250999999999E-2</v>
      </c>
      <c r="N479" s="17" cm="1">
        <f t="array" ref="N479">_xlfn.XLOOKUP(1,(returns__6[ticker]=$N$1)*(returns__6[price_date]=H479),returns__6[simple_return],"")</f>
        <v>4.2148400000000001E-3</v>
      </c>
    </row>
    <row r="480" spans="1:14" x14ac:dyDescent="0.35">
      <c r="A480" t="s">
        <v>10</v>
      </c>
      <c r="B480" s="1">
        <v>45618</v>
      </c>
      <c r="C480">
        <v>92.51</v>
      </c>
      <c r="D480">
        <v>92.94</v>
      </c>
      <c r="E480">
        <v>-4.6266409999999999E-3</v>
      </c>
      <c r="F480">
        <v>-4.6373769999999998E-3</v>
      </c>
      <c r="H480" s="7">
        <v>46204</v>
      </c>
      <c r="I480" s="17" cm="1">
        <f t="array" ref="I480">_xlfn.XLOOKUP(1,($A$2:$A$3001=I$1)*($B$2:$B$3001=$H480),$E$2:$E$3001,"")</f>
        <v>-6.8909125000000002E-2</v>
      </c>
      <c r="J480" s="17" cm="1">
        <f t="array" ref="J480">_xlfn.XLOOKUP(1,(returns__6[ticker]=$J$1)*(returns__6[price_date]=H480),returns__6[simple_return],"")</f>
        <v>-2.2263402000000002E-2</v>
      </c>
      <c r="K480" s="17" cm="1">
        <f t="array" ref="K480">_xlfn.XLOOKUP(1,(returns__6[ticker]=$K$1)*(returns__6[price_date]=H480),returns__6[simple_return],"")</f>
        <v>2.8824834000000001E-2</v>
      </c>
      <c r="L480" s="17" cm="1">
        <f t="array" ref="L480">_xlfn.XLOOKUP(1,(returns__6[ticker]=$L$1)*(returns__6[price_date]=H480),returns__6[simple_return],"")</f>
        <v>-6.411379E-3</v>
      </c>
      <c r="M480" s="17" cm="1">
        <f t="array" ref="M480">_xlfn.XLOOKUP(1,(returns__6[ticker]=$M$1)*(returns__6[price_date]=H480),returns__6[simple_return],"")</f>
        <v>-8.6743428999999997E-2</v>
      </c>
      <c r="N480" s="17" cm="1">
        <f t="array" ref="N480">_xlfn.XLOOKUP(1,(returns__6[ticker]=$N$1)*(returns__6[price_date]=H480),returns__6[simple_return],"")</f>
        <v>2.3288349999999999E-2</v>
      </c>
    </row>
    <row r="481" spans="1:14" x14ac:dyDescent="0.35">
      <c r="A481" t="s">
        <v>11</v>
      </c>
      <c r="B481" s="1">
        <v>45618</v>
      </c>
      <c r="C481">
        <v>309.92</v>
      </c>
      <c r="D481">
        <v>309.89999999999998</v>
      </c>
      <c r="E481">
        <v>6.4536900000000002E-5</v>
      </c>
      <c r="F481">
        <v>6.4534899999999998E-5</v>
      </c>
      <c r="H481" s="7">
        <v>46205</v>
      </c>
      <c r="I481" s="17" cm="1">
        <f t="array" ref="I481">_xlfn.XLOOKUP(1,($A$2:$A$3001=I$1)*($B$2:$B$3001=$H481),$E$2:$E$3001,"")</f>
        <v>-4.2634225999999997E-2</v>
      </c>
      <c r="J481" s="17" cm="1">
        <f t="array" ref="J481">_xlfn.XLOOKUP(1,(returns__6[ticker]=$J$1)*(returns__6[price_date]=H481),returns__6[simple_return],"")</f>
        <v>-2.4069963E-2</v>
      </c>
      <c r="K481" s="17" cm="1">
        <f t="array" ref="K481">_xlfn.XLOOKUP(1,(returns__6[ticker]=$K$1)*(returns__6[price_date]=H481),returns__6[simple_return],"")</f>
        <v>1.137931E-2</v>
      </c>
      <c r="L481" s="17" cm="1">
        <f t="array" ref="L481">_xlfn.XLOOKUP(1,(returns__6[ticker]=$L$1)*(returns__6[price_date]=H481),returns__6[simple_return],"")</f>
        <v>1.8603050999999999E-2</v>
      </c>
      <c r="M481" s="17" cm="1">
        <f t="array" ref="M481">_xlfn.XLOOKUP(1,(returns__6[ticker]=$M$1)*(returns__6[price_date]=H481),returns__6[simple_return],"")</f>
        <v>-9.8364271000000003E-2</v>
      </c>
      <c r="N481" s="17" cm="1">
        <f t="array" ref="N481">_xlfn.XLOOKUP(1,(returns__6[ticker]=$N$1)*(returns__6[price_date]=H481),returns__6[simple_return],"")</f>
        <v>3.1474307999999999E-2</v>
      </c>
    </row>
    <row r="482" spans="1:14" x14ac:dyDescent="0.35">
      <c r="A482" t="s">
        <v>6</v>
      </c>
      <c r="B482" s="1">
        <v>45621</v>
      </c>
      <c r="C482">
        <v>141.13</v>
      </c>
      <c r="D482">
        <v>138.35</v>
      </c>
      <c r="E482">
        <v>2.0093964999999998E-2</v>
      </c>
      <c r="F482">
        <v>1.9894744999999998E-2</v>
      </c>
      <c r="H482" s="7">
        <v>46209</v>
      </c>
      <c r="I482" s="17" cm="1">
        <f t="array" ref="I482">_xlfn.XLOOKUP(1,($A$2:$A$3001=I$1)*($B$2:$B$3001=$H482),$E$2:$E$3001,"")</f>
        <v>6.6104051999999996E-2</v>
      </c>
      <c r="J482" s="17" cm="1">
        <f t="array" ref="J482">_xlfn.XLOOKUP(1,(returns__6[ticker]=$J$1)*(returns__6[price_date]=H482),returns__6[simple_return],"")</f>
        <v>3.7314468000000003E-2</v>
      </c>
      <c r="K482" s="17" cm="1">
        <f t="array" ref="K482">_xlfn.XLOOKUP(1,(returns__6[ticker]=$K$1)*(returns__6[price_date]=H482),returns__6[simple_return],"")</f>
        <v>1.1563814E-2</v>
      </c>
      <c r="L482" s="17" cm="1">
        <f t="array" ref="L482">_xlfn.XLOOKUP(1,(returns__6[ticker]=$L$1)*(returns__6[price_date]=H482),returns__6[simple_return],"")</f>
        <v>-1.1409413E-2</v>
      </c>
      <c r="M482" s="17" cm="1">
        <f t="array" ref="M482">_xlfn.XLOOKUP(1,(returns__6[ticker]=$M$1)*(returns__6[price_date]=H482),returns__6[simple_return],"")</f>
        <v>1.6225692E-2</v>
      </c>
      <c r="N482" s="17" cm="1">
        <f t="array" ref="N482">_xlfn.XLOOKUP(1,(returns__6[ticker]=$N$1)*(returns__6[price_date]=H482),returns__6[simple_return],"")</f>
        <v>-1.3475824000000001E-2</v>
      </c>
    </row>
    <row r="483" spans="1:14" x14ac:dyDescent="0.35">
      <c r="A483" t="s">
        <v>7</v>
      </c>
      <c r="B483" s="1">
        <v>45621</v>
      </c>
      <c r="C483">
        <v>164.82</v>
      </c>
      <c r="D483">
        <v>164.23</v>
      </c>
      <c r="E483">
        <v>3.5925229999999998E-3</v>
      </c>
      <c r="F483">
        <v>3.5860850000000001E-3</v>
      </c>
      <c r="H483" s="7">
        <v>46210</v>
      </c>
      <c r="I483" s="17" cm="1">
        <f t="array" ref="I483">_xlfn.XLOOKUP(1,($A$2:$A$3001=I$1)*($B$2:$B$3001=$H483),$E$2:$E$3001,"")</f>
        <v>-6.5102799000000003E-2</v>
      </c>
      <c r="J483" s="17" cm="1">
        <f t="array" ref="J483">_xlfn.XLOOKUP(1,(returns__6[ticker]=$J$1)*(returns__6[price_date]=H483),returns__6[simple_return],"")</f>
        <v>-8.3444769999999995E-3</v>
      </c>
      <c r="K483" s="17" cm="1">
        <f t="array" ref="K483">_xlfn.XLOOKUP(1,(returns__6[ticker]=$K$1)*(returns__6[price_date]=H483),returns__6[simple_return],"")</f>
        <v>-1.8116450999999999E-2</v>
      </c>
      <c r="L483" s="17" cm="1">
        <f t="array" ref="L483">_xlfn.XLOOKUP(1,(returns__6[ticker]=$L$1)*(returns__6[price_date]=H483),returns__6[simple_return],"")</f>
        <v>2.9581854000000001E-2</v>
      </c>
      <c r="M483" s="17" cm="1">
        <f t="array" ref="M483">_xlfn.XLOOKUP(1,(returns__6[ticker]=$M$1)*(returns__6[price_date]=H483),returns__6[simple_return],"")</f>
        <v>-7.4497533000000005E-2</v>
      </c>
      <c r="N483" s="17" cm="1">
        <f t="array" ref="N483">_xlfn.XLOOKUP(1,(returns__6[ticker]=$N$1)*(returns__6[price_date]=H483),returns__6[simple_return],"")</f>
        <v>-1.4135758999999999E-2</v>
      </c>
    </row>
    <row r="484" spans="1:14" x14ac:dyDescent="0.35">
      <c r="A484" t="s">
        <v>8</v>
      </c>
      <c r="B484" s="1">
        <v>45621</v>
      </c>
      <c r="C484">
        <v>305.20999999999998</v>
      </c>
      <c r="D484">
        <v>301.3</v>
      </c>
      <c r="E484">
        <v>1.2977099000000001E-2</v>
      </c>
      <c r="F484">
        <v>1.2893618000000001E-2</v>
      </c>
      <c r="H484" s="7">
        <v>46211</v>
      </c>
      <c r="I484" s="17" cm="1">
        <f t="array" ref="I484">_xlfn.XLOOKUP(1,($A$2:$A$3001=I$1)*($B$2:$B$3001=$H484),$E$2:$E$3001,"")</f>
        <v>2.5188430000000002E-3</v>
      </c>
      <c r="J484" s="17" cm="1">
        <f t="array" ref="J484">_xlfn.XLOOKUP(1,(returns__6[ticker]=$J$1)*(returns__6[price_date]=H484),returns__6[simple_return],"")</f>
        <v>4.8303576000000001E-2</v>
      </c>
      <c r="K484" s="17" cm="1">
        <f t="array" ref="K484">_xlfn.XLOOKUP(1,(returns__6[ticker]=$K$1)*(returns__6[price_date]=H484),returns__6[simple_return],"")</f>
        <v>-3.7730991999999998E-2</v>
      </c>
      <c r="L484" s="17" cm="1">
        <f t="array" ref="L484">_xlfn.XLOOKUP(1,(returns__6[ticker]=$L$1)*(returns__6[price_date]=H484),returns__6[simple_return],"")</f>
        <v>-1.5968468E-2</v>
      </c>
      <c r="M484" s="17" cm="1">
        <f t="array" ref="M484">_xlfn.XLOOKUP(1,(returns__6[ticker]=$M$1)*(returns__6[price_date]=H484),returns__6[simple_return],"")</f>
        <v>4.3779800000000001E-3</v>
      </c>
      <c r="N484" s="17" cm="1">
        <f t="array" ref="N484">_xlfn.XLOOKUP(1,(returns__6[ticker]=$N$1)*(returns__6[price_date]=H484),returns__6[simple_return],"")</f>
        <v>-1.3259511999999999E-2</v>
      </c>
    </row>
    <row r="485" spans="1:14" x14ac:dyDescent="0.35">
      <c r="A485" t="s">
        <v>9</v>
      </c>
      <c r="B485" s="1">
        <v>45621</v>
      </c>
      <c r="C485">
        <v>755</v>
      </c>
      <c r="D485">
        <v>748.01</v>
      </c>
      <c r="E485">
        <v>9.3447949999999995E-3</v>
      </c>
      <c r="F485">
        <v>9.3014020000000003E-3</v>
      </c>
      <c r="H485" s="7">
        <v>46212</v>
      </c>
      <c r="I485" s="17" cm="1">
        <f t="array" ref="I485">_xlfn.XLOOKUP(1,($A$2:$A$3001=I$1)*($B$2:$B$3001=$H485),$E$2:$E$3001,"")</f>
        <v>5.6647533E-2</v>
      </c>
      <c r="J485" s="17" cm="1">
        <f t="array" ref="J485">_xlfn.XLOOKUP(1,(returns__6[ticker]=$J$1)*(returns__6[price_date]=H485),returns__6[simple_return],"")</f>
        <v>3.1953484999999997E-2</v>
      </c>
      <c r="K485" s="17" cm="1">
        <f t="array" ref="K485">_xlfn.XLOOKUP(1,(returns__6[ticker]=$K$1)*(returns__6[price_date]=H485),returns__6[simple_return],"")</f>
        <v>3.0708404000000002E-2</v>
      </c>
      <c r="L485" s="17" cm="1">
        <f t="array" ref="L485">_xlfn.XLOOKUP(1,(returns__6[ticker]=$L$1)*(returns__6[price_date]=H485),returns__6[simple_return],"")</f>
        <v>9.2118099999999997E-4</v>
      </c>
      <c r="M485" s="17" cm="1">
        <f t="array" ref="M485">_xlfn.XLOOKUP(1,(returns__6[ticker]=$M$1)*(returns__6[price_date]=H485),returns__6[simple_return],"")</f>
        <v>4.9889949000000003E-2</v>
      </c>
      <c r="N485" s="17" cm="1">
        <f t="array" ref="N485">_xlfn.XLOOKUP(1,(returns__6[ticker]=$N$1)*(returns__6[price_date]=H485),returns__6[simple_return],"")</f>
        <v>1.9278909999999999E-3</v>
      </c>
    </row>
    <row r="486" spans="1:14" x14ac:dyDescent="0.35">
      <c r="A486" t="s">
        <v>10</v>
      </c>
      <c r="B486" s="1">
        <v>45621</v>
      </c>
      <c r="C486">
        <v>92.24</v>
      </c>
      <c r="D486">
        <v>92.51</v>
      </c>
      <c r="E486">
        <v>-2.9186030000000001E-3</v>
      </c>
      <c r="F486">
        <v>-2.9228710000000001E-3</v>
      </c>
      <c r="H486" s="7">
        <v>46213</v>
      </c>
      <c r="I486" s="17" cm="1">
        <f t="array" ref="I486">_xlfn.XLOOKUP(1,($A$2:$A$3001=I$1)*($B$2:$B$3001=$H486),$E$2:$E$3001,"")</f>
        <v>2.0430934000000001E-2</v>
      </c>
      <c r="J486" s="17" cm="1">
        <f t="array" ref="J486">_xlfn.XLOOKUP(1,(returns__6[ticker]=$J$1)*(returns__6[price_date]=H486),returns__6[simple_return],"")</f>
        <v>-2.8421129999999998E-3</v>
      </c>
      <c r="K486" s="17" cm="1">
        <f t="array" ref="K486">_xlfn.XLOOKUP(1,(returns__6[ticker]=$K$1)*(returns__6[price_date]=H486),returns__6[simple_return],"")</f>
        <v>1.1132903E-2</v>
      </c>
      <c r="L486" s="17" cm="1">
        <f t="array" ref="L486">_xlfn.XLOOKUP(1,(returns__6[ticker]=$L$1)*(returns__6[price_date]=H486),returns__6[simple_return],"")</f>
        <v>-2.3312379000000001E-2</v>
      </c>
      <c r="M486" s="17" cm="1">
        <f t="array" ref="M486">_xlfn.XLOOKUP(1,(returns__6[ticker]=$M$1)*(returns__6[price_date]=H486),returns__6[simple_return],"")</f>
        <v>-3.0665516E-2</v>
      </c>
      <c r="N486" s="17" cm="1">
        <f t="array" ref="N486">_xlfn.XLOOKUP(1,(returns__6[ticker]=$N$1)*(returns__6[price_date]=H486),returns__6[simple_return],"")</f>
        <v>2.211373E-3</v>
      </c>
    </row>
    <row r="487" spans="1:14" x14ac:dyDescent="0.35">
      <c r="A487" t="s">
        <v>11</v>
      </c>
      <c r="B487" s="1">
        <v>45621</v>
      </c>
      <c r="C487">
        <v>313.19</v>
      </c>
      <c r="D487">
        <v>309.92</v>
      </c>
      <c r="E487">
        <v>1.0551110000000001E-2</v>
      </c>
      <c r="F487">
        <v>1.0495835E-2</v>
      </c>
      <c r="H487" s="7">
        <v>46216</v>
      </c>
      <c r="I487" s="17" cm="1">
        <f t="array" ref="I487">_xlfn.XLOOKUP(1,($A$2:$A$3001=I$1)*($B$2:$B$3001=$H487),$E$2:$E$3001,"")</f>
        <v>-4.2122999000000001E-2</v>
      </c>
      <c r="J487" s="17" cm="1">
        <f t="array" ref="J487">_xlfn.XLOOKUP(1,(returns__6[ticker]=$J$1)*(returns__6[price_date]=H487),returns__6[simple_return],"")</f>
        <v>-3.9802984999999999E-2</v>
      </c>
      <c r="K487" s="17" cm="1">
        <f t="array" ref="K487">_xlfn.XLOOKUP(1,(returns__6[ticker]=$K$1)*(returns__6[price_date]=H487),returns__6[simple_return],"")</f>
        <v>1.0981802000000001E-2</v>
      </c>
      <c r="L487" s="17" cm="1">
        <f t="array" ref="L487">_xlfn.XLOOKUP(1,(returns__6[ticker]=$L$1)*(returns__6[price_date]=H487),returns__6[simple_return],"")</f>
        <v>-5.6453919999999999E-3</v>
      </c>
      <c r="M487" s="17" cm="1">
        <f t="array" ref="M487">_xlfn.XLOOKUP(1,(returns__6[ticker]=$M$1)*(returns__6[price_date]=H487),returns__6[simple_return],"")</f>
        <v>-7.7520037E-2</v>
      </c>
      <c r="N487" s="17" cm="1">
        <f t="array" ref="N487">_xlfn.XLOOKUP(1,(returns__6[ticker]=$N$1)*(returns__6[price_date]=H487),returns__6[simple_return],"")</f>
        <v>2.5159755999999998E-2</v>
      </c>
    </row>
    <row r="488" spans="1:14" x14ac:dyDescent="0.35">
      <c r="A488" t="s">
        <v>6</v>
      </c>
      <c r="B488" s="1">
        <v>45622</v>
      </c>
      <c r="C488">
        <v>137.72</v>
      </c>
      <c r="D488">
        <v>141.13</v>
      </c>
      <c r="E488">
        <v>-2.4162119999999999E-2</v>
      </c>
      <c r="F488">
        <v>-2.4458812999999999E-2</v>
      </c>
      <c r="H488" s="7">
        <v>46217</v>
      </c>
      <c r="I488" s="17" cm="1">
        <f t="array" ref="I488">_xlfn.XLOOKUP(1,($A$2:$A$3001=I$1)*($B$2:$B$3001=$H488),$E$2:$E$3001,"")</f>
        <v>2.5711558999999998E-2</v>
      </c>
      <c r="J488" s="17" cm="1">
        <f t="array" ref="J488">_xlfn.XLOOKUP(1,(returns__6[ticker]=$J$1)*(returns__6[price_date]=H488),returns__6[simple_return],"")</f>
        <v>1.3175368E-2</v>
      </c>
      <c r="K488" s="17" cm="1">
        <f t="array" ref="K488">_xlfn.XLOOKUP(1,(returns__6[ticker]=$K$1)*(returns__6[price_date]=H488),returns__6[simple_return],"")</f>
        <v>1.777502E-3</v>
      </c>
      <c r="L488" s="17" cm="1">
        <f t="array" ref="L488">_xlfn.XLOOKUP(1,(returns__6[ticker]=$L$1)*(returns__6[price_date]=H488),returns__6[simple_return],"")</f>
        <v>-2.4816603999999999E-2</v>
      </c>
      <c r="M488" s="17" cm="1">
        <f t="array" ref="M488">_xlfn.XLOOKUP(1,(returns__6[ticker]=$M$1)*(returns__6[price_date]=H488),returns__6[simple_return],"")</f>
        <v>2.2571599000000001E-2</v>
      </c>
      <c r="N488" s="17" cm="1">
        <f t="array" ref="N488">_xlfn.XLOOKUP(1,(returns__6[ticker]=$N$1)*(returns__6[price_date]=H488),returns__6[simple_return],"")</f>
        <v>-4.8357790000000001E-3</v>
      </c>
    </row>
    <row r="489" spans="1:14" x14ac:dyDescent="0.35">
      <c r="A489" t="s">
        <v>7</v>
      </c>
      <c r="B489" s="1">
        <v>45622</v>
      </c>
      <c r="C489">
        <v>164.74</v>
      </c>
      <c r="D489">
        <v>164.82</v>
      </c>
      <c r="E489">
        <v>-4.8537800000000001E-4</v>
      </c>
      <c r="F489">
        <v>-4.8549599999999997E-4</v>
      </c>
      <c r="H489" s="7">
        <v>46218</v>
      </c>
      <c r="I489" s="17" cm="1">
        <f t="array" ref="I489">_xlfn.XLOOKUP(1,($A$2:$A$3001=I$1)*($B$2:$B$3001=$H489),$E$2:$E$3001,"")</f>
        <v>-3.4645066000000002E-2</v>
      </c>
      <c r="J489" s="17" cm="1">
        <f t="array" ref="J489">_xlfn.XLOOKUP(1,(returns__6[ticker]=$J$1)*(returns__6[price_date]=H489),returns__6[simple_return],"")</f>
        <v>1.3286731E-2</v>
      </c>
      <c r="K489" s="17" cm="1">
        <f t="array" ref="K489">_xlfn.XLOOKUP(1,(returns__6[ticker]=$K$1)*(returns__6[price_date]=H489),returns__6[simple_return],"")</f>
        <v>9.5195179999999994E-3</v>
      </c>
      <c r="L489" s="17" cm="1">
        <f t="array" ref="L489">_xlfn.XLOOKUP(1,(returns__6[ticker]=$L$1)*(returns__6[price_date]=H489),returns__6[simple_return],"")</f>
        <v>3.5486839999999999E-3</v>
      </c>
      <c r="M489" s="17" cm="1">
        <f t="array" ref="M489">_xlfn.XLOOKUP(1,(returns__6[ticker]=$M$1)*(returns__6[price_date]=H489),returns__6[simple_return],"")</f>
        <v>-7.2738715999999995E-2</v>
      </c>
      <c r="N489" s="17" cm="1">
        <f t="array" ref="N489">_xlfn.XLOOKUP(1,(returns__6[ticker]=$N$1)*(returns__6[price_date]=H489),returns__6[simple_return],"")</f>
        <v>-2.4717710000000002E-3</v>
      </c>
    </row>
    <row r="490" spans="1:14" x14ac:dyDescent="0.35">
      <c r="A490" t="s">
        <v>8</v>
      </c>
      <c r="B490" s="1">
        <v>45622</v>
      </c>
      <c r="C490">
        <v>305.57</v>
      </c>
      <c r="D490">
        <v>305.20999999999998</v>
      </c>
      <c r="E490">
        <v>1.179516E-3</v>
      </c>
      <c r="F490">
        <v>1.178821E-3</v>
      </c>
      <c r="H490" s="7">
        <v>46219</v>
      </c>
      <c r="I490" s="17" cm="1">
        <f t="array" ref="I490">_xlfn.XLOOKUP(1,($A$2:$A$3001=I$1)*($B$2:$B$3001=$H490),$E$2:$E$3001,"")</f>
        <v>-5.3294024000000002E-2</v>
      </c>
      <c r="J490" s="17" cm="1">
        <f t="array" ref="J490">_xlfn.XLOOKUP(1,(returns__6[ticker]=$J$1)*(returns__6[price_date]=H490),returns__6[simple_return],"")</f>
        <v>-5.0294207E-2</v>
      </c>
      <c r="K490" s="17" cm="1">
        <f t="array" ref="K490">_xlfn.XLOOKUP(1,(returns__6[ticker]=$K$1)*(returns__6[price_date]=H490),returns__6[simple_return],"")</f>
        <v>8.7322839999999999E-3</v>
      </c>
      <c r="L490" s="17" cm="1">
        <f t="array" ref="L490">_xlfn.XLOOKUP(1,(returns__6[ticker]=$L$1)*(returns__6[price_date]=H490),returns__6[simple_return],"")</f>
        <v>1.0841842000000001E-2</v>
      </c>
      <c r="M490" s="17" cm="1">
        <f t="array" ref="M490">_xlfn.XLOOKUP(1,(returns__6[ticker]=$M$1)*(returns__6[price_date]=H490),returns__6[simple_return],"")</f>
        <v>-8.7074566000000006E-2</v>
      </c>
      <c r="N490" s="17" cm="1">
        <f t="array" ref="N490">_xlfn.XLOOKUP(1,(returns__6[ticker]=$N$1)*(returns__6[price_date]=H490),returns__6[simple_return],"")</f>
        <v>2.8157910000000001E-2</v>
      </c>
    </row>
    <row r="491" spans="1:14" x14ac:dyDescent="0.35">
      <c r="A491" t="s">
        <v>9</v>
      </c>
      <c r="B491" s="1">
        <v>45622</v>
      </c>
      <c r="C491">
        <v>789.32</v>
      </c>
      <c r="D491">
        <v>755</v>
      </c>
      <c r="E491">
        <v>4.5456954000000001E-2</v>
      </c>
      <c r="F491">
        <v>4.4454066E-2</v>
      </c>
      <c r="H491" s="7">
        <v>46220</v>
      </c>
      <c r="I491" s="17" cm="1">
        <f t="array" ref="I491">_xlfn.XLOOKUP(1,($A$2:$A$3001=I$1)*($B$2:$B$3001=$H491),$E$2:$E$3001,"")</f>
        <v>-1.034056E-2</v>
      </c>
      <c r="J491" s="17" cm="1">
        <f t="array" ref="J491">_xlfn.XLOOKUP(1,(returns__6[ticker]=$J$1)*(returns__6[price_date]=H491),returns__6[simple_return],"")</f>
        <v>-9.6675119999999996E-3</v>
      </c>
      <c r="K491" s="17" cm="1">
        <f t="array" ref="K491">_xlfn.XLOOKUP(1,(returns__6[ticker]=$K$1)*(returns__6[price_date]=H491),returns__6[simple_return],"")</f>
        <v>-1.7202755E-2</v>
      </c>
      <c r="L491" s="17" cm="1">
        <f t="array" ref="L491">_xlfn.XLOOKUP(1,(returns__6[ticker]=$L$1)*(returns__6[price_date]=H491),returns__6[simple_return],"")</f>
        <v>8.5017579999999999E-3</v>
      </c>
      <c r="M491" s="17" cm="1">
        <f t="array" ref="M491">_xlfn.XLOOKUP(1,(returns__6[ticker]=$M$1)*(returns__6[price_date]=H491),returns__6[simple_return],"")</f>
        <v>2.0180559999999998E-3</v>
      </c>
      <c r="N491" s="17" cm="1">
        <f t="array" ref="N491">_xlfn.XLOOKUP(1,(returns__6[ticker]=$N$1)*(returns__6[price_date]=H491),returns__6[simple_return],"")</f>
        <v>-1.8020484999999999E-2</v>
      </c>
    </row>
    <row r="492" spans="1:14" x14ac:dyDescent="0.35">
      <c r="A492" t="s">
        <v>10</v>
      </c>
      <c r="B492" s="1">
        <v>45622</v>
      </c>
      <c r="C492">
        <v>93.14</v>
      </c>
      <c r="D492">
        <v>92.24</v>
      </c>
      <c r="E492">
        <v>9.757155E-3</v>
      </c>
      <c r="F492">
        <v>9.7098619999999997E-3</v>
      </c>
      <c r="H492" s="7">
        <v>46223</v>
      </c>
      <c r="I492" s="17" cm="1">
        <f t="array" ref="I492">_xlfn.XLOOKUP(1,($A$2:$A$3001=I$1)*($B$2:$B$3001=$H492),$E$2:$E$3001,"")</f>
        <v>1.5753590000000001E-2</v>
      </c>
      <c r="J492" s="17" cm="1">
        <f t="array" ref="J492">_xlfn.XLOOKUP(1,(returns__6[ticker]=$J$1)*(returns__6[price_date]=H492),returns__6[simple_return],"")</f>
        <v>1.9766470000000001E-2</v>
      </c>
      <c r="K492" s="17" cm="1">
        <f t="array" ref="K492">_xlfn.XLOOKUP(1,(returns__6[ticker]=$K$1)*(returns__6[price_date]=H492),returns__6[simple_return],"")</f>
        <v>-9.6243140000000001E-3</v>
      </c>
      <c r="L492" s="17" cm="1">
        <f t="array" ref="L492">_xlfn.XLOOKUP(1,(returns__6[ticker]=$L$1)*(returns__6[price_date]=H492),returns__6[simple_return],"")</f>
        <v>-2.7317213999999999E-2</v>
      </c>
      <c r="M492" s="17" cm="1">
        <f t="array" ref="M492">_xlfn.XLOOKUP(1,(returns__6[ticker]=$M$1)*(returns__6[price_date]=H492),returns__6[simple_return],"")</f>
        <v>3.3177867E-2</v>
      </c>
      <c r="N492" s="17" cm="1">
        <f t="array" ref="N492">_xlfn.XLOOKUP(1,(returns__6[ticker]=$N$1)*(returns__6[price_date]=H492),returns__6[simple_return],"")</f>
        <v>5.6057559999999999E-3</v>
      </c>
    </row>
    <row r="493" spans="1:14" x14ac:dyDescent="0.35">
      <c r="A493" t="s">
        <v>11</v>
      </c>
      <c r="B493" s="1">
        <v>45622</v>
      </c>
      <c r="C493">
        <v>311.82</v>
      </c>
      <c r="D493">
        <v>313.19</v>
      </c>
      <c r="E493">
        <v>-4.3743419999999998E-3</v>
      </c>
      <c r="F493">
        <v>-4.3839370000000001E-3</v>
      </c>
      <c r="H493" s="7">
        <v>46224</v>
      </c>
      <c r="I493" s="17" cm="1">
        <f t="array" ref="I493">_xlfn.XLOOKUP(1,($A$2:$A$3001=I$1)*($B$2:$B$3001=$H493),$E$2:$E$3001,"")</f>
        <v>8.1140656000000005E-2</v>
      </c>
      <c r="J493" s="17" cm="1">
        <f t="array" ref="J493">_xlfn.XLOOKUP(1,(returns__6[ticker]=$J$1)*(returns__6[price_date]=H493),returns__6[simple_return],"")</f>
        <v>2.2054157000000001E-2</v>
      </c>
      <c r="K493" s="17" cm="1">
        <f t="array" ref="K493">_xlfn.XLOOKUP(1,(returns__6[ticker]=$K$1)*(returns__6[price_date]=H493),returns__6[simple_return],"")</f>
        <v>-3.2392810000000001E-3</v>
      </c>
      <c r="L493" s="17" cm="1">
        <f t="array" ref="L493">_xlfn.XLOOKUP(1,(returns__6[ticker]=$L$1)*(returns__6[price_date]=H493),returns__6[simple_return],"")</f>
        <v>2.4858313999999999E-2</v>
      </c>
      <c r="M493" s="17" cm="1">
        <f t="array" ref="M493">_xlfn.XLOOKUP(1,(returns__6[ticker]=$M$1)*(returns__6[price_date]=H493),returns__6[simple_return],"")</f>
        <v>6.6789782000000006E-2</v>
      </c>
      <c r="N493" s="17" cm="1">
        <f t="array" ref="N493">_xlfn.XLOOKUP(1,(returns__6[ticker]=$N$1)*(returns__6[price_date]=H493),returns__6[simple_return],"")</f>
        <v>-1.3173585999999999E-2</v>
      </c>
    </row>
    <row r="494" spans="1:14" x14ac:dyDescent="0.35">
      <c r="A494" t="s">
        <v>6</v>
      </c>
      <c r="B494" s="1">
        <v>45623</v>
      </c>
      <c r="C494">
        <v>136.24</v>
      </c>
      <c r="D494">
        <v>137.72</v>
      </c>
      <c r="E494">
        <v>-1.0746442E-2</v>
      </c>
      <c r="F494">
        <v>-1.0804602E-2</v>
      </c>
      <c r="H494" s="7">
        <v>46225</v>
      </c>
      <c r="I494" s="17" cm="1">
        <f t="array" ref="I494">_xlfn.XLOOKUP(1,($A$2:$A$3001=I$1)*($B$2:$B$3001=$H494),$E$2:$E$3001,"")</f>
        <v>1.4510589000000001E-2</v>
      </c>
      <c r="J494" s="17" cm="1">
        <f t="array" ref="J494">_xlfn.XLOOKUP(1,(returns__6[ticker]=$J$1)*(returns__6[price_date]=H494),returns__6[simple_return],"")</f>
        <v>2.6675291E-2</v>
      </c>
      <c r="K494" s="17" cm="1">
        <f t="array" ref="K494">_xlfn.XLOOKUP(1,(returns__6[ticker]=$K$1)*(returns__6[price_date]=H494),returns__6[simple_return],"")</f>
        <v>-5.8439520000000003E-3</v>
      </c>
      <c r="L494" s="17" cm="1">
        <f t="array" ref="L494">_xlfn.XLOOKUP(1,(returns__6[ticker]=$L$1)*(returns__6[price_date]=H494),returns__6[simple_return],"")</f>
        <v>-1.054951E-2</v>
      </c>
      <c r="M494" s="17" cm="1">
        <f t="array" ref="M494">_xlfn.XLOOKUP(1,(returns__6[ticker]=$M$1)*(returns__6[price_date]=H494),returns__6[simple_return],"")</f>
        <v>1.4570110000000001E-2</v>
      </c>
      <c r="N494" s="17" cm="1">
        <f t="array" ref="N494">_xlfn.XLOOKUP(1,(returns__6[ticker]=$N$1)*(returns__6[price_date]=H494),returns__6[simple_return],"")</f>
        <v>-6.7449830000000004E-3</v>
      </c>
    </row>
    <row r="495" spans="1:14" x14ac:dyDescent="0.35">
      <c r="A495" t="s">
        <v>7</v>
      </c>
      <c r="B495" s="1">
        <v>45623</v>
      </c>
      <c r="C495">
        <v>159.66999999999999</v>
      </c>
      <c r="D495">
        <v>164.74</v>
      </c>
      <c r="E495">
        <v>-3.0775767999999998E-2</v>
      </c>
      <c r="F495">
        <v>-3.1259288000000003E-2</v>
      </c>
      <c r="H495" s="7">
        <v>46226</v>
      </c>
      <c r="I495" s="17" cm="1">
        <f t="array" ref="I495">_xlfn.XLOOKUP(1,($A$2:$A$3001=I$1)*($B$2:$B$3001=$H495),$E$2:$E$3001,"")</f>
        <v>-2.2884870000000002E-2</v>
      </c>
      <c r="J495" s="17" cm="1">
        <f t="array" ref="J495">_xlfn.XLOOKUP(1,(returns__6[ticker]=$J$1)*(returns__6[price_date]=H495),returns__6[simple_return],"")</f>
        <v>-1.0937224000000001E-2</v>
      </c>
      <c r="K495" s="17" cm="1">
        <f t="array" ref="K495">_xlfn.XLOOKUP(1,(returns__6[ticker]=$K$1)*(returns__6[price_date]=H495),returns__6[simple_return],"")</f>
        <v>-2.2652979E-2</v>
      </c>
      <c r="L495" s="17" cm="1">
        <f t="array" ref="L495">_xlfn.XLOOKUP(1,(returns__6[ticker]=$L$1)*(returns__6[price_date]=H495),returns__6[simple_return],"")</f>
        <v>1.9655893000000001E-2</v>
      </c>
      <c r="M495" s="17" cm="1">
        <f t="array" ref="M495">_xlfn.XLOOKUP(1,(returns__6[ticker]=$M$1)*(returns__6[price_date]=H495),returns__6[simple_return],"")</f>
        <v>-7.9150669999999996E-3</v>
      </c>
      <c r="N495" s="17" cm="1">
        <f t="array" ref="N495">_xlfn.XLOOKUP(1,(returns__6[ticker]=$N$1)*(returns__6[price_date]=H495),returns__6[simple_return],"")</f>
        <v>-5.1496800000000002E-3</v>
      </c>
    </row>
    <row r="496" spans="1:14" x14ac:dyDescent="0.35">
      <c r="A496" t="s">
        <v>8</v>
      </c>
      <c r="B496" s="1">
        <v>45623</v>
      </c>
      <c r="C496">
        <v>304.25</v>
      </c>
      <c r="D496">
        <v>305.57</v>
      </c>
      <c r="E496">
        <v>-4.3197959999999999E-3</v>
      </c>
      <c r="F496">
        <v>-4.3291529999999996E-3</v>
      </c>
      <c r="H496" s="7">
        <v>46227</v>
      </c>
      <c r="I496" s="17" cm="1">
        <f t="array" ref="I496">_xlfn.XLOOKUP(1,($A$2:$A$3001=I$1)*($B$2:$B$3001=$H496),$E$2:$E$3001,"")</f>
        <v>-3.2870721999999998E-2</v>
      </c>
      <c r="J496" s="17" cm="1">
        <f t="array" ref="J496">_xlfn.XLOOKUP(1,(returns__6[ticker]=$J$1)*(returns__6[price_date]=H496),returns__6[simple_return],"")</f>
        <v>-2.6881036000000001E-2</v>
      </c>
      <c r="K496" s="17" cm="1">
        <f t="array" ref="K496">_xlfn.XLOOKUP(1,(returns__6[ticker]=$K$1)*(returns__6[price_date]=H496),returns__6[simple_return],"")</f>
        <v>-4.3040723000000003E-2</v>
      </c>
      <c r="L496" s="17" cm="1">
        <f t="array" ref="L496">_xlfn.XLOOKUP(1,(returns__6[ticker]=$L$1)*(returns__6[price_date]=H496),returns__6[simple_return],"")</f>
        <v>8.5675500000000002E-3</v>
      </c>
      <c r="M496" s="17" cm="1">
        <f t="array" ref="M496">_xlfn.XLOOKUP(1,(returns__6[ticker]=$M$1)*(returns__6[price_date]=H496),returns__6[simple_return],"")</f>
        <v>-7.2090579000000002E-2</v>
      </c>
      <c r="N496" s="17" cm="1">
        <f t="array" ref="N496">_xlfn.XLOOKUP(1,(returns__6[ticker]=$N$1)*(returns__6[price_date]=H496),returns__6[simple_return],"")</f>
        <v>1.1774744E-2</v>
      </c>
    </row>
    <row r="497" spans="1:14" x14ac:dyDescent="0.35">
      <c r="A497" t="s">
        <v>9</v>
      </c>
      <c r="B497" s="1">
        <v>45623</v>
      </c>
      <c r="C497">
        <v>788.19</v>
      </c>
      <c r="D497">
        <v>789.32</v>
      </c>
      <c r="E497">
        <v>-1.4316120000000001E-3</v>
      </c>
      <c r="F497">
        <v>-1.432638E-3</v>
      </c>
      <c r="H497" s="7">
        <v>46230</v>
      </c>
      <c r="I497" s="17" cm="1">
        <f t="array" ref="I497">_xlfn.XLOOKUP(1,($A$2:$A$3001=I$1)*($B$2:$B$3001=$H497),$E$2:$E$3001,"")</f>
        <v>-5.1729092999999997E-2</v>
      </c>
      <c r="J497" s="17" cm="1">
        <f t="array" ref="J497">_xlfn.XLOOKUP(1,(returns__6[ticker]=$J$1)*(returns__6[price_date]=H497),returns__6[simple_return],"")</f>
        <v>3.403854E-3</v>
      </c>
      <c r="K497" s="17" cm="1">
        <f t="array" ref="K497">_xlfn.XLOOKUP(1,(returns__6[ticker]=$K$1)*(returns__6[price_date]=H497),returns__6[simple_return],"")</f>
        <v>2.8267468E-2</v>
      </c>
      <c r="L497" s="17" cm="1">
        <f t="array" ref="L497">_xlfn.XLOOKUP(1,(returns__6[ticker]=$L$1)*(returns__6[price_date]=H497),returns__6[simple_return],"")</f>
        <v>1.254149E-3</v>
      </c>
      <c r="M497" s="17" cm="1">
        <f t="array" ref="M497">_xlfn.XLOOKUP(1,(returns__6[ticker]=$M$1)*(returns__6[price_date]=H497),returns__6[simple_return],"")</f>
        <v>-2.6051588000000001E-2</v>
      </c>
      <c r="N497" s="17" cm="1">
        <f t="array" ref="N497">_xlfn.XLOOKUP(1,(returns__6[ticker]=$N$1)*(returns__6[price_date]=H497),returns__6[simple_return],"")</f>
        <v>1.9086974E-2</v>
      </c>
    </row>
    <row r="498" spans="1:14" x14ac:dyDescent="0.35">
      <c r="A498" t="s">
        <v>10</v>
      </c>
      <c r="B498" s="1">
        <v>45623</v>
      </c>
      <c r="C498">
        <v>90.1</v>
      </c>
      <c r="D498">
        <v>93.14</v>
      </c>
      <c r="E498">
        <v>-3.2639038000000002E-2</v>
      </c>
      <c r="F498">
        <v>-3.3183573000000001E-2</v>
      </c>
      <c r="H498" s="7">
        <v>46231</v>
      </c>
      <c r="I498" s="17" cm="1">
        <f t="array" ref="I498">_xlfn.XLOOKUP(1,($A$2:$A$3001=I$1)*($B$2:$B$3001=$H498),$E$2:$E$3001,"")</f>
        <v>-8.1482977999999998E-2</v>
      </c>
      <c r="J498" s="17" cm="1">
        <f t="array" ref="J498">_xlfn.XLOOKUP(1,(returns__6[ticker]=$J$1)*(returns__6[price_date]=H498),returns__6[simple_return],"")</f>
        <v>-6.0278689999999999E-3</v>
      </c>
      <c r="K498" s="17" cm="1">
        <f t="array" ref="K498">_xlfn.XLOOKUP(1,(returns__6[ticker]=$K$1)*(returns__6[price_date]=H498),returns__6[simple_return],"")</f>
        <v>3.6971880000000001E-3</v>
      </c>
      <c r="L498" s="17" cm="1">
        <f t="array" ref="L498">_xlfn.XLOOKUP(1,(returns__6[ticker]=$L$1)*(returns__6[price_date]=H498),returns__6[simple_return],"")</f>
        <v>1.9314755999999999E-2</v>
      </c>
      <c r="M498" s="17" cm="1">
        <f t="array" ref="M498">_xlfn.XLOOKUP(1,(returns__6[ticker]=$M$1)*(returns__6[price_date]=H498),returns__6[simple_return],"")</f>
        <v>-7.7707882000000006E-2</v>
      </c>
      <c r="N498" s="17" cm="1">
        <f t="array" ref="N498">_xlfn.XLOOKUP(1,(returns__6[ticker]=$N$1)*(returns__6[price_date]=H498),returns__6[simple_return],"")</f>
        <v>1.1199073E-2</v>
      </c>
    </row>
    <row r="499" spans="1:14" x14ac:dyDescent="0.35">
      <c r="A499" t="s">
        <v>11</v>
      </c>
      <c r="B499" s="1">
        <v>45623</v>
      </c>
      <c r="C499">
        <v>314.7</v>
      </c>
      <c r="D499">
        <v>311.82</v>
      </c>
      <c r="E499">
        <v>9.2360979999999999E-3</v>
      </c>
      <c r="F499">
        <v>9.1937059999999994E-3</v>
      </c>
      <c r="H499" s="7">
        <v>46232</v>
      </c>
      <c r="I499" s="17" cm="1">
        <f t="array" ref="I499">_xlfn.XLOOKUP(1,($A$2:$A$3001=I$1)*($B$2:$B$3001=$H499),$E$2:$E$3001,"")</f>
        <v>-5.5122959999999999E-2</v>
      </c>
      <c r="J499" s="17" cm="1">
        <f t="array" ref="J499">_xlfn.XLOOKUP(1,(returns__6[ticker]=$J$1)*(returns__6[price_date]=H499),returns__6[simple_return],"")</f>
        <v>-2.7801843E-2</v>
      </c>
      <c r="K499" s="17" cm="1">
        <f t="array" ref="K499">_xlfn.XLOOKUP(1,(returns__6[ticker]=$K$1)*(returns__6[price_date]=H499),returns__6[simple_return],"")</f>
        <v>-1.5239284000000001E-2</v>
      </c>
      <c r="L499" s="17" cm="1">
        <f t="array" ref="L499">_xlfn.XLOOKUP(1,(returns__6[ticker]=$L$1)*(returns__6[price_date]=H499),returns__6[simple_return],"")</f>
        <v>-8.7165960000000001E-3</v>
      </c>
      <c r="M499" s="17" cm="1">
        <f t="array" ref="M499">_xlfn.XLOOKUP(1,(returns__6[ticker]=$M$1)*(returns__6[price_date]=H499),returns__6[simple_return],"")</f>
        <v>-6.3449303999999998E-2</v>
      </c>
      <c r="N499" s="17" cm="1">
        <f t="array" ref="N499">_xlfn.XLOOKUP(1,(returns__6[ticker]=$N$1)*(returns__6[price_date]=H499),returns__6[simple_return],"")</f>
        <v>5.8375839999999998E-3</v>
      </c>
    </row>
    <row r="500" spans="1:14" x14ac:dyDescent="0.35">
      <c r="A500" t="s">
        <v>6</v>
      </c>
      <c r="B500" s="1">
        <v>45625</v>
      </c>
      <c r="C500">
        <v>137.18</v>
      </c>
      <c r="D500">
        <v>136.24</v>
      </c>
      <c r="E500">
        <v>6.8995890000000002E-3</v>
      </c>
      <c r="F500">
        <v>6.8758960000000003E-3</v>
      </c>
      <c r="H500" s="7">
        <v>46233</v>
      </c>
      <c r="I500" s="17" cm="1">
        <f t="array" ref="I500">_xlfn.XLOOKUP(1,($A$2:$A$3001=I$1)*($B$2:$B$3001=$H500),$E$2:$E$3001,"")</f>
        <v>0.12997020200000001</v>
      </c>
      <c r="J500" s="17" cm="1">
        <f t="array" ref="J500">_xlfn.XLOOKUP(1,(returns__6[ticker]=$J$1)*(returns__6[price_date]=H500),returns__6[simple_return],"")</f>
        <v>4.7310433999999998E-2</v>
      </c>
      <c r="K500" s="17" cm="1">
        <f t="array" ref="K500">_xlfn.XLOOKUP(1,(returns__6[ticker]=$K$1)*(returns__6[price_date]=H500),returns__6[simple_return],"")</f>
        <v>1.8159879E-2</v>
      </c>
      <c r="L500" s="17" cm="1">
        <f t="array" ref="L500">_xlfn.XLOOKUP(1,(returns__6[ticker]=$L$1)*(returns__6[price_date]=H500),returns__6[simple_return],"")</f>
        <v>-4.5495116000000002E-2</v>
      </c>
      <c r="M500" s="17" cm="1">
        <f t="array" ref="M500">_xlfn.XLOOKUP(1,(returns__6[ticker]=$M$1)*(returns__6[price_date]=H500),returns__6[simple_return],"")</f>
        <v>0.12178702600000001</v>
      </c>
      <c r="N500" s="17" cm="1">
        <f t="array" ref="N500">_xlfn.XLOOKUP(1,(returns__6[ticker]=$N$1)*(returns__6[price_date]=H500),returns__6[simple_return],"")</f>
        <v>-6.6715480000000002E-3</v>
      </c>
    </row>
    <row r="501" spans="1:14" x14ac:dyDescent="0.35">
      <c r="A501" t="s">
        <v>7</v>
      </c>
      <c r="B501" s="1">
        <v>45625</v>
      </c>
      <c r="C501">
        <v>162.08000000000001</v>
      </c>
      <c r="D501">
        <v>159.66999999999999</v>
      </c>
      <c r="E501">
        <v>1.5093631E-2</v>
      </c>
      <c r="F501">
        <v>1.4980855E-2</v>
      </c>
      <c r="H501" s="7">
        <v>46234</v>
      </c>
      <c r="I501" s="17" cm="1">
        <f t="array" ref="I501">_xlfn.XLOOKUP(1,($A$2:$A$3001=I$1)*($B$2:$B$3001=$H501),$E$2:$E$3001,"")</f>
        <v>-1.9036239E-2</v>
      </c>
      <c r="J501" s="17" cm="1">
        <f t="array" ref="J501">_xlfn.XLOOKUP(1,(returns__6[ticker]=$J$1)*(returns__6[price_date]=H501),returns__6[simple_return],"")</f>
        <v>3.712871E-3</v>
      </c>
      <c r="K501" s="17" cm="1">
        <f t="array" ref="K501">_xlfn.XLOOKUP(1,(returns__6[ticker]=$K$1)*(returns__6[price_date]=H501),returns__6[simple_return],"")</f>
        <v>-3.7627400000000001E-3</v>
      </c>
      <c r="L501" s="17" cm="1">
        <f t="array" ref="L501">_xlfn.XLOOKUP(1,(returns__6[ticker]=$L$1)*(returns__6[price_date]=H501),returns__6[simple_return],"")</f>
        <v>-5.3074970000000004E-3</v>
      </c>
      <c r="M501" s="17" cm="1">
        <f t="array" ref="M501">_xlfn.XLOOKUP(1,(returns__6[ticker]=$M$1)*(returns__6[price_date]=H501),returns__6[simple_return],"")</f>
        <v>2.3240588999999999E-2</v>
      </c>
      <c r="N501" s="17" cm="1">
        <f t="array" ref="N501">_xlfn.XLOOKUP(1,(returns__6[ticker]=$N$1)*(returns__6[price_date]=H501),returns__6[simple_return],"")</f>
        <v>-3.8223199999999998E-4</v>
      </c>
    </row>
    <row r="502" spans="1:14" x14ac:dyDescent="0.35">
      <c r="A502" t="s">
        <v>8</v>
      </c>
      <c r="B502" s="1">
        <v>45625</v>
      </c>
      <c r="C502">
        <v>304.68</v>
      </c>
      <c r="D502">
        <v>304.25</v>
      </c>
      <c r="E502">
        <v>1.413311E-3</v>
      </c>
      <c r="F502">
        <v>1.412314E-3</v>
      </c>
    </row>
    <row r="503" spans="1:14" x14ac:dyDescent="0.35">
      <c r="A503" t="s">
        <v>9</v>
      </c>
      <c r="B503" s="1">
        <v>45625</v>
      </c>
      <c r="C503">
        <v>795.35</v>
      </c>
      <c r="D503">
        <v>788.19</v>
      </c>
      <c r="E503">
        <v>9.0841040000000008E-3</v>
      </c>
      <c r="F503">
        <v>9.0430920000000008E-3</v>
      </c>
    </row>
    <row r="504" spans="1:14" x14ac:dyDescent="0.35">
      <c r="A504" t="s">
        <v>10</v>
      </c>
      <c r="B504" s="1">
        <v>45625</v>
      </c>
      <c r="C504">
        <v>92.69</v>
      </c>
      <c r="D504">
        <v>90.1</v>
      </c>
      <c r="E504">
        <v>2.8745837999999999E-2</v>
      </c>
      <c r="F504">
        <v>2.8340427000000001E-2</v>
      </c>
    </row>
    <row r="505" spans="1:14" x14ac:dyDescent="0.35">
      <c r="A505" t="s">
        <v>11</v>
      </c>
      <c r="B505" s="1">
        <v>45625</v>
      </c>
      <c r="C505">
        <v>315.08</v>
      </c>
      <c r="D505">
        <v>314.7</v>
      </c>
      <c r="E505">
        <v>1.2074989999999999E-3</v>
      </c>
      <c r="F505">
        <v>1.2067709999999999E-3</v>
      </c>
    </row>
    <row r="506" spans="1:14" x14ac:dyDescent="0.35">
      <c r="A506" t="s">
        <v>6</v>
      </c>
      <c r="B506" s="1">
        <v>45628</v>
      </c>
      <c r="C506">
        <v>142.06</v>
      </c>
      <c r="D506">
        <v>137.18</v>
      </c>
      <c r="E506">
        <v>3.5573699E-2</v>
      </c>
      <c r="F506">
        <v>3.4955570999999998E-2</v>
      </c>
    </row>
    <row r="507" spans="1:14" x14ac:dyDescent="0.35">
      <c r="A507" t="s">
        <v>7</v>
      </c>
      <c r="B507" s="1">
        <v>45628</v>
      </c>
      <c r="C507">
        <v>166.51</v>
      </c>
      <c r="D507">
        <v>162.08000000000001</v>
      </c>
      <c r="E507">
        <v>2.7332182E-2</v>
      </c>
      <c r="F507">
        <v>2.6965327000000001E-2</v>
      </c>
    </row>
    <row r="508" spans="1:14" x14ac:dyDescent="0.35">
      <c r="A508" t="s">
        <v>8</v>
      </c>
      <c r="B508" s="1">
        <v>45628</v>
      </c>
      <c r="C508">
        <v>302.26</v>
      </c>
      <c r="D508">
        <v>304.68</v>
      </c>
      <c r="E508">
        <v>-7.9427600000000001E-3</v>
      </c>
      <c r="F508">
        <v>-7.9744710000000003E-3</v>
      </c>
    </row>
    <row r="509" spans="1:14" x14ac:dyDescent="0.35">
      <c r="A509" t="s">
        <v>9</v>
      </c>
      <c r="B509" s="1">
        <v>45628</v>
      </c>
      <c r="C509">
        <v>799.8</v>
      </c>
      <c r="D509">
        <v>795.35</v>
      </c>
      <c r="E509">
        <v>5.5950210000000004E-3</v>
      </c>
      <c r="F509">
        <v>5.5794269999999997E-3</v>
      </c>
    </row>
    <row r="510" spans="1:14" x14ac:dyDescent="0.35">
      <c r="A510" t="s">
        <v>10</v>
      </c>
      <c r="B510" s="1">
        <v>45628</v>
      </c>
      <c r="C510">
        <v>96.86</v>
      </c>
      <c r="D510">
        <v>92.69</v>
      </c>
      <c r="E510">
        <v>4.4988672E-2</v>
      </c>
      <c r="F510">
        <v>4.4006045000000001E-2</v>
      </c>
    </row>
    <row r="511" spans="1:14" x14ac:dyDescent="0.35">
      <c r="A511" t="s">
        <v>11</v>
      </c>
      <c r="B511" s="1">
        <v>45628</v>
      </c>
      <c r="C511">
        <v>316.64999999999998</v>
      </c>
      <c r="D511">
        <v>315.08</v>
      </c>
      <c r="E511">
        <v>4.9828620000000002E-3</v>
      </c>
      <c r="F511">
        <v>4.9704880000000003E-3</v>
      </c>
    </row>
    <row r="512" spans="1:14" x14ac:dyDescent="0.35">
      <c r="A512" t="s">
        <v>6</v>
      </c>
      <c r="B512" s="1">
        <v>45629</v>
      </c>
      <c r="C512">
        <v>141.97999999999999</v>
      </c>
      <c r="D512">
        <v>142.06</v>
      </c>
      <c r="E512">
        <v>-5.6314199999999998E-4</v>
      </c>
      <c r="F512">
        <v>-5.6330099999999999E-4</v>
      </c>
    </row>
    <row r="513" spans="1:6" x14ac:dyDescent="0.35">
      <c r="A513" t="s">
        <v>7</v>
      </c>
      <c r="B513" s="1">
        <v>45629</v>
      </c>
      <c r="C513">
        <v>168.15</v>
      </c>
      <c r="D513">
        <v>166.51</v>
      </c>
      <c r="E513">
        <v>9.8492579999999996E-3</v>
      </c>
      <c r="F513">
        <v>9.8010709999999997E-3</v>
      </c>
    </row>
    <row r="514" spans="1:6" x14ac:dyDescent="0.35">
      <c r="A514" t="s">
        <v>8</v>
      </c>
      <c r="B514" s="1">
        <v>45629</v>
      </c>
      <c r="C514">
        <v>302.11</v>
      </c>
      <c r="D514">
        <v>302.26</v>
      </c>
      <c r="E514">
        <v>-4.9626200000000003E-4</v>
      </c>
      <c r="F514">
        <v>-4.9638500000000001E-4</v>
      </c>
    </row>
    <row r="515" spans="1:6" x14ac:dyDescent="0.35">
      <c r="A515" t="s">
        <v>9</v>
      </c>
      <c r="B515" s="1">
        <v>45629</v>
      </c>
      <c r="C515">
        <v>813.33</v>
      </c>
      <c r="D515">
        <v>799.8</v>
      </c>
      <c r="E515">
        <v>1.6916728999999998E-2</v>
      </c>
      <c r="F515">
        <v>1.6775234999999999E-2</v>
      </c>
    </row>
    <row r="516" spans="1:6" x14ac:dyDescent="0.35">
      <c r="A516" t="s">
        <v>10</v>
      </c>
      <c r="B516" s="1">
        <v>45629</v>
      </c>
      <c r="C516">
        <v>95.91</v>
      </c>
      <c r="D516">
        <v>96.86</v>
      </c>
      <c r="E516">
        <v>-9.8079699999999992E-3</v>
      </c>
      <c r="F516">
        <v>-9.8563850000000005E-3</v>
      </c>
    </row>
    <row r="517" spans="1:6" x14ac:dyDescent="0.35">
      <c r="A517" t="s">
        <v>11</v>
      </c>
      <c r="B517" s="1">
        <v>45629</v>
      </c>
      <c r="C517">
        <v>313.01</v>
      </c>
      <c r="D517">
        <v>316.64999999999998</v>
      </c>
      <c r="E517">
        <v>-1.1495342E-2</v>
      </c>
      <c r="F517">
        <v>-1.1561923999999999E-2</v>
      </c>
    </row>
    <row r="518" spans="1:6" x14ac:dyDescent="0.35">
      <c r="A518" t="s">
        <v>6</v>
      </c>
      <c r="B518" s="1">
        <v>45630</v>
      </c>
      <c r="C518">
        <v>143.99</v>
      </c>
      <c r="D518">
        <v>141.97999999999999</v>
      </c>
      <c r="E518">
        <v>1.4156924E-2</v>
      </c>
      <c r="F518">
        <v>1.405765E-2</v>
      </c>
    </row>
    <row r="519" spans="1:6" x14ac:dyDescent="0.35">
      <c r="A519" t="s">
        <v>7</v>
      </c>
      <c r="B519" s="1">
        <v>45630</v>
      </c>
      <c r="C519">
        <v>170.56</v>
      </c>
      <c r="D519">
        <v>168.15</v>
      </c>
      <c r="E519">
        <v>1.4332441E-2</v>
      </c>
      <c r="F519">
        <v>1.4230703000000001E-2</v>
      </c>
    </row>
    <row r="520" spans="1:6" x14ac:dyDescent="0.35">
      <c r="A520" t="s">
        <v>8</v>
      </c>
      <c r="B520" s="1">
        <v>45630</v>
      </c>
      <c r="C520">
        <v>302.60000000000002</v>
      </c>
      <c r="D520">
        <v>302.11</v>
      </c>
      <c r="E520">
        <v>1.6219260000000001E-3</v>
      </c>
      <c r="F520">
        <v>1.620612E-3</v>
      </c>
    </row>
    <row r="521" spans="1:6" x14ac:dyDescent="0.35">
      <c r="A521" t="s">
        <v>9</v>
      </c>
      <c r="B521" s="1">
        <v>45630</v>
      </c>
      <c r="C521">
        <v>829.84</v>
      </c>
      <c r="D521">
        <v>813.33</v>
      </c>
      <c r="E521">
        <v>2.0299264000000001E-2</v>
      </c>
      <c r="F521">
        <v>2.0095979999999999E-2</v>
      </c>
    </row>
    <row r="522" spans="1:6" x14ac:dyDescent="0.35">
      <c r="A522" t="s">
        <v>10</v>
      </c>
      <c r="B522" s="1">
        <v>45630</v>
      </c>
      <c r="C522">
        <v>118.15</v>
      </c>
      <c r="D522">
        <v>95.91</v>
      </c>
      <c r="E522">
        <v>0.231884058</v>
      </c>
      <c r="F522">
        <v>0.208544752</v>
      </c>
    </row>
    <row r="523" spans="1:6" x14ac:dyDescent="0.35">
      <c r="A523" t="s">
        <v>11</v>
      </c>
      <c r="B523" s="1">
        <v>45630</v>
      </c>
      <c r="C523">
        <v>309.89999999999998</v>
      </c>
      <c r="D523">
        <v>313.01</v>
      </c>
      <c r="E523">
        <v>-9.9357850000000008E-3</v>
      </c>
      <c r="F523">
        <v>-9.9854739999999994E-3</v>
      </c>
    </row>
    <row r="524" spans="1:6" x14ac:dyDescent="0.35">
      <c r="A524" t="s">
        <v>6</v>
      </c>
      <c r="B524" s="1">
        <v>45631</v>
      </c>
      <c r="C524">
        <v>141.36000000000001</v>
      </c>
      <c r="D524">
        <v>143.99</v>
      </c>
      <c r="E524">
        <v>-1.8265157000000001E-2</v>
      </c>
      <c r="F524">
        <v>-1.8434025E-2</v>
      </c>
    </row>
    <row r="525" spans="1:6" x14ac:dyDescent="0.35">
      <c r="A525" t="s">
        <v>7</v>
      </c>
      <c r="B525" s="1">
        <v>45631</v>
      </c>
      <c r="C525">
        <v>170.47</v>
      </c>
      <c r="D525">
        <v>170.56</v>
      </c>
      <c r="E525">
        <v>-5.27674E-4</v>
      </c>
      <c r="F525">
        <v>-5.2781300000000002E-4</v>
      </c>
    </row>
    <row r="526" spans="1:6" x14ac:dyDescent="0.35">
      <c r="A526" t="s">
        <v>8</v>
      </c>
      <c r="B526" s="1">
        <v>45631</v>
      </c>
      <c r="C526">
        <v>300.52999999999997</v>
      </c>
      <c r="D526">
        <v>302.60000000000002</v>
      </c>
      <c r="E526">
        <v>-6.8407140000000003E-3</v>
      </c>
      <c r="F526">
        <v>-6.8642190000000004E-3</v>
      </c>
    </row>
    <row r="527" spans="1:6" x14ac:dyDescent="0.35">
      <c r="A527" t="s">
        <v>9</v>
      </c>
      <c r="B527" s="1">
        <v>45631</v>
      </c>
      <c r="C527">
        <v>825.62</v>
      </c>
      <c r="D527">
        <v>829.84</v>
      </c>
      <c r="E527">
        <v>-5.0853180000000001E-3</v>
      </c>
      <c r="F527">
        <v>-5.0982919999999999E-3</v>
      </c>
    </row>
    <row r="528" spans="1:6" x14ac:dyDescent="0.35">
      <c r="A528" t="s">
        <v>10</v>
      </c>
      <c r="B528" s="1">
        <v>45631</v>
      </c>
      <c r="C528">
        <v>113.37</v>
      </c>
      <c r="D528">
        <v>118.15</v>
      </c>
      <c r="E528">
        <v>-4.0457046000000003E-2</v>
      </c>
      <c r="F528">
        <v>-4.1298198000000001E-2</v>
      </c>
    </row>
    <row r="529" spans="1:6" x14ac:dyDescent="0.35">
      <c r="A529" t="s">
        <v>11</v>
      </c>
      <c r="B529" s="1">
        <v>45631</v>
      </c>
      <c r="C529">
        <v>309.08</v>
      </c>
      <c r="D529">
        <v>309.89999999999998</v>
      </c>
      <c r="E529">
        <v>-2.6460149999999998E-3</v>
      </c>
      <c r="F529">
        <v>-2.6495220000000001E-3</v>
      </c>
    </row>
    <row r="530" spans="1:6" x14ac:dyDescent="0.35">
      <c r="A530" t="s">
        <v>6</v>
      </c>
      <c r="B530" s="1">
        <v>45632</v>
      </c>
      <c r="C530">
        <v>138.59</v>
      </c>
      <c r="D530">
        <v>141.36000000000001</v>
      </c>
      <c r="E530">
        <v>-1.9595359E-2</v>
      </c>
      <c r="F530">
        <v>-1.9789893999999999E-2</v>
      </c>
    </row>
    <row r="531" spans="1:6" x14ac:dyDescent="0.35">
      <c r="A531" t="s">
        <v>7</v>
      </c>
      <c r="B531" s="1">
        <v>45632</v>
      </c>
      <c r="C531">
        <v>179.53</v>
      </c>
      <c r="D531">
        <v>170.47</v>
      </c>
      <c r="E531">
        <v>5.3147181000000002E-2</v>
      </c>
      <c r="F531">
        <v>5.1782996999999997E-2</v>
      </c>
    </row>
    <row r="532" spans="1:6" x14ac:dyDescent="0.35">
      <c r="A532" t="s">
        <v>8</v>
      </c>
      <c r="B532" s="1">
        <v>45632</v>
      </c>
      <c r="C532">
        <v>303.99</v>
      </c>
      <c r="D532">
        <v>300.52999999999997</v>
      </c>
      <c r="E532">
        <v>1.1512994E-2</v>
      </c>
      <c r="F532">
        <v>1.1447224000000001E-2</v>
      </c>
    </row>
    <row r="533" spans="1:6" x14ac:dyDescent="0.35">
      <c r="A533" t="s">
        <v>9</v>
      </c>
      <c r="B533" s="1">
        <v>45632</v>
      </c>
      <c r="C533">
        <v>826.71</v>
      </c>
      <c r="D533">
        <v>825.62</v>
      </c>
      <c r="E533">
        <v>1.32022E-3</v>
      </c>
      <c r="F533">
        <v>1.319349E-3</v>
      </c>
    </row>
    <row r="534" spans="1:6" x14ac:dyDescent="0.35">
      <c r="A534" t="s">
        <v>10</v>
      </c>
      <c r="B534" s="1">
        <v>45632</v>
      </c>
      <c r="C534">
        <v>113.51</v>
      </c>
      <c r="D534">
        <v>113.37</v>
      </c>
      <c r="E534">
        <v>1.234895E-3</v>
      </c>
      <c r="F534">
        <v>1.2341330000000001E-3</v>
      </c>
    </row>
    <row r="535" spans="1:6" x14ac:dyDescent="0.35">
      <c r="A535" t="s">
        <v>11</v>
      </c>
      <c r="B535" s="1">
        <v>45632</v>
      </c>
      <c r="C535">
        <v>311.01</v>
      </c>
      <c r="D535">
        <v>309.08</v>
      </c>
      <c r="E535">
        <v>6.2443380000000003E-3</v>
      </c>
      <c r="F535">
        <v>6.2249230000000003E-3</v>
      </c>
    </row>
    <row r="536" spans="1:6" x14ac:dyDescent="0.35">
      <c r="A536" t="s">
        <v>6</v>
      </c>
      <c r="B536" s="1">
        <v>45635</v>
      </c>
      <c r="C536">
        <v>130.87</v>
      </c>
      <c r="D536">
        <v>138.59</v>
      </c>
      <c r="E536">
        <v>-5.5703875E-2</v>
      </c>
      <c r="F536">
        <v>-5.731547E-2</v>
      </c>
    </row>
    <row r="537" spans="1:6" x14ac:dyDescent="0.35">
      <c r="A537" t="s">
        <v>7</v>
      </c>
      <c r="B537" s="1">
        <v>45635</v>
      </c>
      <c r="C537">
        <v>178.94</v>
      </c>
      <c r="D537">
        <v>179.53</v>
      </c>
      <c r="E537">
        <v>-3.286359E-3</v>
      </c>
      <c r="F537">
        <v>-3.2917710000000002E-3</v>
      </c>
    </row>
    <row r="538" spans="1:6" x14ac:dyDescent="0.35">
      <c r="A538" t="s">
        <v>8</v>
      </c>
      <c r="B538" s="1">
        <v>45635</v>
      </c>
      <c r="C538">
        <v>296.72000000000003</v>
      </c>
      <c r="D538">
        <v>303.99</v>
      </c>
      <c r="E538">
        <v>-2.3915260000000001E-2</v>
      </c>
      <c r="F538">
        <v>-2.4205872999999999E-2</v>
      </c>
    </row>
    <row r="539" spans="1:6" x14ac:dyDescent="0.35">
      <c r="A539" t="s">
        <v>9</v>
      </c>
      <c r="B539" s="1">
        <v>45635</v>
      </c>
      <c r="C539">
        <v>803.58</v>
      </c>
      <c r="D539">
        <v>826.71</v>
      </c>
      <c r="E539">
        <v>-2.7978372000000001E-2</v>
      </c>
      <c r="F539">
        <v>-2.8377224E-2</v>
      </c>
    </row>
    <row r="540" spans="1:6" x14ac:dyDescent="0.35">
      <c r="A540" t="s">
        <v>10</v>
      </c>
      <c r="B540" s="1">
        <v>45635</v>
      </c>
      <c r="C540">
        <v>107.03</v>
      </c>
      <c r="D540">
        <v>113.51</v>
      </c>
      <c r="E540">
        <v>-5.7087481000000002E-2</v>
      </c>
      <c r="F540">
        <v>-5.8781769999999997E-2</v>
      </c>
    </row>
    <row r="541" spans="1:6" x14ac:dyDescent="0.35">
      <c r="A541" t="s">
        <v>11</v>
      </c>
      <c r="B541" s="1">
        <v>45635</v>
      </c>
      <c r="C541">
        <v>308.3</v>
      </c>
      <c r="D541">
        <v>311.01</v>
      </c>
      <c r="E541">
        <v>-8.7135460000000008E-3</v>
      </c>
      <c r="F541">
        <v>-8.7517310000000004E-3</v>
      </c>
    </row>
    <row r="542" spans="1:6" x14ac:dyDescent="0.35">
      <c r="A542" t="s">
        <v>6</v>
      </c>
      <c r="B542" s="1">
        <v>45636</v>
      </c>
      <c r="C542">
        <v>127.74</v>
      </c>
      <c r="D542">
        <v>130.87</v>
      </c>
      <c r="E542">
        <v>-2.3916863999999999E-2</v>
      </c>
      <c r="F542">
        <v>-2.4207515999999998E-2</v>
      </c>
    </row>
    <row r="543" spans="1:6" x14ac:dyDescent="0.35">
      <c r="A543" t="s">
        <v>7</v>
      </c>
      <c r="B543" s="1">
        <v>45636</v>
      </c>
      <c r="C543">
        <v>171.81</v>
      </c>
      <c r="D543">
        <v>178.94</v>
      </c>
      <c r="E543">
        <v>-3.9845758000000002E-2</v>
      </c>
      <c r="F543">
        <v>-4.0661338999999998E-2</v>
      </c>
    </row>
    <row r="544" spans="1:6" x14ac:dyDescent="0.35">
      <c r="A544" t="s">
        <v>8</v>
      </c>
      <c r="B544" s="1">
        <v>45636</v>
      </c>
      <c r="C544">
        <v>302.11</v>
      </c>
      <c r="D544">
        <v>296.72000000000003</v>
      </c>
      <c r="E544">
        <v>1.8165273999999999E-2</v>
      </c>
      <c r="F544">
        <v>1.8002256000000001E-2</v>
      </c>
    </row>
    <row r="545" spans="1:6" x14ac:dyDescent="0.35">
      <c r="A545" t="s">
        <v>9</v>
      </c>
      <c r="B545" s="1">
        <v>45636</v>
      </c>
      <c r="C545">
        <v>799.58</v>
      </c>
      <c r="D545">
        <v>803.58</v>
      </c>
      <c r="E545">
        <v>-4.9777249999999997E-3</v>
      </c>
      <c r="F545">
        <v>-4.9901549999999996E-3</v>
      </c>
    </row>
    <row r="546" spans="1:6" x14ac:dyDescent="0.35">
      <c r="A546" t="s">
        <v>10</v>
      </c>
      <c r="B546" s="1">
        <v>45636</v>
      </c>
      <c r="C546">
        <v>106.68</v>
      </c>
      <c r="D546">
        <v>107.03</v>
      </c>
      <c r="E546">
        <v>-3.270111E-3</v>
      </c>
      <c r="F546">
        <v>-3.2754699999999999E-3</v>
      </c>
    </row>
    <row r="547" spans="1:6" x14ac:dyDescent="0.35">
      <c r="A547" t="s">
        <v>11</v>
      </c>
      <c r="B547" s="1">
        <v>45636</v>
      </c>
      <c r="C547">
        <v>312.38</v>
      </c>
      <c r="D547">
        <v>308.3</v>
      </c>
      <c r="E547">
        <v>1.3233863E-2</v>
      </c>
      <c r="F547">
        <v>1.3147061E-2</v>
      </c>
    </row>
    <row r="548" spans="1:6" x14ac:dyDescent="0.35">
      <c r="A548" t="s">
        <v>6</v>
      </c>
      <c r="B548" s="1">
        <v>45637</v>
      </c>
      <c r="C548">
        <v>130.15</v>
      </c>
      <c r="D548">
        <v>127.74</v>
      </c>
      <c r="E548">
        <v>1.8866448000000001E-2</v>
      </c>
      <c r="F548">
        <v>1.8690683E-2</v>
      </c>
    </row>
    <row r="549" spans="1:6" x14ac:dyDescent="0.35">
      <c r="A549" t="s">
        <v>7</v>
      </c>
      <c r="B549" s="1">
        <v>45637</v>
      </c>
      <c r="C549">
        <v>183.2</v>
      </c>
      <c r="D549">
        <v>171.81</v>
      </c>
      <c r="E549">
        <v>6.6294162000000004E-2</v>
      </c>
      <c r="F549">
        <v>6.4189236999999996E-2</v>
      </c>
    </row>
    <row r="550" spans="1:6" x14ac:dyDescent="0.35">
      <c r="A550" t="s">
        <v>8</v>
      </c>
      <c r="B550" s="1">
        <v>45637</v>
      </c>
      <c r="C550">
        <v>302.33999999999997</v>
      </c>
      <c r="D550">
        <v>302.11</v>
      </c>
      <c r="E550">
        <v>7.6131199999999999E-4</v>
      </c>
      <c r="F550">
        <v>7.6102199999999998E-4</v>
      </c>
    </row>
    <row r="551" spans="1:6" x14ac:dyDescent="0.35">
      <c r="A551" t="s">
        <v>9</v>
      </c>
      <c r="B551" s="1">
        <v>45637</v>
      </c>
      <c r="C551">
        <v>796.03</v>
      </c>
      <c r="D551">
        <v>799.58</v>
      </c>
      <c r="E551">
        <v>-4.439831E-3</v>
      </c>
      <c r="F551">
        <v>-4.4497160000000003E-3</v>
      </c>
    </row>
    <row r="552" spans="1:6" x14ac:dyDescent="0.35">
      <c r="A552" t="s">
        <v>10</v>
      </c>
      <c r="B552" s="1">
        <v>45637</v>
      </c>
      <c r="C552">
        <v>111.36</v>
      </c>
      <c r="D552">
        <v>106.68</v>
      </c>
      <c r="E552">
        <v>4.3869515999999997E-2</v>
      </c>
      <c r="F552">
        <v>4.2934497000000002E-2</v>
      </c>
    </row>
    <row r="553" spans="1:6" x14ac:dyDescent="0.35">
      <c r="A553" t="s">
        <v>11</v>
      </c>
      <c r="B553" s="1">
        <v>45637</v>
      </c>
      <c r="C553">
        <v>313.79000000000002</v>
      </c>
      <c r="D553">
        <v>312.38</v>
      </c>
      <c r="E553">
        <v>4.5137329999999998E-3</v>
      </c>
      <c r="F553">
        <v>4.5035769999999999E-3</v>
      </c>
    </row>
    <row r="554" spans="1:6" x14ac:dyDescent="0.35">
      <c r="A554" t="s">
        <v>6</v>
      </c>
      <c r="B554" s="1">
        <v>45638</v>
      </c>
      <c r="C554">
        <v>130.6</v>
      </c>
      <c r="D554">
        <v>130.15</v>
      </c>
      <c r="E554">
        <v>3.4575489999999999E-3</v>
      </c>
      <c r="F554">
        <v>3.4515850000000001E-3</v>
      </c>
    </row>
    <row r="555" spans="1:6" x14ac:dyDescent="0.35">
      <c r="A555" t="s">
        <v>7</v>
      </c>
      <c r="B555" s="1">
        <v>45638</v>
      </c>
      <c r="C555">
        <v>180.66</v>
      </c>
      <c r="D555">
        <v>183.2</v>
      </c>
      <c r="E555">
        <v>-1.3864629E-2</v>
      </c>
      <c r="F555">
        <v>-1.3961641E-2</v>
      </c>
    </row>
    <row r="556" spans="1:6" x14ac:dyDescent="0.35">
      <c r="A556" t="s">
        <v>8</v>
      </c>
      <c r="B556" s="1">
        <v>45638</v>
      </c>
      <c r="C556">
        <v>300.3</v>
      </c>
      <c r="D556">
        <v>302.33999999999997</v>
      </c>
      <c r="E556">
        <v>-6.7473710000000003E-3</v>
      </c>
      <c r="F556">
        <v>-6.7702370000000001E-3</v>
      </c>
    </row>
    <row r="557" spans="1:6" x14ac:dyDescent="0.35">
      <c r="A557" t="s">
        <v>9</v>
      </c>
      <c r="B557" s="1">
        <v>45638</v>
      </c>
      <c r="C557">
        <v>782.35</v>
      </c>
      <c r="D557">
        <v>796.03</v>
      </c>
      <c r="E557">
        <v>-1.7185282E-2</v>
      </c>
      <c r="F557">
        <v>-1.7334663E-2</v>
      </c>
    </row>
    <row r="558" spans="1:6" x14ac:dyDescent="0.35">
      <c r="A558" t="s">
        <v>10</v>
      </c>
      <c r="B558" s="1">
        <v>45638</v>
      </c>
      <c r="C558">
        <v>109</v>
      </c>
      <c r="D558">
        <v>111.36</v>
      </c>
      <c r="E558">
        <v>-2.1192529000000002E-2</v>
      </c>
      <c r="F558">
        <v>-2.1420313999999999E-2</v>
      </c>
    </row>
    <row r="559" spans="1:6" x14ac:dyDescent="0.35">
      <c r="A559" t="s">
        <v>11</v>
      </c>
      <c r="B559" s="1">
        <v>45638</v>
      </c>
      <c r="C559">
        <v>314.23</v>
      </c>
      <c r="D559">
        <v>313.79000000000002</v>
      </c>
      <c r="E559">
        <v>1.4022119999999999E-3</v>
      </c>
      <c r="F559">
        <v>1.4012289999999999E-3</v>
      </c>
    </row>
    <row r="560" spans="1:6" x14ac:dyDescent="0.35">
      <c r="A560" t="s">
        <v>6</v>
      </c>
      <c r="B560" s="1">
        <v>45639</v>
      </c>
      <c r="C560">
        <v>126.91</v>
      </c>
      <c r="D560">
        <v>130.6</v>
      </c>
      <c r="E560">
        <v>-2.8254211000000001E-2</v>
      </c>
      <c r="F560">
        <v>-2.8661043000000001E-2</v>
      </c>
    </row>
    <row r="561" spans="1:6" x14ac:dyDescent="0.35">
      <c r="A561" t="s">
        <v>7</v>
      </c>
      <c r="B561" s="1">
        <v>45639</v>
      </c>
      <c r="C561">
        <v>224.8</v>
      </c>
      <c r="D561">
        <v>180.66</v>
      </c>
      <c r="E561">
        <v>0.24432635899999999</v>
      </c>
      <c r="F561">
        <v>0.21859430599999999</v>
      </c>
    </row>
    <row r="562" spans="1:6" x14ac:dyDescent="0.35">
      <c r="A562" t="s">
        <v>8</v>
      </c>
      <c r="B562" s="1">
        <v>45639</v>
      </c>
      <c r="C562">
        <v>302.14</v>
      </c>
      <c r="D562">
        <v>300.3</v>
      </c>
      <c r="E562">
        <v>6.1272059999999996E-3</v>
      </c>
      <c r="F562">
        <v>6.1085109999999996E-3</v>
      </c>
    </row>
    <row r="563" spans="1:6" x14ac:dyDescent="0.35">
      <c r="A563" t="s">
        <v>9</v>
      </c>
      <c r="B563" s="1">
        <v>45639</v>
      </c>
      <c r="C563">
        <v>789.12</v>
      </c>
      <c r="D563">
        <v>782.35</v>
      </c>
      <c r="E563">
        <v>8.6534160000000006E-3</v>
      </c>
      <c r="F563">
        <v>8.6161899999999993E-3</v>
      </c>
    </row>
    <row r="564" spans="1:6" x14ac:dyDescent="0.35">
      <c r="A564" t="s">
        <v>10</v>
      </c>
      <c r="B564" s="1">
        <v>45639</v>
      </c>
      <c r="C564">
        <v>120.77</v>
      </c>
      <c r="D564">
        <v>109</v>
      </c>
      <c r="E564">
        <v>0.107981651</v>
      </c>
      <c r="F564">
        <v>0.10254002800000001</v>
      </c>
    </row>
    <row r="565" spans="1:6" x14ac:dyDescent="0.35">
      <c r="A565" t="s">
        <v>11</v>
      </c>
      <c r="B565" s="1">
        <v>45639</v>
      </c>
      <c r="C565">
        <v>314.74</v>
      </c>
      <c r="D565">
        <v>314.23</v>
      </c>
      <c r="E565">
        <v>1.623015E-3</v>
      </c>
      <c r="F565">
        <v>1.6216990000000001E-3</v>
      </c>
    </row>
    <row r="566" spans="1:6" x14ac:dyDescent="0.35">
      <c r="A566" t="s">
        <v>6</v>
      </c>
      <c r="B566" s="1">
        <v>45642</v>
      </c>
      <c r="C566">
        <v>126.69</v>
      </c>
      <c r="D566">
        <v>126.91</v>
      </c>
      <c r="E566">
        <v>-1.733512E-3</v>
      </c>
      <c r="F566">
        <v>-1.735016E-3</v>
      </c>
    </row>
    <row r="567" spans="1:6" x14ac:dyDescent="0.35">
      <c r="A567" t="s">
        <v>7</v>
      </c>
      <c r="B567" s="1">
        <v>45642</v>
      </c>
      <c r="C567">
        <v>250</v>
      </c>
      <c r="D567">
        <v>224.8</v>
      </c>
      <c r="E567">
        <v>0.112099644</v>
      </c>
      <c r="F567">
        <v>0.10624980000000001</v>
      </c>
    </row>
    <row r="568" spans="1:6" x14ac:dyDescent="0.35">
      <c r="A568" t="s">
        <v>8</v>
      </c>
      <c r="B568" s="1">
        <v>45642</v>
      </c>
      <c r="C568">
        <v>303.57</v>
      </c>
      <c r="D568">
        <v>302.14</v>
      </c>
      <c r="E568">
        <v>4.7329049999999999E-3</v>
      </c>
      <c r="F568">
        <v>4.7217400000000003E-3</v>
      </c>
    </row>
    <row r="569" spans="1:6" x14ac:dyDescent="0.35">
      <c r="A569" t="s">
        <v>9</v>
      </c>
      <c r="B569" s="1">
        <v>45642</v>
      </c>
      <c r="C569">
        <v>779</v>
      </c>
      <c r="D569">
        <v>789.12</v>
      </c>
      <c r="E569">
        <v>-1.2824412E-2</v>
      </c>
      <c r="F569">
        <v>-1.2907355000000001E-2</v>
      </c>
    </row>
    <row r="570" spans="1:6" x14ac:dyDescent="0.35">
      <c r="A570" t="s">
        <v>10</v>
      </c>
      <c r="B570" s="1">
        <v>45642</v>
      </c>
      <c r="C570">
        <v>124.78</v>
      </c>
      <c r="D570">
        <v>120.77</v>
      </c>
      <c r="E570">
        <v>3.3203610000000001E-2</v>
      </c>
      <c r="F570">
        <v>3.2664275999999999E-2</v>
      </c>
    </row>
    <row r="571" spans="1:6" x14ac:dyDescent="0.35">
      <c r="A571" t="s">
        <v>11</v>
      </c>
      <c r="B571" s="1">
        <v>45642</v>
      </c>
      <c r="C571">
        <v>315.89</v>
      </c>
      <c r="D571">
        <v>314.74</v>
      </c>
      <c r="E571">
        <v>3.65381E-3</v>
      </c>
      <c r="F571">
        <v>3.647151E-3</v>
      </c>
    </row>
    <row r="572" spans="1:6" x14ac:dyDescent="0.35">
      <c r="A572" t="s">
        <v>6</v>
      </c>
      <c r="B572" s="1">
        <v>45643</v>
      </c>
      <c r="C572">
        <v>125.02</v>
      </c>
      <c r="D572">
        <v>126.69</v>
      </c>
      <c r="E572">
        <v>-1.3181782E-2</v>
      </c>
      <c r="F572">
        <v>-1.3269433000000001E-2</v>
      </c>
    </row>
    <row r="573" spans="1:6" x14ac:dyDescent="0.35">
      <c r="A573" t="s">
        <v>7</v>
      </c>
      <c r="B573" s="1">
        <v>45643</v>
      </c>
      <c r="C573">
        <v>240.23</v>
      </c>
      <c r="D573">
        <v>250</v>
      </c>
      <c r="E573">
        <v>-3.9079999999999997E-2</v>
      </c>
      <c r="F573">
        <v>-3.9864120000000003E-2</v>
      </c>
    </row>
    <row r="574" spans="1:6" x14ac:dyDescent="0.35">
      <c r="A574" t="s">
        <v>8</v>
      </c>
      <c r="B574" s="1">
        <v>45643</v>
      </c>
      <c r="C574">
        <v>301.33999999999997</v>
      </c>
      <c r="D574">
        <v>303.57</v>
      </c>
      <c r="E574">
        <v>-7.3459170000000004E-3</v>
      </c>
      <c r="F574">
        <v>-7.3730310000000004E-3</v>
      </c>
    </row>
    <row r="575" spans="1:6" x14ac:dyDescent="0.35">
      <c r="A575" t="s">
        <v>9</v>
      </c>
      <c r="B575" s="1">
        <v>45643</v>
      </c>
      <c r="C575">
        <v>778.62</v>
      </c>
      <c r="D575">
        <v>779</v>
      </c>
      <c r="E575">
        <v>-4.8780500000000001E-4</v>
      </c>
      <c r="F575">
        <v>-4.8792399999999999E-4</v>
      </c>
    </row>
    <row r="576" spans="1:6" x14ac:dyDescent="0.35">
      <c r="A576" t="s">
        <v>10</v>
      </c>
      <c r="B576" s="1">
        <v>45643</v>
      </c>
      <c r="C576">
        <v>112.25</v>
      </c>
      <c r="D576">
        <v>124.78</v>
      </c>
      <c r="E576">
        <v>-0.10041673399999999</v>
      </c>
      <c r="F576">
        <v>-0.10582366</v>
      </c>
    </row>
    <row r="577" spans="1:6" x14ac:dyDescent="0.35">
      <c r="A577" t="s">
        <v>11</v>
      </c>
      <c r="B577" s="1">
        <v>45643</v>
      </c>
      <c r="C577">
        <v>318.3</v>
      </c>
      <c r="D577">
        <v>315.89</v>
      </c>
      <c r="E577">
        <v>7.629238E-3</v>
      </c>
      <c r="F577">
        <v>7.6002830000000002E-3</v>
      </c>
    </row>
    <row r="578" spans="1:6" x14ac:dyDescent="0.35">
      <c r="A578" t="s">
        <v>6</v>
      </c>
      <c r="B578" s="1">
        <v>45644</v>
      </c>
      <c r="C578">
        <v>121.41</v>
      </c>
      <c r="D578">
        <v>125.02</v>
      </c>
      <c r="E578">
        <v>-2.8875379999999999E-2</v>
      </c>
      <c r="F578">
        <v>-2.9300476999999998E-2</v>
      </c>
    </row>
    <row r="579" spans="1:6" x14ac:dyDescent="0.35">
      <c r="A579" t="s">
        <v>7</v>
      </c>
      <c r="B579" s="1">
        <v>45644</v>
      </c>
      <c r="C579">
        <v>223.62</v>
      </c>
      <c r="D579">
        <v>240.23</v>
      </c>
      <c r="E579">
        <v>-6.9142071999999999E-2</v>
      </c>
      <c r="F579">
        <v>-7.1648614999999999E-2</v>
      </c>
    </row>
    <row r="580" spans="1:6" x14ac:dyDescent="0.35">
      <c r="A580" t="s">
        <v>8</v>
      </c>
      <c r="B580" s="1">
        <v>45644</v>
      </c>
      <c r="C580">
        <v>287.77999999999997</v>
      </c>
      <c r="D580">
        <v>301.33999999999997</v>
      </c>
      <c r="E580">
        <v>-4.4999004000000002E-2</v>
      </c>
      <c r="F580">
        <v>-4.6042896E-2</v>
      </c>
    </row>
    <row r="581" spans="1:6" x14ac:dyDescent="0.35">
      <c r="A581" t="s">
        <v>9</v>
      </c>
      <c r="B581" s="1">
        <v>45644</v>
      </c>
      <c r="C581">
        <v>764.71</v>
      </c>
      <c r="D581">
        <v>778.62</v>
      </c>
      <c r="E581">
        <v>-1.7864940999999999E-2</v>
      </c>
      <c r="F581">
        <v>-1.8026444999999999E-2</v>
      </c>
    </row>
    <row r="582" spans="1:6" x14ac:dyDescent="0.35">
      <c r="A582" t="s">
        <v>10</v>
      </c>
      <c r="B582" s="1">
        <v>45644</v>
      </c>
      <c r="C582">
        <v>105.28</v>
      </c>
      <c r="D582">
        <v>112.25</v>
      </c>
      <c r="E582">
        <v>-6.2093541000000002E-2</v>
      </c>
      <c r="F582">
        <v>-6.4105059000000006E-2</v>
      </c>
    </row>
    <row r="583" spans="1:6" x14ac:dyDescent="0.35">
      <c r="A583" t="s">
        <v>11</v>
      </c>
      <c r="B583" s="1">
        <v>45644</v>
      </c>
      <c r="C583">
        <v>309.77999999999997</v>
      </c>
      <c r="D583">
        <v>318.3</v>
      </c>
      <c r="E583">
        <v>-2.6767201000000001E-2</v>
      </c>
      <c r="F583">
        <v>-2.7131966E-2</v>
      </c>
    </row>
    <row r="584" spans="1:6" x14ac:dyDescent="0.35">
      <c r="A584" t="s">
        <v>6</v>
      </c>
      <c r="B584" s="1">
        <v>45645</v>
      </c>
      <c r="C584">
        <v>118.88</v>
      </c>
      <c r="D584">
        <v>121.41</v>
      </c>
      <c r="E584">
        <v>-2.0838480999999999E-2</v>
      </c>
      <c r="F584">
        <v>-2.1058667E-2</v>
      </c>
    </row>
    <row r="585" spans="1:6" x14ac:dyDescent="0.35">
      <c r="A585" t="s">
        <v>7</v>
      </c>
      <c r="B585" s="1">
        <v>45645</v>
      </c>
      <c r="C585">
        <v>218.32</v>
      </c>
      <c r="D585">
        <v>223.62</v>
      </c>
      <c r="E585">
        <v>-2.3700921E-2</v>
      </c>
      <c r="F585">
        <v>-2.3986305999999999E-2</v>
      </c>
    </row>
    <row r="586" spans="1:6" x14ac:dyDescent="0.35">
      <c r="A586" t="s">
        <v>8</v>
      </c>
      <c r="B586" s="1">
        <v>45645</v>
      </c>
      <c r="C586">
        <v>293.08</v>
      </c>
      <c r="D586">
        <v>287.77999999999997</v>
      </c>
      <c r="E586">
        <v>1.8416846000000001E-2</v>
      </c>
      <c r="F586">
        <v>1.8249310000000001E-2</v>
      </c>
    </row>
    <row r="587" spans="1:6" x14ac:dyDescent="0.35">
      <c r="A587" t="s">
        <v>9</v>
      </c>
      <c r="B587" s="1">
        <v>45645</v>
      </c>
      <c r="C587">
        <v>757.54</v>
      </c>
      <c r="D587">
        <v>764.71</v>
      </c>
      <c r="E587">
        <v>-9.3761030000000002E-3</v>
      </c>
      <c r="F587">
        <v>-9.4203359999999996E-3</v>
      </c>
    </row>
    <row r="588" spans="1:6" x14ac:dyDescent="0.35">
      <c r="A588" t="s">
        <v>10</v>
      </c>
      <c r="B588" s="1">
        <v>45645</v>
      </c>
      <c r="C588">
        <v>109.11</v>
      </c>
      <c r="D588">
        <v>105.28</v>
      </c>
      <c r="E588">
        <v>3.6379178999999998E-2</v>
      </c>
      <c r="F588">
        <v>3.573308E-2</v>
      </c>
    </row>
    <row r="589" spans="1:6" x14ac:dyDescent="0.35">
      <c r="A589" t="s">
        <v>11</v>
      </c>
      <c r="B589" s="1">
        <v>45645</v>
      </c>
      <c r="C589">
        <v>314.88</v>
      </c>
      <c r="D589">
        <v>309.77999999999997</v>
      </c>
      <c r="E589">
        <v>1.6463297000000002E-2</v>
      </c>
      <c r="F589">
        <v>1.6329245999999999E-2</v>
      </c>
    </row>
    <row r="590" spans="1:6" x14ac:dyDescent="0.35">
      <c r="A590" t="s">
        <v>6</v>
      </c>
      <c r="B590" s="1">
        <v>45646</v>
      </c>
      <c r="C590">
        <v>119.21</v>
      </c>
      <c r="D590">
        <v>118.88</v>
      </c>
      <c r="E590">
        <v>2.775909E-3</v>
      </c>
      <c r="F590">
        <v>2.772063E-3</v>
      </c>
    </row>
    <row r="591" spans="1:6" x14ac:dyDescent="0.35">
      <c r="A591" t="s">
        <v>7</v>
      </c>
      <c r="B591" s="1">
        <v>45646</v>
      </c>
      <c r="C591">
        <v>220.79</v>
      </c>
      <c r="D591">
        <v>218.32</v>
      </c>
      <c r="E591">
        <v>1.1313668000000001E-2</v>
      </c>
      <c r="F591">
        <v>1.1250147E-2</v>
      </c>
    </row>
    <row r="592" spans="1:6" x14ac:dyDescent="0.35">
      <c r="A592" t="s">
        <v>8</v>
      </c>
      <c r="B592" s="1">
        <v>45646</v>
      </c>
      <c r="C592">
        <v>298.64999999999998</v>
      </c>
      <c r="D592">
        <v>293.08</v>
      </c>
      <c r="E592">
        <v>1.9005049999999999E-2</v>
      </c>
      <c r="F592">
        <v>1.882671E-2</v>
      </c>
    </row>
    <row r="593" spans="1:6" x14ac:dyDescent="0.35">
      <c r="A593" t="s">
        <v>9</v>
      </c>
      <c r="B593" s="1">
        <v>45646</v>
      </c>
      <c r="C593">
        <v>767.76</v>
      </c>
      <c r="D593">
        <v>757.54</v>
      </c>
      <c r="E593">
        <v>1.3491037000000001E-2</v>
      </c>
      <c r="F593">
        <v>1.3400843000000001E-2</v>
      </c>
    </row>
    <row r="594" spans="1:6" x14ac:dyDescent="0.35">
      <c r="A594" t="s">
        <v>10</v>
      </c>
      <c r="B594" s="1">
        <v>45646</v>
      </c>
      <c r="C594">
        <v>111.9</v>
      </c>
      <c r="D594">
        <v>109.11</v>
      </c>
      <c r="E594">
        <v>2.5570525E-2</v>
      </c>
      <c r="F594">
        <v>2.5249068E-2</v>
      </c>
    </row>
    <row r="595" spans="1:6" x14ac:dyDescent="0.35">
      <c r="A595" t="s">
        <v>11</v>
      </c>
      <c r="B595" s="1">
        <v>45646</v>
      </c>
      <c r="C595">
        <v>317.70999999999998</v>
      </c>
      <c r="D595">
        <v>314.88</v>
      </c>
      <c r="E595">
        <v>8.9875509999999999E-3</v>
      </c>
      <c r="F595">
        <v>8.9474029999999996E-3</v>
      </c>
    </row>
    <row r="596" spans="1:6" x14ac:dyDescent="0.35">
      <c r="A596" t="s">
        <v>6</v>
      </c>
      <c r="B596" s="1">
        <v>45649</v>
      </c>
      <c r="C596">
        <v>124.6</v>
      </c>
      <c r="D596">
        <v>119.21</v>
      </c>
      <c r="E596">
        <v>4.5214327999999998E-2</v>
      </c>
      <c r="F596">
        <v>4.4221963000000003E-2</v>
      </c>
    </row>
    <row r="597" spans="1:6" x14ac:dyDescent="0.35">
      <c r="A597" t="s">
        <v>7</v>
      </c>
      <c r="B597" s="1">
        <v>45649</v>
      </c>
      <c r="C597">
        <v>232.35</v>
      </c>
      <c r="D597">
        <v>220.79</v>
      </c>
      <c r="E597">
        <v>5.2357444000000003E-2</v>
      </c>
      <c r="F597">
        <v>5.1032832E-2</v>
      </c>
    </row>
    <row r="598" spans="1:6" x14ac:dyDescent="0.35">
      <c r="A598" t="s">
        <v>8</v>
      </c>
      <c r="B598" s="1">
        <v>45649</v>
      </c>
      <c r="C598">
        <v>298.8</v>
      </c>
      <c r="D598">
        <v>298.64999999999998</v>
      </c>
      <c r="E598">
        <v>5.0226000000000003E-4</v>
      </c>
      <c r="F598">
        <v>5.02134E-4</v>
      </c>
    </row>
    <row r="599" spans="1:6" x14ac:dyDescent="0.35">
      <c r="A599" t="s">
        <v>9</v>
      </c>
      <c r="B599" s="1">
        <v>45649</v>
      </c>
      <c r="C599">
        <v>796.28</v>
      </c>
      <c r="D599">
        <v>767.76</v>
      </c>
      <c r="E599">
        <v>3.7147025E-2</v>
      </c>
      <c r="F599">
        <v>3.6473697999999999E-2</v>
      </c>
    </row>
    <row r="600" spans="1:6" x14ac:dyDescent="0.35">
      <c r="A600" t="s">
        <v>10</v>
      </c>
      <c r="B600" s="1">
        <v>45649</v>
      </c>
      <c r="C600">
        <v>113.76</v>
      </c>
      <c r="D600">
        <v>111.9</v>
      </c>
      <c r="E600">
        <v>1.6621983999999999E-2</v>
      </c>
      <c r="F600">
        <v>1.6485350999999999E-2</v>
      </c>
    </row>
    <row r="601" spans="1:6" x14ac:dyDescent="0.35">
      <c r="A601" t="s">
        <v>11</v>
      </c>
      <c r="B601" s="1">
        <v>45649</v>
      </c>
      <c r="C601">
        <v>317.22000000000003</v>
      </c>
      <c r="D601">
        <v>317.70999999999998</v>
      </c>
      <c r="E601">
        <v>-1.542287E-3</v>
      </c>
      <c r="F601">
        <v>-1.543478E-3</v>
      </c>
    </row>
    <row r="602" spans="1:6" x14ac:dyDescent="0.35">
      <c r="A602" t="s">
        <v>6</v>
      </c>
      <c r="B602" s="1">
        <v>45650</v>
      </c>
      <c r="C602">
        <v>126.29</v>
      </c>
      <c r="D602">
        <v>124.6</v>
      </c>
      <c r="E602">
        <v>1.3563403E-2</v>
      </c>
      <c r="F602">
        <v>1.3472243E-2</v>
      </c>
    </row>
    <row r="603" spans="1:6" x14ac:dyDescent="0.35">
      <c r="A603" t="s">
        <v>7</v>
      </c>
      <c r="B603" s="1">
        <v>45650</v>
      </c>
      <c r="C603">
        <v>239.68</v>
      </c>
      <c r="D603">
        <v>232.35</v>
      </c>
      <c r="E603">
        <v>3.1547235E-2</v>
      </c>
      <c r="F603">
        <v>3.1059844999999999E-2</v>
      </c>
    </row>
    <row r="604" spans="1:6" x14ac:dyDescent="0.35">
      <c r="A604" t="s">
        <v>8</v>
      </c>
      <c r="B604" s="1">
        <v>45650</v>
      </c>
      <c r="C604">
        <v>303.45999999999998</v>
      </c>
      <c r="D604">
        <v>298.8</v>
      </c>
      <c r="E604">
        <v>1.5595716000000001E-2</v>
      </c>
      <c r="F604">
        <v>1.5475353000000001E-2</v>
      </c>
    </row>
    <row r="605" spans="1:6" x14ac:dyDescent="0.35">
      <c r="A605" t="s">
        <v>9</v>
      </c>
      <c r="B605" s="1">
        <v>45650</v>
      </c>
      <c r="C605">
        <v>795.67</v>
      </c>
      <c r="D605">
        <v>796.28</v>
      </c>
      <c r="E605">
        <v>-7.6606199999999997E-4</v>
      </c>
      <c r="F605">
        <v>-7.6635600000000005E-4</v>
      </c>
    </row>
    <row r="606" spans="1:6" x14ac:dyDescent="0.35">
      <c r="A606" t="s">
        <v>10</v>
      </c>
      <c r="B606" s="1">
        <v>45650</v>
      </c>
      <c r="C606">
        <v>115.95</v>
      </c>
      <c r="D606">
        <v>113.76</v>
      </c>
      <c r="E606">
        <v>1.9251055E-2</v>
      </c>
      <c r="F606">
        <v>1.9068097999999999E-2</v>
      </c>
    </row>
    <row r="607" spans="1:6" x14ac:dyDescent="0.35">
      <c r="A607" t="s">
        <v>11</v>
      </c>
      <c r="B607" s="1">
        <v>45650</v>
      </c>
      <c r="C607">
        <v>320.64999999999998</v>
      </c>
      <c r="D607">
        <v>317.22000000000003</v>
      </c>
      <c r="E607">
        <v>1.0812685000000001E-2</v>
      </c>
      <c r="F607">
        <v>1.0754646E-2</v>
      </c>
    </row>
    <row r="608" spans="1:6" x14ac:dyDescent="0.35">
      <c r="A608" t="s">
        <v>6</v>
      </c>
      <c r="B608" s="1">
        <v>45652</v>
      </c>
      <c r="C608">
        <v>125.06</v>
      </c>
      <c r="D608">
        <v>126.29</v>
      </c>
      <c r="E608">
        <v>-9.7394890000000005E-3</v>
      </c>
      <c r="F608">
        <v>-9.7872280000000002E-3</v>
      </c>
    </row>
    <row r="609" spans="1:6" x14ac:dyDescent="0.35">
      <c r="A609" t="s">
        <v>7</v>
      </c>
      <c r="B609" s="1">
        <v>45652</v>
      </c>
      <c r="C609">
        <v>245.36</v>
      </c>
      <c r="D609">
        <v>239.68</v>
      </c>
      <c r="E609">
        <v>2.3698264E-2</v>
      </c>
      <c r="F609">
        <v>2.3421819E-2</v>
      </c>
    </row>
    <row r="610" spans="1:6" x14ac:dyDescent="0.35">
      <c r="A610" t="s">
        <v>8</v>
      </c>
      <c r="B610" s="1">
        <v>45652</v>
      </c>
      <c r="C610">
        <v>303.99</v>
      </c>
      <c r="D610">
        <v>303.45999999999998</v>
      </c>
      <c r="E610">
        <v>1.746523E-3</v>
      </c>
      <c r="F610">
        <v>1.745E-3</v>
      </c>
    </row>
    <row r="611" spans="1:6" x14ac:dyDescent="0.35">
      <c r="A611" t="s">
        <v>9</v>
      </c>
      <c r="B611" s="1">
        <v>45652</v>
      </c>
      <c r="C611">
        <v>794.14</v>
      </c>
      <c r="D611">
        <v>795.67</v>
      </c>
      <c r="E611">
        <v>-1.9229080000000001E-3</v>
      </c>
      <c r="F611">
        <v>-1.9247590000000001E-3</v>
      </c>
    </row>
    <row r="612" spans="1:6" x14ac:dyDescent="0.35">
      <c r="A612" t="s">
        <v>10</v>
      </c>
      <c r="B612" s="1">
        <v>45652</v>
      </c>
      <c r="C612">
        <v>115.71</v>
      </c>
      <c r="D612">
        <v>115.95</v>
      </c>
      <c r="E612">
        <v>-2.0698579999999999E-3</v>
      </c>
      <c r="F612">
        <v>-2.0720030000000002E-3</v>
      </c>
    </row>
    <row r="613" spans="1:6" x14ac:dyDescent="0.35">
      <c r="A613" t="s">
        <v>11</v>
      </c>
      <c r="B613" s="1">
        <v>45652</v>
      </c>
      <c r="C613">
        <v>320.91000000000003</v>
      </c>
      <c r="D613">
        <v>320.64999999999998</v>
      </c>
      <c r="E613">
        <v>8.1085300000000005E-4</v>
      </c>
      <c r="F613">
        <v>8.1052399999999997E-4</v>
      </c>
    </row>
    <row r="614" spans="1:6" x14ac:dyDescent="0.35">
      <c r="A614" t="s">
        <v>6</v>
      </c>
      <c r="B614" s="1">
        <v>45653</v>
      </c>
      <c r="C614">
        <v>125.19</v>
      </c>
      <c r="D614">
        <v>125.06</v>
      </c>
      <c r="E614">
        <v>1.039501E-3</v>
      </c>
      <c r="F614">
        <v>1.0389609999999999E-3</v>
      </c>
    </row>
    <row r="615" spans="1:6" x14ac:dyDescent="0.35">
      <c r="A615" t="s">
        <v>7</v>
      </c>
      <c r="B615" s="1">
        <v>45653</v>
      </c>
      <c r="C615">
        <v>241.75</v>
      </c>
      <c r="D615">
        <v>245.36</v>
      </c>
      <c r="E615">
        <v>-1.4713075000000001E-2</v>
      </c>
      <c r="F615">
        <v>-1.4822385E-2</v>
      </c>
    </row>
    <row r="616" spans="1:6" x14ac:dyDescent="0.35">
      <c r="A616" t="s">
        <v>8</v>
      </c>
      <c r="B616" s="1">
        <v>45653</v>
      </c>
      <c r="C616">
        <v>301.05</v>
      </c>
      <c r="D616">
        <v>303.99</v>
      </c>
      <c r="E616">
        <v>-9.6713709999999998E-3</v>
      </c>
      <c r="F616">
        <v>-9.7184420000000007E-3</v>
      </c>
    </row>
    <row r="617" spans="1:6" x14ac:dyDescent="0.35">
      <c r="A617" t="s">
        <v>9</v>
      </c>
      <c r="B617" s="1">
        <v>45653</v>
      </c>
      <c r="C617">
        <v>783.17</v>
      </c>
      <c r="D617">
        <v>794.14</v>
      </c>
      <c r="E617">
        <v>-1.3813684999999999E-2</v>
      </c>
      <c r="F617">
        <v>-1.3909982E-2</v>
      </c>
    </row>
    <row r="618" spans="1:6" x14ac:dyDescent="0.35">
      <c r="A618" t="s">
        <v>10</v>
      </c>
      <c r="B618" s="1">
        <v>45653</v>
      </c>
      <c r="C618">
        <v>113.62</v>
      </c>
      <c r="D618">
        <v>115.71</v>
      </c>
      <c r="E618">
        <v>-1.8062397000000001E-2</v>
      </c>
      <c r="F618">
        <v>-1.8227514E-2</v>
      </c>
    </row>
    <row r="619" spans="1:6" x14ac:dyDescent="0.35">
      <c r="A619" t="s">
        <v>11</v>
      </c>
      <c r="B619" s="1">
        <v>45653</v>
      </c>
      <c r="C619">
        <v>318.66000000000003</v>
      </c>
      <c r="D619">
        <v>320.91000000000003</v>
      </c>
      <c r="E619">
        <v>-7.0113119999999996E-3</v>
      </c>
      <c r="F619">
        <v>-7.036006E-3</v>
      </c>
    </row>
    <row r="620" spans="1:6" x14ac:dyDescent="0.35">
      <c r="A620" t="s">
        <v>6</v>
      </c>
      <c r="B620" s="1">
        <v>45656</v>
      </c>
      <c r="C620">
        <v>122.44</v>
      </c>
      <c r="D620">
        <v>125.19</v>
      </c>
      <c r="E620">
        <v>-2.1966611E-2</v>
      </c>
      <c r="F620">
        <v>-2.2211469000000001E-2</v>
      </c>
    </row>
    <row r="621" spans="1:6" x14ac:dyDescent="0.35">
      <c r="A621" t="s">
        <v>7</v>
      </c>
      <c r="B621" s="1">
        <v>45656</v>
      </c>
      <c r="C621">
        <v>235.58</v>
      </c>
      <c r="D621">
        <v>241.75</v>
      </c>
      <c r="E621">
        <v>-2.5522234000000001E-2</v>
      </c>
      <c r="F621">
        <v>-2.5853576E-2</v>
      </c>
    </row>
    <row r="622" spans="1:6" x14ac:dyDescent="0.35">
      <c r="A622" t="s">
        <v>8</v>
      </c>
      <c r="B622" s="1">
        <v>45656</v>
      </c>
      <c r="C622">
        <v>297.33</v>
      </c>
      <c r="D622">
        <v>301.05</v>
      </c>
      <c r="E622">
        <v>-1.2356750999999999E-2</v>
      </c>
      <c r="F622">
        <v>-1.2433731E-2</v>
      </c>
    </row>
    <row r="623" spans="1:6" x14ac:dyDescent="0.35">
      <c r="A623" t="s">
        <v>9</v>
      </c>
      <c r="B623" s="1">
        <v>45656</v>
      </c>
      <c r="C623">
        <v>773.84</v>
      </c>
      <c r="D623">
        <v>783.17</v>
      </c>
      <c r="E623">
        <v>-1.1913122E-2</v>
      </c>
      <c r="F623">
        <v>-1.1984652E-2</v>
      </c>
    </row>
    <row r="624" spans="1:6" x14ac:dyDescent="0.35">
      <c r="A624" t="s">
        <v>10</v>
      </c>
      <c r="B624" s="1">
        <v>45656</v>
      </c>
      <c r="C624">
        <v>111.66</v>
      </c>
      <c r="D624">
        <v>113.62</v>
      </c>
      <c r="E624">
        <v>-1.7250484E-2</v>
      </c>
      <c r="F624">
        <v>-1.7401007E-2</v>
      </c>
    </row>
    <row r="625" spans="1:6" x14ac:dyDescent="0.35">
      <c r="A625" t="s">
        <v>11</v>
      </c>
      <c r="B625" s="1">
        <v>45656</v>
      </c>
      <c r="C625">
        <v>315.31</v>
      </c>
      <c r="D625">
        <v>318.66000000000003</v>
      </c>
      <c r="E625">
        <v>-1.0512772E-2</v>
      </c>
      <c r="F625">
        <v>-1.0568421999999999E-2</v>
      </c>
    </row>
    <row r="626" spans="1:6" x14ac:dyDescent="0.35">
      <c r="A626" t="s">
        <v>6</v>
      </c>
      <c r="B626" s="1">
        <v>45657</v>
      </c>
      <c r="C626">
        <v>120.79</v>
      </c>
      <c r="D626">
        <v>122.44</v>
      </c>
      <c r="E626">
        <v>-1.3475988E-2</v>
      </c>
      <c r="F626">
        <v>-1.3567612999999999E-2</v>
      </c>
    </row>
    <row r="627" spans="1:6" x14ac:dyDescent="0.35">
      <c r="A627" t="s">
        <v>7</v>
      </c>
      <c r="B627" s="1">
        <v>45657</v>
      </c>
      <c r="C627">
        <v>231.84</v>
      </c>
      <c r="D627">
        <v>235.58</v>
      </c>
      <c r="E627">
        <v>-1.5875711000000001E-2</v>
      </c>
      <c r="F627">
        <v>-1.6003079999999999E-2</v>
      </c>
    </row>
    <row r="628" spans="1:6" x14ac:dyDescent="0.35">
      <c r="A628" t="s">
        <v>8</v>
      </c>
      <c r="B628" s="1">
        <v>45657</v>
      </c>
      <c r="C628">
        <v>296.79000000000002</v>
      </c>
      <c r="D628">
        <v>297.33</v>
      </c>
      <c r="E628">
        <v>-1.8161640000000001E-3</v>
      </c>
      <c r="F628">
        <v>-1.817815E-3</v>
      </c>
    </row>
    <row r="629" spans="1:6" x14ac:dyDescent="0.35">
      <c r="A629" t="s">
        <v>9</v>
      </c>
      <c r="B629" s="1">
        <v>45657</v>
      </c>
      <c r="C629">
        <v>772</v>
      </c>
      <c r="D629">
        <v>773.84</v>
      </c>
      <c r="E629">
        <v>-2.3777529999999998E-3</v>
      </c>
      <c r="F629">
        <v>-2.3805839999999998E-3</v>
      </c>
    </row>
    <row r="630" spans="1:6" x14ac:dyDescent="0.35">
      <c r="A630" t="s">
        <v>10</v>
      </c>
      <c r="B630" s="1">
        <v>45657</v>
      </c>
      <c r="C630">
        <v>110.45</v>
      </c>
      <c r="D630">
        <v>111.66</v>
      </c>
      <c r="E630">
        <v>-1.0836468E-2</v>
      </c>
      <c r="F630">
        <v>-1.089561E-2</v>
      </c>
    </row>
    <row r="631" spans="1:6" x14ac:dyDescent="0.35">
      <c r="A631" t="s">
        <v>11</v>
      </c>
      <c r="B631" s="1">
        <v>45657</v>
      </c>
      <c r="C631">
        <v>316.04000000000002</v>
      </c>
      <c r="D631">
        <v>315.31</v>
      </c>
      <c r="E631">
        <v>2.3151819999999998E-3</v>
      </c>
      <c r="F631">
        <v>2.3125060000000002E-3</v>
      </c>
    </row>
    <row r="632" spans="1:6" x14ac:dyDescent="0.35">
      <c r="A632" t="s">
        <v>6</v>
      </c>
      <c r="B632" s="1">
        <v>45659</v>
      </c>
      <c r="C632">
        <v>120.63</v>
      </c>
      <c r="D632">
        <v>120.79</v>
      </c>
      <c r="E632">
        <v>-1.3246130000000001E-3</v>
      </c>
      <c r="F632">
        <v>-1.325491E-3</v>
      </c>
    </row>
    <row r="633" spans="1:6" x14ac:dyDescent="0.35">
      <c r="A633" t="s">
        <v>7</v>
      </c>
      <c r="B633" s="1">
        <v>45659</v>
      </c>
      <c r="C633">
        <v>231.98</v>
      </c>
      <c r="D633">
        <v>231.84</v>
      </c>
      <c r="E633">
        <v>6.0386499999999998E-4</v>
      </c>
      <c r="F633">
        <v>6.0368200000000003E-4</v>
      </c>
    </row>
    <row r="634" spans="1:6" x14ac:dyDescent="0.35">
      <c r="A634" t="s">
        <v>8</v>
      </c>
      <c r="B634" s="1">
        <v>45659</v>
      </c>
      <c r="C634">
        <v>298.43</v>
      </c>
      <c r="D634">
        <v>296.79000000000002</v>
      </c>
      <c r="E634">
        <v>5.5257930000000002E-3</v>
      </c>
      <c r="F634">
        <v>5.5105809999999996E-3</v>
      </c>
    </row>
    <row r="635" spans="1:6" x14ac:dyDescent="0.35">
      <c r="A635" t="s">
        <v>9</v>
      </c>
      <c r="B635" s="1">
        <v>45659</v>
      </c>
      <c r="C635">
        <v>778.07</v>
      </c>
      <c r="D635">
        <v>772</v>
      </c>
      <c r="E635">
        <v>7.8626939999999999E-3</v>
      </c>
      <c r="F635">
        <v>7.8319440000000004E-3</v>
      </c>
    </row>
    <row r="636" spans="1:6" x14ac:dyDescent="0.35">
      <c r="A636" t="s">
        <v>10</v>
      </c>
      <c r="B636" s="1">
        <v>45659</v>
      </c>
      <c r="C636">
        <v>113.56</v>
      </c>
      <c r="D636">
        <v>110.45</v>
      </c>
      <c r="E636">
        <v>2.8157537E-2</v>
      </c>
      <c r="F636">
        <v>2.7768402000000001E-2</v>
      </c>
    </row>
    <row r="637" spans="1:6" x14ac:dyDescent="0.35">
      <c r="A637" t="s">
        <v>11</v>
      </c>
      <c r="B637" s="1">
        <v>45659</v>
      </c>
      <c r="C637">
        <v>314.39999999999998</v>
      </c>
      <c r="D637">
        <v>316.04000000000002</v>
      </c>
      <c r="E637">
        <v>-5.1892170000000003E-3</v>
      </c>
      <c r="F637">
        <v>-5.2027269999999999E-3</v>
      </c>
    </row>
    <row r="638" spans="1:6" x14ac:dyDescent="0.35">
      <c r="A638" t="s">
        <v>6</v>
      </c>
      <c r="B638" s="1">
        <v>45660</v>
      </c>
      <c r="C638">
        <v>125.37</v>
      </c>
      <c r="D638">
        <v>120.63</v>
      </c>
      <c r="E638">
        <v>3.9293707999999997E-2</v>
      </c>
      <c r="F638">
        <v>3.8541355999999999E-2</v>
      </c>
    </row>
    <row r="639" spans="1:6" x14ac:dyDescent="0.35">
      <c r="A639" t="s">
        <v>7</v>
      </c>
      <c r="B639" s="1">
        <v>45660</v>
      </c>
      <c r="C639">
        <v>232.55</v>
      </c>
      <c r="D639">
        <v>231.98</v>
      </c>
      <c r="E639">
        <v>2.4571079999999999E-3</v>
      </c>
      <c r="F639">
        <v>2.4540949999999999E-3</v>
      </c>
    </row>
    <row r="640" spans="1:6" x14ac:dyDescent="0.35">
      <c r="A640" t="s">
        <v>8</v>
      </c>
      <c r="B640" s="1">
        <v>45660</v>
      </c>
      <c r="C640">
        <v>303.08</v>
      </c>
      <c r="D640">
        <v>298.43</v>
      </c>
      <c r="E640">
        <v>1.5581543E-2</v>
      </c>
      <c r="F640">
        <v>1.5461397999999999E-2</v>
      </c>
    </row>
    <row r="641" spans="1:6" x14ac:dyDescent="0.35">
      <c r="A641" t="s">
        <v>9</v>
      </c>
      <c r="B641" s="1">
        <v>45660</v>
      </c>
      <c r="C641">
        <v>781.98</v>
      </c>
      <c r="D641">
        <v>778.07</v>
      </c>
      <c r="E641">
        <v>5.0252550000000002E-3</v>
      </c>
      <c r="F641">
        <v>5.0126700000000003E-3</v>
      </c>
    </row>
    <row r="642" spans="1:6" x14ac:dyDescent="0.35">
      <c r="A642" t="s">
        <v>10</v>
      </c>
      <c r="B642" s="1">
        <v>45660</v>
      </c>
      <c r="C642">
        <v>118.18</v>
      </c>
      <c r="D642">
        <v>113.56</v>
      </c>
      <c r="E642">
        <v>4.0683338999999999E-2</v>
      </c>
      <c r="F642">
        <v>3.9877554000000003E-2</v>
      </c>
    </row>
    <row r="643" spans="1:6" x14ac:dyDescent="0.35">
      <c r="A643" t="s">
        <v>11</v>
      </c>
      <c r="B643" s="1">
        <v>45660</v>
      </c>
      <c r="C643">
        <v>314.91000000000003</v>
      </c>
      <c r="D643">
        <v>314.39999999999998</v>
      </c>
      <c r="E643">
        <v>1.6221370000000001E-3</v>
      </c>
      <c r="F643">
        <v>1.620823E-3</v>
      </c>
    </row>
    <row r="644" spans="1:6" x14ac:dyDescent="0.35">
      <c r="A644" t="s">
        <v>6</v>
      </c>
      <c r="B644" s="1">
        <v>45663</v>
      </c>
      <c r="C644">
        <v>129.55000000000001</v>
      </c>
      <c r="D644">
        <v>125.37</v>
      </c>
      <c r="E644">
        <v>3.3341309999999999E-2</v>
      </c>
      <c r="F644">
        <v>3.2797541999999999E-2</v>
      </c>
    </row>
    <row r="645" spans="1:6" x14ac:dyDescent="0.35">
      <c r="A645" t="s">
        <v>7</v>
      </c>
      <c r="B645" s="1">
        <v>45663</v>
      </c>
      <c r="C645">
        <v>236.41</v>
      </c>
      <c r="D645">
        <v>232.55</v>
      </c>
      <c r="E645">
        <v>1.6598581000000001E-2</v>
      </c>
      <c r="F645">
        <v>1.6462330000000001E-2</v>
      </c>
    </row>
    <row r="646" spans="1:6" x14ac:dyDescent="0.35">
      <c r="A646" t="s">
        <v>8</v>
      </c>
      <c r="B646" s="1">
        <v>45663</v>
      </c>
      <c r="C646">
        <v>301.88</v>
      </c>
      <c r="D646">
        <v>303.08</v>
      </c>
      <c r="E646">
        <v>-3.9593509999999998E-3</v>
      </c>
      <c r="F646">
        <v>-3.9672099999999997E-3</v>
      </c>
    </row>
    <row r="647" spans="1:6" x14ac:dyDescent="0.35">
      <c r="A647" t="s">
        <v>9</v>
      </c>
      <c r="B647" s="1">
        <v>45663</v>
      </c>
      <c r="C647">
        <v>765.1</v>
      </c>
      <c r="D647">
        <v>781.98</v>
      </c>
      <c r="E647">
        <v>-2.1586230000000001E-2</v>
      </c>
      <c r="F647">
        <v>-2.1822621E-2</v>
      </c>
    </row>
    <row r="648" spans="1:6" x14ac:dyDescent="0.35">
      <c r="A648" t="s">
        <v>10</v>
      </c>
      <c r="B648" s="1">
        <v>45663</v>
      </c>
      <c r="C648">
        <v>119.01</v>
      </c>
      <c r="D648">
        <v>118.18</v>
      </c>
      <c r="E648">
        <v>7.0231850000000004E-3</v>
      </c>
      <c r="F648">
        <v>6.9986370000000003E-3</v>
      </c>
    </row>
    <row r="649" spans="1:6" x14ac:dyDescent="0.35">
      <c r="A649" t="s">
        <v>11</v>
      </c>
      <c r="B649" s="1">
        <v>45663</v>
      </c>
      <c r="C649">
        <v>313.04000000000002</v>
      </c>
      <c r="D649">
        <v>314.91000000000003</v>
      </c>
      <c r="E649">
        <v>-5.9382050000000002E-3</v>
      </c>
      <c r="F649">
        <v>-5.9559060000000004E-3</v>
      </c>
    </row>
    <row r="650" spans="1:6" x14ac:dyDescent="0.35">
      <c r="A650" t="s">
        <v>6</v>
      </c>
      <c r="B650" s="1">
        <v>45664</v>
      </c>
      <c r="C650">
        <v>127.33</v>
      </c>
      <c r="D650">
        <v>129.55000000000001</v>
      </c>
      <c r="E650">
        <v>-1.7136241E-2</v>
      </c>
      <c r="F650">
        <v>-1.7284765000000001E-2</v>
      </c>
    </row>
    <row r="651" spans="1:6" x14ac:dyDescent="0.35">
      <c r="A651" t="s">
        <v>7</v>
      </c>
      <c r="B651" s="1">
        <v>45664</v>
      </c>
      <c r="C651">
        <v>228.64</v>
      </c>
      <c r="D651">
        <v>236.41</v>
      </c>
      <c r="E651">
        <v>-3.2866630000000001E-2</v>
      </c>
      <c r="F651">
        <v>-3.3418872000000002E-2</v>
      </c>
    </row>
    <row r="652" spans="1:6" x14ac:dyDescent="0.35">
      <c r="A652" t="s">
        <v>8</v>
      </c>
      <c r="B652" s="1">
        <v>45664</v>
      </c>
      <c r="C652">
        <v>302.02</v>
      </c>
      <c r="D652">
        <v>301.88</v>
      </c>
      <c r="E652">
        <v>4.6376000000000002E-4</v>
      </c>
      <c r="F652">
        <v>4.6365300000000001E-4</v>
      </c>
    </row>
    <row r="653" spans="1:6" x14ac:dyDescent="0.35">
      <c r="A653" t="s">
        <v>9</v>
      </c>
      <c r="B653" s="1">
        <v>45664</v>
      </c>
      <c r="C653">
        <v>773.29</v>
      </c>
      <c r="D653">
        <v>765.1</v>
      </c>
      <c r="E653">
        <v>1.0704483000000001E-2</v>
      </c>
      <c r="F653">
        <v>1.0647596E-2</v>
      </c>
    </row>
    <row r="654" spans="1:6" x14ac:dyDescent="0.35">
      <c r="A654" t="s">
        <v>10</v>
      </c>
      <c r="B654" s="1">
        <v>45664</v>
      </c>
      <c r="C654">
        <v>116.23</v>
      </c>
      <c r="D654">
        <v>119.01</v>
      </c>
      <c r="E654">
        <v>-2.3359382000000001E-2</v>
      </c>
      <c r="F654">
        <v>-2.3636536999999999E-2</v>
      </c>
    </row>
    <row r="655" spans="1:6" x14ac:dyDescent="0.35">
      <c r="A655" t="s">
        <v>11</v>
      </c>
      <c r="B655" s="1">
        <v>45664</v>
      </c>
      <c r="C655">
        <v>311.67</v>
      </c>
      <c r="D655">
        <v>313.04000000000002</v>
      </c>
      <c r="E655">
        <v>-4.3764379999999999E-3</v>
      </c>
      <c r="F655">
        <v>-4.3860419999999997E-3</v>
      </c>
    </row>
    <row r="656" spans="1:6" x14ac:dyDescent="0.35">
      <c r="A656" t="s">
        <v>6</v>
      </c>
      <c r="B656" s="1">
        <v>45665</v>
      </c>
      <c r="C656">
        <v>121.84</v>
      </c>
      <c r="D656">
        <v>127.33</v>
      </c>
      <c r="E656">
        <v>-4.3116311999999997E-2</v>
      </c>
      <c r="F656">
        <v>-4.4073433000000002E-2</v>
      </c>
    </row>
    <row r="657" spans="1:6" x14ac:dyDescent="0.35">
      <c r="A657" t="s">
        <v>7</v>
      </c>
      <c r="B657" s="1">
        <v>45665</v>
      </c>
      <c r="C657">
        <v>229.31</v>
      </c>
      <c r="D657">
        <v>228.64</v>
      </c>
      <c r="E657">
        <v>2.9303710000000002E-3</v>
      </c>
      <c r="F657">
        <v>2.9260860000000001E-3</v>
      </c>
    </row>
    <row r="658" spans="1:6" x14ac:dyDescent="0.35">
      <c r="A658" t="s">
        <v>8</v>
      </c>
      <c r="B658" s="1">
        <v>45665</v>
      </c>
      <c r="C658">
        <v>302.85000000000002</v>
      </c>
      <c r="D658">
        <v>302.02</v>
      </c>
      <c r="E658">
        <v>2.7481620000000002E-3</v>
      </c>
      <c r="F658">
        <v>2.7443929999999999E-3</v>
      </c>
    </row>
    <row r="659" spans="1:6" x14ac:dyDescent="0.35">
      <c r="A659" t="s">
        <v>9</v>
      </c>
      <c r="B659" s="1">
        <v>45665</v>
      </c>
      <c r="C659">
        <v>787.22</v>
      </c>
      <c r="D659">
        <v>773.29</v>
      </c>
      <c r="E659">
        <v>1.8013939999999999E-2</v>
      </c>
      <c r="F659">
        <v>1.7853612000000001E-2</v>
      </c>
    </row>
    <row r="660" spans="1:6" x14ac:dyDescent="0.35">
      <c r="A660" t="s">
        <v>10</v>
      </c>
      <c r="B660" s="1">
        <v>45665</v>
      </c>
      <c r="C660">
        <v>118.23</v>
      </c>
      <c r="D660">
        <v>116.23</v>
      </c>
      <c r="E660">
        <v>1.7207262000000001E-2</v>
      </c>
      <c r="F660">
        <v>1.7060893000000001E-2</v>
      </c>
    </row>
    <row r="661" spans="1:6" x14ac:dyDescent="0.35">
      <c r="A661" t="s">
        <v>11</v>
      </c>
      <c r="B661" s="1">
        <v>45665</v>
      </c>
      <c r="C661">
        <v>312.60000000000002</v>
      </c>
      <c r="D661">
        <v>311.67</v>
      </c>
      <c r="E661">
        <v>2.9839250000000001E-3</v>
      </c>
      <c r="F661">
        <v>2.9794819999999999E-3</v>
      </c>
    </row>
    <row r="662" spans="1:6" x14ac:dyDescent="0.35">
      <c r="A662" t="s">
        <v>6</v>
      </c>
      <c r="B662" s="1">
        <v>45667</v>
      </c>
      <c r="C662">
        <v>116.04</v>
      </c>
      <c r="D662">
        <v>121.84</v>
      </c>
      <c r="E662">
        <v>-4.7603413999999997E-2</v>
      </c>
      <c r="F662">
        <v>-4.8773748999999998E-2</v>
      </c>
    </row>
    <row r="663" spans="1:6" x14ac:dyDescent="0.35">
      <c r="A663" t="s">
        <v>7</v>
      </c>
      <c r="B663" s="1">
        <v>45667</v>
      </c>
      <c r="C663">
        <v>224.31</v>
      </c>
      <c r="D663">
        <v>229.31</v>
      </c>
      <c r="E663">
        <v>-2.1804543999999999E-2</v>
      </c>
      <c r="F663">
        <v>-2.2045776E-2</v>
      </c>
    </row>
    <row r="664" spans="1:6" x14ac:dyDescent="0.35">
      <c r="A664" t="s">
        <v>8</v>
      </c>
      <c r="B664" s="1">
        <v>45667</v>
      </c>
      <c r="C664">
        <v>293.3</v>
      </c>
      <c r="D664">
        <v>302.85000000000002</v>
      </c>
      <c r="E664">
        <v>-3.1533762999999999E-2</v>
      </c>
      <c r="F664">
        <v>-3.2041657000000001E-2</v>
      </c>
    </row>
    <row r="665" spans="1:6" x14ac:dyDescent="0.35">
      <c r="A665" t="s">
        <v>9</v>
      </c>
      <c r="B665" s="1">
        <v>45667</v>
      </c>
      <c r="C665">
        <v>799.9</v>
      </c>
      <c r="D665">
        <v>787.22</v>
      </c>
      <c r="E665">
        <v>1.6107314000000001E-2</v>
      </c>
      <c r="F665">
        <v>1.5978968E-2</v>
      </c>
    </row>
    <row r="666" spans="1:6" x14ac:dyDescent="0.35">
      <c r="A666" t="s">
        <v>10</v>
      </c>
      <c r="B666" s="1">
        <v>45667</v>
      </c>
      <c r="C666">
        <v>114.32</v>
      </c>
      <c r="D666">
        <v>118.23</v>
      </c>
      <c r="E666">
        <v>-3.3071133000000003E-2</v>
      </c>
      <c r="F666">
        <v>-3.3630345999999998E-2</v>
      </c>
    </row>
    <row r="667" spans="1:6" x14ac:dyDescent="0.35">
      <c r="A667" t="s">
        <v>11</v>
      </c>
      <c r="B667" s="1">
        <v>45667</v>
      </c>
      <c r="C667">
        <v>307.70999999999998</v>
      </c>
      <c r="D667">
        <v>312.60000000000002</v>
      </c>
      <c r="E667">
        <v>-1.5642994E-2</v>
      </c>
      <c r="F667">
        <v>-1.5766637E-2</v>
      </c>
    </row>
    <row r="668" spans="1:6" x14ac:dyDescent="0.35">
      <c r="A668" t="s">
        <v>6</v>
      </c>
      <c r="B668" s="1">
        <v>45670</v>
      </c>
      <c r="C668">
        <v>117.32</v>
      </c>
      <c r="D668">
        <v>116.04</v>
      </c>
      <c r="E668">
        <v>1.1030679E-2</v>
      </c>
      <c r="F668">
        <v>1.0970285E-2</v>
      </c>
    </row>
    <row r="669" spans="1:6" x14ac:dyDescent="0.35">
      <c r="A669" t="s">
        <v>7</v>
      </c>
      <c r="B669" s="1">
        <v>45670</v>
      </c>
      <c r="C669">
        <v>225.29</v>
      </c>
      <c r="D669">
        <v>224.31</v>
      </c>
      <c r="E669">
        <v>4.3689540000000004E-3</v>
      </c>
      <c r="F669">
        <v>4.3594380000000002E-3</v>
      </c>
    </row>
    <row r="670" spans="1:6" x14ac:dyDescent="0.35">
      <c r="A670" t="s">
        <v>8</v>
      </c>
      <c r="B670" s="1">
        <v>45670</v>
      </c>
      <c r="C670">
        <v>297.02</v>
      </c>
      <c r="D670">
        <v>293.3</v>
      </c>
      <c r="E670">
        <v>1.268326E-2</v>
      </c>
      <c r="F670">
        <v>1.2603501E-2</v>
      </c>
    </row>
    <row r="671" spans="1:6" x14ac:dyDescent="0.35">
      <c r="A671" t="s">
        <v>9</v>
      </c>
      <c r="B671" s="1">
        <v>45670</v>
      </c>
      <c r="C671">
        <v>797.48</v>
      </c>
      <c r="D671">
        <v>799.9</v>
      </c>
      <c r="E671">
        <v>-3.025378E-3</v>
      </c>
      <c r="F671">
        <v>-3.029964E-3</v>
      </c>
    </row>
    <row r="672" spans="1:6" x14ac:dyDescent="0.35">
      <c r="A672" t="s">
        <v>10</v>
      </c>
      <c r="B672" s="1">
        <v>45670</v>
      </c>
      <c r="C672">
        <v>115.15</v>
      </c>
      <c r="D672">
        <v>114.32</v>
      </c>
      <c r="E672">
        <v>7.2603219999999996E-3</v>
      </c>
      <c r="F672">
        <v>7.2340929999999996E-3</v>
      </c>
    </row>
    <row r="673" spans="1:6" x14ac:dyDescent="0.35">
      <c r="A673" t="s">
        <v>11</v>
      </c>
      <c r="B673" s="1">
        <v>45670</v>
      </c>
      <c r="C673">
        <v>306.92</v>
      </c>
      <c r="D673">
        <v>307.70999999999998</v>
      </c>
      <c r="E673">
        <v>-2.5673520000000002E-3</v>
      </c>
      <c r="F673">
        <v>-2.5706539999999999E-3</v>
      </c>
    </row>
    <row r="674" spans="1:6" x14ac:dyDescent="0.35">
      <c r="A674" t="s">
        <v>6</v>
      </c>
      <c r="B674" s="1">
        <v>45671</v>
      </c>
      <c r="C674">
        <v>116.09</v>
      </c>
      <c r="D674">
        <v>117.32</v>
      </c>
      <c r="E674">
        <v>-1.0484146E-2</v>
      </c>
      <c r="F674">
        <v>-1.0539491999999999E-2</v>
      </c>
    </row>
    <row r="675" spans="1:6" x14ac:dyDescent="0.35">
      <c r="A675" t="s">
        <v>7</v>
      </c>
      <c r="B675" s="1">
        <v>45671</v>
      </c>
      <c r="C675">
        <v>224.7</v>
      </c>
      <c r="D675">
        <v>225.29</v>
      </c>
      <c r="E675">
        <v>-2.6188470000000001E-3</v>
      </c>
      <c r="F675">
        <v>-2.6222820000000001E-3</v>
      </c>
    </row>
    <row r="676" spans="1:6" x14ac:dyDescent="0.35">
      <c r="A676" t="s">
        <v>8</v>
      </c>
      <c r="B676" s="1">
        <v>45671</v>
      </c>
      <c r="C676">
        <v>300.36</v>
      </c>
      <c r="D676">
        <v>297.02</v>
      </c>
      <c r="E676">
        <v>1.1245033999999999E-2</v>
      </c>
      <c r="F676">
        <v>1.1182279E-2</v>
      </c>
    </row>
    <row r="677" spans="1:6" x14ac:dyDescent="0.35">
      <c r="A677" t="s">
        <v>9</v>
      </c>
      <c r="B677" s="1">
        <v>45671</v>
      </c>
      <c r="C677">
        <v>744.91</v>
      </c>
      <c r="D677">
        <v>797.48</v>
      </c>
      <c r="E677">
        <v>-6.5920148999999997E-2</v>
      </c>
      <c r="F677">
        <v>-6.819335E-2</v>
      </c>
    </row>
    <row r="678" spans="1:6" x14ac:dyDescent="0.35">
      <c r="A678" t="s">
        <v>10</v>
      </c>
      <c r="B678" s="1">
        <v>45671</v>
      </c>
      <c r="C678">
        <v>115.2</v>
      </c>
      <c r="D678">
        <v>115.15</v>
      </c>
      <c r="E678">
        <v>4.3421600000000002E-4</v>
      </c>
      <c r="F678">
        <v>4.34122E-4</v>
      </c>
    </row>
    <row r="679" spans="1:6" x14ac:dyDescent="0.35">
      <c r="A679" t="s">
        <v>11</v>
      </c>
      <c r="B679" s="1">
        <v>45671</v>
      </c>
      <c r="C679">
        <v>309.08999999999997</v>
      </c>
      <c r="D679">
        <v>306.92</v>
      </c>
      <c r="E679">
        <v>7.0702459999999996E-3</v>
      </c>
      <c r="F679">
        <v>7.0453690000000001E-3</v>
      </c>
    </row>
    <row r="680" spans="1:6" x14ac:dyDescent="0.35">
      <c r="A680" t="s">
        <v>6</v>
      </c>
      <c r="B680" s="1">
        <v>45672</v>
      </c>
      <c r="C680">
        <v>119.96</v>
      </c>
      <c r="D680">
        <v>116.09</v>
      </c>
      <c r="E680">
        <v>3.3336205000000001E-2</v>
      </c>
      <c r="F680">
        <v>3.2792601999999997E-2</v>
      </c>
    </row>
    <row r="681" spans="1:6" x14ac:dyDescent="0.35">
      <c r="A681" t="s">
        <v>7</v>
      </c>
      <c r="B681" s="1">
        <v>45672</v>
      </c>
      <c r="C681">
        <v>228</v>
      </c>
      <c r="D681">
        <v>224.7</v>
      </c>
      <c r="E681">
        <v>1.4686248000000001E-2</v>
      </c>
      <c r="F681">
        <v>1.4579450000000001E-2</v>
      </c>
    </row>
    <row r="682" spans="1:6" x14ac:dyDescent="0.35">
      <c r="A682" t="s">
        <v>8</v>
      </c>
      <c r="B682" s="1">
        <v>45672</v>
      </c>
      <c r="C682">
        <v>312.32</v>
      </c>
      <c r="D682">
        <v>300.36</v>
      </c>
      <c r="E682">
        <v>3.9818883999999999E-2</v>
      </c>
      <c r="F682">
        <v>3.9046548E-2</v>
      </c>
    </row>
    <row r="683" spans="1:6" x14ac:dyDescent="0.35">
      <c r="A683" t="s">
        <v>9</v>
      </c>
      <c r="B683" s="1">
        <v>45672</v>
      </c>
      <c r="C683">
        <v>746.74</v>
      </c>
      <c r="D683">
        <v>744.91</v>
      </c>
      <c r="E683">
        <v>2.4566729999999999E-3</v>
      </c>
      <c r="F683">
        <v>2.4536599999999999E-3</v>
      </c>
    </row>
    <row r="684" spans="1:6" x14ac:dyDescent="0.35">
      <c r="A684" t="s">
        <v>10</v>
      </c>
      <c r="B684" s="1">
        <v>45672</v>
      </c>
      <c r="C684">
        <v>116</v>
      </c>
      <c r="D684">
        <v>115.2</v>
      </c>
      <c r="E684">
        <v>6.9444440000000001E-3</v>
      </c>
      <c r="F684">
        <v>6.9204430000000001E-3</v>
      </c>
    </row>
    <row r="685" spans="1:6" x14ac:dyDescent="0.35">
      <c r="A685" t="s">
        <v>11</v>
      </c>
      <c r="B685" s="1">
        <v>45672</v>
      </c>
      <c r="C685">
        <v>316.27999999999997</v>
      </c>
      <c r="D685">
        <v>309.08999999999997</v>
      </c>
      <c r="E685">
        <v>2.3261832999999999E-2</v>
      </c>
      <c r="F685">
        <v>2.2995400999999999E-2</v>
      </c>
    </row>
    <row r="686" spans="1:6" x14ac:dyDescent="0.35">
      <c r="A686" t="s">
        <v>6</v>
      </c>
      <c r="B686" s="1">
        <v>45673</v>
      </c>
      <c r="C686">
        <v>118.44</v>
      </c>
      <c r="D686">
        <v>119.96</v>
      </c>
      <c r="E686">
        <v>-1.2670890000000001E-2</v>
      </c>
      <c r="F686">
        <v>-1.2751851E-2</v>
      </c>
    </row>
    <row r="687" spans="1:6" x14ac:dyDescent="0.35">
      <c r="A687" t="s">
        <v>7</v>
      </c>
      <c r="B687" s="1">
        <v>45673</v>
      </c>
      <c r="C687">
        <v>229.41</v>
      </c>
      <c r="D687">
        <v>228</v>
      </c>
      <c r="E687">
        <v>6.1842110000000002E-3</v>
      </c>
      <c r="F687">
        <v>6.165167E-3</v>
      </c>
    </row>
    <row r="688" spans="1:6" x14ac:dyDescent="0.35">
      <c r="A688" t="s">
        <v>8</v>
      </c>
      <c r="B688" s="1">
        <v>45673</v>
      </c>
      <c r="C688">
        <v>311.48</v>
      </c>
      <c r="D688">
        <v>312.32</v>
      </c>
      <c r="E688">
        <v>-2.6895489999999998E-3</v>
      </c>
      <c r="F688">
        <v>-2.6931730000000001E-3</v>
      </c>
    </row>
    <row r="689" spans="1:6" x14ac:dyDescent="0.35">
      <c r="A689" t="s">
        <v>9</v>
      </c>
      <c r="B689" s="1">
        <v>45673</v>
      </c>
      <c r="C689">
        <v>757.6</v>
      </c>
      <c r="D689">
        <v>746.74</v>
      </c>
      <c r="E689">
        <v>1.4543215E-2</v>
      </c>
      <c r="F689">
        <v>1.4438476E-2</v>
      </c>
    </row>
    <row r="690" spans="1:6" x14ac:dyDescent="0.35">
      <c r="A690" t="s">
        <v>10</v>
      </c>
      <c r="B690" s="1">
        <v>45673</v>
      </c>
      <c r="C690">
        <v>117.58</v>
      </c>
      <c r="D690">
        <v>116</v>
      </c>
      <c r="E690">
        <v>1.362069E-2</v>
      </c>
      <c r="F690">
        <v>1.3528762E-2</v>
      </c>
    </row>
    <row r="691" spans="1:6" x14ac:dyDescent="0.35">
      <c r="A691" t="s">
        <v>11</v>
      </c>
      <c r="B691" s="1">
        <v>45673</v>
      </c>
      <c r="C691">
        <v>317.25</v>
      </c>
      <c r="D691">
        <v>316.27999999999997</v>
      </c>
      <c r="E691">
        <v>3.0669030000000002E-3</v>
      </c>
      <c r="F691">
        <v>3.0622090000000002E-3</v>
      </c>
    </row>
    <row r="692" spans="1:6" x14ac:dyDescent="0.35">
      <c r="A692" t="s">
        <v>6</v>
      </c>
      <c r="B692" s="1">
        <v>45674</v>
      </c>
      <c r="C692">
        <v>121.46</v>
      </c>
      <c r="D692">
        <v>118.44</v>
      </c>
      <c r="E692">
        <v>2.5498143000000001E-2</v>
      </c>
      <c r="F692">
        <v>2.5178486999999999E-2</v>
      </c>
    </row>
    <row r="693" spans="1:6" x14ac:dyDescent="0.35">
      <c r="A693" t="s">
        <v>7</v>
      </c>
      <c r="B693" s="1">
        <v>45674</v>
      </c>
      <c r="C693">
        <v>237.44</v>
      </c>
      <c r="D693">
        <v>229.41</v>
      </c>
      <c r="E693">
        <v>3.5002832999999997E-2</v>
      </c>
      <c r="F693">
        <v>3.4404164000000001E-2</v>
      </c>
    </row>
    <row r="694" spans="1:6" x14ac:dyDescent="0.35">
      <c r="A694" t="s">
        <v>8</v>
      </c>
      <c r="B694" s="1">
        <v>45674</v>
      </c>
      <c r="C694">
        <v>312.56</v>
      </c>
      <c r="D694">
        <v>311.48</v>
      </c>
      <c r="E694">
        <v>3.4673170000000001E-3</v>
      </c>
      <c r="F694">
        <v>3.4613199999999999E-3</v>
      </c>
    </row>
    <row r="695" spans="1:6" x14ac:dyDescent="0.35">
      <c r="A695" t="s">
        <v>9</v>
      </c>
      <c r="B695" s="1">
        <v>45674</v>
      </c>
      <c r="C695">
        <v>725.72</v>
      </c>
      <c r="D695">
        <v>757.6</v>
      </c>
      <c r="E695">
        <v>-4.2080252999999998E-2</v>
      </c>
      <c r="F695">
        <v>-4.2991276000000002E-2</v>
      </c>
    </row>
    <row r="696" spans="1:6" x14ac:dyDescent="0.35">
      <c r="A696" t="s">
        <v>10</v>
      </c>
      <c r="B696" s="1">
        <v>45674</v>
      </c>
      <c r="C696">
        <v>124.76</v>
      </c>
      <c r="D696">
        <v>117.58</v>
      </c>
      <c r="E696">
        <v>6.1064806999999999E-2</v>
      </c>
      <c r="F696">
        <v>5.9272938999999997E-2</v>
      </c>
    </row>
    <row r="697" spans="1:6" x14ac:dyDescent="0.35">
      <c r="A697" t="s">
        <v>11</v>
      </c>
      <c r="B697" s="1">
        <v>45674</v>
      </c>
      <c r="C697">
        <v>319.62</v>
      </c>
      <c r="D697">
        <v>317.25</v>
      </c>
      <c r="E697">
        <v>7.4704489999999997E-3</v>
      </c>
      <c r="F697">
        <v>7.4426839999999998E-3</v>
      </c>
    </row>
    <row r="698" spans="1:6" x14ac:dyDescent="0.35">
      <c r="A698" t="s">
        <v>6</v>
      </c>
      <c r="B698" s="1">
        <v>45678</v>
      </c>
      <c r="C698">
        <v>122.28</v>
      </c>
      <c r="D698">
        <v>121.46</v>
      </c>
      <c r="E698">
        <v>6.7511940000000003E-3</v>
      </c>
      <c r="F698">
        <v>6.7285069999999999E-3</v>
      </c>
    </row>
    <row r="699" spans="1:6" x14ac:dyDescent="0.35">
      <c r="A699" t="s">
        <v>7</v>
      </c>
      <c r="B699" s="1">
        <v>45678</v>
      </c>
      <c r="C699">
        <v>240.31</v>
      </c>
      <c r="D699">
        <v>237.44</v>
      </c>
      <c r="E699">
        <v>1.2087264E-2</v>
      </c>
      <c r="F699">
        <v>1.2014797000000001E-2</v>
      </c>
    </row>
    <row r="700" spans="1:6" x14ac:dyDescent="0.35">
      <c r="A700" t="s">
        <v>8</v>
      </c>
      <c r="B700" s="1">
        <v>45678</v>
      </c>
      <c r="C700">
        <v>317.95</v>
      </c>
      <c r="D700">
        <v>312.56</v>
      </c>
      <c r="E700">
        <v>1.7244689000000001E-2</v>
      </c>
      <c r="F700">
        <v>1.7097687E-2</v>
      </c>
    </row>
    <row r="701" spans="1:6" x14ac:dyDescent="0.35">
      <c r="A701" t="s">
        <v>9</v>
      </c>
      <c r="B701" s="1">
        <v>45678</v>
      </c>
      <c r="C701">
        <v>742.35</v>
      </c>
      <c r="D701">
        <v>725.72</v>
      </c>
      <c r="E701">
        <v>2.2915174E-2</v>
      </c>
      <c r="F701">
        <v>2.2656565E-2</v>
      </c>
    </row>
    <row r="702" spans="1:6" x14ac:dyDescent="0.35">
      <c r="A702" t="s">
        <v>10</v>
      </c>
      <c r="B702" s="1">
        <v>45678</v>
      </c>
      <c r="C702">
        <v>123.78</v>
      </c>
      <c r="D702">
        <v>124.76</v>
      </c>
      <c r="E702">
        <v>-7.8550819999999993E-3</v>
      </c>
      <c r="F702">
        <v>-7.8860949999999992E-3</v>
      </c>
    </row>
    <row r="703" spans="1:6" x14ac:dyDescent="0.35">
      <c r="A703" t="s">
        <v>11</v>
      </c>
      <c r="B703" s="1">
        <v>45678</v>
      </c>
      <c r="C703">
        <v>323.63</v>
      </c>
      <c r="D703">
        <v>319.62</v>
      </c>
      <c r="E703">
        <v>1.2546148999999999E-2</v>
      </c>
      <c r="F703">
        <v>1.2468098E-2</v>
      </c>
    </row>
    <row r="704" spans="1:6" x14ac:dyDescent="0.35">
      <c r="A704" t="s">
        <v>6</v>
      </c>
      <c r="B704" s="1">
        <v>45679</v>
      </c>
      <c r="C704">
        <v>123.75</v>
      </c>
      <c r="D704">
        <v>122.28</v>
      </c>
      <c r="E704">
        <v>1.202159E-2</v>
      </c>
      <c r="F704">
        <v>1.1949904000000001E-2</v>
      </c>
    </row>
    <row r="705" spans="1:6" x14ac:dyDescent="0.35">
      <c r="A705" t="s">
        <v>7</v>
      </c>
      <c r="B705" s="1">
        <v>45679</v>
      </c>
      <c r="C705">
        <v>240.91</v>
      </c>
      <c r="D705">
        <v>240.31</v>
      </c>
      <c r="E705">
        <v>2.4967750000000001E-3</v>
      </c>
      <c r="F705">
        <v>2.4936630000000001E-3</v>
      </c>
    </row>
    <row r="706" spans="1:6" x14ac:dyDescent="0.35">
      <c r="A706" t="s">
        <v>8</v>
      </c>
      <c r="B706" s="1">
        <v>45679</v>
      </c>
      <c r="C706">
        <v>322.25</v>
      </c>
      <c r="D706">
        <v>317.95</v>
      </c>
      <c r="E706">
        <v>1.3524138999999999E-2</v>
      </c>
      <c r="F706">
        <v>1.3433504000000001E-2</v>
      </c>
    </row>
    <row r="707" spans="1:6" x14ac:dyDescent="0.35">
      <c r="A707" t="s">
        <v>9</v>
      </c>
      <c r="B707" s="1">
        <v>45679</v>
      </c>
      <c r="C707">
        <v>753.98</v>
      </c>
      <c r="D707">
        <v>742.35</v>
      </c>
      <c r="E707">
        <v>1.5666465000000001E-2</v>
      </c>
      <c r="F707">
        <v>1.5545012E-2</v>
      </c>
    </row>
    <row r="708" spans="1:6" x14ac:dyDescent="0.35">
      <c r="A708" t="s">
        <v>10</v>
      </c>
      <c r="B708" s="1">
        <v>45679</v>
      </c>
      <c r="C708">
        <v>125.21</v>
      </c>
      <c r="D708">
        <v>123.78</v>
      </c>
      <c r="E708">
        <v>1.1552755E-2</v>
      </c>
      <c r="F708">
        <v>1.1486530999999999E-2</v>
      </c>
    </row>
    <row r="709" spans="1:6" x14ac:dyDescent="0.35">
      <c r="A709" t="s">
        <v>11</v>
      </c>
      <c r="B709" s="1">
        <v>45679</v>
      </c>
      <c r="C709">
        <v>323.56</v>
      </c>
      <c r="D709">
        <v>323.63</v>
      </c>
      <c r="E709">
        <v>-2.1629599999999999E-4</v>
      </c>
      <c r="F709">
        <v>-2.1631999999999999E-4</v>
      </c>
    </row>
    <row r="710" spans="1:6" x14ac:dyDescent="0.35">
      <c r="A710" t="s">
        <v>6</v>
      </c>
      <c r="B710" s="1">
        <v>45680</v>
      </c>
      <c r="C710">
        <v>123.04</v>
      </c>
      <c r="D710">
        <v>123.75</v>
      </c>
      <c r="E710">
        <v>-5.7373739999999999E-3</v>
      </c>
      <c r="F710">
        <v>-5.7538959999999997E-3</v>
      </c>
    </row>
    <row r="711" spans="1:6" x14ac:dyDescent="0.35">
      <c r="A711" t="s">
        <v>7</v>
      </c>
      <c r="B711" s="1">
        <v>45680</v>
      </c>
      <c r="C711">
        <v>240.28</v>
      </c>
      <c r="D711">
        <v>240.91</v>
      </c>
      <c r="E711">
        <v>-2.6150850000000001E-3</v>
      </c>
      <c r="F711">
        <v>-2.6185100000000001E-3</v>
      </c>
    </row>
    <row r="712" spans="1:6" x14ac:dyDescent="0.35">
      <c r="A712" t="s">
        <v>8</v>
      </c>
      <c r="B712" s="1">
        <v>45680</v>
      </c>
      <c r="C712">
        <v>325.87</v>
      </c>
      <c r="D712">
        <v>322.25</v>
      </c>
      <c r="E712">
        <v>1.1233514E-2</v>
      </c>
      <c r="F712">
        <v>1.1170886999999999E-2</v>
      </c>
    </row>
    <row r="713" spans="1:6" x14ac:dyDescent="0.35">
      <c r="A713" t="s">
        <v>9</v>
      </c>
      <c r="B713" s="1">
        <v>45680</v>
      </c>
      <c r="C713">
        <v>766.6</v>
      </c>
      <c r="D713">
        <v>753.98</v>
      </c>
      <c r="E713">
        <v>1.6737845000000001E-2</v>
      </c>
      <c r="F713">
        <v>1.6599309999999999E-2</v>
      </c>
    </row>
    <row r="714" spans="1:6" x14ac:dyDescent="0.35">
      <c r="A714" t="s">
        <v>10</v>
      </c>
      <c r="B714" s="1">
        <v>45680</v>
      </c>
      <c r="C714">
        <v>126.06</v>
      </c>
      <c r="D714">
        <v>125.21</v>
      </c>
      <c r="E714">
        <v>6.7885949999999997E-3</v>
      </c>
      <c r="F714">
        <v>6.7656560000000001E-3</v>
      </c>
    </row>
    <row r="715" spans="1:6" x14ac:dyDescent="0.35">
      <c r="A715" t="s">
        <v>11</v>
      </c>
      <c r="B715" s="1">
        <v>45680</v>
      </c>
      <c r="C715">
        <v>328.21</v>
      </c>
      <c r="D715">
        <v>323.56</v>
      </c>
      <c r="E715">
        <v>1.4371369E-2</v>
      </c>
      <c r="F715">
        <v>1.4269079E-2</v>
      </c>
    </row>
    <row r="716" spans="1:6" x14ac:dyDescent="0.35">
      <c r="A716" t="s">
        <v>6</v>
      </c>
      <c r="B716" s="1">
        <v>45681</v>
      </c>
      <c r="C716">
        <v>122.84</v>
      </c>
      <c r="D716">
        <v>123.04</v>
      </c>
      <c r="E716">
        <v>-1.625488E-3</v>
      </c>
      <c r="F716">
        <v>-1.62681E-3</v>
      </c>
    </row>
    <row r="717" spans="1:6" x14ac:dyDescent="0.35">
      <c r="A717" t="s">
        <v>7</v>
      </c>
      <c r="B717" s="1">
        <v>45681</v>
      </c>
      <c r="C717">
        <v>244.7</v>
      </c>
      <c r="D717">
        <v>240.28</v>
      </c>
      <c r="E717">
        <v>1.8395206000000001E-2</v>
      </c>
      <c r="F717">
        <v>1.8228060000000001E-2</v>
      </c>
    </row>
    <row r="718" spans="1:6" x14ac:dyDescent="0.35">
      <c r="A718" t="s">
        <v>8</v>
      </c>
      <c r="B718" s="1">
        <v>45681</v>
      </c>
      <c r="C718">
        <v>321.33999999999997</v>
      </c>
      <c r="D718">
        <v>325.87</v>
      </c>
      <c r="E718">
        <v>-1.3901248999999999E-2</v>
      </c>
      <c r="F718">
        <v>-1.3998775999999999E-2</v>
      </c>
    </row>
    <row r="719" spans="1:6" x14ac:dyDescent="0.35">
      <c r="A719" t="s">
        <v>9</v>
      </c>
      <c r="B719" s="1">
        <v>45681</v>
      </c>
      <c r="C719">
        <v>785.41</v>
      </c>
      <c r="D719">
        <v>766.6</v>
      </c>
      <c r="E719">
        <v>2.4536915999999999E-2</v>
      </c>
      <c r="F719">
        <v>2.4240721E-2</v>
      </c>
    </row>
    <row r="720" spans="1:6" x14ac:dyDescent="0.35">
      <c r="A720" t="s">
        <v>10</v>
      </c>
      <c r="B720" s="1">
        <v>45681</v>
      </c>
      <c r="C720">
        <v>124.02</v>
      </c>
      <c r="D720">
        <v>126.06</v>
      </c>
      <c r="E720">
        <v>-1.6182769999999999E-2</v>
      </c>
      <c r="F720">
        <v>-1.6315140999999998E-2</v>
      </c>
    </row>
    <row r="721" spans="1:6" x14ac:dyDescent="0.35">
      <c r="A721" t="s">
        <v>11</v>
      </c>
      <c r="B721" s="1">
        <v>45681</v>
      </c>
      <c r="C721">
        <v>330.2</v>
      </c>
      <c r="D721">
        <v>328.21</v>
      </c>
      <c r="E721">
        <v>6.0631909999999999E-3</v>
      </c>
      <c r="F721">
        <v>6.0448840000000004E-3</v>
      </c>
    </row>
    <row r="722" spans="1:6" x14ac:dyDescent="0.35">
      <c r="A722" t="s">
        <v>6</v>
      </c>
      <c r="B722" s="1">
        <v>45684</v>
      </c>
      <c r="C722">
        <v>115.01</v>
      </c>
      <c r="D722">
        <v>122.84</v>
      </c>
      <c r="E722">
        <v>-6.3741452000000004E-2</v>
      </c>
      <c r="F722">
        <v>-6.5863614000000001E-2</v>
      </c>
    </row>
    <row r="723" spans="1:6" x14ac:dyDescent="0.35">
      <c r="A723" t="s">
        <v>7</v>
      </c>
      <c r="B723" s="1">
        <v>45684</v>
      </c>
      <c r="C723">
        <v>202.13</v>
      </c>
      <c r="D723">
        <v>244.7</v>
      </c>
      <c r="E723">
        <v>-0.173968124</v>
      </c>
      <c r="F723">
        <v>-0.191121916</v>
      </c>
    </row>
    <row r="724" spans="1:6" x14ac:dyDescent="0.35">
      <c r="A724" t="s">
        <v>8</v>
      </c>
      <c r="B724" s="1">
        <v>45684</v>
      </c>
      <c r="C724">
        <v>316.42</v>
      </c>
      <c r="D724">
        <v>321.33999999999997</v>
      </c>
      <c r="E724">
        <v>-1.5310885999999999E-2</v>
      </c>
      <c r="F724">
        <v>-1.5429307999999999E-2</v>
      </c>
    </row>
    <row r="725" spans="1:6" x14ac:dyDescent="0.35">
      <c r="A725" t="s">
        <v>9</v>
      </c>
      <c r="B725" s="1">
        <v>45684</v>
      </c>
      <c r="C725">
        <v>808.17</v>
      </c>
      <c r="D725">
        <v>785.41</v>
      </c>
      <c r="E725">
        <v>2.8978495E-2</v>
      </c>
      <c r="F725">
        <v>2.8566557999999999E-2</v>
      </c>
    </row>
    <row r="726" spans="1:6" x14ac:dyDescent="0.35">
      <c r="A726" t="s">
        <v>10</v>
      </c>
      <c r="B726" s="1">
        <v>45684</v>
      </c>
      <c r="C726">
        <v>100.33</v>
      </c>
      <c r="D726">
        <v>124.02</v>
      </c>
      <c r="E726">
        <v>-0.19101757799999999</v>
      </c>
      <c r="F726">
        <v>-0.21197809000000001</v>
      </c>
    </row>
    <row r="727" spans="1:6" x14ac:dyDescent="0.35">
      <c r="A727" t="s">
        <v>11</v>
      </c>
      <c r="B727" s="1">
        <v>45684</v>
      </c>
      <c r="C727">
        <v>334.54</v>
      </c>
      <c r="D727">
        <v>330.2</v>
      </c>
      <c r="E727">
        <v>1.3143548999999999E-2</v>
      </c>
      <c r="F727">
        <v>1.3057922E-2</v>
      </c>
    </row>
    <row r="728" spans="1:6" x14ac:dyDescent="0.35">
      <c r="A728" t="s">
        <v>6</v>
      </c>
      <c r="B728" s="1">
        <v>45685</v>
      </c>
      <c r="C728">
        <v>114.17</v>
      </c>
      <c r="D728">
        <v>115.01</v>
      </c>
      <c r="E728">
        <v>-7.3037129999999999E-3</v>
      </c>
      <c r="F728">
        <v>-7.3305150000000001E-3</v>
      </c>
    </row>
    <row r="729" spans="1:6" x14ac:dyDescent="0.35">
      <c r="A729" t="s">
        <v>7</v>
      </c>
      <c r="B729" s="1">
        <v>45685</v>
      </c>
      <c r="C729">
        <v>207.36</v>
      </c>
      <c r="D729">
        <v>202.13</v>
      </c>
      <c r="E729">
        <v>2.5874437E-2</v>
      </c>
      <c r="F729">
        <v>2.5545358000000001E-2</v>
      </c>
    </row>
    <row r="730" spans="1:6" x14ac:dyDescent="0.35">
      <c r="A730" t="s">
        <v>8</v>
      </c>
      <c r="B730" s="1">
        <v>45685</v>
      </c>
      <c r="C730">
        <v>317.04000000000002</v>
      </c>
      <c r="D730">
        <v>316.42</v>
      </c>
      <c r="E730">
        <v>1.9594209999999998E-3</v>
      </c>
      <c r="F730">
        <v>1.9575040000000001E-3</v>
      </c>
    </row>
    <row r="731" spans="1:6" x14ac:dyDescent="0.35">
      <c r="A731" t="s">
        <v>9</v>
      </c>
      <c r="B731" s="1">
        <v>45685</v>
      </c>
      <c r="C731">
        <v>804.99</v>
      </c>
      <c r="D731">
        <v>808.17</v>
      </c>
      <c r="E731">
        <v>-3.9348159999999998E-3</v>
      </c>
      <c r="F731">
        <v>-3.9425770000000001E-3</v>
      </c>
    </row>
    <row r="732" spans="1:6" x14ac:dyDescent="0.35">
      <c r="A732" t="s">
        <v>10</v>
      </c>
      <c r="B732" s="1">
        <v>45685</v>
      </c>
      <c r="C732">
        <v>103.88</v>
      </c>
      <c r="D732">
        <v>100.33</v>
      </c>
      <c r="E732">
        <v>3.5383234999999999E-2</v>
      </c>
      <c r="F732">
        <v>3.4771634000000003E-2</v>
      </c>
    </row>
    <row r="733" spans="1:6" x14ac:dyDescent="0.35">
      <c r="A733" t="s">
        <v>11</v>
      </c>
      <c r="B733" s="1">
        <v>45685</v>
      </c>
      <c r="C733">
        <v>334.48</v>
      </c>
      <c r="D733">
        <v>334.54</v>
      </c>
      <c r="E733">
        <v>-1.7935100000000001E-4</v>
      </c>
      <c r="F733">
        <v>-1.7936699999999999E-4</v>
      </c>
    </row>
    <row r="734" spans="1:6" x14ac:dyDescent="0.35">
      <c r="A734" t="s">
        <v>6</v>
      </c>
      <c r="B734" s="1">
        <v>45686</v>
      </c>
      <c r="C734">
        <v>117.35</v>
      </c>
      <c r="D734">
        <v>114.17</v>
      </c>
      <c r="E734">
        <v>2.7853201000000001E-2</v>
      </c>
      <c r="F734">
        <v>2.7472356999999999E-2</v>
      </c>
    </row>
    <row r="735" spans="1:6" x14ac:dyDescent="0.35">
      <c r="A735" t="s">
        <v>7</v>
      </c>
      <c r="B735" s="1">
        <v>45686</v>
      </c>
      <c r="C735">
        <v>206.35</v>
      </c>
      <c r="D735">
        <v>207.36</v>
      </c>
      <c r="E735">
        <v>-4.8707560000000004E-3</v>
      </c>
      <c r="F735">
        <v>-4.8826570000000003E-3</v>
      </c>
    </row>
    <row r="736" spans="1:6" x14ac:dyDescent="0.35">
      <c r="A736" t="s">
        <v>8</v>
      </c>
      <c r="B736" s="1">
        <v>45686</v>
      </c>
      <c r="C736">
        <v>315.25</v>
      </c>
      <c r="D736">
        <v>317.04000000000002</v>
      </c>
      <c r="E736">
        <v>-5.6459750000000001E-3</v>
      </c>
      <c r="F736">
        <v>-5.6619740000000002E-3</v>
      </c>
    </row>
    <row r="737" spans="1:6" x14ac:dyDescent="0.35">
      <c r="A737" t="s">
        <v>9</v>
      </c>
      <c r="B737" s="1">
        <v>45686</v>
      </c>
      <c r="C737">
        <v>804.08</v>
      </c>
      <c r="D737">
        <v>804.99</v>
      </c>
      <c r="E737">
        <v>-1.130449E-3</v>
      </c>
      <c r="F737">
        <v>-1.1310879999999999E-3</v>
      </c>
    </row>
    <row r="738" spans="1:6" x14ac:dyDescent="0.35">
      <c r="A738" t="s">
        <v>10</v>
      </c>
      <c r="B738" s="1">
        <v>45686</v>
      </c>
      <c r="C738">
        <v>106.79</v>
      </c>
      <c r="D738">
        <v>103.88</v>
      </c>
      <c r="E738">
        <v>2.8013092E-2</v>
      </c>
      <c r="F738">
        <v>2.7627901999999999E-2</v>
      </c>
    </row>
    <row r="739" spans="1:6" x14ac:dyDescent="0.35">
      <c r="A739" t="s">
        <v>11</v>
      </c>
      <c r="B739" s="1">
        <v>45686</v>
      </c>
      <c r="C739">
        <v>335.88</v>
      </c>
      <c r="D739">
        <v>334.48</v>
      </c>
      <c r="E739">
        <v>4.1856020000000001E-3</v>
      </c>
      <c r="F739">
        <v>4.1768660000000004E-3</v>
      </c>
    </row>
    <row r="740" spans="1:6" x14ac:dyDescent="0.35">
      <c r="A740" t="s">
        <v>6</v>
      </c>
      <c r="B740" s="1">
        <v>45687</v>
      </c>
      <c r="C740">
        <v>118.86</v>
      </c>
      <c r="D740">
        <v>117.35</v>
      </c>
      <c r="E740">
        <v>1.2867490000000001E-2</v>
      </c>
      <c r="F740">
        <v>1.2785408E-2</v>
      </c>
    </row>
    <row r="741" spans="1:6" x14ac:dyDescent="0.35">
      <c r="A741" t="s">
        <v>7</v>
      </c>
      <c r="B741" s="1">
        <v>45687</v>
      </c>
      <c r="C741">
        <v>215.66</v>
      </c>
      <c r="D741">
        <v>206.35</v>
      </c>
      <c r="E741">
        <v>4.5117519000000002E-2</v>
      </c>
      <c r="F741">
        <v>4.4129336999999998E-2</v>
      </c>
    </row>
    <row r="742" spans="1:6" x14ac:dyDescent="0.35">
      <c r="A742" t="s">
        <v>8</v>
      </c>
      <c r="B742" s="1">
        <v>45687</v>
      </c>
      <c r="C742">
        <v>318.95</v>
      </c>
      <c r="D742">
        <v>315.25</v>
      </c>
      <c r="E742">
        <v>1.1736717000000001E-2</v>
      </c>
      <c r="F742">
        <v>1.1668375999999999E-2</v>
      </c>
    </row>
    <row r="743" spans="1:6" x14ac:dyDescent="0.35">
      <c r="A743" t="s">
        <v>9</v>
      </c>
      <c r="B743" s="1">
        <v>45687</v>
      </c>
      <c r="C743">
        <v>823.23</v>
      </c>
      <c r="D743">
        <v>804.08</v>
      </c>
      <c r="E743">
        <v>2.3816038000000001E-2</v>
      </c>
      <c r="F743">
        <v>2.353686E-2</v>
      </c>
    </row>
    <row r="744" spans="1:6" x14ac:dyDescent="0.35">
      <c r="A744" t="s">
        <v>10</v>
      </c>
      <c r="B744" s="1">
        <v>45687</v>
      </c>
      <c r="C744">
        <v>110.33</v>
      </c>
      <c r="D744">
        <v>106.79</v>
      </c>
      <c r="E744">
        <v>3.3149170999999998E-2</v>
      </c>
      <c r="F744">
        <v>3.2611585999999998E-2</v>
      </c>
    </row>
    <row r="745" spans="1:6" x14ac:dyDescent="0.35">
      <c r="A745" t="s">
        <v>11</v>
      </c>
      <c r="B745" s="1">
        <v>45687</v>
      </c>
      <c r="C745">
        <v>343.05</v>
      </c>
      <c r="D745">
        <v>335.88</v>
      </c>
      <c r="E745">
        <v>2.134691E-2</v>
      </c>
      <c r="F745">
        <v>2.1122255999999999E-2</v>
      </c>
    </row>
    <row r="746" spans="1:6" x14ac:dyDescent="0.35">
      <c r="A746" t="s">
        <v>6</v>
      </c>
      <c r="B746" s="1">
        <v>45688</v>
      </c>
      <c r="C746">
        <v>115.95</v>
      </c>
      <c r="D746">
        <v>118.86</v>
      </c>
      <c r="E746">
        <v>-2.4482585000000001E-2</v>
      </c>
      <c r="F746">
        <v>-2.4787265999999999E-2</v>
      </c>
    </row>
    <row r="747" spans="1:6" x14ac:dyDescent="0.35">
      <c r="A747" t="s">
        <v>7</v>
      </c>
      <c r="B747" s="1">
        <v>45688</v>
      </c>
      <c r="C747">
        <v>221.27</v>
      </c>
      <c r="D747">
        <v>215.66</v>
      </c>
      <c r="E747">
        <v>2.6013168999999999E-2</v>
      </c>
      <c r="F747">
        <v>2.5680582E-2</v>
      </c>
    </row>
    <row r="748" spans="1:6" x14ac:dyDescent="0.35">
      <c r="A748" t="s">
        <v>8</v>
      </c>
      <c r="B748" s="1">
        <v>45688</v>
      </c>
      <c r="C748">
        <v>317.45</v>
      </c>
      <c r="D748">
        <v>318.95</v>
      </c>
      <c r="E748">
        <v>-4.7029319999999999E-3</v>
      </c>
      <c r="F748">
        <v>-4.7140250000000002E-3</v>
      </c>
    </row>
    <row r="749" spans="1:6" x14ac:dyDescent="0.35">
      <c r="A749" t="s">
        <v>9</v>
      </c>
      <c r="B749" s="1">
        <v>45688</v>
      </c>
      <c r="C749">
        <v>811.08</v>
      </c>
      <c r="D749">
        <v>823.23</v>
      </c>
      <c r="E749">
        <v>-1.4758937E-2</v>
      </c>
      <c r="F749">
        <v>-1.4868934E-2</v>
      </c>
    </row>
    <row r="750" spans="1:6" x14ac:dyDescent="0.35">
      <c r="A750" t="s">
        <v>10</v>
      </c>
      <c r="B750" s="1">
        <v>45688</v>
      </c>
      <c r="C750">
        <v>112.86</v>
      </c>
      <c r="D750">
        <v>110.33</v>
      </c>
      <c r="E750">
        <v>2.2931205999999999E-2</v>
      </c>
      <c r="F750">
        <v>2.2672238000000001E-2</v>
      </c>
    </row>
    <row r="751" spans="1:6" x14ac:dyDescent="0.35">
      <c r="A751" t="s">
        <v>11</v>
      </c>
      <c r="B751" s="1">
        <v>45688</v>
      </c>
      <c r="C751">
        <v>341.8</v>
      </c>
      <c r="D751">
        <v>343.05</v>
      </c>
      <c r="E751">
        <v>-3.6437840000000002E-3</v>
      </c>
      <c r="F751">
        <v>-3.6504380000000002E-3</v>
      </c>
    </row>
    <row r="752" spans="1:6" x14ac:dyDescent="0.35">
      <c r="A752" t="s">
        <v>6</v>
      </c>
      <c r="B752" s="1">
        <v>45691</v>
      </c>
      <c r="C752">
        <v>114.27</v>
      </c>
      <c r="D752">
        <v>115.95</v>
      </c>
      <c r="E752">
        <v>-1.4489004E-2</v>
      </c>
      <c r="F752">
        <v>-1.4594994999999999E-2</v>
      </c>
    </row>
    <row r="753" spans="1:6" x14ac:dyDescent="0.35">
      <c r="A753" t="s">
        <v>7</v>
      </c>
      <c r="B753" s="1">
        <v>45691</v>
      </c>
      <c r="C753">
        <v>217.73</v>
      </c>
      <c r="D753">
        <v>221.27</v>
      </c>
      <c r="E753">
        <v>-1.5998554000000002E-2</v>
      </c>
      <c r="F753">
        <v>-1.6127912000000001E-2</v>
      </c>
    </row>
    <row r="754" spans="1:6" x14ac:dyDescent="0.35">
      <c r="A754" t="s">
        <v>8</v>
      </c>
      <c r="B754" s="1">
        <v>45691</v>
      </c>
      <c r="C754">
        <v>316.52999999999997</v>
      </c>
      <c r="D754">
        <v>317.45</v>
      </c>
      <c r="E754">
        <v>-2.8980939999999999E-3</v>
      </c>
      <c r="F754">
        <v>-2.9023019999999998E-3</v>
      </c>
    </row>
    <row r="755" spans="1:6" x14ac:dyDescent="0.35">
      <c r="A755" t="s">
        <v>9</v>
      </c>
      <c r="B755" s="1">
        <v>45691</v>
      </c>
      <c r="C755">
        <v>810.43</v>
      </c>
      <c r="D755">
        <v>811.08</v>
      </c>
      <c r="E755">
        <v>-8.0140099999999998E-4</v>
      </c>
      <c r="F755">
        <v>-8.0172200000000005E-4</v>
      </c>
    </row>
    <row r="756" spans="1:6" x14ac:dyDescent="0.35">
      <c r="A756" t="s">
        <v>10</v>
      </c>
      <c r="B756" s="1">
        <v>45691</v>
      </c>
      <c r="C756">
        <v>113.56</v>
      </c>
      <c r="D756">
        <v>112.86</v>
      </c>
      <c r="E756">
        <v>6.2023750000000004E-3</v>
      </c>
      <c r="F756">
        <v>6.1832190000000002E-3</v>
      </c>
    </row>
    <row r="757" spans="1:6" x14ac:dyDescent="0.35">
      <c r="A757" t="s">
        <v>11</v>
      </c>
      <c r="B757" s="1">
        <v>45691</v>
      </c>
      <c r="C757">
        <v>345.82</v>
      </c>
      <c r="D757">
        <v>341.8</v>
      </c>
      <c r="E757">
        <v>1.1761264E-2</v>
      </c>
      <c r="F757">
        <v>1.1692638E-2</v>
      </c>
    </row>
    <row r="758" spans="1:6" x14ac:dyDescent="0.35">
      <c r="A758" t="s">
        <v>6</v>
      </c>
      <c r="B758" s="1">
        <v>45692</v>
      </c>
      <c r="C758">
        <v>119.5</v>
      </c>
      <c r="D758">
        <v>114.27</v>
      </c>
      <c r="E758">
        <v>4.5768793000000002E-2</v>
      </c>
      <c r="F758">
        <v>4.4752302000000001E-2</v>
      </c>
    </row>
    <row r="759" spans="1:6" x14ac:dyDescent="0.35">
      <c r="A759" t="s">
        <v>7</v>
      </c>
      <c r="B759" s="1">
        <v>45692</v>
      </c>
      <c r="C759">
        <v>222.43</v>
      </c>
      <c r="D759">
        <v>217.73</v>
      </c>
      <c r="E759">
        <v>2.1586368000000002E-2</v>
      </c>
      <c r="F759">
        <v>2.1356681999999998E-2</v>
      </c>
    </row>
    <row r="760" spans="1:6" x14ac:dyDescent="0.35">
      <c r="A760" t="s">
        <v>8</v>
      </c>
      <c r="B760" s="1">
        <v>45692</v>
      </c>
      <c r="C760">
        <v>315.83</v>
      </c>
      <c r="D760">
        <v>316.52999999999997</v>
      </c>
      <c r="E760">
        <v>-2.211481E-3</v>
      </c>
      <c r="F760">
        <v>-2.2139299999999998E-3</v>
      </c>
    </row>
    <row r="761" spans="1:6" x14ac:dyDescent="0.35">
      <c r="A761" t="s">
        <v>9</v>
      </c>
      <c r="B761" s="1">
        <v>45692</v>
      </c>
      <c r="C761">
        <v>826.07</v>
      </c>
      <c r="D761">
        <v>810.43</v>
      </c>
      <c r="E761">
        <v>1.9298396999999998E-2</v>
      </c>
      <c r="F761">
        <v>1.9114545E-2</v>
      </c>
    </row>
    <row r="762" spans="1:6" x14ac:dyDescent="0.35">
      <c r="A762" t="s">
        <v>10</v>
      </c>
      <c r="B762" s="1">
        <v>45692</v>
      </c>
      <c r="C762">
        <v>109.69</v>
      </c>
      <c r="D762">
        <v>113.56</v>
      </c>
      <c r="E762">
        <v>-3.4078901000000002E-2</v>
      </c>
      <c r="F762">
        <v>-3.4673125999999999E-2</v>
      </c>
    </row>
    <row r="763" spans="1:6" x14ac:dyDescent="0.35">
      <c r="A763" t="s">
        <v>11</v>
      </c>
      <c r="B763" s="1">
        <v>45692</v>
      </c>
      <c r="C763">
        <v>345.15</v>
      </c>
      <c r="D763">
        <v>345.82</v>
      </c>
      <c r="E763">
        <v>-1.9374240000000001E-3</v>
      </c>
      <c r="F763">
        <v>-1.9393030000000001E-3</v>
      </c>
    </row>
    <row r="764" spans="1:6" x14ac:dyDescent="0.35">
      <c r="A764" t="s">
        <v>6</v>
      </c>
      <c r="B764" s="1">
        <v>45693</v>
      </c>
      <c r="C764">
        <v>112.01</v>
      </c>
      <c r="D764">
        <v>119.5</v>
      </c>
      <c r="E764">
        <v>-6.2677823999999993E-2</v>
      </c>
      <c r="F764">
        <v>-6.4728218000000004E-2</v>
      </c>
    </row>
    <row r="765" spans="1:6" x14ac:dyDescent="0.35">
      <c r="A765" t="s">
        <v>7</v>
      </c>
      <c r="B765" s="1">
        <v>45693</v>
      </c>
      <c r="C765">
        <v>232</v>
      </c>
      <c r="D765">
        <v>222.43</v>
      </c>
      <c r="E765">
        <v>4.3024772000000003E-2</v>
      </c>
      <c r="F765">
        <v>4.2124926E-2</v>
      </c>
    </row>
    <row r="766" spans="1:6" x14ac:dyDescent="0.35">
      <c r="A766" t="s">
        <v>8</v>
      </c>
      <c r="B766" s="1">
        <v>45693</v>
      </c>
      <c r="C766">
        <v>320.52999999999997</v>
      </c>
      <c r="D766">
        <v>315.83</v>
      </c>
      <c r="E766">
        <v>1.4881424000000001E-2</v>
      </c>
      <c r="F766">
        <v>1.4771782000000001E-2</v>
      </c>
    </row>
    <row r="767" spans="1:6" x14ac:dyDescent="0.35">
      <c r="A767" t="s">
        <v>9</v>
      </c>
      <c r="B767" s="1">
        <v>45693</v>
      </c>
      <c r="C767">
        <v>842.18</v>
      </c>
      <c r="D767">
        <v>826.07</v>
      </c>
      <c r="E767">
        <v>1.9501978999999999E-2</v>
      </c>
      <c r="F767">
        <v>1.9314252000000001E-2</v>
      </c>
    </row>
    <row r="768" spans="1:6" x14ac:dyDescent="0.35">
      <c r="A768" t="s">
        <v>10</v>
      </c>
      <c r="B768" s="1">
        <v>45693</v>
      </c>
      <c r="C768">
        <v>116.46</v>
      </c>
      <c r="D768">
        <v>109.69</v>
      </c>
      <c r="E768">
        <v>6.1719390999999998E-2</v>
      </c>
      <c r="F768">
        <v>5.9889660999999997E-2</v>
      </c>
    </row>
    <row r="769" spans="1:6" x14ac:dyDescent="0.35">
      <c r="A769" t="s">
        <v>11</v>
      </c>
      <c r="B769" s="1">
        <v>45693</v>
      </c>
      <c r="C769">
        <v>349.44</v>
      </c>
      <c r="D769">
        <v>345.15</v>
      </c>
      <c r="E769">
        <v>1.2429379000000001E-2</v>
      </c>
      <c r="F769">
        <v>1.2352768E-2</v>
      </c>
    </row>
    <row r="770" spans="1:6" x14ac:dyDescent="0.35">
      <c r="A770" t="s">
        <v>6</v>
      </c>
      <c r="B770" s="1">
        <v>45694</v>
      </c>
      <c r="C770">
        <v>110.16</v>
      </c>
      <c r="D770">
        <v>112.01</v>
      </c>
      <c r="E770">
        <v>-1.6516382999999999E-2</v>
      </c>
      <c r="F770">
        <v>-1.6654299000000001E-2</v>
      </c>
    </row>
    <row r="771" spans="1:6" x14ac:dyDescent="0.35">
      <c r="A771" t="s">
        <v>7</v>
      </c>
      <c r="B771" s="1">
        <v>45694</v>
      </c>
      <c r="C771">
        <v>231.36</v>
      </c>
      <c r="D771">
        <v>232</v>
      </c>
      <c r="E771">
        <v>-2.7586210000000002E-3</v>
      </c>
      <c r="F771">
        <v>-2.7624329999999999E-3</v>
      </c>
    </row>
    <row r="772" spans="1:6" x14ac:dyDescent="0.35">
      <c r="A772" t="s">
        <v>8</v>
      </c>
      <c r="B772" s="1">
        <v>45694</v>
      </c>
      <c r="C772">
        <v>320.14999999999998</v>
      </c>
      <c r="D772">
        <v>320.52999999999997</v>
      </c>
      <c r="E772">
        <v>-1.185537E-3</v>
      </c>
      <c r="F772">
        <v>-1.1862400000000001E-3</v>
      </c>
    </row>
    <row r="773" spans="1:6" x14ac:dyDescent="0.35">
      <c r="A773" t="s">
        <v>9</v>
      </c>
      <c r="B773" s="1">
        <v>45694</v>
      </c>
      <c r="C773">
        <v>870.37</v>
      </c>
      <c r="D773">
        <v>842.18</v>
      </c>
      <c r="E773">
        <v>3.3472653999999998E-2</v>
      </c>
      <c r="F773">
        <v>3.2924639999999998E-2</v>
      </c>
    </row>
    <row r="774" spans="1:6" x14ac:dyDescent="0.35">
      <c r="A774" t="s">
        <v>10</v>
      </c>
      <c r="B774" s="1">
        <v>45694</v>
      </c>
      <c r="C774">
        <v>119.24</v>
      </c>
      <c r="D774">
        <v>116.46</v>
      </c>
      <c r="E774">
        <v>2.3870856999999999E-2</v>
      </c>
      <c r="F774">
        <v>2.3590402E-2</v>
      </c>
    </row>
    <row r="775" spans="1:6" x14ac:dyDescent="0.35">
      <c r="A775" t="s">
        <v>11</v>
      </c>
      <c r="B775" s="1">
        <v>45694</v>
      </c>
      <c r="C775">
        <v>347.48</v>
      </c>
      <c r="D775">
        <v>349.44</v>
      </c>
      <c r="E775">
        <v>-5.6089740000000001E-3</v>
      </c>
      <c r="F775">
        <v>-5.624764E-3</v>
      </c>
    </row>
    <row r="776" spans="1:6" x14ac:dyDescent="0.35">
      <c r="A776" t="s">
        <v>6</v>
      </c>
      <c r="B776" s="1">
        <v>45695</v>
      </c>
      <c r="C776">
        <v>107.56</v>
      </c>
      <c r="D776">
        <v>110.16</v>
      </c>
      <c r="E776">
        <v>-2.3602033000000001E-2</v>
      </c>
      <c r="F776">
        <v>-2.3885022999999998E-2</v>
      </c>
    </row>
    <row r="777" spans="1:6" x14ac:dyDescent="0.35">
      <c r="A777" t="s">
        <v>7</v>
      </c>
      <c r="B777" s="1">
        <v>45695</v>
      </c>
      <c r="C777">
        <v>224.87</v>
      </c>
      <c r="D777">
        <v>231.36</v>
      </c>
      <c r="E777">
        <v>-2.8051520999999999E-2</v>
      </c>
      <c r="F777">
        <v>-2.8452482000000001E-2</v>
      </c>
    </row>
    <row r="778" spans="1:6" x14ac:dyDescent="0.35">
      <c r="A778" t="s">
        <v>8</v>
      </c>
      <c r="B778" s="1">
        <v>45695</v>
      </c>
      <c r="C778">
        <v>316.77</v>
      </c>
      <c r="D778">
        <v>320.14999999999998</v>
      </c>
      <c r="E778">
        <v>-1.0557551E-2</v>
      </c>
      <c r="F778">
        <v>-1.0613677E-2</v>
      </c>
    </row>
    <row r="779" spans="1:6" x14ac:dyDescent="0.35">
      <c r="A779" t="s">
        <v>9</v>
      </c>
      <c r="B779" s="1">
        <v>45695</v>
      </c>
      <c r="C779">
        <v>878.31</v>
      </c>
      <c r="D779">
        <v>870.37</v>
      </c>
      <c r="E779">
        <v>9.1225569999999999E-3</v>
      </c>
      <c r="F779">
        <v>9.0811980000000004E-3</v>
      </c>
    </row>
    <row r="780" spans="1:6" x14ac:dyDescent="0.35">
      <c r="A780" t="s">
        <v>10</v>
      </c>
      <c r="B780" s="1">
        <v>45695</v>
      </c>
      <c r="C780">
        <v>110.62</v>
      </c>
      <c r="D780">
        <v>119.24</v>
      </c>
      <c r="E780">
        <v>-7.2291177999999998E-2</v>
      </c>
      <c r="F780">
        <v>-7.5037363999999995E-2</v>
      </c>
    </row>
    <row r="781" spans="1:6" x14ac:dyDescent="0.35">
      <c r="A781" t="s">
        <v>11</v>
      </c>
      <c r="B781" s="1">
        <v>45695</v>
      </c>
      <c r="C781">
        <v>348.02</v>
      </c>
      <c r="D781">
        <v>347.48</v>
      </c>
      <c r="E781">
        <v>1.5540459999999999E-3</v>
      </c>
      <c r="F781">
        <v>1.55284E-3</v>
      </c>
    </row>
    <row r="782" spans="1:6" x14ac:dyDescent="0.35">
      <c r="A782" t="s">
        <v>6</v>
      </c>
      <c r="B782" s="1">
        <v>45698</v>
      </c>
      <c r="C782">
        <v>110.48</v>
      </c>
      <c r="D782">
        <v>107.56</v>
      </c>
      <c r="E782">
        <v>2.7147639000000001E-2</v>
      </c>
      <c r="F782">
        <v>2.6785678E-2</v>
      </c>
    </row>
    <row r="783" spans="1:6" x14ac:dyDescent="0.35">
      <c r="A783" t="s">
        <v>7</v>
      </c>
      <c r="B783" s="1">
        <v>45698</v>
      </c>
      <c r="C783">
        <v>235.04</v>
      </c>
      <c r="D783">
        <v>224.87</v>
      </c>
      <c r="E783">
        <v>4.5226131000000003E-2</v>
      </c>
      <c r="F783">
        <v>4.4233254999999999E-2</v>
      </c>
    </row>
    <row r="784" spans="1:6" x14ac:dyDescent="0.35">
      <c r="A784" t="s">
        <v>8</v>
      </c>
      <c r="B784" s="1">
        <v>45698</v>
      </c>
      <c r="C784">
        <v>310.26</v>
      </c>
      <c r="D784">
        <v>316.77</v>
      </c>
      <c r="E784">
        <v>-2.0551189000000001E-2</v>
      </c>
      <c r="F784">
        <v>-2.0765302999999999E-2</v>
      </c>
    </row>
    <row r="785" spans="1:6" x14ac:dyDescent="0.35">
      <c r="A785" t="s">
        <v>9</v>
      </c>
      <c r="B785" s="1">
        <v>45698</v>
      </c>
      <c r="C785">
        <v>868.88</v>
      </c>
      <c r="D785">
        <v>878.31</v>
      </c>
      <c r="E785">
        <v>-1.0736528E-2</v>
      </c>
      <c r="F785">
        <v>-1.0794580999999999E-2</v>
      </c>
    </row>
    <row r="786" spans="1:6" x14ac:dyDescent="0.35">
      <c r="A786" t="s">
        <v>10</v>
      </c>
      <c r="B786" s="1">
        <v>45698</v>
      </c>
      <c r="C786">
        <v>112.8</v>
      </c>
      <c r="D786">
        <v>110.62</v>
      </c>
      <c r="E786">
        <v>1.9707104999999999E-2</v>
      </c>
      <c r="F786">
        <v>1.9515434000000002E-2</v>
      </c>
    </row>
    <row r="787" spans="1:6" x14ac:dyDescent="0.35">
      <c r="A787" t="s">
        <v>11</v>
      </c>
      <c r="B787" s="1">
        <v>45698</v>
      </c>
      <c r="C787">
        <v>351.23</v>
      </c>
      <c r="D787">
        <v>348.02</v>
      </c>
      <c r="E787">
        <v>9.2236079999999995E-3</v>
      </c>
      <c r="F787">
        <v>9.1813299999999997E-3</v>
      </c>
    </row>
    <row r="788" spans="1:6" x14ac:dyDescent="0.35">
      <c r="A788" t="s">
        <v>6</v>
      </c>
      <c r="B788" s="1">
        <v>45699</v>
      </c>
      <c r="C788">
        <v>111.1</v>
      </c>
      <c r="D788">
        <v>110.48</v>
      </c>
      <c r="E788">
        <v>5.611876E-3</v>
      </c>
      <c r="F788">
        <v>5.5961880000000002E-3</v>
      </c>
    </row>
    <row r="789" spans="1:6" x14ac:dyDescent="0.35">
      <c r="A789" t="s">
        <v>7</v>
      </c>
      <c r="B789" s="1">
        <v>45699</v>
      </c>
      <c r="C789">
        <v>235.04</v>
      </c>
      <c r="D789">
        <v>235.04</v>
      </c>
      <c r="E789">
        <v>0</v>
      </c>
      <c r="F789">
        <v>0</v>
      </c>
    </row>
    <row r="790" spans="1:6" x14ac:dyDescent="0.35">
      <c r="A790" t="s">
        <v>8</v>
      </c>
      <c r="B790" s="1">
        <v>45699</v>
      </c>
      <c r="C790">
        <v>309.57</v>
      </c>
      <c r="D790">
        <v>310.26</v>
      </c>
      <c r="E790">
        <v>-2.2239410000000001E-3</v>
      </c>
      <c r="F790">
        <v>-2.226418E-3</v>
      </c>
    </row>
    <row r="791" spans="1:6" x14ac:dyDescent="0.35">
      <c r="A791" t="s">
        <v>9</v>
      </c>
      <c r="B791" s="1">
        <v>45699</v>
      </c>
      <c r="C791">
        <v>865</v>
      </c>
      <c r="D791">
        <v>868.88</v>
      </c>
      <c r="E791">
        <v>-4.4655190000000003E-3</v>
      </c>
      <c r="F791">
        <v>-4.4755189999999999E-3</v>
      </c>
    </row>
    <row r="792" spans="1:6" x14ac:dyDescent="0.35">
      <c r="A792" t="s">
        <v>10</v>
      </c>
      <c r="B792" s="1">
        <v>45699</v>
      </c>
      <c r="C792">
        <v>109.12</v>
      </c>
      <c r="D792">
        <v>112.8</v>
      </c>
      <c r="E792">
        <v>-3.2624114000000003E-2</v>
      </c>
      <c r="F792">
        <v>-3.3168145000000003E-2</v>
      </c>
    </row>
    <row r="793" spans="1:6" x14ac:dyDescent="0.35">
      <c r="A793" t="s">
        <v>11</v>
      </c>
      <c r="B793" s="1">
        <v>45699</v>
      </c>
      <c r="C793">
        <v>350.72</v>
      </c>
      <c r="D793">
        <v>351.23</v>
      </c>
      <c r="E793">
        <v>-1.4520399999999999E-3</v>
      </c>
      <c r="F793">
        <v>-1.453095E-3</v>
      </c>
    </row>
    <row r="794" spans="1:6" x14ac:dyDescent="0.35">
      <c r="A794" t="s">
        <v>6</v>
      </c>
      <c r="B794" s="1">
        <v>45700</v>
      </c>
      <c r="C794">
        <v>111.72</v>
      </c>
      <c r="D794">
        <v>111.1</v>
      </c>
      <c r="E794">
        <v>5.5805580000000002E-3</v>
      </c>
      <c r="F794">
        <v>5.5650439999999999E-3</v>
      </c>
    </row>
    <row r="795" spans="1:6" x14ac:dyDescent="0.35">
      <c r="A795" t="s">
        <v>7</v>
      </c>
      <c r="B795" s="1">
        <v>45700</v>
      </c>
      <c r="C795">
        <v>236.35</v>
      </c>
      <c r="D795">
        <v>235.04</v>
      </c>
      <c r="E795">
        <v>5.5735189999999999E-3</v>
      </c>
      <c r="F795">
        <v>5.5580450000000002E-3</v>
      </c>
    </row>
    <row r="796" spans="1:6" x14ac:dyDescent="0.35">
      <c r="A796" t="s">
        <v>8</v>
      </c>
      <c r="B796" s="1">
        <v>45700</v>
      </c>
      <c r="C796">
        <v>306.39999999999998</v>
      </c>
      <c r="D796">
        <v>309.57</v>
      </c>
      <c r="E796">
        <v>-1.0240010000000001E-2</v>
      </c>
      <c r="F796">
        <v>-1.02928E-2</v>
      </c>
    </row>
    <row r="797" spans="1:6" x14ac:dyDescent="0.35">
      <c r="A797" t="s">
        <v>9</v>
      </c>
      <c r="B797" s="1">
        <v>45700</v>
      </c>
      <c r="C797">
        <v>872.97</v>
      </c>
      <c r="D797">
        <v>865</v>
      </c>
      <c r="E797">
        <v>9.2138729999999992E-3</v>
      </c>
      <c r="F797">
        <v>9.1716839999999994E-3</v>
      </c>
    </row>
    <row r="798" spans="1:6" x14ac:dyDescent="0.35">
      <c r="A798" t="s">
        <v>10</v>
      </c>
      <c r="B798" s="1">
        <v>45700</v>
      </c>
      <c r="C798">
        <v>105.42</v>
      </c>
      <c r="D798">
        <v>109.12</v>
      </c>
      <c r="E798">
        <v>-3.3907624999999997E-2</v>
      </c>
      <c r="F798">
        <v>-3.4495823000000002E-2</v>
      </c>
    </row>
    <row r="799" spans="1:6" x14ac:dyDescent="0.35">
      <c r="A799" t="s">
        <v>11</v>
      </c>
      <c r="B799" s="1">
        <v>45700</v>
      </c>
      <c r="C799">
        <v>351.49</v>
      </c>
      <c r="D799">
        <v>350.72</v>
      </c>
      <c r="E799">
        <v>2.1954840000000002E-3</v>
      </c>
      <c r="F799">
        <v>2.1930769999999999E-3</v>
      </c>
    </row>
    <row r="800" spans="1:6" x14ac:dyDescent="0.35">
      <c r="A800" t="s">
        <v>6</v>
      </c>
      <c r="B800" s="1">
        <v>45701</v>
      </c>
      <c r="C800">
        <v>111.81</v>
      </c>
      <c r="D800">
        <v>111.72</v>
      </c>
      <c r="E800">
        <v>8.0558500000000005E-4</v>
      </c>
      <c r="F800">
        <v>8.0526100000000004E-4</v>
      </c>
    </row>
    <row r="801" spans="1:6" x14ac:dyDescent="0.35">
      <c r="A801" t="s">
        <v>7</v>
      </c>
      <c r="B801" s="1">
        <v>45701</v>
      </c>
      <c r="C801">
        <v>235.8</v>
      </c>
      <c r="D801">
        <v>236.35</v>
      </c>
      <c r="E801">
        <v>-2.327057E-3</v>
      </c>
      <c r="F801">
        <v>-2.3297690000000002E-3</v>
      </c>
    </row>
    <row r="802" spans="1:6" x14ac:dyDescent="0.35">
      <c r="A802" t="s">
        <v>8</v>
      </c>
      <c r="B802" s="1">
        <v>45701</v>
      </c>
      <c r="C802">
        <v>307.5</v>
      </c>
      <c r="D802">
        <v>306.39999999999998</v>
      </c>
      <c r="E802">
        <v>3.590078E-3</v>
      </c>
      <c r="F802">
        <v>3.5836489999999999E-3</v>
      </c>
    </row>
    <row r="803" spans="1:6" x14ac:dyDescent="0.35">
      <c r="A803" t="s">
        <v>9</v>
      </c>
      <c r="B803" s="1">
        <v>45701</v>
      </c>
      <c r="C803">
        <v>871.86</v>
      </c>
      <c r="D803">
        <v>872.97</v>
      </c>
      <c r="E803">
        <v>-1.2715210000000001E-3</v>
      </c>
      <c r="F803">
        <v>-1.2723299999999999E-3</v>
      </c>
    </row>
    <row r="804" spans="1:6" x14ac:dyDescent="0.35">
      <c r="A804" t="s">
        <v>10</v>
      </c>
      <c r="B804" s="1">
        <v>45701</v>
      </c>
      <c r="C804">
        <v>103.5</v>
      </c>
      <c r="D804">
        <v>105.42</v>
      </c>
      <c r="E804">
        <v>-1.8212862999999999E-2</v>
      </c>
      <c r="F804">
        <v>-1.8380759E-2</v>
      </c>
    </row>
    <row r="805" spans="1:6" x14ac:dyDescent="0.35">
      <c r="A805" t="s">
        <v>11</v>
      </c>
      <c r="B805" s="1">
        <v>45701</v>
      </c>
      <c r="C805">
        <v>355.63</v>
      </c>
      <c r="D805">
        <v>351.49</v>
      </c>
      <c r="E805">
        <v>1.1778429E-2</v>
      </c>
      <c r="F805">
        <v>1.1709603000000001E-2</v>
      </c>
    </row>
    <row r="806" spans="1:6" x14ac:dyDescent="0.35">
      <c r="A806" t="s">
        <v>6</v>
      </c>
      <c r="B806" s="1">
        <v>45702</v>
      </c>
      <c r="C806">
        <v>113.1</v>
      </c>
      <c r="D806">
        <v>111.81</v>
      </c>
      <c r="E806">
        <v>1.153743E-2</v>
      </c>
      <c r="F806">
        <v>1.1471380999999999E-2</v>
      </c>
    </row>
    <row r="807" spans="1:6" x14ac:dyDescent="0.35">
      <c r="A807" t="s">
        <v>7</v>
      </c>
      <c r="B807" s="1">
        <v>45702</v>
      </c>
      <c r="C807">
        <v>233.04</v>
      </c>
      <c r="D807">
        <v>235.8</v>
      </c>
      <c r="E807">
        <v>-1.1704835E-2</v>
      </c>
      <c r="F807">
        <v>-1.1773875E-2</v>
      </c>
    </row>
    <row r="808" spans="1:6" x14ac:dyDescent="0.35">
      <c r="A808" t="s">
        <v>8</v>
      </c>
      <c r="B808" s="1">
        <v>45702</v>
      </c>
      <c r="C808">
        <v>311.04000000000002</v>
      </c>
      <c r="D808">
        <v>307.5</v>
      </c>
      <c r="E808">
        <v>1.1512194999999999E-2</v>
      </c>
      <c r="F808">
        <v>1.1446434E-2</v>
      </c>
    </row>
    <row r="809" spans="1:6" x14ac:dyDescent="0.35">
      <c r="A809" t="s">
        <v>9</v>
      </c>
      <c r="B809" s="1">
        <v>45702</v>
      </c>
      <c r="C809">
        <v>844.27</v>
      </c>
      <c r="D809">
        <v>871.86</v>
      </c>
      <c r="E809">
        <v>-3.1644988999999998E-2</v>
      </c>
      <c r="F809">
        <v>-3.2156511999999998E-2</v>
      </c>
    </row>
    <row r="810" spans="1:6" x14ac:dyDescent="0.35">
      <c r="A810" t="s">
        <v>10</v>
      </c>
      <c r="B810" s="1">
        <v>45702</v>
      </c>
      <c r="C810">
        <v>106.51</v>
      </c>
      <c r="D810">
        <v>103.5</v>
      </c>
      <c r="E810">
        <v>2.9082126E-2</v>
      </c>
      <c r="F810">
        <v>2.8667265000000001E-2</v>
      </c>
    </row>
    <row r="811" spans="1:6" x14ac:dyDescent="0.35">
      <c r="A811" t="s">
        <v>11</v>
      </c>
      <c r="B811" s="1">
        <v>45702</v>
      </c>
      <c r="C811">
        <v>353.81</v>
      </c>
      <c r="D811">
        <v>355.63</v>
      </c>
      <c r="E811">
        <v>-5.117679E-3</v>
      </c>
      <c r="F811">
        <v>-5.130819E-3</v>
      </c>
    </row>
    <row r="812" spans="1:6" x14ac:dyDescent="0.35">
      <c r="A812" t="s">
        <v>6</v>
      </c>
      <c r="B812" s="1">
        <v>45706</v>
      </c>
      <c r="C812">
        <v>114.28</v>
      </c>
      <c r="D812">
        <v>113.1</v>
      </c>
      <c r="E812">
        <v>1.0433245000000001E-2</v>
      </c>
      <c r="F812">
        <v>1.0379194E-2</v>
      </c>
    </row>
    <row r="813" spans="1:6" x14ac:dyDescent="0.35">
      <c r="A813" t="s">
        <v>7</v>
      </c>
      <c r="B813" s="1">
        <v>45706</v>
      </c>
      <c r="C813">
        <v>228.53</v>
      </c>
      <c r="D813">
        <v>233.04</v>
      </c>
      <c r="E813">
        <v>-1.9352900999999999E-2</v>
      </c>
      <c r="F813">
        <v>-1.954262E-2</v>
      </c>
    </row>
    <row r="814" spans="1:6" x14ac:dyDescent="0.35">
      <c r="A814" t="s">
        <v>8</v>
      </c>
      <c r="B814" s="1">
        <v>45706</v>
      </c>
      <c r="C814">
        <v>312.85000000000002</v>
      </c>
      <c r="D814">
        <v>311.04000000000002</v>
      </c>
      <c r="E814">
        <v>5.819187E-3</v>
      </c>
      <c r="F814">
        <v>5.802321E-3</v>
      </c>
    </row>
    <row r="815" spans="1:6" x14ac:dyDescent="0.35">
      <c r="A815" t="s">
        <v>9</v>
      </c>
      <c r="B815" s="1">
        <v>45706</v>
      </c>
      <c r="C815">
        <v>857.2</v>
      </c>
      <c r="D815">
        <v>844.27</v>
      </c>
      <c r="E815">
        <v>1.5315006000000001E-2</v>
      </c>
      <c r="F815">
        <v>1.5198915E-2</v>
      </c>
    </row>
    <row r="816" spans="1:6" x14ac:dyDescent="0.35">
      <c r="A816" t="s">
        <v>10</v>
      </c>
      <c r="B816" s="1">
        <v>45706</v>
      </c>
      <c r="C816">
        <v>107.29</v>
      </c>
      <c r="D816">
        <v>106.51</v>
      </c>
      <c r="E816">
        <v>7.3232560000000002E-3</v>
      </c>
      <c r="F816">
        <v>7.296571E-3</v>
      </c>
    </row>
    <row r="817" spans="1:6" x14ac:dyDescent="0.35">
      <c r="A817" t="s">
        <v>11</v>
      </c>
      <c r="B817" s="1">
        <v>45706</v>
      </c>
      <c r="C817">
        <v>356.73</v>
      </c>
      <c r="D817">
        <v>353.81</v>
      </c>
      <c r="E817">
        <v>8.2530169999999996E-3</v>
      </c>
      <c r="F817">
        <v>8.2191469999999996E-3</v>
      </c>
    </row>
    <row r="818" spans="1:6" x14ac:dyDescent="0.35">
      <c r="A818" t="s">
        <v>6</v>
      </c>
      <c r="B818" s="1">
        <v>45707</v>
      </c>
      <c r="C818">
        <v>114.69</v>
      </c>
      <c r="D818">
        <v>114.28</v>
      </c>
      <c r="E818">
        <v>3.5876789999999999E-3</v>
      </c>
      <c r="F818">
        <v>3.5812589999999998E-3</v>
      </c>
    </row>
    <row r="819" spans="1:6" x14ac:dyDescent="0.35">
      <c r="A819" t="s">
        <v>7</v>
      </c>
      <c r="B819" s="1">
        <v>45707</v>
      </c>
      <c r="C819">
        <v>228.73</v>
      </c>
      <c r="D819">
        <v>228.53</v>
      </c>
      <c r="E819">
        <v>8.7515900000000003E-4</v>
      </c>
      <c r="F819">
        <v>8.7477599999999996E-4</v>
      </c>
    </row>
    <row r="820" spans="1:6" x14ac:dyDescent="0.35">
      <c r="A820" t="s">
        <v>8</v>
      </c>
      <c r="B820" s="1">
        <v>45707</v>
      </c>
      <c r="C820">
        <v>309.92</v>
      </c>
      <c r="D820">
        <v>312.85000000000002</v>
      </c>
      <c r="E820">
        <v>-9.365511E-3</v>
      </c>
      <c r="F820">
        <v>-9.4096430000000005E-3</v>
      </c>
    </row>
    <row r="821" spans="1:6" x14ac:dyDescent="0.35">
      <c r="A821" t="s">
        <v>9</v>
      </c>
      <c r="B821" s="1">
        <v>45707</v>
      </c>
      <c r="C821">
        <v>867.05</v>
      </c>
      <c r="D821">
        <v>857.2</v>
      </c>
      <c r="E821">
        <v>1.1490901E-2</v>
      </c>
      <c r="F821">
        <v>1.1425382E-2</v>
      </c>
    </row>
    <row r="822" spans="1:6" x14ac:dyDescent="0.35">
      <c r="A822" t="s">
        <v>10</v>
      </c>
      <c r="B822" s="1">
        <v>45707</v>
      </c>
      <c r="C822">
        <v>111.04</v>
      </c>
      <c r="D822">
        <v>107.29</v>
      </c>
      <c r="E822">
        <v>3.4951998999999997E-2</v>
      </c>
      <c r="F822">
        <v>3.4355047999999999E-2</v>
      </c>
    </row>
    <row r="823" spans="1:6" x14ac:dyDescent="0.35">
      <c r="A823" t="s">
        <v>11</v>
      </c>
      <c r="B823" s="1">
        <v>45707</v>
      </c>
      <c r="C823">
        <v>355.23</v>
      </c>
      <c r="D823">
        <v>356.73</v>
      </c>
      <c r="E823">
        <v>-4.2048609999999998E-3</v>
      </c>
      <c r="F823">
        <v>-4.2137260000000001E-3</v>
      </c>
    </row>
    <row r="824" spans="1:6" x14ac:dyDescent="0.35">
      <c r="A824" t="s">
        <v>6</v>
      </c>
      <c r="B824" s="1">
        <v>45708</v>
      </c>
      <c r="C824">
        <v>114.17</v>
      </c>
      <c r="D824">
        <v>114.69</v>
      </c>
      <c r="E824">
        <v>-4.5339610000000004E-3</v>
      </c>
      <c r="F824">
        <v>-4.5442709999999999E-3</v>
      </c>
    </row>
    <row r="825" spans="1:6" x14ac:dyDescent="0.35">
      <c r="A825" t="s">
        <v>7</v>
      </c>
      <c r="B825" s="1">
        <v>45708</v>
      </c>
      <c r="C825">
        <v>226.74</v>
      </c>
      <c r="D825">
        <v>228.73</v>
      </c>
      <c r="E825">
        <v>-8.7002139999999995E-3</v>
      </c>
      <c r="F825">
        <v>-8.738282E-3</v>
      </c>
    </row>
    <row r="826" spans="1:6" x14ac:dyDescent="0.35">
      <c r="A826" t="s">
        <v>8</v>
      </c>
      <c r="B826" s="1">
        <v>45708</v>
      </c>
      <c r="C826">
        <v>303.86</v>
      </c>
      <c r="D826">
        <v>309.92</v>
      </c>
      <c r="E826">
        <v>-1.9553432999999999E-2</v>
      </c>
      <c r="F826">
        <v>-1.9747131000000001E-2</v>
      </c>
    </row>
    <row r="827" spans="1:6" x14ac:dyDescent="0.35">
      <c r="A827" t="s">
        <v>9</v>
      </c>
      <c r="B827" s="1">
        <v>45708</v>
      </c>
      <c r="C827">
        <v>873.12</v>
      </c>
      <c r="D827">
        <v>867.05</v>
      </c>
      <c r="E827">
        <v>7.00075E-3</v>
      </c>
      <c r="F827">
        <v>6.9763580000000002E-3</v>
      </c>
    </row>
    <row r="828" spans="1:6" x14ac:dyDescent="0.35">
      <c r="A828" t="s">
        <v>10</v>
      </c>
      <c r="B828" s="1">
        <v>45708</v>
      </c>
      <c r="C828">
        <v>108.71</v>
      </c>
      <c r="D828">
        <v>111.04</v>
      </c>
      <c r="E828">
        <v>-2.0983429000000001E-2</v>
      </c>
      <c r="F828">
        <v>-2.1206711E-2</v>
      </c>
    </row>
    <row r="829" spans="1:6" x14ac:dyDescent="0.35">
      <c r="A829" t="s">
        <v>11</v>
      </c>
      <c r="B829" s="1">
        <v>45708</v>
      </c>
      <c r="C829">
        <v>350.49</v>
      </c>
      <c r="D829">
        <v>355.23</v>
      </c>
      <c r="E829">
        <v>-1.3343468000000001E-2</v>
      </c>
      <c r="F829">
        <v>-1.3433291999999999E-2</v>
      </c>
    </row>
    <row r="830" spans="1:6" x14ac:dyDescent="0.35">
      <c r="A830" t="s">
        <v>6</v>
      </c>
      <c r="B830" s="1">
        <v>45709</v>
      </c>
      <c r="C830">
        <v>110.84</v>
      </c>
      <c r="D830">
        <v>114.17</v>
      </c>
      <c r="E830">
        <v>-2.9167031999999999E-2</v>
      </c>
      <c r="F830">
        <v>-2.9600846E-2</v>
      </c>
    </row>
    <row r="831" spans="1:6" x14ac:dyDescent="0.35">
      <c r="A831" t="s">
        <v>7</v>
      </c>
      <c r="B831" s="1">
        <v>45709</v>
      </c>
      <c r="C831">
        <v>218.66</v>
      </c>
      <c r="D831">
        <v>226.74</v>
      </c>
      <c r="E831">
        <v>-3.5635529999999999E-2</v>
      </c>
      <c r="F831">
        <v>-3.6285974999999998E-2</v>
      </c>
    </row>
    <row r="832" spans="1:6" x14ac:dyDescent="0.35">
      <c r="A832" t="s">
        <v>8</v>
      </c>
      <c r="B832" s="1">
        <v>45709</v>
      </c>
      <c r="C832">
        <v>295.39999999999998</v>
      </c>
      <c r="D832">
        <v>303.86</v>
      </c>
      <c r="E832">
        <v>-2.7841768999999999E-2</v>
      </c>
      <c r="F832">
        <v>-2.8236699000000001E-2</v>
      </c>
    </row>
    <row r="833" spans="1:6" x14ac:dyDescent="0.35">
      <c r="A833" t="s">
        <v>9</v>
      </c>
      <c r="B833" s="1">
        <v>45709</v>
      </c>
      <c r="C833">
        <v>873.68</v>
      </c>
      <c r="D833">
        <v>873.12</v>
      </c>
      <c r="E833">
        <v>6.4137799999999996E-4</v>
      </c>
      <c r="F833">
        <v>6.4117199999999997E-4</v>
      </c>
    </row>
    <row r="834" spans="1:6" x14ac:dyDescent="0.35">
      <c r="A834" t="s">
        <v>10</v>
      </c>
      <c r="B834" s="1">
        <v>45709</v>
      </c>
      <c r="C834">
        <v>103.81</v>
      </c>
      <c r="D834">
        <v>108.71</v>
      </c>
      <c r="E834">
        <v>-4.5074049999999997E-2</v>
      </c>
      <c r="F834">
        <v>-4.6121480999999999E-2</v>
      </c>
    </row>
    <row r="835" spans="1:6" x14ac:dyDescent="0.35">
      <c r="A835" t="s">
        <v>11</v>
      </c>
      <c r="B835" s="1">
        <v>45709</v>
      </c>
      <c r="C835">
        <v>348.53</v>
      </c>
      <c r="D835">
        <v>350.49</v>
      </c>
      <c r="E835">
        <v>-5.5921709999999999E-3</v>
      </c>
      <c r="F835">
        <v>-5.6078660000000004E-3</v>
      </c>
    </row>
    <row r="836" spans="1:6" x14ac:dyDescent="0.35">
      <c r="A836" t="s">
        <v>6</v>
      </c>
      <c r="B836" s="1">
        <v>45712</v>
      </c>
      <c r="C836">
        <v>108.11</v>
      </c>
      <c r="D836">
        <v>110.84</v>
      </c>
      <c r="E836">
        <v>-2.4630097E-2</v>
      </c>
      <c r="F836">
        <v>-2.4938492999999999E-2</v>
      </c>
    </row>
    <row r="837" spans="1:6" x14ac:dyDescent="0.35">
      <c r="A837" t="s">
        <v>7</v>
      </c>
      <c r="B837" s="1">
        <v>45712</v>
      </c>
      <c r="C837">
        <v>207.93</v>
      </c>
      <c r="D837">
        <v>218.66</v>
      </c>
      <c r="E837">
        <v>-4.9071617999999997E-2</v>
      </c>
      <c r="F837">
        <v>-5.0316527E-2</v>
      </c>
    </row>
    <row r="838" spans="1:6" x14ac:dyDescent="0.35">
      <c r="A838" t="s">
        <v>8</v>
      </c>
      <c r="B838" s="1">
        <v>45712</v>
      </c>
      <c r="C838">
        <v>295.52999999999997</v>
      </c>
      <c r="D838">
        <v>295.39999999999998</v>
      </c>
      <c r="E838">
        <v>4.4008099999999999E-4</v>
      </c>
      <c r="F838">
        <v>4.3998399999999998E-4</v>
      </c>
    </row>
    <row r="839" spans="1:6" x14ac:dyDescent="0.35">
      <c r="A839" t="s">
        <v>9</v>
      </c>
      <c r="B839" s="1">
        <v>45712</v>
      </c>
      <c r="C839">
        <v>881.4</v>
      </c>
      <c r="D839">
        <v>873.68</v>
      </c>
      <c r="E839">
        <v>8.8361870000000006E-3</v>
      </c>
      <c r="F839">
        <v>8.7973770000000003E-3</v>
      </c>
    </row>
    <row r="840" spans="1:6" x14ac:dyDescent="0.35">
      <c r="A840" t="s">
        <v>10</v>
      </c>
      <c r="B840" s="1">
        <v>45712</v>
      </c>
      <c r="C840">
        <v>97.91</v>
      </c>
      <c r="D840">
        <v>103.81</v>
      </c>
      <c r="E840">
        <v>-5.6834601999999998E-2</v>
      </c>
      <c r="F840">
        <v>-5.8513615999999997E-2</v>
      </c>
    </row>
    <row r="841" spans="1:6" x14ac:dyDescent="0.35">
      <c r="A841" t="s">
        <v>11</v>
      </c>
      <c r="B841" s="1">
        <v>45712</v>
      </c>
      <c r="C841">
        <v>349.86</v>
      </c>
      <c r="D841">
        <v>348.53</v>
      </c>
      <c r="E841">
        <v>3.816027E-3</v>
      </c>
      <c r="F841">
        <v>3.808765E-3</v>
      </c>
    </row>
    <row r="842" spans="1:6" x14ac:dyDescent="0.35">
      <c r="A842" t="s">
        <v>6</v>
      </c>
      <c r="B842" s="1">
        <v>45713</v>
      </c>
      <c r="C842">
        <v>103.96</v>
      </c>
      <c r="D842">
        <v>108.11</v>
      </c>
      <c r="E842">
        <v>-3.8386827999999998E-2</v>
      </c>
      <c r="F842">
        <v>-3.9143018000000002E-2</v>
      </c>
    </row>
    <row r="843" spans="1:6" x14ac:dyDescent="0.35">
      <c r="A843" t="s">
        <v>7</v>
      </c>
      <c r="B843" s="1">
        <v>45713</v>
      </c>
      <c r="C843">
        <v>202.54</v>
      </c>
      <c r="D843">
        <v>207.93</v>
      </c>
      <c r="E843">
        <v>-2.5922185E-2</v>
      </c>
      <c r="F843">
        <v>-2.6264086999999998E-2</v>
      </c>
    </row>
    <row r="844" spans="1:6" x14ac:dyDescent="0.35">
      <c r="A844" t="s">
        <v>8</v>
      </c>
      <c r="B844" s="1">
        <v>45713</v>
      </c>
      <c r="C844">
        <v>293.33999999999997</v>
      </c>
      <c r="D844">
        <v>295.52999999999997</v>
      </c>
      <c r="E844">
        <v>-7.4104150000000001E-3</v>
      </c>
      <c r="F844">
        <v>-7.4380089999999998E-3</v>
      </c>
    </row>
    <row r="845" spans="1:6" x14ac:dyDescent="0.35">
      <c r="A845" t="s">
        <v>9</v>
      </c>
      <c r="B845" s="1">
        <v>45713</v>
      </c>
      <c r="C845">
        <v>901.8</v>
      </c>
      <c r="D845">
        <v>881.4</v>
      </c>
      <c r="E845">
        <v>2.3144997E-2</v>
      </c>
      <c r="F845">
        <v>2.2881214E-2</v>
      </c>
    </row>
    <row r="846" spans="1:6" x14ac:dyDescent="0.35">
      <c r="A846" t="s">
        <v>10</v>
      </c>
      <c r="B846" s="1">
        <v>45713</v>
      </c>
      <c r="C846">
        <v>93</v>
      </c>
      <c r="D846">
        <v>97.91</v>
      </c>
      <c r="E846">
        <v>-5.0148094999999997E-2</v>
      </c>
      <c r="F846">
        <v>-5.1449196000000003E-2</v>
      </c>
    </row>
    <row r="847" spans="1:6" x14ac:dyDescent="0.35">
      <c r="A847" t="s">
        <v>11</v>
      </c>
      <c r="B847" s="1">
        <v>45713</v>
      </c>
      <c r="C847">
        <v>352.09</v>
      </c>
      <c r="D847">
        <v>349.86</v>
      </c>
      <c r="E847">
        <v>6.3739779999999998E-3</v>
      </c>
      <c r="F847">
        <v>6.35375E-3</v>
      </c>
    </row>
    <row r="848" spans="1:6" x14ac:dyDescent="0.35">
      <c r="A848" t="s">
        <v>6</v>
      </c>
      <c r="B848" s="1">
        <v>45714</v>
      </c>
      <c r="C848">
        <v>104.74</v>
      </c>
      <c r="D848">
        <v>103.96</v>
      </c>
      <c r="E848">
        <v>7.5028860000000003E-3</v>
      </c>
      <c r="F848">
        <v>7.4748790000000002E-3</v>
      </c>
    </row>
    <row r="849" spans="1:6" x14ac:dyDescent="0.35">
      <c r="A849" t="s">
        <v>7</v>
      </c>
      <c r="B849" s="1">
        <v>45714</v>
      </c>
      <c r="C849">
        <v>212.94</v>
      </c>
      <c r="D849">
        <v>202.54</v>
      </c>
      <c r="E849">
        <v>5.1347881999999997E-2</v>
      </c>
      <c r="F849">
        <v>5.0073038E-2</v>
      </c>
    </row>
    <row r="850" spans="1:6" x14ac:dyDescent="0.35">
      <c r="A850" t="s">
        <v>8</v>
      </c>
      <c r="B850" s="1">
        <v>45714</v>
      </c>
      <c r="C850">
        <v>296.10000000000002</v>
      </c>
      <c r="D850">
        <v>293.33999999999997</v>
      </c>
      <c r="E850">
        <v>9.4088769999999995E-3</v>
      </c>
      <c r="F850">
        <v>9.3648889999999995E-3</v>
      </c>
    </row>
    <row r="851" spans="1:6" x14ac:dyDescent="0.35">
      <c r="A851" t="s">
        <v>9</v>
      </c>
      <c r="B851" s="1">
        <v>45714</v>
      </c>
      <c r="C851">
        <v>915.01</v>
      </c>
      <c r="D851">
        <v>901.8</v>
      </c>
      <c r="E851">
        <v>1.4648481E-2</v>
      </c>
      <c r="F851">
        <v>1.4542228000000001E-2</v>
      </c>
    </row>
    <row r="852" spans="1:6" x14ac:dyDescent="0.35">
      <c r="A852" t="s">
        <v>10</v>
      </c>
      <c r="B852" s="1">
        <v>45714</v>
      </c>
      <c r="C852">
        <v>94.9</v>
      </c>
      <c r="D852">
        <v>93</v>
      </c>
      <c r="E852">
        <v>2.0430107999999999E-2</v>
      </c>
      <c r="F852">
        <v>2.0224211999999998E-2</v>
      </c>
    </row>
    <row r="853" spans="1:6" x14ac:dyDescent="0.35">
      <c r="A853" t="s">
        <v>11</v>
      </c>
      <c r="B853" s="1">
        <v>45714</v>
      </c>
      <c r="C853">
        <v>350.63</v>
      </c>
      <c r="D853">
        <v>352.09</v>
      </c>
      <c r="E853">
        <v>-4.1466669999999997E-3</v>
      </c>
      <c r="F853">
        <v>-4.155288E-3</v>
      </c>
    </row>
    <row r="854" spans="1:6" x14ac:dyDescent="0.35">
      <c r="A854" t="s">
        <v>6</v>
      </c>
      <c r="B854" s="1">
        <v>45715</v>
      </c>
      <c r="C854">
        <v>99.51</v>
      </c>
      <c r="D854">
        <v>104.74</v>
      </c>
      <c r="E854">
        <v>-4.9933168E-2</v>
      </c>
      <c r="F854">
        <v>-5.1222946999999998E-2</v>
      </c>
    </row>
    <row r="855" spans="1:6" x14ac:dyDescent="0.35">
      <c r="A855" t="s">
        <v>7</v>
      </c>
      <c r="B855" s="1">
        <v>45715</v>
      </c>
      <c r="C855">
        <v>197.8</v>
      </c>
      <c r="D855">
        <v>212.94</v>
      </c>
      <c r="E855">
        <v>-7.1099839999999997E-2</v>
      </c>
      <c r="F855">
        <v>-7.3754017000000005E-2</v>
      </c>
    </row>
    <row r="856" spans="1:6" x14ac:dyDescent="0.35">
      <c r="A856" t="s">
        <v>8</v>
      </c>
      <c r="B856" s="1">
        <v>45715</v>
      </c>
      <c r="C856">
        <v>294.2</v>
      </c>
      <c r="D856">
        <v>296.10000000000002</v>
      </c>
      <c r="E856">
        <v>-6.4167510000000001E-3</v>
      </c>
      <c r="F856">
        <v>-6.4374269999999999E-3</v>
      </c>
    </row>
    <row r="857" spans="1:6" x14ac:dyDescent="0.35">
      <c r="A857" t="s">
        <v>9</v>
      </c>
      <c r="B857" s="1">
        <v>45715</v>
      </c>
      <c r="C857">
        <v>905.16</v>
      </c>
      <c r="D857">
        <v>915.01</v>
      </c>
      <c r="E857">
        <v>-1.0764910000000001E-2</v>
      </c>
      <c r="F857">
        <v>-1.0823271000000001E-2</v>
      </c>
    </row>
    <row r="858" spans="1:6" x14ac:dyDescent="0.35">
      <c r="A858" t="s">
        <v>10</v>
      </c>
      <c r="B858" s="1">
        <v>45715</v>
      </c>
      <c r="C858">
        <v>87.65</v>
      </c>
      <c r="D858">
        <v>94.9</v>
      </c>
      <c r="E858">
        <v>-7.6396206999999994E-2</v>
      </c>
      <c r="F858">
        <v>-7.9472093999999993E-2</v>
      </c>
    </row>
    <row r="859" spans="1:6" x14ac:dyDescent="0.35">
      <c r="A859" t="s">
        <v>11</v>
      </c>
      <c r="B859" s="1">
        <v>45715</v>
      </c>
      <c r="C859">
        <v>355.74</v>
      </c>
      <c r="D859">
        <v>350.63</v>
      </c>
      <c r="E859">
        <v>1.4573767E-2</v>
      </c>
      <c r="F859">
        <v>1.4468590999999999E-2</v>
      </c>
    </row>
    <row r="860" spans="1:6" x14ac:dyDescent="0.35">
      <c r="A860" t="s">
        <v>6</v>
      </c>
      <c r="B860" s="1">
        <v>45716</v>
      </c>
      <c r="C860">
        <v>99.86</v>
      </c>
      <c r="D860">
        <v>99.51</v>
      </c>
      <c r="E860">
        <v>3.5172340000000002E-3</v>
      </c>
      <c r="F860">
        <v>3.511063E-3</v>
      </c>
    </row>
    <row r="861" spans="1:6" x14ac:dyDescent="0.35">
      <c r="A861" t="s">
        <v>7</v>
      </c>
      <c r="B861" s="1">
        <v>45716</v>
      </c>
      <c r="C861">
        <v>199.43</v>
      </c>
      <c r="D861">
        <v>197.8</v>
      </c>
      <c r="E861">
        <v>8.2406470000000002E-3</v>
      </c>
      <c r="F861">
        <v>8.2068780000000008E-3</v>
      </c>
    </row>
    <row r="862" spans="1:6" x14ac:dyDescent="0.35">
      <c r="A862" t="s">
        <v>8</v>
      </c>
      <c r="B862" s="1">
        <v>45716</v>
      </c>
      <c r="C862">
        <v>300.95999999999998</v>
      </c>
      <c r="D862">
        <v>294.2</v>
      </c>
      <c r="E862">
        <v>2.2977566000000001E-2</v>
      </c>
      <c r="F862">
        <v>2.2717556999999999E-2</v>
      </c>
    </row>
    <row r="863" spans="1:6" x14ac:dyDescent="0.35">
      <c r="A863" t="s">
        <v>9</v>
      </c>
      <c r="B863" s="1">
        <v>45716</v>
      </c>
      <c r="C863">
        <v>920.63</v>
      </c>
      <c r="D863">
        <v>905.16</v>
      </c>
      <c r="E863">
        <v>1.7090900999999999E-2</v>
      </c>
      <c r="F863">
        <v>1.6946494999999999E-2</v>
      </c>
    </row>
    <row r="864" spans="1:6" x14ac:dyDescent="0.35">
      <c r="A864" t="s">
        <v>10</v>
      </c>
      <c r="B864" s="1">
        <v>45716</v>
      </c>
      <c r="C864">
        <v>91.82</v>
      </c>
      <c r="D864">
        <v>87.65</v>
      </c>
      <c r="E864">
        <v>4.7575584999999997E-2</v>
      </c>
      <c r="F864">
        <v>4.6478526999999999E-2</v>
      </c>
    </row>
    <row r="865" spans="1:6" x14ac:dyDescent="0.35">
      <c r="A865" t="s">
        <v>11</v>
      </c>
      <c r="B865" s="1">
        <v>45716</v>
      </c>
      <c r="C865">
        <v>362.71</v>
      </c>
      <c r="D865">
        <v>355.74</v>
      </c>
      <c r="E865">
        <v>1.9592960999999999E-2</v>
      </c>
      <c r="F865">
        <v>1.9403489999999999E-2</v>
      </c>
    </row>
    <row r="866" spans="1:6" x14ac:dyDescent="0.35">
      <c r="A866" t="s">
        <v>6</v>
      </c>
      <c r="B866" s="1">
        <v>45719</v>
      </c>
      <c r="C866">
        <v>98.23</v>
      </c>
      <c r="D866">
        <v>99.86</v>
      </c>
      <c r="E866">
        <v>-1.6322851999999999E-2</v>
      </c>
      <c r="F866">
        <v>-1.6457537000000001E-2</v>
      </c>
    </row>
    <row r="867" spans="1:6" x14ac:dyDescent="0.35">
      <c r="A867" t="s">
        <v>7</v>
      </c>
      <c r="B867" s="1">
        <v>45719</v>
      </c>
      <c r="C867">
        <v>187.37</v>
      </c>
      <c r="D867">
        <v>199.43</v>
      </c>
      <c r="E867">
        <v>-6.0472346000000003E-2</v>
      </c>
      <c r="F867">
        <v>-6.2378026000000003E-2</v>
      </c>
    </row>
    <row r="868" spans="1:6" x14ac:dyDescent="0.35">
      <c r="A868" t="s">
        <v>8</v>
      </c>
      <c r="B868" s="1">
        <v>45719</v>
      </c>
      <c r="C868">
        <v>295.49</v>
      </c>
      <c r="D868">
        <v>300.95999999999998</v>
      </c>
      <c r="E868">
        <v>-1.8175172999999999E-2</v>
      </c>
      <c r="F868">
        <v>-1.834237E-2</v>
      </c>
    </row>
    <row r="869" spans="1:6" x14ac:dyDescent="0.35">
      <c r="A869" t="s">
        <v>9</v>
      </c>
      <c r="B869" s="1">
        <v>45719</v>
      </c>
      <c r="C869">
        <v>929.72</v>
      </c>
      <c r="D869">
        <v>920.63</v>
      </c>
      <c r="E869">
        <v>9.8736740000000007E-3</v>
      </c>
      <c r="F869">
        <v>9.8252470000000005E-3</v>
      </c>
    </row>
    <row r="870" spans="1:6" x14ac:dyDescent="0.35">
      <c r="A870" t="s">
        <v>10</v>
      </c>
      <c r="B870" s="1">
        <v>45719</v>
      </c>
      <c r="C870">
        <v>85.83</v>
      </c>
      <c r="D870">
        <v>91.82</v>
      </c>
      <c r="E870">
        <v>-6.5236331999999994E-2</v>
      </c>
      <c r="F870">
        <v>-6.7461542999999999E-2</v>
      </c>
    </row>
    <row r="871" spans="1:6" x14ac:dyDescent="0.35">
      <c r="A871" t="s">
        <v>11</v>
      </c>
      <c r="B871" s="1">
        <v>45719</v>
      </c>
      <c r="C871">
        <v>361.82</v>
      </c>
      <c r="D871">
        <v>362.71</v>
      </c>
      <c r="E871">
        <v>-2.4537510000000001E-3</v>
      </c>
      <c r="F871">
        <v>-2.456766E-3</v>
      </c>
    </row>
    <row r="872" spans="1:6" x14ac:dyDescent="0.35">
      <c r="A872" t="s">
        <v>6</v>
      </c>
      <c r="B872" s="1">
        <v>45720</v>
      </c>
      <c r="C872">
        <v>100.75</v>
      </c>
      <c r="D872">
        <v>98.23</v>
      </c>
      <c r="E872">
        <v>2.5654077000000001E-2</v>
      </c>
      <c r="F872">
        <v>2.5330532999999999E-2</v>
      </c>
    </row>
    <row r="873" spans="1:6" x14ac:dyDescent="0.35">
      <c r="A873" t="s">
        <v>7</v>
      </c>
      <c r="B873" s="1">
        <v>45720</v>
      </c>
      <c r="C873">
        <v>187.48</v>
      </c>
      <c r="D873">
        <v>187.37</v>
      </c>
      <c r="E873">
        <v>5.8707400000000004E-4</v>
      </c>
      <c r="F873">
        <v>5.8690100000000002E-4</v>
      </c>
    </row>
    <row r="874" spans="1:6" x14ac:dyDescent="0.35">
      <c r="A874" t="s">
        <v>8</v>
      </c>
      <c r="B874" s="1">
        <v>45720</v>
      </c>
      <c r="C874">
        <v>283.47000000000003</v>
      </c>
      <c r="D874">
        <v>295.49</v>
      </c>
      <c r="E874">
        <v>-4.0678196E-2</v>
      </c>
      <c r="F874">
        <v>-4.1528698000000003E-2</v>
      </c>
    </row>
    <row r="875" spans="1:6" x14ac:dyDescent="0.35">
      <c r="A875" t="s">
        <v>9</v>
      </c>
      <c r="B875" s="1">
        <v>45720</v>
      </c>
      <c r="C875">
        <v>911.06</v>
      </c>
      <c r="D875">
        <v>929.72</v>
      </c>
      <c r="E875">
        <v>-2.0070559000000002E-2</v>
      </c>
      <c r="F875">
        <v>-2.0274708999999998E-2</v>
      </c>
    </row>
    <row r="876" spans="1:6" x14ac:dyDescent="0.35">
      <c r="A876" t="s">
        <v>10</v>
      </c>
      <c r="B876" s="1">
        <v>45720</v>
      </c>
      <c r="C876">
        <v>88.33</v>
      </c>
      <c r="D876">
        <v>85.83</v>
      </c>
      <c r="E876">
        <v>2.9127344999999999E-2</v>
      </c>
      <c r="F876">
        <v>2.8711205E-2</v>
      </c>
    </row>
    <row r="877" spans="1:6" x14ac:dyDescent="0.35">
      <c r="A877" t="s">
        <v>11</v>
      </c>
      <c r="B877" s="1">
        <v>45720</v>
      </c>
      <c r="C877">
        <v>352.23</v>
      </c>
      <c r="D877">
        <v>361.82</v>
      </c>
      <c r="E877">
        <v>-2.6504891999999999E-2</v>
      </c>
      <c r="F877">
        <v>-2.6862479000000002E-2</v>
      </c>
    </row>
    <row r="878" spans="1:6" x14ac:dyDescent="0.35">
      <c r="A878" t="s">
        <v>6</v>
      </c>
      <c r="B878" s="1">
        <v>45721</v>
      </c>
      <c r="C878">
        <v>101.67</v>
      </c>
      <c r="D878">
        <v>100.75</v>
      </c>
      <c r="E878">
        <v>9.1315140000000003E-3</v>
      </c>
      <c r="F878">
        <v>9.0900730000000006E-3</v>
      </c>
    </row>
    <row r="879" spans="1:6" x14ac:dyDescent="0.35">
      <c r="A879" t="s">
        <v>7</v>
      </c>
      <c r="B879" s="1">
        <v>45721</v>
      </c>
      <c r="C879">
        <v>191.58</v>
      </c>
      <c r="D879">
        <v>187.48</v>
      </c>
      <c r="E879">
        <v>2.1868999E-2</v>
      </c>
      <c r="F879">
        <v>2.1633303E-2</v>
      </c>
    </row>
    <row r="880" spans="1:6" x14ac:dyDescent="0.35">
      <c r="A880" t="s">
        <v>8</v>
      </c>
      <c r="B880" s="1">
        <v>45721</v>
      </c>
      <c r="C880">
        <v>284.18</v>
      </c>
      <c r="D880">
        <v>283.47000000000003</v>
      </c>
      <c r="E880">
        <v>2.5046740000000001E-3</v>
      </c>
      <c r="F880">
        <v>2.5015430000000002E-3</v>
      </c>
    </row>
    <row r="881" spans="1:6" x14ac:dyDescent="0.35">
      <c r="A881" t="s">
        <v>9</v>
      </c>
      <c r="B881" s="1">
        <v>45721</v>
      </c>
      <c r="C881">
        <v>929.72</v>
      </c>
      <c r="D881">
        <v>911.06</v>
      </c>
      <c r="E881">
        <v>2.0481637E-2</v>
      </c>
      <c r="F881">
        <v>2.0274708999999998E-2</v>
      </c>
    </row>
    <row r="882" spans="1:6" x14ac:dyDescent="0.35">
      <c r="A882" t="s">
        <v>10</v>
      </c>
      <c r="B882" s="1">
        <v>45721</v>
      </c>
      <c r="C882">
        <v>90.14</v>
      </c>
      <c r="D882">
        <v>88.33</v>
      </c>
      <c r="E882">
        <v>2.0491339000000001E-2</v>
      </c>
      <c r="F882">
        <v>2.0284217E-2</v>
      </c>
    </row>
    <row r="883" spans="1:6" x14ac:dyDescent="0.35">
      <c r="A883" t="s">
        <v>11</v>
      </c>
      <c r="B883" s="1">
        <v>45721</v>
      </c>
      <c r="C883">
        <v>352.68</v>
      </c>
      <c r="D883">
        <v>352.23</v>
      </c>
      <c r="E883">
        <v>1.2775740000000001E-3</v>
      </c>
      <c r="F883">
        <v>1.2767589999999999E-3</v>
      </c>
    </row>
    <row r="884" spans="1:6" x14ac:dyDescent="0.35">
      <c r="A884" t="s">
        <v>6</v>
      </c>
      <c r="B884" s="1">
        <v>45722</v>
      </c>
      <c r="C884">
        <v>98.85</v>
      </c>
      <c r="D884">
        <v>101.67</v>
      </c>
      <c r="E884">
        <v>-2.7736796000000001E-2</v>
      </c>
      <c r="F884">
        <v>-2.8128725E-2</v>
      </c>
    </row>
    <row r="885" spans="1:6" x14ac:dyDescent="0.35">
      <c r="A885" t="s">
        <v>7</v>
      </c>
      <c r="B885" s="1">
        <v>45722</v>
      </c>
      <c r="C885">
        <v>179.45</v>
      </c>
      <c r="D885">
        <v>191.58</v>
      </c>
      <c r="E885">
        <v>-6.3315585999999993E-2</v>
      </c>
      <c r="F885">
        <v>-6.5408858E-2</v>
      </c>
    </row>
    <row r="886" spans="1:6" x14ac:dyDescent="0.35">
      <c r="A886" t="s">
        <v>8</v>
      </c>
      <c r="B886" s="1">
        <v>45722</v>
      </c>
      <c r="C886">
        <v>275.64</v>
      </c>
      <c r="D886">
        <v>284.18</v>
      </c>
      <c r="E886">
        <v>-3.0051376000000001E-2</v>
      </c>
      <c r="F886">
        <v>-3.0512174E-2</v>
      </c>
    </row>
    <row r="887" spans="1:6" x14ac:dyDescent="0.35">
      <c r="A887" t="s">
        <v>9</v>
      </c>
      <c r="B887" s="1">
        <v>45722</v>
      </c>
      <c r="C887">
        <v>912.76</v>
      </c>
      <c r="D887">
        <v>929.72</v>
      </c>
      <c r="E887">
        <v>-1.8242050999999999E-2</v>
      </c>
      <c r="F887">
        <v>-1.8410488999999999E-2</v>
      </c>
    </row>
    <row r="888" spans="1:6" x14ac:dyDescent="0.35">
      <c r="A888" t="s">
        <v>10</v>
      </c>
      <c r="B888" s="1">
        <v>45722</v>
      </c>
      <c r="C888">
        <v>72.28</v>
      </c>
      <c r="D888">
        <v>90.14</v>
      </c>
      <c r="E888">
        <v>-0.19813623299999999</v>
      </c>
      <c r="F888">
        <v>-0.220816552</v>
      </c>
    </row>
    <row r="889" spans="1:6" x14ac:dyDescent="0.35">
      <c r="A889" t="s">
        <v>11</v>
      </c>
      <c r="B889" s="1">
        <v>45722</v>
      </c>
      <c r="C889">
        <v>344.16</v>
      </c>
      <c r="D889">
        <v>352.68</v>
      </c>
      <c r="E889">
        <v>-2.4157877000000001E-2</v>
      </c>
      <c r="F889">
        <v>-2.4454465000000002E-2</v>
      </c>
    </row>
    <row r="890" spans="1:6" x14ac:dyDescent="0.35">
      <c r="A890" t="s">
        <v>6</v>
      </c>
      <c r="B890" s="1">
        <v>45723</v>
      </c>
      <c r="C890">
        <v>100.31</v>
      </c>
      <c r="D890">
        <v>98.85</v>
      </c>
      <c r="E890">
        <v>1.4769852999999999E-2</v>
      </c>
      <c r="F890">
        <v>1.4661841E-2</v>
      </c>
    </row>
    <row r="891" spans="1:6" x14ac:dyDescent="0.35">
      <c r="A891" t="s">
        <v>7</v>
      </c>
      <c r="B891" s="1">
        <v>45723</v>
      </c>
      <c r="C891">
        <v>194.96</v>
      </c>
      <c r="D891">
        <v>179.45</v>
      </c>
      <c r="E891">
        <v>8.6430760999999995E-2</v>
      </c>
      <c r="F891">
        <v>8.2897791999999998E-2</v>
      </c>
    </row>
    <row r="892" spans="1:6" x14ac:dyDescent="0.35">
      <c r="A892" t="s">
        <v>8</v>
      </c>
      <c r="B892" s="1">
        <v>45723</v>
      </c>
      <c r="C892">
        <v>273.20999999999998</v>
      </c>
      <c r="D892">
        <v>275.64</v>
      </c>
      <c r="E892">
        <v>-8.8158469999999999E-3</v>
      </c>
      <c r="F892">
        <v>-8.8549360000000008E-3</v>
      </c>
    </row>
    <row r="893" spans="1:6" x14ac:dyDescent="0.35">
      <c r="A893" t="s">
        <v>9</v>
      </c>
      <c r="B893" s="1">
        <v>45723</v>
      </c>
      <c r="C893">
        <v>869.58</v>
      </c>
      <c r="D893">
        <v>912.76</v>
      </c>
      <c r="E893">
        <v>-4.7307069E-2</v>
      </c>
      <c r="F893">
        <v>-4.8462640000000001E-2</v>
      </c>
    </row>
    <row r="894" spans="1:6" x14ac:dyDescent="0.35">
      <c r="A894" t="s">
        <v>10</v>
      </c>
      <c r="B894" s="1">
        <v>45723</v>
      </c>
      <c r="C894">
        <v>70.84</v>
      </c>
      <c r="D894">
        <v>72.28</v>
      </c>
      <c r="E894">
        <v>-1.9922524E-2</v>
      </c>
      <c r="F894">
        <v>-2.0123652999999998E-2</v>
      </c>
    </row>
    <row r="895" spans="1:6" x14ac:dyDescent="0.35">
      <c r="A895" t="s">
        <v>11</v>
      </c>
      <c r="B895" s="1">
        <v>45723</v>
      </c>
      <c r="C895">
        <v>345.32</v>
      </c>
      <c r="D895">
        <v>344.16</v>
      </c>
      <c r="E895">
        <v>3.3705250000000001E-3</v>
      </c>
      <c r="F895">
        <v>3.3648580000000001E-3</v>
      </c>
    </row>
    <row r="896" spans="1:6" x14ac:dyDescent="0.35">
      <c r="A896" t="s">
        <v>6</v>
      </c>
      <c r="B896" s="1">
        <v>45726</v>
      </c>
      <c r="C896">
        <v>96.63</v>
      </c>
      <c r="D896">
        <v>100.31</v>
      </c>
      <c r="E896">
        <v>-3.6686272999999998E-2</v>
      </c>
      <c r="F896">
        <v>-3.7376139000000003E-2</v>
      </c>
    </row>
    <row r="897" spans="1:6" x14ac:dyDescent="0.35">
      <c r="A897" t="s">
        <v>7</v>
      </c>
      <c r="B897" s="1">
        <v>45726</v>
      </c>
      <c r="C897">
        <v>184.45</v>
      </c>
      <c r="D897">
        <v>194.96</v>
      </c>
      <c r="E897">
        <v>-5.3908494000000001E-2</v>
      </c>
      <c r="F897">
        <v>-5.5415985000000001E-2</v>
      </c>
    </row>
    <row r="898" spans="1:6" x14ac:dyDescent="0.35">
      <c r="A898" t="s">
        <v>8</v>
      </c>
      <c r="B898" s="1">
        <v>45726</v>
      </c>
      <c r="C898">
        <v>261.32</v>
      </c>
      <c r="D898">
        <v>273.20999999999998</v>
      </c>
      <c r="E898">
        <v>-4.3519637E-2</v>
      </c>
      <c r="F898">
        <v>-4.4495020000000003E-2</v>
      </c>
    </row>
    <row r="899" spans="1:6" x14ac:dyDescent="0.35">
      <c r="A899" t="s">
        <v>9</v>
      </c>
      <c r="B899" s="1">
        <v>45726</v>
      </c>
      <c r="C899">
        <v>829.76</v>
      </c>
      <c r="D899">
        <v>869.58</v>
      </c>
      <c r="E899">
        <v>-4.5792222E-2</v>
      </c>
      <c r="F899">
        <v>-4.6873834000000003E-2</v>
      </c>
    </row>
    <row r="900" spans="1:6" x14ac:dyDescent="0.35">
      <c r="A900" t="s">
        <v>10</v>
      </c>
      <c r="B900" s="1">
        <v>45726</v>
      </c>
      <c r="C900">
        <v>65.67</v>
      </c>
      <c r="D900">
        <v>70.84</v>
      </c>
      <c r="E900">
        <v>-7.2981367000000005E-2</v>
      </c>
      <c r="F900">
        <v>-7.5781612999999998E-2</v>
      </c>
    </row>
    <row r="901" spans="1:6" x14ac:dyDescent="0.35">
      <c r="A901" t="s">
        <v>11</v>
      </c>
      <c r="B901" s="1">
        <v>45726</v>
      </c>
      <c r="C901">
        <v>341.48</v>
      </c>
      <c r="D901">
        <v>345.32</v>
      </c>
      <c r="E901">
        <v>-1.1120121E-2</v>
      </c>
      <c r="F901">
        <v>-1.1182411E-2</v>
      </c>
    </row>
    <row r="902" spans="1:6" x14ac:dyDescent="0.35">
      <c r="A902" t="s">
        <v>6</v>
      </c>
      <c r="B902" s="1">
        <v>45727</v>
      </c>
      <c r="C902">
        <v>96.76</v>
      </c>
      <c r="D902">
        <v>96.63</v>
      </c>
      <c r="E902">
        <v>1.345338E-3</v>
      </c>
      <c r="F902">
        <v>1.344434E-3</v>
      </c>
    </row>
    <row r="903" spans="1:6" x14ac:dyDescent="0.35">
      <c r="A903" t="s">
        <v>7</v>
      </c>
      <c r="B903" s="1">
        <v>45727</v>
      </c>
      <c r="C903">
        <v>190.09</v>
      </c>
      <c r="D903">
        <v>184.45</v>
      </c>
      <c r="E903">
        <v>3.0577391999999998E-2</v>
      </c>
      <c r="F903">
        <v>3.0119219999999999E-2</v>
      </c>
    </row>
    <row r="904" spans="1:6" x14ac:dyDescent="0.35">
      <c r="A904" t="s">
        <v>8</v>
      </c>
      <c r="B904" s="1">
        <v>45727</v>
      </c>
      <c r="C904">
        <v>255.39</v>
      </c>
      <c r="D904">
        <v>261.32</v>
      </c>
      <c r="E904">
        <v>-2.2692483999999999E-2</v>
      </c>
      <c r="F904">
        <v>-2.2953920999999999E-2</v>
      </c>
    </row>
    <row r="905" spans="1:6" x14ac:dyDescent="0.35">
      <c r="A905" t="s">
        <v>9</v>
      </c>
      <c r="B905" s="1">
        <v>45727</v>
      </c>
      <c r="C905">
        <v>824.06</v>
      </c>
      <c r="D905">
        <v>829.76</v>
      </c>
      <c r="E905">
        <v>-6.8694560000000003E-3</v>
      </c>
      <c r="F905">
        <v>-6.8931599999999997E-3</v>
      </c>
    </row>
    <row r="906" spans="1:6" x14ac:dyDescent="0.35">
      <c r="A906" t="s">
        <v>10</v>
      </c>
      <c r="B906" s="1">
        <v>45727</v>
      </c>
      <c r="C906">
        <v>67.16</v>
      </c>
      <c r="D906">
        <v>65.67</v>
      </c>
      <c r="E906">
        <v>2.2689204000000001E-2</v>
      </c>
      <c r="F906">
        <v>2.2435632E-2</v>
      </c>
    </row>
    <row r="907" spans="1:6" x14ac:dyDescent="0.35">
      <c r="A907" t="s">
        <v>11</v>
      </c>
      <c r="B907" s="1">
        <v>45727</v>
      </c>
      <c r="C907">
        <v>332.14</v>
      </c>
      <c r="D907">
        <v>341.48</v>
      </c>
      <c r="E907">
        <v>-2.7351528999999999E-2</v>
      </c>
      <c r="F907">
        <v>-2.7732545000000001E-2</v>
      </c>
    </row>
    <row r="908" spans="1:6" x14ac:dyDescent="0.35">
      <c r="A908" t="s">
        <v>6</v>
      </c>
      <c r="B908" s="1">
        <v>45728</v>
      </c>
      <c r="C908">
        <v>100.79</v>
      </c>
      <c r="D908">
        <v>96.76</v>
      </c>
      <c r="E908">
        <v>4.1649442000000002E-2</v>
      </c>
      <c r="F908">
        <v>4.0805459000000002E-2</v>
      </c>
    </row>
    <row r="909" spans="1:6" x14ac:dyDescent="0.35">
      <c r="A909" t="s">
        <v>7</v>
      </c>
      <c r="B909" s="1">
        <v>45728</v>
      </c>
      <c r="C909">
        <v>194.23</v>
      </c>
      <c r="D909">
        <v>190.09</v>
      </c>
      <c r="E909">
        <v>2.1779157E-2</v>
      </c>
      <c r="F909">
        <v>2.1545379999999999E-2</v>
      </c>
    </row>
    <row r="910" spans="1:6" x14ac:dyDescent="0.35">
      <c r="A910" t="s">
        <v>8</v>
      </c>
      <c r="B910" s="1">
        <v>45728</v>
      </c>
      <c r="C910">
        <v>260.75</v>
      </c>
      <c r="D910">
        <v>255.39</v>
      </c>
      <c r="E910">
        <v>2.0987509000000001E-2</v>
      </c>
      <c r="F910">
        <v>2.0770304999999999E-2</v>
      </c>
    </row>
    <row r="911" spans="1:6" x14ac:dyDescent="0.35">
      <c r="A911" t="s">
        <v>9</v>
      </c>
      <c r="B911" s="1">
        <v>45728</v>
      </c>
      <c r="C911">
        <v>821.86</v>
      </c>
      <c r="D911">
        <v>824.06</v>
      </c>
      <c r="E911">
        <v>-2.6697090000000001E-3</v>
      </c>
      <c r="F911">
        <v>-2.6732790000000002E-3</v>
      </c>
    </row>
    <row r="912" spans="1:6" x14ac:dyDescent="0.35">
      <c r="A912" t="s">
        <v>10</v>
      </c>
      <c r="B912" s="1">
        <v>45728</v>
      </c>
      <c r="C912">
        <v>69.849999999999994</v>
      </c>
      <c r="D912">
        <v>67.16</v>
      </c>
      <c r="E912">
        <v>4.0053603E-2</v>
      </c>
      <c r="F912">
        <v>3.9272253E-2</v>
      </c>
    </row>
    <row r="913" spans="1:6" x14ac:dyDescent="0.35">
      <c r="A913" t="s">
        <v>11</v>
      </c>
      <c r="B913" s="1">
        <v>45728</v>
      </c>
      <c r="C913">
        <v>332.84</v>
      </c>
      <c r="D913">
        <v>332.14</v>
      </c>
      <c r="E913">
        <v>2.1075450000000002E-3</v>
      </c>
      <c r="F913">
        <v>2.1053270000000002E-3</v>
      </c>
    </row>
    <row r="914" spans="1:6" x14ac:dyDescent="0.35">
      <c r="A914" t="s">
        <v>6</v>
      </c>
      <c r="B914" s="1">
        <v>45729</v>
      </c>
      <c r="C914">
        <v>98.11</v>
      </c>
      <c r="D914">
        <v>100.79</v>
      </c>
      <c r="E914">
        <v>-2.6589939999999999E-2</v>
      </c>
      <c r="F914">
        <v>-2.6949846E-2</v>
      </c>
    </row>
    <row r="915" spans="1:6" x14ac:dyDescent="0.35">
      <c r="A915" t="s">
        <v>7</v>
      </c>
      <c r="B915" s="1">
        <v>45729</v>
      </c>
      <c r="C915">
        <v>191.36</v>
      </c>
      <c r="D915">
        <v>194.23</v>
      </c>
      <c r="E915">
        <v>-1.4776296E-2</v>
      </c>
      <c r="F915">
        <v>-1.4886553E-2</v>
      </c>
    </row>
    <row r="916" spans="1:6" x14ac:dyDescent="0.35">
      <c r="A916" t="s">
        <v>8</v>
      </c>
      <c r="B916" s="1">
        <v>45729</v>
      </c>
      <c r="C916">
        <v>256.43</v>
      </c>
      <c r="D916">
        <v>260.75</v>
      </c>
      <c r="E916">
        <v>-1.6567594000000001E-2</v>
      </c>
      <c r="F916">
        <v>-1.6706371000000001E-2</v>
      </c>
    </row>
    <row r="917" spans="1:6" x14ac:dyDescent="0.35">
      <c r="A917" t="s">
        <v>9</v>
      </c>
      <c r="B917" s="1">
        <v>45729</v>
      </c>
      <c r="C917">
        <v>801.65</v>
      </c>
      <c r="D917">
        <v>821.86</v>
      </c>
      <c r="E917">
        <v>-2.4590562999999999E-2</v>
      </c>
      <c r="F917">
        <v>-2.4897961E-2</v>
      </c>
    </row>
    <row r="918" spans="1:6" x14ac:dyDescent="0.35">
      <c r="A918" t="s">
        <v>10</v>
      </c>
      <c r="B918" s="1">
        <v>45729</v>
      </c>
      <c r="C918">
        <v>68.760000000000005</v>
      </c>
      <c r="D918">
        <v>69.849999999999994</v>
      </c>
      <c r="E918">
        <v>-1.5604867999999999E-2</v>
      </c>
      <c r="F918">
        <v>-1.5727905E-2</v>
      </c>
    </row>
    <row r="919" spans="1:6" x14ac:dyDescent="0.35">
      <c r="A919" t="s">
        <v>11</v>
      </c>
      <c r="B919" s="1">
        <v>45729</v>
      </c>
      <c r="C919">
        <v>328.55</v>
      </c>
      <c r="D919">
        <v>332.84</v>
      </c>
      <c r="E919">
        <v>-1.2889075999999999E-2</v>
      </c>
      <c r="F919">
        <v>-1.2972861E-2</v>
      </c>
    </row>
    <row r="920" spans="1:6" x14ac:dyDescent="0.35">
      <c r="A920" t="s">
        <v>6</v>
      </c>
      <c r="B920" s="1">
        <v>45730</v>
      </c>
      <c r="C920">
        <v>100.97</v>
      </c>
      <c r="D920">
        <v>98.11</v>
      </c>
      <c r="E920">
        <v>2.9150953E-2</v>
      </c>
      <c r="F920">
        <v>2.8734144999999999E-2</v>
      </c>
    </row>
    <row r="921" spans="1:6" x14ac:dyDescent="0.35">
      <c r="A921" t="s">
        <v>7</v>
      </c>
      <c r="B921" s="1">
        <v>45730</v>
      </c>
      <c r="C921">
        <v>195.54</v>
      </c>
      <c r="D921">
        <v>191.36</v>
      </c>
      <c r="E921">
        <v>2.1843646000000001E-2</v>
      </c>
      <c r="F921">
        <v>2.1608491000000001E-2</v>
      </c>
    </row>
    <row r="922" spans="1:6" x14ac:dyDescent="0.35">
      <c r="A922" t="s">
        <v>8</v>
      </c>
      <c r="B922" s="1">
        <v>45730</v>
      </c>
      <c r="C922">
        <v>265.63</v>
      </c>
      <c r="D922">
        <v>256.43</v>
      </c>
      <c r="E922">
        <v>3.5877237999999999E-2</v>
      </c>
      <c r="F922">
        <v>3.5248639999999998E-2</v>
      </c>
    </row>
    <row r="923" spans="1:6" x14ac:dyDescent="0.35">
      <c r="A923" t="s">
        <v>9</v>
      </c>
      <c r="B923" s="1">
        <v>45730</v>
      </c>
      <c r="C923">
        <v>813.48</v>
      </c>
      <c r="D923">
        <v>801.65</v>
      </c>
      <c r="E923">
        <v>1.4757064E-2</v>
      </c>
      <c r="F923">
        <v>1.4649238E-2</v>
      </c>
    </row>
    <row r="924" spans="1:6" x14ac:dyDescent="0.35">
      <c r="A924" t="s">
        <v>10</v>
      </c>
      <c r="B924" s="1">
        <v>45730</v>
      </c>
      <c r="C924">
        <v>68.739999999999995</v>
      </c>
      <c r="D924">
        <v>68.760000000000005</v>
      </c>
      <c r="E924">
        <v>-2.9086699999999999E-4</v>
      </c>
      <c r="F924">
        <v>-2.90909E-4</v>
      </c>
    </row>
    <row r="925" spans="1:6" x14ac:dyDescent="0.35">
      <c r="A925" t="s">
        <v>11</v>
      </c>
      <c r="B925" s="1">
        <v>45730</v>
      </c>
      <c r="C925">
        <v>331.8</v>
      </c>
      <c r="D925">
        <v>328.55</v>
      </c>
      <c r="E925">
        <v>9.89195E-3</v>
      </c>
      <c r="F925">
        <v>9.8433440000000004E-3</v>
      </c>
    </row>
    <row r="926" spans="1:6" x14ac:dyDescent="0.35">
      <c r="A926" t="s">
        <v>6</v>
      </c>
      <c r="B926" s="1">
        <v>45733</v>
      </c>
      <c r="C926">
        <v>104.59</v>
      </c>
      <c r="D926">
        <v>100.97</v>
      </c>
      <c r="E926">
        <v>3.5852232999999997E-2</v>
      </c>
      <c r="F926">
        <v>3.5224501999999998E-2</v>
      </c>
    </row>
    <row r="927" spans="1:6" x14ac:dyDescent="0.35">
      <c r="A927" t="s">
        <v>7</v>
      </c>
      <c r="B927" s="1">
        <v>45733</v>
      </c>
      <c r="C927">
        <v>194.5</v>
      </c>
      <c r="D927">
        <v>195.54</v>
      </c>
      <c r="E927">
        <v>-5.3186049999999997E-3</v>
      </c>
      <c r="F927">
        <v>-5.332799E-3</v>
      </c>
    </row>
    <row r="928" spans="1:6" x14ac:dyDescent="0.35">
      <c r="A928" t="s">
        <v>8</v>
      </c>
      <c r="B928" s="1">
        <v>45733</v>
      </c>
      <c r="C928">
        <v>264.38</v>
      </c>
      <c r="D928">
        <v>265.63</v>
      </c>
      <c r="E928">
        <v>-4.7057940000000001E-3</v>
      </c>
      <c r="F928">
        <v>-4.7169009999999999E-3</v>
      </c>
    </row>
    <row r="929" spans="1:6" x14ac:dyDescent="0.35">
      <c r="A929" t="s">
        <v>9</v>
      </c>
      <c r="B929" s="1">
        <v>45733</v>
      </c>
      <c r="C929">
        <v>824.76</v>
      </c>
      <c r="D929">
        <v>813.48</v>
      </c>
      <c r="E929">
        <v>1.3866352E-2</v>
      </c>
      <c r="F929">
        <v>1.3771093999999999E-2</v>
      </c>
    </row>
    <row r="930" spans="1:6" x14ac:dyDescent="0.35">
      <c r="A930" t="s">
        <v>10</v>
      </c>
      <c r="B930" s="1">
        <v>45733</v>
      </c>
      <c r="C930">
        <v>70.400000000000006</v>
      </c>
      <c r="D930">
        <v>68.739999999999995</v>
      </c>
      <c r="E930">
        <v>2.4148967E-2</v>
      </c>
      <c r="F930">
        <v>2.3861991999999999E-2</v>
      </c>
    </row>
    <row r="931" spans="1:6" x14ac:dyDescent="0.35">
      <c r="A931" t="s">
        <v>11</v>
      </c>
      <c r="B931" s="1">
        <v>45733</v>
      </c>
      <c r="C931">
        <v>334.55</v>
      </c>
      <c r="D931">
        <v>331.8</v>
      </c>
      <c r="E931">
        <v>8.2881250000000004E-3</v>
      </c>
      <c r="F931">
        <v>8.2539669999999992E-3</v>
      </c>
    </row>
    <row r="932" spans="1:6" x14ac:dyDescent="0.35">
      <c r="A932" t="s">
        <v>6</v>
      </c>
      <c r="B932" s="1">
        <v>45734</v>
      </c>
      <c r="C932">
        <v>103.51</v>
      </c>
      <c r="D932">
        <v>104.59</v>
      </c>
      <c r="E932">
        <v>-1.0326035000000001E-2</v>
      </c>
      <c r="F932">
        <v>-1.0379718E-2</v>
      </c>
    </row>
    <row r="933" spans="1:6" x14ac:dyDescent="0.35">
      <c r="A933" t="s">
        <v>7</v>
      </c>
      <c r="B933" s="1">
        <v>45734</v>
      </c>
      <c r="C933">
        <v>188.67</v>
      </c>
      <c r="D933">
        <v>194.5</v>
      </c>
      <c r="E933">
        <v>-2.9974292999999999E-2</v>
      </c>
      <c r="F933">
        <v>-3.0432706E-2</v>
      </c>
    </row>
    <row r="934" spans="1:6" x14ac:dyDescent="0.35">
      <c r="A934" t="s">
        <v>8</v>
      </c>
      <c r="B934" s="1">
        <v>45734</v>
      </c>
      <c r="C934">
        <v>262.72000000000003</v>
      </c>
      <c r="D934">
        <v>264.38</v>
      </c>
      <c r="E934">
        <v>-6.2788410000000003E-3</v>
      </c>
      <c r="F934">
        <v>-6.2986359999999998E-3</v>
      </c>
    </row>
    <row r="935" spans="1:6" x14ac:dyDescent="0.35">
      <c r="A935" t="s">
        <v>9</v>
      </c>
      <c r="B935" s="1">
        <v>45734</v>
      </c>
      <c r="C935">
        <v>822.51</v>
      </c>
      <c r="D935">
        <v>824.76</v>
      </c>
      <c r="E935">
        <v>-2.7280659999999999E-3</v>
      </c>
      <c r="F935">
        <v>-2.7317940000000001E-3</v>
      </c>
    </row>
    <row r="936" spans="1:6" x14ac:dyDescent="0.35">
      <c r="A936" t="s">
        <v>10</v>
      </c>
      <c r="B936" s="1">
        <v>45734</v>
      </c>
      <c r="C936">
        <v>68.28</v>
      </c>
      <c r="D936">
        <v>70.400000000000006</v>
      </c>
      <c r="E936">
        <v>-3.0113635999999999E-2</v>
      </c>
      <c r="F936">
        <v>-3.0576365000000001E-2</v>
      </c>
    </row>
    <row r="937" spans="1:6" x14ac:dyDescent="0.35">
      <c r="A937" t="s">
        <v>11</v>
      </c>
      <c r="B937" s="1">
        <v>45734</v>
      </c>
      <c r="C937">
        <v>334.77</v>
      </c>
      <c r="D937">
        <v>334.55</v>
      </c>
      <c r="E937">
        <v>6.5760000000000005E-4</v>
      </c>
      <c r="F937">
        <v>6.5738400000000001E-4</v>
      </c>
    </row>
    <row r="938" spans="1:6" x14ac:dyDescent="0.35">
      <c r="A938" t="s">
        <v>6</v>
      </c>
      <c r="B938" s="1">
        <v>45735</v>
      </c>
      <c r="C938">
        <v>106.23</v>
      </c>
      <c r="D938">
        <v>103.51</v>
      </c>
      <c r="E938">
        <v>2.6277654000000001E-2</v>
      </c>
      <c r="F938">
        <v>2.5938328E-2</v>
      </c>
    </row>
    <row r="939" spans="1:6" x14ac:dyDescent="0.35">
      <c r="A939" t="s">
        <v>7</v>
      </c>
      <c r="B939" s="1">
        <v>45735</v>
      </c>
      <c r="C939">
        <v>195.57</v>
      </c>
      <c r="D939">
        <v>188.67</v>
      </c>
      <c r="E939">
        <v>3.6571791999999999E-2</v>
      </c>
      <c r="F939">
        <v>3.5918914000000003E-2</v>
      </c>
    </row>
    <row r="940" spans="1:6" x14ac:dyDescent="0.35">
      <c r="A940" t="s">
        <v>8</v>
      </c>
      <c r="B940" s="1">
        <v>45735</v>
      </c>
      <c r="C940">
        <v>270.64999999999998</v>
      </c>
      <c r="D940">
        <v>262.72000000000003</v>
      </c>
      <c r="E940">
        <v>3.0184227000000001E-2</v>
      </c>
      <c r="F940">
        <v>2.9737646999999999E-2</v>
      </c>
    </row>
    <row r="941" spans="1:6" x14ac:dyDescent="0.35">
      <c r="A941" t="s">
        <v>9</v>
      </c>
      <c r="B941" s="1">
        <v>45735</v>
      </c>
      <c r="C941">
        <v>837.01</v>
      </c>
      <c r="D941">
        <v>822.51</v>
      </c>
      <c r="E941">
        <v>1.7628965E-2</v>
      </c>
      <c r="F941">
        <v>1.7475377E-2</v>
      </c>
    </row>
    <row r="942" spans="1:6" x14ac:dyDescent="0.35">
      <c r="A942" t="s">
        <v>10</v>
      </c>
      <c r="B942" s="1">
        <v>45735</v>
      </c>
      <c r="C942">
        <v>69.81</v>
      </c>
      <c r="D942">
        <v>68.28</v>
      </c>
      <c r="E942">
        <v>2.2407732999999999E-2</v>
      </c>
      <c r="F942">
        <v>2.2160368E-2</v>
      </c>
    </row>
    <row r="943" spans="1:6" x14ac:dyDescent="0.35">
      <c r="A943" t="s">
        <v>11</v>
      </c>
      <c r="B943" s="1">
        <v>45735</v>
      </c>
      <c r="C943">
        <v>339.87</v>
      </c>
      <c r="D943">
        <v>334.77</v>
      </c>
      <c r="E943">
        <v>1.5234340000000001E-2</v>
      </c>
      <c r="F943">
        <v>1.5119463E-2</v>
      </c>
    </row>
    <row r="944" spans="1:6" x14ac:dyDescent="0.35">
      <c r="A944" t="s">
        <v>6</v>
      </c>
      <c r="B944" s="1">
        <v>45736</v>
      </c>
      <c r="C944">
        <v>107.14</v>
      </c>
      <c r="D944">
        <v>106.23</v>
      </c>
      <c r="E944">
        <v>8.5663179999999998E-3</v>
      </c>
      <c r="F944">
        <v>8.5298360000000007E-3</v>
      </c>
    </row>
    <row r="945" spans="1:6" x14ac:dyDescent="0.35">
      <c r="A945" t="s">
        <v>7</v>
      </c>
      <c r="B945" s="1">
        <v>45736</v>
      </c>
      <c r="C945">
        <v>190.54</v>
      </c>
      <c r="D945">
        <v>195.57</v>
      </c>
      <c r="E945">
        <v>-2.5719690999999999E-2</v>
      </c>
      <c r="F945">
        <v>-2.6056224999999999E-2</v>
      </c>
    </row>
    <row r="946" spans="1:6" x14ac:dyDescent="0.35">
      <c r="A946" t="s">
        <v>8</v>
      </c>
      <c r="B946" s="1">
        <v>45736</v>
      </c>
      <c r="C946">
        <v>270.83</v>
      </c>
      <c r="D946">
        <v>270.64999999999998</v>
      </c>
      <c r="E946">
        <v>6.6506599999999996E-4</v>
      </c>
      <c r="F946">
        <v>6.6484499999999995E-4</v>
      </c>
    </row>
    <row r="947" spans="1:6" x14ac:dyDescent="0.35">
      <c r="A947" t="s">
        <v>9</v>
      </c>
      <c r="B947" s="1">
        <v>45736</v>
      </c>
      <c r="C947">
        <v>842.57</v>
      </c>
      <c r="D947">
        <v>837.01</v>
      </c>
      <c r="E947">
        <v>6.6426920000000004E-3</v>
      </c>
      <c r="F947">
        <v>6.6207269999999999E-3</v>
      </c>
    </row>
    <row r="948" spans="1:6" x14ac:dyDescent="0.35">
      <c r="A948" t="s">
        <v>10</v>
      </c>
      <c r="B948" s="1">
        <v>45736</v>
      </c>
      <c r="C948">
        <v>70.489999999999995</v>
      </c>
      <c r="D948">
        <v>69.81</v>
      </c>
      <c r="E948">
        <v>9.7407250000000004E-3</v>
      </c>
      <c r="F948">
        <v>9.6935900000000002E-3</v>
      </c>
    </row>
    <row r="949" spans="1:6" x14ac:dyDescent="0.35">
      <c r="A949" t="s">
        <v>11</v>
      </c>
      <c r="B949" s="1">
        <v>45736</v>
      </c>
      <c r="C949">
        <v>339.5</v>
      </c>
      <c r="D949">
        <v>339.87</v>
      </c>
      <c r="E949">
        <v>-1.0886520000000001E-3</v>
      </c>
      <c r="F949">
        <v>-1.089245E-3</v>
      </c>
    </row>
    <row r="950" spans="1:6" x14ac:dyDescent="0.35">
      <c r="A950" t="s">
        <v>6</v>
      </c>
      <c r="B950" s="1">
        <v>45737</v>
      </c>
      <c r="C950">
        <v>106.44</v>
      </c>
      <c r="D950">
        <v>107.14</v>
      </c>
      <c r="E950">
        <v>-6.5335080000000004E-3</v>
      </c>
      <c r="F950">
        <v>-6.554944E-3</v>
      </c>
    </row>
    <row r="951" spans="1:6" x14ac:dyDescent="0.35">
      <c r="A951" t="s">
        <v>7</v>
      </c>
      <c r="B951" s="1">
        <v>45737</v>
      </c>
      <c r="C951">
        <v>191.66</v>
      </c>
      <c r="D951">
        <v>190.54</v>
      </c>
      <c r="E951">
        <v>5.8780309999999997E-3</v>
      </c>
      <c r="F951">
        <v>5.8608230000000002E-3</v>
      </c>
    </row>
    <row r="952" spans="1:6" x14ac:dyDescent="0.35">
      <c r="A952" t="s">
        <v>8</v>
      </c>
      <c r="B952" s="1">
        <v>45737</v>
      </c>
      <c r="C952">
        <v>270.51</v>
      </c>
      <c r="D952">
        <v>270.83</v>
      </c>
      <c r="E952">
        <v>-1.1815529999999999E-3</v>
      </c>
      <c r="F952">
        <v>-1.182252E-3</v>
      </c>
    </row>
    <row r="953" spans="1:6" x14ac:dyDescent="0.35">
      <c r="A953" t="s">
        <v>9</v>
      </c>
      <c r="B953" s="1">
        <v>45737</v>
      </c>
      <c r="C953">
        <v>837.57</v>
      </c>
      <c r="D953">
        <v>842.57</v>
      </c>
      <c r="E953">
        <v>-5.9342249999999996E-3</v>
      </c>
      <c r="F953">
        <v>-5.9519029999999997E-3</v>
      </c>
    </row>
    <row r="954" spans="1:6" x14ac:dyDescent="0.35">
      <c r="A954" t="s">
        <v>10</v>
      </c>
      <c r="B954" s="1">
        <v>45737</v>
      </c>
      <c r="C954">
        <v>70.39</v>
      </c>
      <c r="D954">
        <v>70.489999999999995</v>
      </c>
      <c r="E954">
        <v>-1.418641E-3</v>
      </c>
      <c r="F954">
        <v>-1.4196479999999999E-3</v>
      </c>
    </row>
    <row r="955" spans="1:6" x14ac:dyDescent="0.35">
      <c r="A955" t="s">
        <v>11</v>
      </c>
      <c r="B955" s="1">
        <v>45737</v>
      </c>
      <c r="C955">
        <v>335.66</v>
      </c>
      <c r="D955">
        <v>339.5</v>
      </c>
      <c r="E955">
        <v>-1.1310751000000001E-2</v>
      </c>
      <c r="F955">
        <v>-1.1375204E-2</v>
      </c>
    </row>
    <row r="956" spans="1:6" x14ac:dyDescent="0.35">
      <c r="A956" t="s">
        <v>6</v>
      </c>
      <c r="B956" s="1">
        <v>45740</v>
      </c>
      <c r="C956">
        <v>113.85</v>
      </c>
      <c r="D956">
        <v>106.44</v>
      </c>
      <c r="E956">
        <v>6.9616685999999997E-2</v>
      </c>
      <c r="F956">
        <v>6.7300345999999997E-2</v>
      </c>
    </row>
    <row r="957" spans="1:6" x14ac:dyDescent="0.35">
      <c r="A957" t="s">
        <v>7</v>
      </c>
      <c r="B957" s="1">
        <v>45740</v>
      </c>
      <c r="C957">
        <v>191.25</v>
      </c>
      <c r="D957">
        <v>191.66</v>
      </c>
      <c r="E957">
        <v>-2.1392049999999999E-3</v>
      </c>
      <c r="F957">
        <v>-2.1414960000000001E-3</v>
      </c>
    </row>
    <row r="958" spans="1:6" x14ac:dyDescent="0.35">
      <c r="A958" t="s">
        <v>8</v>
      </c>
      <c r="B958" s="1">
        <v>45740</v>
      </c>
      <c r="C958">
        <v>277.86</v>
      </c>
      <c r="D958">
        <v>270.51</v>
      </c>
      <c r="E958">
        <v>2.7170898999999998E-2</v>
      </c>
      <c r="F958">
        <v>2.6808324000000001E-2</v>
      </c>
    </row>
    <row r="959" spans="1:6" x14ac:dyDescent="0.35">
      <c r="A959" t="s">
        <v>9</v>
      </c>
      <c r="B959" s="1">
        <v>45740</v>
      </c>
      <c r="C959">
        <v>864.9</v>
      </c>
      <c r="D959">
        <v>837.57</v>
      </c>
      <c r="E959">
        <v>3.2630108999999997E-2</v>
      </c>
      <c r="F959">
        <v>3.2109051E-2</v>
      </c>
    </row>
    <row r="960" spans="1:6" x14ac:dyDescent="0.35">
      <c r="A960" t="s">
        <v>10</v>
      </c>
      <c r="B960" s="1">
        <v>45740</v>
      </c>
      <c r="C960">
        <v>72.760000000000005</v>
      </c>
      <c r="D960">
        <v>70.39</v>
      </c>
      <c r="E960">
        <v>3.3669554999999997E-2</v>
      </c>
      <c r="F960">
        <v>3.3115145999999998E-2</v>
      </c>
    </row>
    <row r="961" spans="1:6" x14ac:dyDescent="0.35">
      <c r="A961" t="s">
        <v>11</v>
      </c>
      <c r="B961" s="1">
        <v>45740</v>
      </c>
      <c r="C961">
        <v>343.87</v>
      </c>
      <c r="D961">
        <v>335.66</v>
      </c>
      <c r="E961">
        <v>2.4459274E-2</v>
      </c>
      <c r="F961">
        <v>2.4164936000000001E-2</v>
      </c>
    </row>
    <row r="962" spans="1:6" x14ac:dyDescent="0.35">
      <c r="A962" t="s">
        <v>6</v>
      </c>
      <c r="B962" s="1">
        <v>45741</v>
      </c>
      <c r="C962">
        <v>114.81</v>
      </c>
      <c r="D962">
        <v>113.85</v>
      </c>
      <c r="E962">
        <v>8.4321480000000004E-3</v>
      </c>
      <c r="F962">
        <v>8.3967959999999998E-3</v>
      </c>
    </row>
    <row r="963" spans="1:6" x14ac:dyDescent="0.35">
      <c r="A963" t="s">
        <v>7</v>
      </c>
      <c r="B963" s="1">
        <v>45741</v>
      </c>
      <c r="C963">
        <v>188.26</v>
      </c>
      <c r="D963">
        <v>191.25</v>
      </c>
      <c r="E963">
        <v>-1.5633986999999998E-2</v>
      </c>
      <c r="F963">
        <v>-1.5757487000000001E-2</v>
      </c>
    </row>
    <row r="964" spans="1:6" x14ac:dyDescent="0.35">
      <c r="A964" t="s">
        <v>8</v>
      </c>
      <c r="B964" s="1">
        <v>45741</v>
      </c>
      <c r="C964">
        <v>279.27999999999997</v>
      </c>
      <c r="D964">
        <v>277.86</v>
      </c>
      <c r="E964">
        <v>5.1104870000000004E-3</v>
      </c>
      <c r="F964">
        <v>5.0974729999999999E-3</v>
      </c>
    </row>
    <row r="965" spans="1:6" x14ac:dyDescent="0.35">
      <c r="A965" t="s">
        <v>9</v>
      </c>
      <c r="B965" s="1">
        <v>45741</v>
      </c>
      <c r="C965">
        <v>852.35</v>
      </c>
      <c r="D965">
        <v>864.9</v>
      </c>
      <c r="E965">
        <v>-1.4510347999999999E-2</v>
      </c>
      <c r="F965">
        <v>-1.4616653E-2</v>
      </c>
    </row>
    <row r="966" spans="1:6" x14ac:dyDescent="0.35">
      <c r="A966" t="s">
        <v>10</v>
      </c>
      <c r="B966" s="1">
        <v>45741</v>
      </c>
      <c r="C966">
        <v>71.67</v>
      </c>
      <c r="D966">
        <v>72.760000000000005</v>
      </c>
      <c r="E966">
        <v>-1.4980759E-2</v>
      </c>
      <c r="F966">
        <v>-1.5094104000000001E-2</v>
      </c>
    </row>
    <row r="967" spans="1:6" x14ac:dyDescent="0.35">
      <c r="A967" t="s">
        <v>11</v>
      </c>
      <c r="B967" s="1">
        <v>45741</v>
      </c>
      <c r="C967">
        <v>344.62</v>
      </c>
      <c r="D967">
        <v>343.87</v>
      </c>
      <c r="E967">
        <v>2.1810570000000001E-3</v>
      </c>
      <c r="F967">
        <v>2.1786819999999999E-3</v>
      </c>
    </row>
    <row r="968" spans="1:6" x14ac:dyDescent="0.35">
      <c r="A968" t="s">
        <v>6</v>
      </c>
      <c r="B968" s="1">
        <v>45742</v>
      </c>
      <c r="C968">
        <v>110.19</v>
      </c>
      <c r="D968">
        <v>114.81</v>
      </c>
      <c r="E968">
        <v>-4.0240396999999997E-2</v>
      </c>
      <c r="F968">
        <v>-4.1072440000000002E-2</v>
      </c>
    </row>
    <row r="969" spans="1:6" x14ac:dyDescent="0.35">
      <c r="A969" t="s">
        <v>7</v>
      </c>
      <c r="B969" s="1">
        <v>45742</v>
      </c>
      <c r="C969">
        <v>179.27</v>
      </c>
      <c r="D969">
        <v>188.26</v>
      </c>
      <c r="E969">
        <v>-4.7753107000000003E-2</v>
      </c>
      <c r="F969">
        <v>-4.8930937000000001E-2</v>
      </c>
    </row>
    <row r="970" spans="1:6" x14ac:dyDescent="0.35">
      <c r="A970" t="s">
        <v>8</v>
      </c>
      <c r="B970" s="1">
        <v>45742</v>
      </c>
      <c r="C970">
        <v>276</v>
      </c>
      <c r="D970">
        <v>279.27999999999997</v>
      </c>
      <c r="E970">
        <v>-1.1744486E-2</v>
      </c>
      <c r="F970">
        <v>-1.1813997E-2</v>
      </c>
    </row>
    <row r="971" spans="1:6" x14ac:dyDescent="0.35">
      <c r="A971" t="s">
        <v>9</v>
      </c>
      <c r="B971" s="1">
        <v>45742</v>
      </c>
      <c r="C971">
        <v>826.76</v>
      </c>
      <c r="D971">
        <v>852.35</v>
      </c>
      <c r="E971">
        <v>-3.0022877999999999E-2</v>
      </c>
      <c r="F971">
        <v>-3.0482793000000001E-2</v>
      </c>
    </row>
    <row r="972" spans="1:6" x14ac:dyDescent="0.35">
      <c r="A972" t="s">
        <v>10</v>
      </c>
      <c r="B972" s="1">
        <v>45742</v>
      </c>
      <c r="C972">
        <v>66.760000000000005</v>
      </c>
      <c r="D972">
        <v>71.67</v>
      </c>
      <c r="E972">
        <v>-6.8508442000000003E-2</v>
      </c>
      <c r="F972">
        <v>-7.0968150999999993E-2</v>
      </c>
    </row>
    <row r="973" spans="1:6" x14ac:dyDescent="0.35">
      <c r="A973" t="s">
        <v>11</v>
      </c>
      <c r="B973" s="1">
        <v>45742</v>
      </c>
      <c r="C973">
        <v>344.18</v>
      </c>
      <c r="D973">
        <v>344.62</v>
      </c>
      <c r="E973">
        <v>-1.2767690000000001E-3</v>
      </c>
      <c r="F973">
        <v>-1.277584E-3</v>
      </c>
    </row>
    <row r="974" spans="1:6" x14ac:dyDescent="0.35">
      <c r="A974" t="s">
        <v>6</v>
      </c>
      <c r="B974" s="1">
        <v>45743</v>
      </c>
      <c r="C974">
        <v>106.65</v>
      </c>
      <c r="D974">
        <v>110.19</v>
      </c>
      <c r="E974">
        <v>-3.2126327000000003E-2</v>
      </c>
      <c r="F974">
        <v>-3.2653703999999999E-2</v>
      </c>
    </row>
    <row r="975" spans="1:6" x14ac:dyDescent="0.35">
      <c r="A975" t="s">
        <v>7</v>
      </c>
      <c r="B975" s="1">
        <v>45743</v>
      </c>
      <c r="C975">
        <v>171.99</v>
      </c>
      <c r="D975">
        <v>179.27</v>
      </c>
      <c r="E975">
        <v>-4.0609136999999997E-2</v>
      </c>
      <c r="F975">
        <v>-4.1456713999999999E-2</v>
      </c>
    </row>
    <row r="976" spans="1:6" x14ac:dyDescent="0.35">
      <c r="A976" t="s">
        <v>8</v>
      </c>
      <c r="B976" s="1">
        <v>45743</v>
      </c>
      <c r="C976">
        <v>272.02</v>
      </c>
      <c r="D976">
        <v>276</v>
      </c>
      <c r="E976">
        <v>-1.4420290000000001E-2</v>
      </c>
      <c r="F976">
        <v>-1.4525273E-2</v>
      </c>
    </row>
    <row r="977" spans="1:6" x14ac:dyDescent="0.35">
      <c r="A977" t="s">
        <v>9</v>
      </c>
      <c r="B977" s="1">
        <v>45743</v>
      </c>
      <c r="C977">
        <v>821.67</v>
      </c>
      <c r="D977">
        <v>826.76</v>
      </c>
      <c r="E977">
        <v>-6.1565630000000003E-3</v>
      </c>
      <c r="F977">
        <v>-6.1755930000000001E-3</v>
      </c>
    </row>
    <row r="978" spans="1:6" x14ac:dyDescent="0.35">
      <c r="A978" t="s">
        <v>10</v>
      </c>
      <c r="B978" s="1">
        <v>45743</v>
      </c>
      <c r="C978">
        <v>64.86</v>
      </c>
      <c r="D978">
        <v>66.760000000000005</v>
      </c>
      <c r="E978">
        <v>-2.8460156E-2</v>
      </c>
      <c r="F978">
        <v>-2.8872998E-2</v>
      </c>
    </row>
    <row r="979" spans="1:6" x14ac:dyDescent="0.35">
      <c r="A979" t="s">
        <v>11</v>
      </c>
      <c r="B979" s="1">
        <v>45743</v>
      </c>
      <c r="C979">
        <v>349.86</v>
      </c>
      <c r="D979">
        <v>344.18</v>
      </c>
      <c r="E979">
        <v>1.6502993000000001E-2</v>
      </c>
      <c r="F979">
        <v>1.6368298E-2</v>
      </c>
    </row>
    <row r="980" spans="1:6" x14ac:dyDescent="0.35">
      <c r="A980" t="s">
        <v>6</v>
      </c>
      <c r="B980" s="1">
        <v>45744</v>
      </c>
      <c r="C980">
        <v>103.22</v>
      </c>
      <c r="D980">
        <v>106.65</v>
      </c>
      <c r="E980">
        <v>-3.2161275000000003E-2</v>
      </c>
      <c r="F980">
        <v>-3.2689811999999999E-2</v>
      </c>
    </row>
    <row r="981" spans="1:6" x14ac:dyDescent="0.35">
      <c r="A981" t="s">
        <v>7</v>
      </c>
      <c r="B981" s="1">
        <v>45744</v>
      </c>
      <c r="C981">
        <v>169.12</v>
      </c>
      <c r="D981">
        <v>171.99</v>
      </c>
      <c r="E981">
        <v>-1.6687016999999998E-2</v>
      </c>
      <c r="F981">
        <v>-1.6827813E-2</v>
      </c>
    </row>
    <row r="982" spans="1:6" x14ac:dyDescent="0.35">
      <c r="A982" t="s">
        <v>8</v>
      </c>
      <c r="B982" s="1">
        <v>45744</v>
      </c>
      <c r="C982">
        <v>265.48</v>
      </c>
      <c r="D982">
        <v>272.02</v>
      </c>
      <c r="E982">
        <v>-2.4042350000000001E-2</v>
      </c>
      <c r="F982">
        <v>-2.4336085E-2</v>
      </c>
    </row>
    <row r="983" spans="1:6" x14ac:dyDescent="0.35">
      <c r="A983" t="s">
        <v>9</v>
      </c>
      <c r="B983" s="1">
        <v>45744</v>
      </c>
      <c r="C983">
        <v>822.51</v>
      </c>
      <c r="D983">
        <v>821.67</v>
      </c>
      <c r="E983">
        <v>1.022308E-3</v>
      </c>
      <c r="F983">
        <v>1.021786E-3</v>
      </c>
    </row>
    <row r="984" spans="1:6" x14ac:dyDescent="0.35">
      <c r="A984" t="s">
        <v>10</v>
      </c>
      <c r="B984" s="1">
        <v>45744</v>
      </c>
      <c r="C984">
        <v>62.04</v>
      </c>
      <c r="D984">
        <v>64.86</v>
      </c>
      <c r="E984">
        <v>-4.3478260999999997E-2</v>
      </c>
      <c r="F984">
        <v>-4.4451762999999998E-2</v>
      </c>
    </row>
    <row r="985" spans="1:6" x14ac:dyDescent="0.35">
      <c r="A985" t="s">
        <v>11</v>
      </c>
      <c r="B985" s="1">
        <v>45744</v>
      </c>
      <c r="C985">
        <v>342.85</v>
      </c>
      <c r="D985">
        <v>349.86</v>
      </c>
      <c r="E985">
        <v>-2.0036585999999999E-2</v>
      </c>
      <c r="F985">
        <v>-2.0240041E-2</v>
      </c>
    </row>
    <row r="986" spans="1:6" x14ac:dyDescent="0.35">
      <c r="A986" t="s">
        <v>6</v>
      </c>
      <c r="B986" s="1">
        <v>45747</v>
      </c>
      <c r="C986">
        <v>102.74</v>
      </c>
      <c r="D986">
        <v>103.22</v>
      </c>
      <c r="E986">
        <v>-4.6502619999999996E-3</v>
      </c>
      <c r="F986">
        <v>-4.6611079999999997E-3</v>
      </c>
    </row>
    <row r="987" spans="1:6" x14ac:dyDescent="0.35">
      <c r="A987" t="s">
        <v>7</v>
      </c>
      <c r="B987" s="1">
        <v>45747</v>
      </c>
      <c r="C987">
        <v>167.43</v>
      </c>
      <c r="D987">
        <v>169.12</v>
      </c>
      <c r="E987">
        <v>-9.9929040000000004E-3</v>
      </c>
      <c r="F987">
        <v>-1.0043168999999999E-2</v>
      </c>
    </row>
    <row r="988" spans="1:6" x14ac:dyDescent="0.35">
      <c r="A988" t="s">
        <v>8</v>
      </c>
      <c r="B988" s="1">
        <v>45747</v>
      </c>
      <c r="C988">
        <v>269.05</v>
      </c>
      <c r="D988">
        <v>265.48</v>
      </c>
      <c r="E988">
        <v>1.3447341E-2</v>
      </c>
      <c r="F988">
        <v>1.3357727999999999E-2</v>
      </c>
    </row>
    <row r="989" spans="1:6" x14ac:dyDescent="0.35">
      <c r="A989" t="s">
        <v>9</v>
      </c>
      <c r="B989" s="1">
        <v>45747</v>
      </c>
      <c r="C989">
        <v>825.91</v>
      </c>
      <c r="D989">
        <v>822.51</v>
      </c>
      <c r="E989">
        <v>4.1336879999999999E-3</v>
      </c>
      <c r="F989">
        <v>4.1251680000000002E-3</v>
      </c>
    </row>
    <row r="990" spans="1:6" x14ac:dyDescent="0.35">
      <c r="A990" t="s">
        <v>10</v>
      </c>
      <c r="B990" s="1">
        <v>45747</v>
      </c>
      <c r="C990">
        <v>61.57</v>
      </c>
      <c r="D990">
        <v>62.04</v>
      </c>
      <c r="E990">
        <v>-7.5757580000000001E-3</v>
      </c>
      <c r="F990">
        <v>-7.6045990000000001E-3</v>
      </c>
    </row>
    <row r="991" spans="1:6" x14ac:dyDescent="0.35">
      <c r="A991" t="s">
        <v>11</v>
      </c>
      <c r="B991" s="1">
        <v>45747</v>
      </c>
      <c r="C991">
        <v>350.46</v>
      </c>
      <c r="D991">
        <v>342.85</v>
      </c>
      <c r="E991">
        <v>2.2196296000000001E-2</v>
      </c>
      <c r="F991">
        <v>2.1953543999999998E-2</v>
      </c>
    </row>
    <row r="992" spans="1:6" x14ac:dyDescent="0.35">
      <c r="A992" t="s">
        <v>6</v>
      </c>
      <c r="B992" s="1">
        <v>45748</v>
      </c>
      <c r="C992">
        <v>102.78</v>
      </c>
      <c r="D992">
        <v>102.74</v>
      </c>
      <c r="E992">
        <v>3.8933199999999999E-4</v>
      </c>
      <c r="F992">
        <v>3.89257E-4</v>
      </c>
    </row>
    <row r="993" spans="1:6" x14ac:dyDescent="0.35">
      <c r="A993" t="s">
        <v>7</v>
      </c>
      <c r="B993" s="1">
        <v>45748</v>
      </c>
      <c r="C993">
        <v>168.52</v>
      </c>
      <c r="D993">
        <v>167.43</v>
      </c>
      <c r="E993">
        <v>6.5101830000000001E-3</v>
      </c>
      <c r="F993">
        <v>6.489084E-3</v>
      </c>
    </row>
    <row r="994" spans="1:6" x14ac:dyDescent="0.35">
      <c r="A994" t="s">
        <v>8</v>
      </c>
      <c r="B994" s="1">
        <v>45748</v>
      </c>
      <c r="C994">
        <v>270.48</v>
      </c>
      <c r="D994">
        <v>269.05</v>
      </c>
      <c r="E994">
        <v>5.3149970000000001E-3</v>
      </c>
      <c r="F994">
        <v>5.3009219999999996E-3</v>
      </c>
    </row>
    <row r="995" spans="1:6" x14ac:dyDescent="0.35">
      <c r="A995" t="s">
        <v>9</v>
      </c>
      <c r="B995" s="1">
        <v>45748</v>
      </c>
      <c r="C995">
        <v>805.23</v>
      </c>
      <c r="D995">
        <v>825.91</v>
      </c>
      <c r="E995">
        <v>-2.5039048000000001E-2</v>
      </c>
      <c r="F995">
        <v>-2.5357858E-2</v>
      </c>
    </row>
    <row r="996" spans="1:6" x14ac:dyDescent="0.35">
      <c r="A996" t="s">
        <v>10</v>
      </c>
      <c r="B996" s="1">
        <v>45748</v>
      </c>
      <c r="C996">
        <v>62.67</v>
      </c>
      <c r="D996">
        <v>61.57</v>
      </c>
      <c r="E996">
        <v>1.7865843999999999E-2</v>
      </c>
      <c r="F996">
        <v>1.7708125000000002E-2</v>
      </c>
    </row>
    <row r="997" spans="1:6" x14ac:dyDescent="0.35">
      <c r="A997" t="s">
        <v>11</v>
      </c>
      <c r="B997" s="1">
        <v>45748</v>
      </c>
      <c r="C997">
        <v>346.35</v>
      </c>
      <c r="D997">
        <v>350.46</v>
      </c>
      <c r="E997">
        <v>-1.1727444E-2</v>
      </c>
      <c r="F997">
        <v>-1.1796753E-2</v>
      </c>
    </row>
    <row r="998" spans="1:6" x14ac:dyDescent="0.35">
      <c r="A998" t="s">
        <v>6</v>
      </c>
      <c r="B998" s="1">
        <v>45749</v>
      </c>
      <c r="C998">
        <v>102.96</v>
      </c>
      <c r="D998">
        <v>102.78</v>
      </c>
      <c r="E998">
        <v>1.7513139999999999E-3</v>
      </c>
      <c r="F998">
        <v>1.7497820000000001E-3</v>
      </c>
    </row>
    <row r="999" spans="1:6" x14ac:dyDescent="0.35">
      <c r="A999" t="s">
        <v>7</v>
      </c>
      <c r="B999" s="1">
        <v>45749</v>
      </c>
      <c r="C999">
        <v>172.09</v>
      </c>
      <c r="D999">
        <v>168.52</v>
      </c>
      <c r="E999">
        <v>2.1184429000000001E-2</v>
      </c>
      <c r="F999">
        <v>2.0963158999999999E-2</v>
      </c>
    </row>
    <row r="1000" spans="1:6" x14ac:dyDescent="0.35">
      <c r="A1000" t="s">
        <v>8</v>
      </c>
      <c r="B1000" s="1">
        <v>45749</v>
      </c>
      <c r="C1000">
        <v>275.25</v>
      </c>
      <c r="D1000">
        <v>270.48</v>
      </c>
      <c r="E1000">
        <v>1.7635314999999999E-2</v>
      </c>
      <c r="F1000">
        <v>1.7481617000000001E-2</v>
      </c>
    </row>
    <row r="1001" spans="1:6" x14ac:dyDescent="0.35">
      <c r="A1001" t="s">
        <v>9</v>
      </c>
      <c r="B1001" s="1">
        <v>45749</v>
      </c>
      <c r="C1001">
        <v>818.22</v>
      </c>
      <c r="D1001">
        <v>805.23</v>
      </c>
      <c r="E1001">
        <v>1.6132036999999998E-2</v>
      </c>
      <c r="F1001">
        <v>1.6003297999999999E-2</v>
      </c>
    </row>
    <row r="1002" spans="1:6" x14ac:dyDescent="0.35">
      <c r="A1002" t="s">
        <v>10</v>
      </c>
      <c r="B1002" s="1">
        <v>45749</v>
      </c>
      <c r="C1002">
        <v>63.23</v>
      </c>
      <c r="D1002">
        <v>62.67</v>
      </c>
      <c r="E1002">
        <v>8.9356950000000004E-3</v>
      </c>
      <c r="F1002">
        <v>8.8960080000000004E-3</v>
      </c>
    </row>
    <row r="1003" spans="1:6" x14ac:dyDescent="0.35">
      <c r="A1003" t="s">
        <v>11</v>
      </c>
      <c r="B1003" s="1">
        <v>45749</v>
      </c>
      <c r="C1003">
        <v>346.33</v>
      </c>
      <c r="D1003">
        <v>346.35</v>
      </c>
      <c r="E1003">
        <v>-5.7745099999999997E-5</v>
      </c>
      <c r="F1003">
        <v>-5.7746700000000001E-5</v>
      </c>
    </row>
    <row r="1004" spans="1:6" x14ac:dyDescent="0.35">
      <c r="A1004" t="s">
        <v>6</v>
      </c>
      <c r="B1004" s="1">
        <v>45750</v>
      </c>
      <c r="C1004">
        <v>93.8</v>
      </c>
      <c r="D1004">
        <v>102.96</v>
      </c>
      <c r="E1004">
        <v>-8.8966588999999999E-2</v>
      </c>
      <c r="F1004">
        <v>-9.3175706999999997E-2</v>
      </c>
    </row>
    <row r="1005" spans="1:6" x14ac:dyDescent="0.35">
      <c r="A1005" t="s">
        <v>7</v>
      </c>
      <c r="B1005" s="1">
        <v>45750</v>
      </c>
      <c r="C1005">
        <v>154.01</v>
      </c>
      <c r="D1005">
        <v>172.09</v>
      </c>
      <c r="E1005">
        <v>-0.10506130499999999</v>
      </c>
      <c r="F1005">
        <v>-0.11100006</v>
      </c>
    </row>
    <row r="1006" spans="1:6" x14ac:dyDescent="0.35">
      <c r="A1006" t="s">
        <v>8</v>
      </c>
      <c r="B1006" s="1">
        <v>45750</v>
      </c>
      <c r="C1006">
        <v>247.82</v>
      </c>
      <c r="D1006">
        <v>275.25</v>
      </c>
      <c r="E1006">
        <v>-9.9654858999999998E-2</v>
      </c>
      <c r="F1006">
        <v>-0.104977099</v>
      </c>
    </row>
    <row r="1007" spans="1:6" x14ac:dyDescent="0.35">
      <c r="A1007" t="s">
        <v>9</v>
      </c>
      <c r="B1007" s="1">
        <v>45750</v>
      </c>
      <c r="C1007">
        <v>789.09</v>
      </c>
      <c r="D1007">
        <v>818.22</v>
      </c>
      <c r="E1007">
        <v>-3.5601672000000001E-2</v>
      </c>
      <c r="F1007">
        <v>-3.6250866E-2</v>
      </c>
    </row>
    <row r="1008" spans="1:6" x14ac:dyDescent="0.35">
      <c r="A1008" t="s">
        <v>10</v>
      </c>
      <c r="B1008" s="1">
        <v>45750</v>
      </c>
      <c r="C1008">
        <v>55.64</v>
      </c>
      <c r="D1008">
        <v>63.23</v>
      </c>
      <c r="E1008">
        <v>-0.120037957</v>
      </c>
      <c r="F1008">
        <v>-0.127876505</v>
      </c>
    </row>
    <row r="1009" spans="1:6" x14ac:dyDescent="0.35">
      <c r="A1009" t="s">
        <v>11</v>
      </c>
      <c r="B1009" s="1">
        <v>45750</v>
      </c>
      <c r="C1009">
        <v>339.39</v>
      </c>
      <c r="D1009">
        <v>346.33</v>
      </c>
      <c r="E1009">
        <v>-2.0038691000000001E-2</v>
      </c>
      <c r="F1009">
        <v>-2.0242189000000001E-2</v>
      </c>
    </row>
    <row r="1010" spans="1:6" x14ac:dyDescent="0.35">
      <c r="A1010" t="s">
        <v>6</v>
      </c>
      <c r="B1010" s="1">
        <v>45751</v>
      </c>
      <c r="C1010">
        <v>85.76</v>
      </c>
      <c r="D1010">
        <v>93.8</v>
      </c>
      <c r="E1010">
        <v>-8.5714286000000001E-2</v>
      </c>
      <c r="F1010">
        <v>-8.9612158999999997E-2</v>
      </c>
    </row>
    <row r="1011" spans="1:6" x14ac:dyDescent="0.35">
      <c r="A1011" t="s">
        <v>7</v>
      </c>
      <c r="B1011" s="1">
        <v>45751</v>
      </c>
      <c r="C1011">
        <v>146.29</v>
      </c>
      <c r="D1011">
        <v>154.01</v>
      </c>
      <c r="E1011">
        <v>-5.0126614999999999E-2</v>
      </c>
      <c r="F1011">
        <v>-5.1426581999999998E-2</v>
      </c>
    </row>
    <row r="1012" spans="1:6" x14ac:dyDescent="0.35">
      <c r="A1012" t="s">
        <v>8</v>
      </c>
      <c r="B1012" s="1">
        <v>45751</v>
      </c>
      <c r="C1012">
        <v>233.68</v>
      </c>
      <c r="D1012">
        <v>247.82</v>
      </c>
      <c r="E1012">
        <v>-5.7057542000000003E-2</v>
      </c>
      <c r="F1012">
        <v>-5.8750018000000001E-2</v>
      </c>
    </row>
    <row r="1013" spans="1:6" x14ac:dyDescent="0.35">
      <c r="A1013" t="s">
        <v>9</v>
      </c>
      <c r="B1013" s="1">
        <v>45751</v>
      </c>
      <c r="C1013">
        <v>738.21</v>
      </c>
      <c r="D1013">
        <v>789.09</v>
      </c>
      <c r="E1013">
        <v>-6.4479336999999998E-2</v>
      </c>
      <c r="F1013">
        <v>-6.6652046000000006E-2</v>
      </c>
    </row>
    <row r="1014" spans="1:6" x14ac:dyDescent="0.35">
      <c r="A1014" t="s">
        <v>10</v>
      </c>
      <c r="B1014" s="1">
        <v>45751</v>
      </c>
      <c r="C1014">
        <v>49.43</v>
      </c>
      <c r="D1014">
        <v>55.64</v>
      </c>
      <c r="E1014">
        <v>-0.111610352</v>
      </c>
      <c r="F1014">
        <v>-0.11834484000000001</v>
      </c>
    </row>
    <row r="1015" spans="1:6" x14ac:dyDescent="0.35">
      <c r="A1015" t="s">
        <v>11</v>
      </c>
      <c r="B1015" s="1">
        <v>45751</v>
      </c>
      <c r="C1015">
        <v>313.13</v>
      </c>
      <c r="D1015">
        <v>339.39</v>
      </c>
      <c r="E1015">
        <v>-7.7374111999999995E-2</v>
      </c>
      <c r="F1015">
        <v>-8.0531449000000005E-2</v>
      </c>
    </row>
    <row r="1016" spans="1:6" x14ac:dyDescent="0.35">
      <c r="A1016" t="s">
        <v>6</v>
      </c>
      <c r="B1016" s="1">
        <v>45754</v>
      </c>
      <c r="C1016">
        <v>83.64</v>
      </c>
      <c r="D1016">
        <v>85.76</v>
      </c>
      <c r="E1016">
        <v>-2.4720149E-2</v>
      </c>
      <c r="F1016">
        <v>-2.5030823000000001E-2</v>
      </c>
    </row>
    <row r="1017" spans="1:6" x14ac:dyDescent="0.35">
      <c r="A1017" t="s">
        <v>7</v>
      </c>
      <c r="B1017" s="1">
        <v>45754</v>
      </c>
      <c r="C1017">
        <v>154.13999999999999</v>
      </c>
      <c r="D1017">
        <v>146.29</v>
      </c>
      <c r="E1017">
        <v>5.3660537000000001E-2</v>
      </c>
      <c r="F1017">
        <v>5.2270326999999998E-2</v>
      </c>
    </row>
    <row r="1018" spans="1:6" x14ac:dyDescent="0.35">
      <c r="A1018" t="s">
        <v>8</v>
      </c>
      <c r="B1018" s="1">
        <v>45754</v>
      </c>
      <c r="C1018">
        <v>234.28</v>
      </c>
      <c r="D1018">
        <v>233.68</v>
      </c>
      <c r="E1018">
        <v>2.5676140000000002E-3</v>
      </c>
      <c r="F1018">
        <v>2.5643229999999999E-3</v>
      </c>
    </row>
    <row r="1019" spans="1:6" x14ac:dyDescent="0.35">
      <c r="A1019" t="s">
        <v>9</v>
      </c>
      <c r="B1019" s="1">
        <v>45754</v>
      </c>
      <c r="C1019">
        <v>723.73</v>
      </c>
      <c r="D1019">
        <v>738.21</v>
      </c>
      <c r="E1019">
        <v>-1.9615015E-2</v>
      </c>
      <c r="F1019">
        <v>-1.9809942000000001E-2</v>
      </c>
    </row>
    <row r="1020" spans="1:6" x14ac:dyDescent="0.35">
      <c r="A1020" t="s">
        <v>10</v>
      </c>
      <c r="B1020" s="1">
        <v>45754</v>
      </c>
      <c r="C1020">
        <v>51</v>
      </c>
      <c r="D1020">
        <v>49.43</v>
      </c>
      <c r="E1020">
        <v>3.1762088000000001E-2</v>
      </c>
      <c r="F1020">
        <v>3.1268104999999997E-2</v>
      </c>
    </row>
    <row r="1021" spans="1:6" x14ac:dyDescent="0.35">
      <c r="A1021" t="s">
        <v>11</v>
      </c>
      <c r="B1021" s="1">
        <v>45754</v>
      </c>
      <c r="C1021">
        <v>312.32</v>
      </c>
      <c r="D1021">
        <v>313.13</v>
      </c>
      <c r="E1021">
        <v>-2.5867849999999999E-3</v>
      </c>
      <c r="F1021">
        <v>-2.5901370000000002E-3</v>
      </c>
    </row>
    <row r="1022" spans="1:6" x14ac:dyDescent="0.35">
      <c r="A1022" t="s">
        <v>6</v>
      </c>
      <c r="B1022" s="1">
        <v>45755</v>
      </c>
      <c r="C1022">
        <v>78.209999999999994</v>
      </c>
      <c r="D1022">
        <v>83.64</v>
      </c>
      <c r="E1022">
        <v>-6.4921090000000001E-2</v>
      </c>
      <c r="F1022">
        <v>-6.7124357999999995E-2</v>
      </c>
    </row>
    <row r="1023" spans="1:6" x14ac:dyDescent="0.35">
      <c r="A1023" t="s">
        <v>7</v>
      </c>
      <c r="B1023" s="1">
        <v>45755</v>
      </c>
      <c r="C1023">
        <v>156.03</v>
      </c>
      <c r="D1023">
        <v>154.13999999999999</v>
      </c>
      <c r="E1023">
        <v>1.2261579999999999E-2</v>
      </c>
      <c r="F1023">
        <v>1.2187016E-2</v>
      </c>
    </row>
    <row r="1024" spans="1:6" x14ac:dyDescent="0.35">
      <c r="A1024" t="s">
        <v>8</v>
      </c>
      <c r="B1024" s="1">
        <v>45755</v>
      </c>
      <c r="C1024">
        <v>231.39</v>
      </c>
      <c r="D1024">
        <v>234.28</v>
      </c>
      <c r="E1024">
        <v>-1.2335667E-2</v>
      </c>
      <c r="F1024">
        <v>-1.2412383000000001E-2</v>
      </c>
    </row>
    <row r="1025" spans="1:6" x14ac:dyDescent="0.35">
      <c r="A1025" t="s">
        <v>9</v>
      </c>
      <c r="B1025" s="1">
        <v>45755</v>
      </c>
      <c r="C1025">
        <v>726.24</v>
      </c>
      <c r="D1025">
        <v>723.73</v>
      </c>
      <c r="E1025">
        <v>3.4681439999999998E-3</v>
      </c>
      <c r="F1025">
        <v>3.4621439999999999E-3</v>
      </c>
    </row>
    <row r="1026" spans="1:6" x14ac:dyDescent="0.35">
      <c r="A1026" t="s">
        <v>10</v>
      </c>
      <c r="B1026" s="1">
        <v>45755</v>
      </c>
      <c r="C1026">
        <v>50.03</v>
      </c>
      <c r="D1026">
        <v>51</v>
      </c>
      <c r="E1026">
        <v>-1.9019608E-2</v>
      </c>
      <c r="F1026">
        <v>-1.9202806999999999E-2</v>
      </c>
    </row>
    <row r="1027" spans="1:6" x14ac:dyDescent="0.35">
      <c r="A1027" t="s">
        <v>11</v>
      </c>
      <c r="B1027" s="1">
        <v>45755</v>
      </c>
      <c r="C1027">
        <v>308.27</v>
      </c>
      <c r="D1027">
        <v>312.32</v>
      </c>
      <c r="E1027">
        <v>-1.2967469000000001E-2</v>
      </c>
      <c r="F1027">
        <v>-1.3052281000000001E-2</v>
      </c>
    </row>
    <row r="1028" spans="1:6" x14ac:dyDescent="0.35">
      <c r="A1028" t="s">
        <v>6</v>
      </c>
      <c r="B1028" s="1">
        <v>45756</v>
      </c>
      <c r="C1028">
        <v>96.84</v>
      </c>
      <c r="D1028">
        <v>78.209999999999994</v>
      </c>
      <c r="E1028">
        <v>0.238204833</v>
      </c>
      <c r="F1028">
        <v>0.213662615</v>
      </c>
    </row>
    <row r="1029" spans="1:6" x14ac:dyDescent="0.35">
      <c r="A1029" t="s">
        <v>7</v>
      </c>
      <c r="B1029" s="1">
        <v>45756</v>
      </c>
      <c r="C1029">
        <v>185.15</v>
      </c>
      <c r="D1029">
        <v>156.03</v>
      </c>
      <c r="E1029">
        <v>0.186630776</v>
      </c>
      <c r="F1029">
        <v>0.17111801099999999</v>
      </c>
    </row>
    <row r="1030" spans="1:6" x14ac:dyDescent="0.35">
      <c r="A1030" t="s">
        <v>8</v>
      </c>
      <c r="B1030" s="1">
        <v>45756</v>
      </c>
      <c r="C1030">
        <v>262.36</v>
      </c>
      <c r="D1030">
        <v>231.39</v>
      </c>
      <c r="E1030">
        <v>0.133843295</v>
      </c>
      <c r="F1030">
        <v>0.125613008</v>
      </c>
    </row>
    <row r="1031" spans="1:6" x14ac:dyDescent="0.35">
      <c r="A1031" t="s">
        <v>9</v>
      </c>
      <c r="B1031" s="1">
        <v>45756</v>
      </c>
      <c r="C1031">
        <v>753.71</v>
      </c>
      <c r="D1031">
        <v>726.24</v>
      </c>
      <c r="E1031">
        <v>3.7824960999999997E-2</v>
      </c>
      <c r="F1031">
        <v>3.7127140000000003E-2</v>
      </c>
    </row>
    <row r="1032" spans="1:6" x14ac:dyDescent="0.35">
      <c r="A1032" t="s">
        <v>10</v>
      </c>
      <c r="B1032" s="1">
        <v>45756</v>
      </c>
      <c r="C1032">
        <v>60.96</v>
      </c>
      <c r="D1032">
        <v>50.03</v>
      </c>
      <c r="E1032">
        <v>0.21846891900000001</v>
      </c>
      <c r="F1032">
        <v>0.197595086</v>
      </c>
    </row>
    <row r="1033" spans="1:6" x14ac:dyDescent="0.35">
      <c r="A1033" t="s">
        <v>11</v>
      </c>
      <c r="B1033" s="1">
        <v>45756</v>
      </c>
      <c r="C1033">
        <v>332.43</v>
      </c>
      <c r="D1033">
        <v>308.27</v>
      </c>
      <c r="E1033">
        <v>7.8372855000000005E-2</v>
      </c>
      <c r="F1033">
        <v>7.5453289000000007E-2</v>
      </c>
    </row>
    <row r="1034" spans="1:6" x14ac:dyDescent="0.35">
      <c r="A1034" t="s">
        <v>6</v>
      </c>
      <c r="B1034" s="1">
        <v>45757</v>
      </c>
      <c r="C1034">
        <v>88.7</v>
      </c>
      <c r="D1034">
        <v>96.84</v>
      </c>
      <c r="E1034">
        <v>-8.4056174999999997E-2</v>
      </c>
      <c r="F1034">
        <v>-8.7800243E-2</v>
      </c>
    </row>
    <row r="1035" spans="1:6" x14ac:dyDescent="0.35">
      <c r="A1035" t="s">
        <v>7</v>
      </c>
      <c r="B1035" s="1">
        <v>45757</v>
      </c>
      <c r="C1035">
        <v>172.3</v>
      </c>
      <c r="D1035">
        <v>185.15</v>
      </c>
      <c r="E1035">
        <v>-6.9403187000000005E-2</v>
      </c>
      <c r="F1035">
        <v>-7.1929164000000004E-2</v>
      </c>
    </row>
    <row r="1036" spans="1:6" x14ac:dyDescent="0.35">
      <c r="A1036" t="s">
        <v>8</v>
      </c>
      <c r="B1036" s="1">
        <v>45757</v>
      </c>
      <c r="C1036">
        <v>246.89</v>
      </c>
      <c r="D1036">
        <v>262.36</v>
      </c>
      <c r="E1036">
        <v>-5.8964781000000001E-2</v>
      </c>
      <c r="F1036">
        <v>-6.0774713000000001E-2</v>
      </c>
    </row>
    <row r="1037" spans="1:6" x14ac:dyDescent="0.35">
      <c r="A1037" t="s">
        <v>9</v>
      </c>
      <c r="B1037" s="1">
        <v>45757</v>
      </c>
      <c r="C1037">
        <v>720.91</v>
      </c>
      <c r="D1037">
        <v>753.71</v>
      </c>
      <c r="E1037">
        <v>-4.3518064000000002E-2</v>
      </c>
      <c r="F1037">
        <v>-4.4493376000000001E-2</v>
      </c>
    </row>
    <row r="1038" spans="1:6" x14ac:dyDescent="0.35">
      <c r="A1038" t="s">
        <v>10</v>
      </c>
      <c r="B1038" s="1">
        <v>45757</v>
      </c>
      <c r="C1038">
        <v>52.87</v>
      </c>
      <c r="D1038">
        <v>60.96</v>
      </c>
      <c r="E1038">
        <v>-0.13270997400000001</v>
      </c>
      <c r="F1038">
        <v>-0.14238184100000001</v>
      </c>
    </row>
    <row r="1039" spans="1:6" x14ac:dyDescent="0.35">
      <c r="A1039" t="s">
        <v>11</v>
      </c>
      <c r="B1039" s="1">
        <v>45757</v>
      </c>
      <c r="C1039">
        <v>324.61</v>
      </c>
      <c r="D1039">
        <v>332.43</v>
      </c>
      <c r="E1039">
        <v>-2.3523749E-2</v>
      </c>
      <c r="F1039">
        <v>-2.3804849999999999E-2</v>
      </c>
    </row>
    <row r="1040" spans="1:6" x14ac:dyDescent="0.35">
      <c r="A1040" t="s">
        <v>6</v>
      </c>
      <c r="B1040" s="1">
        <v>45758</v>
      </c>
      <c r="C1040">
        <v>93.4</v>
      </c>
      <c r="D1040">
        <v>88.7</v>
      </c>
      <c r="E1040">
        <v>5.2987599000000003E-2</v>
      </c>
      <c r="F1040">
        <v>5.1631455999999999E-2</v>
      </c>
    </row>
    <row r="1041" spans="1:6" x14ac:dyDescent="0.35">
      <c r="A1041" t="s">
        <v>7</v>
      </c>
      <c r="B1041" s="1">
        <v>45758</v>
      </c>
      <c r="C1041">
        <v>181.94</v>
      </c>
      <c r="D1041">
        <v>172.3</v>
      </c>
      <c r="E1041">
        <v>5.5948926000000003E-2</v>
      </c>
      <c r="F1041">
        <v>5.4439819E-2</v>
      </c>
    </row>
    <row r="1042" spans="1:6" x14ac:dyDescent="0.35">
      <c r="A1042" t="s">
        <v>8</v>
      </c>
      <c r="B1042" s="1">
        <v>45758</v>
      </c>
      <c r="C1042">
        <v>251.13</v>
      </c>
      <c r="D1042">
        <v>246.89</v>
      </c>
      <c r="E1042">
        <v>1.717364E-2</v>
      </c>
      <c r="F1042">
        <v>1.7027839999999999E-2</v>
      </c>
    </row>
    <row r="1043" spans="1:6" x14ac:dyDescent="0.35">
      <c r="A1043" t="s">
        <v>9</v>
      </c>
      <c r="B1043" s="1">
        <v>45758</v>
      </c>
      <c r="C1043">
        <v>732.41</v>
      </c>
      <c r="D1043">
        <v>720.91</v>
      </c>
      <c r="E1043">
        <v>1.5952061E-2</v>
      </c>
      <c r="F1043">
        <v>1.5826164E-2</v>
      </c>
    </row>
    <row r="1044" spans="1:6" x14ac:dyDescent="0.35">
      <c r="A1044" t="s">
        <v>10</v>
      </c>
      <c r="B1044" s="1">
        <v>45758</v>
      </c>
      <c r="C1044">
        <v>53.39</v>
      </c>
      <c r="D1044">
        <v>52.87</v>
      </c>
      <c r="E1044">
        <v>9.835445E-3</v>
      </c>
      <c r="F1044">
        <v>9.7873920000000007E-3</v>
      </c>
    </row>
    <row r="1045" spans="1:6" x14ac:dyDescent="0.35">
      <c r="A1045" t="s">
        <v>11</v>
      </c>
      <c r="B1045" s="1">
        <v>45758</v>
      </c>
      <c r="C1045">
        <v>333.4</v>
      </c>
      <c r="D1045">
        <v>324.61</v>
      </c>
      <c r="E1045">
        <v>2.7078648E-2</v>
      </c>
      <c r="F1045">
        <v>2.6718509000000001E-2</v>
      </c>
    </row>
    <row r="1046" spans="1:6" x14ac:dyDescent="0.35">
      <c r="A1046" t="s">
        <v>6</v>
      </c>
      <c r="B1046" s="1">
        <v>45761</v>
      </c>
      <c r="C1046">
        <v>94.5</v>
      </c>
      <c r="D1046">
        <v>93.4</v>
      </c>
      <c r="E1046">
        <v>1.1777302E-2</v>
      </c>
      <c r="F1046">
        <v>1.1708489000000001E-2</v>
      </c>
    </row>
    <row r="1047" spans="1:6" x14ac:dyDescent="0.35">
      <c r="A1047" t="s">
        <v>7</v>
      </c>
      <c r="B1047" s="1">
        <v>45761</v>
      </c>
      <c r="C1047">
        <v>178.36</v>
      </c>
      <c r="D1047">
        <v>181.94</v>
      </c>
      <c r="E1047">
        <v>-1.9676816999999999E-2</v>
      </c>
      <c r="F1047">
        <v>-1.9872983E-2</v>
      </c>
    </row>
    <row r="1048" spans="1:6" x14ac:dyDescent="0.35">
      <c r="A1048" t="s">
        <v>8</v>
      </c>
      <c r="B1048" s="1">
        <v>45761</v>
      </c>
      <c r="C1048">
        <v>255.38</v>
      </c>
      <c r="D1048">
        <v>251.13</v>
      </c>
      <c r="E1048">
        <v>1.6923506000000001E-2</v>
      </c>
      <c r="F1048">
        <v>1.6781898999999999E-2</v>
      </c>
    </row>
    <row r="1049" spans="1:6" x14ac:dyDescent="0.35">
      <c r="A1049" t="s">
        <v>9</v>
      </c>
      <c r="B1049" s="1">
        <v>45761</v>
      </c>
      <c r="C1049">
        <v>754.35</v>
      </c>
      <c r="D1049">
        <v>732.41</v>
      </c>
      <c r="E1049">
        <v>2.9955899000000001E-2</v>
      </c>
      <c r="F1049">
        <v>2.9515985000000002E-2</v>
      </c>
    </row>
    <row r="1050" spans="1:6" x14ac:dyDescent="0.35">
      <c r="A1050" t="s">
        <v>10</v>
      </c>
      <c r="B1050" s="1">
        <v>45761</v>
      </c>
      <c r="C1050">
        <v>52.26</v>
      </c>
      <c r="D1050">
        <v>53.39</v>
      </c>
      <c r="E1050">
        <v>-2.1165012E-2</v>
      </c>
      <c r="F1050">
        <v>-2.1392201999999999E-2</v>
      </c>
    </row>
    <row r="1051" spans="1:6" x14ac:dyDescent="0.35">
      <c r="A1051" t="s">
        <v>11</v>
      </c>
      <c r="B1051" s="1">
        <v>45761</v>
      </c>
      <c r="C1051">
        <v>335.18</v>
      </c>
      <c r="D1051">
        <v>333.4</v>
      </c>
      <c r="E1051">
        <v>5.3389320000000002E-3</v>
      </c>
      <c r="F1051">
        <v>5.3247310000000001E-3</v>
      </c>
    </row>
    <row r="1052" spans="1:6" x14ac:dyDescent="0.35">
      <c r="A1052" t="s">
        <v>6</v>
      </c>
      <c r="B1052" s="1">
        <v>45762</v>
      </c>
      <c r="C1052">
        <v>95.29</v>
      </c>
      <c r="D1052">
        <v>94.5</v>
      </c>
      <c r="E1052">
        <v>8.3597879999999999E-3</v>
      </c>
      <c r="F1052">
        <v>8.3250389999999994E-3</v>
      </c>
    </row>
    <row r="1053" spans="1:6" x14ac:dyDescent="0.35">
      <c r="A1053" t="s">
        <v>7</v>
      </c>
      <c r="B1053" s="1">
        <v>45762</v>
      </c>
      <c r="C1053">
        <v>178.95</v>
      </c>
      <c r="D1053">
        <v>178.36</v>
      </c>
      <c r="E1053">
        <v>3.3079170000000001E-3</v>
      </c>
      <c r="F1053">
        <v>3.302457E-3</v>
      </c>
    </row>
    <row r="1054" spans="1:6" x14ac:dyDescent="0.35">
      <c r="A1054" t="s">
        <v>8</v>
      </c>
      <c r="B1054" s="1">
        <v>45762</v>
      </c>
      <c r="C1054">
        <v>257.86</v>
      </c>
      <c r="D1054">
        <v>255.38</v>
      </c>
      <c r="E1054">
        <v>9.7110189999999996E-3</v>
      </c>
      <c r="F1054">
        <v>9.6641699999999997E-3</v>
      </c>
    </row>
    <row r="1055" spans="1:6" x14ac:dyDescent="0.35">
      <c r="A1055" t="s">
        <v>9</v>
      </c>
      <c r="B1055" s="1">
        <v>45762</v>
      </c>
      <c r="C1055">
        <v>757.18</v>
      </c>
      <c r="D1055">
        <v>754.35</v>
      </c>
      <c r="E1055">
        <v>3.7515740000000001E-3</v>
      </c>
      <c r="F1055">
        <v>3.7445550000000001E-3</v>
      </c>
    </row>
    <row r="1056" spans="1:6" x14ac:dyDescent="0.35">
      <c r="A1056" t="s">
        <v>10</v>
      </c>
      <c r="B1056" s="1">
        <v>45762</v>
      </c>
      <c r="C1056">
        <v>53.32</v>
      </c>
      <c r="D1056">
        <v>52.26</v>
      </c>
      <c r="E1056">
        <v>2.0283198999999998E-2</v>
      </c>
      <c r="F1056">
        <v>2.0080234999999998E-2</v>
      </c>
    </row>
    <row r="1057" spans="1:6" x14ac:dyDescent="0.35">
      <c r="A1057" t="s">
        <v>11</v>
      </c>
      <c r="B1057" s="1">
        <v>45762</v>
      </c>
      <c r="C1057">
        <v>335.81</v>
      </c>
      <c r="D1057">
        <v>335.18</v>
      </c>
      <c r="E1057">
        <v>1.8795870000000001E-3</v>
      </c>
      <c r="F1057">
        <v>1.877823E-3</v>
      </c>
    </row>
    <row r="1058" spans="1:6" x14ac:dyDescent="0.35">
      <c r="A1058" t="s">
        <v>6</v>
      </c>
      <c r="B1058" s="1">
        <v>45763</v>
      </c>
      <c r="C1058">
        <v>88.29</v>
      </c>
      <c r="D1058">
        <v>95.29</v>
      </c>
      <c r="E1058">
        <v>-7.3459964000000003E-2</v>
      </c>
      <c r="F1058">
        <v>-7.6298021999999993E-2</v>
      </c>
    </row>
    <row r="1059" spans="1:6" x14ac:dyDescent="0.35">
      <c r="A1059" t="s">
        <v>7</v>
      </c>
      <c r="B1059" s="1">
        <v>45763</v>
      </c>
      <c r="C1059">
        <v>174.61</v>
      </c>
      <c r="D1059">
        <v>178.95</v>
      </c>
      <c r="E1059">
        <v>-2.4252585E-2</v>
      </c>
      <c r="F1059">
        <v>-2.4551521999999999E-2</v>
      </c>
    </row>
    <row r="1060" spans="1:6" x14ac:dyDescent="0.35">
      <c r="A1060" t="s">
        <v>8</v>
      </c>
      <c r="B1060" s="1">
        <v>45763</v>
      </c>
      <c r="C1060">
        <v>252.92</v>
      </c>
      <c r="D1060">
        <v>257.86</v>
      </c>
      <c r="E1060">
        <v>-1.9157682999999998E-2</v>
      </c>
      <c r="F1060">
        <v>-1.9343569000000001E-2</v>
      </c>
    </row>
    <row r="1061" spans="1:6" x14ac:dyDescent="0.35">
      <c r="A1061" t="s">
        <v>9</v>
      </c>
      <c r="B1061" s="1">
        <v>45763</v>
      </c>
      <c r="C1061">
        <v>734.9</v>
      </c>
      <c r="D1061">
        <v>757.18</v>
      </c>
      <c r="E1061">
        <v>-2.9424972000000001E-2</v>
      </c>
      <c r="F1061">
        <v>-2.9866569999999999E-2</v>
      </c>
    </row>
    <row r="1062" spans="1:6" x14ac:dyDescent="0.35">
      <c r="A1062" t="s">
        <v>10</v>
      </c>
      <c r="B1062" s="1">
        <v>45763</v>
      </c>
      <c r="C1062">
        <v>51.93</v>
      </c>
      <c r="D1062">
        <v>53.32</v>
      </c>
      <c r="E1062">
        <v>-2.6069017E-2</v>
      </c>
      <c r="F1062">
        <v>-2.6414837E-2</v>
      </c>
    </row>
    <row r="1063" spans="1:6" x14ac:dyDescent="0.35">
      <c r="A1063" t="s">
        <v>11</v>
      </c>
      <c r="B1063" s="1">
        <v>45763</v>
      </c>
      <c r="C1063">
        <v>331.33</v>
      </c>
      <c r="D1063">
        <v>335.81</v>
      </c>
      <c r="E1063">
        <v>-1.3340876999999999E-2</v>
      </c>
      <c r="F1063">
        <v>-1.3430666000000001E-2</v>
      </c>
    </row>
    <row r="1064" spans="1:6" x14ac:dyDescent="0.35">
      <c r="A1064" t="s">
        <v>6</v>
      </c>
      <c r="B1064" s="1">
        <v>45764</v>
      </c>
      <c r="C1064">
        <v>87.5</v>
      </c>
      <c r="D1064">
        <v>88.29</v>
      </c>
      <c r="E1064">
        <v>-8.9477859999999992E-3</v>
      </c>
      <c r="F1064">
        <v>-8.9880580000000002E-3</v>
      </c>
    </row>
    <row r="1065" spans="1:6" x14ac:dyDescent="0.35">
      <c r="A1065" t="s">
        <v>7</v>
      </c>
      <c r="B1065" s="1">
        <v>45764</v>
      </c>
      <c r="C1065">
        <v>170.99</v>
      </c>
      <c r="D1065">
        <v>174.61</v>
      </c>
      <c r="E1065">
        <v>-2.0731916999999999E-2</v>
      </c>
      <c r="F1065">
        <v>-2.0949840000000001E-2</v>
      </c>
    </row>
    <row r="1066" spans="1:6" x14ac:dyDescent="0.35">
      <c r="A1066" t="s">
        <v>8</v>
      </c>
      <c r="B1066" s="1">
        <v>45764</v>
      </c>
      <c r="C1066">
        <v>251.31</v>
      </c>
      <c r="D1066">
        <v>252.92</v>
      </c>
      <c r="E1066">
        <v>-6.3656490000000001E-3</v>
      </c>
      <c r="F1066">
        <v>-6.3859959999999997E-3</v>
      </c>
    </row>
    <row r="1067" spans="1:6" x14ac:dyDescent="0.35">
      <c r="A1067" t="s">
        <v>9</v>
      </c>
      <c r="B1067" s="1">
        <v>45764</v>
      </c>
      <c r="C1067">
        <v>839.96</v>
      </c>
      <c r="D1067">
        <v>734.9</v>
      </c>
      <c r="E1067">
        <v>0.14295822599999999</v>
      </c>
      <c r="F1067">
        <v>0.13361983599999999</v>
      </c>
    </row>
    <row r="1068" spans="1:6" x14ac:dyDescent="0.35">
      <c r="A1068" t="s">
        <v>10</v>
      </c>
      <c r="B1068" s="1">
        <v>45764</v>
      </c>
      <c r="C1068">
        <v>51.7</v>
      </c>
      <c r="D1068">
        <v>51.93</v>
      </c>
      <c r="E1068">
        <v>-4.4290390000000001E-3</v>
      </c>
      <c r="F1068">
        <v>-4.4388759999999996E-3</v>
      </c>
    </row>
    <row r="1069" spans="1:6" x14ac:dyDescent="0.35">
      <c r="A1069" t="s">
        <v>11</v>
      </c>
      <c r="B1069" s="1">
        <v>45764</v>
      </c>
      <c r="C1069">
        <v>329.61</v>
      </c>
      <c r="D1069">
        <v>331.33</v>
      </c>
      <c r="E1069">
        <v>-5.1911989999999996E-3</v>
      </c>
      <c r="F1069">
        <v>-5.2047200000000004E-3</v>
      </c>
    </row>
    <row r="1070" spans="1:6" x14ac:dyDescent="0.35">
      <c r="A1070" t="s">
        <v>6</v>
      </c>
      <c r="B1070" s="1">
        <v>45768</v>
      </c>
      <c r="C1070">
        <v>85.56</v>
      </c>
      <c r="D1070">
        <v>87.5</v>
      </c>
      <c r="E1070">
        <v>-2.2171428999999999E-2</v>
      </c>
      <c r="F1070">
        <v>-2.2420908999999999E-2</v>
      </c>
    </row>
    <row r="1071" spans="1:6" x14ac:dyDescent="0.35">
      <c r="A1071" t="s">
        <v>7</v>
      </c>
      <c r="B1071" s="1">
        <v>45768</v>
      </c>
      <c r="C1071">
        <v>166.21</v>
      </c>
      <c r="D1071">
        <v>170.99</v>
      </c>
      <c r="E1071">
        <v>-2.7954850999999999E-2</v>
      </c>
      <c r="F1071">
        <v>-2.8353026E-2</v>
      </c>
    </row>
    <row r="1072" spans="1:6" x14ac:dyDescent="0.35">
      <c r="A1072" t="s">
        <v>8</v>
      </c>
      <c r="B1072" s="1">
        <v>45768</v>
      </c>
      <c r="C1072">
        <v>242.51</v>
      </c>
      <c r="D1072">
        <v>251.31</v>
      </c>
      <c r="E1072">
        <v>-3.5016513999999999E-2</v>
      </c>
      <c r="F1072">
        <v>-3.5644290000000002E-2</v>
      </c>
    </row>
    <row r="1073" spans="1:6" x14ac:dyDescent="0.35">
      <c r="A1073" t="s">
        <v>9</v>
      </c>
      <c r="B1073" s="1">
        <v>45768</v>
      </c>
      <c r="C1073">
        <v>818.02</v>
      </c>
      <c r="D1073">
        <v>839.96</v>
      </c>
      <c r="E1073">
        <v>-2.6120291E-2</v>
      </c>
      <c r="F1073">
        <v>-2.6467484999999999E-2</v>
      </c>
    </row>
    <row r="1074" spans="1:6" x14ac:dyDescent="0.35">
      <c r="A1074" t="s">
        <v>10</v>
      </c>
      <c r="B1074" s="1">
        <v>45768</v>
      </c>
      <c r="C1074">
        <v>49.38</v>
      </c>
      <c r="D1074">
        <v>51.7</v>
      </c>
      <c r="E1074">
        <v>-4.4874274999999998E-2</v>
      </c>
      <c r="F1074">
        <v>-4.5912297999999997E-2</v>
      </c>
    </row>
    <row r="1075" spans="1:6" x14ac:dyDescent="0.35">
      <c r="A1075" t="s">
        <v>11</v>
      </c>
      <c r="B1075" s="1">
        <v>45768</v>
      </c>
      <c r="C1075">
        <v>320.10000000000002</v>
      </c>
      <c r="D1075">
        <v>329.61</v>
      </c>
      <c r="E1075">
        <v>-2.8852280000000001E-2</v>
      </c>
      <c r="F1075">
        <v>-2.9276690000000001E-2</v>
      </c>
    </row>
    <row r="1076" spans="1:6" x14ac:dyDescent="0.35">
      <c r="A1076" t="s">
        <v>6</v>
      </c>
      <c r="B1076" s="1">
        <v>45769</v>
      </c>
      <c r="C1076">
        <v>86.26</v>
      </c>
      <c r="D1076">
        <v>85.56</v>
      </c>
      <c r="E1076">
        <v>8.1813930000000003E-3</v>
      </c>
      <c r="F1076">
        <v>8.1481069999999999E-3</v>
      </c>
    </row>
    <row r="1077" spans="1:6" x14ac:dyDescent="0.35">
      <c r="A1077" t="s">
        <v>7</v>
      </c>
      <c r="B1077" s="1">
        <v>45769</v>
      </c>
      <c r="C1077">
        <v>169.58</v>
      </c>
      <c r="D1077">
        <v>166.21</v>
      </c>
      <c r="E1077">
        <v>2.0275555000000001E-2</v>
      </c>
      <c r="F1077">
        <v>2.0072743000000001E-2</v>
      </c>
    </row>
    <row r="1078" spans="1:6" x14ac:dyDescent="0.35">
      <c r="A1078" t="s">
        <v>8</v>
      </c>
      <c r="B1078" s="1">
        <v>45769</v>
      </c>
      <c r="C1078">
        <v>252.42</v>
      </c>
      <c r="D1078">
        <v>242.51</v>
      </c>
      <c r="E1078">
        <v>4.0864294000000002E-2</v>
      </c>
      <c r="F1078">
        <v>4.0051419999999997E-2</v>
      </c>
    </row>
    <row r="1079" spans="1:6" x14ac:dyDescent="0.35">
      <c r="A1079" t="s">
        <v>9</v>
      </c>
      <c r="B1079" s="1">
        <v>45769</v>
      </c>
      <c r="C1079">
        <v>827.54</v>
      </c>
      <c r="D1079">
        <v>818.02</v>
      </c>
      <c r="E1079">
        <v>1.1637857E-2</v>
      </c>
      <c r="F1079">
        <v>1.1570657999999999E-2</v>
      </c>
    </row>
    <row r="1080" spans="1:6" x14ac:dyDescent="0.35">
      <c r="A1080" t="s">
        <v>10</v>
      </c>
      <c r="B1080" s="1">
        <v>45769</v>
      </c>
      <c r="C1080">
        <v>50.62</v>
      </c>
      <c r="D1080">
        <v>49.38</v>
      </c>
      <c r="E1080">
        <v>2.5111380999999999E-2</v>
      </c>
      <c r="F1080">
        <v>2.4801271E-2</v>
      </c>
    </row>
    <row r="1081" spans="1:6" x14ac:dyDescent="0.35">
      <c r="A1081" t="s">
        <v>11</v>
      </c>
      <c r="B1081" s="1">
        <v>45769</v>
      </c>
      <c r="C1081">
        <v>331.4</v>
      </c>
      <c r="D1081">
        <v>320.10000000000002</v>
      </c>
      <c r="E1081">
        <v>3.5301468000000003E-2</v>
      </c>
      <c r="F1081">
        <v>3.4692658000000001E-2</v>
      </c>
    </row>
    <row r="1082" spans="1:6" x14ac:dyDescent="0.35">
      <c r="A1082" t="s">
        <v>6</v>
      </c>
      <c r="B1082" s="1">
        <v>45770</v>
      </c>
      <c r="C1082">
        <v>90.39</v>
      </c>
      <c r="D1082">
        <v>86.26</v>
      </c>
      <c r="E1082">
        <v>4.7878507000000001E-2</v>
      </c>
      <c r="F1082">
        <v>4.6767651E-2</v>
      </c>
    </row>
    <row r="1083" spans="1:6" x14ac:dyDescent="0.35">
      <c r="A1083" t="s">
        <v>7</v>
      </c>
      <c r="B1083" s="1">
        <v>45770</v>
      </c>
      <c r="C1083">
        <v>176.91</v>
      </c>
      <c r="D1083">
        <v>169.58</v>
      </c>
      <c r="E1083">
        <v>4.3224436999999997E-2</v>
      </c>
      <c r="F1083">
        <v>4.2316337000000002E-2</v>
      </c>
    </row>
    <row r="1084" spans="1:6" x14ac:dyDescent="0.35">
      <c r="A1084" t="s">
        <v>8</v>
      </c>
      <c r="B1084" s="1">
        <v>45770</v>
      </c>
      <c r="C1084">
        <v>260.14</v>
      </c>
      <c r="D1084">
        <v>252.42</v>
      </c>
      <c r="E1084">
        <v>3.0583947E-2</v>
      </c>
      <c r="F1084">
        <v>3.0125580999999998E-2</v>
      </c>
    </row>
    <row r="1085" spans="1:6" x14ac:dyDescent="0.35">
      <c r="A1085" t="s">
        <v>9</v>
      </c>
      <c r="B1085" s="1">
        <v>45770</v>
      </c>
      <c r="C1085">
        <v>829.42</v>
      </c>
      <c r="D1085">
        <v>827.54</v>
      </c>
      <c r="E1085">
        <v>2.2717940000000002E-3</v>
      </c>
      <c r="F1085">
        <v>2.269217E-3</v>
      </c>
    </row>
    <row r="1086" spans="1:6" x14ac:dyDescent="0.35">
      <c r="A1086" t="s">
        <v>10</v>
      </c>
      <c r="B1086" s="1">
        <v>45770</v>
      </c>
      <c r="C1086">
        <v>53.77</v>
      </c>
      <c r="D1086">
        <v>50.62</v>
      </c>
      <c r="E1086">
        <v>6.2228367999999999E-2</v>
      </c>
      <c r="F1086">
        <v>6.0368935999999998E-2</v>
      </c>
    </row>
    <row r="1087" spans="1:6" x14ac:dyDescent="0.35">
      <c r="A1087" t="s">
        <v>11</v>
      </c>
      <c r="B1087" s="1">
        <v>45770</v>
      </c>
      <c r="C1087">
        <v>334.37</v>
      </c>
      <c r="D1087">
        <v>331.4</v>
      </c>
      <c r="E1087">
        <v>8.9619799999999996E-3</v>
      </c>
      <c r="F1087">
        <v>8.9220589999999995E-3</v>
      </c>
    </row>
    <row r="1088" spans="1:6" x14ac:dyDescent="0.35">
      <c r="A1088" t="s">
        <v>6</v>
      </c>
      <c r="B1088" s="1">
        <v>45771</v>
      </c>
      <c r="C1088">
        <v>94.47</v>
      </c>
      <c r="D1088">
        <v>90.39</v>
      </c>
      <c r="E1088">
        <v>4.5137736999999997E-2</v>
      </c>
      <c r="F1088">
        <v>4.4148682000000002E-2</v>
      </c>
    </row>
    <row r="1089" spans="1:6" x14ac:dyDescent="0.35">
      <c r="A1089" t="s">
        <v>7</v>
      </c>
      <c r="B1089" s="1">
        <v>45771</v>
      </c>
      <c r="C1089">
        <v>188.15</v>
      </c>
      <c r="D1089">
        <v>176.91</v>
      </c>
      <c r="E1089">
        <v>6.3535130999999995E-2</v>
      </c>
      <c r="F1089">
        <v>6.1598387999999997E-2</v>
      </c>
    </row>
    <row r="1090" spans="1:6" x14ac:dyDescent="0.35">
      <c r="A1090" t="s">
        <v>8</v>
      </c>
      <c r="B1090" s="1">
        <v>45771</v>
      </c>
      <c r="C1090">
        <v>267.32</v>
      </c>
      <c r="D1090">
        <v>260.14</v>
      </c>
      <c r="E1090">
        <v>2.7600522999999998E-2</v>
      </c>
      <c r="F1090">
        <v>2.7226495E-2</v>
      </c>
    </row>
    <row r="1091" spans="1:6" x14ac:dyDescent="0.35">
      <c r="A1091" t="s">
        <v>9</v>
      </c>
      <c r="B1091" s="1">
        <v>45771</v>
      </c>
      <c r="C1091">
        <v>859.73</v>
      </c>
      <c r="D1091">
        <v>829.42</v>
      </c>
      <c r="E1091">
        <v>3.6543608999999998E-2</v>
      </c>
      <c r="F1091">
        <v>3.5891724999999999E-2</v>
      </c>
    </row>
    <row r="1092" spans="1:6" x14ac:dyDescent="0.35">
      <c r="A1092" t="s">
        <v>10</v>
      </c>
      <c r="B1092" s="1">
        <v>45771</v>
      </c>
      <c r="C1092">
        <v>57.33</v>
      </c>
      <c r="D1092">
        <v>53.77</v>
      </c>
      <c r="E1092">
        <v>6.6207923000000002E-2</v>
      </c>
      <c r="F1092">
        <v>6.4108356000000005E-2</v>
      </c>
    </row>
    <row r="1093" spans="1:6" x14ac:dyDescent="0.35">
      <c r="A1093" t="s">
        <v>11</v>
      </c>
      <c r="B1093" s="1">
        <v>45771</v>
      </c>
      <c r="C1093">
        <v>335.71</v>
      </c>
      <c r="D1093">
        <v>334.37</v>
      </c>
      <c r="E1093">
        <v>4.0075370000000003E-3</v>
      </c>
      <c r="F1093">
        <v>3.9995279999999996E-3</v>
      </c>
    </row>
    <row r="1094" spans="1:6" x14ac:dyDescent="0.35">
      <c r="A1094" t="s">
        <v>6</v>
      </c>
      <c r="B1094" s="1">
        <v>45772</v>
      </c>
      <c r="C1094">
        <v>96.64</v>
      </c>
      <c r="D1094">
        <v>94.47</v>
      </c>
      <c r="E1094">
        <v>2.2970254999999998E-2</v>
      </c>
      <c r="F1094">
        <v>2.271041E-2</v>
      </c>
    </row>
    <row r="1095" spans="1:6" x14ac:dyDescent="0.35">
      <c r="A1095" t="s">
        <v>7</v>
      </c>
      <c r="B1095" s="1">
        <v>45772</v>
      </c>
      <c r="C1095">
        <v>192.31</v>
      </c>
      <c r="D1095">
        <v>188.15</v>
      </c>
      <c r="E1095">
        <v>2.2110019000000002E-2</v>
      </c>
      <c r="F1095">
        <v>2.1869136000000001E-2</v>
      </c>
    </row>
    <row r="1096" spans="1:6" x14ac:dyDescent="0.35">
      <c r="A1096" t="s">
        <v>8</v>
      </c>
      <c r="B1096" s="1">
        <v>45772</v>
      </c>
      <c r="C1096">
        <v>264.81</v>
      </c>
      <c r="D1096">
        <v>267.32</v>
      </c>
      <c r="E1096">
        <v>-9.3894960000000006E-3</v>
      </c>
      <c r="F1096">
        <v>-9.4338549999999997E-3</v>
      </c>
    </row>
    <row r="1097" spans="1:6" x14ac:dyDescent="0.35">
      <c r="A1097" t="s">
        <v>9</v>
      </c>
      <c r="B1097" s="1">
        <v>45772</v>
      </c>
      <c r="C1097">
        <v>884.54</v>
      </c>
      <c r="D1097">
        <v>859.73</v>
      </c>
      <c r="E1097">
        <v>2.8857897E-2</v>
      </c>
      <c r="F1097">
        <v>2.8449348999999999E-2</v>
      </c>
    </row>
    <row r="1098" spans="1:6" x14ac:dyDescent="0.35">
      <c r="A1098" t="s">
        <v>10</v>
      </c>
      <c r="B1098" s="1">
        <v>45772</v>
      </c>
      <c r="C1098">
        <v>58.92</v>
      </c>
      <c r="D1098">
        <v>57.33</v>
      </c>
      <c r="E1098">
        <v>2.7734170999999998E-2</v>
      </c>
      <c r="F1098">
        <v>2.7356544999999999E-2</v>
      </c>
    </row>
    <row r="1099" spans="1:6" x14ac:dyDescent="0.35">
      <c r="A1099" t="s">
        <v>11</v>
      </c>
      <c r="B1099" s="1">
        <v>45772</v>
      </c>
      <c r="C1099">
        <v>335.17</v>
      </c>
      <c r="D1099">
        <v>335.71</v>
      </c>
      <c r="E1099">
        <v>-1.6085310000000001E-3</v>
      </c>
      <c r="F1099">
        <v>-1.609826E-3</v>
      </c>
    </row>
    <row r="1100" spans="1:6" x14ac:dyDescent="0.35">
      <c r="A1100" t="s">
        <v>6</v>
      </c>
      <c r="B1100" s="1">
        <v>45775</v>
      </c>
      <c r="C1100">
        <v>96.39</v>
      </c>
      <c r="D1100">
        <v>96.64</v>
      </c>
      <c r="E1100">
        <v>-2.5869209999999998E-3</v>
      </c>
      <c r="F1100">
        <v>-2.5902719999999998E-3</v>
      </c>
    </row>
    <row r="1101" spans="1:6" x14ac:dyDescent="0.35">
      <c r="A1101" t="s">
        <v>7</v>
      </c>
      <c r="B1101" s="1">
        <v>45775</v>
      </c>
      <c r="C1101">
        <v>192.47</v>
      </c>
      <c r="D1101">
        <v>192.31</v>
      </c>
      <c r="E1101">
        <v>8.3199000000000001E-4</v>
      </c>
      <c r="F1101">
        <v>8.3164399999999998E-4</v>
      </c>
    </row>
    <row r="1102" spans="1:6" x14ac:dyDescent="0.35">
      <c r="A1102" t="s">
        <v>8</v>
      </c>
      <c r="B1102" s="1">
        <v>45775</v>
      </c>
      <c r="C1102">
        <v>264.95</v>
      </c>
      <c r="D1102">
        <v>264.81</v>
      </c>
      <c r="E1102">
        <v>5.2868100000000003E-4</v>
      </c>
      <c r="F1102">
        <v>5.2854099999999999E-4</v>
      </c>
    </row>
    <row r="1103" spans="1:6" x14ac:dyDescent="0.35">
      <c r="A1103" t="s">
        <v>9</v>
      </c>
      <c r="B1103" s="1">
        <v>45775</v>
      </c>
      <c r="C1103">
        <v>877.29</v>
      </c>
      <c r="D1103">
        <v>884.54</v>
      </c>
      <c r="E1103">
        <v>-8.1963509999999993E-3</v>
      </c>
      <c r="F1103">
        <v>-8.2301249999999996E-3</v>
      </c>
    </row>
    <row r="1104" spans="1:6" x14ac:dyDescent="0.35">
      <c r="A1104" t="s">
        <v>10</v>
      </c>
      <c r="B1104" s="1">
        <v>45775</v>
      </c>
      <c r="C1104">
        <v>58.7</v>
      </c>
      <c r="D1104">
        <v>58.92</v>
      </c>
      <c r="E1104">
        <v>-3.7338760000000001E-3</v>
      </c>
      <c r="F1104">
        <v>-3.7408649999999999E-3</v>
      </c>
    </row>
    <row r="1105" spans="1:6" x14ac:dyDescent="0.35">
      <c r="A1105" t="s">
        <v>11</v>
      </c>
      <c r="B1105" s="1">
        <v>45775</v>
      </c>
      <c r="C1105">
        <v>337.51</v>
      </c>
      <c r="D1105">
        <v>335.17</v>
      </c>
      <c r="E1105">
        <v>6.9815320000000004E-3</v>
      </c>
      <c r="F1105">
        <v>6.9572740000000003E-3</v>
      </c>
    </row>
    <row r="1106" spans="1:6" x14ac:dyDescent="0.35">
      <c r="A1106" t="s">
        <v>6</v>
      </c>
      <c r="B1106" s="1">
        <v>45776</v>
      </c>
      <c r="C1106">
        <v>96.06</v>
      </c>
      <c r="D1106">
        <v>96.39</v>
      </c>
      <c r="E1106">
        <v>-3.423592E-3</v>
      </c>
      <c r="F1106">
        <v>-3.4294659999999999E-3</v>
      </c>
    </row>
    <row r="1107" spans="1:6" x14ac:dyDescent="0.35">
      <c r="A1107" t="s">
        <v>7</v>
      </c>
      <c r="B1107" s="1">
        <v>45776</v>
      </c>
      <c r="C1107">
        <v>191.17</v>
      </c>
      <c r="D1107">
        <v>192.47</v>
      </c>
      <c r="E1107">
        <v>-6.7542990000000001E-3</v>
      </c>
      <c r="F1107">
        <v>-6.7772129999999998E-3</v>
      </c>
    </row>
    <row r="1108" spans="1:6" x14ac:dyDescent="0.35">
      <c r="A1108" t="s">
        <v>8</v>
      </c>
      <c r="B1108" s="1">
        <v>45776</v>
      </c>
      <c r="C1108">
        <v>267.02</v>
      </c>
      <c r="D1108">
        <v>264.95</v>
      </c>
      <c r="E1108">
        <v>7.8127950000000009E-3</v>
      </c>
      <c r="F1108">
        <v>7.7824330000000001E-3</v>
      </c>
    </row>
    <row r="1109" spans="1:6" x14ac:dyDescent="0.35">
      <c r="A1109" t="s">
        <v>9</v>
      </c>
      <c r="B1109" s="1">
        <v>45776</v>
      </c>
      <c r="C1109">
        <v>885.2</v>
      </c>
      <c r="D1109">
        <v>877.29</v>
      </c>
      <c r="E1109">
        <v>9.0164029999999992E-3</v>
      </c>
      <c r="F1109">
        <v>8.9759980000000007E-3</v>
      </c>
    </row>
    <row r="1110" spans="1:6" x14ac:dyDescent="0.35">
      <c r="A1110" t="s">
        <v>10</v>
      </c>
      <c r="B1110" s="1">
        <v>45776</v>
      </c>
      <c r="C1110">
        <v>58.68</v>
      </c>
      <c r="D1110">
        <v>58.7</v>
      </c>
      <c r="E1110">
        <v>-3.4071600000000002E-4</v>
      </c>
      <c r="F1110">
        <v>-3.4077400000000001E-4</v>
      </c>
    </row>
    <row r="1111" spans="1:6" x14ac:dyDescent="0.35">
      <c r="A1111" t="s">
        <v>11</v>
      </c>
      <c r="B1111" s="1">
        <v>45776</v>
      </c>
      <c r="C1111">
        <v>341.52</v>
      </c>
      <c r="D1111">
        <v>337.51</v>
      </c>
      <c r="E1111">
        <v>1.1881129000000001E-2</v>
      </c>
      <c r="F1111">
        <v>1.1811103E-2</v>
      </c>
    </row>
    <row r="1112" spans="1:6" x14ac:dyDescent="0.35">
      <c r="A1112" t="s">
        <v>6</v>
      </c>
      <c r="B1112" s="1">
        <v>45777</v>
      </c>
      <c r="C1112">
        <v>97.35</v>
      </c>
      <c r="D1112">
        <v>96.06</v>
      </c>
      <c r="E1112">
        <v>1.3429106999999999E-2</v>
      </c>
      <c r="F1112">
        <v>1.3339736E-2</v>
      </c>
    </row>
    <row r="1113" spans="1:6" x14ac:dyDescent="0.35">
      <c r="A1113" t="s">
        <v>7</v>
      </c>
      <c r="B1113" s="1">
        <v>45777</v>
      </c>
      <c r="C1113">
        <v>192.47</v>
      </c>
      <c r="D1113">
        <v>191.17</v>
      </c>
      <c r="E1113">
        <v>6.80023E-3</v>
      </c>
      <c r="F1113">
        <v>6.7772129999999998E-3</v>
      </c>
    </row>
    <row r="1114" spans="1:6" x14ac:dyDescent="0.35">
      <c r="A1114" t="s">
        <v>8</v>
      </c>
      <c r="B1114" s="1">
        <v>45777</v>
      </c>
      <c r="C1114">
        <v>266.41000000000003</v>
      </c>
      <c r="D1114">
        <v>267.02</v>
      </c>
      <c r="E1114">
        <v>-2.284473E-3</v>
      </c>
      <c r="F1114">
        <v>-2.2870859999999998E-3</v>
      </c>
    </row>
    <row r="1115" spans="1:6" x14ac:dyDescent="0.35">
      <c r="A1115" t="s">
        <v>9</v>
      </c>
      <c r="B1115" s="1">
        <v>45777</v>
      </c>
      <c r="C1115">
        <v>898.95</v>
      </c>
      <c r="D1115">
        <v>885.2</v>
      </c>
      <c r="E1115">
        <v>1.5533213000000001E-2</v>
      </c>
      <c r="F1115">
        <v>1.5413807E-2</v>
      </c>
    </row>
    <row r="1116" spans="1:6" x14ac:dyDescent="0.35">
      <c r="A1116" t="s">
        <v>10</v>
      </c>
      <c r="B1116" s="1">
        <v>45777</v>
      </c>
      <c r="C1116">
        <v>58.37</v>
      </c>
      <c r="D1116">
        <v>58.68</v>
      </c>
      <c r="E1116">
        <v>-5.2828900000000002E-3</v>
      </c>
      <c r="F1116">
        <v>-5.2968939999999999E-3</v>
      </c>
    </row>
    <row r="1117" spans="1:6" x14ac:dyDescent="0.35">
      <c r="A1117" t="s">
        <v>11</v>
      </c>
      <c r="B1117" s="1">
        <v>45777</v>
      </c>
      <c r="C1117">
        <v>345.5</v>
      </c>
      <c r="D1117">
        <v>341.52</v>
      </c>
      <c r="E1117">
        <v>1.1653782999999999E-2</v>
      </c>
      <c r="F1117">
        <v>1.1586401E-2</v>
      </c>
    </row>
    <row r="1118" spans="1:6" x14ac:dyDescent="0.35">
      <c r="A1118" t="s">
        <v>6</v>
      </c>
      <c r="B1118" s="1">
        <v>45778</v>
      </c>
      <c r="C1118">
        <v>96.65</v>
      </c>
      <c r="D1118">
        <v>97.35</v>
      </c>
      <c r="E1118">
        <v>-7.1905500000000004E-3</v>
      </c>
      <c r="F1118">
        <v>-7.216526E-3</v>
      </c>
    </row>
    <row r="1119" spans="1:6" x14ac:dyDescent="0.35">
      <c r="A1119" t="s">
        <v>7</v>
      </c>
      <c r="B1119" s="1">
        <v>45778</v>
      </c>
      <c r="C1119">
        <v>197.33</v>
      </c>
      <c r="D1119">
        <v>192.47</v>
      </c>
      <c r="E1119">
        <v>2.5250688E-2</v>
      </c>
      <c r="F1119">
        <v>2.4937157000000001E-2</v>
      </c>
    </row>
    <row r="1120" spans="1:6" x14ac:dyDescent="0.35">
      <c r="A1120" t="s">
        <v>8</v>
      </c>
      <c r="B1120" s="1">
        <v>45778</v>
      </c>
      <c r="C1120">
        <v>268.54000000000002</v>
      </c>
      <c r="D1120">
        <v>266.41000000000003</v>
      </c>
      <c r="E1120">
        <v>7.9951950000000001E-3</v>
      </c>
      <c r="F1120">
        <v>7.9634030000000008E-3</v>
      </c>
    </row>
    <row r="1121" spans="1:6" x14ac:dyDescent="0.35">
      <c r="A1121" t="s">
        <v>9</v>
      </c>
      <c r="B1121" s="1">
        <v>45778</v>
      </c>
      <c r="C1121">
        <v>794.1</v>
      </c>
      <c r="D1121">
        <v>898.95</v>
      </c>
      <c r="E1121">
        <v>-0.11663607500000001</v>
      </c>
      <c r="F1121">
        <v>-0.12401801799999999</v>
      </c>
    </row>
    <row r="1122" spans="1:6" x14ac:dyDescent="0.35">
      <c r="A1122" t="s">
        <v>10</v>
      </c>
      <c r="B1122" s="1">
        <v>45778</v>
      </c>
      <c r="C1122">
        <v>60.95</v>
      </c>
      <c r="D1122">
        <v>58.37</v>
      </c>
      <c r="E1122">
        <v>4.4200787999999998E-2</v>
      </c>
      <c r="F1122">
        <v>4.3251797000000002E-2</v>
      </c>
    </row>
    <row r="1123" spans="1:6" x14ac:dyDescent="0.35">
      <c r="A1123" t="s">
        <v>11</v>
      </c>
      <c r="B1123" s="1">
        <v>45778</v>
      </c>
      <c r="C1123">
        <v>342.45</v>
      </c>
      <c r="D1123">
        <v>345.5</v>
      </c>
      <c r="E1123">
        <v>-8.8277860000000007E-3</v>
      </c>
      <c r="F1123">
        <v>-8.8669820000000007E-3</v>
      </c>
    </row>
    <row r="1124" spans="1:6" x14ac:dyDescent="0.35">
      <c r="A1124" t="s">
        <v>6</v>
      </c>
      <c r="B1124" s="1">
        <v>45779</v>
      </c>
      <c r="C1124">
        <v>98.8</v>
      </c>
      <c r="D1124">
        <v>96.65</v>
      </c>
      <c r="E1124">
        <v>2.2245214999999999E-2</v>
      </c>
      <c r="F1124">
        <v>2.2001399000000001E-2</v>
      </c>
    </row>
    <row r="1125" spans="1:6" x14ac:dyDescent="0.35">
      <c r="A1125" t="s">
        <v>7</v>
      </c>
      <c r="B1125" s="1">
        <v>45779</v>
      </c>
      <c r="C1125">
        <v>203.64</v>
      </c>
      <c r="D1125">
        <v>197.33</v>
      </c>
      <c r="E1125">
        <v>3.1976892E-2</v>
      </c>
      <c r="F1125">
        <v>3.1476274999999998E-2</v>
      </c>
    </row>
    <row r="1126" spans="1:6" x14ac:dyDescent="0.35">
      <c r="A1126" t="s">
        <v>8</v>
      </c>
      <c r="B1126" s="1">
        <v>45779</v>
      </c>
      <c r="C1126">
        <v>276.85000000000002</v>
      </c>
      <c r="D1126">
        <v>268.54000000000002</v>
      </c>
      <c r="E1126">
        <v>3.0945111000000001E-2</v>
      </c>
      <c r="F1126">
        <v>3.0475965000000001E-2</v>
      </c>
    </row>
    <row r="1127" spans="1:6" x14ac:dyDescent="0.35">
      <c r="A1127" t="s">
        <v>9</v>
      </c>
      <c r="B1127" s="1">
        <v>45779</v>
      </c>
      <c r="C1127">
        <v>823.62</v>
      </c>
      <c r="D1127">
        <v>794.1</v>
      </c>
      <c r="E1127">
        <v>3.7174158999999998E-2</v>
      </c>
      <c r="F1127">
        <v>3.6499861000000001E-2</v>
      </c>
    </row>
    <row r="1128" spans="1:6" x14ac:dyDescent="0.35">
      <c r="A1128" t="s">
        <v>10</v>
      </c>
      <c r="B1128" s="1">
        <v>45779</v>
      </c>
      <c r="C1128">
        <v>62.33</v>
      </c>
      <c r="D1128">
        <v>60.95</v>
      </c>
      <c r="E1128">
        <v>2.2641509000000001E-2</v>
      </c>
      <c r="F1128">
        <v>2.2388994999999998E-2</v>
      </c>
    </row>
    <row r="1129" spans="1:6" x14ac:dyDescent="0.35">
      <c r="A1129" t="s">
        <v>11</v>
      </c>
      <c r="B1129" s="1">
        <v>45779</v>
      </c>
      <c r="C1129">
        <v>347.6</v>
      </c>
      <c r="D1129">
        <v>342.45</v>
      </c>
      <c r="E1129">
        <v>1.5038691999999999E-2</v>
      </c>
      <c r="F1129">
        <v>1.4926732E-2</v>
      </c>
    </row>
    <row r="1130" spans="1:6" x14ac:dyDescent="0.35">
      <c r="A1130" t="s">
        <v>6</v>
      </c>
      <c r="B1130" s="1">
        <v>45782</v>
      </c>
      <c r="C1130">
        <v>100.59</v>
      </c>
      <c r="D1130">
        <v>98.8</v>
      </c>
      <c r="E1130">
        <v>1.8117409000000001E-2</v>
      </c>
      <c r="F1130">
        <v>1.7955243999999999E-2</v>
      </c>
    </row>
    <row r="1131" spans="1:6" x14ac:dyDescent="0.35">
      <c r="A1131" t="s">
        <v>7</v>
      </c>
      <c r="B1131" s="1">
        <v>45782</v>
      </c>
      <c r="C1131">
        <v>200.72</v>
      </c>
      <c r="D1131">
        <v>203.64</v>
      </c>
      <c r="E1131">
        <v>-1.4339029999999999E-2</v>
      </c>
      <c r="F1131">
        <v>-1.4442827E-2</v>
      </c>
    </row>
    <row r="1132" spans="1:6" x14ac:dyDescent="0.35">
      <c r="A1132" t="s">
        <v>8</v>
      </c>
      <c r="B1132" s="1">
        <v>45782</v>
      </c>
      <c r="C1132">
        <v>278.02999999999997</v>
      </c>
      <c r="D1132">
        <v>276.85000000000002</v>
      </c>
      <c r="E1132">
        <v>4.262236E-3</v>
      </c>
      <c r="F1132">
        <v>4.2531779999999998E-3</v>
      </c>
    </row>
    <row r="1133" spans="1:6" x14ac:dyDescent="0.35">
      <c r="A1133" t="s">
        <v>9</v>
      </c>
      <c r="B1133" s="1">
        <v>45782</v>
      </c>
      <c r="C1133">
        <v>821.46</v>
      </c>
      <c r="D1133">
        <v>823.62</v>
      </c>
      <c r="E1133">
        <v>-2.6225689999999999E-3</v>
      </c>
      <c r="F1133">
        <v>-2.6260139999999999E-3</v>
      </c>
    </row>
    <row r="1134" spans="1:6" x14ac:dyDescent="0.35">
      <c r="A1134" t="s">
        <v>10</v>
      </c>
      <c r="B1134" s="1">
        <v>45782</v>
      </c>
      <c r="C1134">
        <v>61.98</v>
      </c>
      <c r="D1134">
        <v>62.33</v>
      </c>
      <c r="E1134">
        <v>-5.615274E-3</v>
      </c>
      <c r="F1134">
        <v>-5.6310980000000002E-3</v>
      </c>
    </row>
    <row r="1135" spans="1:6" x14ac:dyDescent="0.35">
      <c r="A1135" t="s">
        <v>11</v>
      </c>
      <c r="B1135" s="1">
        <v>45782</v>
      </c>
      <c r="C1135">
        <v>348.64</v>
      </c>
      <c r="D1135">
        <v>347.6</v>
      </c>
      <c r="E1135">
        <v>2.9919450000000002E-3</v>
      </c>
      <c r="F1135">
        <v>2.987478E-3</v>
      </c>
    </row>
    <row r="1136" spans="1:6" x14ac:dyDescent="0.35">
      <c r="A1136" t="s">
        <v>6</v>
      </c>
      <c r="B1136" s="1">
        <v>45783</v>
      </c>
      <c r="C1136">
        <v>98.62</v>
      </c>
      <c r="D1136">
        <v>100.59</v>
      </c>
      <c r="E1136">
        <v>-1.9584451999999999E-2</v>
      </c>
      <c r="F1136">
        <v>-1.9778767999999999E-2</v>
      </c>
    </row>
    <row r="1137" spans="1:6" x14ac:dyDescent="0.35">
      <c r="A1137" t="s">
        <v>7</v>
      </c>
      <c r="B1137" s="1">
        <v>45783</v>
      </c>
      <c r="C1137">
        <v>200.09</v>
      </c>
      <c r="D1137">
        <v>200.72</v>
      </c>
      <c r="E1137">
        <v>-3.1387009999999998E-3</v>
      </c>
      <c r="F1137">
        <v>-3.1436369999999999E-3</v>
      </c>
    </row>
    <row r="1138" spans="1:6" x14ac:dyDescent="0.35">
      <c r="A1138" t="s">
        <v>8</v>
      </c>
      <c r="B1138" s="1">
        <v>45783</v>
      </c>
      <c r="C1138">
        <v>275.37</v>
      </c>
      <c r="D1138">
        <v>278.02999999999997</v>
      </c>
      <c r="E1138">
        <v>-9.5673129999999992E-3</v>
      </c>
      <c r="F1138">
        <v>-9.6133739999999992E-3</v>
      </c>
    </row>
    <row r="1139" spans="1:6" x14ac:dyDescent="0.35">
      <c r="A1139" t="s">
        <v>9</v>
      </c>
      <c r="B1139" s="1">
        <v>45783</v>
      </c>
      <c r="C1139">
        <v>775.12</v>
      </c>
      <c r="D1139">
        <v>821.46</v>
      </c>
      <c r="E1139">
        <v>-5.6411755000000001E-2</v>
      </c>
      <c r="F1139">
        <v>-5.8065389000000002E-2</v>
      </c>
    </row>
    <row r="1140" spans="1:6" x14ac:dyDescent="0.35">
      <c r="A1140" t="s">
        <v>10</v>
      </c>
      <c r="B1140" s="1">
        <v>45783</v>
      </c>
      <c r="C1140">
        <v>61.22</v>
      </c>
      <c r="D1140">
        <v>61.98</v>
      </c>
      <c r="E1140">
        <v>-1.226202E-2</v>
      </c>
      <c r="F1140">
        <v>-1.2337819E-2</v>
      </c>
    </row>
    <row r="1141" spans="1:6" x14ac:dyDescent="0.35">
      <c r="A1141" t="s">
        <v>11</v>
      </c>
      <c r="B1141" s="1">
        <v>45783</v>
      </c>
      <c r="C1141">
        <v>347.7</v>
      </c>
      <c r="D1141">
        <v>348.64</v>
      </c>
      <c r="E1141">
        <v>-2.6961910000000001E-3</v>
      </c>
      <c r="F1141">
        <v>-2.6998320000000001E-3</v>
      </c>
    </row>
    <row r="1142" spans="1:6" x14ac:dyDescent="0.35">
      <c r="A1142" t="s">
        <v>6</v>
      </c>
      <c r="B1142" s="1">
        <v>45784</v>
      </c>
      <c r="C1142">
        <v>100.36</v>
      </c>
      <c r="D1142">
        <v>98.62</v>
      </c>
      <c r="E1142">
        <v>1.764348E-2</v>
      </c>
      <c r="F1142">
        <v>1.7489641E-2</v>
      </c>
    </row>
    <row r="1143" spans="1:6" x14ac:dyDescent="0.35">
      <c r="A1143" t="s">
        <v>7</v>
      </c>
      <c r="B1143" s="1">
        <v>45784</v>
      </c>
      <c r="C1143">
        <v>204.81</v>
      </c>
      <c r="D1143">
        <v>200.09</v>
      </c>
      <c r="E1143">
        <v>2.3589385000000001E-2</v>
      </c>
      <c r="F1143">
        <v>2.3315454999999999E-2</v>
      </c>
    </row>
    <row r="1144" spans="1:6" x14ac:dyDescent="0.35">
      <c r="A1144" t="s">
        <v>8</v>
      </c>
      <c r="B1144" s="1">
        <v>45784</v>
      </c>
      <c r="C1144">
        <v>276.24</v>
      </c>
      <c r="D1144">
        <v>275.37</v>
      </c>
      <c r="E1144">
        <v>3.1593860000000001E-3</v>
      </c>
      <c r="F1144">
        <v>3.1544049999999999E-3</v>
      </c>
    </row>
    <row r="1145" spans="1:6" x14ac:dyDescent="0.35">
      <c r="A1145" t="s">
        <v>9</v>
      </c>
      <c r="B1145" s="1">
        <v>45784</v>
      </c>
      <c r="C1145">
        <v>776.72</v>
      </c>
      <c r="D1145">
        <v>775.12</v>
      </c>
      <c r="E1145">
        <v>2.0641969999999998E-3</v>
      </c>
      <c r="F1145">
        <v>2.0620690000000001E-3</v>
      </c>
    </row>
    <row r="1146" spans="1:6" x14ac:dyDescent="0.35">
      <c r="A1146" t="s">
        <v>10</v>
      </c>
      <c r="B1146" s="1">
        <v>45784</v>
      </c>
      <c r="C1146">
        <v>56.31</v>
      </c>
      <c r="D1146">
        <v>61.22</v>
      </c>
      <c r="E1146">
        <v>-8.0202547999999999E-2</v>
      </c>
      <c r="F1146">
        <v>-8.3601793999999993E-2</v>
      </c>
    </row>
    <row r="1147" spans="1:6" x14ac:dyDescent="0.35">
      <c r="A1147" t="s">
        <v>11</v>
      </c>
      <c r="B1147" s="1">
        <v>45784</v>
      </c>
      <c r="C1147">
        <v>349.85</v>
      </c>
      <c r="D1147">
        <v>347.7</v>
      </c>
      <c r="E1147">
        <v>6.1834919999999996E-3</v>
      </c>
      <c r="F1147">
        <v>6.164452E-3</v>
      </c>
    </row>
    <row r="1148" spans="1:6" x14ac:dyDescent="0.35">
      <c r="A1148" t="s">
        <v>6</v>
      </c>
      <c r="B1148" s="1">
        <v>45785</v>
      </c>
      <c r="C1148">
        <v>101.7</v>
      </c>
      <c r="D1148">
        <v>100.36</v>
      </c>
      <c r="E1148">
        <v>1.3351933E-2</v>
      </c>
      <c r="F1148">
        <v>1.3263581999999999E-2</v>
      </c>
    </row>
    <row r="1149" spans="1:6" x14ac:dyDescent="0.35">
      <c r="A1149" t="s">
        <v>7</v>
      </c>
      <c r="B1149" s="1">
        <v>45785</v>
      </c>
      <c r="C1149">
        <v>207.77</v>
      </c>
      <c r="D1149">
        <v>204.81</v>
      </c>
      <c r="E1149">
        <v>1.4452418999999999E-2</v>
      </c>
      <c r="F1149">
        <v>1.4348979E-2</v>
      </c>
    </row>
    <row r="1150" spans="1:6" x14ac:dyDescent="0.35">
      <c r="A1150" t="s">
        <v>8</v>
      </c>
      <c r="B1150" s="1">
        <v>45785</v>
      </c>
      <c r="C1150">
        <v>283.66000000000003</v>
      </c>
      <c r="D1150">
        <v>276.24</v>
      </c>
      <c r="E1150">
        <v>2.6860701000000001E-2</v>
      </c>
      <c r="F1150">
        <v>2.6506285000000001E-2</v>
      </c>
    </row>
    <row r="1151" spans="1:6" x14ac:dyDescent="0.35">
      <c r="A1151" t="s">
        <v>9</v>
      </c>
      <c r="B1151" s="1">
        <v>45785</v>
      </c>
      <c r="C1151">
        <v>751.45</v>
      </c>
      <c r="D1151">
        <v>776.72</v>
      </c>
      <c r="E1151">
        <v>-3.2534247000000002E-2</v>
      </c>
      <c r="F1151">
        <v>-3.3075251999999999E-2</v>
      </c>
    </row>
    <row r="1152" spans="1:6" x14ac:dyDescent="0.35">
      <c r="A1152" t="s">
        <v>10</v>
      </c>
      <c r="B1152" s="1">
        <v>45785</v>
      </c>
      <c r="C1152">
        <v>57.63</v>
      </c>
      <c r="D1152">
        <v>56.31</v>
      </c>
      <c r="E1152">
        <v>2.3441661999999999E-2</v>
      </c>
      <c r="F1152">
        <v>2.3171126E-2</v>
      </c>
    </row>
    <row r="1153" spans="1:6" x14ac:dyDescent="0.35">
      <c r="A1153" t="s">
        <v>11</v>
      </c>
      <c r="B1153" s="1">
        <v>45785</v>
      </c>
      <c r="C1153">
        <v>351.27</v>
      </c>
      <c r="D1153">
        <v>349.85</v>
      </c>
      <c r="E1153">
        <v>4.0588819999999998E-3</v>
      </c>
      <c r="F1153">
        <v>4.050667E-3</v>
      </c>
    </row>
    <row r="1154" spans="1:6" x14ac:dyDescent="0.35">
      <c r="A1154" t="s">
        <v>6</v>
      </c>
      <c r="B1154" s="1">
        <v>45786</v>
      </c>
      <c r="C1154">
        <v>102.84</v>
      </c>
      <c r="D1154">
        <v>101.7</v>
      </c>
      <c r="E1154">
        <v>1.1209439999999999E-2</v>
      </c>
      <c r="F1154">
        <v>1.1147079000000001E-2</v>
      </c>
    </row>
    <row r="1155" spans="1:6" x14ac:dyDescent="0.35">
      <c r="A1155" t="s">
        <v>7</v>
      </c>
      <c r="B1155" s="1">
        <v>45786</v>
      </c>
      <c r="C1155">
        <v>208.2</v>
      </c>
      <c r="D1155">
        <v>207.77</v>
      </c>
      <c r="E1155">
        <v>2.0695959999999999E-3</v>
      </c>
      <c r="F1155">
        <v>2.0674579999999999E-3</v>
      </c>
    </row>
    <row r="1156" spans="1:6" x14ac:dyDescent="0.35">
      <c r="A1156" t="s">
        <v>8</v>
      </c>
      <c r="B1156" s="1">
        <v>45786</v>
      </c>
      <c r="C1156">
        <v>284.51</v>
      </c>
      <c r="D1156">
        <v>283.66000000000003</v>
      </c>
      <c r="E1156">
        <v>2.9965450000000002E-3</v>
      </c>
      <c r="F1156">
        <v>2.992064E-3</v>
      </c>
    </row>
    <row r="1157" spans="1:6" x14ac:dyDescent="0.35">
      <c r="A1157" t="s">
        <v>9</v>
      </c>
      <c r="B1157" s="1">
        <v>45786</v>
      </c>
      <c r="C1157">
        <v>734.57</v>
      </c>
      <c r="D1157">
        <v>751.45</v>
      </c>
      <c r="E1157">
        <v>-2.2463238E-2</v>
      </c>
      <c r="F1157">
        <v>-2.2719379000000001E-2</v>
      </c>
    </row>
    <row r="1158" spans="1:6" x14ac:dyDescent="0.35">
      <c r="A1158" t="s">
        <v>10</v>
      </c>
      <c r="B1158" s="1">
        <v>45786</v>
      </c>
      <c r="C1158">
        <v>59.65</v>
      </c>
      <c r="D1158">
        <v>57.63</v>
      </c>
      <c r="E1158">
        <v>3.5051189000000003E-2</v>
      </c>
      <c r="F1158">
        <v>3.4450883000000002E-2</v>
      </c>
    </row>
    <row r="1159" spans="1:6" x14ac:dyDescent="0.35">
      <c r="A1159" t="s">
        <v>11</v>
      </c>
      <c r="B1159" s="1">
        <v>45786</v>
      </c>
      <c r="C1159">
        <v>352.54</v>
      </c>
      <c r="D1159">
        <v>351.27</v>
      </c>
      <c r="E1159">
        <v>3.6154529999999998E-3</v>
      </c>
      <c r="F1159">
        <v>3.608932E-3</v>
      </c>
    </row>
    <row r="1160" spans="1:6" x14ac:dyDescent="0.35">
      <c r="A1160" t="s">
        <v>6</v>
      </c>
      <c r="B1160" s="1">
        <v>45789</v>
      </c>
      <c r="C1160">
        <v>108.12</v>
      </c>
      <c r="D1160">
        <v>102.84</v>
      </c>
      <c r="E1160">
        <v>5.1341890000000001E-2</v>
      </c>
      <c r="F1160">
        <v>5.0067339000000002E-2</v>
      </c>
    </row>
    <row r="1161" spans="1:6" x14ac:dyDescent="0.35">
      <c r="A1161" t="s">
        <v>7</v>
      </c>
      <c r="B1161" s="1">
        <v>45789</v>
      </c>
      <c r="C1161">
        <v>221.58</v>
      </c>
      <c r="D1161">
        <v>208.2</v>
      </c>
      <c r="E1161">
        <v>6.4265130000000004E-2</v>
      </c>
      <c r="F1161">
        <v>6.2284541999999998E-2</v>
      </c>
    </row>
    <row r="1162" spans="1:6" x14ac:dyDescent="0.35">
      <c r="A1162" t="s">
        <v>8</v>
      </c>
      <c r="B1162" s="1">
        <v>45789</v>
      </c>
      <c r="C1162">
        <v>298.92</v>
      </c>
      <c r="D1162">
        <v>284.51</v>
      </c>
      <c r="E1162">
        <v>5.0648483000000001E-2</v>
      </c>
      <c r="F1162">
        <v>4.9407577000000001E-2</v>
      </c>
    </row>
    <row r="1163" spans="1:6" x14ac:dyDescent="0.35">
      <c r="A1163" t="s">
        <v>9</v>
      </c>
      <c r="B1163" s="1">
        <v>45789</v>
      </c>
      <c r="C1163">
        <v>755.57</v>
      </c>
      <c r="D1163">
        <v>734.57</v>
      </c>
      <c r="E1163">
        <v>2.8588154000000001E-2</v>
      </c>
      <c r="F1163">
        <v>2.8187137000000001E-2</v>
      </c>
    </row>
    <row r="1164" spans="1:6" x14ac:dyDescent="0.35">
      <c r="A1164" t="s">
        <v>10</v>
      </c>
      <c r="B1164" s="1">
        <v>45789</v>
      </c>
      <c r="C1164">
        <v>64.5</v>
      </c>
      <c r="D1164">
        <v>59.65</v>
      </c>
      <c r="E1164">
        <v>8.1307628000000007E-2</v>
      </c>
      <c r="F1164">
        <v>7.8171075000000007E-2</v>
      </c>
    </row>
    <row r="1165" spans="1:6" x14ac:dyDescent="0.35">
      <c r="A1165" t="s">
        <v>11</v>
      </c>
      <c r="B1165" s="1">
        <v>45789</v>
      </c>
      <c r="C1165">
        <v>355.85</v>
      </c>
      <c r="D1165">
        <v>352.54</v>
      </c>
      <c r="E1165">
        <v>9.3890060000000001E-3</v>
      </c>
      <c r="F1165">
        <v>9.3452029999999998E-3</v>
      </c>
    </row>
    <row r="1166" spans="1:6" x14ac:dyDescent="0.35">
      <c r="A1166" t="s">
        <v>6</v>
      </c>
      <c r="B1166" s="1">
        <v>45790</v>
      </c>
      <c r="C1166">
        <v>112.46</v>
      </c>
      <c r="D1166">
        <v>108.12</v>
      </c>
      <c r="E1166">
        <v>4.0140584999999999E-2</v>
      </c>
      <c r="F1166">
        <v>3.9355881000000002E-2</v>
      </c>
    </row>
    <row r="1167" spans="1:6" x14ac:dyDescent="0.35">
      <c r="A1167" t="s">
        <v>7</v>
      </c>
      <c r="B1167" s="1">
        <v>45790</v>
      </c>
      <c r="C1167">
        <v>232.42</v>
      </c>
      <c r="D1167">
        <v>221.58</v>
      </c>
      <c r="E1167">
        <v>4.8921382999999999E-2</v>
      </c>
      <c r="F1167">
        <v>4.7762381999999999E-2</v>
      </c>
    </row>
    <row r="1168" spans="1:6" x14ac:dyDescent="0.35">
      <c r="A1168" t="s">
        <v>8</v>
      </c>
      <c r="B1168" s="1">
        <v>45790</v>
      </c>
      <c r="C1168">
        <v>302.3</v>
      </c>
      <c r="D1168">
        <v>298.92</v>
      </c>
      <c r="E1168">
        <v>1.1307373000000001E-2</v>
      </c>
      <c r="F1168">
        <v>1.1243922999999999E-2</v>
      </c>
    </row>
    <row r="1169" spans="1:6" x14ac:dyDescent="0.35">
      <c r="A1169" t="s">
        <v>9</v>
      </c>
      <c r="B1169" s="1">
        <v>45790</v>
      </c>
      <c r="C1169">
        <v>746.06</v>
      </c>
      <c r="D1169">
        <v>755.57</v>
      </c>
      <c r="E1169">
        <v>-1.2586524E-2</v>
      </c>
      <c r="F1169">
        <v>-1.2666405E-2</v>
      </c>
    </row>
    <row r="1170" spans="1:6" x14ac:dyDescent="0.35">
      <c r="A1170" t="s">
        <v>10</v>
      </c>
      <c r="B1170" s="1">
        <v>45790</v>
      </c>
      <c r="C1170">
        <v>65.48</v>
      </c>
      <c r="D1170">
        <v>64.5</v>
      </c>
      <c r="E1170">
        <v>1.5193798E-2</v>
      </c>
      <c r="F1170">
        <v>1.5079529E-2</v>
      </c>
    </row>
    <row r="1171" spans="1:6" x14ac:dyDescent="0.35">
      <c r="A1171" t="s">
        <v>11</v>
      </c>
      <c r="B1171" s="1">
        <v>45790</v>
      </c>
      <c r="C1171">
        <v>356.14</v>
      </c>
      <c r="D1171">
        <v>355.85</v>
      </c>
      <c r="E1171">
        <v>8.1495000000000005E-4</v>
      </c>
      <c r="F1171">
        <v>8.1461800000000003E-4</v>
      </c>
    </row>
    <row r="1172" spans="1:6" x14ac:dyDescent="0.35">
      <c r="A1172" t="s">
        <v>6</v>
      </c>
      <c r="B1172" s="1">
        <v>45791</v>
      </c>
      <c r="C1172">
        <v>117.72</v>
      </c>
      <c r="D1172">
        <v>112.46</v>
      </c>
      <c r="E1172">
        <v>4.6772186E-2</v>
      </c>
      <c r="F1172">
        <v>4.5711320999999999E-2</v>
      </c>
    </row>
    <row r="1173" spans="1:6" x14ac:dyDescent="0.35">
      <c r="A1173" t="s">
        <v>7</v>
      </c>
      <c r="B1173" s="1">
        <v>45791</v>
      </c>
      <c r="C1173">
        <v>232.12</v>
      </c>
      <c r="D1173">
        <v>232.42</v>
      </c>
      <c r="E1173">
        <v>-1.290767E-3</v>
      </c>
      <c r="F1173">
        <v>-1.2916E-3</v>
      </c>
    </row>
    <row r="1174" spans="1:6" x14ac:dyDescent="0.35">
      <c r="A1174" t="s">
        <v>8</v>
      </c>
      <c r="B1174" s="1">
        <v>45791</v>
      </c>
      <c r="C1174">
        <v>300.10000000000002</v>
      </c>
      <c r="D1174">
        <v>302.3</v>
      </c>
      <c r="E1174">
        <v>-7.2775390000000004E-3</v>
      </c>
      <c r="F1174">
        <v>-7.3041490000000002E-3</v>
      </c>
    </row>
    <row r="1175" spans="1:6" x14ac:dyDescent="0.35">
      <c r="A1175" t="s">
        <v>9</v>
      </c>
      <c r="B1175" s="1">
        <v>45791</v>
      </c>
      <c r="C1175">
        <v>715.56</v>
      </c>
      <c r="D1175">
        <v>746.06</v>
      </c>
      <c r="E1175">
        <v>-4.0881430000000003E-2</v>
      </c>
      <c r="F1175">
        <v>-4.1740573000000003E-2</v>
      </c>
    </row>
    <row r="1176" spans="1:6" x14ac:dyDescent="0.35">
      <c r="A1176" t="s">
        <v>10</v>
      </c>
      <c r="B1176" s="1">
        <v>45791</v>
      </c>
      <c r="C1176">
        <v>65.900000000000006</v>
      </c>
      <c r="D1176">
        <v>65.48</v>
      </c>
      <c r="E1176">
        <v>6.4141720000000001E-3</v>
      </c>
      <c r="F1176">
        <v>6.3936890000000001E-3</v>
      </c>
    </row>
    <row r="1177" spans="1:6" x14ac:dyDescent="0.35">
      <c r="A1177" t="s">
        <v>11</v>
      </c>
      <c r="B1177" s="1">
        <v>45791</v>
      </c>
      <c r="C1177">
        <v>356.46</v>
      </c>
      <c r="D1177">
        <v>356.14</v>
      </c>
      <c r="E1177">
        <v>8.9852300000000003E-4</v>
      </c>
      <c r="F1177">
        <v>8.9811999999999997E-4</v>
      </c>
    </row>
    <row r="1178" spans="1:6" x14ac:dyDescent="0.35">
      <c r="A1178" t="s">
        <v>6</v>
      </c>
      <c r="B1178" s="1">
        <v>45792</v>
      </c>
      <c r="C1178">
        <v>114.99</v>
      </c>
      <c r="D1178">
        <v>117.72</v>
      </c>
      <c r="E1178">
        <v>-2.3190622000000001E-2</v>
      </c>
      <c r="F1178">
        <v>-2.3463754999999999E-2</v>
      </c>
    </row>
    <row r="1179" spans="1:6" x14ac:dyDescent="0.35">
      <c r="A1179" t="s">
        <v>7</v>
      </c>
      <c r="B1179" s="1">
        <v>45792</v>
      </c>
      <c r="C1179">
        <v>232.64</v>
      </c>
      <c r="D1179">
        <v>232.12</v>
      </c>
      <c r="E1179">
        <v>2.2402210000000001E-3</v>
      </c>
      <c r="F1179">
        <v>2.2377149999999999E-3</v>
      </c>
    </row>
    <row r="1180" spans="1:6" x14ac:dyDescent="0.35">
      <c r="A1180" t="s">
        <v>8</v>
      </c>
      <c r="B1180" s="1">
        <v>45792</v>
      </c>
      <c r="C1180">
        <v>299.55</v>
      </c>
      <c r="D1180">
        <v>300.10000000000002</v>
      </c>
      <c r="E1180">
        <v>-1.832722E-3</v>
      </c>
      <c r="F1180">
        <v>-1.834404E-3</v>
      </c>
    </row>
    <row r="1181" spans="1:6" x14ac:dyDescent="0.35">
      <c r="A1181" t="s">
        <v>9</v>
      </c>
      <c r="B1181" s="1">
        <v>45792</v>
      </c>
      <c r="C1181">
        <v>733.29</v>
      </c>
      <c r="D1181">
        <v>715.56</v>
      </c>
      <c r="E1181">
        <v>2.4777796000000001E-2</v>
      </c>
      <c r="F1181">
        <v>2.4475805E-2</v>
      </c>
    </row>
    <row r="1182" spans="1:6" x14ac:dyDescent="0.35">
      <c r="A1182" t="s">
        <v>10</v>
      </c>
      <c r="B1182" s="1">
        <v>45792</v>
      </c>
      <c r="C1182">
        <v>65.2</v>
      </c>
      <c r="D1182">
        <v>65.900000000000006</v>
      </c>
      <c r="E1182">
        <v>-1.0622154999999999E-2</v>
      </c>
      <c r="F1182">
        <v>-1.0678973E-2</v>
      </c>
    </row>
    <row r="1183" spans="1:6" x14ac:dyDescent="0.35">
      <c r="A1183" t="s">
        <v>11</v>
      </c>
      <c r="B1183" s="1">
        <v>45792</v>
      </c>
      <c r="C1183">
        <v>362.3</v>
      </c>
      <c r="D1183">
        <v>356.46</v>
      </c>
      <c r="E1183">
        <v>1.6383325000000001E-2</v>
      </c>
      <c r="F1183">
        <v>1.6250566000000001E-2</v>
      </c>
    </row>
    <row r="1184" spans="1:6" x14ac:dyDescent="0.35">
      <c r="A1184" t="s">
        <v>6</v>
      </c>
      <c r="B1184" s="1">
        <v>45793</v>
      </c>
      <c r="C1184">
        <v>117.17</v>
      </c>
      <c r="D1184">
        <v>114.99</v>
      </c>
      <c r="E1184">
        <v>1.895817E-2</v>
      </c>
      <c r="F1184">
        <v>1.8780703999999999E-2</v>
      </c>
    </row>
    <row r="1185" spans="1:6" x14ac:dyDescent="0.35">
      <c r="A1185" t="s">
        <v>7</v>
      </c>
      <c r="B1185" s="1">
        <v>45793</v>
      </c>
      <c r="C1185">
        <v>228.61</v>
      </c>
      <c r="D1185">
        <v>232.64</v>
      </c>
      <c r="E1185">
        <v>-1.7322902000000001E-2</v>
      </c>
      <c r="F1185">
        <v>-1.7474699E-2</v>
      </c>
    </row>
    <row r="1186" spans="1:6" x14ac:dyDescent="0.35">
      <c r="A1186" t="s">
        <v>8</v>
      </c>
      <c r="B1186" s="1">
        <v>45793</v>
      </c>
      <c r="C1186">
        <v>299.72000000000003</v>
      </c>
      <c r="D1186">
        <v>299.55</v>
      </c>
      <c r="E1186">
        <v>5.6751800000000004E-4</v>
      </c>
      <c r="F1186">
        <v>5.67357E-4</v>
      </c>
    </row>
    <row r="1187" spans="1:6" x14ac:dyDescent="0.35">
      <c r="A1187" t="s">
        <v>9</v>
      </c>
      <c r="B1187" s="1">
        <v>45793</v>
      </c>
      <c r="C1187">
        <v>757.39</v>
      </c>
      <c r="D1187">
        <v>733.29</v>
      </c>
      <c r="E1187">
        <v>3.2865577999999999E-2</v>
      </c>
      <c r="F1187">
        <v>3.2337053999999997E-2</v>
      </c>
    </row>
    <row r="1188" spans="1:6" x14ac:dyDescent="0.35">
      <c r="A1188" t="s">
        <v>10</v>
      </c>
      <c r="B1188" s="1">
        <v>45793</v>
      </c>
      <c r="C1188">
        <v>63.76</v>
      </c>
      <c r="D1188">
        <v>65.2</v>
      </c>
      <c r="E1188">
        <v>-2.208589E-2</v>
      </c>
      <c r="F1188">
        <v>-2.2333433999999999E-2</v>
      </c>
    </row>
    <row r="1189" spans="1:6" x14ac:dyDescent="0.35">
      <c r="A1189" t="s">
        <v>11</v>
      </c>
      <c r="B1189" s="1">
        <v>45793</v>
      </c>
      <c r="C1189">
        <v>365.12</v>
      </c>
      <c r="D1189">
        <v>362.3</v>
      </c>
      <c r="E1189">
        <v>7.7836049999999999E-3</v>
      </c>
      <c r="F1189">
        <v>7.7534689999999998E-3</v>
      </c>
    </row>
    <row r="1190" spans="1:6" x14ac:dyDescent="0.35">
      <c r="A1190" t="s">
        <v>6</v>
      </c>
      <c r="B1190" s="1">
        <v>45796</v>
      </c>
      <c r="C1190">
        <v>114.74</v>
      </c>
      <c r="D1190">
        <v>117.17</v>
      </c>
      <c r="E1190">
        <v>-2.0739097000000001E-2</v>
      </c>
      <c r="F1190">
        <v>-2.0957172999999999E-2</v>
      </c>
    </row>
    <row r="1191" spans="1:6" x14ac:dyDescent="0.35">
      <c r="A1191" t="s">
        <v>7</v>
      </c>
      <c r="B1191" s="1">
        <v>45796</v>
      </c>
      <c r="C1191">
        <v>230.63</v>
      </c>
      <c r="D1191">
        <v>228.61</v>
      </c>
      <c r="E1191">
        <v>8.8360090000000006E-3</v>
      </c>
      <c r="F1191">
        <v>8.7971999999999998E-3</v>
      </c>
    </row>
    <row r="1192" spans="1:6" x14ac:dyDescent="0.35">
      <c r="A1192" t="s">
        <v>8</v>
      </c>
      <c r="B1192" s="1">
        <v>45796</v>
      </c>
      <c r="C1192">
        <v>299.3</v>
      </c>
      <c r="D1192">
        <v>299.72000000000003</v>
      </c>
      <c r="E1192">
        <v>-1.401308E-3</v>
      </c>
      <c r="F1192">
        <v>-1.402291E-3</v>
      </c>
    </row>
    <row r="1193" spans="1:6" x14ac:dyDescent="0.35">
      <c r="A1193" t="s">
        <v>9</v>
      </c>
      <c r="B1193" s="1">
        <v>45796</v>
      </c>
      <c r="C1193">
        <v>755.11</v>
      </c>
      <c r="D1193">
        <v>757.39</v>
      </c>
      <c r="E1193">
        <v>-3.010338E-3</v>
      </c>
      <c r="F1193">
        <v>-3.0148779999999999E-3</v>
      </c>
    </row>
    <row r="1194" spans="1:6" x14ac:dyDescent="0.35">
      <c r="A1194" t="s">
        <v>10</v>
      </c>
      <c r="B1194" s="1">
        <v>45796</v>
      </c>
      <c r="C1194">
        <v>62.56</v>
      </c>
      <c r="D1194">
        <v>63.76</v>
      </c>
      <c r="E1194">
        <v>-1.8820577000000002E-2</v>
      </c>
      <c r="F1194">
        <v>-1.8999938000000001E-2</v>
      </c>
    </row>
    <row r="1195" spans="1:6" x14ac:dyDescent="0.35">
      <c r="A1195" t="s">
        <v>11</v>
      </c>
      <c r="B1195" s="1">
        <v>45796</v>
      </c>
      <c r="C1195">
        <v>367.9</v>
      </c>
      <c r="D1195">
        <v>365.12</v>
      </c>
      <c r="E1195">
        <v>7.6139349999999996E-3</v>
      </c>
      <c r="F1195">
        <v>7.585095E-3</v>
      </c>
    </row>
    <row r="1196" spans="1:6" x14ac:dyDescent="0.35">
      <c r="A1196" t="s">
        <v>6</v>
      </c>
      <c r="B1196" s="1">
        <v>45797</v>
      </c>
      <c r="C1196">
        <v>113.51</v>
      </c>
      <c r="D1196">
        <v>114.74</v>
      </c>
      <c r="E1196">
        <v>-1.0719888E-2</v>
      </c>
      <c r="F1196">
        <v>-1.0777760000000001E-2</v>
      </c>
    </row>
    <row r="1197" spans="1:6" x14ac:dyDescent="0.35">
      <c r="A1197" t="s">
        <v>7</v>
      </c>
      <c r="B1197" s="1">
        <v>45797</v>
      </c>
      <c r="C1197">
        <v>231.68</v>
      </c>
      <c r="D1197">
        <v>230.63</v>
      </c>
      <c r="E1197">
        <v>4.5527470000000002E-3</v>
      </c>
      <c r="F1197">
        <v>4.5424139999999998E-3</v>
      </c>
    </row>
    <row r="1198" spans="1:6" x14ac:dyDescent="0.35">
      <c r="A1198" t="s">
        <v>8</v>
      </c>
      <c r="B1198" s="1">
        <v>45797</v>
      </c>
      <c r="C1198">
        <v>296.17</v>
      </c>
      <c r="D1198">
        <v>299.3</v>
      </c>
      <c r="E1198">
        <v>-1.0457734999999999E-2</v>
      </c>
      <c r="F1198">
        <v>-1.0512801E-2</v>
      </c>
    </row>
    <row r="1199" spans="1:6" x14ac:dyDescent="0.35">
      <c r="A1199" t="s">
        <v>9</v>
      </c>
      <c r="B1199" s="1">
        <v>45797</v>
      </c>
      <c r="C1199">
        <v>747.01</v>
      </c>
      <c r="D1199">
        <v>755.11</v>
      </c>
      <c r="E1199">
        <v>-1.0726914000000001E-2</v>
      </c>
      <c r="F1199">
        <v>-1.0784861999999999E-2</v>
      </c>
    </row>
    <row r="1200" spans="1:6" x14ac:dyDescent="0.35">
      <c r="A1200" t="s">
        <v>10</v>
      </c>
      <c r="B1200" s="1">
        <v>45797</v>
      </c>
      <c r="C1200">
        <v>61.42</v>
      </c>
      <c r="D1200">
        <v>62.56</v>
      </c>
      <c r="E1200">
        <v>-1.8222505999999999E-2</v>
      </c>
      <c r="F1200">
        <v>-1.8390581E-2</v>
      </c>
    </row>
    <row r="1201" spans="1:6" x14ac:dyDescent="0.35">
      <c r="A1201" t="s">
        <v>11</v>
      </c>
      <c r="B1201" s="1">
        <v>45797</v>
      </c>
      <c r="C1201">
        <v>366.84</v>
      </c>
      <c r="D1201">
        <v>367.9</v>
      </c>
      <c r="E1201">
        <v>-2.8812180000000001E-3</v>
      </c>
      <c r="F1201">
        <v>-2.8853759999999998E-3</v>
      </c>
    </row>
    <row r="1202" spans="1:6" x14ac:dyDescent="0.35">
      <c r="A1202" t="s">
        <v>6</v>
      </c>
      <c r="B1202" s="1">
        <v>45798</v>
      </c>
      <c r="C1202">
        <v>112.06</v>
      </c>
      <c r="D1202">
        <v>113.51</v>
      </c>
      <c r="E1202">
        <v>-1.2774205E-2</v>
      </c>
      <c r="F1202">
        <v>-1.2856497E-2</v>
      </c>
    </row>
    <row r="1203" spans="1:6" x14ac:dyDescent="0.35">
      <c r="A1203" t="s">
        <v>7</v>
      </c>
      <c r="B1203" s="1">
        <v>45798</v>
      </c>
      <c r="C1203">
        <v>229.73</v>
      </c>
      <c r="D1203">
        <v>231.68</v>
      </c>
      <c r="E1203">
        <v>-8.4167819999999994E-3</v>
      </c>
      <c r="F1203">
        <v>-8.4524030000000007E-3</v>
      </c>
    </row>
    <row r="1204" spans="1:6" x14ac:dyDescent="0.35">
      <c r="A1204" t="s">
        <v>8</v>
      </c>
      <c r="B1204" s="1">
        <v>45798</v>
      </c>
      <c r="C1204">
        <v>286</v>
      </c>
      <c r="D1204">
        <v>296.17</v>
      </c>
      <c r="E1204">
        <v>-3.4338386999999998E-2</v>
      </c>
      <c r="F1204">
        <v>-3.4941803E-2</v>
      </c>
    </row>
    <row r="1205" spans="1:6" x14ac:dyDescent="0.35">
      <c r="A1205" t="s">
        <v>9</v>
      </c>
      <c r="B1205" s="1">
        <v>45798</v>
      </c>
      <c r="C1205">
        <v>724.95</v>
      </c>
      <c r="D1205">
        <v>747.01</v>
      </c>
      <c r="E1205">
        <v>-2.9531063999999999E-2</v>
      </c>
      <c r="F1205">
        <v>-2.9975885000000001E-2</v>
      </c>
    </row>
    <row r="1206" spans="1:6" x14ac:dyDescent="0.35">
      <c r="A1206" t="s">
        <v>10</v>
      </c>
      <c r="B1206" s="1">
        <v>45798</v>
      </c>
      <c r="C1206">
        <v>60.11</v>
      </c>
      <c r="D1206">
        <v>61.42</v>
      </c>
      <c r="E1206">
        <v>-2.1328558000000001E-2</v>
      </c>
      <c r="F1206">
        <v>-2.1559298000000001E-2</v>
      </c>
    </row>
    <row r="1207" spans="1:6" x14ac:dyDescent="0.35">
      <c r="A1207" t="s">
        <v>11</v>
      </c>
      <c r="B1207" s="1">
        <v>45798</v>
      </c>
      <c r="C1207">
        <v>358.3</v>
      </c>
      <c r="D1207">
        <v>366.84</v>
      </c>
      <c r="E1207">
        <v>-2.3279904000000001E-2</v>
      </c>
      <c r="F1207">
        <v>-2.3555161000000002E-2</v>
      </c>
    </row>
    <row r="1208" spans="1:6" x14ac:dyDescent="0.35">
      <c r="A1208" t="s">
        <v>6</v>
      </c>
      <c r="B1208" s="1">
        <v>45799</v>
      </c>
      <c r="C1208">
        <v>110.71</v>
      </c>
      <c r="D1208">
        <v>112.06</v>
      </c>
      <c r="E1208">
        <v>-1.2047118000000001E-2</v>
      </c>
      <c r="F1208">
        <v>-1.2120272E-2</v>
      </c>
    </row>
    <row r="1209" spans="1:6" x14ac:dyDescent="0.35">
      <c r="A1209" t="s">
        <v>7</v>
      </c>
      <c r="B1209" s="1">
        <v>45799</v>
      </c>
      <c r="C1209">
        <v>230.53</v>
      </c>
      <c r="D1209">
        <v>229.73</v>
      </c>
      <c r="E1209">
        <v>3.482349E-3</v>
      </c>
      <c r="F1209">
        <v>3.4762999999999999E-3</v>
      </c>
    </row>
    <row r="1210" spans="1:6" x14ac:dyDescent="0.35">
      <c r="A1210" t="s">
        <v>8</v>
      </c>
      <c r="B1210" s="1">
        <v>45799</v>
      </c>
      <c r="C1210">
        <v>287.18</v>
      </c>
      <c r="D1210">
        <v>286</v>
      </c>
      <c r="E1210">
        <v>4.1258739999999999E-3</v>
      </c>
      <c r="F1210">
        <v>4.1173859999999998E-3</v>
      </c>
    </row>
    <row r="1211" spans="1:6" x14ac:dyDescent="0.35">
      <c r="A1211" t="s">
        <v>9</v>
      </c>
      <c r="B1211" s="1">
        <v>45799</v>
      </c>
      <c r="C1211">
        <v>715.2</v>
      </c>
      <c r="D1211">
        <v>724.95</v>
      </c>
      <c r="E1211">
        <v>-1.3449203E-2</v>
      </c>
      <c r="F1211">
        <v>-1.3540463000000001E-2</v>
      </c>
    </row>
    <row r="1212" spans="1:6" x14ac:dyDescent="0.35">
      <c r="A1212" t="s">
        <v>10</v>
      </c>
      <c r="B1212" s="1">
        <v>45799</v>
      </c>
      <c r="C1212">
        <v>61.85</v>
      </c>
      <c r="D1212">
        <v>60.11</v>
      </c>
      <c r="E1212">
        <v>2.8946930999999999E-2</v>
      </c>
      <c r="F1212">
        <v>2.8535881999999999E-2</v>
      </c>
    </row>
    <row r="1213" spans="1:6" x14ac:dyDescent="0.35">
      <c r="A1213" t="s">
        <v>11</v>
      </c>
      <c r="B1213" s="1">
        <v>45799</v>
      </c>
      <c r="C1213">
        <v>357.97</v>
      </c>
      <c r="D1213">
        <v>358.3</v>
      </c>
      <c r="E1213">
        <v>-9.2101599999999998E-4</v>
      </c>
      <c r="F1213">
        <v>-9.2144000000000004E-4</v>
      </c>
    </row>
    <row r="1214" spans="1:6" x14ac:dyDescent="0.35">
      <c r="A1214" t="s">
        <v>6</v>
      </c>
      <c r="B1214" s="1">
        <v>45800</v>
      </c>
      <c r="C1214">
        <v>110.31</v>
      </c>
      <c r="D1214">
        <v>110.71</v>
      </c>
      <c r="E1214">
        <v>-3.6130429999999998E-3</v>
      </c>
      <c r="F1214">
        <v>-3.6195860000000002E-3</v>
      </c>
    </row>
    <row r="1215" spans="1:6" x14ac:dyDescent="0.35">
      <c r="A1215" t="s">
        <v>7</v>
      </c>
      <c r="B1215" s="1">
        <v>45800</v>
      </c>
      <c r="C1215">
        <v>228.72</v>
      </c>
      <c r="D1215">
        <v>230.53</v>
      </c>
      <c r="E1215">
        <v>-7.8514729999999994E-3</v>
      </c>
      <c r="F1215">
        <v>-7.8824580000000002E-3</v>
      </c>
    </row>
    <row r="1216" spans="1:6" x14ac:dyDescent="0.35">
      <c r="A1216" t="s">
        <v>8</v>
      </c>
      <c r="B1216" s="1">
        <v>45800</v>
      </c>
      <c r="C1216">
        <v>285.22000000000003</v>
      </c>
      <c r="D1216">
        <v>287.18</v>
      </c>
      <c r="E1216">
        <v>-6.8249879999999997E-3</v>
      </c>
      <c r="F1216">
        <v>-6.8483850000000002E-3</v>
      </c>
    </row>
    <row r="1217" spans="1:6" x14ac:dyDescent="0.35">
      <c r="A1217" t="s">
        <v>9</v>
      </c>
      <c r="B1217" s="1">
        <v>45800</v>
      </c>
      <c r="C1217">
        <v>713.71</v>
      </c>
      <c r="D1217">
        <v>715.2</v>
      </c>
      <c r="E1217">
        <v>-2.0833330000000001E-3</v>
      </c>
      <c r="F1217">
        <v>-2.085506E-3</v>
      </c>
    </row>
    <row r="1218" spans="1:6" x14ac:dyDescent="0.35">
      <c r="A1218" t="s">
        <v>10</v>
      </c>
      <c r="B1218" s="1">
        <v>45800</v>
      </c>
      <c r="C1218">
        <v>60.69</v>
      </c>
      <c r="D1218">
        <v>61.85</v>
      </c>
      <c r="E1218">
        <v>-1.8755053000000001E-2</v>
      </c>
      <c r="F1218">
        <v>-1.8933159000000001E-2</v>
      </c>
    </row>
    <row r="1219" spans="1:6" x14ac:dyDescent="0.35">
      <c r="A1219" t="s">
        <v>11</v>
      </c>
      <c r="B1219" s="1">
        <v>45800</v>
      </c>
      <c r="C1219">
        <v>353.54</v>
      </c>
      <c r="D1219">
        <v>357.97</v>
      </c>
      <c r="E1219">
        <v>-1.2375339000000001E-2</v>
      </c>
      <c r="F1219">
        <v>-1.2452550999999999E-2</v>
      </c>
    </row>
    <row r="1220" spans="1:6" x14ac:dyDescent="0.35">
      <c r="A1220" t="s">
        <v>6</v>
      </c>
      <c r="B1220" s="1">
        <v>45804</v>
      </c>
      <c r="C1220">
        <v>114.56</v>
      </c>
      <c r="D1220">
        <v>110.31</v>
      </c>
      <c r="E1220">
        <v>3.8527785000000002E-2</v>
      </c>
      <c r="F1220">
        <v>3.7804118999999997E-2</v>
      </c>
    </row>
    <row r="1221" spans="1:6" x14ac:dyDescent="0.35">
      <c r="A1221" t="s">
        <v>7</v>
      </c>
      <c r="B1221" s="1">
        <v>45804</v>
      </c>
      <c r="C1221">
        <v>235.65</v>
      </c>
      <c r="D1221">
        <v>228.72</v>
      </c>
      <c r="E1221">
        <v>3.0299056000000001E-2</v>
      </c>
      <c r="F1221">
        <v>2.9849105000000001E-2</v>
      </c>
    </row>
    <row r="1222" spans="1:6" x14ac:dyDescent="0.35">
      <c r="A1222" t="s">
        <v>8</v>
      </c>
      <c r="B1222" s="1">
        <v>45804</v>
      </c>
      <c r="C1222">
        <v>293.76</v>
      </c>
      <c r="D1222">
        <v>285.22000000000003</v>
      </c>
      <c r="E1222">
        <v>2.9941799000000002E-2</v>
      </c>
      <c r="F1222">
        <v>2.9502295000000001E-2</v>
      </c>
    </row>
    <row r="1223" spans="1:6" x14ac:dyDescent="0.35">
      <c r="A1223" t="s">
        <v>9</v>
      </c>
      <c r="B1223" s="1">
        <v>45804</v>
      </c>
      <c r="C1223">
        <v>725.22</v>
      </c>
      <c r="D1223">
        <v>713.71</v>
      </c>
      <c r="E1223">
        <v>1.6126998E-2</v>
      </c>
      <c r="F1223">
        <v>1.599834E-2</v>
      </c>
    </row>
    <row r="1224" spans="1:6" x14ac:dyDescent="0.35">
      <c r="A1224" t="s">
        <v>10</v>
      </c>
      <c r="B1224" s="1">
        <v>45804</v>
      </c>
      <c r="C1224">
        <v>63.82</v>
      </c>
      <c r="D1224">
        <v>60.69</v>
      </c>
      <c r="E1224">
        <v>5.1573570999999999E-2</v>
      </c>
      <c r="F1224">
        <v>5.0287681000000001E-2</v>
      </c>
    </row>
    <row r="1225" spans="1:6" x14ac:dyDescent="0.35">
      <c r="A1225" t="s">
        <v>11</v>
      </c>
      <c r="B1225" s="1">
        <v>45804</v>
      </c>
      <c r="C1225">
        <v>359.3</v>
      </c>
      <c r="D1225">
        <v>353.54</v>
      </c>
      <c r="E1225">
        <v>1.6292357E-2</v>
      </c>
      <c r="F1225">
        <v>1.6161061000000001E-2</v>
      </c>
    </row>
    <row r="1226" spans="1:6" x14ac:dyDescent="0.35">
      <c r="A1226" t="s">
        <v>6</v>
      </c>
      <c r="B1226" s="1">
        <v>45805</v>
      </c>
      <c r="C1226">
        <v>112.86</v>
      </c>
      <c r="D1226">
        <v>114.56</v>
      </c>
      <c r="E1226">
        <v>-1.4839386E-2</v>
      </c>
      <c r="F1226">
        <v>-1.4950590999999999E-2</v>
      </c>
    </row>
    <row r="1227" spans="1:6" x14ac:dyDescent="0.35">
      <c r="A1227" t="s">
        <v>7</v>
      </c>
      <c r="B1227" s="1">
        <v>45805</v>
      </c>
      <c r="C1227">
        <v>239.43</v>
      </c>
      <c r="D1227">
        <v>235.65</v>
      </c>
      <c r="E1227">
        <v>1.6040737999999999E-2</v>
      </c>
      <c r="F1227">
        <v>1.5913444999999998E-2</v>
      </c>
    </row>
    <row r="1228" spans="1:6" x14ac:dyDescent="0.35">
      <c r="A1228" t="s">
        <v>8</v>
      </c>
      <c r="B1228" s="1">
        <v>45805</v>
      </c>
      <c r="C1228">
        <v>293.36</v>
      </c>
      <c r="D1228">
        <v>293.76</v>
      </c>
      <c r="E1228">
        <v>-1.3616559999999999E-3</v>
      </c>
      <c r="F1228">
        <v>-1.362584E-3</v>
      </c>
    </row>
    <row r="1229" spans="1:6" x14ac:dyDescent="0.35">
      <c r="A1229" t="s">
        <v>9</v>
      </c>
      <c r="B1229" s="1">
        <v>45805</v>
      </c>
      <c r="C1229">
        <v>719.39</v>
      </c>
      <c r="D1229">
        <v>725.22</v>
      </c>
      <c r="E1229">
        <v>-8.0389399999999996E-3</v>
      </c>
      <c r="F1229">
        <v>-8.0714259999999996E-3</v>
      </c>
    </row>
    <row r="1230" spans="1:6" x14ac:dyDescent="0.35">
      <c r="A1230" t="s">
        <v>10</v>
      </c>
      <c r="B1230" s="1">
        <v>45805</v>
      </c>
      <c r="C1230">
        <v>64.59</v>
      </c>
      <c r="D1230">
        <v>63.82</v>
      </c>
      <c r="E1230">
        <v>1.2065183E-2</v>
      </c>
      <c r="F1230">
        <v>1.1992979000000001E-2</v>
      </c>
    </row>
    <row r="1231" spans="1:6" x14ac:dyDescent="0.35">
      <c r="A1231" t="s">
        <v>11</v>
      </c>
      <c r="B1231" s="1">
        <v>45805</v>
      </c>
      <c r="C1231">
        <v>359.73</v>
      </c>
      <c r="D1231">
        <v>359.3</v>
      </c>
      <c r="E1231">
        <v>1.196772E-3</v>
      </c>
      <c r="F1231">
        <v>1.196056E-3</v>
      </c>
    </row>
    <row r="1232" spans="1:6" x14ac:dyDescent="0.35">
      <c r="A1232" t="s">
        <v>6</v>
      </c>
      <c r="B1232" s="1">
        <v>45806</v>
      </c>
      <c r="C1232">
        <v>113.03</v>
      </c>
      <c r="D1232">
        <v>112.86</v>
      </c>
      <c r="E1232">
        <v>1.5062910000000001E-3</v>
      </c>
      <c r="F1232">
        <v>1.5051579999999999E-3</v>
      </c>
    </row>
    <row r="1233" spans="1:6" x14ac:dyDescent="0.35">
      <c r="A1233" t="s">
        <v>7</v>
      </c>
      <c r="B1233" s="1">
        <v>45806</v>
      </c>
      <c r="C1233">
        <v>241.97</v>
      </c>
      <c r="D1233">
        <v>239.43</v>
      </c>
      <c r="E1233">
        <v>1.0608529E-2</v>
      </c>
      <c r="F1233">
        <v>1.0552653E-2</v>
      </c>
    </row>
    <row r="1234" spans="1:6" x14ac:dyDescent="0.35">
      <c r="A1234" t="s">
        <v>8</v>
      </c>
      <c r="B1234" s="1">
        <v>45806</v>
      </c>
      <c r="C1234">
        <v>295.38</v>
      </c>
      <c r="D1234">
        <v>293.36</v>
      </c>
      <c r="E1234">
        <v>6.8857379999999998E-3</v>
      </c>
      <c r="F1234">
        <v>6.8621389999999997E-3</v>
      </c>
    </row>
    <row r="1235" spans="1:6" x14ac:dyDescent="0.35">
      <c r="A1235" t="s">
        <v>9</v>
      </c>
      <c r="B1235" s="1">
        <v>45806</v>
      </c>
      <c r="C1235">
        <v>722.57</v>
      </c>
      <c r="D1235">
        <v>719.39</v>
      </c>
      <c r="E1235">
        <v>4.4204120000000003E-3</v>
      </c>
      <c r="F1235">
        <v>4.4106700000000002E-3</v>
      </c>
    </row>
    <row r="1236" spans="1:6" x14ac:dyDescent="0.35">
      <c r="A1236" t="s">
        <v>10</v>
      </c>
      <c r="B1236" s="1">
        <v>45806</v>
      </c>
      <c r="C1236">
        <v>63.73</v>
      </c>
      <c r="D1236">
        <v>64.59</v>
      </c>
      <c r="E1236">
        <v>-1.3314754999999999E-2</v>
      </c>
      <c r="F1236">
        <v>-1.3404190999999999E-2</v>
      </c>
    </row>
    <row r="1237" spans="1:6" x14ac:dyDescent="0.35">
      <c r="A1237" t="s">
        <v>11</v>
      </c>
      <c r="B1237" s="1">
        <v>45806</v>
      </c>
      <c r="C1237">
        <v>362.4</v>
      </c>
      <c r="D1237">
        <v>359.73</v>
      </c>
      <c r="E1237">
        <v>7.4222330000000003E-3</v>
      </c>
      <c r="F1237">
        <v>7.3948240000000004E-3</v>
      </c>
    </row>
    <row r="1238" spans="1:6" x14ac:dyDescent="0.35">
      <c r="A1238" t="s">
        <v>6</v>
      </c>
      <c r="B1238" s="1">
        <v>45807</v>
      </c>
      <c r="C1238">
        <v>110.73</v>
      </c>
      <c r="D1238">
        <v>113.03</v>
      </c>
      <c r="E1238">
        <v>-2.0348580000000002E-2</v>
      </c>
      <c r="F1238">
        <v>-2.0558463999999999E-2</v>
      </c>
    </row>
    <row r="1239" spans="1:6" x14ac:dyDescent="0.35">
      <c r="A1239" t="s">
        <v>7</v>
      </c>
      <c r="B1239" s="1">
        <v>45807</v>
      </c>
      <c r="C1239">
        <v>242.07</v>
      </c>
      <c r="D1239">
        <v>241.97</v>
      </c>
      <c r="E1239">
        <v>4.1327399999999999E-4</v>
      </c>
      <c r="F1239">
        <v>4.13189E-4</v>
      </c>
    </row>
    <row r="1240" spans="1:6" x14ac:dyDescent="0.35">
      <c r="A1240" t="s">
        <v>8</v>
      </c>
      <c r="B1240" s="1">
        <v>45807</v>
      </c>
      <c r="C1240">
        <v>294.05</v>
      </c>
      <c r="D1240">
        <v>295.38</v>
      </c>
      <c r="E1240">
        <v>-4.5026750000000003E-3</v>
      </c>
      <c r="F1240">
        <v>-4.5128420000000004E-3</v>
      </c>
    </row>
    <row r="1241" spans="1:6" x14ac:dyDescent="0.35">
      <c r="A1241" t="s">
        <v>9</v>
      </c>
      <c r="B1241" s="1">
        <v>45807</v>
      </c>
      <c r="C1241">
        <v>737.67</v>
      </c>
      <c r="D1241">
        <v>722.57</v>
      </c>
      <c r="E1241">
        <v>2.0897629000000001E-2</v>
      </c>
      <c r="F1241">
        <v>2.0682269E-2</v>
      </c>
    </row>
    <row r="1242" spans="1:6" x14ac:dyDescent="0.35">
      <c r="A1242" t="s">
        <v>10</v>
      </c>
      <c r="B1242" s="1">
        <v>45807</v>
      </c>
      <c r="C1242">
        <v>60.19</v>
      </c>
      <c r="D1242">
        <v>63.73</v>
      </c>
      <c r="E1242">
        <v>-5.5546838000000001E-2</v>
      </c>
      <c r="F1242">
        <v>-5.7149183999999999E-2</v>
      </c>
    </row>
    <row r="1243" spans="1:6" x14ac:dyDescent="0.35">
      <c r="A1243" t="s">
        <v>11</v>
      </c>
      <c r="B1243" s="1">
        <v>45807</v>
      </c>
      <c r="C1243">
        <v>365.19</v>
      </c>
      <c r="D1243">
        <v>362.4</v>
      </c>
      <c r="E1243">
        <v>7.6986759999999998E-3</v>
      </c>
      <c r="F1243">
        <v>7.669192E-3</v>
      </c>
    </row>
    <row r="1244" spans="1:6" x14ac:dyDescent="0.35">
      <c r="A1244" t="s">
        <v>6</v>
      </c>
      <c r="B1244" s="1">
        <v>45810</v>
      </c>
      <c r="C1244">
        <v>114.63</v>
      </c>
      <c r="D1244">
        <v>110.73</v>
      </c>
      <c r="E1244">
        <v>3.5220807E-2</v>
      </c>
      <c r="F1244">
        <v>3.4614744000000003E-2</v>
      </c>
    </row>
    <row r="1245" spans="1:6" x14ac:dyDescent="0.35">
      <c r="A1245" t="s">
        <v>7</v>
      </c>
      <c r="B1245" s="1">
        <v>45810</v>
      </c>
      <c r="C1245">
        <v>248.71</v>
      </c>
      <c r="D1245">
        <v>242.07</v>
      </c>
      <c r="E1245">
        <v>2.7430082000000001E-2</v>
      </c>
      <c r="F1245">
        <v>2.7060619000000001E-2</v>
      </c>
    </row>
    <row r="1246" spans="1:6" x14ac:dyDescent="0.35">
      <c r="A1246" t="s">
        <v>8</v>
      </c>
      <c r="B1246" s="1">
        <v>45810</v>
      </c>
      <c r="C1246">
        <v>295.33</v>
      </c>
      <c r="D1246">
        <v>294.05</v>
      </c>
      <c r="E1246">
        <v>4.3530009999999996E-3</v>
      </c>
      <c r="F1246">
        <v>4.3435540000000003E-3</v>
      </c>
    </row>
    <row r="1247" spans="1:6" x14ac:dyDescent="0.35">
      <c r="A1247" t="s">
        <v>9</v>
      </c>
      <c r="B1247" s="1">
        <v>45810</v>
      </c>
      <c r="C1247">
        <v>747.12</v>
      </c>
      <c r="D1247">
        <v>737.67</v>
      </c>
      <c r="E1247">
        <v>1.2810606E-2</v>
      </c>
      <c r="F1247">
        <v>1.2729245E-2</v>
      </c>
    </row>
    <row r="1248" spans="1:6" x14ac:dyDescent="0.35">
      <c r="A1248" t="s">
        <v>10</v>
      </c>
      <c r="B1248" s="1">
        <v>45810</v>
      </c>
      <c r="C1248">
        <v>61.47</v>
      </c>
      <c r="D1248">
        <v>60.19</v>
      </c>
      <c r="E1248">
        <v>2.1265991000000001E-2</v>
      </c>
      <c r="F1248">
        <v>2.1043025E-2</v>
      </c>
    </row>
    <row r="1249" spans="1:6" x14ac:dyDescent="0.35">
      <c r="A1249" t="s">
        <v>11</v>
      </c>
      <c r="B1249" s="1">
        <v>45810</v>
      </c>
      <c r="C1249">
        <v>365.32</v>
      </c>
      <c r="D1249">
        <v>365.19</v>
      </c>
      <c r="E1249">
        <v>3.5597899999999997E-4</v>
      </c>
      <c r="F1249">
        <v>3.5591600000000001E-4</v>
      </c>
    </row>
    <row r="1250" spans="1:6" x14ac:dyDescent="0.35">
      <c r="A1250" t="s">
        <v>6</v>
      </c>
      <c r="B1250" s="1">
        <v>45811</v>
      </c>
      <c r="C1250">
        <v>117.31</v>
      </c>
      <c r="D1250">
        <v>114.63</v>
      </c>
      <c r="E1250">
        <v>2.3379568999999999E-2</v>
      </c>
      <c r="F1250">
        <v>2.3110453E-2</v>
      </c>
    </row>
    <row r="1251" spans="1:6" x14ac:dyDescent="0.35">
      <c r="A1251" t="s">
        <v>7</v>
      </c>
      <c r="B1251" s="1">
        <v>45811</v>
      </c>
      <c r="C1251">
        <v>256.85000000000002</v>
      </c>
      <c r="D1251">
        <v>248.71</v>
      </c>
      <c r="E1251">
        <v>3.2728881000000001E-2</v>
      </c>
      <c r="F1251">
        <v>3.2204697999999997E-2</v>
      </c>
    </row>
    <row r="1252" spans="1:6" x14ac:dyDescent="0.35">
      <c r="A1252" t="s">
        <v>8</v>
      </c>
      <c r="B1252" s="1">
        <v>45811</v>
      </c>
      <c r="C1252">
        <v>297.39</v>
      </c>
      <c r="D1252">
        <v>295.33</v>
      </c>
      <c r="E1252">
        <v>6.9752479999999999E-3</v>
      </c>
      <c r="F1252">
        <v>6.951034E-3</v>
      </c>
    </row>
    <row r="1253" spans="1:6" x14ac:dyDescent="0.35">
      <c r="A1253" t="s">
        <v>9</v>
      </c>
      <c r="B1253" s="1">
        <v>45811</v>
      </c>
      <c r="C1253">
        <v>750.78</v>
      </c>
      <c r="D1253">
        <v>747.12</v>
      </c>
      <c r="E1253">
        <v>4.8988110000000003E-3</v>
      </c>
      <c r="F1253">
        <v>4.8868510000000002E-3</v>
      </c>
    </row>
    <row r="1254" spans="1:6" x14ac:dyDescent="0.35">
      <c r="A1254" t="s">
        <v>10</v>
      </c>
      <c r="B1254" s="1">
        <v>45811</v>
      </c>
      <c r="C1254">
        <v>62.36</v>
      </c>
      <c r="D1254">
        <v>61.47</v>
      </c>
      <c r="E1254">
        <v>1.4478608E-2</v>
      </c>
      <c r="F1254">
        <v>1.4374793E-2</v>
      </c>
    </row>
    <row r="1255" spans="1:6" x14ac:dyDescent="0.35">
      <c r="A1255" t="s">
        <v>11</v>
      </c>
      <c r="B1255" s="1">
        <v>45811</v>
      </c>
      <c r="C1255">
        <v>365.86</v>
      </c>
      <c r="D1255">
        <v>365.32</v>
      </c>
      <c r="E1255">
        <v>1.478156E-3</v>
      </c>
      <c r="F1255">
        <v>1.4770650000000001E-3</v>
      </c>
    </row>
    <row r="1256" spans="1:6" x14ac:dyDescent="0.35">
      <c r="A1256" t="s">
        <v>6</v>
      </c>
      <c r="B1256" s="1">
        <v>45812</v>
      </c>
      <c r="C1256">
        <v>118.58</v>
      </c>
      <c r="D1256">
        <v>117.31</v>
      </c>
      <c r="E1256">
        <v>1.0826017E-2</v>
      </c>
      <c r="F1256">
        <v>1.0767835E-2</v>
      </c>
    </row>
    <row r="1257" spans="1:6" x14ac:dyDescent="0.35">
      <c r="A1257" t="s">
        <v>7</v>
      </c>
      <c r="B1257" s="1">
        <v>45812</v>
      </c>
      <c r="C1257">
        <v>261.08</v>
      </c>
      <c r="D1257">
        <v>256.85000000000002</v>
      </c>
      <c r="E1257">
        <v>1.6468756000000001E-2</v>
      </c>
      <c r="F1257">
        <v>1.6334616999999999E-2</v>
      </c>
    </row>
    <row r="1258" spans="1:6" x14ac:dyDescent="0.35">
      <c r="A1258" t="s">
        <v>8</v>
      </c>
      <c r="B1258" s="1">
        <v>45812</v>
      </c>
      <c r="C1258">
        <v>295.93</v>
      </c>
      <c r="D1258">
        <v>297.39</v>
      </c>
      <c r="E1258">
        <v>-4.9093779999999998E-3</v>
      </c>
      <c r="F1258">
        <v>-4.9214690000000004E-3</v>
      </c>
    </row>
    <row r="1259" spans="1:6" x14ac:dyDescent="0.35">
      <c r="A1259" t="s">
        <v>9</v>
      </c>
      <c r="B1259" s="1">
        <v>45812</v>
      </c>
      <c r="C1259">
        <v>765.84</v>
      </c>
      <c r="D1259">
        <v>750.78</v>
      </c>
      <c r="E1259">
        <v>2.0059139E-2</v>
      </c>
      <c r="F1259">
        <v>1.9860605E-2</v>
      </c>
    </row>
    <row r="1260" spans="1:6" x14ac:dyDescent="0.35">
      <c r="A1260" t="s">
        <v>10</v>
      </c>
      <c r="B1260" s="1">
        <v>45812</v>
      </c>
      <c r="C1260">
        <v>66.3</v>
      </c>
      <c r="D1260">
        <v>62.36</v>
      </c>
      <c r="E1260">
        <v>6.3181527000000001E-2</v>
      </c>
      <c r="F1260">
        <v>6.1265853000000002E-2</v>
      </c>
    </row>
    <row r="1261" spans="1:6" x14ac:dyDescent="0.35">
      <c r="A1261" t="s">
        <v>11</v>
      </c>
      <c r="B1261" s="1">
        <v>45812</v>
      </c>
      <c r="C1261">
        <v>368</v>
      </c>
      <c r="D1261">
        <v>365.86</v>
      </c>
      <c r="E1261">
        <v>5.8492320000000002E-3</v>
      </c>
      <c r="F1261">
        <v>5.8321919999999999E-3</v>
      </c>
    </row>
    <row r="1262" spans="1:6" x14ac:dyDescent="0.35">
      <c r="A1262" t="s">
        <v>6</v>
      </c>
      <c r="B1262" s="1">
        <v>45813</v>
      </c>
      <c r="C1262">
        <v>115.69</v>
      </c>
      <c r="D1262">
        <v>118.58</v>
      </c>
      <c r="E1262">
        <v>-2.4371732E-2</v>
      </c>
      <c r="F1262">
        <v>-2.4673638000000001E-2</v>
      </c>
    </row>
    <row r="1263" spans="1:6" x14ac:dyDescent="0.35">
      <c r="A1263" t="s">
        <v>7</v>
      </c>
      <c r="B1263" s="1">
        <v>45813</v>
      </c>
      <c r="C1263">
        <v>259.93</v>
      </c>
      <c r="D1263">
        <v>261.08</v>
      </c>
      <c r="E1263">
        <v>-4.4047799999999996E-3</v>
      </c>
      <c r="F1263">
        <v>-4.41451E-3</v>
      </c>
    </row>
    <row r="1264" spans="1:6" x14ac:dyDescent="0.35">
      <c r="A1264" t="s">
        <v>8</v>
      </c>
      <c r="B1264" s="1">
        <v>45813</v>
      </c>
      <c r="C1264">
        <v>295.95999999999998</v>
      </c>
      <c r="D1264">
        <v>295.93</v>
      </c>
      <c r="E1264">
        <v>1.01375E-4</v>
      </c>
      <c r="F1264">
        <v>1.0137E-4</v>
      </c>
    </row>
    <row r="1265" spans="1:6" x14ac:dyDescent="0.35">
      <c r="A1265" t="s">
        <v>9</v>
      </c>
      <c r="B1265" s="1">
        <v>45813</v>
      </c>
      <c r="C1265">
        <v>765.68</v>
      </c>
      <c r="D1265">
        <v>765.84</v>
      </c>
      <c r="E1265">
        <v>-2.0892099999999999E-4</v>
      </c>
      <c r="F1265">
        <v>-2.0894300000000001E-4</v>
      </c>
    </row>
    <row r="1266" spans="1:6" x14ac:dyDescent="0.35">
      <c r="A1266" t="s">
        <v>10</v>
      </c>
      <c r="B1266" s="1">
        <v>45813</v>
      </c>
      <c r="C1266">
        <v>65.16</v>
      </c>
      <c r="D1266">
        <v>66.3</v>
      </c>
      <c r="E1266">
        <v>-1.7194569999999999E-2</v>
      </c>
      <c r="F1266">
        <v>-1.7344113000000001E-2</v>
      </c>
    </row>
    <row r="1267" spans="1:6" x14ac:dyDescent="0.35">
      <c r="A1267" t="s">
        <v>11</v>
      </c>
      <c r="B1267" s="1">
        <v>45813</v>
      </c>
      <c r="C1267">
        <v>366.77</v>
      </c>
      <c r="D1267">
        <v>368</v>
      </c>
      <c r="E1267">
        <v>-3.3423910000000001E-3</v>
      </c>
      <c r="F1267">
        <v>-3.3479899999999999E-3</v>
      </c>
    </row>
    <row r="1268" spans="1:6" x14ac:dyDescent="0.35">
      <c r="A1268" t="s">
        <v>6</v>
      </c>
      <c r="B1268" s="1">
        <v>45814</v>
      </c>
      <c r="C1268">
        <v>116.19</v>
      </c>
      <c r="D1268">
        <v>115.69</v>
      </c>
      <c r="E1268">
        <v>4.3218950000000001E-3</v>
      </c>
      <c r="F1268">
        <v>4.3125819999999997E-3</v>
      </c>
    </row>
    <row r="1269" spans="1:6" x14ac:dyDescent="0.35">
      <c r="A1269" t="s">
        <v>7</v>
      </c>
      <c r="B1269" s="1">
        <v>45814</v>
      </c>
      <c r="C1269">
        <v>246.93</v>
      </c>
      <c r="D1269">
        <v>259.93</v>
      </c>
      <c r="E1269">
        <v>-5.0013465E-2</v>
      </c>
      <c r="F1269">
        <v>-5.1307468000000002E-2</v>
      </c>
    </row>
    <row r="1270" spans="1:6" x14ac:dyDescent="0.35">
      <c r="A1270" t="s">
        <v>8</v>
      </c>
      <c r="B1270" s="1">
        <v>45814</v>
      </c>
      <c r="C1270">
        <v>302.47000000000003</v>
      </c>
      <c r="D1270">
        <v>295.95999999999998</v>
      </c>
      <c r="E1270">
        <v>2.1996215999999999E-2</v>
      </c>
      <c r="F1270">
        <v>2.1757789E-2</v>
      </c>
    </row>
    <row r="1271" spans="1:6" x14ac:dyDescent="0.35">
      <c r="A1271" t="s">
        <v>9</v>
      </c>
      <c r="B1271" s="1">
        <v>45814</v>
      </c>
      <c r="C1271">
        <v>769.88</v>
      </c>
      <c r="D1271">
        <v>765.68</v>
      </c>
      <c r="E1271">
        <v>5.4853200000000001E-3</v>
      </c>
      <c r="F1271">
        <v>5.4703310000000002E-3</v>
      </c>
    </row>
    <row r="1272" spans="1:6" x14ac:dyDescent="0.35">
      <c r="A1272" t="s">
        <v>10</v>
      </c>
      <c r="B1272" s="1">
        <v>45814</v>
      </c>
      <c r="C1272">
        <v>68.349999999999994</v>
      </c>
      <c r="D1272">
        <v>65.16</v>
      </c>
      <c r="E1272">
        <v>4.8956415000000003E-2</v>
      </c>
      <c r="F1272">
        <v>4.7795778999999997E-2</v>
      </c>
    </row>
    <row r="1273" spans="1:6" x14ac:dyDescent="0.35">
      <c r="A1273" t="s">
        <v>11</v>
      </c>
      <c r="B1273" s="1">
        <v>45814</v>
      </c>
      <c r="C1273">
        <v>370.22</v>
      </c>
      <c r="D1273">
        <v>366.77</v>
      </c>
      <c r="E1273">
        <v>9.4064400000000003E-3</v>
      </c>
      <c r="F1273">
        <v>9.3624750000000003E-3</v>
      </c>
    </row>
    <row r="1274" spans="1:6" x14ac:dyDescent="0.35">
      <c r="A1274" t="s">
        <v>6</v>
      </c>
      <c r="B1274" s="1">
        <v>45817</v>
      </c>
      <c r="C1274">
        <v>121.73</v>
      </c>
      <c r="D1274">
        <v>116.19</v>
      </c>
      <c r="E1274">
        <v>4.7680523000000002E-2</v>
      </c>
      <c r="F1274">
        <v>4.6578695000000003E-2</v>
      </c>
    </row>
    <row r="1275" spans="1:6" x14ac:dyDescent="0.35">
      <c r="A1275" t="s">
        <v>7</v>
      </c>
      <c r="B1275" s="1">
        <v>45817</v>
      </c>
      <c r="C1275">
        <v>244.28</v>
      </c>
      <c r="D1275">
        <v>246.93</v>
      </c>
      <c r="E1275">
        <v>-1.0731786E-2</v>
      </c>
      <c r="F1275">
        <v>-1.0789787E-2</v>
      </c>
    </row>
    <row r="1276" spans="1:6" x14ac:dyDescent="0.35">
      <c r="A1276" t="s">
        <v>8</v>
      </c>
      <c r="B1276" s="1">
        <v>45817</v>
      </c>
      <c r="C1276">
        <v>301.56</v>
      </c>
      <c r="D1276">
        <v>302.47000000000003</v>
      </c>
      <c r="E1276">
        <v>-3.0085630000000001E-3</v>
      </c>
      <c r="F1276">
        <v>-3.0130980000000001E-3</v>
      </c>
    </row>
    <row r="1277" spans="1:6" x14ac:dyDescent="0.35">
      <c r="A1277" t="s">
        <v>9</v>
      </c>
      <c r="B1277" s="1">
        <v>45817</v>
      </c>
      <c r="C1277">
        <v>773.71</v>
      </c>
      <c r="D1277">
        <v>769.88</v>
      </c>
      <c r="E1277">
        <v>4.974801E-3</v>
      </c>
      <c r="F1277">
        <v>4.9624680000000003E-3</v>
      </c>
    </row>
    <row r="1278" spans="1:6" x14ac:dyDescent="0.35">
      <c r="A1278" t="s">
        <v>10</v>
      </c>
      <c r="B1278" s="1">
        <v>45817</v>
      </c>
      <c r="C1278">
        <v>69.14</v>
      </c>
      <c r="D1278">
        <v>68.349999999999994</v>
      </c>
      <c r="E1278">
        <v>1.1558156999999999E-2</v>
      </c>
      <c r="F1278">
        <v>1.1491871000000001E-2</v>
      </c>
    </row>
    <row r="1279" spans="1:6" x14ac:dyDescent="0.35">
      <c r="A1279" t="s">
        <v>11</v>
      </c>
      <c r="B1279" s="1">
        <v>45817</v>
      </c>
      <c r="C1279">
        <v>366.66</v>
      </c>
      <c r="D1279">
        <v>370.22</v>
      </c>
      <c r="E1279">
        <v>-9.6159039999999998E-3</v>
      </c>
      <c r="F1279">
        <v>-9.6624350000000005E-3</v>
      </c>
    </row>
    <row r="1280" spans="1:6" x14ac:dyDescent="0.35">
      <c r="A1280" t="s">
        <v>6</v>
      </c>
      <c r="B1280" s="1">
        <v>45818</v>
      </c>
      <c r="C1280">
        <v>123.24</v>
      </c>
      <c r="D1280">
        <v>121.73</v>
      </c>
      <c r="E1280">
        <v>1.2404502E-2</v>
      </c>
      <c r="F1280">
        <v>1.2328196E-2</v>
      </c>
    </row>
    <row r="1281" spans="1:6" x14ac:dyDescent="0.35">
      <c r="A1281" t="s">
        <v>7</v>
      </c>
      <c r="B1281" s="1">
        <v>45818</v>
      </c>
      <c r="C1281">
        <v>244.63</v>
      </c>
      <c r="D1281">
        <v>244.28</v>
      </c>
      <c r="E1281">
        <v>1.4327820000000001E-3</v>
      </c>
      <c r="F1281">
        <v>1.4317570000000001E-3</v>
      </c>
    </row>
    <row r="1282" spans="1:6" x14ac:dyDescent="0.35">
      <c r="A1282" t="s">
        <v>8</v>
      </c>
      <c r="B1282" s="1">
        <v>45818</v>
      </c>
      <c r="C1282">
        <v>299.52</v>
      </c>
      <c r="D1282">
        <v>301.56</v>
      </c>
      <c r="E1282">
        <v>-6.7648229999999997E-3</v>
      </c>
      <c r="F1282">
        <v>-6.7878080000000002E-3</v>
      </c>
    </row>
    <row r="1283" spans="1:6" x14ac:dyDescent="0.35">
      <c r="A1283" t="s">
        <v>9</v>
      </c>
      <c r="B1283" s="1">
        <v>45818</v>
      </c>
      <c r="C1283">
        <v>807.19</v>
      </c>
      <c r="D1283">
        <v>773.71</v>
      </c>
      <c r="E1283">
        <v>4.3272026999999998E-2</v>
      </c>
      <c r="F1283">
        <v>4.2361954E-2</v>
      </c>
    </row>
    <row r="1284" spans="1:6" x14ac:dyDescent="0.35">
      <c r="A1284" t="s">
        <v>10</v>
      </c>
      <c r="B1284" s="1">
        <v>45818</v>
      </c>
      <c r="C1284">
        <v>68.84</v>
      </c>
      <c r="D1284">
        <v>69.14</v>
      </c>
      <c r="E1284">
        <v>-4.3390219999999997E-3</v>
      </c>
      <c r="F1284">
        <v>-4.3484630000000003E-3</v>
      </c>
    </row>
    <row r="1285" spans="1:6" x14ac:dyDescent="0.35">
      <c r="A1285" t="s">
        <v>11</v>
      </c>
      <c r="B1285" s="1">
        <v>45818</v>
      </c>
      <c r="C1285">
        <v>370.7</v>
      </c>
      <c r="D1285">
        <v>366.66</v>
      </c>
      <c r="E1285">
        <v>1.1018382E-2</v>
      </c>
      <c r="F1285">
        <v>1.0958122000000001E-2</v>
      </c>
    </row>
    <row r="1286" spans="1:6" x14ac:dyDescent="0.35">
      <c r="A1286" t="s">
        <v>6</v>
      </c>
      <c r="B1286" s="1">
        <v>45819</v>
      </c>
      <c r="C1286">
        <v>121.14</v>
      </c>
      <c r="D1286">
        <v>123.24</v>
      </c>
      <c r="E1286">
        <v>-1.7039921999999999E-2</v>
      </c>
      <c r="F1286">
        <v>-1.7186771999999999E-2</v>
      </c>
    </row>
    <row r="1287" spans="1:6" x14ac:dyDescent="0.35">
      <c r="A1287" t="s">
        <v>7</v>
      </c>
      <c r="B1287" s="1">
        <v>45819</v>
      </c>
      <c r="C1287">
        <v>252.91</v>
      </c>
      <c r="D1287">
        <v>244.63</v>
      </c>
      <c r="E1287">
        <v>3.3847033999999998E-2</v>
      </c>
      <c r="F1287">
        <v>3.3286828999999997E-2</v>
      </c>
    </row>
    <row r="1288" spans="1:6" x14ac:dyDescent="0.35">
      <c r="A1288" t="s">
        <v>8</v>
      </c>
      <c r="B1288" s="1">
        <v>45819</v>
      </c>
      <c r="C1288">
        <v>299.10000000000002</v>
      </c>
      <c r="D1288">
        <v>299.52</v>
      </c>
      <c r="E1288">
        <v>-1.402244E-3</v>
      </c>
      <c r="F1288">
        <v>-1.4032280000000001E-3</v>
      </c>
    </row>
    <row r="1289" spans="1:6" x14ac:dyDescent="0.35">
      <c r="A1289" t="s">
        <v>9</v>
      </c>
      <c r="B1289" s="1">
        <v>45819</v>
      </c>
      <c r="C1289">
        <v>808.61</v>
      </c>
      <c r="D1289">
        <v>807.19</v>
      </c>
      <c r="E1289">
        <v>1.759189E-3</v>
      </c>
      <c r="F1289">
        <v>1.757644E-3</v>
      </c>
    </row>
    <row r="1290" spans="1:6" x14ac:dyDescent="0.35">
      <c r="A1290" t="s">
        <v>10</v>
      </c>
      <c r="B1290" s="1">
        <v>45819</v>
      </c>
      <c r="C1290">
        <v>68.239999999999995</v>
      </c>
      <c r="D1290">
        <v>68.84</v>
      </c>
      <c r="E1290">
        <v>-8.7158630000000008E-3</v>
      </c>
      <c r="F1290">
        <v>-8.7540680000000003E-3</v>
      </c>
    </row>
    <row r="1291" spans="1:6" x14ac:dyDescent="0.35">
      <c r="A1291" t="s">
        <v>11</v>
      </c>
      <c r="B1291" s="1">
        <v>45819</v>
      </c>
      <c r="C1291">
        <v>373.31</v>
      </c>
      <c r="D1291">
        <v>370.7</v>
      </c>
      <c r="E1291">
        <v>7.0407339999999999E-3</v>
      </c>
      <c r="F1291">
        <v>7.0160639999999998E-3</v>
      </c>
    </row>
    <row r="1292" spans="1:6" x14ac:dyDescent="0.35">
      <c r="A1292" t="s">
        <v>6</v>
      </c>
      <c r="B1292" s="1">
        <v>45820</v>
      </c>
      <c r="C1292">
        <v>118.5</v>
      </c>
      <c r="D1292">
        <v>121.14</v>
      </c>
      <c r="E1292">
        <v>-2.1792967E-2</v>
      </c>
      <c r="F1292">
        <v>-2.2033941000000001E-2</v>
      </c>
    </row>
    <row r="1293" spans="1:6" x14ac:dyDescent="0.35">
      <c r="A1293" t="s">
        <v>7</v>
      </c>
      <c r="B1293" s="1">
        <v>45820</v>
      </c>
      <c r="C1293">
        <v>256.07</v>
      </c>
      <c r="D1293">
        <v>252.91</v>
      </c>
      <c r="E1293">
        <v>1.2494563E-2</v>
      </c>
      <c r="F1293">
        <v>1.241715E-2</v>
      </c>
    </row>
    <row r="1294" spans="1:6" x14ac:dyDescent="0.35">
      <c r="A1294" t="s">
        <v>8</v>
      </c>
      <c r="B1294" s="1">
        <v>45820</v>
      </c>
      <c r="C1294">
        <v>297.99</v>
      </c>
      <c r="D1294">
        <v>299.10000000000002</v>
      </c>
      <c r="E1294">
        <v>-3.7111330000000001E-3</v>
      </c>
      <c r="F1294">
        <v>-3.718037E-3</v>
      </c>
    </row>
    <row r="1295" spans="1:6" x14ac:dyDescent="0.35">
      <c r="A1295" t="s">
        <v>9</v>
      </c>
      <c r="B1295" s="1">
        <v>45820</v>
      </c>
      <c r="C1295">
        <v>812.03</v>
      </c>
      <c r="D1295">
        <v>808.61</v>
      </c>
      <c r="E1295">
        <v>4.2294799999999999E-3</v>
      </c>
      <c r="F1295">
        <v>4.2205610000000003E-3</v>
      </c>
    </row>
    <row r="1296" spans="1:6" x14ac:dyDescent="0.35">
      <c r="A1296" t="s">
        <v>10</v>
      </c>
      <c r="B1296" s="1">
        <v>45820</v>
      </c>
      <c r="C1296">
        <v>69.64</v>
      </c>
      <c r="D1296">
        <v>68.239999999999995</v>
      </c>
      <c r="E1296">
        <v>2.0515827E-2</v>
      </c>
      <c r="F1296">
        <v>2.0308211999999999E-2</v>
      </c>
    </row>
    <row r="1297" spans="1:6" x14ac:dyDescent="0.35">
      <c r="A1297" t="s">
        <v>11</v>
      </c>
      <c r="B1297" s="1">
        <v>45820</v>
      </c>
      <c r="C1297">
        <v>371.4</v>
      </c>
      <c r="D1297">
        <v>373.31</v>
      </c>
      <c r="E1297">
        <v>-5.1163909999999996E-3</v>
      </c>
      <c r="F1297">
        <v>-5.1295250000000002E-3</v>
      </c>
    </row>
    <row r="1298" spans="1:6" x14ac:dyDescent="0.35">
      <c r="A1298" t="s">
        <v>6</v>
      </c>
      <c r="B1298" s="1">
        <v>45821</v>
      </c>
      <c r="C1298">
        <v>116.16</v>
      </c>
      <c r="D1298">
        <v>118.5</v>
      </c>
      <c r="E1298">
        <v>-1.9746835000000001E-2</v>
      </c>
      <c r="F1298">
        <v>-1.9944409E-2</v>
      </c>
    </row>
    <row r="1299" spans="1:6" x14ac:dyDescent="0.35">
      <c r="A1299" t="s">
        <v>7</v>
      </c>
      <c r="B1299" s="1">
        <v>45821</v>
      </c>
      <c r="C1299">
        <v>248.7</v>
      </c>
      <c r="D1299">
        <v>256.07</v>
      </c>
      <c r="E1299">
        <v>-2.8781193E-2</v>
      </c>
      <c r="F1299">
        <v>-2.9203494E-2</v>
      </c>
    </row>
    <row r="1300" spans="1:6" x14ac:dyDescent="0.35">
      <c r="A1300" t="s">
        <v>8</v>
      </c>
      <c r="B1300" s="1">
        <v>45821</v>
      </c>
      <c r="C1300">
        <v>287.79000000000002</v>
      </c>
      <c r="D1300">
        <v>297.99</v>
      </c>
      <c r="E1300">
        <v>-3.4229336999999999E-2</v>
      </c>
      <c r="F1300">
        <v>-3.4828880999999999E-2</v>
      </c>
    </row>
    <row r="1301" spans="1:6" x14ac:dyDescent="0.35">
      <c r="A1301" t="s">
        <v>9</v>
      </c>
      <c r="B1301" s="1">
        <v>45821</v>
      </c>
      <c r="C1301">
        <v>819.36</v>
      </c>
      <c r="D1301">
        <v>812.03</v>
      </c>
      <c r="E1301">
        <v>9.02676E-3</v>
      </c>
      <c r="F1301">
        <v>8.9862620000000001E-3</v>
      </c>
    </row>
    <row r="1302" spans="1:6" x14ac:dyDescent="0.35">
      <c r="A1302" t="s">
        <v>10</v>
      </c>
      <c r="B1302" s="1">
        <v>45821</v>
      </c>
      <c r="C1302">
        <v>67.19</v>
      </c>
      <c r="D1302">
        <v>69.64</v>
      </c>
      <c r="E1302">
        <v>-3.5180930999999999E-2</v>
      </c>
      <c r="F1302">
        <v>-3.5814687999999997E-2</v>
      </c>
    </row>
    <row r="1303" spans="1:6" x14ac:dyDescent="0.35">
      <c r="A1303" t="s">
        <v>11</v>
      </c>
      <c r="B1303" s="1">
        <v>45821</v>
      </c>
      <c r="C1303">
        <v>352.85</v>
      </c>
      <c r="D1303">
        <v>371.4</v>
      </c>
      <c r="E1303">
        <v>-4.9946150000000002E-2</v>
      </c>
      <c r="F1303">
        <v>-5.1236611000000001E-2</v>
      </c>
    </row>
    <row r="1304" spans="1:6" x14ac:dyDescent="0.35">
      <c r="A1304" t="s">
        <v>6</v>
      </c>
      <c r="B1304" s="1">
        <v>45824</v>
      </c>
      <c r="C1304">
        <v>126.39</v>
      </c>
      <c r="D1304">
        <v>116.16</v>
      </c>
      <c r="E1304">
        <v>8.8068181999999995E-2</v>
      </c>
      <c r="F1304">
        <v>8.4403813999999994E-2</v>
      </c>
    </row>
    <row r="1305" spans="1:6" x14ac:dyDescent="0.35">
      <c r="A1305" t="s">
        <v>7</v>
      </c>
      <c r="B1305" s="1">
        <v>45824</v>
      </c>
      <c r="C1305">
        <v>252.1</v>
      </c>
      <c r="D1305">
        <v>248.7</v>
      </c>
      <c r="E1305">
        <v>1.367109E-2</v>
      </c>
      <c r="F1305">
        <v>1.3578483000000001E-2</v>
      </c>
    </row>
    <row r="1306" spans="1:6" x14ac:dyDescent="0.35">
      <c r="A1306" t="s">
        <v>8</v>
      </c>
      <c r="B1306" s="1">
        <v>45824</v>
      </c>
      <c r="C1306">
        <v>294.22000000000003</v>
      </c>
      <c r="D1306">
        <v>287.79000000000002</v>
      </c>
      <c r="E1306">
        <v>2.234268E-2</v>
      </c>
      <c r="F1306">
        <v>2.2096739000000001E-2</v>
      </c>
    </row>
    <row r="1307" spans="1:6" x14ac:dyDescent="0.35">
      <c r="A1307" t="s">
        <v>9</v>
      </c>
      <c r="B1307" s="1">
        <v>45824</v>
      </c>
      <c r="C1307">
        <v>807.58</v>
      </c>
      <c r="D1307">
        <v>819.36</v>
      </c>
      <c r="E1307">
        <v>-1.4377075E-2</v>
      </c>
      <c r="F1307">
        <v>-1.4481426E-2</v>
      </c>
    </row>
    <row r="1308" spans="1:6" x14ac:dyDescent="0.35">
      <c r="A1308" t="s">
        <v>10</v>
      </c>
      <c r="B1308" s="1">
        <v>45824</v>
      </c>
      <c r="C1308">
        <v>70.42</v>
      </c>
      <c r="D1308">
        <v>67.19</v>
      </c>
      <c r="E1308">
        <v>4.8072629999999998E-2</v>
      </c>
      <c r="F1308">
        <v>4.6952886999999999E-2</v>
      </c>
    </row>
    <row r="1309" spans="1:6" x14ac:dyDescent="0.35">
      <c r="A1309" t="s">
        <v>11</v>
      </c>
      <c r="B1309" s="1">
        <v>45824</v>
      </c>
      <c r="C1309">
        <v>355.48</v>
      </c>
      <c r="D1309">
        <v>352.85</v>
      </c>
      <c r="E1309">
        <v>7.4535920000000002E-3</v>
      </c>
      <c r="F1309">
        <v>7.4259510000000001E-3</v>
      </c>
    </row>
    <row r="1310" spans="1:6" x14ac:dyDescent="0.35">
      <c r="A1310" t="s">
        <v>6</v>
      </c>
      <c r="B1310" s="1">
        <v>45825</v>
      </c>
      <c r="C1310">
        <v>127.1</v>
      </c>
      <c r="D1310">
        <v>126.39</v>
      </c>
      <c r="E1310">
        <v>5.6175330000000001E-3</v>
      </c>
      <c r="F1310">
        <v>5.6018140000000001E-3</v>
      </c>
    </row>
    <row r="1311" spans="1:6" x14ac:dyDescent="0.35">
      <c r="A1311" t="s">
        <v>7</v>
      </c>
      <c r="B1311" s="1">
        <v>45825</v>
      </c>
      <c r="C1311">
        <v>249.37</v>
      </c>
      <c r="D1311">
        <v>252.1</v>
      </c>
      <c r="E1311">
        <v>-1.0829036E-2</v>
      </c>
      <c r="F1311">
        <v>-1.0888096999999999E-2</v>
      </c>
    </row>
    <row r="1312" spans="1:6" x14ac:dyDescent="0.35">
      <c r="A1312" t="s">
        <v>8</v>
      </c>
      <c r="B1312" s="1">
        <v>45825</v>
      </c>
      <c r="C1312">
        <v>292.81</v>
      </c>
      <c r="D1312">
        <v>294.22000000000003</v>
      </c>
      <c r="E1312">
        <v>-4.7923319999999998E-3</v>
      </c>
      <c r="F1312">
        <v>-4.8038519999999999E-3</v>
      </c>
    </row>
    <row r="1313" spans="1:6" x14ac:dyDescent="0.35">
      <c r="A1313" t="s">
        <v>9</v>
      </c>
      <c r="B1313" s="1">
        <v>45825</v>
      </c>
      <c r="C1313">
        <v>791.24</v>
      </c>
      <c r="D1313">
        <v>807.58</v>
      </c>
      <c r="E1313">
        <v>-2.0233290000000001E-2</v>
      </c>
      <c r="F1313">
        <v>-2.0440785999999999E-2</v>
      </c>
    </row>
    <row r="1314" spans="1:6" x14ac:dyDescent="0.35">
      <c r="A1314" t="s">
        <v>10</v>
      </c>
      <c r="B1314" s="1">
        <v>45825</v>
      </c>
      <c r="C1314">
        <v>69.989999999999995</v>
      </c>
      <c r="D1314">
        <v>70.42</v>
      </c>
      <c r="E1314">
        <v>-6.1062199999999999E-3</v>
      </c>
      <c r="F1314">
        <v>-6.1249390000000003E-3</v>
      </c>
    </row>
    <row r="1315" spans="1:6" x14ac:dyDescent="0.35">
      <c r="A1315" t="s">
        <v>11</v>
      </c>
      <c r="B1315" s="1">
        <v>45825</v>
      </c>
      <c r="C1315">
        <v>357.84</v>
      </c>
      <c r="D1315">
        <v>355.48</v>
      </c>
      <c r="E1315">
        <v>6.6389109999999999E-3</v>
      </c>
      <c r="F1315">
        <v>6.6169699999999998E-3</v>
      </c>
    </row>
    <row r="1316" spans="1:6" x14ac:dyDescent="0.35">
      <c r="A1316" t="s">
        <v>6</v>
      </c>
      <c r="B1316" s="1">
        <v>45826</v>
      </c>
      <c r="C1316">
        <v>126.79</v>
      </c>
      <c r="D1316">
        <v>127.1</v>
      </c>
      <c r="E1316">
        <v>-2.4390240000000001E-3</v>
      </c>
      <c r="F1316">
        <v>-2.4420039999999998E-3</v>
      </c>
    </row>
    <row r="1317" spans="1:6" x14ac:dyDescent="0.35">
      <c r="A1317" t="s">
        <v>7</v>
      </c>
      <c r="B1317" s="1">
        <v>45826</v>
      </c>
      <c r="C1317">
        <v>251.26</v>
      </c>
      <c r="D1317">
        <v>249.37</v>
      </c>
      <c r="E1317">
        <v>7.5790989999999997E-3</v>
      </c>
      <c r="F1317">
        <v>7.5505219999999996E-3</v>
      </c>
    </row>
    <row r="1318" spans="1:6" x14ac:dyDescent="0.35">
      <c r="A1318" t="s">
        <v>8</v>
      </c>
      <c r="B1318" s="1">
        <v>45826</v>
      </c>
      <c r="C1318">
        <v>296.42</v>
      </c>
      <c r="D1318">
        <v>292.81</v>
      </c>
      <c r="E1318">
        <v>1.2328814E-2</v>
      </c>
      <c r="F1318">
        <v>1.2253432999999999E-2</v>
      </c>
    </row>
    <row r="1319" spans="1:6" x14ac:dyDescent="0.35">
      <c r="A1319" t="s">
        <v>9</v>
      </c>
      <c r="B1319" s="1">
        <v>45826</v>
      </c>
      <c r="C1319">
        <v>785.03</v>
      </c>
      <c r="D1319">
        <v>791.24</v>
      </c>
      <c r="E1319">
        <v>-7.8484399999999999E-3</v>
      </c>
      <c r="F1319">
        <v>-7.8794020000000006E-3</v>
      </c>
    </row>
    <row r="1320" spans="1:6" x14ac:dyDescent="0.35">
      <c r="A1320" t="s">
        <v>10</v>
      </c>
      <c r="B1320" s="1">
        <v>45826</v>
      </c>
      <c r="C1320">
        <v>74.95</v>
      </c>
      <c r="D1320">
        <v>69.989999999999995</v>
      </c>
      <c r="E1320">
        <v>7.0867266999999998E-2</v>
      </c>
      <c r="F1320">
        <v>6.8468849999999998E-2</v>
      </c>
    </row>
    <row r="1321" spans="1:6" x14ac:dyDescent="0.35">
      <c r="A1321" t="s">
        <v>11</v>
      </c>
      <c r="B1321" s="1">
        <v>45826</v>
      </c>
      <c r="C1321">
        <v>340.38</v>
      </c>
      <c r="D1321">
        <v>357.84</v>
      </c>
      <c r="E1321">
        <v>-4.8792756999999999E-2</v>
      </c>
      <c r="F1321">
        <v>-5.0023318999999997E-2</v>
      </c>
    </row>
    <row r="1322" spans="1:6" x14ac:dyDescent="0.35">
      <c r="A1322" t="s">
        <v>6</v>
      </c>
      <c r="B1322" s="1">
        <v>45828</v>
      </c>
      <c r="C1322">
        <v>128.24</v>
      </c>
      <c r="D1322">
        <v>126.79</v>
      </c>
      <c r="E1322">
        <v>1.1436233000000001E-2</v>
      </c>
      <c r="F1322">
        <v>1.1371334E-2</v>
      </c>
    </row>
    <row r="1323" spans="1:6" x14ac:dyDescent="0.35">
      <c r="A1323" t="s">
        <v>7</v>
      </c>
      <c r="B1323" s="1">
        <v>45828</v>
      </c>
      <c r="C1323">
        <v>249.99</v>
      </c>
      <c r="D1323">
        <v>251.26</v>
      </c>
      <c r="E1323">
        <v>-5.0545249999999998E-3</v>
      </c>
      <c r="F1323">
        <v>-5.0673430000000002E-3</v>
      </c>
    </row>
    <row r="1324" spans="1:6" x14ac:dyDescent="0.35">
      <c r="A1324" t="s">
        <v>8</v>
      </c>
      <c r="B1324" s="1">
        <v>45828</v>
      </c>
      <c r="C1324">
        <v>298.58999999999997</v>
      </c>
      <c r="D1324">
        <v>296.42</v>
      </c>
      <c r="E1324">
        <v>7.320694E-3</v>
      </c>
      <c r="F1324">
        <v>7.2940269999999998E-3</v>
      </c>
    </row>
    <row r="1325" spans="1:6" x14ac:dyDescent="0.35">
      <c r="A1325" t="s">
        <v>9</v>
      </c>
      <c r="B1325" s="1">
        <v>45828</v>
      </c>
      <c r="C1325">
        <v>762.73</v>
      </c>
      <c r="D1325">
        <v>785.03</v>
      </c>
      <c r="E1325">
        <v>-2.8406557999999998E-2</v>
      </c>
      <c r="F1325">
        <v>-2.8817830999999999E-2</v>
      </c>
    </row>
    <row r="1326" spans="1:6" x14ac:dyDescent="0.35">
      <c r="A1326" t="s">
        <v>10</v>
      </c>
      <c r="B1326" s="1">
        <v>45828</v>
      </c>
      <c r="C1326">
        <v>73.510000000000005</v>
      </c>
      <c r="D1326">
        <v>74.95</v>
      </c>
      <c r="E1326">
        <v>-1.9212809000000001E-2</v>
      </c>
      <c r="F1326">
        <v>-1.9399772999999999E-2</v>
      </c>
    </row>
    <row r="1327" spans="1:6" x14ac:dyDescent="0.35">
      <c r="A1327" t="s">
        <v>11</v>
      </c>
      <c r="B1327" s="1">
        <v>45828</v>
      </c>
      <c r="C1327">
        <v>338.57</v>
      </c>
      <c r="D1327">
        <v>340.38</v>
      </c>
      <c r="E1327">
        <v>-5.317586E-3</v>
      </c>
      <c r="F1327">
        <v>-5.3317750000000004E-3</v>
      </c>
    </row>
    <row r="1328" spans="1:6" x14ac:dyDescent="0.35">
      <c r="A1328" t="s">
        <v>6</v>
      </c>
      <c r="B1328" s="1">
        <v>45831</v>
      </c>
      <c r="C1328">
        <v>129.58000000000001</v>
      </c>
      <c r="D1328">
        <v>128.24</v>
      </c>
      <c r="E1328">
        <v>1.0449158E-2</v>
      </c>
      <c r="F1328">
        <v>1.0394943E-2</v>
      </c>
    </row>
    <row r="1329" spans="1:6" x14ac:dyDescent="0.35">
      <c r="A1329" t="s">
        <v>7</v>
      </c>
      <c r="B1329" s="1">
        <v>45831</v>
      </c>
      <c r="C1329">
        <v>253.77</v>
      </c>
      <c r="D1329">
        <v>249.99</v>
      </c>
      <c r="E1329">
        <v>1.5120605000000001E-2</v>
      </c>
      <c r="F1329">
        <v>1.5007428E-2</v>
      </c>
    </row>
    <row r="1330" spans="1:6" x14ac:dyDescent="0.35">
      <c r="A1330" t="s">
        <v>8</v>
      </c>
      <c r="B1330" s="1">
        <v>45831</v>
      </c>
      <c r="C1330">
        <v>299.63</v>
      </c>
      <c r="D1330">
        <v>298.58999999999997</v>
      </c>
      <c r="E1330">
        <v>3.483037E-3</v>
      </c>
      <c r="F1330">
        <v>3.4769850000000001E-3</v>
      </c>
    </row>
    <row r="1331" spans="1:6" x14ac:dyDescent="0.35">
      <c r="A1331" t="s">
        <v>9</v>
      </c>
      <c r="B1331" s="1">
        <v>45831</v>
      </c>
      <c r="C1331">
        <v>770.64</v>
      </c>
      <c r="D1331">
        <v>762.73</v>
      </c>
      <c r="E1331">
        <v>1.0370641999999999E-2</v>
      </c>
      <c r="F1331">
        <v>1.0317236E-2</v>
      </c>
    </row>
    <row r="1332" spans="1:6" x14ac:dyDescent="0.35">
      <c r="A1332" t="s">
        <v>10</v>
      </c>
      <c r="B1332" s="1">
        <v>45831</v>
      </c>
      <c r="C1332">
        <v>70.78</v>
      </c>
      <c r="D1332">
        <v>73.510000000000005</v>
      </c>
      <c r="E1332">
        <v>-3.7137804000000003E-2</v>
      </c>
      <c r="F1332">
        <v>-3.7844976000000002E-2</v>
      </c>
    </row>
    <row r="1333" spans="1:6" x14ac:dyDescent="0.35">
      <c r="A1333" t="s">
        <v>11</v>
      </c>
      <c r="B1333" s="1">
        <v>45831</v>
      </c>
      <c r="C1333">
        <v>343.75</v>
      </c>
      <c r="D1333">
        <v>338.57</v>
      </c>
      <c r="E1333">
        <v>1.5299643E-2</v>
      </c>
      <c r="F1333">
        <v>1.5183782999999999E-2</v>
      </c>
    </row>
    <row r="1334" spans="1:6" x14ac:dyDescent="0.35">
      <c r="A1334" t="s">
        <v>6</v>
      </c>
      <c r="B1334" s="1">
        <v>45832</v>
      </c>
      <c r="C1334">
        <v>138.43</v>
      </c>
      <c r="D1334">
        <v>129.58000000000001</v>
      </c>
      <c r="E1334">
        <v>6.8297576999999998E-2</v>
      </c>
      <c r="F1334">
        <v>6.6066332000000005E-2</v>
      </c>
    </row>
    <row r="1335" spans="1:6" x14ac:dyDescent="0.35">
      <c r="A1335" t="s">
        <v>7</v>
      </c>
      <c r="B1335" s="1">
        <v>45832</v>
      </c>
      <c r="C1335">
        <v>263.77</v>
      </c>
      <c r="D1335">
        <v>253.77</v>
      </c>
      <c r="E1335">
        <v>3.9405760999999997E-2</v>
      </c>
      <c r="F1335">
        <v>3.8649165999999999E-2</v>
      </c>
    </row>
    <row r="1336" spans="1:6" x14ac:dyDescent="0.35">
      <c r="A1336" t="s">
        <v>8</v>
      </c>
      <c r="B1336" s="1">
        <v>45832</v>
      </c>
      <c r="C1336">
        <v>308.38</v>
      </c>
      <c r="D1336">
        <v>299.63</v>
      </c>
      <c r="E1336">
        <v>2.9202683E-2</v>
      </c>
      <c r="F1336">
        <v>2.8784409E-2</v>
      </c>
    </row>
    <row r="1337" spans="1:6" x14ac:dyDescent="0.35">
      <c r="A1337" t="s">
        <v>9</v>
      </c>
      <c r="B1337" s="1">
        <v>45832</v>
      </c>
      <c r="C1337">
        <v>778.08</v>
      </c>
      <c r="D1337">
        <v>770.64</v>
      </c>
      <c r="E1337">
        <v>9.6543129999999994E-3</v>
      </c>
      <c r="F1337">
        <v>9.6080079999999995E-3</v>
      </c>
    </row>
    <row r="1338" spans="1:6" x14ac:dyDescent="0.35">
      <c r="A1338" t="s">
        <v>10</v>
      </c>
      <c r="B1338" s="1">
        <v>45832</v>
      </c>
      <c r="C1338">
        <v>75.209999999999994</v>
      </c>
      <c r="D1338">
        <v>70.78</v>
      </c>
      <c r="E1338">
        <v>6.2588301999999998E-2</v>
      </c>
      <c r="F1338">
        <v>6.0707725999999997E-2</v>
      </c>
    </row>
    <row r="1339" spans="1:6" x14ac:dyDescent="0.35">
      <c r="A1339" t="s">
        <v>11</v>
      </c>
      <c r="B1339" s="1">
        <v>45832</v>
      </c>
      <c r="C1339">
        <v>351.63</v>
      </c>
      <c r="D1339">
        <v>343.75</v>
      </c>
      <c r="E1339">
        <v>2.2923636000000001E-2</v>
      </c>
      <c r="F1339">
        <v>2.2664837E-2</v>
      </c>
    </row>
    <row r="1340" spans="1:6" x14ac:dyDescent="0.35">
      <c r="A1340" t="s">
        <v>6</v>
      </c>
      <c r="B1340" s="1">
        <v>45833</v>
      </c>
      <c r="C1340">
        <v>143.4</v>
      </c>
      <c r="D1340">
        <v>138.43</v>
      </c>
      <c r="E1340">
        <v>3.5902622000000002E-2</v>
      </c>
      <c r="F1340">
        <v>3.5273144999999999E-2</v>
      </c>
    </row>
    <row r="1341" spans="1:6" x14ac:dyDescent="0.35">
      <c r="A1341" t="s">
        <v>7</v>
      </c>
      <c r="B1341" s="1">
        <v>45833</v>
      </c>
      <c r="C1341">
        <v>264.64999999999998</v>
      </c>
      <c r="D1341">
        <v>263.77</v>
      </c>
      <c r="E1341">
        <v>3.3362399999999999E-3</v>
      </c>
      <c r="F1341">
        <v>3.3306870000000001E-3</v>
      </c>
    </row>
    <row r="1342" spans="1:6" x14ac:dyDescent="0.35">
      <c r="A1342" t="s">
        <v>8</v>
      </c>
      <c r="B1342" s="1">
        <v>45833</v>
      </c>
      <c r="C1342">
        <v>308.58999999999997</v>
      </c>
      <c r="D1342">
        <v>308.38</v>
      </c>
      <c r="E1342">
        <v>6.8097800000000005E-4</v>
      </c>
      <c r="F1342">
        <v>6.8074599999999998E-4</v>
      </c>
    </row>
    <row r="1343" spans="1:6" x14ac:dyDescent="0.35">
      <c r="A1343" t="s">
        <v>9</v>
      </c>
      <c r="B1343" s="1">
        <v>45833</v>
      </c>
      <c r="C1343">
        <v>792.3</v>
      </c>
      <c r="D1343">
        <v>778.08</v>
      </c>
      <c r="E1343">
        <v>1.8275756000000001E-2</v>
      </c>
      <c r="F1343">
        <v>1.8110761E-2</v>
      </c>
    </row>
    <row r="1344" spans="1:6" x14ac:dyDescent="0.35">
      <c r="A1344" t="s">
        <v>10</v>
      </c>
      <c r="B1344" s="1">
        <v>45833</v>
      </c>
      <c r="C1344">
        <v>75.930000000000007</v>
      </c>
      <c r="D1344">
        <v>75.209999999999994</v>
      </c>
      <c r="E1344">
        <v>9.5731949999999996E-3</v>
      </c>
      <c r="F1344">
        <v>9.5276619999999992E-3</v>
      </c>
    </row>
    <row r="1345" spans="1:6" x14ac:dyDescent="0.35">
      <c r="A1345" t="s">
        <v>11</v>
      </c>
      <c r="B1345" s="1">
        <v>45833</v>
      </c>
      <c r="C1345">
        <v>345.26</v>
      </c>
      <c r="D1345">
        <v>351.63</v>
      </c>
      <c r="E1345">
        <v>-1.8115632999999999E-2</v>
      </c>
      <c r="F1345">
        <v>-1.828173E-2</v>
      </c>
    </row>
    <row r="1346" spans="1:6" x14ac:dyDescent="0.35">
      <c r="A1346" t="s">
        <v>6</v>
      </c>
      <c r="B1346" s="1">
        <v>45834</v>
      </c>
      <c r="C1346">
        <v>143.68</v>
      </c>
      <c r="D1346">
        <v>143.4</v>
      </c>
      <c r="E1346">
        <v>1.95258E-3</v>
      </c>
      <c r="F1346">
        <v>1.9506759999999999E-3</v>
      </c>
    </row>
    <row r="1347" spans="1:6" x14ac:dyDescent="0.35">
      <c r="A1347" t="s">
        <v>7</v>
      </c>
      <c r="B1347" s="1">
        <v>45834</v>
      </c>
      <c r="C1347">
        <v>270.17</v>
      </c>
      <c r="D1347">
        <v>264.64999999999998</v>
      </c>
      <c r="E1347">
        <v>2.0857737000000001E-2</v>
      </c>
      <c r="F1347">
        <v>2.0643192000000001E-2</v>
      </c>
    </row>
    <row r="1348" spans="1:6" x14ac:dyDescent="0.35">
      <c r="A1348" t="s">
        <v>8</v>
      </c>
      <c r="B1348" s="1">
        <v>45834</v>
      </c>
      <c r="C1348">
        <v>311.42</v>
      </c>
      <c r="D1348">
        <v>308.58999999999997</v>
      </c>
      <c r="E1348">
        <v>9.1707439999999998E-3</v>
      </c>
      <c r="F1348">
        <v>9.1289479999999996E-3</v>
      </c>
    </row>
    <row r="1349" spans="1:6" x14ac:dyDescent="0.35">
      <c r="A1349" t="s">
        <v>9</v>
      </c>
      <c r="B1349" s="1">
        <v>45834</v>
      </c>
      <c r="C1349">
        <v>795.12</v>
      </c>
      <c r="D1349">
        <v>792.3</v>
      </c>
      <c r="E1349">
        <v>3.559258E-3</v>
      </c>
      <c r="F1349">
        <v>3.5529390000000002E-3</v>
      </c>
    </row>
    <row r="1350" spans="1:6" x14ac:dyDescent="0.35">
      <c r="A1350" t="s">
        <v>10</v>
      </c>
      <c r="B1350" s="1">
        <v>45834</v>
      </c>
      <c r="C1350">
        <v>79.97</v>
      </c>
      <c r="D1350">
        <v>75.930000000000007</v>
      </c>
      <c r="E1350">
        <v>5.3206901000000001E-2</v>
      </c>
      <c r="F1350">
        <v>5.1839701000000002E-2</v>
      </c>
    </row>
    <row r="1351" spans="1:6" x14ac:dyDescent="0.35">
      <c r="A1351" t="s">
        <v>11</v>
      </c>
      <c r="B1351" s="1">
        <v>45834</v>
      </c>
      <c r="C1351">
        <v>346.03</v>
      </c>
      <c r="D1351">
        <v>345.26</v>
      </c>
      <c r="E1351">
        <v>2.230203E-3</v>
      </c>
      <c r="F1351">
        <v>2.2277199999999999E-3</v>
      </c>
    </row>
    <row r="1352" spans="1:6" x14ac:dyDescent="0.35">
      <c r="A1352" t="s">
        <v>6</v>
      </c>
      <c r="B1352" s="1">
        <v>45835</v>
      </c>
      <c r="C1352">
        <v>143.81</v>
      </c>
      <c r="D1352">
        <v>143.68</v>
      </c>
      <c r="E1352">
        <v>9.0478800000000001E-4</v>
      </c>
      <c r="F1352">
        <v>9.0437899999999997E-4</v>
      </c>
    </row>
    <row r="1353" spans="1:6" x14ac:dyDescent="0.35">
      <c r="A1353" t="s">
        <v>7</v>
      </c>
      <c r="B1353" s="1">
        <v>45835</v>
      </c>
      <c r="C1353">
        <v>269.35000000000002</v>
      </c>
      <c r="D1353">
        <v>270.17</v>
      </c>
      <c r="E1353">
        <v>-3.035126E-3</v>
      </c>
      <c r="F1353">
        <v>-3.0397409999999999E-3</v>
      </c>
    </row>
    <row r="1354" spans="1:6" x14ac:dyDescent="0.35">
      <c r="A1354" t="s">
        <v>8</v>
      </c>
      <c r="B1354" s="1">
        <v>45835</v>
      </c>
      <c r="C1354">
        <v>317.19</v>
      </c>
      <c r="D1354">
        <v>311.42</v>
      </c>
      <c r="E1354">
        <v>1.8528032999999999E-2</v>
      </c>
      <c r="F1354">
        <v>1.835848E-2</v>
      </c>
    </row>
    <row r="1355" spans="1:6" x14ac:dyDescent="0.35">
      <c r="A1355" t="s">
        <v>9</v>
      </c>
      <c r="B1355" s="1">
        <v>45835</v>
      </c>
      <c r="C1355">
        <v>775.45</v>
      </c>
      <c r="D1355">
        <v>795.12</v>
      </c>
      <c r="E1355">
        <v>-2.4738403999999999E-2</v>
      </c>
      <c r="F1355">
        <v>-2.5049541000000002E-2</v>
      </c>
    </row>
    <row r="1356" spans="1:6" x14ac:dyDescent="0.35">
      <c r="A1356" t="s">
        <v>10</v>
      </c>
      <c r="B1356" s="1">
        <v>45835</v>
      </c>
      <c r="C1356">
        <v>77.16</v>
      </c>
      <c r="D1356">
        <v>79.97</v>
      </c>
      <c r="E1356">
        <v>-3.5138177E-2</v>
      </c>
      <c r="F1356">
        <v>-3.5770376E-2</v>
      </c>
    </row>
    <row r="1357" spans="1:6" x14ac:dyDescent="0.35">
      <c r="A1357" t="s">
        <v>11</v>
      </c>
      <c r="B1357" s="1">
        <v>45835</v>
      </c>
      <c r="C1357">
        <v>348.61</v>
      </c>
      <c r="D1357">
        <v>346.03</v>
      </c>
      <c r="E1357">
        <v>7.4560010000000003E-3</v>
      </c>
      <c r="F1357">
        <v>7.4283420000000001E-3</v>
      </c>
    </row>
    <row r="1358" spans="1:6" x14ac:dyDescent="0.35">
      <c r="A1358" t="s">
        <v>6</v>
      </c>
      <c r="B1358" s="1">
        <v>45838</v>
      </c>
      <c r="C1358">
        <v>141.9</v>
      </c>
      <c r="D1358">
        <v>143.81</v>
      </c>
      <c r="E1358">
        <v>-1.3281413000000001E-2</v>
      </c>
      <c r="F1358">
        <v>-1.3370399999999999E-2</v>
      </c>
    </row>
    <row r="1359" spans="1:6" x14ac:dyDescent="0.35">
      <c r="A1359" t="s">
        <v>7</v>
      </c>
      <c r="B1359" s="1">
        <v>45838</v>
      </c>
      <c r="C1359">
        <v>275.64999999999998</v>
      </c>
      <c r="D1359">
        <v>269.35000000000002</v>
      </c>
      <c r="E1359">
        <v>2.3389641999999999E-2</v>
      </c>
      <c r="F1359">
        <v>2.3120295999999999E-2</v>
      </c>
    </row>
    <row r="1360" spans="1:6" x14ac:dyDescent="0.35">
      <c r="A1360" t="s">
        <v>8</v>
      </c>
      <c r="B1360" s="1">
        <v>45838</v>
      </c>
      <c r="C1360">
        <v>318.98</v>
      </c>
      <c r="D1360">
        <v>317.19</v>
      </c>
      <c r="E1360">
        <v>5.6433050000000004E-3</v>
      </c>
      <c r="F1360">
        <v>5.6274410000000004E-3</v>
      </c>
    </row>
    <row r="1361" spans="1:6" x14ac:dyDescent="0.35">
      <c r="A1361" t="s">
        <v>9</v>
      </c>
      <c r="B1361" s="1">
        <v>45838</v>
      </c>
      <c r="C1361">
        <v>779.53</v>
      </c>
      <c r="D1361">
        <v>775.45</v>
      </c>
      <c r="E1361">
        <v>5.2614610000000003E-3</v>
      </c>
      <c r="F1361">
        <v>5.2476679999999996E-3</v>
      </c>
    </row>
    <row r="1362" spans="1:6" x14ac:dyDescent="0.35">
      <c r="A1362" t="s">
        <v>10</v>
      </c>
      <c r="B1362" s="1">
        <v>45838</v>
      </c>
      <c r="C1362">
        <v>77.400000000000006</v>
      </c>
      <c r="D1362">
        <v>77.16</v>
      </c>
      <c r="E1362">
        <v>3.11042E-3</v>
      </c>
      <c r="F1362">
        <v>3.1055929999999998E-3</v>
      </c>
    </row>
    <row r="1363" spans="1:6" x14ac:dyDescent="0.35">
      <c r="A1363" t="s">
        <v>11</v>
      </c>
      <c r="B1363" s="1">
        <v>45838</v>
      </c>
      <c r="C1363">
        <v>355.05</v>
      </c>
      <c r="D1363">
        <v>348.61</v>
      </c>
      <c r="E1363">
        <v>1.8473366000000001E-2</v>
      </c>
      <c r="F1363">
        <v>1.8304806E-2</v>
      </c>
    </row>
    <row r="1364" spans="1:6" x14ac:dyDescent="0.35">
      <c r="A1364" t="s">
        <v>6</v>
      </c>
      <c r="B1364" s="1">
        <v>45839</v>
      </c>
      <c r="C1364">
        <v>136.11000000000001</v>
      </c>
      <c r="D1364">
        <v>141.9</v>
      </c>
      <c r="E1364">
        <v>-4.0803382999999999E-2</v>
      </c>
      <c r="F1364">
        <v>-4.1659201999999999E-2</v>
      </c>
    </row>
    <row r="1365" spans="1:6" x14ac:dyDescent="0.35">
      <c r="A1365" t="s">
        <v>7</v>
      </c>
      <c r="B1365" s="1">
        <v>45839</v>
      </c>
      <c r="C1365">
        <v>264.74</v>
      </c>
      <c r="D1365">
        <v>275.64999999999998</v>
      </c>
      <c r="E1365">
        <v>-3.9579177E-2</v>
      </c>
      <c r="F1365">
        <v>-4.0383732999999998E-2</v>
      </c>
    </row>
    <row r="1366" spans="1:6" x14ac:dyDescent="0.35">
      <c r="A1366" t="s">
        <v>8</v>
      </c>
      <c r="B1366" s="1">
        <v>45839</v>
      </c>
      <c r="C1366">
        <v>322.52999999999997</v>
      </c>
      <c r="D1366">
        <v>318.98</v>
      </c>
      <c r="E1366">
        <v>1.1129224E-2</v>
      </c>
      <c r="F1366">
        <v>1.1067749999999999E-2</v>
      </c>
    </row>
    <row r="1367" spans="1:6" x14ac:dyDescent="0.35">
      <c r="A1367" t="s">
        <v>9</v>
      </c>
      <c r="B1367" s="1">
        <v>45839</v>
      </c>
      <c r="C1367">
        <v>775.9</v>
      </c>
      <c r="D1367">
        <v>779.53</v>
      </c>
      <c r="E1367">
        <v>-4.6566519999999998E-3</v>
      </c>
      <c r="F1367">
        <v>-4.6675279999999998E-3</v>
      </c>
    </row>
    <row r="1368" spans="1:6" x14ac:dyDescent="0.35">
      <c r="A1368" t="s">
        <v>10</v>
      </c>
      <c r="B1368" s="1">
        <v>45839</v>
      </c>
      <c r="C1368">
        <v>76.239999999999995</v>
      </c>
      <c r="D1368">
        <v>77.400000000000006</v>
      </c>
      <c r="E1368">
        <v>-1.498708E-2</v>
      </c>
      <c r="F1368">
        <v>-1.5100521E-2</v>
      </c>
    </row>
    <row r="1369" spans="1:6" x14ac:dyDescent="0.35">
      <c r="A1369" t="s">
        <v>11</v>
      </c>
      <c r="B1369" s="1">
        <v>45839</v>
      </c>
      <c r="C1369">
        <v>355.47</v>
      </c>
      <c r="D1369">
        <v>355.05</v>
      </c>
      <c r="E1369">
        <v>1.182932E-3</v>
      </c>
      <c r="F1369">
        <v>1.182233E-3</v>
      </c>
    </row>
    <row r="1370" spans="1:6" x14ac:dyDescent="0.35">
      <c r="A1370" t="s">
        <v>6</v>
      </c>
      <c r="B1370" s="1">
        <v>45840</v>
      </c>
      <c r="C1370">
        <v>138.52000000000001</v>
      </c>
      <c r="D1370">
        <v>136.11000000000001</v>
      </c>
      <c r="E1370">
        <v>1.7706267000000001E-2</v>
      </c>
      <c r="F1370">
        <v>1.7551337E-2</v>
      </c>
    </row>
    <row r="1371" spans="1:6" x14ac:dyDescent="0.35">
      <c r="A1371" t="s">
        <v>7</v>
      </c>
      <c r="B1371" s="1">
        <v>45840</v>
      </c>
      <c r="C1371">
        <v>269.89999999999998</v>
      </c>
      <c r="D1371">
        <v>264.74</v>
      </c>
      <c r="E1371">
        <v>1.9490820999999998E-2</v>
      </c>
      <c r="F1371">
        <v>1.9303308000000002E-2</v>
      </c>
    </row>
    <row r="1372" spans="1:6" x14ac:dyDescent="0.35">
      <c r="A1372" t="s">
        <v>8</v>
      </c>
      <c r="B1372" s="1">
        <v>45840</v>
      </c>
      <c r="C1372">
        <v>325.61</v>
      </c>
      <c r="D1372">
        <v>322.52999999999997</v>
      </c>
      <c r="E1372">
        <v>9.5494989999999995E-3</v>
      </c>
      <c r="F1372">
        <v>9.5041910000000004E-3</v>
      </c>
    </row>
    <row r="1373" spans="1:6" x14ac:dyDescent="0.35">
      <c r="A1373" t="s">
        <v>9</v>
      </c>
      <c r="B1373" s="1">
        <v>45840</v>
      </c>
      <c r="C1373">
        <v>779.28</v>
      </c>
      <c r="D1373">
        <v>775.9</v>
      </c>
      <c r="E1373">
        <v>4.3562319999999998E-3</v>
      </c>
      <c r="F1373">
        <v>4.3467710000000001E-3</v>
      </c>
    </row>
    <row r="1374" spans="1:6" x14ac:dyDescent="0.35">
      <c r="A1374" t="s">
        <v>10</v>
      </c>
      <c r="B1374" s="1">
        <v>45840</v>
      </c>
      <c r="C1374">
        <v>74.25</v>
      </c>
      <c r="D1374">
        <v>76.239999999999995</v>
      </c>
      <c r="E1374">
        <v>-2.6101783999999999E-2</v>
      </c>
      <c r="F1374">
        <v>-2.6448481999999999E-2</v>
      </c>
    </row>
    <row r="1375" spans="1:6" x14ac:dyDescent="0.35">
      <c r="A1375" t="s">
        <v>11</v>
      </c>
      <c r="B1375" s="1">
        <v>45840</v>
      </c>
      <c r="C1375">
        <v>354.22</v>
      </c>
      <c r="D1375">
        <v>355.47</v>
      </c>
      <c r="E1375">
        <v>-3.5164710000000002E-3</v>
      </c>
      <c r="F1375">
        <v>-3.5226680000000001E-3</v>
      </c>
    </row>
    <row r="1376" spans="1:6" x14ac:dyDescent="0.35">
      <c r="A1376" t="s">
        <v>6</v>
      </c>
      <c r="B1376" s="1">
        <v>45841</v>
      </c>
      <c r="C1376">
        <v>137.91</v>
      </c>
      <c r="D1376">
        <v>138.52000000000001</v>
      </c>
      <c r="E1376">
        <v>-4.4036960000000003E-3</v>
      </c>
      <c r="F1376">
        <v>-4.4134209999999998E-3</v>
      </c>
    </row>
    <row r="1377" spans="1:6" x14ac:dyDescent="0.35">
      <c r="A1377" t="s">
        <v>7</v>
      </c>
      <c r="B1377" s="1">
        <v>45841</v>
      </c>
      <c r="C1377">
        <v>275.18</v>
      </c>
      <c r="D1377">
        <v>269.89999999999998</v>
      </c>
      <c r="E1377">
        <v>1.9562801000000001E-2</v>
      </c>
      <c r="F1377">
        <v>1.9373909000000002E-2</v>
      </c>
    </row>
    <row r="1378" spans="1:6" x14ac:dyDescent="0.35">
      <c r="A1378" t="s">
        <v>8</v>
      </c>
      <c r="B1378" s="1">
        <v>45841</v>
      </c>
      <c r="C1378">
        <v>328.13</v>
      </c>
      <c r="D1378">
        <v>325.61</v>
      </c>
      <c r="E1378">
        <v>7.7393200000000001E-3</v>
      </c>
      <c r="F1378">
        <v>7.7095250000000001E-3</v>
      </c>
    </row>
    <row r="1379" spans="1:6" x14ac:dyDescent="0.35">
      <c r="A1379" t="s">
        <v>9</v>
      </c>
      <c r="B1379" s="1">
        <v>45841</v>
      </c>
      <c r="C1379">
        <v>780.67</v>
      </c>
      <c r="D1379">
        <v>779.28</v>
      </c>
      <c r="E1379">
        <v>1.783698E-3</v>
      </c>
      <c r="F1379">
        <v>1.782109E-3</v>
      </c>
    </row>
    <row r="1380" spans="1:6" x14ac:dyDescent="0.35">
      <c r="A1380" t="s">
        <v>10</v>
      </c>
      <c r="B1380" s="1">
        <v>45841</v>
      </c>
      <c r="C1380">
        <v>75.180000000000007</v>
      </c>
      <c r="D1380">
        <v>74.25</v>
      </c>
      <c r="E1380">
        <v>1.2525253E-2</v>
      </c>
      <c r="F1380">
        <v>1.244746E-2</v>
      </c>
    </row>
    <row r="1381" spans="1:6" x14ac:dyDescent="0.35">
      <c r="A1381" t="s">
        <v>11</v>
      </c>
      <c r="B1381" s="1">
        <v>45841</v>
      </c>
      <c r="C1381">
        <v>358.86</v>
      </c>
      <c r="D1381">
        <v>354.22</v>
      </c>
      <c r="E1381">
        <v>1.3099204E-2</v>
      </c>
      <c r="F1381">
        <v>1.3014151E-2</v>
      </c>
    </row>
    <row r="1382" spans="1:6" x14ac:dyDescent="0.35">
      <c r="A1382" t="s">
        <v>6</v>
      </c>
      <c r="B1382" s="1">
        <v>45845</v>
      </c>
      <c r="C1382">
        <v>134.80000000000001</v>
      </c>
      <c r="D1382">
        <v>137.91</v>
      </c>
      <c r="E1382">
        <v>-2.2550938999999999E-2</v>
      </c>
      <c r="F1382">
        <v>-2.2809099999999999E-2</v>
      </c>
    </row>
    <row r="1383" spans="1:6" x14ac:dyDescent="0.35">
      <c r="A1383" t="s">
        <v>7</v>
      </c>
      <c r="B1383" s="1">
        <v>45845</v>
      </c>
      <c r="C1383">
        <v>274.18</v>
      </c>
      <c r="D1383">
        <v>275.18</v>
      </c>
      <c r="E1383">
        <v>-3.6339850000000002E-3</v>
      </c>
      <c r="F1383">
        <v>-3.640604E-3</v>
      </c>
    </row>
    <row r="1384" spans="1:6" x14ac:dyDescent="0.35">
      <c r="A1384" t="s">
        <v>8</v>
      </c>
      <c r="B1384" s="1">
        <v>45845</v>
      </c>
      <c r="C1384">
        <v>322.73</v>
      </c>
      <c r="D1384">
        <v>328.13</v>
      </c>
      <c r="E1384">
        <v>-1.6456892000000001E-2</v>
      </c>
      <c r="F1384">
        <v>-1.6593811E-2</v>
      </c>
    </row>
    <row r="1385" spans="1:6" x14ac:dyDescent="0.35">
      <c r="A1385" t="s">
        <v>9</v>
      </c>
      <c r="B1385" s="1">
        <v>45845</v>
      </c>
      <c r="C1385">
        <v>772.87</v>
      </c>
      <c r="D1385">
        <v>780.67</v>
      </c>
      <c r="E1385">
        <v>-9.9914180000000002E-3</v>
      </c>
      <c r="F1385">
        <v>-1.0041667000000001E-2</v>
      </c>
    </row>
    <row r="1386" spans="1:6" x14ac:dyDescent="0.35">
      <c r="A1386" t="s">
        <v>10</v>
      </c>
      <c r="B1386" s="1">
        <v>45845</v>
      </c>
      <c r="C1386">
        <v>71.55</v>
      </c>
      <c r="D1386">
        <v>75.180000000000007</v>
      </c>
      <c r="E1386">
        <v>-4.8284118000000001E-2</v>
      </c>
      <c r="F1386">
        <v>-4.9488732000000001E-2</v>
      </c>
    </row>
    <row r="1387" spans="1:6" x14ac:dyDescent="0.35">
      <c r="A1387" t="s">
        <v>11</v>
      </c>
      <c r="B1387" s="1">
        <v>45845</v>
      </c>
      <c r="C1387">
        <v>356.64</v>
      </c>
      <c r="D1387">
        <v>358.86</v>
      </c>
      <c r="E1387">
        <v>-6.1862569999999997E-3</v>
      </c>
      <c r="F1387">
        <v>-6.2054709999999997E-3</v>
      </c>
    </row>
    <row r="1388" spans="1:6" x14ac:dyDescent="0.35">
      <c r="A1388" t="s">
        <v>6</v>
      </c>
      <c r="B1388" s="1">
        <v>45846</v>
      </c>
      <c r="C1388">
        <v>137.82</v>
      </c>
      <c r="D1388">
        <v>134.80000000000001</v>
      </c>
      <c r="E1388">
        <v>2.2403560999999999E-2</v>
      </c>
      <c r="F1388">
        <v>2.2156287E-2</v>
      </c>
    </row>
    <row r="1389" spans="1:6" x14ac:dyDescent="0.35">
      <c r="A1389" t="s">
        <v>7</v>
      </c>
      <c r="B1389" s="1">
        <v>45846</v>
      </c>
      <c r="C1389">
        <v>271.8</v>
      </c>
      <c r="D1389">
        <v>274.18</v>
      </c>
      <c r="E1389">
        <v>-8.6804289999999999E-3</v>
      </c>
      <c r="F1389">
        <v>-8.718323E-3</v>
      </c>
    </row>
    <row r="1390" spans="1:6" x14ac:dyDescent="0.35">
      <c r="A1390" t="s">
        <v>8</v>
      </c>
      <c r="B1390" s="1">
        <v>45846</v>
      </c>
      <c r="C1390">
        <v>316.98</v>
      </c>
      <c r="D1390">
        <v>322.73</v>
      </c>
      <c r="E1390">
        <v>-1.7816750999999999E-2</v>
      </c>
      <c r="F1390">
        <v>-1.7977380000000001E-2</v>
      </c>
    </row>
    <row r="1391" spans="1:6" x14ac:dyDescent="0.35">
      <c r="A1391" t="s">
        <v>9</v>
      </c>
      <c r="B1391" s="1">
        <v>45846</v>
      </c>
      <c r="C1391">
        <v>777.66</v>
      </c>
      <c r="D1391">
        <v>772.87</v>
      </c>
      <c r="E1391">
        <v>6.1976790000000002E-3</v>
      </c>
      <c r="F1391">
        <v>6.1785520000000003E-3</v>
      </c>
    </row>
    <row r="1392" spans="1:6" x14ac:dyDescent="0.35">
      <c r="A1392" t="s">
        <v>10</v>
      </c>
      <c r="B1392" s="1">
        <v>45846</v>
      </c>
      <c r="C1392">
        <v>71.95</v>
      </c>
      <c r="D1392">
        <v>71.55</v>
      </c>
      <c r="E1392">
        <v>5.5904960000000004E-3</v>
      </c>
      <c r="F1392">
        <v>5.5749270000000004E-3</v>
      </c>
    </row>
    <row r="1393" spans="1:6" x14ac:dyDescent="0.35">
      <c r="A1393" t="s">
        <v>11</v>
      </c>
      <c r="B1393" s="1">
        <v>45846</v>
      </c>
      <c r="C1393">
        <v>354.55</v>
      </c>
      <c r="D1393">
        <v>356.64</v>
      </c>
      <c r="E1393">
        <v>-5.8602510000000003E-3</v>
      </c>
      <c r="F1393">
        <v>-5.87749E-3</v>
      </c>
    </row>
    <row r="1394" spans="1:6" x14ac:dyDescent="0.35">
      <c r="A1394" t="s">
        <v>6</v>
      </c>
      <c r="B1394" s="1">
        <v>45847</v>
      </c>
      <c r="C1394">
        <v>138.41</v>
      </c>
      <c r="D1394">
        <v>137.82</v>
      </c>
      <c r="E1394">
        <v>4.2809459999999999E-3</v>
      </c>
      <c r="F1394">
        <v>4.2718089999999997E-3</v>
      </c>
    </row>
    <row r="1395" spans="1:6" x14ac:dyDescent="0.35">
      <c r="A1395" t="s">
        <v>7</v>
      </c>
      <c r="B1395" s="1">
        <v>45847</v>
      </c>
      <c r="C1395">
        <v>277.89999999999998</v>
      </c>
      <c r="D1395">
        <v>271.8</v>
      </c>
      <c r="E1395">
        <v>2.2442973000000001E-2</v>
      </c>
      <c r="F1395">
        <v>2.2194835E-2</v>
      </c>
    </row>
    <row r="1396" spans="1:6" x14ac:dyDescent="0.35">
      <c r="A1396" t="s">
        <v>8</v>
      </c>
      <c r="B1396" s="1">
        <v>45847</v>
      </c>
      <c r="C1396">
        <v>317.35000000000002</v>
      </c>
      <c r="D1396">
        <v>316.98</v>
      </c>
      <c r="E1396">
        <v>1.1672659999999999E-3</v>
      </c>
      <c r="F1396">
        <v>1.1665849999999999E-3</v>
      </c>
    </row>
    <row r="1397" spans="1:6" x14ac:dyDescent="0.35">
      <c r="A1397" t="s">
        <v>9</v>
      </c>
      <c r="B1397" s="1">
        <v>45847</v>
      </c>
      <c r="C1397">
        <v>786.92</v>
      </c>
      <c r="D1397">
        <v>777.66</v>
      </c>
      <c r="E1397">
        <v>1.1907516999999999E-2</v>
      </c>
      <c r="F1397">
        <v>1.1837181E-2</v>
      </c>
    </row>
    <row r="1398" spans="1:6" x14ac:dyDescent="0.35">
      <c r="A1398" t="s">
        <v>10</v>
      </c>
      <c r="B1398" s="1">
        <v>45847</v>
      </c>
      <c r="C1398">
        <v>72.260000000000005</v>
      </c>
      <c r="D1398">
        <v>71.95</v>
      </c>
      <c r="E1398">
        <v>4.3085479999999997E-3</v>
      </c>
      <c r="F1398">
        <v>4.2992919999999997E-3</v>
      </c>
    </row>
    <row r="1399" spans="1:6" x14ac:dyDescent="0.35">
      <c r="A1399" t="s">
        <v>11</v>
      </c>
      <c r="B1399" s="1">
        <v>45847</v>
      </c>
      <c r="C1399">
        <v>357.76</v>
      </c>
      <c r="D1399">
        <v>354.55</v>
      </c>
      <c r="E1399">
        <v>9.0537299999999994E-3</v>
      </c>
      <c r="F1399">
        <v>9.0129909999999997E-3</v>
      </c>
    </row>
    <row r="1400" spans="1:6" x14ac:dyDescent="0.35">
      <c r="A1400" t="s">
        <v>6</v>
      </c>
      <c r="B1400" s="1">
        <v>45848</v>
      </c>
      <c r="C1400">
        <v>144.16</v>
      </c>
      <c r="D1400">
        <v>138.41</v>
      </c>
      <c r="E1400">
        <v>4.1543241000000002E-2</v>
      </c>
      <c r="F1400">
        <v>4.0703498999999997E-2</v>
      </c>
    </row>
    <row r="1401" spans="1:6" x14ac:dyDescent="0.35">
      <c r="A1401" t="s">
        <v>7</v>
      </c>
      <c r="B1401" s="1">
        <v>45848</v>
      </c>
      <c r="C1401">
        <v>275.39999999999998</v>
      </c>
      <c r="D1401">
        <v>277.89999999999998</v>
      </c>
      <c r="E1401">
        <v>-8.9960419999999992E-3</v>
      </c>
      <c r="F1401">
        <v>-9.0367499999999996E-3</v>
      </c>
    </row>
    <row r="1402" spans="1:6" x14ac:dyDescent="0.35">
      <c r="A1402" t="s">
        <v>8</v>
      </c>
      <c r="B1402" s="1">
        <v>45848</v>
      </c>
      <c r="C1402">
        <v>325.24</v>
      </c>
      <c r="D1402">
        <v>317.35000000000002</v>
      </c>
      <c r="E1402">
        <v>2.4862140000000001E-2</v>
      </c>
      <c r="F1402">
        <v>2.4558106E-2</v>
      </c>
    </row>
    <row r="1403" spans="1:6" x14ac:dyDescent="0.35">
      <c r="A1403" t="s">
        <v>9</v>
      </c>
      <c r="B1403" s="1">
        <v>45848</v>
      </c>
      <c r="C1403">
        <v>790.65</v>
      </c>
      <c r="D1403">
        <v>786.92</v>
      </c>
      <c r="E1403">
        <v>4.7399989999999999E-3</v>
      </c>
      <c r="F1403">
        <v>4.7288010000000004E-3</v>
      </c>
    </row>
    <row r="1404" spans="1:6" x14ac:dyDescent="0.35">
      <c r="A1404" t="s">
        <v>10</v>
      </c>
      <c r="B1404" s="1">
        <v>45848</v>
      </c>
      <c r="C1404">
        <v>73.36</v>
      </c>
      <c r="D1404">
        <v>72.260000000000005</v>
      </c>
      <c r="E1404">
        <v>1.5222807E-2</v>
      </c>
      <c r="F1404">
        <v>1.5108102E-2</v>
      </c>
    </row>
    <row r="1405" spans="1:6" x14ac:dyDescent="0.35">
      <c r="A1405" t="s">
        <v>11</v>
      </c>
      <c r="B1405" s="1">
        <v>45848</v>
      </c>
      <c r="C1405">
        <v>355.88</v>
      </c>
      <c r="D1405">
        <v>357.76</v>
      </c>
      <c r="E1405">
        <v>-5.2549199999999997E-3</v>
      </c>
      <c r="F1405">
        <v>-5.2687749999999998E-3</v>
      </c>
    </row>
    <row r="1406" spans="1:6" x14ac:dyDescent="0.35">
      <c r="A1406" t="s">
        <v>6</v>
      </c>
      <c r="B1406" s="1">
        <v>45849</v>
      </c>
      <c r="C1406">
        <v>146.41999999999999</v>
      </c>
      <c r="D1406">
        <v>144.16</v>
      </c>
      <c r="E1406">
        <v>1.5677026E-2</v>
      </c>
      <c r="F1406">
        <v>1.555541E-2</v>
      </c>
    </row>
    <row r="1407" spans="1:6" x14ac:dyDescent="0.35">
      <c r="A1407" t="s">
        <v>7</v>
      </c>
      <c r="B1407" s="1">
        <v>45849</v>
      </c>
      <c r="C1407">
        <v>274.38</v>
      </c>
      <c r="D1407">
        <v>275.39999999999998</v>
      </c>
      <c r="E1407">
        <v>-3.7037039999999999E-3</v>
      </c>
      <c r="F1407">
        <v>-3.7105789999999999E-3</v>
      </c>
    </row>
    <row r="1408" spans="1:6" x14ac:dyDescent="0.35">
      <c r="A1408" t="s">
        <v>8</v>
      </c>
      <c r="B1408" s="1">
        <v>45849</v>
      </c>
      <c r="C1408">
        <v>319.47000000000003</v>
      </c>
      <c r="D1408">
        <v>325.24</v>
      </c>
      <c r="E1408">
        <v>-1.7740744999999999E-2</v>
      </c>
      <c r="F1408">
        <v>-1.7899999E-2</v>
      </c>
    </row>
    <row r="1409" spans="1:6" x14ac:dyDescent="0.35">
      <c r="A1409" t="s">
        <v>9</v>
      </c>
      <c r="B1409" s="1">
        <v>45849</v>
      </c>
      <c r="C1409">
        <v>793.01</v>
      </c>
      <c r="D1409">
        <v>790.65</v>
      </c>
      <c r="E1409">
        <v>2.984886E-3</v>
      </c>
      <c r="F1409">
        <v>2.98044E-3</v>
      </c>
    </row>
    <row r="1410" spans="1:6" x14ac:dyDescent="0.35">
      <c r="A1410" t="s">
        <v>10</v>
      </c>
      <c r="B1410" s="1">
        <v>45849</v>
      </c>
      <c r="C1410">
        <v>72.709999999999994</v>
      </c>
      <c r="D1410">
        <v>73.36</v>
      </c>
      <c r="E1410">
        <v>-8.8604140000000005E-3</v>
      </c>
      <c r="F1410">
        <v>-8.899901E-3</v>
      </c>
    </row>
    <row r="1411" spans="1:6" x14ac:dyDescent="0.35">
      <c r="A1411" t="s">
        <v>11</v>
      </c>
      <c r="B1411" s="1">
        <v>45849</v>
      </c>
      <c r="C1411">
        <v>347.93</v>
      </c>
      <c r="D1411">
        <v>355.88</v>
      </c>
      <c r="E1411">
        <v>-2.2338990999999999E-2</v>
      </c>
      <c r="F1411">
        <v>-2.2592285E-2</v>
      </c>
    </row>
    <row r="1412" spans="1:6" x14ac:dyDescent="0.35">
      <c r="A1412" t="s">
        <v>6</v>
      </c>
      <c r="B1412" s="1">
        <v>45852</v>
      </c>
      <c r="C1412">
        <v>146.24</v>
      </c>
      <c r="D1412">
        <v>146.41999999999999</v>
      </c>
      <c r="E1412">
        <v>-1.22934E-3</v>
      </c>
      <c r="F1412">
        <v>-1.2300970000000001E-3</v>
      </c>
    </row>
    <row r="1413" spans="1:6" x14ac:dyDescent="0.35">
      <c r="A1413" t="s">
        <v>7</v>
      </c>
      <c r="B1413" s="1">
        <v>45852</v>
      </c>
      <c r="C1413">
        <v>275.60000000000002</v>
      </c>
      <c r="D1413">
        <v>274.38</v>
      </c>
      <c r="E1413">
        <v>4.4463879999999999E-3</v>
      </c>
      <c r="F1413">
        <v>4.436532E-3</v>
      </c>
    </row>
    <row r="1414" spans="1:6" x14ac:dyDescent="0.35">
      <c r="A1414" t="s">
        <v>8</v>
      </c>
      <c r="B1414" s="1">
        <v>45852</v>
      </c>
      <c r="C1414">
        <v>320.92</v>
      </c>
      <c r="D1414">
        <v>319.47000000000003</v>
      </c>
      <c r="E1414">
        <v>4.538767E-3</v>
      </c>
      <c r="F1414">
        <v>4.5284979999999997E-3</v>
      </c>
    </row>
    <row r="1415" spans="1:6" x14ac:dyDescent="0.35">
      <c r="A1415" t="s">
        <v>9</v>
      </c>
      <c r="B1415" s="1">
        <v>45852</v>
      </c>
      <c r="C1415">
        <v>799.34</v>
      </c>
      <c r="D1415">
        <v>793.01</v>
      </c>
      <c r="E1415">
        <v>7.9822450000000007E-3</v>
      </c>
      <c r="F1415">
        <v>7.9505549999999998E-3</v>
      </c>
    </row>
    <row r="1416" spans="1:6" x14ac:dyDescent="0.35">
      <c r="A1416" t="s">
        <v>10</v>
      </c>
      <c r="B1416" s="1">
        <v>45852</v>
      </c>
      <c r="C1416">
        <v>72.510000000000005</v>
      </c>
      <c r="D1416">
        <v>72.709999999999994</v>
      </c>
      <c r="E1416">
        <v>-2.750653E-3</v>
      </c>
      <c r="F1416">
        <v>-2.7544430000000001E-3</v>
      </c>
    </row>
    <row r="1417" spans="1:6" x14ac:dyDescent="0.35">
      <c r="A1417" t="s">
        <v>11</v>
      </c>
      <c r="B1417" s="1">
        <v>45852</v>
      </c>
      <c r="C1417">
        <v>350.5</v>
      </c>
      <c r="D1417">
        <v>347.93</v>
      </c>
      <c r="E1417">
        <v>7.3865429999999998E-3</v>
      </c>
      <c r="F1417">
        <v>7.3593959999999998E-3</v>
      </c>
    </row>
    <row r="1418" spans="1:6" x14ac:dyDescent="0.35">
      <c r="A1418" t="s">
        <v>6</v>
      </c>
      <c r="B1418" s="1">
        <v>45853</v>
      </c>
      <c r="C1418">
        <v>155.61000000000001</v>
      </c>
      <c r="D1418">
        <v>146.24</v>
      </c>
      <c r="E1418">
        <v>6.4072756999999994E-2</v>
      </c>
      <c r="F1418">
        <v>6.2103769000000003E-2</v>
      </c>
    </row>
    <row r="1419" spans="1:6" x14ac:dyDescent="0.35">
      <c r="A1419" t="s">
        <v>7</v>
      </c>
      <c r="B1419" s="1">
        <v>45853</v>
      </c>
      <c r="C1419">
        <v>280.94</v>
      </c>
      <c r="D1419">
        <v>275.60000000000002</v>
      </c>
      <c r="E1419">
        <v>1.9375907000000001E-2</v>
      </c>
      <c r="F1419">
        <v>1.9190584E-2</v>
      </c>
    </row>
    <row r="1420" spans="1:6" x14ac:dyDescent="0.35">
      <c r="A1420" t="s">
        <v>8</v>
      </c>
      <c r="B1420" s="1">
        <v>45853</v>
      </c>
      <c r="C1420">
        <v>310.64999999999998</v>
      </c>
      <c r="D1420">
        <v>320.92</v>
      </c>
      <c r="E1420">
        <v>-3.2001744999999998E-2</v>
      </c>
      <c r="F1420">
        <v>-3.2524994000000002E-2</v>
      </c>
    </row>
    <row r="1421" spans="1:6" x14ac:dyDescent="0.35">
      <c r="A1421" t="s">
        <v>9</v>
      </c>
      <c r="B1421" s="1">
        <v>45853</v>
      </c>
      <c r="C1421">
        <v>771.75</v>
      </c>
      <c r="D1421">
        <v>799.34</v>
      </c>
      <c r="E1421">
        <v>-3.4515975999999997E-2</v>
      </c>
      <c r="F1421">
        <v>-3.5125723999999997E-2</v>
      </c>
    </row>
    <row r="1422" spans="1:6" x14ac:dyDescent="0.35">
      <c r="A1422" t="s">
        <v>10</v>
      </c>
      <c r="B1422" s="1">
        <v>45853</v>
      </c>
      <c r="C1422">
        <v>72.41</v>
      </c>
      <c r="D1422">
        <v>72.510000000000005</v>
      </c>
      <c r="E1422">
        <v>-1.37912E-3</v>
      </c>
      <c r="F1422">
        <v>-1.380072E-3</v>
      </c>
    </row>
    <row r="1423" spans="1:6" x14ac:dyDescent="0.35">
      <c r="A1423" t="s">
        <v>11</v>
      </c>
      <c r="B1423" s="1">
        <v>45853</v>
      </c>
      <c r="C1423">
        <v>347.02</v>
      </c>
      <c r="D1423">
        <v>350.5</v>
      </c>
      <c r="E1423">
        <v>-9.9286730000000007E-3</v>
      </c>
      <c r="F1423">
        <v>-9.9782910000000002E-3</v>
      </c>
    </row>
    <row r="1424" spans="1:6" x14ac:dyDescent="0.35">
      <c r="A1424" t="s">
        <v>6</v>
      </c>
      <c r="B1424" s="1">
        <v>45854</v>
      </c>
      <c r="C1424">
        <v>160.08000000000001</v>
      </c>
      <c r="D1424">
        <v>155.61000000000001</v>
      </c>
      <c r="E1424">
        <v>2.872566E-2</v>
      </c>
      <c r="F1424">
        <v>2.8320813E-2</v>
      </c>
    </row>
    <row r="1425" spans="1:6" x14ac:dyDescent="0.35">
      <c r="A1425" t="s">
        <v>7</v>
      </c>
      <c r="B1425" s="1">
        <v>45854</v>
      </c>
      <c r="C1425">
        <v>280.81</v>
      </c>
      <c r="D1425">
        <v>280.94</v>
      </c>
      <c r="E1425">
        <v>-4.6273199999999999E-4</v>
      </c>
      <c r="F1425">
        <v>-4.6283899999999999E-4</v>
      </c>
    </row>
    <row r="1426" spans="1:6" x14ac:dyDescent="0.35">
      <c r="A1426" t="s">
        <v>8</v>
      </c>
      <c r="B1426" s="1">
        <v>45854</v>
      </c>
      <c r="C1426">
        <v>311.89999999999998</v>
      </c>
      <c r="D1426">
        <v>310.64999999999998</v>
      </c>
      <c r="E1426">
        <v>4.0238210000000003E-3</v>
      </c>
      <c r="F1426">
        <v>4.0157470000000001E-3</v>
      </c>
    </row>
    <row r="1427" spans="1:6" x14ac:dyDescent="0.35">
      <c r="A1427" t="s">
        <v>9</v>
      </c>
      <c r="B1427" s="1">
        <v>45854</v>
      </c>
      <c r="C1427">
        <v>789.8</v>
      </c>
      <c r="D1427">
        <v>771.75</v>
      </c>
      <c r="E1427">
        <v>2.3388402999999999E-2</v>
      </c>
      <c r="F1427">
        <v>2.3119085000000001E-2</v>
      </c>
    </row>
    <row r="1428" spans="1:6" x14ac:dyDescent="0.35">
      <c r="A1428" t="s">
        <v>10</v>
      </c>
      <c r="B1428" s="1">
        <v>45854</v>
      </c>
      <c r="C1428">
        <v>70.849999999999994</v>
      </c>
      <c r="D1428">
        <v>72.41</v>
      </c>
      <c r="E1428">
        <v>-2.1543986000000001E-2</v>
      </c>
      <c r="F1428">
        <v>-2.1779445000000001E-2</v>
      </c>
    </row>
    <row r="1429" spans="1:6" x14ac:dyDescent="0.35">
      <c r="A1429" t="s">
        <v>11</v>
      </c>
      <c r="B1429" s="1">
        <v>45854</v>
      </c>
      <c r="C1429">
        <v>349.9</v>
      </c>
      <c r="D1429">
        <v>347.02</v>
      </c>
      <c r="E1429">
        <v>8.2992340000000008E-3</v>
      </c>
      <c r="F1429">
        <v>8.2649839999999995E-3</v>
      </c>
    </row>
    <row r="1430" spans="1:6" x14ac:dyDescent="0.35">
      <c r="A1430" t="s">
        <v>6</v>
      </c>
      <c r="B1430" s="1">
        <v>45855</v>
      </c>
      <c r="C1430">
        <v>160.41</v>
      </c>
      <c r="D1430">
        <v>160.08000000000001</v>
      </c>
      <c r="E1430">
        <v>2.0614689999999998E-3</v>
      </c>
      <c r="F1430">
        <v>2.059347E-3</v>
      </c>
    </row>
    <row r="1431" spans="1:6" x14ac:dyDescent="0.35">
      <c r="A1431" t="s">
        <v>7</v>
      </c>
      <c r="B1431" s="1">
        <v>45855</v>
      </c>
      <c r="C1431">
        <v>286.45</v>
      </c>
      <c r="D1431">
        <v>280.81</v>
      </c>
      <c r="E1431">
        <v>2.0084754999999999E-2</v>
      </c>
      <c r="F1431">
        <v>1.9885717000000001E-2</v>
      </c>
    </row>
    <row r="1432" spans="1:6" x14ac:dyDescent="0.35">
      <c r="A1432" t="s">
        <v>8</v>
      </c>
      <c r="B1432" s="1">
        <v>45855</v>
      </c>
      <c r="C1432">
        <v>315.35000000000002</v>
      </c>
      <c r="D1432">
        <v>311.89999999999998</v>
      </c>
      <c r="E1432">
        <v>1.1061237999999999E-2</v>
      </c>
      <c r="F1432">
        <v>1.1000509E-2</v>
      </c>
    </row>
    <row r="1433" spans="1:6" x14ac:dyDescent="0.35">
      <c r="A1433" t="s">
        <v>9</v>
      </c>
      <c r="B1433" s="1">
        <v>45855</v>
      </c>
      <c r="C1433">
        <v>761.5</v>
      </c>
      <c r="D1433">
        <v>789.8</v>
      </c>
      <c r="E1433">
        <v>-3.5831856000000002E-2</v>
      </c>
      <c r="F1433">
        <v>-3.6489577000000002E-2</v>
      </c>
    </row>
    <row r="1434" spans="1:6" x14ac:dyDescent="0.35">
      <c r="A1434" t="s">
        <v>10</v>
      </c>
      <c r="B1434" s="1">
        <v>45855</v>
      </c>
      <c r="C1434">
        <v>72.010000000000005</v>
      </c>
      <c r="D1434">
        <v>70.849999999999994</v>
      </c>
      <c r="E1434">
        <v>1.6372617999999999E-2</v>
      </c>
      <c r="F1434">
        <v>1.6240032000000001E-2</v>
      </c>
    </row>
    <row r="1435" spans="1:6" x14ac:dyDescent="0.35">
      <c r="A1435" t="s">
        <v>11</v>
      </c>
      <c r="B1435" s="1">
        <v>45855</v>
      </c>
      <c r="C1435">
        <v>349.81</v>
      </c>
      <c r="D1435">
        <v>349.9</v>
      </c>
      <c r="E1435">
        <v>-2.57216E-4</v>
      </c>
      <c r="F1435">
        <v>-2.5724899999999998E-4</v>
      </c>
    </row>
    <row r="1436" spans="1:6" x14ac:dyDescent="0.35">
      <c r="A1436" t="s">
        <v>6</v>
      </c>
      <c r="B1436" s="1">
        <v>45856</v>
      </c>
      <c r="C1436">
        <v>156.99</v>
      </c>
      <c r="D1436">
        <v>160.41</v>
      </c>
      <c r="E1436">
        <v>-2.1320367E-2</v>
      </c>
      <c r="F1436">
        <v>-2.1550929E-2</v>
      </c>
    </row>
    <row r="1437" spans="1:6" x14ac:dyDescent="0.35">
      <c r="A1437" t="s">
        <v>7</v>
      </c>
      <c r="B1437" s="1">
        <v>45856</v>
      </c>
      <c r="C1437">
        <v>283.33999999999997</v>
      </c>
      <c r="D1437">
        <v>286.45</v>
      </c>
      <c r="E1437">
        <v>-1.0857043E-2</v>
      </c>
      <c r="F1437">
        <v>-1.0916411000000001E-2</v>
      </c>
    </row>
    <row r="1438" spans="1:6" x14ac:dyDescent="0.35">
      <c r="A1438" t="s">
        <v>8</v>
      </c>
      <c r="B1438" s="1">
        <v>45856</v>
      </c>
      <c r="C1438">
        <v>307.95</v>
      </c>
      <c r="D1438">
        <v>315.35000000000002</v>
      </c>
      <c r="E1438">
        <v>-2.3465989999999999E-2</v>
      </c>
      <c r="F1438">
        <v>-2.3745701000000001E-2</v>
      </c>
    </row>
    <row r="1439" spans="1:6" x14ac:dyDescent="0.35">
      <c r="A1439" t="s">
        <v>9</v>
      </c>
      <c r="B1439" s="1">
        <v>45856</v>
      </c>
      <c r="C1439">
        <v>771.71</v>
      </c>
      <c r="D1439">
        <v>761.5</v>
      </c>
      <c r="E1439">
        <v>1.3407748000000001E-2</v>
      </c>
      <c r="F1439">
        <v>1.3318659E-2</v>
      </c>
    </row>
    <row r="1440" spans="1:6" x14ac:dyDescent="0.35">
      <c r="A1440" t="s">
        <v>10</v>
      </c>
      <c r="B1440" s="1">
        <v>45856</v>
      </c>
      <c r="C1440">
        <v>74.650000000000006</v>
      </c>
      <c r="D1440">
        <v>72.010000000000005</v>
      </c>
      <c r="E1440">
        <v>3.6661575000000002E-2</v>
      </c>
      <c r="F1440">
        <v>3.6005526000000003E-2</v>
      </c>
    </row>
    <row r="1441" spans="1:6" x14ac:dyDescent="0.35">
      <c r="A1441" t="s">
        <v>11</v>
      </c>
      <c r="B1441" s="1">
        <v>45856</v>
      </c>
      <c r="C1441">
        <v>349.05</v>
      </c>
      <c r="D1441">
        <v>349.81</v>
      </c>
      <c r="E1441">
        <v>-2.1726079999999999E-3</v>
      </c>
      <c r="F1441">
        <v>-2.1749719999999998E-3</v>
      </c>
    </row>
    <row r="1442" spans="1:6" x14ac:dyDescent="0.35">
      <c r="A1442" t="s">
        <v>6</v>
      </c>
      <c r="B1442" s="1">
        <v>45859</v>
      </c>
      <c r="C1442">
        <v>157</v>
      </c>
      <c r="D1442">
        <v>156.99</v>
      </c>
      <c r="E1442">
        <v>6.3698300000000006E-5</v>
      </c>
      <c r="F1442">
        <v>6.3696300000000002E-5</v>
      </c>
    </row>
    <row r="1443" spans="1:6" x14ac:dyDescent="0.35">
      <c r="A1443" t="s">
        <v>7</v>
      </c>
      <c r="B1443" s="1">
        <v>45859</v>
      </c>
      <c r="C1443">
        <v>288.20999999999998</v>
      </c>
      <c r="D1443">
        <v>283.33999999999997</v>
      </c>
      <c r="E1443">
        <v>1.7187831000000001E-2</v>
      </c>
      <c r="F1443">
        <v>1.7041791000000001E-2</v>
      </c>
    </row>
    <row r="1444" spans="1:6" x14ac:dyDescent="0.35">
      <c r="A1444" t="s">
        <v>8</v>
      </c>
      <c r="B1444" s="1">
        <v>45859</v>
      </c>
      <c r="C1444">
        <v>302.97000000000003</v>
      </c>
      <c r="D1444">
        <v>307.95</v>
      </c>
      <c r="E1444">
        <v>-1.6171456000000001E-2</v>
      </c>
      <c r="F1444">
        <v>-1.6303641000000001E-2</v>
      </c>
    </row>
    <row r="1445" spans="1:6" x14ac:dyDescent="0.35">
      <c r="A1445" t="s">
        <v>9</v>
      </c>
      <c r="B1445" s="1">
        <v>45859</v>
      </c>
      <c r="C1445">
        <v>762.18</v>
      </c>
      <c r="D1445">
        <v>771.71</v>
      </c>
      <c r="E1445">
        <v>-1.2349199E-2</v>
      </c>
      <c r="F1445">
        <v>-1.2426084E-2</v>
      </c>
    </row>
    <row r="1446" spans="1:6" x14ac:dyDescent="0.35">
      <c r="A1446" t="s">
        <v>10</v>
      </c>
      <c r="B1446" s="1">
        <v>45859</v>
      </c>
      <c r="C1446">
        <v>73.06</v>
      </c>
      <c r="D1446">
        <v>74.650000000000006</v>
      </c>
      <c r="E1446">
        <v>-2.1299397000000001E-2</v>
      </c>
      <c r="F1446">
        <v>-2.1529502999999998E-2</v>
      </c>
    </row>
    <row r="1447" spans="1:6" x14ac:dyDescent="0.35">
      <c r="A1447" t="s">
        <v>11</v>
      </c>
      <c r="B1447" s="1">
        <v>45859</v>
      </c>
      <c r="C1447">
        <v>350.94</v>
      </c>
      <c r="D1447">
        <v>349.05</v>
      </c>
      <c r="E1447">
        <v>5.4146970000000004E-3</v>
      </c>
      <c r="F1447">
        <v>5.4000899999999998E-3</v>
      </c>
    </row>
    <row r="1448" spans="1:6" x14ac:dyDescent="0.35">
      <c r="A1448" t="s">
        <v>6</v>
      </c>
      <c r="B1448" s="1">
        <v>45860</v>
      </c>
      <c r="C1448">
        <v>154.72</v>
      </c>
      <c r="D1448">
        <v>157</v>
      </c>
      <c r="E1448">
        <v>-1.4522293E-2</v>
      </c>
      <c r="F1448">
        <v>-1.4628774000000001E-2</v>
      </c>
    </row>
    <row r="1449" spans="1:6" x14ac:dyDescent="0.35">
      <c r="A1449" t="s">
        <v>7</v>
      </c>
      <c r="B1449" s="1">
        <v>45860</v>
      </c>
      <c r="C1449">
        <v>278.58999999999997</v>
      </c>
      <c r="D1449">
        <v>288.20999999999998</v>
      </c>
      <c r="E1449">
        <v>-3.3378439000000003E-2</v>
      </c>
      <c r="F1449">
        <v>-3.3948213999999997E-2</v>
      </c>
    </row>
    <row r="1450" spans="1:6" x14ac:dyDescent="0.35">
      <c r="A1450" t="s">
        <v>8</v>
      </c>
      <c r="B1450" s="1">
        <v>45860</v>
      </c>
      <c r="C1450">
        <v>304.14</v>
      </c>
      <c r="D1450">
        <v>302.97000000000003</v>
      </c>
      <c r="E1450">
        <v>3.8617690000000001E-3</v>
      </c>
      <c r="F1450">
        <v>3.8543309999999999E-3</v>
      </c>
    </row>
    <row r="1451" spans="1:6" x14ac:dyDescent="0.35">
      <c r="A1451" t="s">
        <v>9</v>
      </c>
      <c r="B1451" s="1">
        <v>45860</v>
      </c>
      <c r="C1451">
        <v>776.44</v>
      </c>
      <c r="D1451">
        <v>762.18</v>
      </c>
      <c r="E1451">
        <v>1.8709491000000002E-2</v>
      </c>
      <c r="F1451">
        <v>1.8536621999999999E-2</v>
      </c>
    </row>
    <row r="1452" spans="1:6" x14ac:dyDescent="0.35">
      <c r="A1452" t="s">
        <v>10</v>
      </c>
      <c r="B1452" s="1">
        <v>45860</v>
      </c>
      <c r="C1452">
        <v>71.989999999999995</v>
      </c>
      <c r="D1452">
        <v>73.06</v>
      </c>
      <c r="E1452">
        <v>-1.4645497E-2</v>
      </c>
      <c r="F1452">
        <v>-1.4753801E-2</v>
      </c>
    </row>
    <row r="1453" spans="1:6" x14ac:dyDescent="0.35">
      <c r="A1453" t="s">
        <v>11</v>
      </c>
      <c r="B1453" s="1">
        <v>45860</v>
      </c>
      <c r="C1453">
        <v>351.86</v>
      </c>
      <c r="D1453">
        <v>350.94</v>
      </c>
      <c r="E1453">
        <v>2.6215309999999999E-3</v>
      </c>
      <c r="F1453">
        <v>2.6181009999999998E-3</v>
      </c>
    </row>
    <row r="1454" spans="1:6" x14ac:dyDescent="0.35">
      <c r="A1454" t="s">
        <v>6</v>
      </c>
      <c r="B1454" s="1">
        <v>45861</v>
      </c>
      <c r="C1454">
        <v>158.65</v>
      </c>
      <c r="D1454">
        <v>154.72</v>
      </c>
      <c r="E1454">
        <v>2.5400724E-2</v>
      </c>
      <c r="F1454">
        <v>2.5083485999999999E-2</v>
      </c>
    </row>
    <row r="1455" spans="1:6" x14ac:dyDescent="0.35">
      <c r="A1455" t="s">
        <v>7</v>
      </c>
      <c r="B1455" s="1">
        <v>45861</v>
      </c>
      <c r="C1455">
        <v>283.69</v>
      </c>
      <c r="D1455">
        <v>278.58999999999997</v>
      </c>
      <c r="E1455">
        <v>1.8306472000000001E-2</v>
      </c>
      <c r="F1455">
        <v>1.8140926000000002E-2</v>
      </c>
    </row>
    <row r="1456" spans="1:6" x14ac:dyDescent="0.35">
      <c r="A1456" t="s">
        <v>8</v>
      </c>
      <c r="B1456" s="1">
        <v>45861</v>
      </c>
      <c r="C1456">
        <v>308.66000000000003</v>
      </c>
      <c r="D1456">
        <v>304.14</v>
      </c>
      <c r="E1456">
        <v>1.4861577000000001E-2</v>
      </c>
      <c r="F1456">
        <v>1.4752226E-2</v>
      </c>
    </row>
    <row r="1457" spans="1:6" x14ac:dyDescent="0.35">
      <c r="A1457" t="s">
        <v>9</v>
      </c>
      <c r="B1457" s="1">
        <v>45861</v>
      </c>
      <c r="C1457">
        <v>798.89</v>
      </c>
      <c r="D1457">
        <v>776.44</v>
      </c>
      <c r="E1457">
        <v>2.8914018E-2</v>
      </c>
      <c r="F1457">
        <v>2.8503893999999998E-2</v>
      </c>
    </row>
    <row r="1458" spans="1:6" x14ac:dyDescent="0.35">
      <c r="A1458" t="s">
        <v>10</v>
      </c>
      <c r="B1458" s="1">
        <v>45861</v>
      </c>
      <c r="C1458">
        <v>73.27</v>
      </c>
      <c r="D1458">
        <v>71.989999999999995</v>
      </c>
      <c r="E1458">
        <v>1.7780246999999999E-2</v>
      </c>
      <c r="F1458">
        <v>1.7624028E-2</v>
      </c>
    </row>
    <row r="1459" spans="1:6" x14ac:dyDescent="0.35">
      <c r="A1459" t="s">
        <v>11</v>
      </c>
      <c r="B1459" s="1">
        <v>45861</v>
      </c>
      <c r="C1459">
        <v>355.29</v>
      </c>
      <c r="D1459">
        <v>351.86</v>
      </c>
      <c r="E1459">
        <v>9.7481949999999994E-3</v>
      </c>
      <c r="F1459">
        <v>9.7009880000000007E-3</v>
      </c>
    </row>
    <row r="1460" spans="1:6" x14ac:dyDescent="0.35">
      <c r="A1460" t="s">
        <v>6</v>
      </c>
      <c r="B1460" s="1">
        <v>45862</v>
      </c>
      <c r="C1460">
        <v>162.12</v>
      </c>
      <c r="D1460">
        <v>158.65</v>
      </c>
      <c r="E1460">
        <v>2.1872045E-2</v>
      </c>
      <c r="F1460">
        <v>2.1636283999999999E-2</v>
      </c>
    </row>
    <row r="1461" spans="1:6" x14ac:dyDescent="0.35">
      <c r="A1461" t="s">
        <v>7</v>
      </c>
      <c r="B1461" s="1">
        <v>45862</v>
      </c>
      <c r="C1461">
        <v>288.70999999999998</v>
      </c>
      <c r="D1461">
        <v>283.69</v>
      </c>
      <c r="E1461">
        <v>1.7695372000000001E-2</v>
      </c>
      <c r="F1461">
        <v>1.7540631000000001E-2</v>
      </c>
    </row>
    <row r="1462" spans="1:6" x14ac:dyDescent="0.35">
      <c r="A1462" t="s">
        <v>8</v>
      </c>
      <c r="B1462" s="1">
        <v>45862</v>
      </c>
      <c r="C1462">
        <v>308.25</v>
      </c>
      <c r="D1462">
        <v>308.66000000000003</v>
      </c>
      <c r="E1462">
        <v>-1.3283220000000001E-3</v>
      </c>
      <c r="F1462">
        <v>-1.329205E-3</v>
      </c>
    </row>
    <row r="1463" spans="1:6" x14ac:dyDescent="0.35">
      <c r="A1463" t="s">
        <v>9</v>
      </c>
      <c r="B1463" s="1">
        <v>45862</v>
      </c>
      <c r="C1463">
        <v>805.43</v>
      </c>
      <c r="D1463">
        <v>798.89</v>
      </c>
      <c r="E1463">
        <v>8.1863590000000007E-3</v>
      </c>
      <c r="F1463">
        <v>8.1530319999999993E-3</v>
      </c>
    </row>
    <row r="1464" spans="1:6" x14ac:dyDescent="0.35">
      <c r="A1464" t="s">
        <v>10</v>
      </c>
      <c r="B1464" s="1">
        <v>45862</v>
      </c>
      <c r="C1464">
        <v>74.040000000000006</v>
      </c>
      <c r="D1464">
        <v>73.27</v>
      </c>
      <c r="E1464">
        <v>1.0509075999999999E-2</v>
      </c>
      <c r="F1464">
        <v>1.045424E-2</v>
      </c>
    </row>
    <row r="1465" spans="1:6" x14ac:dyDescent="0.35">
      <c r="A1465" t="s">
        <v>11</v>
      </c>
      <c r="B1465" s="1">
        <v>45862</v>
      </c>
      <c r="C1465">
        <v>353.97</v>
      </c>
      <c r="D1465">
        <v>355.29</v>
      </c>
      <c r="E1465">
        <v>-3.7152750000000001E-3</v>
      </c>
      <c r="F1465">
        <v>-3.7221939999999998E-3</v>
      </c>
    </row>
    <row r="1466" spans="1:6" x14ac:dyDescent="0.35">
      <c r="A1466" t="s">
        <v>6</v>
      </c>
      <c r="B1466" s="1">
        <v>45863</v>
      </c>
      <c r="C1466">
        <v>166.47</v>
      </c>
      <c r="D1466">
        <v>162.12</v>
      </c>
      <c r="E1466">
        <v>2.6831976E-2</v>
      </c>
      <c r="F1466">
        <v>2.6478311000000001E-2</v>
      </c>
    </row>
    <row r="1467" spans="1:6" x14ac:dyDescent="0.35">
      <c r="A1467" t="s">
        <v>7</v>
      </c>
      <c r="B1467" s="1">
        <v>45863</v>
      </c>
      <c r="C1467">
        <v>290.18</v>
      </c>
      <c r="D1467">
        <v>288.70999999999998</v>
      </c>
      <c r="E1467">
        <v>5.0916140000000004E-3</v>
      </c>
      <c r="F1467">
        <v>5.0786959999999997E-3</v>
      </c>
    </row>
    <row r="1468" spans="1:6" x14ac:dyDescent="0.35">
      <c r="A1468" t="s">
        <v>8</v>
      </c>
      <c r="B1468" s="1">
        <v>45863</v>
      </c>
      <c r="C1468">
        <v>311.61</v>
      </c>
      <c r="D1468">
        <v>308.25</v>
      </c>
      <c r="E1468">
        <v>1.0900243E-2</v>
      </c>
      <c r="F1468">
        <v>1.0841264E-2</v>
      </c>
    </row>
    <row r="1469" spans="1:6" x14ac:dyDescent="0.35">
      <c r="A1469" t="s">
        <v>9</v>
      </c>
      <c r="B1469" s="1">
        <v>45863</v>
      </c>
      <c r="C1469">
        <v>812.69</v>
      </c>
      <c r="D1469">
        <v>805.43</v>
      </c>
      <c r="E1469">
        <v>9.0138189999999993E-3</v>
      </c>
      <c r="F1469">
        <v>8.9734370000000008E-3</v>
      </c>
    </row>
    <row r="1470" spans="1:6" x14ac:dyDescent="0.35">
      <c r="A1470" t="s">
        <v>10</v>
      </c>
      <c r="B1470" s="1">
        <v>45863</v>
      </c>
      <c r="C1470">
        <v>74.209999999999994</v>
      </c>
      <c r="D1470">
        <v>74.040000000000006</v>
      </c>
      <c r="E1470">
        <v>2.2960559999999999E-3</v>
      </c>
      <c r="F1470">
        <v>2.2934240000000001E-3</v>
      </c>
    </row>
    <row r="1471" spans="1:6" x14ac:dyDescent="0.35">
      <c r="A1471" t="s">
        <v>11</v>
      </c>
      <c r="B1471" s="1">
        <v>45863</v>
      </c>
      <c r="C1471">
        <v>357.04</v>
      </c>
      <c r="D1471">
        <v>353.97</v>
      </c>
      <c r="E1471">
        <v>8.6730509999999993E-3</v>
      </c>
      <c r="F1471">
        <v>8.6356569999999997E-3</v>
      </c>
    </row>
    <row r="1472" spans="1:6" x14ac:dyDescent="0.35">
      <c r="A1472" t="s">
        <v>6</v>
      </c>
      <c r="B1472" s="1">
        <v>45866</v>
      </c>
      <c r="C1472">
        <v>173.66</v>
      </c>
      <c r="D1472">
        <v>166.47</v>
      </c>
      <c r="E1472">
        <v>4.3190964999999998E-2</v>
      </c>
      <c r="F1472">
        <v>4.2284252000000001E-2</v>
      </c>
    </row>
    <row r="1473" spans="1:6" x14ac:dyDescent="0.35">
      <c r="A1473" t="s">
        <v>7</v>
      </c>
      <c r="B1473" s="1">
        <v>45866</v>
      </c>
      <c r="C1473">
        <v>294.3</v>
      </c>
      <c r="D1473">
        <v>290.18</v>
      </c>
      <c r="E1473">
        <v>1.4198084E-2</v>
      </c>
      <c r="F1473">
        <v>1.4098235000000001E-2</v>
      </c>
    </row>
    <row r="1474" spans="1:6" x14ac:dyDescent="0.35">
      <c r="A1474" t="s">
        <v>8</v>
      </c>
      <c r="B1474" s="1">
        <v>45866</v>
      </c>
      <c r="C1474">
        <v>310.74</v>
      </c>
      <c r="D1474">
        <v>311.61</v>
      </c>
      <c r="E1474">
        <v>-2.7919519999999999E-3</v>
      </c>
      <c r="F1474">
        <v>-2.7958560000000002E-3</v>
      </c>
    </row>
    <row r="1475" spans="1:6" x14ac:dyDescent="0.35">
      <c r="A1475" t="s">
        <v>9</v>
      </c>
      <c r="B1475" s="1">
        <v>45866</v>
      </c>
      <c r="C1475">
        <v>808.11</v>
      </c>
      <c r="D1475">
        <v>812.69</v>
      </c>
      <c r="E1475">
        <v>-5.6356050000000001E-3</v>
      </c>
      <c r="F1475">
        <v>-5.651545E-3</v>
      </c>
    </row>
    <row r="1476" spans="1:6" x14ac:dyDescent="0.35">
      <c r="A1476" t="s">
        <v>10</v>
      </c>
      <c r="B1476" s="1">
        <v>45866</v>
      </c>
      <c r="C1476">
        <v>75.91</v>
      </c>
      <c r="D1476">
        <v>74.209999999999994</v>
      </c>
      <c r="E1476">
        <v>2.2907963999999999E-2</v>
      </c>
      <c r="F1476">
        <v>2.2649516000000001E-2</v>
      </c>
    </row>
    <row r="1477" spans="1:6" x14ac:dyDescent="0.35">
      <c r="A1477" t="s">
        <v>11</v>
      </c>
      <c r="B1477" s="1">
        <v>45866</v>
      </c>
      <c r="C1477">
        <v>355.47</v>
      </c>
      <c r="D1477">
        <v>357.04</v>
      </c>
      <c r="E1477">
        <v>-4.3972660000000004E-3</v>
      </c>
      <c r="F1477">
        <v>-4.4069629999999999E-3</v>
      </c>
    </row>
    <row r="1478" spans="1:6" x14ac:dyDescent="0.35">
      <c r="A1478" t="s">
        <v>6</v>
      </c>
      <c r="B1478" s="1">
        <v>45867</v>
      </c>
      <c r="C1478">
        <v>177.44</v>
      </c>
      <c r="D1478">
        <v>173.66</v>
      </c>
      <c r="E1478">
        <v>2.1766671000000001E-2</v>
      </c>
      <c r="F1478">
        <v>2.1533159E-2</v>
      </c>
    </row>
    <row r="1479" spans="1:6" x14ac:dyDescent="0.35">
      <c r="A1479" t="s">
        <v>7</v>
      </c>
      <c r="B1479" s="1">
        <v>45867</v>
      </c>
      <c r="C1479">
        <v>297.42</v>
      </c>
      <c r="D1479">
        <v>294.3</v>
      </c>
      <c r="E1479">
        <v>1.0601427E-2</v>
      </c>
      <c r="F1479">
        <v>1.0545626000000001E-2</v>
      </c>
    </row>
    <row r="1480" spans="1:6" x14ac:dyDescent="0.35">
      <c r="A1480" t="s">
        <v>8</v>
      </c>
      <c r="B1480" s="1">
        <v>45867</v>
      </c>
      <c r="C1480">
        <v>308.54000000000002</v>
      </c>
      <c r="D1480">
        <v>310.74</v>
      </c>
      <c r="E1480">
        <v>-7.0798739999999999E-3</v>
      </c>
      <c r="F1480">
        <v>-7.1050549999999999E-3</v>
      </c>
    </row>
    <row r="1481" spans="1:6" x14ac:dyDescent="0.35">
      <c r="A1481" t="s">
        <v>9</v>
      </c>
      <c r="B1481" s="1">
        <v>45867</v>
      </c>
      <c r="C1481">
        <v>762.95</v>
      </c>
      <c r="D1481">
        <v>808.11</v>
      </c>
      <c r="E1481">
        <v>-5.5883480999999999E-2</v>
      </c>
      <c r="F1481">
        <v>-5.7505689999999998E-2</v>
      </c>
    </row>
    <row r="1482" spans="1:6" x14ac:dyDescent="0.35">
      <c r="A1482" t="s">
        <v>10</v>
      </c>
      <c r="B1482" s="1">
        <v>45867</v>
      </c>
      <c r="C1482">
        <v>76.34</v>
      </c>
      <c r="D1482">
        <v>75.91</v>
      </c>
      <c r="E1482">
        <v>5.6646029999999998E-3</v>
      </c>
      <c r="F1482">
        <v>5.6486189999999997E-3</v>
      </c>
    </row>
    <row r="1483" spans="1:6" x14ac:dyDescent="0.35">
      <c r="A1483" t="s">
        <v>11</v>
      </c>
      <c r="B1483" s="1">
        <v>45867</v>
      </c>
      <c r="C1483">
        <v>351.29</v>
      </c>
      <c r="D1483">
        <v>355.47</v>
      </c>
      <c r="E1483">
        <v>-1.175908E-2</v>
      </c>
      <c r="F1483">
        <v>-1.1828764E-2</v>
      </c>
    </row>
    <row r="1484" spans="1:6" x14ac:dyDescent="0.35">
      <c r="A1484" t="s">
        <v>6</v>
      </c>
      <c r="B1484" s="1">
        <v>45868</v>
      </c>
      <c r="C1484">
        <v>179.51</v>
      </c>
      <c r="D1484">
        <v>177.44</v>
      </c>
      <c r="E1484">
        <v>1.1665915000000001E-2</v>
      </c>
      <c r="F1484">
        <v>1.1598393E-2</v>
      </c>
    </row>
    <row r="1485" spans="1:6" x14ac:dyDescent="0.35">
      <c r="A1485" t="s">
        <v>7</v>
      </c>
      <c r="B1485" s="1">
        <v>45868</v>
      </c>
      <c r="C1485">
        <v>302.62</v>
      </c>
      <c r="D1485">
        <v>297.42</v>
      </c>
      <c r="E1485">
        <v>1.7483693000000002E-2</v>
      </c>
      <c r="F1485">
        <v>1.7332612000000001E-2</v>
      </c>
    </row>
    <row r="1486" spans="1:6" x14ac:dyDescent="0.35">
      <c r="A1486" t="s">
        <v>8</v>
      </c>
      <c r="B1486" s="1">
        <v>45868</v>
      </c>
      <c r="C1486">
        <v>303.41000000000003</v>
      </c>
      <c r="D1486">
        <v>308.54000000000002</v>
      </c>
      <c r="E1486">
        <v>-1.6626694000000001E-2</v>
      </c>
      <c r="F1486">
        <v>-1.6766468E-2</v>
      </c>
    </row>
    <row r="1487" spans="1:6" x14ac:dyDescent="0.35">
      <c r="A1487" t="s">
        <v>9</v>
      </c>
      <c r="B1487" s="1">
        <v>45868</v>
      </c>
      <c r="C1487">
        <v>760.08</v>
      </c>
      <c r="D1487">
        <v>762.95</v>
      </c>
      <c r="E1487">
        <v>-3.7617140000000002E-3</v>
      </c>
      <c r="F1487">
        <v>-3.7688069999999999E-3</v>
      </c>
    </row>
    <row r="1488" spans="1:6" x14ac:dyDescent="0.35">
      <c r="A1488" t="s">
        <v>10</v>
      </c>
      <c r="B1488" s="1">
        <v>45868</v>
      </c>
      <c r="C1488">
        <v>81.739999999999995</v>
      </c>
      <c r="D1488">
        <v>76.34</v>
      </c>
      <c r="E1488">
        <v>7.0736179999999996E-2</v>
      </c>
      <c r="F1488">
        <v>6.8346430999999999E-2</v>
      </c>
    </row>
    <row r="1489" spans="1:6" x14ac:dyDescent="0.35">
      <c r="A1489" t="s">
        <v>11</v>
      </c>
      <c r="B1489" s="1">
        <v>45868</v>
      </c>
      <c r="C1489">
        <v>350.91</v>
      </c>
      <c r="D1489">
        <v>351.29</v>
      </c>
      <c r="E1489">
        <v>-1.081727E-3</v>
      </c>
      <c r="F1489">
        <v>-1.0823129999999999E-3</v>
      </c>
    </row>
    <row r="1490" spans="1:6" x14ac:dyDescent="0.35">
      <c r="A1490" t="s">
        <v>6</v>
      </c>
      <c r="B1490" s="1">
        <v>45869</v>
      </c>
      <c r="C1490">
        <v>176.31</v>
      </c>
      <c r="D1490">
        <v>179.51</v>
      </c>
      <c r="E1490">
        <v>-1.7826305000000001E-2</v>
      </c>
      <c r="F1490">
        <v>-1.7987106999999999E-2</v>
      </c>
    </row>
    <row r="1491" spans="1:6" x14ac:dyDescent="0.35">
      <c r="A1491" t="s">
        <v>7</v>
      </c>
      <c r="B1491" s="1">
        <v>45869</v>
      </c>
      <c r="C1491">
        <v>293.7</v>
      </c>
      <c r="D1491">
        <v>302.62</v>
      </c>
      <c r="E1491">
        <v>-2.9475910000000001E-2</v>
      </c>
      <c r="F1491">
        <v>-2.9919055E-2</v>
      </c>
    </row>
    <row r="1492" spans="1:6" x14ac:dyDescent="0.35">
      <c r="A1492" t="s">
        <v>8</v>
      </c>
      <c r="B1492" s="1">
        <v>45869</v>
      </c>
      <c r="C1492">
        <v>299.31</v>
      </c>
      <c r="D1492">
        <v>303.41000000000003</v>
      </c>
      <c r="E1492">
        <v>-1.3513068E-2</v>
      </c>
      <c r="F1492">
        <v>-1.3605201000000001E-2</v>
      </c>
    </row>
    <row r="1493" spans="1:6" x14ac:dyDescent="0.35">
      <c r="A1493" t="s">
        <v>9</v>
      </c>
      <c r="B1493" s="1">
        <v>45869</v>
      </c>
      <c r="C1493">
        <v>740.07</v>
      </c>
      <c r="D1493">
        <v>760.08</v>
      </c>
      <c r="E1493">
        <v>-2.6326176E-2</v>
      </c>
      <c r="F1493">
        <v>-2.6678915000000001E-2</v>
      </c>
    </row>
    <row r="1494" spans="1:6" x14ac:dyDescent="0.35">
      <c r="A1494" t="s">
        <v>10</v>
      </c>
      <c r="B1494" s="1">
        <v>45869</v>
      </c>
      <c r="C1494">
        <v>80.37</v>
      </c>
      <c r="D1494">
        <v>81.739999999999995</v>
      </c>
      <c r="E1494">
        <v>-1.6760460000000001E-2</v>
      </c>
      <c r="F1494">
        <v>-1.6902506000000001E-2</v>
      </c>
    </row>
    <row r="1495" spans="1:6" x14ac:dyDescent="0.35">
      <c r="A1495" t="s">
        <v>11</v>
      </c>
      <c r="B1495" s="1">
        <v>45869</v>
      </c>
      <c r="C1495">
        <v>345.47</v>
      </c>
      <c r="D1495">
        <v>350.91</v>
      </c>
      <c r="E1495">
        <v>-1.5502551E-2</v>
      </c>
      <c r="F1495">
        <v>-1.5623972E-2</v>
      </c>
    </row>
    <row r="1496" spans="1:6" x14ac:dyDescent="0.35">
      <c r="A1496" t="s">
        <v>6</v>
      </c>
      <c r="B1496" s="1">
        <v>45870</v>
      </c>
      <c r="C1496">
        <v>171.7</v>
      </c>
      <c r="D1496">
        <v>176.31</v>
      </c>
      <c r="E1496">
        <v>-2.6147126999999999E-2</v>
      </c>
      <c r="F1496">
        <v>-2.6495041E-2</v>
      </c>
    </row>
    <row r="1497" spans="1:6" x14ac:dyDescent="0.35">
      <c r="A1497" t="s">
        <v>7</v>
      </c>
      <c r="B1497" s="1">
        <v>45870</v>
      </c>
      <c r="C1497">
        <v>288.64</v>
      </c>
      <c r="D1497">
        <v>293.7</v>
      </c>
      <c r="E1497">
        <v>-1.7228463999999999E-2</v>
      </c>
      <c r="F1497">
        <v>-1.7378601E-2</v>
      </c>
    </row>
    <row r="1498" spans="1:6" x14ac:dyDescent="0.35">
      <c r="A1498" t="s">
        <v>8</v>
      </c>
      <c r="B1498" s="1">
        <v>45870</v>
      </c>
      <c r="C1498">
        <v>294.27</v>
      </c>
      <c r="D1498">
        <v>299.31</v>
      </c>
      <c r="E1498">
        <v>-1.6838729E-2</v>
      </c>
      <c r="F1498">
        <v>-1.6982112000000001E-2</v>
      </c>
    </row>
    <row r="1499" spans="1:6" x14ac:dyDescent="0.35">
      <c r="A1499" t="s">
        <v>9</v>
      </c>
      <c r="B1499" s="1">
        <v>45870</v>
      </c>
      <c r="C1499">
        <v>762.33</v>
      </c>
      <c r="D1499">
        <v>740.07</v>
      </c>
      <c r="E1499">
        <v>3.0078236000000001E-2</v>
      </c>
      <c r="F1499">
        <v>2.9634756000000002E-2</v>
      </c>
    </row>
    <row r="1500" spans="1:6" x14ac:dyDescent="0.35">
      <c r="A1500" t="s">
        <v>10</v>
      </c>
      <c r="B1500" s="1">
        <v>45870</v>
      </c>
      <c r="C1500">
        <v>74.45</v>
      </c>
      <c r="D1500">
        <v>80.37</v>
      </c>
      <c r="E1500">
        <v>-7.3659325999999997E-2</v>
      </c>
      <c r="F1500">
        <v>-7.6513212999999997E-2</v>
      </c>
    </row>
    <row r="1501" spans="1:6" x14ac:dyDescent="0.35">
      <c r="A1501" t="s">
        <v>11</v>
      </c>
      <c r="B1501" s="1">
        <v>45870</v>
      </c>
      <c r="C1501">
        <v>339.35</v>
      </c>
      <c r="D1501">
        <v>345.47</v>
      </c>
      <c r="E1501">
        <v>-1.7714997E-2</v>
      </c>
      <c r="F1501">
        <v>-1.7873785999999999E-2</v>
      </c>
    </row>
    <row r="1502" spans="1:6" x14ac:dyDescent="0.35">
      <c r="A1502" t="s">
        <v>6</v>
      </c>
      <c r="B1502" s="1">
        <v>45873</v>
      </c>
      <c r="C1502">
        <v>176.78</v>
      </c>
      <c r="D1502">
        <v>171.7</v>
      </c>
      <c r="E1502">
        <v>2.9586488000000001E-2</v>
      </c>
      <c r="F1502">
        <v>2.9157254000000001E-2</v>
      </c>
    </row>
    <row r="1503" spans="1:6" x14ac:dyDescent="0.35">
      <c r="A1503" t="s">
        <v>7</v>
      </c>
      <c r="B1503" s="1">
        <v>45873</v>
      </c>
      <c r="C1503">
        <v>297.72000000000003</v>
      </c>
      <c r="D1503">
        <v>288.64</v>
      </c>
      <c r="E1503">
        <v>3.1457870999999998E-2</v>
      </c>
      <c r="F1503">
        <v>3.0973211E-2</v>
      </c>
    </row>
    <row r="1504" spans="1:6" x14ac:dyDescent="0.35">
      <c r="A1504" t="s">
        <v>8</v>
      </c>
      <c r="B1504" s="1">
        <v>45873</v>
      </c>
      <c r="C1504">
        <v>298.58999999999997</v>
      </c>
      <c r="D1504">
        <v>294.27</v>
      </c>
      <c r="E1504">
        <v>1.4680396E-2</v>
      </c>
      <c r="F1504">
        <v>1.4573681999999999E-2</v>
      </c>
    </row>
    <row r="1505" spans="1:6" x14ac:dyDescent="0.35">
      <c r="A1505" t="s">
        <v>9</v>
      </c>
      <c r="B1505" s="1">
        <v>45873</v>
      </c>
      <c r="C1505">
        <v>769</v>
      </c>
      <c r="D1505">
        <v>762.33</v>
      </c>
      <c r="E1505">
        <v>8.7494919999999993E-3</v>
      </c>
      <c r="F1505">
        <v>8.7114370000000007E-3</v>
      </c>
    </row>
    <row r="1506" spans="1:6" x14ac:dyDescent="0.35">
      <c r="A1506" t="s">
        <v>10</v>
      </c>
      <c r="B1506" s="1">
        <v>45873</v>
      </c>
      <c r="C1506">
        <v>76.53</v>
      </c>
      <c r="D1506">
        <v>74.45</v>
      </c>
      <c r="E1506">
        <v>2.7938213999999999E-2</v>
      </c>
      <c r="F1506">
        <v>2.7555062000000002E-2</v>
      </c>
    </row>
    <row r="1507" spans="1:6" x14ac:dyDescent="0.35">
      <c r="A1507" t="s">
        <v>11</v>
      </c>
      <c r="B1507" s="1">
        <v>45873</v>
      </c>
      <c r="C1507">
        <v>342.15</v>
      </c>
      <c r="D1507">
        <v>339.35</v>
      </c>
      <c r="E1507">
        <v>8.2510680000000003E-3</v>
      </c>
      <c r="F1507">
        <v>8.2172140000000005E-3</v>
      </c>
    </row>
    <row r="1508" spans="1:6" x14ac:dyDescent="0.35">
      <c r="A1508" t="s">
        <v>6</v>
      </c>
      <c r="B1508" s="1">
        <v>45874</v>
      </c>
      <c r="C1508">
        <v>174.31</v>
      </c>
      <c r="D1508">
        <v>176.78</v>
      </c>
      <c r="E1508">
        <v>-1.3972169E-2</v>
      </c>
      <c r="F1508">
        <v>-1.4070698E-2</v>
      </c>
    </row>
    <row r="1509" spans="1:6" x14ac:dyDescent="0.35">
      <c r="A1509" t="s">
        <v>7</v>
      </c>
      <c r="B1509" s="1">
        <v>45874</v>
      </c>
      <c r="C1509">
        <v>292.93</v>
      </c>
      <c r="D1509">
        <v>297.72000000000003</v>
      </c>
      <c r="E1509">
        <v>-1.6088943000000001E-2</v>
      </c>
      <c r="F1509">
        <v>-1.6219774999999999E-2</v>
      </c>
    </row>
    <row r="1510" spans="1:6" x14ac:dyDescent="0.35">
      <c r="A1510" t="s">
        <v>8</v>
      </c>
      <c r="B1510" s="1">
        <v>45874</v>
      </c>
      <c r="C1510">
        <v>296.64</v>
      </c>
      <c r="D1510">
        <v>298.58999999999997</v>
      </c>
      <c r="E1510">
        <v>-6.5306940000000001E-3</v>
      </c>
      <c r="F1510">
        <v>-6.552113E-3</v>
      </c>
    </row>
    <row r="1511" spans="1:6" x14ac:dyDescent="0.35">
      <c r="A1511" t="s">
        <v>9</v>
      </c>
      <c r="B1511" s="1">
        <v>45874</v>
      </c>
      <c r="C1511">
        <v>765.95</v>
      </c>
      <c r="D1511">
        <v>769</v>
      </c>
      <c r="E1511">
        <v>-3.9661899999999996E-3</v>
      </c>
      <c r="F1511">
        <v>-3.974076E-3</v>
      </c>
    </row>
    <row r="1512" spans="1:6" x14ac:dyDescent="0.35">
      <c r="A1512" t="s">
        <v>10</v>
      </c>
      <c r="B1512" s="1">
        <v>45874</v>
      </c>
      <c r="C1512">
        <v>76.63</v>
      </c>
      <c r="D1512">
        <v>76.53</v>
      </c>
      <c r="E1512">
        <v>1.306677E-3</v>
      </c>
      <c r="F1512">
        <v>1.3058239999999999E-3</v>
      </c>
    </row>
    <row r="1513" spans="1:6" x14ac:dyDescent="0.35">
      <c r="A1513" t="s">
        <v>11</v>
      </c>
      <c r="B1513" s="1">
        <v>45874</v>
      </c>
      <c r="C1513">
        <v>337.43</v>
      </c>
      <c r="D1513">
        <v>342.15</v>
      </c>
      <c r="E1513">
        <v>-1.3795119E-2</v>
      </c>
      <c r="F1513">
        <v>-1.3891156E-2</v>
      </c>
    </row>
    <row r="1514" spans="1:6" x14ac:dyDescent="0.35">
      <c r="A1514" t="s">
        <v>6</v>
      </c>
      <c r="B1514" s="1">
        <v>45875</v>
      </c>
      <c r="C1514">
        <v>163.12</v>
      </c>
      <c r="D1514">
        <v>174.31</v>
      </c>
      <c r="E1514">
        <v>-6.4195973000000003E-2</v>
      </c>
      <c r="F1514">
        <v>-6.6349196999999999E-2</v>
      </c>
    </row>
    <row r="1515" spans="1:6" x14ac:dyDescent="0.35">
      <c r="A1515" t="s">
        <v>7</v>
      </c>
      <c r="B1515" s="1">
        <v>45875</v>
      </c>
      <c r="C1515">
        <v>301.67</v>
      </c>
      <c r="D1515">
        <v>292.93</v>
      </c>
      <c r="E1515">
        <v>2.9836479999999999E-2</v>
      </c>
      <c r="F1515">
        <v>2.9400032E-2</v>
      </c>
    </row>
    <row r="1516" spans="1:6" x14ac:dyDescent="0.35">
      <c r="A1516" t="s">
        <v>8</v>
      </c>
      <c r="B1516" s="1">
        <v>45875</v>
      </c>
      <c r="C1516">
        <v>295.54000000000002</v>
      </c>
      <c r="D1516">
        <v>296.64</v>
      </c>
      <c r="E1516">
        <v>-3.7081990000000001E-3</v>
      </c>
      <c r="F1516">
        <v>-3.7150909999999998E-3</v>
      </c>
    </row>
    <row r="1517" spans="1:6" x14ac:dyDescent="0.35">
      <c r="A1517" t="s">
        <v>9</v>
      </c>
      <c r="B1517" s="1">
        <v>45875</v>
      </c>
      <c r="C1517">
        <v>746.37</v>
      </c>
      <c r="D1517">
        <v>765.95</v>
      </c>
      <c r="E1517">
        <v>-2.5563025999999999E-2</v>
      </c>
      <c r="F1517">
        <v>-2.5895438E-2</v>
      </c>
    </row>
    <row r="1518" spans="1:6" x14ac:dyDescent="0.35">
      <c r="A1518" t="s">
        <v>10</v>
      </c>
      <c r="B1518" s="1">
        <v>45875</v>
      </c>
      <c r="C1518">
        <v>75.319999999999993</v>
      </c>
      <c r="D1518">
        <v>76.63</v>
      </c>
      <c r="E1518">
        <v>-1.7095132999999998E-2</v>
      </c>
      <c r="F1518">
        <v>-1.7242941000000001E-2</v>
      </c>
    </row>
    <row r="1519" spans="1:6" x14ac:dyDescent="0.35">
      <c r="A1519" t="s">
        <v>11</v>
      </c>
      <c r="B1519" s="1">
        <v>45875</v>
      </c>
      <c r="C1519">
        <v>339.74</v>
      </c>
      <c r="D1519">
        <v>337.43</v>
      </c>
      <c r="E1519">
        <v>6.8458640000000001E-3</v>
      </c>
      <c r="F1519">
        <v>6.8225380000000004E-3</v>
      </c>
    </row>
    <row r="1520" spans="1:6" x14ac:dyDescent="0.35">
      <c r="A1520" t="s">
        <v>6</v>
      </c>
      <c r="B1520" s="1">
        <v>45876</v>
      </c>
      <c r="C1520">
        <v>172.4</v>
      </c>
      <c r="D1520">
        <v>163.12</v>
      </c>
      <c r="E1520">
        <v>5.6890633000000003E-2</v>
      </c>
      <c r="F1520">
        <v>5.5331232000000001E-2</v>
      </c>
    </row>
    <row r="1521" spans="1:6" x14ac:dyDescent="0.35">
      <c r="A1521" t="s">
        <v>7</v>
      </c>
      <c r="B1521" s="1">
        <v>45876</v>
      </c>
      <c r="C1521">
        <v>303.76</v>
      </c>
      <c r="D1521">
        <v>301.67</v>
      </c>
      <c r="E1521">
        <v>6.9281000000000004E-3</v>
      </c>
      <c r="F1521">
        <v>6.9042110000000004E-3</v>
      </c>
    </row>
    <row r="1522" spans="1:6" x14ac:dyDescent="0.35">
      <c r="A1522" t="s">
        <v>8</v>
      </c>
      <c r="B1522" s="1">
        <v>45876</v>
      </c>
      <c r="C1522">
        <v>294.73</v>
      </c>
      <c r="D1522">
        <v>295.54000000000002</v>
      </c>
      <c r="E1522">
        <v>-2.7407460000000001E-3</v>
      </c>
      <c r="F1522">
        <v>-2.7445080000000001E-3</v>
      </c>
    </row>
    <row r="1523" spans="1:6" x14ac:dyDescent="0.35">
      <c r="A1523" t="s">
        <v>9</v>
      </c>
      <c r="B1523" s="1">
        <v>45876</v>
      </c>
      <c r="C1523">
        <v>640.86</v>
      </c>
      <c r="D1523">
        <v>746.37</v>
      </c>
      <c r="E1523">
        <v>-0.14136420299999999</v>
      </c>
      <c r="F1523">
        <v>-0.15241043100000001</v>
      </c>
    </row>
    <row r="1524" spans="1:6" x14ac:dyDescent="0.35">
      <c r="A1524" t="s">
        <v>10</v>
      </c>
      <c r="B1524" s="1">
        <v>45876</v>
      </c>
      <c r="C1524">
        <v>75.849999999999994</v>
      </c>
      <c r="D1524">
        <v>75.319999999999993</v>
      </c>
      <c r="E1524">
        <v>7.0366439999999999E-3</v>
      </c>
      <c r="F1524">
        <v>7.0120019999999998E-3</v>
      </c>
    </row>
    <row r="1525" spans="1:6" x14ac:dyDescent="0.35">
      <c r="A1525" t="s">
        <v>11</v>
      </c>
      <c r="B1525" s="1">
        <v>45876</v>
      </c>
      <c r="C1525">
        <v>332.09</v>
      </c>
      <c r="D1525">
        <v>339.74</v>
      </c>
      <c r="E1525">
        <v>-2.2517219000000002E-2</v>
      </c>
      <c r="F1525">
        <v>-2.2774603000000001E-2</v>
      </c>
    </row>
    <row r="1526" spans="1:6" x14ac:dyDescent="0.35">
      <c r="A1526" t="s">
        <v>6</v>
      </c>
      <c r="B1526" s="1">
        <v>45877</v>
      </c>
      <c r="C1526">
        <v>172.76</v>
      </c>
      <c r="D1526">
        <v>172.4</v>
      </c>
      <c r="E1526">
        <v>2.0881670000000001E-3</v>
      </c>
      <c r="F1526">
        <v>2.0859899999999998E-3</v>
      </c>
    </row>
    <row r="1527" spans="1:6" x14ac:dyDescent="0.35">
      <c r="A1527" t="s">
        <v>7</v>
      </c>
      <c r="B1527" s="1">
        <v>45877</v>
      </c>
      <c r="C1527">
        <v>304.97000000000003</v>
      </c>
      <c r="D1527">
        <v>303.76</v>
      </c>
      <c r="E1527">
        <v>3.9834079999999999E-3</v>
      </c>
      <c r="F1527">
        <v>3.9754949999999999E-3</v>
      </c>
    </row>
    <row r="1528" spans="1:6" x14ac:dyDescent="0.35">
      <c r="A1528" t="s">
        <v>8</v>
      </c>
      <c r="B1528" s="1">
        <v>45877</v>
      </c>
      <c r="C1528">
        <v>297.43</v>
      </c>
      <c r="D1528">
        <v>294.73</v>
      </c>
      <c r="E1528">
        <v>9.1609269999999993E-3</v>
      </c>
      <c r="F1528">
        <v>9.1192200000000008E-3</v>
      </c>
    </row>
    <row r="1529" spans="1:6" x14ac:dyDescent="0.35">
      <c r="A1529" t="s">
        <v>9</v>
      </c>
      <c r="B1529" s="1">
        <v>45877</v>
      </c>
      <c r="C1529">
        <v>625.65</v>
      </c>
      <c r="D1529">
        <v>640.86</v>
      </c>
      <c r="E1529">
        <v>-2.3733733E-2</v>
      </c>
      <c r="F1529">
        <v>-2.4019914999999999E-2</v>
      </c>
    </row>
    <row r="1530" spans="1:6" x14ac:dyDescent="0.35">
      <c r="A1530" t="s">
        <v>10</v>
      </c>
      <c r="B1530" s="1">
        <v>45877</v>
      </c>
      <c r="C1530">
        <v>77.34</v>
      </c>
      <c r="D1530">
        <v>75.849999999999994</v>
      </c>
      <c r="E1530">
        <v>1.9644034000000001E-2</v>
      </c>
      <c r="F1530">
        <v>1.9453580000000002E-2</v>
      </c>
    </row>
    <row r="1531" spans="1:6" x14ac:dyDescent="0.35">
      <c r="A1531" t="s">
        <v>11</v>
      </c>
      <c r="B1531" s="1">
        <v>45877</v>
      </c>
      <c r="C1531">
        <v>336.78</v>
      </c>
      <c r="D1531">
        <v>332.09</v>
      </c>
      <c r="E1531">
        <v>1.4122678E-2</v>
      </c>
      <c r="F1531">
        <v>1.4023882E-2</v>
      </c>
    </row>
    <row r="1532" spans="1:6" x14ac:dyDescent="0.35">
      <c r="A1532" t="s">
        <v>6</v>
      </c>
      <c r="B1532" s="1">
        <v>45880</v>
      </c>
      <c r="C1532">
        <v>172.28</v>
      </c>
      <c r="D1532">
        <v>172.76</v>
      </c>
      <c r="E1532">
        <v>-2.7784210000000001E-3</v>
      </c>
      <c r="F1532">
        <v>-2.7822879999999999E-3</v>
      </c>
    </row>
    <row r="1533" spans="1:6" x14ac:dyDescent="0.35">
      <c r="A1533" t="s">
        <v>7</v>
      </c>
      <c r="B1533" s="1">
        <v>45880</v>
      </c>
      <c r="C1533">
        <v>303.89999999999998</v>
      </c>
      <c r="D1533">
        <v>304.97000000000003</v>
      </c>
      <c r="E1533">
        <v>-3.5085419999999999E-3</v>
      </c>
      <c r="F1533">
        <v>-3.5147109999999998E-3</v>
      </c>
    </row>
    <row r="1534" spans="1:6" x14ac:dyDescent="0.35">
      <c r="A1534" t="s">
        <v>8</v>
      </c>
      <c r="B1534" s="1">
        <v>45880</v>
      </c>
      <c r="C1534">
        <v>296.23</v>
      </c>
      <c r="D1534">
        <v>297.43</v>
      </c>
      <c r="E1534">
        <v>-4.0345629999999997E-3</v>
      </c>
      <c r="F1534">
        <v>-4.0427240000000001E-3</v>
      </c>
    </row>
    <row r="1535" spans="1:6" x14ac:dyDescent="0.35">
      <c r="A1535" t="s">
        <v>9</v>
      </c>
      <c r="B1535" s="1">
        <v>45880</v>
      </c>
      <c r="C1535">
        <v>635.22</v>
      </c>
      <c r="D1535">
        <v>625.65</v>
      </c>
      <c r="E1535">
        <v>1.5296092000000001E-2</v>
      </c>
      <c r="F1535">
        <v>1.5180285999999999E-2</v>
      </c>
    </row>
    <row r="1536" spans="1:6" x14ac:dyDescent="0.35">
      <c r="A1536" t="s">
        <v>10</v>
      </c>
      <c r="B1536" s="1">
        <v>45880</v>
      </c>
      <c r="C1536">
        <v>77.28</v>
      </c>
      <c r="D1536">
        <v>77.34</v>
      </c>
      <c r="E1536">
        <v>-7.7579500000000002E-4</v>
      </c>
      <c r="F1536">
        <v>-7.7609599999999999E-4</v>
      </c>
    </row>
    <row r="1537" spans="1:6" x14ac:dyDescent="0.35">
      <c r="A1537" t="s">
        <v>11</v>
      </c>
      <c r="B1537" s="1">
        <v>45880</v>
      </c>
      <c r="C1537">
        <v>335.9</v>
      </c>
      <c r="D1537">
        <v>336.78</v>
      </c>
      <c r="E1537">
        <v>-2.6129819999999998E-3</v>
      </c>
      <c r="F1537">
        <v>-2.6164019999999999E-3</v>
      </c>
    </row>
    <row r="1538" spans="1:6" x14ac:dyDescent="0.35">
      <c r="A1538" t="s">
        <v>6</v>
      </c>
      <c r="B1538" s="1">
        <v>45881</v>
      </c>
      <c r="C1538">
        <v>174.95</v>
      </c>
      <c r="D1538">
        <v>172.28</v>
      </c>
      <c r="E1538">
        <v>1.5498026999999999E-2</v>
      </c>
      <c r="F1538">
        <v>1.5379159E-2</v>
      </c>
    </row>
    <row r="1539" spans="1:6" x14ac:dyDescent="0.35">
      <c r="A1539" t="s">
        <v>7</v>
      </c>
      <c r="B1539" s="1">
        <v>45881</v>
      </c>
      <c r="C1539">
        <v>312.83</v>
      </c>
      <c r="D1539">
        <v>303.89999999999998</v>
      </c>
      <c r="E1539">
        <v>2.9384666E-2</v>
      </c>
      <c r="F1539">
        <v>2.8961212E-2</v>
      </c>
    </row>
    <row r="1540" spans="1:6" x14ac:dyDescent="0.35">
      <c r="A1540" t="s">
        <v>8</v>
      </c>
      <c r="B1540" s="1">
        <v>45881</v>
      </c>
      <c r="C1540">
        <v>303.20999999999998</v>
      </c>
      <c r="D1540">
        <v>296.23</v>
      </c>
      <c r="E1540">
        <v>2.3562771999999999E-2</v>
      </c>
      <c r="F1540">
        <v>2.3289455000000001E-2</v>
      </c>
    </row>
    <row r="1541" spans="1:6" x14ac:dyDescent="0.35">
      <c r="A1541" t="s">
        <v>9</v>
      </c>
      <c r="B1541" s="1">
        <v>45881</v>
      </c>
      <c r="C1541">
        <v>639.42999999999995</v>
      </c>
      <c r="D1541">
        <v>635.22</v>
      </c>
      <c r="E1541">
        <v>6.6276249999999998E-3</v>
      </c>
      <c r="F1541">
        <v>6.6057590000000001E-3</v>
      </c>
    </row>
    <row r="1542" spans="1:6" x14ac:dyDescent="0.35">
      <c r="A1542" t="s">
        <v>10</v>
      </c>
      <c r="B1542" s="1">
        <v>45881</v>
      </c>
      <c r="C1542">
        <v>77.81</v>
      </c>
      <c r="D1542">
        <v>77.28</v>
      </c>
      <c r="E1542">
        <v>6.8581780000000004E-3</v>
      </c>
      <c r="F1542">
        <v>6.8347679999999997E-3</v>
      </c>
    </row>
    <row r="1543" spans="1:6" x14ac:dyDescent="0.35">
      <c r="A1543" t="s">
        <v>11</v>
      </c>
      <c r="B1543" s="1">
        <v>45881</v>
      </c>
      <c r="C1543">
        <v>336.74</v>
      </c>
      <c r="D1543">
        <v>335.9</v>
      </c>
      <c r="E1543">
        <v>2.5007440000000001E-3</v>
      </c>
      <c r="F1543">
        <v>2.497623E-3</v>
      </c>
    </row>
    <row r="1544" spans="1:6" x14ac:dyDescent="0.35">
      <c r="A1544" t="s">
        <v>6</v>
      </c>
      <c r="B1544" s="1">
        <v>45882</v>
      </c>
      <c r="C1544">
        <v>184.42</v>
      </c>
      <c r="D1544">
        <v>174.95</v>
      </c>
      <c r="E1544">
        <v>5.4129750999999997E-2</v>
      </c>
      <c r="F1544">
        <v>5.2715546000000002E-2</v>
      </c>
    </row>
    <row r="1545" spans="1:6" x14ac:dyDescent="0.35">
      <c r="A1545" t="s">
        <v>7</v>
      </c>
      <c r="B1545" s="1">
        <v>45882</v>
      </c>
      <c r="C1545">
        <v>309.08999999999997</v>
      </c>
      <c r="D1545">
        <v>312.83</v>
      </c>
      <c r="E1545">
        <v>-1.1955375000000001E-2</v>
      </c>
      <c r="F1545">
        <v>-1.2027415E-2</v>
      </c>
    </row>
    <row r="1546" spans="1:6" x14ac:dyDescent="0.35">
      <c r="A1546" t="s">
        <v>8</v>
      </c>
      <c r="B1546" s="1">
        <v>45882</v>
      </c>
      <c r="C1546">
        <v>306.87</v>
      </c>
      <c r="D1546">
        <v>303.20999999999998</v>
      </c>
      <c r="E1546">
        <v>1.2070842E-2</v>
      </c>
      <c r="F1546">
        <v>1.199857E-2</v>
      </c>
    </row>
    <row r="1547" spans="1:6" x14ac:dyDescent="0.35">
      <c r="A1547" t="s">
        <v>9</v>
      </c>
      <c r="B1547" s="1">
        <v>45882</v>
      </c>
      <c r="C1547">
        <v>660.49</v>
      </c>
      <c r="D1547">
        <v>639.42999999999995</v>
      </c>
      <c r="E1547">
        <v>3.2935582999999997E-2</v>
      </c>
      <c r="F1547">
        <v>3.2404829000000003E-2</v>
      </c>
    </row>
    <row r="1548" spans="1:6" x14ac:dyDescent="0.35">
      <c r="A1548" t="s">
        <v>10</v>
      </c>
      <c r="B1548" s="1">
        <v>45882</v>
      </c>
      <c r="C1548">
        <v>79.319999999999993</v>
      </c>
      <c r="D1548">
        <v>77.81</v>
      </c>
      <c r="E1548">
        <v>1.9406245999999999E-2</v>
      </c>
      <c r="F1548">
        <v>1.9220345999999999E-2</v>
      </c>
    </row>
    <row r="1549" spans="1:6" x14ac:dyDescent="0.35">
      <c r="A1549" t="s">
        <v>11</v>
      </c>
      <c r="B1549" s="1">
        <v>45882</v>
      </c>
      <c r="C1549">
        <v>342.55</v>
      </c>
      <c r="D1549">
        <v>336.74</v>
      </c>
      <c r="E1549">
        <v>1.7253668E-2</v>
      </c>
      <c r="F1549">
        <v>1.7106513E-2</v>
      </c>
    </row>
    <row r="1550" spans="1:6" x14ac:dyDescent="0.35">
      <c r="A1550" t="s">
        <v>6</v>
      </c>
      <c r="B1550" s="1">
        <v>45883</v>
      </c>
      <c r="C1550">
        <v>180.95</v>
      </c>
      <c r="D1550">
        <v>184.42</v>
      </c>
      <c r="E1550">
        <v>-1.8815747000000001E-2</v>
      </c>
      <c r="F1550">
        <v>-1.8995015000000001E-2</v>
      </c>
    </row>
    <row r="1551" spans="1:6" x14ac:dyDescent="0.35">
      <c r="A1551" t="s">
        <v>7</v>
      </c>
      <c r="B1551" s="1">
        <v>45883</v>
      </c>
      <c r="C1551">
        <v>311.23</v>
      </c>
      <c r="D1551">
        <v>309.08999999999997</v>
      </c>
      <c r="E1551">
        <v>6.9235499999999997E-3</v>
      </c>
      <c r="F1551">
        <v>6.8996919999999998E-3</v>
      </c>
    </row>
    <row r="1552" spans="1:6" x14ac:dyDescent="0.35">
      <c r="A1552" t="s">
        <v>8</v>
      </c>
      <c r="B1552" s="1">
        <v>45883</v>
      </c>
      <c r="C1552">
        <v>307.73</v>
      </c>
      <c r="D1552">
        <v>306.87</v>
      </c>
      <c r="E1552">
        <v>2.8024899999999999E-3</v>
      </c>
      <c r="F1552">
        <v>2.7985699999999998E-3</v>
      </c>
    </row>
    <row r="1553" spans="1:6" x14ac:dyDescent="0.35">
      <c r="A1553" t="s">
        <v>9</v>
      </c>
      <c r="B1553" s="1">
        <v>45883</v>
      </c>
      <c r="C1553">
        <v>684.43</v>
      </c>
      <c r="D1553">
        <v>660.49</v>
      </c>
      <c r="E1553">
        <v>3.6245817999999999E-2</v>
      </c>
      <c r="F1553">
        <v>3.5604390999999999E-2</v>
      </c>
    </row>
    <row r="1554" spans="1:6" x14ac:dyDescent="0.35">
      <c r="A1554" t="s">
        <v>10</v>
      </c>
      <c r="B1554" s="1">
        <v>45883</v>
      </c>
      <c r="C1554">
        <v>79.040000000000006</v>
      </c>
      <c r="D1554">
        <v>79.319999999999993</v>
      </c>
      <c r="E1554">
        <v>-3.5300050000000001E-3</v>
      </c>
      <c r="F1554">
        <v>-3.5362499999999999E-3</v>
      </c>
    </row>
    <row r="1555" spans="1:6" x14ac:dyDescent="0.35">
      <c r="A1555" t="s">
        <v>11</v>
      </c>
      <c r="B1555" s="1">
        <v>45883</v>
      </c>
      <c r="C1555">
        <v>345.49</v>
      </c>
      <c r="D1555">
        <v>342.55</v>
      </c>
      <c r="E1555">
        <v>8.5826889999999992E-3</v>
      </c>
      <c r="F1555">
        <v>8.5460669999999992E-3</v>
      </c>
    </row>
    <row r="1556" spans="1:6" x14ac:dyDescent="0.35">
      <c r="A1556" t="s">
        <v>6</v>
      </c>
      <c r="B1556" s="1">
        <v>45884</v>
      </c>
      <c r="C1556">
        <v>177.51</v>
      </c>
      <c r="D1556">
        <v>180.95</v>
      </c>
      <c r="E1556">
        <v>-1.9010777E-2</v>
      </c>
      <c r="F1556">
        <v>-1.9193805000000001E-2</v>
      </c>
    </row>
    <row r="1557" spans="1:6" x14ac:dyDescent="0.35">
      <c r="A1557" t="s">
        <v>7</v>
      </c>
      <c r="B1557" s="1">
        <v>45884</v>
      </c>
      <c r="C1557">
        <v>306.33999999999997</v>
      </c>
      <c r="D1557">
        <v>311.23</v>
      </c>
      <c r="E1557">
        <v>-1.5711853000000001E-2</v>
      </c>
      <c r="F1557">
        <v>-1.5836592E-2</v>
      </c>
    </row>
    <row r="1558" spans="1:6" x14ac:dyDescent="0.35">
      <c r="A1558" t="s">
        <v>8</v>
      </c>
      <c r="B1558" s="1">
        <v>45884</v>
      </c>
      <c r="C1558">
        <v>305.47000000000003</v>
      </c>
      <c r="D1558">
        <v>307.73</v>
      </c>
      <c r="E1558">
        <v>-7.3441000000000001E-3</v>
      </c>
      <c r="F1558">
        <v>-7.371201E-3</v>
      </c>
    </row>
    <row r="1559" spans="1:6" x14ac:dyDescent="0.35">
      <c r="A1559" t="s">
        <v>9</v>
      </c>
      <c r="B1559" s="1">
        <v>45884</v>
      </c>
      <c r="C1559">
        <v>701.23</v>
      </c>
      <c r="D1559">
        <v>684.43</v>
      </c>
      <c r="E1559">
        <v>2.4545972999999999E-2</v>
      </c>
      <c r="F1559">
        <v>2.4249560999999999E-2</v>
      </c>
    </row>
    <row r="1560" spans="1:6" x14ac:dyDescent="0.35">
      <c r="A1560" t="s">
        <v>10</v>
      </c>
      <c r="B1560" s="1">
        <v>45884</v>
      </c>
      <c r="C1560">
        <v>76.19</v>
      </c>
      <c r="D1560">
        <v>79.040000000000006</v>
      </c>
      <c r="E1560">
        <v>-3.6057692000000002E-2</v>
      </c>
      <c r="F1560">
        <v>-3.6723832999999997E-2</v>
      </c>
    </row>
    <row r="1561" spans="1:6" x14ac:dyDescent="0.35">
      <c r="A1561" t="s">
        <v>11</v>
      </c>
      <c r="B1561" s="1">
        <v>45884</v>
      </c>
      <c r="C1561">
        <v>344.47</v>
      </c>
      <c r="D1561">
        <v>345.49</v>
      </c>
      <c r="E1561">
        <v>-2.9523290000000001E-3</v>
      </c>
      <c r="F1561">
        <v>-2.9566950000000001E-3</v>
      </c>
    </row>
    <row r="1562" spans="1:6" x14ac:dyDescent="0.35">
      <c r="A1562" t="s">
        <v>6</v>
      </c>
      <c r="B1562" s="1">
        <v>45887</v>
      </c>
      <c r="C1562">
        <v>176.14</v>
      </c>
      <c r="D1562">
        <v>177.51</v>
      </c>
      <c r="E1562">
        <v>-7.7178749999999999E-3</v>
      </c>
      <c r="F1562">
        <v>-7.7478119999999998E-3</v>
      </c>
    </row>
    <row r="1563" spans="1:6" x14ac:dyDescent="0.35">
      <c r="A1563" t="s">
        <v>7</v>
      </c>
      <c r="B1563" s="1">
        <v>45887</v>
      </c>
      <c r="C1563">
        <v>305.76</v>
      </c>
      <c r="D1563">
        <v>306.33999999999997</v>
      </c>
      <c r="E1563">
        <v>-1.8933209999999999E-3</v>
      </c>
      <c r="F1563">
        <v>-1.8951160000000001E-3</v>
      </c>
    </row>
    <row r="1564" spans="1:6" x14ac:dyDescent="0.35">
      <c r="A1564" t="s">
        <v>8</v>
      </c>
      <c r="B1564" s="1">
        <v>45887</v>
      </c>
      <c r="C1564">
        <v>307.05</v>
      </c>
      <c r="D1564">
        <v>305.47000000000003</v>
      </c>
      <c r="E1564">
        <v>5.1723569999999998E-3</v>
      </c>
      <c r="F1564">
        <v>5.1590270000000001E-3</v>
      </c>
    </row>
    <row r="1565" spans="1:6" x14ac:dyDescent="0.35">
      <c r="A1565" t="s">
        <v>9</v>
      </c>
      <c r="B1565" s="1">
        <v>45887</v>
      </c>
      <c r="C1565">
        <v>698.05</v>
      </c>
      <c r="D1565">
        <v>701.23</v>
      </c>
      <c r="E1565">
        <v>-4.5348890000000003E-3</v>
      </c>
      <c r="F1565">
        <v>-4.5452019999999999E-3</v>
      </c>
    </row>
    <row r="1566" spans="1:6" x14ac:dyDescent="0.35">
      <c r="A1566" t="s">
        <v>10</v>
      </c>
      <c r="B1566" s="1">
        <v>45887</v>
      </c>
      <c r="C1566">
        <v>76.739999999999995</v>
      </c>
      <c r="D1566">
        <v>76.19</v>
      </c>
      <c r="E1566">
        <v>7.2187950000000001E-3</v>
      </c>
      <c r="F1566">
        <v>7.1928640000000002E-3</v>
      </c>
    </row>
    <row r="1567" spans="1:6" x14ac:dyDescent="0.35">
      <c r="A1567" t="s">
        <v>11</v>
      </c>
      <c r="B1567" s="1">
        <v>45887</v>
      </c>
      <c r="C1567">
        <v>342.74</v>
      </c>
      <c r="D1567">
        <v>344.47</v>
      </c>
      <c r="E1567">
        <v>-5.0222080000000002E-3</v>
      </c>
      <c r="F1567">
        <v>-5.0348620000000002E-3</v>
      </c>
    </row>
    <row r="1568" spans="1:6" x14ac:dyDescent="0.35">
      <c r="A1568" t="s">
        <v>6</v>
      </c>
      <c r="B1568" s="1">
        <v>45888</v>
      </c>
      <c r="C1568">
        <v>166.55</v>
      </c>
      <c r="D1568">
        <v>176.14</v>
      </c>
      <c r="E1568">
        <v>-5.4445328000000001E-2</v>
      </c>
      <c r="F1568">
        <v>-5.5983568999999997E-2</v>
      </c>
    </row>
    <row r="1569" spans="1:6" x14ac:dyDescent="0.35">
      <c r="A1569" t="s">
        <v>7</v>
      </c>
      <c r="B1569" s="1">
        <v>45888</v>
      </c>
      <c r="C1569">
        <v>294.91000000000003</v>
      </c>
      <c r="D1569">
        <v>305.76</v>
      </c>
      <c r="E1569">
        <v>-3.5485348E-2</v>
      </c>
      <c r="F1569">
        <v>-3.6130255E-2</v>
      </c>
    </row>
    <row r="1570" spans="1:6" x14ac:dyDescent="0.35">
      <c r="A1570" t="s">
        <v>8</v>
      </c>
      <c r="B1570" s="1">
        <v>45888</v>
      </c>
      <c r="C1570">
        <v>306.10000000000002</v>
      </c>
      <c r="D1570">
        <v>307.05</v>
      </c>
      <c r="E1570">
        <v>-3.0939589999999999E-3</v>
      </c>
      <c r="F1570">
        <v>-3.0987549999999999E-3</v>
      </c>
    </row>
    <row r="1571" spans="1:6" x14ac:dyDescent="0.35">
      <c r="A1571" t="s">
        <v>9</v>
      </c>
      <c r="B1571" s="1">
        <v>45888</v>
      </c>
      <c r="C1571">
        <v>703.21</v>
      </c>
      <c r="D1571">
        <v>698.05</v>
      </c>
      <c r="E1571">
        <v>7.3920210000000004E-3</v>
      </c>
      <c r="F1571">
        <v>7.3648339999999998E-3</v>
      </c>
    </row>
    <row r="1572" spans="1:6" x14ac:dyDescent="0.35">
      <c r="A1572" t="s">
        <v>10</v>
      </c>
      <c r="B1572" s="1">
        <v>45888</v>
      </c>
      <c r="C1572">
        <v>72.069999999999993</v>
      </c>
      <c r="D1572">
        <v>76.739999999999995</v>
      </c>
      <c r="E1572">
        <v>-6.0854835000000003E-2</v>
      </c>
      <c r="F1572">
        <v>-6.2785216000000005E-2</v>
      </c>
    </row>
    <row r="1573" spans="1:6" x14ac:dyDescent="0.35">
      <c r="A1573" t="s">
        <v>11</v>
      </c>
      <c r="B1573" s="1">
        <v>45888</v>
      </c>
      <c r="C1573">
        <v>342.45</v>
      </c>
      <c r="D1573">
        <v>342.74</v>
      </c>
      <c r="E1573">
        <v>-8.4612200000000004E-4</v>
      </c>
      <c r="F1573">
        <v>-8.4648099999999995E-4</v>
      </c>
    </row>
    <row r="1574" spans="1:6" x14ac:dyDescent="0.35">
      <c r="A1574" t="s">
        <v>6</v>
      </c>
      <c r="B1574" s="1">
        <v>45889</v>
      </c>
      <c r="C1574">
        <v>165.2</v>
      </c>
      <c r="D1574">
        <v>166.55</v>
      </c>
      <c r="E1574">
        <v>-8.1056740000000002E-3</v>
      </c>
      <c r="F1574">
        <v>-8.1387040000000001E-3</v>
      </c>
    </row>
    <row r="1575" spans="1:6" x14ac:dyDescent="0.35">
      <c r="A1575" t="s">
        <v>7</v>
      </c>
      <c r="B1575" s="1">
        <v>45889</v>
      </c>
      <c r="C1575">
        <v>291.17</v>
      </c>
      <c r="D1575">
        <v>294.91000000000003</v>
      </c>
      <c r="E1575">
        <v>-1.2681835000000001E-2</v>
      </c>
      <c r="F1575">
        <v>-1.2762936000000001E-2</v>
      </c>
    </row>
    <row r="1576" spans="1:6" x14ac:dyDescent="0.35">
      <c r="A1576" t="s">
        <v>8</v>
      </c>
      <c r="B1576" s="1">
        <v>45889</v>
      </c>
      <c r="C1576">
        <v>308.39999999999998</v>
      </c>
      <c r="D1576">
        <v>306.10000000000002</v>
      </c>
      <c r="E1576">
        <v>7.5138840000000002E-3</v>
      </c>
      <c r="F1576">
        <v>7.4857960000000003E-3</v>
      </c>
    </row>
    <row r="1577" spans="1:6" x14ac:dyDescent="0.35">
      <c r="A1577" t="s">
        <v>9</v>
      </c>
      <c r="B1577" s="1">
        <v>45889</v>
      </c>
      <c r="C1577">
        <v>705.44</v>
      </c>
      <c r="D1577">
        <v>703.21</v>
      </c>
      <c r="E1577">
        <v>3.1711719999999999E-3</v>
      </c>
      <c r="F1577">
        <v>3.1661549999999999E-3</v>
      </c>
    </row>
    <row r="1578" spans="1:6" x14ac:dyDescent="0.35">
      <c r="A1578" t="s">
        <v>10</v>
      </c>
      <c r="B1578" s="1">
        <v>45889</v>
      </c>
      <c r="C1578">
        <v>71.22</v>
      </c>
      <c r="D1578">
        <v>72.069999999999993</v>
      </c>
      <c r="E1578">
        <v>-1.1794089000000001E-2</v>
      </c>
      <c r="F1578">
        <v>-1.1864191E-2</v>
      </c>
    </row>
    <row r="1579" spans="1:6" x14ac:dyDescent="0.35">
      <c r="A1579" t="s">
        <v>11</v>
      </c>
      <c r="B1579" s="1">
        <v>45889</v>
      </c>
      <c r="C1579">
        <v>343.93</v>
      </c>
      <c r="D1579">
        <v>342.45</v>
      </c>
      <c r="E1579">
        <v>4.3217990000000003E-3</v>
      </c>
      <c r="F1579">
        <v>4.3124870000000003E-3</v>
      </c>
    </row>
    <row r="1580" spans="1:6" x14ac:dyDescent="0.35">
      <c r="A1580" t="s">
        <v>6</v>
      </c>
      <c r="B1580" s="1">
        <v>45890</v>
      </c>
      <c r="C1580">
        <v>163.71</v>
      </c>
      <c r="D1580">
        <v>165.2</v>
      </c>
      <c r="E1580">
        <v>-9.019371E-3</v>
      </c>
      <c r="F1580">
        <v>-9.0602909999999998E-3</v>
      </c>
    </row>
    <row r="1581" spans="1:6" x14ac:dyDescent="0.35">
      <c r="A1581" t="s">
        <v>7</v>
      </c>
      <c r="B1581" s="1">
        <v>45890</v>
      </c>
      <c r="C1581">
        <v>289.60000000000002</v>
      </c>
      <c r="D1581">
        <v>291.17</v>
      </c>
      <c r="E1581">
        <v>-5.3920390000000004E-3</v>
      </c>
      <c r="F1581">
        <v>-5.4066289999999996E-3</v>
      </c>
    </row>
    <row r="1582" spans="1:6" x14ac:dyDescent="0.35">
      <c r="A1582" t="s">
        <v>8</v>
      </c>
      <c r="B1582" s="1">
        <v>45890</v>
      </c>
      <c r="C1582">
        <v>308.17</v>
      </c>
      <c r="D1582">
        <v>308.39999999999998</v>
      </c>
      <c r="E1582">
        <v>-7.45785E-4</v>
      </c>
      <c r="F1582">
        <v>-7.4606300000000004E-4</v>
      </c>
    </row>
    <row r="1583" spans="1:6" x14ac:dyDescent="0.35">
      <c r="A1583" t="s">
        <v>9</v>
      </c>
      <c r="B1583" s="1">
        <v>45890</v>
      </c>
      <c r="C1583">
        <v>709.82</v>
      </c>
      <c r="D1583">
        <v>705.44</v>
      </c>
      <c r="E1583">
        <v>6.2088910000000002E-3</v>
      </c>
      <c r="F1583">
        <v>6.1896950000000003E-3</v>
      </c>
    </row>
    <row r="1584" spans="1:6" x14ac:dyDescent="0.35">
      <c r="A1584" t="s">
        <v>10</v>
      </c>
      <c r="B1584" s="1">
        <v>45890</v>
      </c>
      <c r="C1584">
        <v>71.209999999999994</v>
      </c>
      <c r="D1584">
        <v>71.22</v>
      </c>
      <c r="E1584">
        <v>-1.4040999999999999E-4</v>
      </c>
      <c r="F1584">
        <v>-1.4041999999999999E-4</v>
      </c>
    </row>
    <row r="1585" spans="1:6" x14ac:dyDescent="0.35">
      <c r="A1585" t="s">
        <v>11</v>
      </c>
      <c r="B1585" s="1">
        <v>45890</v>
      </c>
      <c r="C1585">
        <v>343.69</v>
      </c>
      <c r="D1585">
        <v>343.93</v>
      </c>
      <c r="E1585">
        <v>-6.9781599999999997E-4</v>
      </c>
      <c r="F1585">
        <v>-6.9806000000000002E-4</v>
      </c>
    </row>
    <row r="1586" spans="1:6" x14ac:dyDescent="0.35">
      <c r="A1586" t="s">
        <v>6</v>
      </c>
      <c r="B1586" s="1">
        <v>45891</v>
      </c>
      <c r="C1586">
        <v>167.76</v>
      </c>
      <c r="D1586">
        <v>163.71</v>
      </c>
      <c r="E1586">
        <v>2.4738868000000001E-2</v>
      </c>
      <c r="F1586">
        <v>2.4437817000000001E-2</v>
      </c>
    </row>
    <row r="1587" spans="1:6" x14ac:dyDescent="0.35">
      <c r="A1587" t="s">
        <v>7</v>
      </c>
      <c r="B1587" s="1">
        <v>45891</v>
      </c>
      <c r="C1587">
        <v>294</v>
      </c>
      <c r="D1587">
        <v>289.60000000000002</v>
      </c>
      <c r="E1587">
        <v>1.5193369999999999E-2</v>
      </c>
      <c r="F1587">
        <v>1.5079107E-2</v>
      </c>
    </row>
    <row r="1588" spans="1:6" x14ac:dyDescent="0.35">
      <c r="A1588" t="s">
        <v>8</v>
      </c>
      <c r="B1588" s="1">
        <v>45891</v>
      </c>
      <c r="C1588">
        <v>319.16000000000003</v>
      </c>
      <c r="D1588">
        <v>308.17</v>
      </c>
      <c r="E1588">
        <v>3.5662134999999998E-2</v>
      </c>
      <c r="F1588">
        <v>3.5040966E-2</v>
      </c>
    </row>
    <row r="1589" spans="1:6" x14ac:dyDescent="0.35">
      <c r="A1589" t="s">
        <v>9</v>
      </c>
      <c r="B1589" s="1">
        <v>45891</v>
      </c>
      <c r="C1589">
        <v>711.68</v>
      </c>
      <c r="D1589">
        <v>709.82</v>
      </c>
      <c r="E1589">
        <v>2.620383E-3</v>
      </c>
      <c r="F1589">
        <v>2.6169549999999998E-3</v>
      </c>
    </row>
    <row r="1590" spans="1:6" x14ac:dyDescent="0.35">
      <c r="A1590" t="s">
        <v>10</v>
      </c>
      <c r="B1590" s="1">
        <v>45891</v>
      </c>
      <c r="C1590">
        <v>73</v>
      </c>
      <c r="D1590">
        <v>71.209999999999994</v>
      </c>
      <c r="E1590">
        <v>2.5136919000000001E-2</v>
      </c>
      <c r="F1590">
        <v>2.4826183000000002E-2</v>
      </c>
    </row>
    <row r="1591" spans="1:6" x14ac:dyDescent="0.35">
      <c r="A1591" t="s">
        <v>11</v>
      </c>
      <c r="B1591" s="1">
        <v>45891</v>
      </c>
      <c r="C1591">
        <v>350.04</v>
      </c>
      <c r="D1591">
        <v>343.69</v>
      </c>
      <c r="E1591">
        <v>1.8475952E-2</v>
      </c>
      <c r="F1591">
        <v>1.8307344999999999E-2</v>
      </c>
    </row>
    <row r="1592" spans="1:6" x14ac:dyDescent="0.35">
      <c r="A1592" t="s">
        <v>6</v>
      </c>
      <c r="B1592" s="1">
        <v>45894</v>
      </c>
      <c r="C1592">
        <v>163.36000000000001</v>
      </c>
      <c r="D1592">
        <v>167.76</v>
      </c>
      <c r="E1592">
        <v>-2.6227944999999999E-2</v>
      </c>
      <c r="F1592">
        <v>-2.6578032000000001E-2</v>
      </c>
    </row>
    <row r="1593" spans="1:6" x14ac:dyDescent="0.35">
      <c r="A1593" t="s">
        <v>7</v>
      </c>
      <c r="B1593" s="1">
        <v>45894</v>
      </c>
      <c r="C1593">
        <v>294.23</v>
      </c>
      <c r="D1593">
        <v>294</v>
      </c>
      <c r="E1593">
        <v>7.8231299999999998E-4</v>
      </c>
      <c r="F1593">
        <v>7.8200700000000004E-4</v>
      </c>
    </row>
    <row r="1594" spans="1:6" x14ac:dyDescent="0.35">
      <c r="A1594" t="s">
        <v>8</v>
      </c>
      <c r="B1594" s="1">
        <v>45894</v>
      </c>
      <c r="C1594">
        <v>315.8</v>
      </c>
      <c r="D1594">
        <v>319.16000000000003</v>
      </c>
      <c r="E1594">
        <v>-1.0527635E-2</v>
      </c>
      <c r="F1594">
        <v>-1.0583443E-2</v>
      </c>
    </row>
    <row r="1595" spans="1:6" x14ac:dyDescent="0.35">
      <c r="A1595" t="s">
        <v>9</v>
      </c>
      <c r="B1595" s="1">
        <v>45894</v>
      </c>
      <c r="C1595">
        <v>695.33</v>
      </c>
      <c r="D1595">
        <v>711.68</v>
      </c>
      <c r="E1595">
        <v>-2.2973809000000001E-2</v>
      </c>
      <c r="F1595">
        <v>-2.3241819E-2</v>
      </c>
    </row>
    <row r="1596" spans="1:6" x14ac:dyDescent="0.35">
      <c r="A1596" t="s">
        <v>10</v>
      </c>
      <c r="B1596" s="1">
        <v>45894</v>
      </c>
      <c r="C1596">
        <v>72.95</v>
      </c>
      <c r="D1596">
        <v>73</v>
      </c>
      <c r="E1596">
        <v>-6.8493199999999997E-4</v>
      </c>
      <c r="F1596">
        <v>-6.8516599999999997E-4</v>
      </c>
    </row>
    <row r="1597" spans="1:6" x14ac:dyDescent="0.35">
      <c r="A1597" t="s">
        <v>11</v>
      </c>
      <c r="B1597" s="1">
        <v>45894</v>
      </c>
      <c r="C1597">
        <v>348.82</v>
      </c>
      <c r="D1597">
        <v>350.04</v>
      </c>
      <c r="E1597">
        <v>-3.485316E-3</v>
      </c>
      <c r="F1597">
        <v>-3.491404E-3</v>
      </c>
    </row>
    <row r="1598" spans="1:6" x14ac:dyDescent="0.35">
      <c r="A1598" t="s">
        <v>6</v>
      </c>
      <c r="B1598" s="1">
        <v>45895</v>
      </c>
      <c r="C1598">
        <v>166.62</v>
      </c>
      <c r="D1598">
        <v>163.36000000000001</v>
      </c>
      <c r="E1598">
        <v>1.9955925999999999E-2</v>
      </c>
      <c r="F1598">
        <v>1.9759415999999998E-2</v>
      </c>
    </row>
    <row r="1599" spans="1:6" x14ac:dyDescent="0.35">
      <c r="A1599" t="s">
        <v>7</v>
      </c>
      <c r="B1599" s="1">
        <v>45895</v>
      </c>
      <c r="C1599">
        <v>298.01</v>
      </c>
      <c r="D1599">
        <v>294.23</v>
      </c>
      <c r="E1599">
        <v>1.2847091999999999E-2</v>
      </c>
      <c r="F1599">
        <v>1.2765268999999999E-2</v>
      </c>
    </row>
    <row r="1600" spans="1:6" x14ac:dyDescent="0.35">
      <c r="A1600" t="s">
        <v>8</v>
      </c>
      <c r="B1600" s="1">
        <v>45895</v>
      </c>
      <c r="C1600">
        <v>320.60000000000002</v>
      </c>
      <c r="D1600">
        <v>315.8</v>
      </c>
      <c r="E1600">
        <v>1.5199493E-2</v>
      </c>
      <c r="F1600">
        <v>1.5085138E-2</v>
      </c>
    </row>
    <row r="1601" spans="1:6" x14ac:dyDescent="0.35">
      <c r="A1601" t="s">
        <v>9</v>
      </c>
      <c r="B1601" s="1">
        <v>45895</v>
      </c>
      <c r="C1601">
        <v>736.03</v>
      </c>
      <c r="D1601">
        <v>695.33</v>
      </c>
      <c r="E1601">
        <v>5.8533358000000001E-2</v>
      </c>
      <c r="F1601">
        <v>5.6884325999999999E-2</v>
      </c>
    </row>
    <row r="1602" spans="1:6" x14ac:dyDescent="0.35">
      <c r="A1602" t="s">
        <v>10</v>
      </c>
      <c r="B1602" s="1">
        <v>45895</v>
      </c>
      <c r="C1602">
        <v>74.260000000000005</v>
      </c>
      <c r="D1602">
        <v>72.95</v>
      </c>
      <c r="E1602">
        <v>1.7957504999999999E-2</v>
      </c>
      <c r="F1602">
        <v>1.7798174E-2</v>
      </c>
    </row>
    <row r="1603" spans="1:6" x14ac:dyDescent="0.35">
      <c r="A1603" t="s">
        <v>11</v>
      </c>
      <c r="B1603" s="1">
        <v>45895</v>
      </c>
      <c r="C1603">
        <v>351.18</v>
      </c>
      <c r="D1603">
        <v>348.82</v>
      </c>
      <c r="E1603">
        <v>6.7656670000000004E-3</v>
      </c>
      <c r="F1603">
        <v>6.7428829999999999E-3</v>
      </c>
    </row>
    <row r="1604" spans="1:6" x14ac:dyDescent="0.35">
      <c r="A1604" t="s">
        <v>6</v>
      </c>
      <c r="B1604" s="1">
        <v>45896</v>
      </c>
      <c r="C1604">
        <v>167.13</v>
      </c>
      <c r="D1604">
        <v>166.62</v>
      </c>
      <c r="E1604">
        <v>3.0608570000000002E-3</v>
      </c>
      <c r="F1604">
        <v>3.0561820000000002E-3</v>
      </c>
    </row>
    <row r="1605" spans="1:6" x14ac:dyDescent="0.35">
      <c r="A1605" t="s">
        <v>7</v>
      </c>
      <c r="B1605" s="1">
        <v>45896</v>
      </c>
      <c r="C1605">
        <v>300.25</v>
      </c>
      <c r="D1605">
        <v>298.01</v>
      </c>
      <c r="E1605">
        <v>7.5165259999999999E-3</v>
      </c>
      <c r="F1605">
        <v>7.4884180000000002E-3</v>
      </c>
    </row>
    <row r="1606" spans="1:6" x14ac:dyDescent="0.35">
      <c r="A1606" t="s">
        <v>8</v>
      </c>
      <c r="B1606" s="1">
        <v>45896</v>
      </c>
      <c r="C1606">
        <v>322.45999999999998</v>
      </c>
      <c r="D1606">
        <v>320.60000000000002</v>
      </c>
      <c r="E1606">
        <v>5.8016220000000002E-3</v>
      </c>
      <c r="F1606">
        <v>5.784857E-3</v>
      </c>
    </row>
    <row r="1607" spans="1:6" x14ac:dyDescent="0.35">
      <c r="A1607" t="s">
        <v>9</v>
      </c>
      <c r="B1607" s="1">
        <v>45896</v>
      </c>
      <c r="C1607">
        <v>734.17</v>
      </c>
      <c r="D1607">
        <v>736.03</v>
      </c>
      <c r="E1607">
        <v>-2.5270710000000001E-3</v>
      </c>
      <c r="F1607">
        <v>-2.5302689999999999E-3</v>
      </c>
    </row>
    <row r="1608" spans="1:6" x14ac:dyDescent="0.35">
      <c r="A1608" t="s">
        <v>10</v>
      </c>
      <c r="B1608" s="1">
        <v>45896</v>
      </c>
      <c r="C1608">
        <v>74.790000000000006</v>
      </c>
      <c r="D1608">
        <v>74.260000000000005</v>
      </c>
      <c r="E1608">
        <v>7.137086E-3</v>
      </c>
      <c r="F1608">
        <v>7.1117369999999999E-3</v>
      </c>
    </row>
    <row r="1609" spans="1:6" x14ac:dyDescent="0.35">
      <c r="A1609" t="s">
        <v>11</v>
      </c>
      <c r="B1609" s="1">
        <v>45896</v>
      </c>
      <c r="C1609">
        <v>350.35</v>
      </c>
      <c r="D1609">
        <v>351.18</v>
      </c>
      <c r="E1609">
        <v>-2.36346E-3</v>
      </c>
      <c r="F1609">
        <v>-2.366258E-3</v>
      </c>
    </row>
    <row r="1610" spans="1:6" x14ac:dyDescent="0.35">
      <c r="A1610" t="s">
        <v>6</v>
      </c>
      <c r="B1610" s="1">
        <v>45897</v>
      </c>
      <c r="C1610">
        <v>168.58</v>
      </c>
      <c r="D1610">
        <v>167.13</v>
      </c>
      <c r="E1610">
        <v>8.6758809999999999E-3</v>
      </c>
      <c r="F1610">
        <v>8.6384619999999995E-3</v>
      </c>
    </row>
    <row r="1611" spans="1:6" x14ac:dyDescent="0.35">
      <c r="A1611" t="s">
        <v>7</v>
      </c>
      <c r="B1611" s="1">
        <v>45897</v>
      </c>
      <c r="C1611">
        <v>308.64999999999998</v>
      </c>
      <c r="D1611">
        <v>300.25</v>
      </c>
      <c r="E1611">
        <v>2.7976686000000001E-2</v>
      </c>
      <c r="F1611">
        <v>2.7592487999999998E-2</v>
      </c>
    </row>
    <row r="1612" spans="1:6" x14ac:dyDescent="0.35">
      <c r="A1612" t="s">
        <v>8</v>
      </c>
      <c r="B1612" s="1">
        <v>45897</v>
      </c>
      <c r="C1612">
        <v>326.99</v>
      </c>
      <c r="D1612">
        <v>322.45999999999998</v>
      </c>
      <c r="E1612">
        <v>1.4048254E-2</v>
      </c>
      <c r="F1612">
        <v>1.3950492E-2</v>
      </c>
    </row>
    <row r="1613" spans="1:6" x14ac:dyDescent="0.35">
      <c r="A1613" t="s">
        <v>9</v>
      </c>
      <c r="B1613" s="1">
        <v>45897</v>
      </c>
      <c r="C1613">
        <v>731.96</v>
      </c>
      <c r="D1613">
        <v>734.17</v>
      </c>
      <c r="E1613">
        <v>-3.010202E-3</v>
      </c>
      <c r="F1613">
        <v>-3.0147419999999999E-3</v>
      </c>
    </row>
    <row r="1614" spans="1:6" x14ac:dyDescent="0.35">
      <c r="A1614" t="s">
        <v>10</v>
      </c>
      <c r="B1614" s="1">
        <v>45897</v>
      </c>
      <c r="C1614">
        <v>77.23</v>
      </c>
      <c r="D1614">
        <v>74.790000000000006</v>
      </c>
      <c r="E1614">
        <v>3.2624682000000002E-2</v>
      </c>
      <c r="F1614">
        <v>3.2103795999999997E-2</v>
      </c>
    </row>
    <row r="1615" spans="1:6" x14ac:dyDescent="0.35">
      <c r="A1615" t="s">
        <v>11</v>
      </c>
      <c r="B1615" s="1">
        <v>45897</v>
      </c>
      <c r="C1615">
        <v>349.86</v>
      </c>
      <c r="D1615">
        <v>350.35</v>
      </c>
      <c r="E1615">
        <v>-1.398601E-3</v>
      </c>
      <c r="F1615">
        <v>-1.3995800000000001E-3</v>
      </c>
    </row>
    <row r="1616" spans="1:6" x14ac:dyDescent="0.35">
      <c r="A1616" t="s">
        <v>6</v>
      </c>
      <c r="B1616" s="1">
        <v>45898</v>
      </c>
      <c r="C1616">
        <v>162.63</v>
      </c>
      <c r="D1616">
        <v>168.58</v>
      </c>
      <c r="E1616">
        <v>-3.5294816E-2</v>
      </c>
      <c r="F1616">
        <v>-3.5932733000000001E-2</v>
      </c>
    </row>
    <row r="1617" spans="1:6" x14ac:dyDescent="0.35">
      <c r="A1617" t="s">
        <v>7</v>
      </c>
      <c r="B1617" s="1">
        <v>45898</v>
      </c>
      <c r="C1617">
        <v>297.39</v>
      </c>
      <c r="D1617">
        <v>308.64999999999998</v>
      </c>
      <c r="E1617">
        <v>-3.6481451999999998E-2</v>
      </c>
      <c r="F1617">
        <v>-3.7163540000000002E-2</v>
      </c>
    </row>
    <row r="1618" spans="1:6" x14ac:dyDescent="0.35">
      <c r="A1618" t="s">
        <v>8</v>
      </c>
      <c r="B1618" s="1">
        <v>45898</v>
      </c>
      <c r="C1618">
        <v>331.28</v>
      </c>
      <c r="D1618">
        <v>326.99</v>
      </c>
      <c r="E1618">
        <v>1.3119667E-2</v>
      </c>
      <c r="F1618">
        <v>1.303435E-2</v>
      </c>
    </row>
    <row r="1619" spans="1:6" x14ac:dyDescent="0.35">
      <c r="A1619" t="s">
        <v>9</v>
      </c>
      <c r="B1619" s="1">
        <v>45898</v>
      </c>
      <c r="C1619">
        <v>732.58</v>
      </c>
      <c r="D1619">
        <v>731.96</v>
      </c>
      <c r="E1619">
        <v>8.4704099999999998E-4</v>
      </c>
      <c r="F1619">
        <v>8.4668199999999997E-4</v>
      </c>
    </row>
    <row r="1620" spans="1:6" x14ac:dyDescent="0.35">
      <c r="A1620" t="s">
        <v>10</v>
      </c>
      <c r="B1620" s="1">
        <v>45898</v>
      </c>
      <c r="C1620">
        <v>62.87</v>
      </c>
      <c r="D1620">
        <v>77.23</v>
      </c>
      <c r="E1620">
        <v>-0.18593810699999999</v>
      </c>
      <c r="F1620">
        <v>-0.20571887999999999</v>
      </c>
    </row>
    <row r="1621" spans="1:6" x14ac:dyDescent="0.35">
      <c r="A1621" t="s">
        <v>11</v>
      </c>
      <c r="B1621" s="1">
        <v>45898</v>
      </c>
      <c r="C1621">
        <v>351.78</v>
      </c>
      <c r="D1621">
        <v>349.86</v>
      </c>
      <c r="E1621">
        <v>5.487909E-3</v>
      </c>
      <c r="F1621">
        <v>5.4729059999999996E-3</v>
      </c>
    </row>
    <row r="1622" spans="1:6" x14ac:dyDescent="0.35">
      <c r="A1622" t="s">
        <v>6</v>
      </c>
      <c r="B1622" s="1">
        <v>45902</v>
      </c>
      <c r="C1622">
        <v>162.32</v>
      </c>
      <c r="D1622">
        <v>162.63</v>
      </c>
      <c r="E1622">
        <v>-1.9061670000000001E-3</v>
      </c>
      <c r="F1622">
        <v>-1.907986E-3</v>
      </c>
    </row>
    <row r="1623" spans="1:6" x14ac:dyDescent="0.35">
      <c r="A1623" t="s">
        <v>7</v>
      </c>
      <c r="B1623" s="1">
        <v>45902</v>
      </c>
      <c r="C1623">
        <v>298.24</v>
      </c>
      <c r="D1623">
        <v>297.39</v>
      </c>
      <c r="E1623">
        <v>2.8582E-3</v>
      </c>
      <c r="F1623">
        <v>2.8541230000000001E-3</v>
      </c>
    </row>
    <row r="1624" spans="1:6" x14ac:dyDescent="0.35">
      <c r="A1624" t="s">
        <v>8</v>
      </c>
      <c r="B1624" s="1">
        <v>45902</v>
      </c>
      <c r="C1624">
        <v>331.18</v>
      </c>
      <c r="D1624">
        <v>331.28</v>
      </c>
      <c r="E1624">
        <v>-3.0185999999999999E-4</v>
      </c>
      <c r="F1624">
        <v>-3.0190499999999999E-4</v>
      </c>
    </row>
    <row r="1625" spans="1:6" x14ac:dyDescent="0.35">
      <c r="A1625" t="s">
        <v>9</v>
      </c>
      <c r="B1625" s="1">
        <v>45902</v>
      </c>
      <c r="C1625">
        <v>735.19</v>
      </c>
      <c r="D1625">
        <v>732.58</v>
      </c>
      <c r="E1625">
        <v>3.5627509999999999E-3</v>
      </c>
      <c r="F1625">
        <v>3.5564189999999999E-3</v>
      </c>
    </row>
    <row r="1626" spans="1:6" x14ac:dyDescent="0.35">
      <c r="A1626" t="s">
        <v>10</v>
      </c>
      <c r="B1626" s="1">
        <v>45902</v>
      </c>
      <c r="C1626">
        <v>64.599999999999994</v>
      </c>
      <c r="D1626">
        <v>62.87</v>
      </c>
      <c r="E1626">
        <v>2.7517099E-2</v>
      </c>
      <c r="F1626">
        <v>2.7145308E-2</v>
      </c>
    </row>
    <row r="1627" spans="1:6" x14ac:dyDescent="0.35">
      <c r="A1627" t="s">
        <v>11</v>
      </c>
      <c r="B1627" s="1">
        <v>45902</v>
      </c>
      <c r="C1627">
        <v>350.07</v>
      </c>
      <c r="D1627">
        <v>351.78</v>
      </c>
      <c r="E1627">
        <v>-4.8609930000000001E-3</v>
      </c>
      <c r="F1627">
        <v>-4.8728460000000001E-3</v>
      </c>
    </row>
    <row r="1628" spans="1:6" x14ac:dyDescent="0.35">
      <c r="A1628" t="s">
        <v>6</v>
      </c>
      <c r="B1628" s="1">
        <v>45903</v>
      </c>
      <c r="C1628">
        <v>162.13</v>
      </c>
      <c r="D1628">
        <v>162.32</v>
      </c>
      <c r="E1628">
        <v>-1.170527E-3</v>
      </c>
      <c r="F1628">
        <v>-1.1712129999999999E-3</v>
      </c>
    </row>
    <row r="1629" spans="1:6" x14ac:dyDescent="0.35">
      <c r="A1629" t="s">
        <v>7</v>
      </c>
      <c r="B1629" s="1">
        <v>45903</v>
      </c>
      <c r="C1629">
        <v>302.39</v>
      </c>
      <c r="D1629">
        <v>298.24</v>
      </c>
      <c r="E1629">
        <v>1.3914968E-2</v>
      </c>
      <c r="F1629">
        <v>1.3819043E-2</v>
      </c>
    </row>
    <row r="1630" spans="1:6" x14ac:dyDescent="0.35">
      <c r="A1630" t="s">
        <v>8</v>
      </c>
      <c r="B1630" s="1">
        <v>45903</v>
      </c>
      <c r="C1630">
        <v>323.70999999999998</v>
      </c>
      <c r="D1630">
        <v>331.18</v>
      </c>
      <c r="E1630">
        <v>-2.255571E-2</v>
      </c>
      <c r="F1630">
        <v>-2.2813981000000001E-2</v>
      </c>
    </row>
    <row r="1631" spans="1:6" x14ac:dyDescent="0.35">
      <c r="A1631" t="s">
        <v>9</v>
      </c>
      <c r="B1631" s="1">
        <v>45903</v>
      </c>
      <c r="C1631">
        <v>737.83</v>
      </c>
      <c r="D1631">
        <v>735.19</v>
      </c>
      <c r="E1631">
        <v>3.5909090000000002E-3</v>
      </c>
      <c r="F1631">
        <v>3.584477E-3</v>
      </c>
    </row>
    <row r="1632" spans="1:6" x14ac:dyDescent="0.35">
      <c r="A1632" t="s">
        <v>10</v>
      </c>
      <c r="B1632" s="1">
        <v>45903</v>
      </c>
      <c r="C1632">
        <v>62.31</v>
      </c>
      <c r="D1632">
        <v>64.599999999999994</v>
      </c>
      <c r="E1632">
        <v>-3.5448915999999997E-2</v>
      </c>
      <c r="F1632">
        <v>-3.6092484000000001E-2</v>
      </c>
    </row>
    <row r="1633" spans="1:6" x14ac:dyDescent="0.35">
      <c r="A1633" t="s">
        <v>11</v>
      </c>
      <c r="B1633" s="1">
        <v>45903</v>
      </c>
      <c r="C1633">
        <v>350.87</v>
      </c>
      <c r="D1633">
        <v>350.07</v>
      </c>
      <c r="E1633">
        <v>2.2852570000000002E-3</v>
      </c>
      <c r="F1633">
        <v>2.2826499999999998E-3</v>
      </c>
    </row>
    <row r="1634" spans="1:6" x14ac:dyDescent="0.35">
      <c r="A1634" t="s">
        <v>6</v>
      </c>
      <c r="B1634" s="1">
        <v>45904</v>
      </c>
      <c r="C1634">
        <v>161.79</v>
      </c>
      <c r="D1634">
        <v>162.13</v>
      </c>
      <c r="E1634">
        <v>-2.097083E-3</v>
      </c>
      <c r="F1634">
        <v>-2.0992850000000002E-3</v>
      </c>
    </row>
    <row r="1635" spans="1:6" x14ac:dyDescent="0.35">
      <c r="A1635" t="s">
        <v>7</v>
      </c>
      <c r="B1635" s="1">
        <v>45904</v>
      </c>
      <c r="C1635">
        <v>306.10000000000002</v>
      </c>
      <c r="D1635">
        <v>302.39</v>
      </c>
      <c r="E1635">
        <v>1.2268924E-2</v>
      </c>
      <c r="F1635">
        <v>1.2194271E-2</v>
      </c>
    </row>
    <row r="1636" spans="1:6" x14ac:dyDescent="0.35">
      <c r="A1636" t="s">
        <v>8</v>
      </c>
      <c r="B1636" s="1">
        <v>45904</v>
      </c>
      <c r="C1636">
        <v>330.65</v>
      </c>
      <c r="D1636">
        <v>323.70999999999998</v>
      </c>
      <c r="E1636">
        <v>2.1438941999999999E-2</v>
      </c>
      <c r="F1636">
        <v>2.1212360999999999E-2</v>
      </c>
    </row>
    <row r="1637" spans="1:6" x14ac:dyDescent="0.35">
      <c r="A1637" t="s">
        <v>9</v>
      </c>
      <c r="B1637" s="1">
        <v>45904</v>
      </c>
      <c r="C1637">
        <v>742.91</v>
      </c>
      <c r="D1637">
        <v>737.83</v>
      </c>
      <c r="E1637">
        <v>6.8850550000000002E-3</v>
      </c>
      <c r="F1637">
        <v>6.8614610000000001E-3</v>
      </c>
    </row>
    <row r="1638" spans="1:6" x14ac:dyDescent="0.35">
      <c r="A1638" t="s">
        <v>10</v>
      </c>
      <c r="B1638" s="1">
        <v>45904</v>
      </c>
      <c r="C1638">
        <v>64.099999999999994</v>
      </c>
      <c r="D1638">
        <v>62.31</v>
      </c>
      <c r="E1638">
        <v>2.8727330999999998E-2</v>
      </c>
      <c r="F1638">
        <v>2.8322436999999999E-2</v>
      </c>
    </row>
    <row r="1639" spans="1:6" x14ac:dyDescent="0.35">
      <c r="A1639" t="s">
        <v>11</v>
      </c>
      <c r="B1639" s="1">
        <v>45904</v>
      </c>
      <c r="C1639">
        <v>350.99</v>
      </c>
      <c r="D1639">
        <v>350.87</v>
      </c>
      <c r="E1639">
        <v>3.4200700000000002E-4</v>
      </c>
      <c r="F1639">
        <v>3.4194899999999997E-4</v>
      </c>
    </row>
    <row r="1640" spans="1:6" x14ac:dyDescent="0.35">
      <c r="A1640" t="s">
        <v>6</v>
      </c>
      <c r="B1640" s="1">
        <v>45905</v>
      </c>
      <c r="C1640">
        <v>151.13999999999999</v>
      </c>
      <c r="D1640">
        <v>161.79</v>
      </c>
      <c r="E1640">
        <v>-6.5826071E-2</v>
      </c>
      <c r="F1640">
        <v>-6.8092637999999997E-2</v>
      </c>
    </row>
    <row r="1641" spans="1:6" x14ac:dyDescent="0.35">
      <c r="A1641" t="s">
        <v>7</v>
      </c>
      <c r="B1641" s="1">
        <v>45905</v>
      </c>
      <c r="C1641">
        <v>334.89</v>
      </c>
      <c r="D1641">
        <v>306.10000000000002</v>
      </c>
      <c r="E1641">
        <v>9.4054231000000002E-2</v>
      </c>
      <c r="F1641">
        <v>8.9890274000000006E-2</v>
      </c>
    </row>
    <row r="1642" spans="1:6" x14ac:dyDescent="0.35">
      <c r="A1642" t="s">
        <v>8</v>
      </c>
      <c r="B1642" s="1">
        <v>45905</v>
      </c>
      <c r="C1642">
        <v>326.22000000000003</v>
      </c>
      <c r="D1642">
        <v>330.65</v>
      </c>
      <c r="E1642">
        <v>-1.3397852999999999E-2</v>
      </c>
      <c r="F1642">
        <v>-1.3488414000000001E-2</v>
      </c>
    </row>
    <row r="1643" spans="1:6" x14ac:dyDescent="0.35">
      <c r="A1643" t="s">
        <v>9</v>
      </c>
      <c r="B1643" s="1">
        <v>45905</v>
      </c>
      <c r="C1643">
        <v>727.21</v>
      </c>
      <c r="D1643">
        <v>742.91</v>
      </c>
      <c r="E1643">
        <v>-2.1133111999999999E-2</v>
      </c>
      <c r="F1643">
        <v>-2.1359613E-2</v>
      </c>
    </row>
    <row r="1644" spans="1:6" x14ac:dyDescent="0.35">
      <c r="A1644" t="s">
        <v>10</v>
      </c>
      <c r="B1644" s="1">
        <v>45905</v>
      </c>
      <c r="C1644">
        <v>63.33</v>
      </c>
      <c r="D1644">
        <v>64.099999999999994</v>
      </c>
      <c r="E1644">
        <v>-1.2012481E-2</v>
      </c>
      <c r="F1644">
        <v>-1.2085212999999999E-2</v>
      </c>
    </row>
    <row r="1645" spans="1:6" x14ac:dyDescent="0.35">
      <c r="A1645" t="s">
        <v>11</v>
      </c>
      <c r="B1645" s="1">
        <v>45905</v>
      </c>
      <c r="C1645">
        <v>343.22</v>
      </c>
      <c r="D1645">
        <v>350.99</v>
      </c>
      <c r="E1645">
        <v>-2.2137383E-2</v>
      </c>
      <c r="F1645">
        <v>-2.2386092E-2</v>
      </c>
    </row>
    <row r="1646" spans="1:6" x14ac:dyDescent="0.35">
      <c r="A1646" t="s">
        <v>6</v>
      </c>
      <c r="B1646" s="1">
        <v>45908</v>
      </c>
      <c r="C1646">
        <v>151.41</v>
      </c>
      <c r="D1646">
        <v>151.13999999999999</v>
      </c>
      <c r="E1646">
        <v>1.7864230000000001E-3</v>
      </c>
      <c r="F1646">
        <v>1.7848289999999999E-3</v>
      </c>
    </row>
    <row r="1647" spans="1:6" x14ac:dyDescent="0.35">
      <c r="A1647" t="s">
        <v>7</v>
      </c>
      <c r="B1647" s="1">
        <v>45908</v>
      </c>
      <c r="C1647">
        <v>345.65</v>
      </c>
      <c r="D1647">
        <v>334.89</v>
      </c>
      <c r="E1647">
        <v>3.2129953000000003E-2</v>
      </c>
      <c r="F1647">
        <v>3.1624582999999998E-2</v>
      </c>
    </row>
    <row r="1648" spans="1:6" x14ac:dyDescent="0.35">
      <c r="A1648" t="s">
        <v>8</v>
      </c>
      <c r="B1648" s="1">
        <v>45908</v>
      </c>
      <c r="C1648">
        <v>325.41000000000003</v>
      </c>
      <c r="D1648">
        <v>326.22000000000003</v>
      </c>
      <c r="E1648">
        <v>-2.4829869999999999E-3</v>
      </c>
      <c r="F1648">
        <v>-2.4860749999999999E-3</v>
      </c>
    </row>
    <row r="1649" spans="1:6" x14ac:dyDescent="0.35">
      <c r="A1649" t="s">
        <v>9</v>
      </c>
      <c r="B1649" s="1">
        <v>45908</v>
      </c>
      <c r="C1649">
        <v>738.64</v>
      </c>
      <c r="D1649">
        <v>727.21</v>
      </c>
      <c r="E1649">
        <v>1.5717605999999999E-2</v>
      </c>
      <c r="F1649">
        <v>1.5595362999999999E-2</v>
      </c>
    </row>
    <row r="1650" spans="1:6" x14ac:dyDescent="0.35">
      <c r="A1650" t="s">
        <v>10</v>
      </c>
      <c r="B1650" s="1">
        <v>45908</v>
      </c>
      <c r="C1650">
        <v>66</v>
      </c>
      <c r="D1650">
        <v>63.33</v>
      </c>
      <c r="E1650">
        <v>4.2160113999999999E-2</v>
      </c>
      <c r="F1650">
        <v>4.1295591E-2</v>
      </c>
    </row>
    <row r="1651" spans="1:6" x14ac:dyDescent="0.35">
      <c r="A1651" t="s">
        <v>11</v>
      </c>
      <c r="B1651" s="1">
        <v>45908</v>
      </c>
      <c r="C1651">
        <v>342.3</v>
      </c>
      <c r="D1651">
        <v>343.22</v>
      </c>
      <c r="E1651">
        <v>-2.680497E-3</v>
      </c>
      <c r="F1651">
        <v>-2.6840950000000001E-3</v>
      </c>
    </row>
    <row r="1652" spans="1:6" x14ac:dyDescent="0.35">
      <c r="A1652" t="s">
        <v>6</v>
      </c>
      <c r="B1652" s="1">
        <v>45909</v>
      </c>
      <c r="C1652">
        <v>155.82</v>
      </c>
      <c r="D1652">
        <v>151.41</v>
      </c>
      <c r="E1652">
        <v>2.9126214000000001E-2</v>
      </c>
      <c r="F1652">
        <v>2.8710105999999999E-2</v>
      </c>
    </row>
    <row r="1653" spans="1:6" x14ac:dyDescent="0.35">
      <c r="A1653" t="s">
        <v>7</v>
      </c>
      <c r="B1653" s="1">
        <v>45909</v>
      </c>
      <c r="C1653">
        <v>336.67</v>
      </c>
      <c r="D1653">
        <v>345.65</v>
      </c>
      <c r="E1653">
        <v>-2.5980038E-2</v>
      </c>
      <c r="F1653">
        <v>-2.632348E-2</v>
      </c>
    </row>
    <row r="1654" spans="1:6" x14ac:dyDescent="0.35">
      <c r="A1654" t="s">
        <v>8</v>
      </c>
      <c r="B1654" s="1">
        <v>45909</v>
      </c>
      <c r="C1654">
        <v>324.33999999999997</v>
      </c>
      <c r="D1654">
        <v>325.41000000000003</v>
      </c>
      <c r="E1654">
        <v>-3.28816E-3</v>
      </c>
      <c r="F1654">
        <v>-3.2935769999999998E-3</v>
      </c>
    </row>
    <row r="1655" spans="1:6" x14ac:dyDescent="0.35">
      <c r="A1655" t="s">
        <v>9</v>
      </c>
      <c r="B1655" s="1">
        <v>45909</v>
      </c>
      <c r="C1655">
        <v>750.61</v>
      </c>
      <c r="D1655">
        <v>738.64</v>
      </c>
      <c r="E1655">
        <v>1.6205458999999998E-2</v>
      </c>
      <c r="F1655">
        <v>1.6075552E-2</v>
      </c>
    </row>
    <row r="1656" spans="1:6" x14ac:dyDescent="0.35">
      <c r="A1656" t="s">
        <v>10</v>
      </c>
      <c r="B1656" s="1">
        <v>45909</v>
      </c>
      <c r="C1656">
        <v>66.84</v>
      </c>
      <c r="D1656">
        <v>66</v>
      </c>
      <c r="E1656">
        <v>1.2727273000000001E-2</v>
      </c>
      <c r="F1656">
        <v>1.2646961999999999E-2</v>
      </c>
    </row>
    <row r="1657" spans="1:6" x14ac:dyDescent="0.35">
      <c r="A1657" t="s">
        <v>11</v>
      </c>
      <c r="B1657" s="1">
        <v>45909</v>
      </c>
      <c r="C1657">
        <v>343.99</v>
      </c>
      <c r="D1657">
        <v>342.3</v>
      </c>
      <c r="E1657">
        <v>4.9371900000000002E-3</v>
      </c>
      <c r="F1657">
        <v>4.9250420000000001E-3</v>
      </c>
    </row>
    <row r="1658" spans="1:6" x14ac:dyDescent="0.35">
      <c r="A1658" t="s">
        <v>6</v>
      </c>
      <c r="B1658" s="1">
        <v>45910</v>
      </c>
      <c r="C1658">
        <v>159.54</v>
      </c>
      <c r="D1658">
        <v>155.82</v>
      </c>
      <c r="E1658">
        <v>2.3873700000000001E-2</v>
      </c>
      <c r="F1658">
        <v>2.3593179999999998E-2</v>
      </c>
    </row>
    <row r="1659" spans="1:6" x14ac:dyDescent="0.35">
      <c r="A1659" t="s">
        <v>7</v>
      </c>
      <c r="B1659" s="1">
        <v>45910</v>
      </c>
      <c r="C1659">
        <v>369.57</v>
      </c>
      <c r="D1659">
        <v>336.67</v>
      </c>
      <c r="E1659">
        <v>9.7721804999999995E-2</v>
      </c>
      <c r="F1659">
        <v>9.3236946000000001E-2</v>
      </c>
    </row>
    <row r="1660" spans="1:6" x14ac:dyDescent="0.35">
      <c r="A1660" t="s">
        <v>8</v>
      </c>
      <c r="B1660" s="1">
        <v>45910</v>
      </c>
      <c r="C1660">
        <v>323.35000000000002</v>
      </c>
      <c r="D1660">
        <v>324.33999999999997</v>
      </c>
      <c r="E1660">
        <v>-3.0523529999999998E-3</v>
      </c>
      <c r="F1660">
        <v>-3.0570200000000001E-3</v>
      </c>
    </row>
    <row r="1661" spans="1:6" x14ac:dyDescent="0.35">
      <c r="A1661" t="s">
        <v>9</v>
      </c>
      <c r="B1661" s="1">
        <v>45910</v>
      </c>
      <c r="C1661">
        <v>754.62</v>
      </c>
      <c r="D1661">
        <v>750.61</v>
      </c>
      <c r="E1661">
        <v>5.342322E-3</v>
      </c>
      <c r="F1661">
        <v>5.3281020000000004E-3</v>
      </c>
    </row>
    <row r="1662" spans="1:6" x14ac:dyDescent="0.35">
      <c r="A1662" t="s">
        <v>10</v>
      </c>
      <c r="B1662" s="1">
        <v>45910</v>
      </c>
      <c r="C1662">
        <v>67.099999999999994</v>
      </c>
      <c r="D1662">
        <v>66.84</v>
      </c>
      <c r="E1662">
        <v>3.889886E-3</v>
      </c>
      <c r="F1662">
        <v>3.8823400000000002E-3</v>
      </c>
    </row>
    <row r="1663" spans="1:6" x14ac:dyDescent="0.35">
      <c r="A1663" t="s">
        <v>11</v>
      </c>
      <c r="B1663" s="1">
        <v>45910</v>
      </c>
      <c r="C1663">
        <v>338.12</v>
      </c>
      <c r="D1663">
        <v>343.99</v>
      </c>
      <c r="E1663">
        <v>-1.7064449999999998E-2</v>
      </c>
      <c r="F1663">
        <v>-1.7211725000000001E-2</v>
      </c>
    </row>
    <row r="1664" spans="1:6" x14ac:dyDescent="0.35">
      <c r="A1664" t="s">
        <v>6</v>
      </c>
      <c r="B1664" s="1">
        <v>45911</v>
      </c>
      <c r="C1664">
        <v>155.66999999999999</v>
      </c>
      <c r="D1664">
        <v>159.54</v>
      </c>
      <c r="E1664">
        <v>-2.4257239999999999E-2</v>
      </c>
      <c r="F1664">
        <v>-2.4556292E-2</v>
      </c>
    </row>
    <row r="1665" spans="1:6" x14ac:dyDescent="0.35">
      <c r="A1665" t="s">
        <v>7</v>
      </c>
      <c r="B1665" s="1">
        <v>45911</v>
      </c>
      <c r="C1665">
        <v>359.63</v>
      </c>
      <c r="D1665">
        <v>369.57</v>
      </c>
      <c r="E1665">
        <v>-2.6896123000000001E-2</v>
      </c>
      <c r="F1665">
        <v>-2.7264442E-2</v>
      </c>
    </row>
    <row r="1666" spans="1:6" x14ac:dyDescent="0.35">
      <c r="A1666" t="s">
        <v>8</v>
      </c>
      <c r="B1666" s="1">
        <v>45911</v>
      </c>
      <c r="C1666">
        <v>329.32</v>
      </c>
      <c r="D1666">
        <v>323.35000000000002</v>
      </c>
      <c r="E1666">
        <v>1.8462966000000001E-2</v>
      </c>
      <c r="F1666">
        <v>1.8294595E-2</v>
      </c>
    </row>
    <row r="1667" spans="1:6" x14ac:dyDescent="0.35">
      <c r="A1667" t="s">
        <v>9</v>
      </c>
      <c r="B1667" s="1">
        <v>45911</v>
      </c>
      <c r="C1667">
        <v>756.28</v>
      </c>
      <c r="D1667">
        <v>754.62</v>
      </c>
      <c r="E1667">
        <v>2.1997829999999999E-3</v>
      </c>
      <c r="F1667">
        <v>2.197367E-3</v>
      </c>
    </row>
    <row r="1668" spans="1:6" x14ac:dyDescent="0.35">
      <c r="A1668" t="s">
        <v>10</v>
      </c>
      <c r="B1668" s="1">
        <v>45911</v>
      </c>
      <c r="C1668">
        <v>66.59</v>
      </c>
      <c r="D1668">
        <v>67.099999999999994</v>
      </c>
      <c r="E1668">
        <v>-7.6005960000000003E-3</v>
      </c>
      <c r="F1668">
        <v>-7.6296280000000003E-3</v>
      </c>
    </row>
    <row r="1669" spans="1:6" x14ac:dyDescent="0.35">
      <c r="A1669" t="s">
        <v>11</v>
      </c>
      <c r="B1669" s="1">
        <v>45911</v>
      </c>
      <c r="C1669">
        <v>343.49</v>
      </c>
      <c r="D1669">
        <v>338.12</v>
      </c>
      <c r="E1669">
        <v>1.5881935E-2</v>
      </c>
      <c r="F1669">
        <v>1.5757137000000001E-2</v>
      </c>
    </row>
    <row r="1670" spans="1:6" x14ac:dyDescent="0.35">
      <c r="A1670" t="s">
        <v>6</v>
      </c>
      <c r="B1670" s="1">
        <v>45912</v>
      </c>
      <c r="C1670">
        <v>158.57</v>
      </c>
      <c r="D1670">
        <v>155.66999999999999</v>
      </c>
      <c r="E1670">
        <v>1.8629151E-2</v>
      </c>
      <c r="F1670">
        <v>1.8457754E-2</v>
      </c>
    </row>
    <row r="1671" spans="1:6" x14ac:dyDescent="0.35">
      <c r="A1671" t="s">
        <v>7</v>
      </c>
      <c r="B1671" s="1">
        <v>45912</v>
      </c>
      <c r="C1671">
        <v>359.87</v>
      </c>
      <c r="D1671">
        <v>359.63</v>
      </c>
      <c r="E1671">
        <v>6.6735299999999998E-4</v>
      </c>
      <c r="F1671">
        <v>6.6713000000000005E-4</v>
      </c>
    </row>
    <row r="1672" spans="1:6" x14ac:dyDescent="0.35">
      <c r="A1672" t="s">
        <v>8</v>
      </c>
      <c r="B1672" s="1">
        <v>45912</v>
      </c>
      <c r="C1672">
        <v>325.31</v>
      </c>
      <c r="D1672">
        <v>329.32</v>
      </c>
      <c r="E1672">
        <v>-1.2176606E-2</v>
      </c>
      <c r="F1672">
        <v>-1.2251349E-2</v>
      </c>
    </row>
    <row r="1673" spans="1:6" x14ac:dyDescent="0.35">
      <c r="A1673" t="s">
        <v>9</v>
      </c>
      <c r="B1673" s="1">
        <v>45912</v>
      </c>
      <c r="C1673">
        <v>755.39</v>
      </c>
      <c r="D1673">
        <v>756.28</v>
      </c>
      <c r="E1673">
        <v>-1.1768130000000001E-3</v>
      </c>
      <c r="F1673">
        <v>-1.177506E-3</v>
      </c>
    </row>
    <row r="1674" spans="1:6" x14ac:dyDescent="0.35">
      <c r="A1674" t="s">
        <v>10</v>
      </c>
      <c r="B1674" s="1">
        <v>45912</v>
      </c>
      <c r="C1674">
        <v>67.349999999999994</v>
      </c>
      <c r="D1674">
        <v>66.59</v>
      </c>
      <c r="E1674">
        <v>1.1413125E-2</v>
      </c>
      <c r="F1674">
        <v>1.1348487000000001E-2</v>
      </c>
    </row>
    <row r="1675" spans="1:6" x14ac:dyDescent="0.35">
      <c r="A1675" t="s">
        <v>11</v>
      </c>
      <c r="B1675" s="1">
        <v>45912</v>
      </c>
      <c r="C1675">
        <v>339.43</v>
      </c>
      <c r="D1675">
        <v>343.49</v>
      </c>
      <c r="E1675">
        <v>-1.1819849E-2</v>
      </c>
      <c r="F1675">
        <v>-1.1890259E-2</v>
      </c>
    </row>
    <row r="1676" spans="1:6" x14ac:dyDescent="0.35">
      <c r="A1676" t="s">
        <v>6</v>
      </c>
      <c r="B1676" s="1">
        <v>45915</v>
      </c>
      <c r="C1676">
        <v>161.16</v>
      </c>
      <c r="D1676">
        <v>158.57</v>
      </c>
      <c r="E1676">
        <v>1.6333481E-2</v>
      </c>
      <c r="F1676">
        <v>1.6201523999999998E-2</v>
      </c>
    </row>
    <row r="1677" spans="1:6" x14ac:dyDescent="0.35">
      <c r="A1677" t="s">
        <v>7</v>
      </c>
      <c r="B1677" s="1">
        <v>45915</v>
      </c>
      <c r="C1677">
        <v>364.09</v>
      </c>
      <c r="D1677">
        <v>359.87</v>
      </c>
      <c r="E1677">
        <v>1.1726456999999999E-2</v>
      </c>
      <c r="F1677">
        <v>1.1658234999999999E-2</v>
      </c>
    </row>
    <row r="1678" spans="1:6" x14ac:dyDescent="0.35">
      <c r="A1678" t="s">
        <v>8</v>
      </c>
      <c r="B1678" s="1">
        <v>45915</v>
      </c>
      <c r="C1678">
        <v>327.26</v>
      </c>
      <c r="D1678">
        <v>325.31</v>
      </c>
      <c r="E1678">
        <v>5.9942820000000001E-3</v>
      </c>
      <c r="F1678">
        <v>5.976388E-3</v>
      </c>
    </row>
    <row r="1679" spans="1:6" x14ac:dyDescent="0.35">
      <c r="A1679" t="s">
        <v>9</v>
      </c>
      <c r="B1679" s="1">
        <v>45915</v>
      </c>
      <c r="C1679">
        <v>748.19</v>
      </c>
      <c r="D1679">
        <v>755.39</v>
      </c>
      <c r="E1679">
        <v>-9.5315E-3</v>
      </c>
      <c r="F1679">
        <v>-9.5772159999999995E-3</v>
      </c>
    </row>
    <row r="1680" spans="1:6" x14ac:dyDescent="0.35">
      <c r="A1680" t="s">
        <v>10</v>
      </c>
      <c r="B1680" s="1">
        <v>45915</v>
      </c>
      <c r="C1680">
        <v>67.430000000000007</v>
      </c>
      <c r="D1680">
        <v>67.349999999999994</v>
      </c>
      <c r="E1680">
        <v>1.187825E-3</v>
      </c>
      <c r="F1680">
        <v>1.1871200000000001E-3</v>
      </c>
    </row>
    <row r="1681" spans="1:6" x14ac:dyDescent="0.35">
      <c r="A1681" t="s">
        <v>11</v>
      </c>
      <c r="B1681" s="1">
        <v>45915</v>
      </c>
      <c r="C1681">
        <v>339.05</v>
      </c>
      <c r="D1681">
        <v>339.43</v>
      </c>
      <c r="E1681">
        <v>-1.119524E-3</v>
      </c>
      <c r="F1681">
        <v>-1.120151E-3</v>
      </c>
    </row>
    <row r="1682" spans="1:6" x14ac:dyDescent="0.35">
      <c r="A1682" t="s">
        <v>6</v>
      </c>
      <c r="B1682" s="1">
        <v>45916</v>
      </c>
      <c r="C1682">
        <v>160.46</v>
      </c>
      <c r="D1682">
        <v>161.16</v>
      </c>
      <c r="E1682">
        <v>-4.3435100000000001E-3</v>
      </c>
      <c r="F1682">
        <v>-4.3529700000000003E-3</v>
      </c>
    </row>
    <row r="1683" spans="1:6" x14ac:dyDescent="0.35">
      <c r="A1683" t="s">
        <v>7</v>
      </c>
      <c r="B1683" s="1">
        <v>45916</v>
      </c>
      <c r="C1683">
        <v>360</v>
      </c>
      <c r="D1683">
        <v>364.09</v>
      </c>
      <c r="E1683">
        <v>-1.1233486000000001E-2</v>
      </c>
      <c r="F1683">
        <v>-1.1297058E-2</v>
      </c>
    </row>
    <row r="1684" spans="1:6" x14ac:dyDescent="0.35">
      <c r="A1684" t="s">
        <v>8</v>
      </c>
      <c r="B1684" s="1">
        <v>45916</v>
      </c>
      <c r="C1684">
        <v>327.04000000000002</v>
      </c>
      <c r="D1684">
        <v>327.26</v>
      </c>
      <c r="E1684">
        <v>-6.7224799999999996E-4</v>
      </c>
      <c r="F1684">
        <v>-6.7247400000000005E-4</v>
      </c>
    </row>
    <row r="1685" spans="1:6" x14ac:dyDescent="0.35">
      <c r="A1685" t="s">
        <v>9</v>
      </c>
      <c r="B1685" s="1">
        <v>45916</v>
      </c>
      <c r="C1685">
        <v>764.71</v>
      </c>
      <c r="D1685">
        <v>748.19</v>
      </c>
      <c r="E1685">
        <v>2.2079952999999999E-2</v>
      </c>
      <c r="F1685">
        <v>2.1839720999999999E-2</v>
      </c>
    </row>
    <row r="1686" spans="1:6" x14ac:dyDescent="0.35">
      <c r="A1686" t="s">
        <v>10</v>
      </c>
      <c r="B1686" s="1">
        <v>45916</v>
      </c>
      <c r="C1686">
        <v>68.86</v>
      </c>
      <c r="D1686">
        <v>67.430000000000007</v>
      </c>
      <c r="E1686">
        <v>2.1207178E-2</v>
      </c>
      <c r="F1686">
        <v>2.0985435E-2</v>
      </c>
    </row>
    <row r="1687" spans="1:6" x14ac:dyDescent="0.35">
      <c r="A1687" t="s">
        <v>11</v>
      </c>
      <c r="B1687" s="1">
        <v>45916</v>
      </c>
      <c r="C1687">
        <v>340.03</v>
      </c>
      <c r="D1687">
        <v>339.05</v>
      </c>
      <c r="E1687">
        <v>2.8904289999999999E-3</v>
      </c>
      <c r="F1687">
        <v>2.8862599999999999E-3</v>
      </c>
    </row>
    <row r="1688" spans="1:6" x14ac:dyDescent="0.35">
      <c r="A1688" t="s">
        <v>6</v>
      </c>
      <c r="B1688" s="1">
        <v>45917</v>
      </c>
      <c r="C1688">
        <v>159.16</v>
      </c>
      <c r="D1688">
        <v>160.46</v>
      </c>
      <c r="E1688">
        <v>-8.1017080000000009E-3</v>
      </c>
      <c r="F1688">
        <v>-8.1347050000000008E-3</v>
      </c>
    </row>
    <row r="1689" spans="1:6" x14ac:dyDescent="0.35">
      <c r="A1689" t="s">
        <v>7</v>
      </c>
      <c r="B1689" s="1">
        <v>45917</v>
      </c>
      <c r="C1689">
        <v>346.17</v>
      </c>
      <c r="D1689">
        <v>360</v>
      </c>
      <c r="E1689">
        <v>-3.8416667000000002E-2</v>
      </c>
      <c r="F1689">
        <v>-3.9174048000000003E-2</v>
      </c>
    </row>
    <row r="1690" spans="1:6" x14ac:dyDescent="0.35">
      <c r="A1690" t="s">
        <v>8</v>
      </c>
      <c r="B1690" s="1">
        <v>45917</v>
      </c>
      <c r="C1690">
        <v>336</v>
      </c>
      <c r="D1690">
        <v>327.04000000000002</v>
      </c>
      <c r="E1690">
        <v>2.739726E-2</v>
      </c>
      <c r="F1690">
        <v>2.7028672E-2</v>
      </c>
    </row>
    <row r="1691" spans="1:6" x14ac:dyDescent="0.35">
      <c r="A1691" t="s">
        <v>9</v>
      </c>
      <c r="B1691" s="1">
        <v>45917</v>
      </c>
      <c r="C1691">
        <v>760.13</v>
      </c>
      <c r="D1691">
        <v>764.71</v>
      </c>
      <c r="E1691">
        <v>-5.9891989999999997E-3</v>
      </c>
      <c r="F1691">
        <v>-6.0072060000000002E-3</v>
      </c>
    </row>
    <row r="1692" spans="1:6" x14ac:dyDescent="0.35">
      <c r="A1692" t="s">
        <v>10</v>
      </c>
      <c r="B1692" s="1">
        <v>45917</v>
      </c>
      <c r="C1692">
        <v>70.98</v>
      </c>
      <c r="D1692">
        <v>68.86</v>
      </c>
      <c r="E1692">
        <v>3.0787103999999999E-2</v>
      </c>
      <c r="F1692">
        <v>3.0322689E-2</v>
      </c>
    </row>
    <row r="1693" spans="1:6" x14ac:dyDescent="0.35">
      <c r="A1693" t="s">
        <v>11</v>
      </c>
      <c r="B1693" s="1">
        <v>45917</v>
      </c>
      <c r="C1693">
        <v>346.2</v>
      </c>
      <c r="D1693">
        <v>340.03</v>
      </c>
      <c r="E1693">
        <v>1.8145458E-2</v>
      </c>
      <c r="F1693">
        <v>1.7982794E-2</v>
      </c>
    </row>
    <row r="1694" spans="1:6" x14ac:dyDescent="0.35">
      <c r="A1694" t="s">
        <v>6</v>
      </c>
      <c r="B1694" s="1">
        <v>45918</v>
      </c>
      <c r="C1694">
        <v>157.91999999999999</v>
      </c>
      <c r="D1694">
        <v>159.16</v>
      </c>
      <c r="E1694">
        <v>-7.7909019999999997E-3</v>
      </c>
      <c r="F1694">
        <v>-7.8214100000000009E-3</v>
      </c>
    </row>
    <row r="1695" spans="1:6" x14ac:dyDescent="0.35">
      <c r="A1695" t="s">
        <v>7</v>
      </c>
      <c r="B1695" s="1">
        <v>45918</v>
      </c>
      <c r="C1695">
        <v>345.35</v>
      </c>
      <c r="D1695">
        <v>346.17</v>
      </c>
      <c r="E1695">
        <v>-2.3687780000000002E-3</v>
      </c>
      <c r="F1695">
        <v>-2.371588E-3</v>
      </c>
    </row>
    <row r="1696" spans="1:6" x14ac:dyDescent="0.35">
      <c r="A1696" t="s">
        <v>8</v>
      </c>
      <c r="B1696" s="1">
        <v>45918</v>
      </c>
      <c r="C1696">
        <v>341.67</v>
      </c>
      <c r="D1696">
        <v>336</v>
      </c>
      <c r="E1696">
        <v>1.6875000000000001E-2</v>
      </c>
      <c r="F1696">
        <v>1.6734199000000002E-2</v>
      </c>
    </row>
    <row r="1697" spans="1:6" x14ac:dyDescent="0.35">
      <c r="A1697" t="s">
        <v>9</v>
      </c>
      <c r="B1697" s="1">
        <v>45918</v>
      </c>
      <c r="C1697">
        <v>762.93</v>
      </c>
      <c r="D1697">
        <v>760.13</v>
      </c>
      <c r="E1697">
        <v>3.6835800000000001E-3</v>
      </c>
      <c r="F1697">
        <v>3.6768130000000001E-3</v>
      </c>
    </row>
    <row r="1698" spans="1:6" x14ac:dyDescent="0.35">
      <c r="A1698" t="s">
        <v>10</v>
      </c>
      <c r="B1698" s="1">
        <v>45918</v>
      </c>
      <c r="C1698">
        <v>74.23</v>
      </c>
      <c r="D1698">
        <v>70.98</v>
      </c>
      <c r="E1698">
        <v>4.5787545999999998E-2</v>
      </c>
      <c r="F1698">
        <v>4.4770233999999999E-2</v>
      </c>
    </row>
    <row r="1699" spans="1:6" x14ac:dyDescent="0.35">
      <c r="A1699" t="s">
        <v>11</v>
      </c>
      <c r="B1699" s="1">
        <v>45918</v>
      </c>
      <c r="C1699">
        <v>338.18</v>
      </c>
      <c r="D1699">
        <v>346.2</v>
      </c>
      <c r="E1699">
        <v>-2.31658E-2</v>
      </c>
      <c r="F1699">
        <v>-2.3438344999999999E-2</v>
      </c>
    </row>
    <row r="1700" spans="1:6" x14ac:dyDescent="0.35">
      <c r="A1700" t="s">
        <v>6</v>
      </c>
      <c r="B1700" s="1">
        <v>45919</v>
      </c>
      <c r="C1700">
        <v>157.38999999999999</v>
      </c>
      <c r="D1700">
        <v>157.91999999999999</v>
      </c>
      <c r="E1700">
        <v>-3.3561300000000001E-3</v>
      </c>
      <c r="F1700">
        <v>-3.3617740000000001E-3</v>
      </c>
    </row>
    <row r="1701" spans="1:6" x14ac:dyDescent="0.35">
      <c r="A1701" t="s">
        <v>7</v>
      </c>
      <c r="B1701" s="1">
        <v>45919</v>
      </c>
      <c r="C1701">
        <v>344.94</v>
      </c>
      <c r="D1701">
        <v>345.35</v>
      </c>
      <c r="E1701">
        <v>-1.1872009999999999E-3</v>
      </c>
      <c r="F1701">
        <v>-1.187907E-3</v>
      </c>
    </row>
    <row r="1702" spans="1:6" x14ac:dyDescent="0.35">
      <c r="A1702" t="s">
        <v>8</v>
      </c>
      <c r="B1702" s="1">
        <v>45919</v>
      </c>
      <c r="C1702">
        <v>341.12</v>
      </c>
      <c r="D1702">
        <v>341.67</v>
      </c>
      <c r="E1702">
        <v>-1.6097399999999999E-3</v>
      </c>
      <c r="F1702">
        <v>-1.6110370000000001E-3</v>
      </c>
    </row>
    <row r="1703" spans="1:6" x14ac:dyDescent="0.35">
      <c r="A1703" t="s">
        <v>9</v>
      </c>
      <c r="B1703" s="1">
        <v>45919</v>
      </c>
      <c r="C1703">
        <v>751.99</v>
      </c>
      <c r="D1703">
        <v>762.93</v>
      </c>
      <c r="E1703">
        <v>-1.4339454999999999E-2</v>
      </c>
      <c r="F1703">
        <v>-1.4443258E-2</v>
      </c>
    </row>
    <row r="1704" spans="1:6" x14ac:dyDescent="0.35">
      <c r="A1704" t="s">
        <v>10</v>
      </c>
      <c r="B1704" s="1">
        <v>45919</v>
      </c>
      <c r="C1704">
        <v>74.260000000000005</v>
      </c>
      <c r="D1704">
        <v>74.23</v>
      </c>
      <c r="E1704">
        <v>4.0414900000000002E-4</v>
      </c>
      <c r="F1704">
        <v>4.0406799999999999E-4</v>
      </c>
    </row>
    <row r="1705" spans="1:6" x14ac:dyDescent="0.35">
      <c r="A1705" t="s">
        <v>11</v>
      </c>
      <c r="B1705" s="1">
        <v>45919</v>
      </c>
      <c r="C1705">
        <v>341.61</v>
      </c>
      <c r="D1705">
        <v>338.18</v>
      </c>
      <c r="E1705">
        <v>1.0142528E-2</v>
      </c>
      <c r="F1705">
        <v>1.0091437E-2</v>
      </c>
    </row>
    <row r="1706" spans="1:6" x14ac:dyDescent="0.35">
      <c r="A1706" t="s">
        <v>6</v>
      </c>
      <c r="B1706" s="1">
        <v>45922</v>
      </c>
      <c r="C1706">
        <v>159.79</v>
      </c>
      <c r="D1706">
        <v>157.38999999999999</v>
      </c>
      <c r="E1706">
        <v>1.5248744999999999E-2</v>
      </c>
      <c r="F1706">
        <v>1.5133651999999999E-2</v>
      </c>
    </row>
    <row r="1707" spans="1:6" x14ac:dyDescent="0.35">
      <c r="A1707" t="s">
        <v>7</v>
      </c>
      <c r="B1707" s="1">
        <v>45922</v>
      </c>
      <c r="C1707">
        <v>338.79</v>
      </c>
      <c r="D1707">
        <v>344.94</v>
      </c>
      <c r="E1707">
        <v>-1.7829187999999999E-2</v>
      </c>
      <c r="F1707">
        <v>-1.7990042000000001E-2</v>
      </c>
    </row>
    <row r="1708" spans="1:6" x14ac:dyDescent="0.35">
      <c r="A1708" t="s">
        <v>8</v>
      </c>
      <c r="B1708" s="1">
        <v>45922</v>
      </c>
      <c r="C1708">
        <v>340.98</v>
      </c>
      <c r="D1708">
        <v>341.12</v>
      </c>
      <c r="E1708">
        <v>-4.1041299999999999E-4</v>
      </c>
      <c r="F1708">
        <v>-4.1049700000000001E-4</v>
      </c>
    </row>
    <row r="1709" spans="1:6" x14ac:dyDescent="0.35">
      <c r="A1709" t="s">
        <v>9</v>
      </c>
      <c r="B1709" s="1">
        <v>45922</v>
      </c>
      <c r="C1709">
        <v>754.95</v>
      </c>
      <c r="D1709">
        <v>751.99</v>
      </c>
      <c r="E1709">
        <v>3.936223E-3</v>
      </c>
      <c r="F1709">
        <v>3.9284960000000001E-3</v>
      </c>
    </row>
    <row r="1710" spans="1:6" x14ac:dyDescent="0.35">
      <c r="A1710" t="s">
        <v>10</v>
      </c>
      <c r="B1710" s="1">
        <v>45922</v>
      </c>
      <c r="C1710">
        <v>75.53</v>
      </c>
      <c r="D1710">
        <v>74.260000000000005</v>
      </c>
      <c r="E1710">
        <v>1.7102073999999998E-2</v>
      </c>
      <c r="F1710">
        <v>1.695748E-2</v>
      </c>
    </row>
    <row r="1711" spans="1:6" x14ac:dyDescent="0.35">
      <c r="A1711" t="s">
        <v>11</v>
      </c>
      <c r="B1711" s="1">
        <v>45922</v>
      </c>
      <c r="C1711">
        <v>344.36</v>
      </c>
      <c r="D1711">
        <v>341.61</v>
      </c>
      <c r="E1711">
        <v>8.0501159999999995E-3</v>
      </c>
      <c r="F1711">
        <v>8.0178860000000001E-3</v>
      </c>
    </row>
    <row r="1712" spans="1:6" x14ac:dyDescent="0.35">
      <c r="A1712" t="s">
        <v>6</v>
      </c>
      <c r="B1712" s="1">
        <v>45923</v>
      </c>
      <c r="C1712">
        <v>160.9</v>
      </c>
      <c r="D1712">
        <v>159.79</v>
      </c>
      <c r="E1712">
        <v>6.9466170000000004E-3</v>
      </c>
      <c r="F1712">
        <v>6.9226009999999996E-3</v>
      </c>
    </row>
    <row r="1713" spans="1:6" x14ac:dyDescent="0.35">
      <c r="A1713" t="s">
        <v>7</v>
      </c>
      <c r="B1713" s="1">
        <v>45923</v>
      </c>
      <c r="C1713">
        <v>338.94</v>
      </c>
      <c r="D1713">
        <v>338.79</v>
      </c>
      <c r="E1713">
        <v>4.4275199999999998E-4</v>
      </c>
      <c r="F1713">
        <v>4.4265400000000001E-4</v>
      </c>
    </row>
    <row r="1714" spans="1:6" x14ac:dyDescent="0.35">
      <c r="A1714" t="s">
        <v>8</v>
      </c>
      <c r="B1714" s="1">
        <v>45923</v>
      </c>
      <c r="C1714">
        <v>341.47</v>
      </c>
      <c r="D1714">
        <v>340.98</v>
      </c>
      <c r="E1714">
        <v>1.437034E-3</v>
      </c>
      <c r="F1714">
        <v>1.4360029999999999E-3</v>
      </c>
    </row>
    <row r="1715" spans="1:6" x14ac:dyDescent="0.35">
      <c r="A1715" t="s">
        <v>9</v>
      </c>
      <c r="B1715" s="1">
        <v>45923</v>
      </c>
      <c r="C1715">
        <v>746.98</v>
      </c>
      <c r="D1715">
        <v>754.95</v>
      </c>
      <c r="E1715">
        <v>-1.0556991E-2</v>
      </c>
      <c r="F1715">
        <v>-1.0613111E-2</v>
      </c>
    </row>
    <row r="1716" spans="1:6" x14ac:dyDescent="0.35">
      <c r="A1716" t="s">
        <v>10</v>
      </c>
      <c r="B1716" s="1">
        <v>45923</v>
      </c>
      <c r="C1716">
        <v>74.62</v>
      </c>
      <c r="D1716">
        <v>75.53</v>
      </c>
      <c r="E1716">
        <v>-1.2048193E-2</v>
      </c>
      <c r="F1716">
        <v>-1.2121361000000001E-2</v>
      </c>
    </row>
    <row r="1717" spans="1:6" x14ac:dyDescent="0.35">
      <c r="A1717" t="s">
        <v>11</v>
      </c>
      <c r="B1717" s="1">
        <v>45923</v>
      </c>
      <c r="C1717">
        <v>338.7</v>
      </c>
      <c r="D1717">
        <v>344.36</v>
      </c>
      <c r="E1717">
        <v>-1.6436288E-2</v>
      </c>
      <c r="F1717">
        <v>-1.6572862000000001E-2</v>
      </c>
    </row>
    <row r="1718" spans="1:6" x14ac:dyDescent="0.35">
      <c r="A1718" t="s">
        <v>6</v>
      </c>
      <c r="B1718" s="1">
        <v>45924</v>
      </c>
      <c r="C1718">
        <v>160.88</v>
      </c>
      <c r="D1718">
        <v>160.9</v>
      </c>
      <c r="E1718">
        <v>-1.24301E-4</v>
      </c>
      <c r="F1718">
        <v>-1.2430899999999999E-4</v>
      </c>
    </row>
    <row r="1719" spans="1:6" x14ac:dyDescent="0.35">
      <c r="A1719" t="s">
        <v>7</v>
      </c>
      <c r="B1719" s="1">
        <v>45924</v>
      </c>
      <c r="C1719">
        <v>339.31</v>
      </c>
      <c r="D1719">
        <v>338.94</v>
      </c>
      <c r="E1719">
        <v>1.0916389999999999E-3</v>
      </c>
      <c r="F1719">
        <v>1.0910430000000001E-3</v>
      </c>
    </row>
    <row r="1720" spans="1:6" x14ac:dyDescent="0.35">
      <c r="A1720" t="s">
        <v>8</v>
      </c>
      <c r="B1720" s="1">
        <v>45924</v>
      </c>
      <c r="C1720">
        <v>340.48</v>
      </c>
      <c r="D1720">
        <v>341.47</v>
      </c>
      <c r="E1720">
        <v>-2.89923E-3</v>
      </c>
      <c r="F1720">
        <v>-2.9034410000000001E-3</v>
      </c>
    </row>
    <row r="1721" spans="1:6" x14ac:dyDescent="0.35">
      <c r="A1721" t="s">
        <v>9</v>
      </c>
      <c r="B1721" s="1">
        <v>45924</v>
      </c>
      <c r="C1721">
        <v>741.85</v>
      </c>
      <c r="D1721">
        <v>746.98</v>
      </c>
      <c r="E1721">
        <v>-6.8676539999999999E-3</v>
      </c>
      <c r="F1721">
        <v>-6.8913450000000001E-3</v>
      </c>
    </row>
    <row r="1722" spans="1:6" x14ac:dyDescent="0.35">
      <c r="A1722" t="s">
        <v>10</v>
      </c>
      <c r="B1722" s="1">
        <v>45924</v>
      </c>
      <c r="C1722">
        <v>80.09</v>
      </c>
      <c r="D1722">
        <v>74.62</v>
      </c>
      <c r="E1722">
        <v>7.3304744000000005E-2</v>
      </c>
      <c r="F1722">
        <v>7.0742435000000006E-2</v>
      </c>
    </row>
    <row r="1723" spans="1:6" x14ac:dyDescent="0.35">
      <c r="A1723" t="s">
        <v>11</v>
      </c>
      <c r="B1723" s="1">
        <v>45924</v>
      </c>
      <c r="C1723">
        <v>338.68</v>
      </c>
      <c r="D1723">
        <v>338.7</v>
      </c>
      <c r="E1723">
        <v>-5.9049299999999997E-5</v>
      </c>
      <c r="F1723">
        <v>-5.9051000000000001E-5</v>
      </c>
    </row>
    <row r="1724" spans="1:6" x14ac:dyDescent="0.35">
      <c r="A1724" t="s">
        <v>6</v>
      </c>
      <c r="B1724" s="1">
        <v>45925</v>
      </c>
      <c r="C1724">
        <v>161.27000000000001</v>
      </c>
      <c r="D1724">
        <v>160.88</v>
      </c>
      <c r="E1724">
        <v>2.4241670000000001E-3</v>
      </c>
      <c r="F1724">
        <v>2.421234E-3</v>
      </c>
    </row>
    <row r="1725" spans="1:6" x14ac:dyDescent="0.35">
      <c r="A1725" t="s">
        <v>7</v>
      </c>
      <c r="B1725" s="1">
        <v>45925</v>
      </c>
      <c r="C1725">
        <v>336.1</v>
      </c>
      <c r="D1725">
        <v>339.31</v>
      </c>
      <c r="E1725">
        <v>-9.4603759999999995E-3</v>
      </c>
      <c r="F1725">
        <v>-9.5054089999999994E-3</v>
      </c>
    </row>
    <row r="1726" spans="1:6" x14ac:dyDescent="0.35">
      <c r="A1726" t="s">
        <v>8</v>
      </c>
      <c r="B1726" s="1">
        <v>45925</v>
      </c>
      <c r="C1726">
        <v>340.18</v>
      </c>
      <c r="D1726">
        <v>340.48</v>
      </c>
      <c r="E1726">
        <v>-8.8110900000000004E-4</v>
      </c>
      <c r="F1726">
        <v>-8.8149699999999997E-4</v>
      </c>
    </row>
    <row r="1727" spans="1:6" x14ac:dyDescent="0.35">
      <c r="A1727" t="s">
        <v>9</v>
      </c>
      <c r="B1727" s="1">
        <v>45925</v>
      </c>
      <c r="C1727">
        <v>714.59</v>
      </c>
      <c r="D1727">
        <v>741.85</v>
      </c>
      <c r="E1727">
        <v>-3.6745973000000001E-2</v>
      </c>
      <c r="F1727">
        <v>-3.7438115000000001E-2</v>
      </c>
    </row>
    <row r="1728" spans="1:6" x14ac:dyDescent="0.35">
      <c r="A1728" t="s">
        <v>10</v>
      </c>
      <c r="B1728" s="1">
        <v>45925</v>
      </c>
      <c r="C1728">
        <v>83.81</v>
      </c>
      <c r="D1728">
        <v>80.09</v>
      </c>
      <c r="E1728">
        <v>4.6447745999999998E-2</v>
      </c>
      <c r="F1728">
        <v>4.5401329999999997E-2</v>
      </c>
    </row>
    <row r="1729" spans="1:6" x14ac:dyDescent="0.35">
      <c r="A1729" t="s">
        <v>11</v>
      </c>
      <c r="B1729" s="1">
        <v>45925</v>
      </c>
      <c r="C1729">
        <v>334.93</v>
      </c>
      <c r="D1729">
        <v>338.68</v>
      </c>
      <c r="E1729">
        <v>-1.1072399E-2</v>
      </c>
      <c r="F1729">
        <v>-1.1134154E-2</v>
      </c>
    </row>
    <row r="1730" spans="1:6" x14ac:dyDescent="0.35">
      <c r="A1730" t="s">
        <v>6</v>
      </c>
      <c r="B1730" s="1">
        <v>45926</v>
      </c>
      <c r="C1730">
        <v>159.46</v>
      </c>
      <c r="D1730">
        <v>161.27000000000001</v>
      </c>
      <c r="E1730">
        <v>-1.1223413999999999E-2</v>
      </c>
      <c r="F1730">
        <v>-1.1286872E-2</v>
      </c>
    </row>
    <row r="1731" spans="1:6" x14ac:dyDescent="0.35">
      <c r="A1731" t="s">
        <v>7</v>
      </c>
      <c r="B1731" s="1">
        <v>45926</v>
      </c>
      <c r="C1731">
        <v>334.53</v>
      </c>
      <c r="D1731">
        <v>336.1</v>
      </c>
      <c r="E1731">
        <v>-4.6712289999999998E-3</v>
      </c>
      <c r="F1731">
        <v>-4.6821730000000004E-3</v>
      </c>
    </row>
    <row r="1732" spans="1:6" x14ac:dyDescent="0.35">
      <c r="A1732" t="s">
        <v>8</v>
      </c>
      <c r="B1732" s="1">
        <v>45926</v>
      </c>
      <c r="C1732">
        <v>341.68</v>
      </c>
      <c r="D1732">
        <v>340.18</v>
      </c>
      <c r="E1732">
        <v>4.4094299999999998E-3</v>
      </c>
      <c r="F1732">
        <v>4.3997369999999999E-3</v>
      </c>
    </row>
    <row r="1733" spans="1:6" x14ac:dyDescent="0.35">
      <c r="A1733" t="s">
        <v>9</v>
      </c>
      <c r="B1733" s="1">
        <v>45926</v>
      </c>
      <c r="C1733">
        <v>724.54</v>
      </c>
      <c r="D1733">
        <v>714.59</v>
      </c>
      <c r="E1733">
        <v>1.3924068E-2</v>
      </c>
      <c r="F1733">
        <v>1.3828019E-2</v>
      </c>
    </row>
    <row r="1734" spans="1:6" x14ac:dyDescent="0.35">
      <c r="A1734" t="s">
        <v>10</v>
      </c>
      <c r="B1734" s="1">
        <v>45926</v>
      </c>
      <c r="C1734">
        <v>83.17</v>
      </c>
      <c r="D1734">
        <v>83.81</v>
      </c>
      <c r="E1734">
        <v>-7.6363200000000003E-3</v>
      </c>
      <c r="F1734">
        <v>-7.665626E-3</v>
      </c>
    </row>
    <row r="1735" spans="1:6" x14ac:dyDescent="0.35">
      <c r="A1735" t="s">
        <v>11</v>
      </c>
      <c r="B1735" s="1">
        <v>45926</v>
      </c>
      <c r="C1735">
        <v>337.37</v>
      </c>
      <c r="D1735">
        <v>334.93</v>
      </c>
      <c r="E1735">
        <v>7.2851039999999997E-3</v>
      </c>
      <c r="F1735">
        <v>7.2586960000000002E-3</v>
      </c>
    </row>
    <row r="1736" spans="1:6" x14ac:dyDescent="0.35">
      <c r="A1736" t="s">
        <v>6</v>
      </c>
      <c r="B1736" s="1">
        <v>45929</v>
      </c>
      <c r="C1736">
        <v>161.36000000000001</v>
      </c>
      <c r="D1736">
        <v>159.46</v>
      </c>
      <c r="E1736">
        <v>1.1915214E-2</v>
      </c>
      <c r="F1736">
        <v>1.1844787000000001E-2</v>
      </c>
    </row>
    <row r="1737" spans="1:6" x14ac:dyDescent="0.35">
      <c r="A1737" t="s">
        <v>7</v>
      </c>
      <c r="B1737" s="1">
        <v>45929</v>
      </c>
      <c r="C1737">
        <v>327.9</v>
      </c>
      <c r="D1737">
        <v>334.53</v>
      </c>
      <c r="E1737">
        <v>-1.9818849999999999E-2</v>
      </c>
      <c r="F1737">
        <v>-2.0017877999999999E-2</v>
      </c>
    </row>
    <row r="1738" spans="1:6" x14ac:dyDescent="0.35">
      <c r="A1738" t="s">
        <v>8</v>
      </c>
      <c r="B1738" s="1">
        <v>45929</v>
      </c>
      <c r="C1738">
        <v>342.31</v>
      </c>
      <c r="D1738">
        <v>341.68</v>
      </c>
      <c r="E1738">
        <v>1.843831E-3</v>
      </c>
      <c r="F1738">
        <v>1.8421329999999999E-3</v>
      </c>
    </row>
    <row r="1739" spans="1:6" x14ac:dyDescent="0.35">
      <c r="A1739" t="s">
        <v>9</v>
      </c>
      <c r="B1739" s="1">
        <v>45929</v>
      </c>
      <c r="C1739">
        <v>726.51</v>
      </c>
      <c r="D1739">
        <v>724.54</v>
      </c>
      <c r="E1739">
        <v>2.7189670000000001E-3</v>
      </c>
      <c r="F1739">
        <v>2.7152769999999999E-3</v>
      </c>
    </row>
    <row r="1740" spans="1:6" x14ac:dyDescent="0.35">
      <c r="A1740" t="s">
        <v>10</v>
      </c>
      <c r="B1740" s="1">
        <v>45929</v>
      </c>
      <c r="C1740">
        <v>82.39</v>
      </c>
      <c r="D1740">
        <v>83.17</v>
      </c>
      <c r="E1740">
        <v>-9.3783819999999993E-3</v>
      </c>
      <c r="F1740">
        <v>-9.4226359999999999E-3</v>
      </c>
    </row>
    <row r="1741" spans="1:6" x14ac:dyDescent="0.35">
      <c r="A1741" t="s">
        <v>11</v>
      </c>
      <c r="B1741" s="1">
        <v>45929</v>
      </c>
      <c r="C1741">
        <v>340.16</v>
      </c>
      <c r="D1741">
        <v>337.37</v>
      </c>
      <c r="E1741">
        <v>8.2698519999999994E-3</v>
      </c>
      <c r="F1741">
        <v>8.2358440000000008E-3</v>
      </c>
    </row>
    <row r="1742" spans="1:6" x14ac:dyDescent="0.35">
      <c r="A1742" t="s">
        <v>6</v>
      </c>
      <c r="B1742" s="1">
        <v>45930</v>
      </c>
      <c r="C1742">
        <v>161.79</v>
      </c>
      <c r="D1742">
        <v>161.36000000000001</v>
      </c>
      <c r="E1742">
        <v>2.664849E-3</v>
      </c>
      <c r="F1742">
        <v>2.6613040000000002E-3</v>
      </c>
    </row>
    <row r="1743" spans="1:6" x14ac:dyDescent="0.35">
      <c r="A1743" t="s">
        <v>7</v>
      </c>
      <c r="B1743" s="1">
        <v>45930</v>
      </c>
      <c r="C1743">
        <v>329.91</v>
      </c>
      <c r="D1743">
        <v>327.9</v>
      </c>
      <c r="E1743">
        <v>6.1299179999999998E-3</v>
      </c>
      <c r="F1743">
        <v>6.1112060000000001E-3</v>
      </c>
    </row>
    <row r="1744" spans="1:6" x14ac:dyDescent="0.35">
      <c r="A1744" t="s">
        <v>8</v>
      </c>
      <c r="B1744" s="1">
        <v>45930</v>
      </c>
      <c r="C1744">
        <v>332.16</v>
      </c>
      <c r="D1744">
        <v>342.31</v>
      </c>
      <c r="E1744">
        <v>-2.9651486000000001E-2</v>
      </c>
      <c r="F1744">
        <v>-3.0099978999999999E-2</v>
      </c>
    </row>
    <row r="1745" spans="1:6" x14ac:dyDescent="0.35">
      <c r="A1745" t="s">
        <v>9</v>
      </c>
      <c r="B1745" s="1">
        <v>45930</v>
      </c>
      <c r="C1745">
        <v>763</v>
      </c>
      <c r="D1745">
        <v>726.51</v>
      </c>
      <c r="E1745">
        <v>5.0226424999999998E-2</v>
      </c>
      <c r="F1745">
        <v>4.9005783999999997E-2</v>
      </c>
    </row>
    <row r="1746" spans="1:6" x14ac:dyDescent="0.35">
      <c r="A1746" t="s">
        <v>10</v>
      </c>
      <c r="B1746" s="1">
        <v>45930</v>
      </c>
      <c r="C1746">
        <v>84.07</v>
      </c>
      <c r="D1746">
        <v>82.39</v>
      </c>
      <c r="E1746">
        <v>2.0390823999999998E-2</v>
      </c>
      <c r="F1746">
        <v>2.0185715E-2</v>
      </c>
    </row>
    <row r="1747" spans="1:6" x14ac:dyDescent="0.35">
      <c r="A1747" t="s">
        <v>11</v>
      </c>
      <c r="B1747" s="1">
        <v>45930</v>
      </c>
      <c r="C1747">
        <v>341.38</v>
      </c>
      <c r="D1747">
        <v>340.16</v>
      </c>
      <c r="E1747">
        <v>3.5865480000000002E-3</v>
      </c>
      <c r="F1747">
        <v>3.5801309999999999E-3</v>
      </c>
    </row>
    <row r="1748" spans="1:6" x14ac:dyDescent="0.35">
      <c r="A1748" t="s">
        <v>6</v>
      </c>
      <c r="B1748" s="1">
        <v>45931</v>
      </c>
      <c r="C1748">
        <v>164.01</v>
      </c>
      <c r="D1748">
        <v>161.79</v>
      </c>
      <c r="E1748">
        <v>1.3721491000000001E-2</v>
      </c>
      <c r="F1748">
        <v>1.3628204E-2</v>
      </c>
    </row>
    <row r="1749" spans="1:6" x14ac:dyDescent="0.35">
      <c r="A1749" t="s">
        <v>7</v>
      </c>
      <c r="B1749" s="1">
        <v>45931</v>
      </c>
      <c r="C1749">
        <v>333.39</v>
      </c>
      <c r="D1749">
        <v>329.91</v>
      </c>
      <c r="E1749">
        <v>1.0548330999999999E-2</v>
      </c>
      <c r="F1749">
        <v>1.0493086E-2</v>
      </c>
    </row>
    <row r="1750" spans="1:6" x14ac:dyDescent="0.35">
      <c r="A1750" t="s">
        <v>8</v>
      </c>
      <c r="B1750" s="1">
        <v>45931</v>
      </c>
      <c r="C1750">
        <v>328.56</v>
      </c>
      <c r="D1750">
        <v>332.16</v>
      </c>
      <c r="E1750">
        <v>-1.083815E-2</v>
      </c>
      <c r="F1750">
        <v>-1.0897311E-2</v>
      </c>
    </row>
    <row r="1751" spans="1:6" x14ac:dyDescent="0.35">
      <c r="A1751" t="s">
        <v>9</v>
      </c>
      <c r="B1751" s="1">
        <v>45931</v>
      </c>
      <c r="C1751">
        <v>825.42</v>
      </c>
      <c r="D1751">
        <v>763</v>
      </c>
      <c r="E1751">
        <v>8.1808649999999997E-2</v>
      </c>
      <c r="F1751">
        <v>7.8634315999999996E-2</v>
      </c>
    </row>
    <row r="1752" spans="1:6" x14ac:dyDescent="0.35">
      <c r="A1752" t="s">
        <v>10</v>
      </c>
      <c r="B1752" s="1">
        <v>45931</v>
      </c>
      <c r="C1752">
        <v>83.89</v>
      </c>
      <c r="D1752">
        <v>84.07</v>
      </c>
      <c r="E1752">
        <v>-2.1410729999999998E-3</v>
      </c>
      <c r="F1752">
        <v>-2.1433680000000001E-3</v>
      </c>
    </row>
    <row r="1753" spans="1:6" x14ac:dyDescent="0.35">
      <c r="A1753" t="s">
        <v>11</v>
      </c>
      <c r="B1753" s="1">
        <v>45931</v>
      </c>
      <c r="C1753">
        <v>347.83</v>
      </c>
      <c r="D1753">
        <v>341.38</v>
      </c>
      <c r="E1753">
        <v>1.8893901000000001E-2</v>
      </c>
      <c r="F1753">
        <v>1.8717628E-2</v>
      </c>
    </row>
    <row r="1754" spans="1:6" x14ac:dyDescent="0.35">
      <c r="A1754" t="s">
        <v>6</v>
      </c>
      <c r="B1754" s="1">
        <v>45932</v>
      </c>
      <c r="C1754">
        <v>169.73</v>
      </c>
      <c r="D1754">
        <v>164.01</v>
      </c>
      <c r="E1754">
        <v>3.4875921999999997E-2</v>
      </c>
      <c r="F1754">
        <v>3.4281538E-2</v>
      </c>
    </row>
    <row r="1755" spans="1:6" x14ac:dyDescent="0.35">
      <c r="A1755" t="s">
        <v>7</v>
      </c>
      <c r="B1755" s="1">
        <v>45932</v>
      </c>
      <c r="C1755">
        <v>338.18</v>
      </c>
      <c r="D1755">
        <v>333.39</v>
      </c>
      <c r="E1755">
        <v>1.4367558000000001E-2</v>
      </c>
      <c r="F1755">
        <v>1.4265322E-2</v>
      </c>
    </row>
    <row r="1756" spans="1:6" x14ac:dyDescent="0.35">
      <c r="A1756" t="s">
        <v>8</v>
      </c>
      <c r="B1756" s="1">
        <v>45932</v>
      </c>
      <c r="C1756">
        <v>330.48</v>
      </c>
      <c r="D1756">
        <v>328.56</v>
      </c>
      <c r="E1756">
        <v>5.8436820000000002E-3</v>
      </c>
      <c r="F1756">
        <v>5.8266730000000001E-3</v>
      </c>
    </row>
    <row r="1757" spans="1:6" x14ac:dyDescent="0.35">
      <c r="A1757" t="s">
        <v>9</v>
      </c>
      <c r="B1757" s="1">
        <v>45932</v>
      </c>
      <c r="C1757">
        <v>819.85</v>
      </c>
      <c r="D1757">
        <v>825.42</v>
      </c>
      <c r="E1757">
        <v>-6.7480800000000001E-3</v>
      </c>
      <c r="F1757">
        <v>-6.7709509999999999E-3</v>
      </c>
    </row>
    <row r="1758" spans="1:6" x14ac:dyDescent="0.35">
      <c r="A1758" t="s">
        <v>10</v>
      </c>
      <c r="B1758" s="1">
        <v>45932</v>
      </c>
      <c r="C1758">
        <v>86.2</v>
      </c>
      <c r="D1758">
        <v>83.89</v>
      </c>
      <c r="E1758">
        <v>2.7536059000000002E-2</v>
      </c>
      <c r="F1758">
        <v>2.7163761000000002E-2</v>
      </c>
    </row>
    <row r="1759" spans="1:6" x14ac:dyDescent="0.35">
      <c r="A1759" t="s">
        <v>11</v>
      </c>
      <c r="B1759" s="1">
        <v>45932</v>
      </c>
      <c r="C1759">
        <v>345.95</v>
      </c>
      <c r="D1759">
        <v>347.83</v>
      </c>
      <c r="E1759">
        <v>-5.4049390000000001E-3</v>
      </c>
      <c r="F1759">
        <v>-5.4195989999999998E-3</v>
      </c>
    </row>
    <row r="1760" spans="1:6" x14ac:dyDescent="0.35">
      <c r="A1760" t="s">
        <v>6</v>
      </c>
      <c r="B1760" s="1">
        <v>45933</v>
      </c>
      <c r="C1760">
        <v>164.67</v>
      </c>
      <c r="D1760">
        <v>169.73</v>
      </c>
      <c r="E1760">
        <v>-2.9812054000000001E-2</v>
      </c>
      <c r="F1760">
        <v>-3.0265468E-2</v>
      </c>
    </row>
    <row r="1761" spans="1:6" x14ac:dyDescent="0.35">
      <c r="A1761" t="s">
        <v>7</v>
      </c>
      <c r="B1761" s="1">
        <v>45933</v>
      </c>
      <c r="C1761">
        <v>338.37</v>
      </c>
      <c r="D1761">
        <v>338.18</v>
      </c>
      <c r="E1761">
        <v>5.6183100000000005E-4</v>
      </c>
      <c r="F1761">
        <v>5.6167299999999995E-4</v>
      </c>
    </row>
    <row r="1762" spans="1:6" x14ac:dyDescent="0.35">
      <c r="A1762" t="s">
        <v>8</v>
      </c>
      <c r="B1762" s="1">
        <v>45933</v>
      </c>
      <c r="C1762">
        <v>330.24</v>
      </c>
      <c r="D1762">
        <v>330.48</v>
      </c>
      <c r="E1762">
        <v>-7.2621600000000001E-4</v>
      </c>
      <c r="F1762">
        <v>-7.2648000000000005E-4</v>
      </c>
    </row>
    <row r="1763" spans="1:6" x14ac:dyDescent="0.35">
      <c r="A1763" t="s">
        <v>9</v>
      </c>
      <c r="B1763" s="1">
        <v>45933</v>
      </c>
      <c r="C1763">
        <v>839.87</v>
      </c>
      <c r="D1763">
        <v>819.85</v>
      </c>
      <c r="E1763">
        <v>2.4419100999999999E-2</v>
      </c>
      <c r="F1763">
        <v>2.4125720999999999E-2</v>
      </c>
    </row>
    <row r="1764" spans="1:6" x14ac:dyDescent="0.35">
      <c r="A1764" t="s">
        <v>10</v>
      </c>
      <c r="B1764" s="1">
        <v>45933</v>
      </c>
      <c r="C1764">
        <v>86.22</v>
      </c>
      <c r="D1764">
        <v>86.2</v>
      </c>
      <c r="E1764">
        <v>2.32019E-4</v>
      </c>
      <c r="F1764">
        <v>2.3199200000000001E-4</v>
      </c>
    </row>
    <row r="1765" spans="1:6" x14ac:dyDescent="0.35">
      <c r="A1765" t="s">
        <v>11</v>
      </c>
      <c r="B1765" s="1">
        <v>45933</v>
      </c>
      <c r="C1765">
        <v>349.84</v>
      </c>
      <c r="D1765">
        <v>345.95</v>
      </c>
      <c r="E1765">
        <v>1.12444E-2</v>
      </c>
      <c r="F1765">
        <v>1.1181651000000001E-2</v>
      </c>
    </row>
    <row r="1766" spans="1:6" x14ac:dyDescent="0.35">
      <c r="A1766" t="s">
        <v>6</v>
      </c>
      <c r="B1766" s="1">
        <v>45936</v>
      </c>
      <c r="C1766">
        <v>203.71</v>
      </c>
      <c r="D1766">
        <v>164.67</v>
      </c>
      <c r="E1766">
        <v>0.23708022100000001</v>
      </c>
      <c r="F1766">
        <v>0.212753943</v>
      </c>
    </row>
    <row r="1767" spans="1:6" x14ac:dyDescent="0.35">
      <c r="A1767" t="s">
        <v>7</v>
      </c>
      <c r="B1767" s="1">
        <v>45936</v>
      </c>
      <c r="C1767">
        <v>335.49</v>
      </c>
      <c r="D1767">
        <v>338.37</v>
      </c>
      <c r="E1767">
        <v>-8.5113930000000008E-3</v>
      </c>
      <c r="F1767">
        <v>-8.5478220000000001E-3</v>
      </c>
    </row>
    <row r="1768" spans="1:6" x14ac:dyDescent="0.35">
      <c r="A1768" t="s">
        <v>8</v>
      </c>
      <c r="B1768" s="1">
        <v>45936</v>
      </c>
      <c r="C1768">
        <v>331.99</v>
      </c>
      <c r="D1768">
        <v>330.24</v>
      </c>
      <c r="E1768">
        <v>5.2991760000000001E-3</v>
      </c>
      <c r="F1768">
        <v>5.2851850000000004E-3</v>
      </c>
    </row>
    <row r="1769" spans="1:6" x14ac:dyDescent="0.35">
      <c r="A1769" t="s">
        <v>9</v>
      </c>
      <c r="B1769" s="1">
        <v>45936</v>
      </c>
      <c r="C1769">
        <v>845.05</v>
      </c>
      <c r="D1769">
        <v>839.87</v>
      </c>
      <c r="E1769">
        <v>6.1676209999999999E-3</v>
      </c>
      <c r="F1769">
        <v>6.1486789999999998E-3</v>
      </c>
    </row>
    <row r="1770" spans="1:6" x14ac:dyDescent="0.35">
      <c r="A1770" t="s">
        <v>10</v>
      </c>
      <c r="B1770" s="1">
        <v>45936</v>
      </c>
      <c r="C1770">
        <v>88.92</v>
      </c>
      <c r="D1770">
        <v>86.22</v>
      </c>
      <c r="E1770">
        <v>3.1315240000000001E-2</v>
      </c>
      <c r="F1770">
        <v>3.0834919999999998E-2</v>
      </c>
    </row>
    <row r="1771" spans="1:6" x14ac:dyDescent="0.35">
      <c r="A1771" t="s">
        <v>11</v>
      </c>
      <c r="B1771" s="1">
        <v>45936</v>
      </c>
      <c r="C1771">
        <v>349.28</v>
      </c>
      <c r="D1771">
        <v>349.84</v>
      </c>
      <c r="E1771">
        <v>-1.6007319999999999E-3</v>
      </c>
      <c r="F1771">
        <v>-1.6020139999999999E-3</v>
      </c>
    </row>
    <row r="1772" spans="1:6" x14ac:dyDescent="0.35">
      <c r="A1772" t="s">
        <v>6</v>
      </c>
      <c r="B1772" s="1">
        <v>45937</v>
      </c>
      <c r="C1772">
        <v>211.51</v>
      </c>
      <c r="D1772">
        <v>203.71</v>
      </c>
      <c r="E1772">
        <v>3.8289726000000003E-2</v>
      </c>
      <c r="F1772">
        <v>3.7574864999999999E-2</v>
      </c>
    </row>
    <row r="1773" spans="1:6" x14ac:dyDescent="0.35">
      <c r="A1773" t="s">
        <v>7</v>
      </c>
      <c r="B1773" s="1">
        <v>45937</v>
      </c>
      <c r="C1773">
        <v>336.41</v>
      </c>
      <c r="D1773">
        <v>335.49</v>
      </c>
      <c r="E1773">
        <v>2.742258E-3</v>
      </c>
      <c r="F1773">
        <v>2.7385040000000001E-3</v>
      </c>
    </row>
    <row r="1774" spans="1:6" x14ac:dyDescent="0.35">
      <c r="A1774" t="s">
        <v>8</v>
      </c>
      <c r="B1774" s="1">
        <v>45937</v>
      </c>
      <c r="C1774">
        <v>327.97</v>
      </c>
      <c r="D1774">
        <v>331.99</v>
      </c>
      <c r="E1774">
        <v>-1.2108799E-2</v>
      </c>
      <c r="F1774">
        <v>-1.2182706999999999E-2</v>
      </c>
    </row>
    <row r="1775" spans="1:6" x14ac:dyDescent="0.35">
      <c r="A1775" t="s">
        <v>9</v>
      </c>
      <c r="B1775" s="1">
        <v>45937</v>
      </c>
      <c r="C1775">
        <v>843.63</v>
      </c>
      <c r="D1775">
        <v>845.05</v>
      </c>
      <c r="E1775">
        <v>-1.6803740000000001E-3</v>
      </c>
      <c r="F1775">
        <v>-1.6817869999999999E-3</v>
      </c>
    </row>
    <row r="1776" spans="1:6" x14ac:dyDescent="0.35">
      <c r="A1776" t="s">
        <v>10</v>
      </c>
      <c r="B1776" s="1">
        <v>45937</v>
      </c>
      <c r="C1776">
        <v>86.97</v>
      </c>
      <c r="D1776">
        <v>88.92</v>
      </c>
      <c r="E1776">
        <v>-2.1929825E-2</v>
      </c>
      <c r="F1776">
        <v>-2.2173857000000002E-2</v>
      </c>
    </row>
    <row r="1777" spans="1:6" x14ac:dyDescent="0.35">
      <c r="A1777" t="s">
        <v>11</v>
      </c>
      <c r="B1777" s="1">
        <v>45937</v>
      </c>
      <c r="C1777">
        <v>352.42</v>
      </c>
      <c r="D1777">
        <v>349.28</v>
      </c>
      <c r="E1777">
        <v>8.9899219999999991E-3</v>
      </c>
      <c r="F1777">
        <v>8.9497529999999995E-3</v>
      </c>
    </row>
    <row r="1778" spans="1:6" x14ac:dyDescent="0.35">
      <c r="A1778" t="s">
        <v>6</v>
      </c>
      <c r="B1778" s="1">
        <v>45938</v>
      </c>
      <c r="C1778">
        <v>235.56</v>
      </c>
      <c r="D1778">
        <v>211.51</v>
      </c>
      <c r="E1778">
        <v>0.113706208</v>
      </c>
      <c r="F1778">
        <v>0.10769337900000001</v>
      </c>
    </row>
    <row r="1779" spans="1:6" x14ac:dyDescent="0.35">
      <c r="A1779" t="s">
        <v>7</v>
      </c>
      <c r="B1779" s="1">
        <v>45938</v>
      </c>
      <c r="C1779">
        <v>345.5</v>
      </c>
      <c r="D1779">
        <v>336.41</v>
      </c>
      <c r="E1779">
        <v>2.7020599999999999E-2</v>
      </c>
      <c r="F1779">
        <v>2.6661989000000001E-2</v>
      </c>
    </row>
    <row r="1780" spans="1:6" x14ac:dyDescent="0.35">
      <c r="A1780" t="s">
        <v>8</v>
      </c>
      <c r="B1780" s="1">
        <v>45938</v>
      </c>
      <c r="C1780">
        <v>323.82</v>
      </c>
      <c r="D1780">
        <v>327.97</v>
      </c>
      <c r="E1780">
        <v>-1.2653596E-2</v>
      </c>
      <c r="F1780">
        <v>-1.2734334999999999E-2</v>
      </c>
    </row>
    <row r="1781" spans="1:6" x14ac:dyDescent="0.35">
      <c r="A1781" t="s">
        <v>9</v>
      </c>
      <c r="B1781" s="1">
        <v>45938</v>
      </c>
      <c r="C1781">
        <v>845.72</v>
      </c>
      <c r="D1781">
        <v>843.63</v>
      </c>
      <c r="E1781">
        <v>2.477389E-3</v>
      </c>
      <c r="F1781">
        <v>2.4743260000000002E-3</v>
      </c>
    </row>
    <row r="1782" spans="1:6" x14ac:dyDescent="0.35">
      <c r="A1782" t="s">
        <v>10</v>
      </c>
      <c r="B1782" s="1">
        <v>45938</v>
      </c>
      <c r="C1782">
        <v>92.5</v>
      </c>
      <c r="D1782">
        <v>86.97</v>
      </c>
      <c r="E1782">
        <v>6.3585143999999996E-2</v>
      </c>
      <c r="F1782">
        <v>6.1645413000000003E-2</v>
      </c>
    </row>
    <row r="1783" spans="1:6" x14ac:dyDescent="0.35">
      <c r="A1783" t="s">
        <v>11</v>
      </c>
      <c r="B1783" s="1">
        <v>45938</v>
      </c>
      <c r="C1783">
        <v>351.36</v>
      </c>
      <c r="D1783">
        <v>352.42</v>
      </c>
      <c r="E1783">
        <v>-3.0077749999999999E-3</v>
      </c>
      <c r="F1783">
        <v>-3.0123070000000001E-3</v>
      </c>
    </row>
    <row r="1784" spans="1:6" x14ac:dyDescent="0.35">
      <c r="A1784" t="s">
        <v>6</v>
      </c>
      <c r="B1784" s="1">
        <v>45939</v>
      </c>
      <c r="C1784">
        <v>232.89</v>
      </c>
      <c r="D1784">
        <v>235.56</v>
      </c>
      <c r="E1784">
        <v>-1.1334692E-2</v>
      </c>
      <c r="F1784">
        <v>-1.1399418999999999E-2</v>
      </c>
    </row>
    <row r="1785" spans="1:6" x14ac:dyDescent="0.35">
      <c r="A1785" t="s">
        <v>7</v>
      </c>
      <c r="B1785" s="1">
        <v>45939</v>
      </c>
      <c r="C1785">
        <v>345.02</v>
      </c>
      <c r="D1785">
        <v>345.5</v>
      </c>
      <c r="E1785">
        <v>-1.389291E-3</v>
      </c>
      <c r="F1785">
        <v>-1.390257E-3</v>
      </c>
    </row>
    <row r="1786" spans="1:6" x14ac:dyDescent="0.35">
      <c r="A1786" t="s">
        <v>8</v>
      </c>
      <c r="B1786" s="1">
        <v>45939</v>
      </c>
      <c r="C1786">
        <v>324.44</v>
      </c>
      <c r="D1786">
        <v>323.82</v>
      </c>
      <c r="E1786">
        <v>1.9146440000000001E-3</v>
      </c>
      <c r="F1786">
        <v>1.912813E-3</v>
      </c>
    </row>
    <row r="1787" spans="1:6" x14ac:dyDescent="0.35">
      <c r="A1787" t="s">
        <v>9</v>
      </c>
      <c r="B1787" s="1">
        <v>45939</v>
      </c>
      <c r="C1787">
        <v>855.35</v>
      </c>
      <c r="D1787">
        <v>845.72</v>
      </c>
      <c r="E1787">
        <v>1.1386746999999999E-2</v>
      </c>
      <c r="F1787">
        <v>1.1322406E-2</v>
      </c>
    </row>
    <row r="1788" spans="1:6" x14ac:dyDescent="0.35">
      <c r="A1788" t="s">
        <v>10</v>
      </c>
      <c r="B1788" s="1">
        <v>45939</v>
      </c>
      <c r="C1788">
        <v>90.68</v>
      </c>
      <c r="D1788">
        <v>92.5</v>
      </c>
      <c r="E1788">
        <v>-1.9675676E-2</v>
      </c>
      <c r="F1788">
        <v>-1.9871818999999999E-2</v>
      </c>
    </row>
    <row r="1789" spans="1:6" x14ac:dyDescent="0.35">
      <c r="A1789" t="s">
        <v>11</v>
      </c>
      <c r="B1789" s="1">
        <v>45939</v>
      </c>
      <c r="C1789">
        <v>347.04</v>
      </c>
      <c r="D1789">
        <v>351.36</v>
      </c>
      <c r="E1789">
        <v>-1.2295082000000001E-2</v>
      </c>
      <c r="F1789">
        <v>-1.2371292000000001E-2</v>
      </c>
    </row>
    <row r="1790" spans="1:6" x14ac:dyDescent="0.35">
      <c r="A1790" t="s">
        <v>6</v>
      </c>
      <c r="B1790" s="1">
        <v>45940</v>
      </c>
      <c r="C1790">
        <v>214.9</v>
      </c>
      <c r="D1790">
        <v>232.89</v>
      </c>
      <c r="E1790">
        <v>-7.7246769000000007E-2</v>
      </c>
      <c r="F1790">
        <v>-8.0393434999999999E-2</v>
      </c>
    </row>
    <row r="1791" spans="1:6" x14ac:dyDescent="0.35">
      <c r="A1791" t="s">
        <v>7</v>
      </c>
      <c r="B1791" s="1">
        <v>45940</v>
      </c>
      <c r="C1791">
        <v>324.63</v>
      </c>
      <c r="D1791">
        <v>345.02</v>
      </c>
      <c r="E1791">
        <v>-5.9098023E-2</v>
      </c>
      <c r="F1791">
        <v>-6.0916313999999999E-2</v>
      </c>
    </row>
    <row r="1792" spans="1:6" x14ac:dyDescent="0.35">
      <c r="A1792" t="s">
        <v>8</v>
      </c>
      <c r="B1792" s="1">
        <v>45940</v>
      </c>
      <c r="C1792">
        <v>316.26</v>
      </c>
      <c r="D1792">
        <v>324.44</v>
      </c>
      <c r="E1792">
        <v>-2.5212674000000001E-2</v>
      </c>
      <c r="F1792">
        <v>-2.5535959E-2</v>
      </c>
    </row>
    <row r="1793" spans="1:6" x14ac:dyDescent="0.35">
      <c r="A1793" t="s">
        <v>9</v>
      </c>
      <c r="B1793" s="1">
        <v>45940</v>
      </c>
      <c r="C1793">
        <v>833.49</v>
      </c>
      <c r="D1793">
        <v>855.35</v>
      </c>
      <c r="E1793">
        <v>-2.5556789999999999E-2</v>
      </c>
      <c r="F1793">
        <v>-2.5889037E-2</v>
      </c>
    </row>
    <row r="1794" spans="1:6" x14ac:dyDescent="0.35">
      <c r="A1794" t="s">
        <v>10</v>
      </c>
      <c r="B1794" s="1">
        <v>45940</v>
      </c>
      <c r="C1794">
        <v>85.61</v>
      </c>
      <c r="D1794">
        <v>90.68</v>
      </c>
      <c r="E1794">
        <v>-5.5910896000000002E-2</v>
      </c>
      <c r="F1794">
        <v>-5.7534727000000001E-2</v>
      </c>
    </row>
    <row r="1795" spans="1:6" x14ac:dyDescent="0.35">
      <c r="A1795" t="s">
        <v>11</v>
      </c>
      <c r="B1795" s="1">
        <v>45940</v>
      </c>
      <c r="C1795">
        <v>343.65</v>
      </c>
      <c r="D1795">
        <v>347.04</v>
      </c>
      <c r="E1795">
        <v>-9.7683260000000008E-3</v>
      </c>
      <c r="F1795">
        <v>-9.8163499999999997E-3</v>
      </c>
    </row>
    <row r="1796" spans="1:6" x14ac:dyDescent="0.35">
      <c r="A1796" t="s">
        <v>6</v>
      </c>
      <c r="B1796" s="1">
        <v>45943</v>
      </c>
      <c r="C1796">
        <v>216.42</v>
      </c>
      <c r="D1796">
        <v>214.9</v>
      </c>
      <c r="E1796">
        <v>7.0730569999999998E-3</v>
      </c>
      <c r="F1796">
        <v>7.0481600000000004E-3</v>
      </c>
    </row>
    <row r="1797" spans="1:6" x14ac:dyDescent="0.35">
      <c r="A1797" t="s">
        <v>7</v>
      </c>
      <c r="B1797" s="1">
        <v>45943</v>
      </c>
      <c r="C1797">
        <v>356.7</v>
      </c>
      <c r="D1797">
        <v>324.63</v>
      </c>
      <c r="E1797">
        <v>9.8789391000000004E-2</v>
      </c>
      <c r="F1797">
        <v>9.4209020000000004E-2</v>
      </c>
    </row>
    <row r="1798" spans="1:6" x14ac:dyDescent="0.35">
      <c r="A1798" t="s">
        <v>8</v>
      </c>
      <c r="B1798" s="1">
        <v>45943</v>
      </c>
      <c r="C1798">
        <v>323.12</v>
      </c>
      <c r="D1798">
        <v>316.26</v>
      </c>
      <c r="E1798">
        <v>2.1691014000000002E-2</v>
      </c>
      <c r="F1798">
        <v>2.1459110999999999E-2</v>
      </c>
    </row>
    <row r="1799" spans="1:6" x14ac:dyDescent="0.35">
      <c r="A1799" t="s">
        <v>9</v>
      </c>
      <c r="B1799" s="1">
        <v>45943</v>
      </c>
      <c r="C1799">
        <v>819.4</v>
      </c>
      <c r="D1799">
        <v>833.49</v>
      </c>
      <c r="E1799">
        <v>-1.6904822E-2</v>
      </c>
      <c r="F1799">
        <v>-1.7049339E-2</v>
      </c>
    </row>
    <row r="1800" spans="1:6" x14ac:dyDescent="0.35">
      <c r="A1800" t="s">
        <v>10</v>
      </c>
      <c r="B1800" s="1">
        <v>45943</v>
      </c>
      <c r="C1800">
        <v>89.39</v>
      </c>
      <c r="D1800">
        <v>85.61</v>
      </c>
      <c r="E1800">
        <v>4.415372E-2</v>
      </c>
      <c r="F1800">
        <v>4.3206719999999997E-2</v>
      </c>
    </row>
    <row r="1801" spans="1:6" x14ac:dyDescent="0.35">
      <c r="A1801" t="s">
        <v>11</v>
      </c>
      <c r="B1801" s="1">
        <v>45943</v>
      </c>
      <c r="C1801">
        <v>343.3</v>
      </c>
      <c r="D1801">
        <v>343.65</v>
      </c>
      <c r="E1801">
        <v>-1.018478E-3</v>
      </c>
      <c r="F1801">
        <v>-1.018997E-3</v>
      </c>
    </row>
    <row r="1802" spans="1:6" x14ac:dyDescent="0.35">
      <c r="A1802" t="s">
        <v>6</v>
      </c>
      <c r="B1802" s="1">
        <v>45944</v>
      </c>
      <c r="C1802">
        <v>218.09</v>
      </c>
      <c r="D1802">
        <v>216.42</v>
      </c>
      <c r="E1802">
        <v>7.7164770000000002E-3</v>
      </c>
      <c r="F1802">
        <v>7.6868570000000001E-3</v>
      </c>
    </row>
    <row r="1803" spans="1:6" x14ac:dyDescent="0.35">
      <c r="A1803" t="s">
        <v>7</v>
      </c>
      <c r="B1803" s="1">
        <v>45944</v>
      </c>
      <c r="C1803">
        <v>344.13</v>
      </c>
      <c r="D1803">
        <v>356.7</v>
      </c>
      <c r="E1803">
        <v>-3.5239697E-2</v>
      </c>
      <c r="F1803">
        <v>-3.5875599000000001E-2</v>
      </c>
    </row>
    <row r="1804" spans="1:6" x14ac:dyDescent="0.35">
      <c r="A1804" t="s">
        <v>8</v>
      </c>
      <c r="B1804" s="1">
        <v>45944</v>
      </c>
      <c r="C1804">
        <v>332.85</v>
      </c>
      <c r="D1804">
        <v>323.12</v>
      </c>
      <c r="E1804">
        <v>3.0112652E-2</v>
      </c>
      <c r="F1804">
        <v>2.9668166999999999E-2</v>
      </c>
    </row>
    <row r="1805" spans="1:6" x14ac:dyDescent="0.35">
      <c r="A1805" t="s">
        <v>9</v>
      </c>
      <c r="B1805" s="1">
        <v>45944</v>
      </c>
      <c r="C1805">
        <v>812.35</v>
      </c>
      <c r="D1805">
        <v>819.4</v>
      </c>
      <c r="E1805">
        <v>-8.6038569999999995E-3</v>
      </c>
      <c r="F1805">
        <v>-8.6410830000000008E-3</v>
      </c>
    </row>
    <row r="1806" spans="1:6" x14ac:dyDescent="0.35">
      <c r="A1806" t="s">
        <v>10</v>
      </c>
      <c r="B1806" s="1">
        <v>45944</v>
      </c>
      <c r="C1806">
        <v>86.22</v>
      </c>
      <c r="D1806">
        <v>89.39</v>
      </c>
      <c r="E1806">
        <v>-3.546258E-2</v>
      </c>
      <c r="F1806">
        <v>-3.6106649999999997E-2</v>
      </c>
    </row>
    <row r="1807" spans="1:6" x14ac:dyDescent="0.35">
      <c r="A1807" t="s">
        <v>11</v>
      </c>
      <c r="B1807" s="1">
        <v>45944</v>
      </c>
      <c r="C1807">
        <v>348.38</v>
      </c>
      <c r="D1807">
        <v>343.3</v>
      </c>
      <c r="E1807">
        <v>1.4797553E-2</v>
      </c>
      <c r="F1807">
        <v>1.4689137999999999E-2</v>
      </c>
    </row>
    <row r="1808" spans="1:6" x14ac:dyDescent="0.35">
      <c r="A1808" t="s">
        <v>6</v>
      </c>
      <c r="B1808" s="1">
        <v>45945</v>
      </c>
      <c r="C1808">
        <v>238.6</v>
      </c>
      <c r="D1808">
        <v>218.09</v>
      </c>
      <c r="E1808">
        <v>9.4043742999999999E-2</v>
      </c>
      <c r="F1808">
        <v>8.9880688E-2</v>
      </c>
    </row>
    <row r="1809" spans="1:6" x14ac:dyDescent="0.35">
      <c r="A1809" t="s">
        <v>7</v>
      </c>
      <c r="B1809" s="1">
        <v>45945</v>
      </c>
      <c r="C1809">
        <v>351.33</v>
      </c>
      <c r="D1809">
        <v>344.13</v>
      </c>
      <c r="E1809">
        <v>2.0922326000000002E-2</v>
      </c>
      <c r="F1809">
        <v>2.0706459999999999E-2</v>
      </c>
    </row>
    <row r="1810" spans="1:6" x14ac:dyDescent="0.35">
      <c r="A1810" t="s">
        <v>8</v>
      </c>
      <c r="B1810" s="1">
        <v>45945</v>
      </c>
      <c r="C1810">
        <v>330.66</v>
      </c>
      <c r="D1810">
        <v>332.85</v>
      </c>
      <c r="E1810">
        <v>-6.57954E-3</v>
      </c>
      <c r="F1810">
        <v>-6.6012809999999996E-3</v>
      </c>
    </row>
    <row r="1811" spans="1:6" x14ac:dyDescent="0.35">
      <c r="A1811" t="s">
        <v>9</v>
      </c>
      <c r="B1811" s="1">
        <v>45945</v>
      </c>
      <c r="C1811">
        <v>826.57</v>
      </c>
      <c r="D1811">
        <v>812.35</v>
      </c>
      <c r="E1811">
        <v>1.7504769999999999E-2</v>
      </c>
      <c r="F1811">
        <v>1.7353325999999999E-2</v>
      </c>
    </row>
    <row r="1812" spans="1:6" x14ac:dyDescent="0.35">
      <c r="A1812" t="s">
        <v>10</v>
      </c>
      <c r="B1812" s="1">
        <v>45945</v>
      </c>
      <c r="C1812">
        <v>88.89</v>
      </c>
      <c r="D1812">
        <v>86.22</v>
      </c>
      <c r="E1812">
        <v>3.0967293E-2</v>
      </c>
      <c r="F1812">
        <v>3.0497481E-2</v>
      </c>
    </row>
    <row r="1813" spans="1:6" x14ac:dyDescent="0.35">
      <c r="A1813" t="s">
        <v>11</v>
      </c>
      <c r="B1813" s="1">
        <v>45945</v>
      </c>
      <c r="C1813">
        <v>345.69</v>
      </c>
      <c r="D1813">
        <v>348.38</v>
      </c>
      <c r="E1813">
        <v>-7.721454E-3</v>
      </c>
      <c r="F1813">
        <v>-7.7514180000000004E-3</v>
      </c>
    </row>
    <row r="1814" spans="1:6" x14ac:dyDescent="0.35">
      <c r="A1814" t="s">
        <v>6</v>
      </c>
      <c r="B1814" s="1">
        <v>45946</v>
      </c>
      <c r="C1814">
        <v>234.56</v>
      </c>
      <c r="D1814">
        <v>238.6</v>
      </c>
      <c r="E1814">
        <v>-1.6932104E-2</v>
      </c>
      <c r="F1814">
        <v>-1.7077090999999999E-2</v>
      </c>
    </row>
    <row r="1815" spans="1:6" x14ac:dyDescent="0.35">
      <c r="A1815" t="s">
        <v>7</v>
      </c>
      <c r="B1815" s="1">
        <v>45946</v>
      </c>
      <c r="C1815">
        <v>354.15</v>
      </c>
      <c r="D1815">
        <v>351.33</v>
      </c>
      <c r="E1815">
        <v>8.0266420000000005E-3</v>
      </c>
      <c r="F1815">
        <v>7.9945989999999998E-3</v>
      </c>
    </row>
    <row r="1816" spans="1:6" x14ac:dyDescent="0.35">
      <c r="A1816" t="s">
        <v>8</v>
      </c>
      <c r="B1816" s="1">
        <v>45946</v>
      </c>
      <c r="C1816">
        <v>323.12</v>
      </c>
      <c r="D1816">
        <v>330.66</v>
      </c>
      <c r="E1816">
        <v>-2.2802879000000002E-2</v>
      </c>
      <c r="F1816">
        <v>-2.3066886000000002E-2</v>
      </c>
    </row>
    <row r="1817" spans="1:6" x14ac:dyDescent="0.35">
      <c r="A1817" t="s">
        <v>9</v>
      </c>
      <c r="B1817" s="1">
        <v>45946</v>
      </c>
      <c r="C1817">
        <v>819.38</v>
      </c>
      <c r="D1817">
        <v>826.57</v>
      </c>
      <c r="E1817">
        <v>-8.6985980000000001E-3</v>
      </c>
      <c r="F1817">
        <v>-8.7366509999999998E-3</v>
      </c>
    </row>
    <row r="1818" spans="1:6" x14ac:dyDescent="0.35">
      <c r="A1818" t="s">
        <v>10</v>
      </c>
      <c r="B1818" s="1">
        <v>45946</v>
      </c>
      <c r="C1818">
        <v>88.23</v>
      </c>
      <c r="D1818">
        <v>88.89</v>
      </c>
      <c r="E1818">
        <v>-7.4249069999999997E-3</v>
      </c>
      <c r="F1818">
        <v>-7.4526089999999998E-3</v>
      </c>
    </row>
    <row r="1819" spans="1:6" x14ac:dyDescent="0.35">
      <c r="A1819" t="s">
        <v>11</v>
      </c>
      <c r="B1819" s="1">
        <v>45946</v>
      </c>
      <c r="C1819">
        <v>335.4</v>
      </c>
      <c r="D1819">
        <v>345.69</v>
      </c>
      <c r="E1819">
        <v>-2.9766554000000001E-2</v>
      </c>
      <c r="F1819">
        <v>-3.021857E-2</v>
      </c>
    </row>
    <row r="1820" spans="1:6" x14ac:dyDescent="0.35">
      <c r="A1820" t="s">
        <v>6</v>
      </c>
      <c r="B1820" s="1">
        <v>45947</v>
      </c>
      <c r="C1820">
        <v>233.08</v>
      </c>
      <c r="D1820">
        <v>234.56</v>
      </c>
      <c r="E1820">
        <v>-6.3096860000000001E-3</v>
      </c>
      <c r="F1820">
        <v>-6.3296760000000002E-3</v>
      </c>
    </row>
    <row r="1821" spans="1:6" x14ac:dyDescent="0.35">
      <c r="A1821" t="s">
        <v>7</v>
      </c>
      <c r="B1821" s="1">
        <v>45947</v>
      </c>
      <c r="C1821">
        <v>349.33</v>
      </c>
      <c r="D1821">
        <v>354.15</v>
      </c>
      <c r="E1821">
        <v>-1.3610051999999999E-2</v>
      </c>
      <c r="F1821">
        <v>-1.3703518E-2</v>
      </c>
    </row>
    <row r="1822" spans="1:6" x14ac:dyDescent="0.35">
      <c r="A1822" t="s">
        <v>8</v>
      </c>
      <c r="B1822" s="1">
        <v>45947</v>
      </c>
      <c r="C1822">
        <v>346.62</v>
      </c>
      <c r="D1822">
        <v>323.12</v>
      </c>
      <c r="E1822">
        <v>7.2728398E-2</v>
      </c>
      <c r="F1822">
        <v>7.0205307999999994E-2</v>
      </c>
    </row>
    <row r="1823" spans="1:6" x14ac:dyDescent="0.35">
      <c r="A1823" t="s">
        <v>9</v>
      </c>
      <c r="B1823" s="1">
        <v>45947</v>
      </c>
      <c r="C1823">
        <v>802.83</v>
      </c>
      <c r="D1823">
        <v>819.38</v>
      </c>
      <c r="E1823">
        <v>-2.0198199E-2</v>
      </c>
      <c r="F1823">
        <v>-2.0404971000000001E-2</v>
      </c>
    </row>
    <row r="1824" spans="1:6" x14ac:dyDescent="0.35">
      <c r="A1824" t="s">
        <v>10</v>
      </c>
      <c r="B1824" s="1">
        <v>45947</v>
      </c>
      <c r="C1824">
        <v>87.95</v>
      </c>
      <c r="D1824">
        <v>88.23</v>
      </c>
      <c r="E1824">
        <v>-3.173524E-3</v>
      </c>
      <c r="F1824">
        <v>-3.1785699999999999E-3</v>
      </c>
    </row>
    <row r="1825" spans="1:6" x14ac:dyDescent="0.35">
      <c r="A1825" t="s">
        <v>11</v>
      </c>
      <c r="B1825" s="1">
        <v>45947</v>
      </c>
      <c r="C1825">
        <v>341.89</v>
      </c>
      <c r="D1825">
        <v>335.4</v>
      </c>
      <c r="E1825">
        <v>1.9350030000000001E-2</v>
      </c>
      <c r="F1825">
        <v>1.9165199000000001E-2</v>
      </c>
    </row>
    <row r="1826" spans="1:6" x14ac:dyDescent="0.35">
      <c r="A1826" t="s">
        <v>6</v>
      </c>
      <c r="B1826" s="1">
        <v>45950</v>
      </c>
      <c r="C1826">
        <v>240.56</v>
      </c>
      <c r="D1826">
        <v>233.08</v>
      </c>
      <c r="E1826">
        <v>3.2091986000000003E-2</v>
      </c>
      <c r="F1826">
        <v>3.1587796000000001E-2</v>
      </c>
    </row>
    <row r="1827" spans="1:6" x14ac:dyDescent="0.35">
      <c r="A1827" t="s">
        <v>7</v>
      </c>
      <c r="B1827" s="1">
        <v>45950</v>
      </c>
      <c r="C1827">
        <v>349.24</v>
      </c>
      <c r="D1827">
        <v>349.33</v>
      </c>
      <c r="E1827">
        <v>-2.57636E-4</v>
      </c>
      <c r="F1827">
        <v>-2.5766899999999998E-4</v>
      </c>
    </row>
    <row r="1828" spans="1:6" x14ac:dyDescent="0.35">
      <c r="A1828" t="s">
        <v>8</v>
      </c>
      <c r="B1828" s="1">
        <v>45950</v>
      </c>
      <c r="C1828">
        <v>349.48</v>
      </c>
      <c r="D1828">
        <v>346.62</v>
      </c>
      <c r="E1828">
        <v>8.2511110000000002E-3</v>
      </c>
      <c r="F1828">
        <v>8.2172559999999992E-3</v>
      </c>
    </row>
    <row r="1829" spans="1:6" x14ac:dyDescent="0.35">
      <c r="A1829" t="s">
        <v>9</v>
      </c>
      <c r="B1829" s="1">
        <v>45950</v>
      </c>
      <c r="C1829">
        <v>808.96</v>
      </c>
      <c r="D1829">
        <v>802.83</v>
      </c>
      <c r="E1829">
        <v>7.63549E-3</v>
      </c>
      <c r="F1829">
        <v>7.6064870000000003E-3</v>
      </c>
    </row>
    <row r="1830" spans="1:6" x14ac:dyDescent="0.35">
      <c r="A1830" t="s">
        <v>10</v>
      </c>
      <c r="B1830" s="1">
        <v>45950</v>
      </c>
      <c r="C1830">
        <v>85.84</v>
      </c>
      <c r="D1830">
        <v>87.95</v>
      </c>
      <c r="E1830">
        <v>-2.3990904E-2</v>
      </c>
      <c r="F1830">
        <v>-2.4283373E-2</v>
      </c>
    </row>
    <row r="1831" spans="1:6" x14ac:dyDescent="0.35">
      <c r="A1831" t="s">
        <v>11</v>
      </c>
      <c r="B1831" s="1">
        <v>45950</v>
      </c>
      <c r="C1831">
        <v>344.41</v>
      </c>
      <c r="D1831">
        <v>341.89</v>
      </c>
      <c r="E1831">
        <v>7.3707920000000001E-3</v>
      </c>
      <c r="F1831">
        <v>7.3437600000000004E-3</v>
      </c>
    </row>
    <row r="1832" spans="1:6" x14ac:dyDescent="0.35">
      <c r="A1832" t="s">
        <v>6</v>
      </c>
      <c r="B1832" s="1">
        <v>45951</v>
      </c>
      <c r="C1832">
        <v>238.03</v>
      </c>
      <c r="D1832">
        <v>240.56</v>
      </c>
      <c r="E1832">
        <v>-1.0517126999999999E-2</v>
      </c>
      <c r="F1832">
        <v>-1.0572823E-2</v>
      </c>
    </row>
    <row r="1833" spans="1:6" x14ac:dyDescent="0.35">
      <c r="A1833" t="s">
        <v>7</v>
      </c>
      <c r="B1833" s="1">
        <v>45951</v>
      </c>
      <c r="C1833">
        <v>342.66</v>
      </c>
      <c r="D1833">
        <v>349.24</v>
      </c>
      <c r="E1833">
        <v>-1.8840912000000001E-2</v>
      </c>
      <c r="F1833">
        <v>-1.9020663E-2</v>
      </c>
    </row>
    <row r="1834" spans="1:6" x14ac:dyDescent="0.35">
      <c r="A1834" t="s">
        <v>8</v>
      </c>
      <c r="B1834" s="1">
        <v>45951</v>
      </c>
      <c r="C1834">
        <v>355.22</v>
      </c>
      <c r="D1834">
        <v>349.48</v>
      </c>
      <c r="E1834">
        <v>1.6424402000000001E-2</v>
      </c>
      <c r="F1834">
        <v>1.629098E-2</v>
      </c>
    </row>
    <row r="1835" spans="1:6" x14ac:dyDescent="0.35">
      <c r="A1835" t="s">
        <v>9</v>
      </c>
      <c r="B1835" s="1">
        <v>45951</v>
      </c>
      <c r="C1835">
        <v>799.57</v>
      </c>
      <c r="D1835">
        <v>808.96</v>
      </c>
      <c r="E1835">
        <v>-1.1607496E-2</v>
      </c>
      <c r="F1835">
        <v>-1.1675389E-2</v>
      </c>
    </row>
    <row r="1836" spans="1:6" x14ac:dyDescent="0.35">
      <c r="A1836" t="s">
        <v>10</v>
      </c>
      <c r="B1836" s="1">
        <v>45951</v>
      </c>
      <c r="C1836">
        <v>84.26</v>
      </c>
      <c r="D1836">
        <v>85.84</v>
      </c>
      <c r="E1836">
        <v>-1.8406336999999998E-2</v>
      </c>
      <c r="F1836">
        <v>-1.8577842000000001E-2</v>
      </c>
    </row>
    <row r="1837" spans="1:6" x14ac:dyDescent="0.35">
      <c r="A1837" t="s">
        <v>11</v>
      </c>
      <c r="B1837" s="1">
        <v>45951</v>
      </c>
      <c r="C1837">
        <v>347.21</v>
      </c>
      <c r="D1837">
        <v>344.41</v>
      </c>
      <c r="E1837">
        <v>8.1298450000000001E-3</v>
      </c>
      <c r="F1837">
        <v>8.0969760000000005E-3</v>
      </c>
    </row>
    <row r="1838" spans="1:6" x14ac:dyDescent="0.35">
      <c r="A1838" t="s">
        <v>6</v>
      </c>
      <c r="B1838" s="1">
        <v>45952</v>
      </c>
      <c r="C1838">
        <v>230.23</v>
      </c>
      <c r="D1838">
        <v>238.03</v>
      </c>
      <c r="E1838">
        <v>-3.2768978999999997E-2</v>
      </c>
      <c r="F1838">
        <v>-3.3317907000000001E-2</v>
      </c>
    </row>
    <row r="1839" spans="1:6" x14ac:dyDescent="0.35">
      <c r="A1839" t="s">
        <v>7</v>
      </c>
      <c r="B1839" s="1">
        <v>45952</v>
      </c>
      <c r="C1839">
        <v>340.3</v>
      </c>
      <c r="D1839">
        <v>342.66</v>
      </c>
      <c r="E1839">
        <v>-6.8872940000000004E-3</v>
      </c>
      <c r="F1839">
        <v>-6.9111199999999998E-3</v>
      </c>
    </row>
    <row r="1840" spans="1:6" x14ac:dyDescent="0.35">
      <c r="A1840" t="s">
        <v>8</v>
      </c>
      <c r="B1840" s="1">
        <v>45952</v>
      </c>
      <c r="C1840">
        <v>352</v>
      </c>
      <c r="D1840">
        <v>355.22</v>
      </c>
      <c r="E1840">
        <v>-9.0648050000000004E-3</v>
      </c>
      <c r="F1840">
        <v>-9.1061400000000004E-3</v>
      </c>
    </row>
    <row r="1841" spans="1:6" x14ac:dyDescent="0.35">
      <c r="A1841" t="s">
        <v>9</v>
      </c>
      <c r="B1841" s="1">
        <v>45952</v>
      </c>
      <c r="C1841">
        <v>812.43</v>
      </c>
      <c r="D1841">
        <v>799.57</v>
      </c>
      <c r="E1841">
        <v>1.6083645000000001E-2</v>
      </c>
      <c r="F1841">
        <v>1.5955673E-2</v>
      </c>
    </row>
    <row r="1842" spans="1:6" x14ac:dyDescent="0.35">
      <c r="A1842" t="s">
        <v>10</v>
      </c>
      <c r="B1842" s="1">
        <v>45952</v>
      </c>
      <c r="C1842">
        <v>81.05</v>
      </c>
      <c r="D1842">
        <v>84.26</v>
      </c>
      <c r="E1842">
        <v>-3.8096367999999999E-2</v>
      </c>
      <c r="F1842">
        <v>-3.8841008000000003E-2</v>
      </c>
    </row>
    <row r="1843" spans="1:6" x14ac:dyDescent="0.35">
      <c r="A1843" t="s">
        <v>11</v>
      </c>
      <c r="B1843" s="1">
        <v>45952</v>
      </c>
      <c r="C1843">
        <v>345.36</v>
      </c>
      <c r="D1843">
        <v>347.21</v>
      </c>
      <c r="E1843">
        <v>-5.3281880000000002E-3</v>
      </c>
      <c r="F1843">
        <v>-5.3424329999999997E-3</v>
      </c>
    </row>
    <row r="1844" spans="1:6" x14ac:dyDescent="0.35">
      <c r="A1844" t="s">
        <v>6</v>
      </c>
      <c r="B1844" s="1">
        <v>45953</v>
      </c>
      <c r="C1844">
        <v>234.99</v>
      </c>
      <c r="D1844">
        <v>230.23</v>
      </c>
      <c r="E1844">
        <v>2.0674977000000001E-2</v>
      </c>
      <c r="F1844">
        <v>2.0464151E-2</v>
      </c>
    </row>
    <row r="1845" spans="1:6" x14ac:dyDescent="0.35">
      <c r="A1845" t="s">
        <v>7</v>
      </c>
      <c r="B1845" s="1">
        <v>45953</v>
      </c>
      <c r="C1845">
        <v>344.29</v>
      </c>
      <c r="D1845">
        <v>340.3</v>
      </c>
      <c r="E1845">
        <v>1.1724949E-2</v>
      </c>
      <c r="F1845">
        <v>1.1656744E-2</v>
      </c>
    </row>
    <row r="1846" spans="1:6" x14ac:dyDescent="0.35">
      <c r="A1846" t="s">
        <v>8</v>
      </c>
      <c r="B1846" s="1">
        <v>45953</v>
      </c>
      <c r="C1846">
        <v>354.93</v>
      </c>
      <c r="D1846">
        <v>352</v>
      </c>
      <c r="E1846">
        <v>8.3238640000000003E-3</v>
      </c>
      <c r="F1846">
        <v>8.289411E-3</v>
      </c>
    </row>
    <row r="1847" spans="1:6" x14ac:dyDescent="0.35">
      <c r="A1847" t="s">
        <v>9</v>
      </c>
      <c r="B1847" s="1">
        <v>45953</v>
      </c>
      <c r="C1847">
        <v>821.04</v>
      </c>
      <c r="D1847">
        <v>812.43</v>
      </c>
      <c r="E1847">
        <v>1.0597835999999999E-2</v>
      </c>
      <c r="F1847">
        <v>1.0542073000000001E-2</v>
      </c>
    </row>
    <row r="1848" spans="1:6" x14ac:dyDescent="0.35">
      <c r="A1848" t="s">
        <v>10</v>
      </c>
      <c r="B1848" s="1">
        <v>45953</v>
      </c>
      <c r="C1848">
        <v>82.77</v>
      </c>
      <c r="D1848">
        <v>81.05</v>
      </c>
      <c r="E1848">
        <v>2.1221468E-2</v>
      </c>
      <c r="F1848">
        <v>2.0999429E-2</v>
      </c>
    </row>
    <row r="1849" spans="1:6" x14ac:dyDescent="0.35">
      <c r="A1849" t="s">
        <v>11</v>
      </c>
      <c r="B1849" s="1">
        <v>45953</v>
      </c>
      <c r="C1849">
        <v>345.96</v>
      </c>
      <c r="D1849">
        <v>345.36</v>
      </c>
      <c r="E1849">
        <v>1.7373180000000001E-3</v>
      </c>
      <c r="F1849">
        <v>1.73581E-3</v>
      </c>
    </row>
    <row r="1850" spans="1:6" x14ac:dyDescent="0.35">
      <c r="A1850" t="s">
        <v>6</v>
      </c>
      <c r="B1850" s="1">
        <v>45954</v>
      </c>
      <c r="C1850">
        <v>252.92</v>
      </c>
      <c r="D1850">
        <v>234.99</v>
      </c>
      <c r="E1850">
        <v>7.6301119000000001E-2</v>
      </c>
      <c r="F1850">
        <v>7.3530272999999993E-2</v>
      </c>
    </row>
    <row r="1851" spans="1:6" x14ac:dyDescent="0.35">
      <c r="A1851" t="s">
        <v>7</v>
      </c>
      <c r="B1851" s="1">
        <v>45954</v>
      </c>
      <c r="C1851">
        <v>354.13</v>
      </c>
      <c r="D1851">
        <v>344.29</v>
      </c>
      <c r="E1851">
        <v>2.8580556999999999E-2</v>
      </c>
      <c r="F1851">
        <v>2.8179751999999999E-2</v>
      </c>
    </row>
    <row r="1852" spans="1:6" x14ac:dyDescent="0.35">
      <c r="A1852" t="s">
        <v>8</v>
      </c>
      <c r="B1852" s="1">
        <v>45954</v>
      </c>
      <c r="C1852">
        <v>357.56</v>
      </c>
      <c r="D1852">
        <v>354.93</v>
      </c>
      <c r="E1852">
        <v>7.4099120000000003E-3</v>
      </c>
      <c r="F1852">
        <v>7.3825929999999998E-3</v>
      </c>
    </row>
    <row r="1853" spans="1:6" x14ac:dyDescent="0.35">
      <c r="A1853" t="s">
        <v>9</v>
      </c>
      <c r="B1853" s="1">
        <v>45954</v>
      </c>
      <c r="C1853">
        <v>825.45</v>
      </c>
      <c r="D1853">
        <v>821.04</v>
      </c>
      <c r="E1853">
        <v>5.3712370000000001E-3</v>
      </c>
      <c r="F1853">
        <v>5.3568629999999999E-3</v>
      </c>
    </row>
    <row r="1854" spans="1:6" x14ac:dyDescent="0.35">
      <c r="A1854" t="s">
        <v>10</v>
      </c>
      <c r="B1854" s="1">
        <v>45954</v>
      </c>
      <c r="C1854">
        <v>84.13</v>
      </c>
      <c r="D1854">
        <v>82.77</v>
      </c>
      <c r="E1854">
        <v>1.6431074E-2</v>
      </c>
      <c r="F1854">
        <v>1.6297545E-2</v>
      </c>
    </row>
    <row r="1855" spans="1:6" x14ac:dyDescent="0.35">
      <c r="A1855" t="s">
        <v>11</v>
      </c>
      <c r="B1855" s="1">
        <v>45954</v>
      </c>
      <c r="C1855">
        <v>347.38</v>
      </c>
      <c r="D1855">
        <v>345.96</v>
      </c>
      <c r="E1855">
        <v>4.1045209999999999E-3</v>
      </c>
      <c r="F1855">
        <v>4.09612E-3</v>
      </c>
    </row>
    <row r="1856" spans="1:6" x14ac:dyDescent="0.35">
      <c r="A1856" t="s">
        <v>6</v>
      </c>
      <c r="B1856" s="1">
        <v>45957</v>
      </c>
      <c r="C1856">
        <v>259.67</v>
      </c>
      <c r="D1856">
        <v>252.92</v>
      </c>
      <c r="E1856">
        <v>2.6688281000000001E-2</v>
      </c>
      <c r="F1856">
        <v>2.6338361000000001E-2</v>
      </c>
    </row>
    <row r="1857" spans="1:6" x14ac:dyDescent="0.35">
      <c r="A1857" t="s">
        <v>7</v>
      </c>
      <c r="B1857" s="1">
        <v>45957</v>
      </c>
      <c r="C1857">
        <v>362.05</v>
      </c>
      <c r="D1857">
        <v>354.13</v>
      </c>
      <c r="E1857">
        <v>2.2364668000000001E-2</v>
      </c>
      <c r="F1857">
        <v>2.2118246000000001E-2</v>
      </c>
    </row>
    <row r="1858" spans="1:6" x14ac:dyDescent="0.35">
      <c r="A1858" t="s">
        <v>8</v>
      </c>
      <c r="B1858" s="1">
        <v>45957</v>
      </c>
      <c r="C1858">
        <v>361.67</v>
      </c>
      <c r="D1858">
        <v>357.56</v>
      </c>
      <c r="E1858">
        <v>1.1494574E-2</v>
      </c>
      <c r="F1858">
        <v>1.1429013999999999E-2</v>
      </c>
    </row>
    <row r="1859" spans="1:6" x14ac:dyDescent="0.35">
      <c r="A1859" t="s">
        <v>9</v>
      </c>
      <c r="B1859" s="1">
        <v>45957</v>
      </c>
      <c r="C1859">
        <v>826.41</v>
      </c>
      <c r="D1859">
        <v>825.45</v>
      </c>
      <c r="E1859">
        <v>1.163002E-3</v>
      </c>
      <c r="F1859">
        <v>1.162326E-3</v>
      </c>
    </row>
    <row r="1860" spans="1:6" x14ac:dyDescent="0.35">
      <c r="A1860" t="s">
        <v>10</v>
      </c>
      <c r="B1860" s="1">
        <v>45957</v>
      </c>
      <c r="C1860">
        <v>88.71</v>
      </c>
      <c r="D1860">
        <v>84.13</v>
      </c>
      <c r="E1860">
        <v>5.4439557999999999E-2</v>
      </c>
      <c r="F1860">
        <v>5.3009400999999998E-2</v>
      </c>
    </row>
    <row r="1861" spans="1:6" x14ac:dyDescent="0.35">
      <c r="A1861" t="s">
        <v>11</v>
      </c>
      <c r="B1861" s="1">
        <v>45957</v>
      </c>
      <c r="C1861">
        <v>347.82</v>
      </c>
      <c r="D1861">
        <v>347.38</v>
      </c>
      <c r="E1861">
        <v>1.266624E-3</v>
      </c>
      <c r="F1861">
        <v>1.2658229999999999E-3</v>
      </c>
    </row>
    <row r="1862" spans="1:6" x14ac:dyDescent="0.35">
      <c r="A1862" t="s">
        <v>6</v>
      </c>
      <c r="B1862" s="1">
        <v>45958</v>
      </c>
      <c r="C1862">
        <v>258.01</v>
      </c>
      <c r="D1862">
        <v>259.67</v>
      </c>
      <c r="E1862">
        <v>-6.3927289999999998E-3</v>
      </c>
      <c r="F1862">
        <v>-6.4132499999999997E-3</v>
      </c>
    </row>
    <row r="1863" spans="1:6" x14ac:dyDescent="0.35">
      <c r="A1863" t="s">
        <v>7</v>
      </c>
      <c r="B1863" s="1">
        <v>45958</v>
      </c>
      <c r="C1863">
        <v>372.97</v>
      </c>
      <c r="D1863">
        <v>362.05</v>
      </c>
      <c r="E1863">
        <v>3.016158E-2</v>
      </c>
      <c r="F1863">
        <v>2.9715663999999999E-2</v>
      </c>
    </row>
    <row r="1864" spans="1:6" x14ac:dyDescent="0.35">
      <c r="A1864" t="s">
        <v>8</v>
      </c>
      <c r="B1864" s="1">
        <v>45958</v>
      </c>
      <c r="C1864">
        <v>361.03</v>
      </c>
      <c r="D1864">
        <v>361.67</v>
      </c>
      <c r="E1864">
        <v>-1.7695689999999999E-3</v>
      </c>
      <c r="F1864">
        <v>-1.771136E-3</v>
      </c>
    </row>
    <row r="1865" spans="1:6" x14ac:dyDescent="0.35">
      <c r="A1865" t="s">
        <v>9</v>
      </c>
      <c r="B1865" s="1">
        <v>45958</v>
      </c>
      <c r="C1865">
        <v>820.1</v>
      </c>
      <c r="D1865">
        <v>826.41</v>
      </c>
      <c r="E1865">
        <v>-7.6354350000000003E-3</v>
      </c>
      <c r="F1865">
        <v>-7.6647340000000003E-3</v>
      </c>
    </row>
    <row r="1866" spans="1:6" x14ac:dyDescent="0.35">
      <c r="A1866" t="s">
        <v>10</v>
      </c>
      <c r="B1866" s="1">
        <v>45958</v>
      </c>
      <c r="C1866">
        <v>88.46</v>
      </c>
      <c r="D1866">
        <v>88.71</v>
      </c>
      <c r="E1866">
        <v>-2.8181719999999999E-3</v>
      </c>
      <c r="F1866">
        <v>-2.8221499999999998E-3</v>
      </c>
    </row>
    <row r="1867" spans="1:6" x14ac:dyDescent="0.35">
      <c r="A1867" t="s">
        <v>11</v>
      </c>
      <c r="B1867" s="1">
        <v>45958</v>
      </c>
      <c r="C1867">
        <v>346.9</v>
      </c>
      <c r="D1867">
        <v>347.82</v>
      </c>
      <c r="E1867">
        <v>-2.6450459999999999E-3</v>
      </c>
      <c r="F1867">
        <v>-2.6485509999999999E-3</v>
      </c>
    </row>
    <row r="1868" spans="1:6" x14ac:dyDescent="0.35">
      <c r="A1868" t="s">
        <v>6</v>
      </c>
      <c r="B1868" s="1">
        <v>45959</v>
      </c>
      <c r="C1868">
        <v>264.33</v>
      </c>
      <c r="D1868">
        <v>258.01</v>
      </c>
      <c r="E1868">
        <v>2.4495175000000001E-2</v>
      </c>
      <c r="F1868">
        <v>2.4199979E-2</v>
      </c>
    </row>
    <row r="1869" spans="1:6" x14ac:dyDescent="0.35">
      <c r="A1869" t="s">
        <v>7</v>
      </c>
      <c r="B1869" s="1">
        <v>45959</v>
      </c>
      <c r="C1869">
        <v>385.98</v>
      </c>
      <c r="D1869">
        <v>372.97</v>
      </c>
      <c r="E1869">
        <v>3.4882162000000001E-2</v>
      </c>
      <c r="F1869">
        <v>3.4287566999999998E-2</v>
      </c>
    </row>
    <row r="1870" spans="1:6" x14ac:dyDescent="0.35">
      <c r="A1870" t="s">
        <v>8</v>
      </c>
      <c r="B1870" s="1">
        <v>45959</v>
      </c>
      <c r="C1870">
        <v>358.22</v>
      </c>
      <c r="D1870">
        <v>361.03</v>
      </c>
      <c r="E1870">
        <v>-7.7832869999999998E-3</v>
      </c>
      <c r="F1870">
        <v>-7.8137350000000005E-3</v>
      </c>
    </row>
    <row r="1871" spans="1:6" x14ac:dyDescent="0.35">
      <c r="A1871" t="s">
        <v>9</v>
      </c>
      <c r="B1871" s="1">
        <v>45959</v>
      </c>
      <c r="C1871">
        <v>813.53</v>
      </c>
      <c r="D1871">
        <v>820.1</v>
      </c>
      <c r="E1871">
        <v>-8.0112180000000005E-3</v>
      </c>
      <c r="F1871">
        <v>-8.0434800000000004E-3</v>
      </c>
    </row>
    <row r="1872" spans="1:6" x14ac:dyDescent="0.35">
      <c r="A1872" t="s">
        <v>10</v>
      </c>
      <c r="B1872" s="1">
        <v>45959</v>
      </c>
      <c r="C1872">
        <v>90.15</v>
      </c>
      <c r="D1872">
        <v>88.46</v>
      </c>
      <c r="E1872">
        <v>1.9104679999999999E-2</v>
      </c>
      <c r="F1872">
        <v>1.8924476999999999E-2</v>
      </c>
    </row>
    <row r="1873" spans="1:6" x14ac:dyDescent="0.35">
      <c r="A1873" t="s">
        <v>11</v>
      </c>
      <c r="B1873" s="1">
        <v>45959</v>
      </c>
      <c r="C1873">
        <v>341.28</v>
      </c>
      <c r="D1873">
        <v>346.9</v>
      </c>
      <c r="E1873">
        <v>-1.6200633999999998E-2</v>
      </c>
      <c r="F1873">
        <v>-1.6333298999999999E-2</v>
      </c>
    </row>
    <row r="1874" spans="1:6" x14ac:dyDescent="0.35">
      <c r="A1874" t="s">
        <v>6</v>
      </c>
      <c r="B1874" s="1">
        <v>45960</v>
      </c>
      <c r="C1874">
        <v>254.84</v>
      </c>
      <c r="D1874">
        <v>264.33</v>
      </c>
      <c r="E1874">
        <v>-3.5902091999999997E-2</v>
      </c>
      <c r="F1874">
        <v>-3.6562425000000003E-2</v>
      </c>
    </row>
    <row r="1875" spans="1:6" x14ac:dyDescent="0.35">
      <c r="A1875" t="s">
        <v>7</v>
      </c>
      <c r="B1875" s="1">
        <v>45960</v>
      </c>
      <c r="C1875">
        <v>376.47</v>
      </c>
      <c r="D1875">
        <v>385.98</v>
      </c>
      <c r="E1875">
        <v>-2.4638581999999999E-2</v>
      </c>
      <c r="F1875">
        <v>-2.4947192E-2</v>
      </c>
    </row>
    <row r="1876" spans="1:6" x14ac:dyDescent="0.35">
      <c r="A1876" t="s">
        <v>8</v>
      </c>
      <c r="B1876" s="1">
        <v>45960</v>
      </c>
      <c r="C1876">
        <v>358.88</v>
      </c>
      <c r="D1876">
        <v>358.22</v>
      </c>
      <c r="E1876">
        <v>1.842443E-3</v>
      </c>
      <c r="F1876">
        <v>1.8407479999999999E-3</v>
      </c>
    </row>
    <row r="1877" spans="1:6" x14ac:dyDescent="0.35">
      <c r="A1877" t="s">
        <v>9</v>
      </c>
      <c r="B1877" s="1">
        <v>45960</v>
      </c>
      <c r="C1877">
        <v>844.5</v>
      </c>
      <c r="D1877">
        <v>813.53</v>
      </c>
      <c r="E1877">
        <v>3.8068664000000002E-2</v>
      </c>
      <c r="F1877">
        <v>3.7361933E-2</v>
      </c>
    </row>
    <row r="1878" spans="1:6" x14ac:dyDescent="0.35">
      <c r="A1878" t="s">
        <v>10</v>
      </c>
      <c r="B1878" s="1">
        <v>45960</v>
      </c>
      <c r="C1878">
        <v>88.57</v>
      </c>
      <c r="D1878">
        <v>90.15</v>
      </c>
      <c r="E1878">
        <v>-1.7526344999999999E-2</v>
      </c>
      <c r="F1878">
        <v>-1.768175E-2</v>
      </c>
    </row>
    <row r="1879" spans="1:6" x14ac:dyDescent="0.35">
      <c r="A1879" t="s">
        <v>11</v>
      </c>
      <c r="B1879" s="1">
        <v>45960</v>
      </c>
      <c r="C1879">
        <v>345.03</v>
      </c>
      <c r="D1879">
        <v>341.28</v>
      </c>
      <c r="E1879">
        <v>1.0988045E-2</v>
      </c>
      <c r="F1879">
        <v>1.0928115E-2</v>
      </c>
    </row>
    <row r="1880" spans="1:6" x14ac:dyDescent="0.35">
      <c r="A1880" t="s">
        <v>6</v>
      </c>
      <c r="B1880" s="1">
        <v>45961</v>
      </c>
      <c r="C1880">
        <v>256.12</v>
      </c>
      <c r="D1880">
        <v>254.84</v>
      </c>
      <c r="E1880">
        <v>5.0227589999999999E-3</v>
      </c>
      <c r="F1880">
        <v>5.0101870000000001E-3</v>
      </c>
    </row>
    <row r="1881" spans="1:6" x14ac:dyDescent="0.35">
      <c r="A1881" t="s">
        <v>7</v>
      </c>
      <c r="B1881" s="1">
        <v>45961</v>
      </c>
      <c r="C1881">
        <v>369.63</v>
      </c>
      <c r="D1881">
        <v>376.47</v>
      </c>
      <c r="E1881">
        <v>-1.8168778E-2</v>
      </c>
      <c r="F1881">
        <v>-1.8335857000000001E-2</v>
      </c>
    </row>
    <row r="1882" spans="1:6" x14ac:dyDescent="0.35">
      <c r="A1882" t="s">
        <v>8</v>
      </c>
      <c r="B1882" s="1">
        <v>45961</v>
      </c>
      <c r="C1882">
        <v>360.73</v>
      </c>
      <c r="D1882">
        <v>358.88</v>
      </c>
      <c r="E1882">
        <v>5.1549259999999998E-3</v>
      </c>
      <c r="F1882">
        <v>5.141685E-3</v>
      </c>
    </row>
    <row r="1883" spans="1:6" x14ac:dyDescent="0.35">
      <c r="A1883" t="s">
        <v>9</v>
      </c>
      <c r="B1883" s="1">
        <v>45961</v>
      </c>
      <c r="C1883">
        <v>862.86</v>
      </c>
      <c r="D1883">
        <v>844.5</v>
      </c>
      <c r="E1883">
        <v>2.1740675000000001E-2</v>
      </c>
      <c r="F1883">
        <v>2.1507716999999999E-2</v>
      </c>
    </row>
    <row r="1884" spans="1:6" x14ac:dyDescent="0.35">
      <c r="A1884" t="s">
        <v>10</v>
      </c>
      <c r="B1884" s="1">
        <v>45961</v>
      </c>
      <c r="C1884">
        <v>93.74</v>
      </c>
      <c r="D1884">
        <v>88.57</v>
      </c>
      <c r="E1884">
        <v>5.8371909E-2</v>
      </c>
      <c r="F1884">
        <v>5.6731793000000003E-2</v>
      </c>
    </row>
    <row r="1885" spans="1:6" x14ac:dyDescent="0.35">
      <c r="A1885" t="s">
        <v>11</v>
      </c>
      <c r="B1885" s="1">
        <v>45961</v>
      </c>
      <c r="C1885">
        <v>340.74</v>
      </c>
      <c r="D1885">
        <v>345.03</v>
      </c>
      <c r="E1885">
        <v>-1.2433701E-2</v>
      </c>
      <c r="F1885">
        <v>-1.2511647000000001E-2</v>
      </c>
    </row>
    <row r="1886" spans="1:6" x14ac:dyDescent="0.35">
      <c r="A1886" t="s">
        <v>6</v>
      </c>
      <c r="B1886" s="1">
        <v>45964</v>
      </c>
      <c r="C1886">
        <v>259.64999999999998</v>
      </c>
      <c r="D1886">
        <v>256.12</v>
      </c>
      <c r="E1886">
        <v>1.3782602E-2</v>
      </c>
      <c r="F1886">
        <v>1.3688486E-2</v>
      </c>
    </row>
    <row r="1887" spans="1:6" x14ac:dyDescent="0.35">
      <c r="A1887" t="s">
        <v>7</v>
      </c>
      <c r="B1887" s="1">
        <v>45964</v>
      </c>
      <c r="C1887">
        <v>362.55</v>
      </c>
      <c r="D1887">
        <v>369.63</v>
      </c>
      <c r="E1887">
        <v>-1.9154289000000001E-2</v>
      </c>
      <c r="F1887">
        <v>-1.9340109000000001E-2</v>
      </c>
    </row>
    <row r="1888" spans="1:6" x14ac:dyDescent="0.35">
      <c r="A1888" t="s">
        <v>8</v>
      </c>
      <c r="B1888" s="1">
        <v>45964</v>
      </c>
      <c r="C1888">
        <v>361.62</v>
      </c>
      <c r="D1888">
        <v>360.73</v>
      </c>
      <c r="E1888">
        <v>2.4672190000000001E-3</v>
      </c>
      <c r="F1888">
        <v>2.4641810000000002E-3</v>
      </c>
    </row>
    <row r="1889" spans="1:6" x14ac:dyDescent="0.35">
      <c r="A1889" t="s">
        <v>9</v>
      </c>
      <c r="B1889" s="1">
        <v>45964</v>
      </c>
      <c r="C1889">
        <v>896.53</v>
      </c>
      <c r="D1889">
        <v>862.86</v>
      </c>
      <c r="E1889">
        <v>3.9021394000000001E-2</v>
      </c>
      <c r="F1889">
        <v>3.8279303000000001E-2</v>
      </c>
    </row>
    <row r="1890" spans="1:6" x14ac:dyDescent="0.35">
      <c r="A1890" t="s">
        <v>10</v>
      </c>
      <c r="B1890" s="1">
        <v>45964</v>
      </c>
      <c r="C1890">
        <v>90.37</v>
      </c>
      <c r="D1890">
        <v>93.74</v>
      </c>
      <c r="E1890">
        <v>-3.5950501000000003E-2</v>
      </c>
      <c r="F1890">
        <v>-3.6612639000000002E-2</v>
      </c>
    </row>
    <row r="1891" spans="1:6" x14ac:dyDescent="0.35">
      <c r="A1891" t="s">
        <v>11</v>
      </c>
      <c r="B1891" s="1">
        <v>45964</v>
      </c>
      <c r="C1891">
        <v>336.9</v>
      </c>
      <c r="D1891">
        <v>340.74</v>
      </c>
      <c r="E1891">
        <v>-1.1269589999999999E-2</v>
      </c>
      <c r="F1891">
        <v>-1.1333573E-2</v>
      </c>
    </row>
    <row r="1892" spans="1:6" x14ac:dyDescent="0.35">
      <c r="A1892" t="s">
        <v>6</v>
      </c>
      <c r="B1892" s="1">
        <v>45965</v>
      </c>
      <c r="C1892">
        <v>250.05</v>
      </c>
      <c r="D1892">
        <v>259.64999999999998</v>
      </c>
      <c r="E1892">
        <v>-3.6972848000000003E-2</v>
      </c>
      <c r="F1892">
        <v>-3.7673671999999998E-2</v>
      </c>
    </row>
    <row r="1893" spans="1:6" x14ac:dyDescent="0.35">
      <c r="A1893" t="s">
        <v>7</v>
      </c>
      <c r="B1893" s="1">
        <v>45965</v>
      </c>
      <c r="C1893">
        <v>351.94</v>
      </c>
      <c r="D1893">
        <v>362.55</v>
      </c>
      <c r="E1893">
        <v>-2.9264928999999999E-2</v>
      </c>
      <c r="F1893">
        <v>-2.9701689E-2</v>
      </c>
    </row>
    <row r="1894" spans="1:6" x14ac:dyDescent="0.35">
      <c r="A1894" t="s">
        <v>8</v>
      </c>
      <c r="B1894" s="1">
        <v>45965</v>
      </c>
      <c r="C1894">
        <v>360.49</v>
      </c>
      <c r="D1894">
        <v>361.62</v>
      </c>
      <c r="E1894">
        <v>-3.1248270000000002E-3</v>
      </c>
      <c r="F1894">
        <v>-3.1297199999999999E-3</v>
      </c>
    </row>
    <row r="1895" spans="1:6" x14ac:dyDescent="0.35">
      <c r="A1895" t="s">
        <v>9</v>
      </c>
      <c r="B1895" s="1">
        <v>45965</v>
      </c>
      <c r="C1895">
        <v>906.86</v>
      </c>
      <c r="D1895">
        <v>896.53</v>
      </c>
      <c r="E1895">
        <v>1.1522202E-2</v>
      </c>
      <c r="F1895">
        <v>1.1456327000000001E-2</v>
      </c>
    </row>
    <row r="1896" spans="1:6" x14ac:dyDescent="0.35">
      <c r="A1896" t="s">
        <v>10</v>
      </c>
      <c r="B1896" s="1">
        <v>45965</v>
      </c>
      <c r="C1896">
        <v>87.59</v>
      </c>
      <c r="D1896">
        <v>90.37</v>
      </c>
      <c r="E1896">
        <v>-3.0762421000000002E-2</v>
      </c>
      <c r="F1896">
        <v>-3.1245518E-2</v>
      </c>
    </row>
    <row r="1897" spans="1:6" x14ac:dyDescent="0.35">
      <c r="A1897" t="s">
        <v>11</v>
      </c>
      <c r="B1897" s="1">
        <v>45965</v>
      </c>
      <c r="C1897">
        <v>340.3</v>
      </c>
      <c r="D1897">
        <v>336.9</v>
      </c>
      <c r="E1897">
        <v>1.0092014999999999E-2</v>
      </c>
      <c r="F1897">
        <v>1.0041431E-2</v>
      </c>
    </row>
    <row r="1898" spans="1:6" x14ac:dyDescent="0.35">
      <c r="A1898" t="s">
        <v>6</v>
      </c>
      <c r="B1898" s="1">
        <v>45966</v>
      </c>
      <c r="C1898">
        <v>256.33</v>
      </c>
      <c r="D1898">
        <v>250.05</v>
      </c>
      <c r="E1898">
        <v>2.5114977E-2</v>
      </c>
      <c r="F1898">
        <v>2.4804778999999999E-2</v>
      </c>
    </row>
    <row r="1899" spans="1:6" x14ac:dyDescent="0.35">
      <c r="A1899" t="s">
        <v>7</v>
      </c>
      <c r="B1899" s="1">
        <v>45966</v>
      </c>
      <c r="C1899">
        <v>358.98</v>
      </c>
      <c r="D1899">
        <v>351.94</v>
      </c>
      <c r="E1899">
        <v>2.0003409999999999E-2</v>
      </c>
      <c r="F1899">
        <v>1.9805969999999999E-2</v>
      </c>
    </row>
    <row r="1900" spans="1:6" x14ac:dyDescent="0.35">
      <c r="A1900" t="s">
        <v>8</v>
      </c>
      <c r="B1900" s="1">
        <v>45966</v>
      </c>
      <c r="C1900">
        <v>365.8</v>
      </c>
      <c r="D1900">
        <v>360.49</v>
      </c>
      <c r="E1900">
        <v>1.4729951E-2</v>
      </c>
      <c r="F1900">
        <v>1.4622519E-2</v>
      </c>
    </row>
    <row r="1901" spans="1:6" x14ac:dyDescent="0.35">
      <c r="A1901" t="s">
        <v>9</v>
      </c>
      <c r="B1901" s="1">
        <v>45966</v>
      </c>
      <c r="C1901">
        <v>925.81</v>
      </c>
      <c r="D1901">
        <v>906.86</v>
      </c>
      <c r="E1901">
        <v>2.089628E-2</v>
      </c>
      <c r="F1901">
        <v>2.0680947000000002E-2</v>
      </c>
    </row>
    <row r="1902" spans="1:6" x14ac:dyDescent="0.35">
      <c r="A1902" t="s">
        <v>10</v>
      </c>
      <c r="B1902" s="1">
        <v>45966</v>
      </c>
      <c r="C1902">
        <v>92.9</v>
      </c>
      <c r="D1902">
        <v>87.59</v>
      </c>
      <c r="E1902">
        <v>6.0623359000000002E-2</v>
      </c>
      <c r="F1902">
        <v>5.8856810000000002E-2</v>
      </c>
    </row>
    <row r="1903" spans="1:6" x14ac:dyDescent="0.35">
      <c r="A1903" t="s">
        <v>11</v>
      </c>
      <c r="B1903" s="1">
        <v>45966</v>
      </c>
      <c r="C1903">
        <v>340.04</v>
      </c>
      <c r="D1903">
        <v>340.3</v>
      </c>
      <c r="E1903">
        <v>-7.6403199999999999E-4</v>
      </c>
      <c r="F1903">
        <v>-7.6432400000000004E-4</v>
      </c>
    </row>
    <row r="1904" spans="1:6" x14ac:dyDescent="0.35">
      <c r="A1904" t="s">
        <v>6</v>
      </c>
      <c r="B1904" s="1">
        <v>45967</v>
      </c>
      <c r="C1904">
        <v>237.7</v>
      </c>
      <c r="D1904">
        <v>256.33</v>
      </c>
      <c r="E1904">
        <v>-7.2679749000000002E-2</v>
      </c>
      <c r="F1904">
        <v>-7.5456302000000003E-2</v>
      </c>
    </row>
    <row r="1905" spans="1:6" x14ac:dyDescent="0.35">
      <c r="A1905" t="s">
        <v>7</v>
      </c>
      <c r="B1905" s="1">
        <v>45967</v>
      </c>
      <c r="C1905">
        <v>355.59</v>
      </c>
      <c r="D1905">
        <v>358.98</v>
      </c>
      <c r="E1905">
        <v>-9.4434229999999994E-3</v>
      </c>
      <c r="F1905">
        <v>-9.4882950000000008E-3</v>
      </c>
    </row>
    <row r="1906" spans="1:6" x14ac:dyDescent="0.35">
      <c r="A1906" t="s">
        <v>8</v>
      </c>
      <c r="B1906" s="1">
        <v>45967</v>
      </c>
      <c r="C1906">
        <v>365.73</v>
      </c>
      <c r="D1906">
        <v>365.8</v>
      </c>
      <c r="E1906">
        <v>-1.91361E-4</v>
      </c>
      <c r="F1906">
        <v>-1.9138E-4</v>
      </c>
    </row>
    <row r="1907" spans="1:6" x14ac:dyDescent="0.35">
      <c r="A1907" t="s">
        <v>9</v>
      </c>
      <c r="B1907" s="1">
        <v>45967</v>
      </c>
      <c r="C1907">
        <v>937.44</v>
      </c>
      <c r="D1907">
        <v>925.81</v>
      </c>
      <c r="E1907">
        <v>1.2561973000000001E-2</v>
      </c>
      <c r="F1907">
        <v>1.2483726000000001E-2</v>
      </c>
    </row>
    <row r="1908" spans="1:6" x14ac:dyDescent="0.35">
      <c r="A1908" t="s">
        <v>10</v>
      </c>
      <c r="B1908" s="1">
        <v>45967</v>
      </c>
      <c r="C1908">
        <v>93.33</v>
      </c>
      <c r="D1908">
        <v>92.9</v>
      </c>
      <c r="E1908">
        <v>4.6286330000000001E-3</v>
      </c>
      <c r="F1908">
        <v>4.6179539999999996E-3</v>
      </c>
    </row>
    <row r="1909" spans="1:6" x14ac:dyDescent="0.35">
      <c r="A1909" t="s">
        <v>11</v>
      </c>
      <c r="B1909" s="1">
        <v>45967</v>
      </c>
      <c r="C1909">
        <v>336.96</v>
      </c>
      <c r="D1909">
        <v>340.04</v>
      </c>
      <c r="E1909">
        <v>-9.0577580000000008E-3</v>
      </c>
      <c r="F1909">
        <v>-9.0990289999999998E-3</v>
      </c>
    </row>
    <row r="1910" spans="1:6" x14ac:dyDescent="0.35">
      <c r="A1910" t="s">
        <v>6</v>
      </c>
      <c r="B1910" s="1">
        <v>45968</v>
      </c>
      <c r="C1910">
        <v>233.54</v>
      </c>
      <c r="D1910">
        <v>237.7</v>
      </c>
      <c r="E1910">
        <v>-1.7501052E-2</v>
      </c>
      <c r="F1910">
        <v>-1.7656005999999998E-2</v>
      </c>
    </row>
    <row r="1911" spans="1:6" x14ac:dyDescent="0.35">
      <c r="A1911" t="s">
        <v>7</v>
      </c>
      <c r="B1911" s="1">
        <v>45968</v>
      </c>
      <c r="C1911">
        <v>349.43</v>
      </c>
      <c r="D1911">
        <v>355.59</v>
      </c>
      <c r="E1911">
        <v>-1.7323321999999999E-2</v>
      </c>
      <c r="F1911">
        <v>-1.7475126000000001E-2</v>
      </c>
    </row>
    <row r="1912" spans="1:6" x14ac:dyDescent="0.35">
      <c r="A1912" t="s">
        <v>8</v>
      </c>
      <c r="B1912" s="1">
        <v>45968</v>
      </c>
      <c r="C1912">
        <v>368.54</v>
      </c>
      <c r="D1912">
        <v>365.73</v>
      </c>
      <c r="E1912">
        <v>7.6832640000000004E-3</v>
      </c>
      <c r="F1912">
        <v>7.6538980000000001E-3</v>
      </c>
    </row>
    <row r="1913" spans="1:6" x14ac:dyDescent="0.35">
      <c r="A1913" t="s">
        <v>9</v>
      </c>
      <c r="B1913" s="1">
        <v>45968</v>
      </c>
      <c r="C1913">
        <v>924.37</v>
      </c>
      <c r="D1913">
        <v>937.44</v>
      </c>
      <c r="E1913">
        <v>-1.3942226E-2</v>
      </c>
      <c r="F1913">
        <v>-1.4040331E-2</v>
      </c>
    </row>
    <row r="1914" spans="1:6" x14ac:dyDescent="0.35">
      <c r="A1914" t="s">
        <v>10</v>
      </c>
      <c r="B1914" s="1">
        <v>45968</v>
      </c>
      <c r="C1914">
        <v>90.92</v>
      </c>
      <c r="D1914">
        <v>93.33</v>
      </c>
      <c r="E1914">
        <v>-2.5822351E-2</v>
      </c>
      <c r="F1914">
        <v>-2.6161601E-2</v>
      </c>
    </row>
    <row r="1915" spans="1:6" x14ac:dyDescent="0.35">
      <c r="A1915" t="s">
        <v>11</v>
      </c>
      <c r="B1915" s="1">
        <v>45968</v>
      </c>
      <c r="C1915">
        <v>336.02</v>
      </c>
      <c r="D1915">
        <v>336.96</v>
      </c>
      <c r="E1915">
        <v>-2.7896489999999999E-3</v>
      </c>
      <c r="F1915">
        <v>-2.793547E-3</v>
      </c>
    </row>
    <row r="1916" spans="1:6" x14ac:dyDescent="0.35">
      <c r="A1916" t="s">
        <v>6</v>
      </c>
      <c r="B1916" s="1">
        <v>45971</v>
      </c>
      <c r="C1916">
        <v>243.98</v>
      </c>
      <c r="D1916">
        <v>233.54</v>
      </c>
      <c r="E1916">
        <v>4.4703263E-2</v>
      </c>
      <c r="F1916">
        <v>4.3732885999999999E-2</v>
      </c>
    </row>
    <row r="1917" spans="1:6" x14ac:dyDescent="0.35">
      <c r="A1917" t="s">
        <v>7</v>
      </c>
      <c r="B1917" s="1">
        <v>45971</v>
      </c>
      <c r="C1917">
        <v>358.39</v>
      </c>
      <c r="D1917">
        <v>349.43</v>
      </c>
      <c r="E1917">
        <v>2.5641759E-2</v>
      </c>
      <c r="F1917">
        <v>2.5318522999999999E-2</v>
      </c>
    </row>
    <row r="1918" spans="1:6" x14ac:dyDescent="0.35">
      <c r="A1918" t="s">
        <v>8</v>
      </c>
      <c r="B1918" s="1">
        <v>45971</v>
      </c>
      <c r="C1918">
        <v>367.88</v>
      </c>
      <c r="D1918">
        <v>368.54</v>
      </c>
      <c r="E1918">
        <v>-1.7908500000000001E-3</v>
      </c>
      <c r="F1918">
        <v>-1.792456E-3</v>
      </c>
    </row>
    <row r="1919" spans="1:6" x14ac:dyDescent="0.35">
      <c r="A1919" t="s">
        <v>9</v>
      </c>
      <c r="B1919" s="1">
        <v>45971</v>
      </c>
      <c r="C1919">
        <v>966.64</v>
      </c>
      <c r="D1919">
        <v>924.37</v>
      </c>
      <c r="E1919">
        <v>4.5728442000000001E-2</v>
      </c>
      <c r="F1919">
        <v>4.4713716000000001E-2</v>
      </c>
    </row>
    <row r="1920" spans="1:6" x14ac:dyDescent="0.35">
      <c r="A1920" t="s">
        <v>10</v>
      </c>
      <c r="B1920" s="1">
        <v>45971</v>
      </c>
      <c r="C1920">
        <v>93.23</v>
      </c>
      <c r="D1920">
        <v>90.92</v>
      </c>
      <c r="E1920">
        <v>2.5406951000000001E-2</v>
      </c>
      <c r="F1920">
        <v>2.5089559000000001E-2</v>
      </c>
    </row>
    <row r="1921" spans="1:6" x14ac:dyDescent="0.35">
      <c r="A1921" t="s">
        <v>11</v>
      </c>
      <c r="B1921" s="1">
        <v>45971</v>
      </c>
      <c r="C1921">
        <v>334.85</v>
      </c>
      <c r="D1921">
        <v>336.02</v>
      </c>
      <c r="E1921">
        <v>-3.4819360000000001E-3</v>
      </c>
      <c r="F1921">
        <v>-3.488012E-3</v>
      </c>
    </row>
    <row r="1922" spans="1:6" x14ac:dyDescent="0.35">
      <c r="A1922" t="s">
        <v>6</v>
      </c>
      <c r="B1922" s="1">
        <v>45972</v>
      </c>
      <c r="C1922">
        <v>237.52</v>
      </c>
      <c r="D1922">
        <v>243.98</v>
      </c>
      <c r="E1922">
        <v>-2.6477580000000001E-2</v>
      </c>
      <c r="F1922">
        <v>-2.6834423999999999E-2</v>
      </c>
    </row>
    <row r="1923" spans="1:6" x14ac:dyDescent="0.35">
      <c r="A1923" t="s">
        <v>7</v>
      </c>
      <c r="B1923" s="1">
        <v>45972</v>
      </c>
      <c r="C1923">
        <v>351.96</v>
      </c>
      <c r="D1923">
        <v>358.39</v>
      </c>
      <c r="E1923">
        <v>-1.7941348999999999E-2</v>
      </c>
      <c r="F1923">
        <v>-1.8104246000000001E-2</v>
      </c>
    </row>
    <row r="1924" spans="1:6" x14ac:dyDescent="0.35">
      <c r="A1924" t="s">
        <v>8</v>
      </c>
      <c r="B1924" s="1">
        <v>45972</v>
      </c>
      <c r="C1924">
        <v>370.16</v>
      </c>
      <c r="D1924">
        <v>367.88</v>
      </c>
      <c r="E1924">
        <v>6.1976729999999999E-3</v>
      </c>
      <c r="F1924">
        <v>6.1785470000000004E-3</v>
      </c>
    </row>
    <row r="1925" spans="1:6" x14ac:dyDescent="0.35">
      <c r="A1925" t="s">
        <v>9</v>
      </c>
      <c r="B1925" s="1">
        <v>45972</v>
      </c>
      <c r="C1925">
        <v>988.62</v>
      </c>
      <c r="D1925">
        <v>966.64</v>
      </c>
      <c r="E1925">
        <v>2.2738557999999999E-2</v>
      </c>
      <c r="F1925">
        <v>2.2483890999999999E-2</v>
      </c>
    </row>
    <row r="1926" spans="1:6" x14ac:dyDescent="0.35">
      <c r="A1926" t="s">
        <v>10</v>
      </c>
      <c r="B1926" s="1">
        <v>45972</v>
      </c>
      <c r="C1926">
        <v>89.33</v>
      </c>
      <c r="D1926">
        <v>93.23</v>
      </c>
      <c r="E1926">
        <v>-4.1832028E-2</v>
      </c>
      <c r="F1926">
        <v>-4.2732181000000001E-2</v>
      </c>
    </row>
    <row r="1927" spans="1:6" x14ac:dyDescent="0.35">
      <c r="A1927" t="s">
        <v>11</v>
      </c>
      <c r="B1927" s="1">
        <v>45972</v>
      </c>
      <c r="C1927">
        <v>338.92</v>
      </c>
      <c r="D1927">
        <v>334.85</v>
      </c>
      <c r="E1927">
        <v>1.2154696E-2</v>
      </c>
      <c r="F1927">
        <v>1.2081421E-2</v>
      </c>
    </row>
    <row r="1928" spans="1:6" x14ac:dyDescent="0.35">
      <c r="A1928" t="s">
        <v>6</v>
      </c>
      <c r="B1928" s="1">
        <v>45973</v>
      </c>
      <c r="C1928">
        <v>258.89</v>
      </c>
      <c r="D1928">
        <v>237.52</v>
      </c>
      <c r="E1928">
        <v>8.9971370999999994E-2</v>
      </c>
      <c r="F1928">
        <v>8.6151431000000001E-2</v>
      </c>
    </row>
    <row r="1929" spans="1:6" x14ac:dyDescent="0.35">
      <c r="A1929" t="s">
        <v>7</v>
      </c>
      <c r="B1929" s="1">
        <v>45973</v>
      </c>
      <c r="C1929">
        <v>355.22</v>
      </c>
      <c r="D1929">
        <v>351.96</v>
      </c>
      <c r="E1929">
        <v>9.2624160000000007E-3</v>
      </c>
      <c r="F1929">
        <v>9.2197830000000005E-3</v>
      </c>
    </row>
    <row r="1930" spans="1:6" x14ac:dyDescent="0.35">
      <c r="A1930" t="s">
        <v>8</v>
      </c>
      <c r="B1930" s="1">
        <v>45973</v>
      </c>
      <c r="C1930">
        <v>372.77</v>
      </c>
      <c r="D1930">
        <v>370.16</v>
      </c>
      <c r="E1930">
        <v>7.0510049999999999E-3</v>
      </c>
      <c r="F1930">
        <v>7.0262629999999996E-3</v>
      </c>
    </row>
    <row r="1931" spans="1:6" x14ac:dyDescent="0.35">
      <c r="A1931" t="s">
        <v>9</v>
      </c>
      <c r="B1931" s="1">
        <v>45973</v>
      </c>
      <c r="C1931">
        <v>1017.78</v>
      </c>
      <c r="D1931">
        <v>988.62</v>
      </c>
      <c r="E1931">
        <v>2.9495660999999999E-2</v>
      </c>
      <c r="F1931">
        <v>2.9069032000000002E-2</v>
      </c>
    </row>
    <row r="1932" spans="1:6" x14ac:dyDescent="0.35">
      <c r="A1932" t="s">
        <v>10</v>
      </c>
      <c r="B1932" s="1">
        <v>45973</v>
      </c>
      <c r="C1932">
        <v>89.33</v>
      </c>
      <c r="D1932">
        <v>89.33</v>
      </c>
      <c r="E1932">
        <v>0</v>
      </c>
      <c r="F1932">
        <v>0</v>
      </c>
    </row>
    <row r="1933" spans="1:6" x14ac:dyDescent="0.35">
      <c r="A1933" t="s">
        <v>11</v>
      </c>
      <c r="B1933" s="1">
        <v>45973</v>
      </c>
      <c r="C1933">
        <v>338.88</v>
      </c>
      <c r="D1933">
        <v>338.92</v>
      </c>
      <c r="E1933">
        <v>-1.18022E-4</v>
      </c>
      <c r="F1933">
        <v>-1.18029E-4</v>
      </c>
    </row>
    <row r="1934" spans="1:6" x14ac:dyDescent="0.35">
      <c r="A1934" t="s">
        <v>6</v>
      </c>
      <c r="B1934" s="1">
        <v>45974</v>
      </c>
      <c r="C1934">
        <v>247.96</v>
      </c>
      <c r="D1934">
        <v>258.89</v>
      </c>
      <c r="E1934">
        <v>-4.2218703000000003E-2</v>
      </c>
      <c r="F1934">
        <v>-4.3135817999999999E-2</v>
      </c>
    </row>
    <row r="1935" spans="1:6" x14ac:dyDescent="0.35">
      <c r="A1935" t="s">
        <v>7</v>
      </c>
      <c r="B1935" s="1">
        <v>45974</v>
      </c>
      <c r="C1935">
        <v>339.98</v>
      </c>
      <c r="D1935">
        <v>355.22</v>
      </c>
      <c r="E1935">
        <v>-4.2902990000000002E-2</v>
      </c>
      <c r="F1935">
        <v>-4.3850523000000002E-2</v>
      </c>
    </row>
    <row r="1936" spans="1:6" x14ac:dyDescent="0.35">
      <c r="A1936" t="s">
        <v>8</v>
      </c>
      <c r="B1936" s="1">
        <v>45974</v>
      </c>
      <c r="C1936">
        <v>364.73</v>
      </c>
      <c r="D1936">
        <v>372.77</v>
      </c>
      <c r="E1936">
        <v>-2.1568258999999999E-2</v>
      </c>
      <c r="F1936">
        <v>-2.1804253999999999E-2</v>
      </c>
    </row>
    <row r="1937" spans="1:6" x14ac:dyDescent="0.35">
      <c r="A1937" t="s">
        <v>9</v>
      </c>
      <c r="B1937" s="1">
        <v>45974</v>
      </c>
      <c r="C1937">
        <v>1022.87</v>
      </c>
      <c r="D1937">
        <v>1017.78</v>
      </c>
      <c r="E1937">
        <v>5.0010810000000001E-3</v>
      </c>
      <c r="F1937">
        <v>4.9886169999999999E-3</v>
      </c>
    </row>
    <row r="1938" spans="1:6" x14ac:dyDescent="0.35">
      <c r="A1938" t="s">
        <v>10</v>
      </c>
      <c r="B1938" s="1">
        <v>45974</v>
      </c>
      <c r="C1938">
        <v>87.52</v>
      </c>
      <c r="D1938">
        <v>89.33</v>
      </c>
      <c r="E1938">
        <v>-2.0261950000000001E-2</v>
      </c>
      <c r="F1938">
        <v>-2.0470038999999999E-2</v>
      </c>
    </row>
    <row r="1939" spans="1:6" x14ac:dyDescent="0.35">
      <c r="A1939" t="s">
        <v>11</v>
      </c>
      <c r="B1939" s="1">
        <v>45974</v>
      </c>
      <c r="C1939">
        <v>336.08</v>
      </c>
      <c r="D1939">
        <v>338.88</v>
      </c>
      <c r="E1939">
        <v>-8.2625119999999996E-3</v>
      </c>
      <c r="F1939">
        <v>-8.2968360000000001E-3</v>
      </c>
    </row>
    <row r="1940" spans="1:6" x14ac:dyDescent="0.35">
      <c r="A1940" t="s">
        <v>6</v>
      </c>
      <c r="B1940" s="1">
        <v>45975</v>
      </c>
      <c r="C1940">
        <v>246.81</v>
      </c>
      <c r="D1940">
        <v>247.96</v>
      </c>
      <c r="E1940">
        <v>-4.6378449999999998E-3</v>
      </c>
      <c r="F1940">
        <v>-4.6486330000000001E-3</v>
      </c>
    </row>
    <row r="1941" spans="1:6" x14ac:dyDescent="0.35">
      <c r="A1941" t="s">
        <v>7</v>
      </c>
      <c r="B1941" s="1">
        <v>45975</v>
      </c>
      <c r="C1941">
        <v>342.46</v>
      </c>
      <c r="D1941">
        <v>339.98</v>
      </c>
      <c r="E1941">
        <v>7.2945470000000002E-3</v>
      </c>
      <c r="F1941">
        <v>7.2680699999999997E-3</v>
      </c>
    </row>
    <row r="1942" spans="1:6" x14ac:dyDescent="0.35">
      <c r="A1942" t="s">
        <v>8</v>
      </c>
      <c r="B1942" s="1">
        <v>45975</v>
      </c>
      <c r="C1942">
        <v>357.18</v>
      </c>
      <c r="D1942">
        <v>364.73</v>
      </c>
      <c r="E1942">
        <v>-2.0700244E-2</v>
      </c>
      <c r="F1942">
        <v>-2.0917497E-2</v>
      </c>
    </row>
    <row r="1943" spans="1:6" x14ac:dyDescent="0.35">
      <c r="A1943" t="s">
        <v>9</v>
      </c>
      <c r="B1943" s="1">
        <v>45975</v>
      </c>
      <c r="C1943">
        <v>1025.28</v>
      </c>
      <c r="D1943">
        <v>1022.87</v>
      </c>
      <c r="E1943">
        <v>2.3561160000000001E-3</v>
      </c>
      <c r="F1943">
        <v>2.3533439999999998E-3</v>
      </c>
    </row>
    <row r="1944" spans="1:6" x14ac:dyDescent="0.35">
      <c r="A1944" t="s">
        <v>10</v>
      </c>
      <c r="B1944" s="1">
        <v>45975</v>
      </c>
      <c r="C1944">
        <v>86.45</v>
      </c>
      <c r="D1944">
        <v>87.52</v>
      </c>
      <c r="E1944">
        <v>-1.2225777E-2</v>
      </c>
      <c r="F1944">
        <v>-1.2301127E-2</v>
      </c>
    </row>
    <row r="1945" spans="1:6" x14ac:dyDescent="0.35">
      <c r="A1945" t="s">
        <v>11</v>
      </c>
      <c r="B1945" s="1">
        <v>45975</v>
      </c>
      <c r="C1945">
        <v>330.02</v>
      </c>
      <c r="D1945">
        <v>336.08</v>
      </c>
      <c r="E1945">
        <v>-1.8031420999999999E-2</v>
      </c>
      <c r="F1945">
        <v>-1.8195968E-2</v>
      </c>
    </row>
    <row r="1946" spans="1:6" x14ac:dyDescent="0.35">
      <c r="A1946" t="s">
        <v>6</v>
      </c>
      <c r="B1946" s="1">
        <v>45978</v>
      </c>
      <c r="C1946">
        <v>240.52</v>
      </c>
      <c r="D1946">
        <v>246.81</v>
      </c>
      <c r="E1946">
        <v>-2.5485191000000001E-2</v>
      </c>
      <c r="F1946">
        <v>-2.5815563999999999E-2</v>
      </c>
    </row>
    <row r="1947" spans="1:6" x14ac:dyDescent="0.35">
      <c r="A1947" t="s">
        <v>7</v>
      </c>
      <c r="B1947" s="1">
        <v>45978</v>
      </c>
      <c r="C1947">
        <v>342.65</v>
      </c>
      <c r="D1947">
        <v>342.46</v>
      </c>
      <c r="E1947">
        <v>5.5480899999999997E-4</v>
      </c>
      <c r="F1947">
        <v>5.5465500000000004E-4</v>
      </c>
    </row>
    <row r="1948" spans="1:6" x14ac:dyDescent="0.35">
      <c r="A1948" t="s">
        <v>8</v>
      </c>
      <c r="B1948" s="1">
        <v>45978</v>
      </c>
      <c r="C1948">
        <v>341.25</v>
      </c>
      <c r="D1948">
        <v>357.18</v>
      </c>
      <c r="E1948">
        <v>-4.4599361999999997E-2</v>
      </c>
      <c r="F1948">
        <v>-4.562451E-2</v>
      </c>
    </row>
    <row r="1949" spans="1:6" x14ac:dyDescent="0.35">
      <c r="A1949" t="s">
        <v>9</v>
      </c>
      <c r="B1949" s="1">
        <v>45978</v>
      </c>
      <c r="C1949">
        <v>1021.7</v>
      </c>
      <c r="D1949">
        <v>1025.28</v>
      </c>
      <c r="E1949">
        <v>-3.4917289999999998E-3</v>
      </c>
      <c r="F1949">
        <v>-3.497839E-3</v>
      </c>
    </row>
    <row r="1950" spans="1:6" x14ac:dyDescent="0.35">
      <c r="A1950" t="s">
        <v>10</v>
      </c>
      <c r="B1950" s="1">
        <v>45978</v>
      </c>
      <c r="C1950">
        <v>83.45</v>
      </c>
      <c r="D1950">
        <v>86.45</v>
      </c>
      <c r="E1950">
        <v>-3.4702139999999999E-2</v>
      </c>
      <c r="F1950">
        <v>-3.5318561999999998E-2</v>
      </c>
    </row>
    <row r="1951" spans="1:6" x14ac:dyDescent="0.35">
      <c r="A1951" t="s">
        <v>11</v>
      </c>
      <c r="B1951" s="1">
        <v>45978</v>
      </c>
      <c r="C1951">
        <v>325.75</v>
      </c>
      <c r="D1951">
        <v>330.02</v>
      </c>
      <c r="E1951">
        <v>-1.293861E-2</v>
      </c>
      <c r="F1951">
        <v>-1.3023043E-2</v>
      </c>
    </row>
    <row r="1952" spans="1:6" x14ac:dyDescent="0.35">
      <c r="A1952" t="s">
        <v>6</v>
      </c>
      <c r="B1952" s="1">
        <v>45979</v>
      </c>
      <c r="C1952">
        <v>230.29</v>
      </c>
      <c r="D1952">
        <v>240.52</v>
      </c>
      <c r="E1952">
        <v>-4.2532845999999999E-2</v>
      </c>
      <c r="F1952">
        <v>-4.3463861999999999E-2</v>
      </c>
    </row>
    <row r="1953" spans="1:6" x14ac:dyDescent="0.35">
      <c r="A1953" t="s">
        <v>7</v>
      </c>
      <c r="B1953" s="1">
        <v>45979</v>
      </c>
      <c r="C1953">
        <v>340.5</v>
      </c>
      <c r="D1953">
        <v>342.65</v>
      </c>
      <c r="E1953">
        <v>-6.2746240000000003E-3</v>
      </c>
      <c r="F1953">
        <v>-6.2943920000000002E-3</v>
      </c>
    </row>
    <row r="1954" spans="1:6" x14ac:dyDescent="0.35">
      <c r="A1954" t="s">
        <v>8</v>
      </c>
      <c r="B1954" s="1">
        <v>45979</v>
      </c>
      <c r="C1954">
        <v>340.66</v>
      </c>
      <c r="D1954">
        <v>341.25</v>
      </c>
      <c r="E1954">
        <v>-1.728938E-3</v>
      </c>
      <c r="F1954">
        <v>-1.7304340000000001E-3</v>
      </c>
    </row>
    <row r="1955" spans="1:6" x14ac:dyDescent="0.35">
      <c r="A1955" t="s">
        <v>9</v>
      </c>
      <c r="B1955" s="1">
        <v>45979</v>
      </c>
      <c r="C1955">
        <v>1030.05</v>
      </c>
      <c r="D1955">
        <v>1021.7</v>
      </c>
      <c r="E1955">
        <v>8.1726530000000002E-3</v>
      </c>
      <c r="F1955">
        <v>8.1394380000000006E-3</v>
      </c>
    </row>
    <row r="1956" spans="1:6" x14ac:dyDescent="0.35">
      <c r="A1956" t="s">
        <v>10</v>
      </c>
      <c r="B1956" s="1">
        <v>45979</v>
      </c>
      <c r="C1956">
        <v>78.680000000000007</v>
      </c>
      <c r="D1956">
        <v>83.45</v>
      </c>
      <c r="E1956">
        <v>-5.7159976000000001E-2</v>
      </c>
      <c r="F1956">
        <v>-5.8858657000000002E-2</v>
      </c>
    </row>
    <row r="1957" spans="1:6" x14ac:dyDescent="0.35">
      <c r="A1957" t="s">
        <v>11</v>
      </c>
      <c r="B1957" s="1">
        <v>45979</v>
      </c>
      <c r="C1957">
        <v>321.18</v>
      </c>
      <c r="D1957">
        <v>325.75</v>
      </c>
      <c r="E1957">
        <v>-1.4029164E-2</v>
      </c>
      <c r="F1957">
        <v>-1.4128501999999999E-2</v>
      </c>
    </row>
    <row r="1958" spans="1:6" x14ac:dyDescent="0.35">
      <c r="A1958" t="s">
        <v>6</v>
      </c>
      <c r="B1958" s="1">
        <v>45980</v>
      </c>
      <c r="C1958">
        <v>223.55</v>
      </c>
      <c r="D1958">
        <v>230.29</v>
      </c>
      <c r="E1958">
        <v>-2.9267445E-2</v>
      </c>
      <c r="F1958">
        <v>-2.9704281999999999E-2</v>
      </c>
    </row>
    <row r="1959" spans="1:6" x14ac:dyDescent="0.35">
      <c r="A1959" t="s">
        <v>7</v>
      </c>
      <c r="B1959" s="1">
        <v>45980</v>
      </c>
      <c r="C1959">
        <v>354.42</v>
      </c>
      <c r="D1959">
        <v>340.5</v>
      </c>
      <c r="E1959">
        <v>4.0881056999999998E-2</v>
      </c>
      <c r="F1959">
        <v>4.0067525E-2</v>
      </c>
    </row>
    <row r="1960" spans="1:6" x14ac:dyDescent="0.35">
      <c r="A1960" t="s">
        <v>8</v>
      </c>
      <c r="B1960" s="1">
        <v>45980</v>
      </c>
      <c r="C1960">
        <v>344.64</v>
      </c>
      <c r="D1960">
        <v>340.66</v>
      </c>
      <c r="E1960">
        <v>1.1683203E-2</v>
      </c>
      <c r="F1960">
        <v>1.1615482E-2</v>
      </c>
    </row>
    <row r="1961" spans="1:6" x14ac:dyDescent="0.35">
      <c r="A1961" t="s">
        <v>9</v>
      </c>
      <c r="B1961" s="1">
        <v>45980</v>
      </c>
      <c r="C1961">
        <v>1049.5999999999999</v>
      </c>
      <c r="D1961">
        <v>1030.05</v>
      </c>
      <c r="E1961">
        <v>1.8979660999999998E-2</v>
      </c>
      <c r="F1961">
        <v>1.8801794E-2</v>
      </c>
    </row>
    <row r="1962" spans="1:6" x14ac:dyDescent="0.35">
      <c r="A1962" t="s">
        <v>10</v>
      </c>
      <c r="B1962" s="1">
        <v>45980</v>
      </c>
      <c r="C1962">
        <v>81.319999999999993</v>
      </c>
      <c r="D1962">
        <v>78.680000000000007</v>
      </c>
      <c r="E1962">
        <v>3.3553634999999998E-2</v>
      </c>
      <c r="F1962">
        <v>3.3002995E-2</v>
      </c>
    </row>
    <row r="1963" spans="1:6" x14ac:dyDescent="0.35">
      <c r="A1963" t="s">
        <v>11</v>
      </c>
      <c r="B1963" s="1">
        <v>45980</v>
      </c>
      <c r="C1963">
        <v>324.12</v>
      </c>
      <c r="D1963">
        <v>321.18</v>
      </c>
      <c r="E1963">
        <v>9.1537460000000008E-3</v>
      </c>
      <c r="F1963">
        <v>9.1121039999999993E-3</v>
      </c>
    </row>
    <row r="1964" spans="1:6" x14ac:dyDescent="0.35">
      <c r="A1964" t="s">
        <v>6</v>
      </c>
      <c r="B1964" s="1">
        <v>45981</v>
      </c>
      <c r="C1964">
        <v>206.02</v>
      </c>
      <c r="D1964">
        <v>223.55</v>
      </c>
      <c r="E1964">
        <v>-7.8416462000000006E-2</v>
      </c>
      <c r="F1964">
        <v>-8.1661850999999994E-2</v>
      </c>
    </row>
    <row r="1965" spans="1:6" x14ac:dyDescent="0.35">
      <c r="A1965" t="s">
        <v>7</v>
      </c>
      <c r="B1965" s="1">
        <v>45981</v>
      </c>
      <c r="C1965">
        <v>346.82</v>
      </c>
      <c r="D1965">
        <v>354.42</v>
      </c>
      <c r="E1965">
        <v>-2.1443485000000002E-2</v>
      </c>
      <c r="F1965">
        <v>-2.1676737000000001E-2</v>
      </c>
    </row>
    <row r="1966" spans="1:6" x14ac:dyDescent="0.35">
      <c r="A1966" t="s">
        <v>8</v>
      </c>
      <c r="B1966" s="1">
        <v>45981</v>
      </c>
      <c r="C1966">
        <v>343.8</v>
      </c>
      <c r="D1966">
        <v>344.64</v>
      </c>
      <c r="E1966">
        <v>-2.4373260000000001E-3</v>
      </c>
      <c r="F1966">
        <v>-2.4403010000000002E-3</v>
      </c>
    </row>
    <row r="1967" spans="1:6" x14ac:dyDescent="0.35">
      <c r="A1967" t="s">
        <v>9</v>
      </c>
      <c r="B1967" s="1">
        <v>45981</v>
      </c>
      <c r="C1967">
        <v>1043.29</v>
      </c>
      <c r="D1967">
        <v>1049.5999999999999</v>
      </c>
      <c r="E1967">
        <v>-6.0118139999999999E-3</v>
      </c>
      <c r="F1967">
        <v>-6.0299580000000002E-3</v>
      </c>
    </row>
    <row r="1968" spans="1:6" x14ac:dyDescent="0.35">
      <c r="A1968" t="s">
        <v>10</v>
      </c>
      <c r="B1968" s="1">
        <v>45981</v>
      </c>
      <c r="C1968">
        <v>76.680000000000007</v>
      </c>
      <c r="D1968">
        <v>81.319999999999993</v>
      </c>
      <c r="E1968">
        <v>-5.7058534000000001E-2</v>
      </c>
      <c r="F1968">
        <v>-5.8751071000000002E-2</v>
      </c>
    </row>
    <row r="1969" spans="1:6" x14ac:dyDescent="0.35">
      <c r="A1969" t="s">
        <v>11</v>
      </c>
      <c r="B1969" s="1">
        <v>45981</v>
      </c>
      <c r="C1969">
        <v>323.77</v>
      </c>
      <c r="D1969">
        <v>324.12</v>
      </c>
      <c r="E1969">
        <v>-1.0798470000000001E-3</v>
      </c>
      <c r="F1969">
        <v>-1.0804300000000001E-3</v>
      </c>
    </row>
    <row r="1970" spans="1:6" x14ac:dyDescent="0.35">
      <c r="A1970" t="s">
        <v>6</v>
      </c>
      <c r="B1970" s="1">
        <v>45982</v>
      </c>
      <c r="C1970">
        <v>203.78</v>
      </c>
      <c r="D1970">
        <v>206.02</v>
      </c>
      <c r="E1970">
        <v>-1.0872731E-2</v>
      </c>
      <c r="F1970">
        <v>-1.0932271E-2</v>
      </c>
    </row>
    <row r="1971" spans="1:6" x14ac:dyDescent="0.35">
      <c r="A1971" t="s">
        <v>7</v>
      </c>
      <c r="B1971" s="1">
        <v>45982</v>
      </c>
      <c r="C1971">
        <v>340.2</v>
      </c>
      <c r="D1971">
        <v>346.82</v>
      </c>
      <c r="E1971">
        <v>-1.9087711E-2</v>
      </c>
      <c r="F1971">
        <v>-1.9272233E-2</v>
      </c>
    </row>
    <row r="1972" spans="1:6" x14ac:dyDescent="0.35">
      <c r="A1972" t="s">
        <v>8</v>
      </c>
      <c r="B1972" s="1">
        <v>45982</v>
      </c>
      <c r="C1972">
        <v>352.89</v>
      </c>
      <c r="D1972">
        <v>343.8</v>
      </c>
      <c r="E1972">
        <v>2.6439791000000001E-2</v>
      </c>
      <c r="F1972">
        <v>2.6096300999999999E-2</v>
      </c>
    </row>
    <row r="1973" spans="1:6" x14ac:dyDescent="0.35">
      <c r="A1973" t="s">
        <v>9</v>
      </c>
      <c r="B1973" s="1">
        <v>45982</v>
      </c>
      <c r="C1973">
        <v>1059.7</v>
      </c>
      <c r="D1973">
        <v>1043.29</v>
      </c>
      <c r="E1973">
        <v>1.5729087999999999E-2</v>
      </c>
      <c r="F1973">
        <v>1.5606668000000001E-2</v>
      </c>
    </row>
    <row r="1974" spans="1:6" x14ac:dyDescent="0.35">
      <c r="A1974" t="s">
        <v>10</v>
      </c>
      <c r="B1974" s="1">
        <v>45982</v>
      </c>
      <c r="C1974">
        <v>77.45</v>
      </c>
      <c r="D1974">
        <v>76.680000000000007</v>
      </c>
      <c r="E1974">
        <v>1.0041731999999999E-2</v>
      </c>
      <c r="F1974">
        <v>9.991649E-3</v>
      </c>
    </row>
    <row r="1975" spans="1:6" x14ac:dyDescent="0.35">
      <c r="A1975" t="s">
        <v>11</v>
      </c>
      <c r="B1975" s="1">
        <v>45982</v>
      </c>
      <c r="C1975">
        <v>327.98</v>
      </c>
      <c r="D1975">
        <v>323.77</v>
      </c>
      <c r="E1975">
        <v>1.3003058E-2</v>
      </c>
      <c r="F1975">
        <v>1.2919244E-2</v>
      </c>
    </row>
    <row r="1976" spans="1:6" x14ac:dyDescent="0.35">
      <c r="A1976" t="s">
        <v>6</v>
      </c>
      <c r="B1976" s="1">
        <v>45985</v>
      </c>
      <c r="C1976">
        <v>215.05</v>
      </c>
      <c r="D1976">
        <v>203.78</v>
      </c>
      <c r="E1976">
        <v>5.5304739999999998E-2</v>
      </c>
      <c r="F1976">
        <v>5.3829579000000002E-2</v>
      </c>
    </row>
    <row r="1977" spans="1:6" x14ac:dyDescent="0.35">
      <c r="A1977" t="s">
        <v>7</v>
      </c>
      <c r="B1977" s="1">
        <v>45985</v>
      </c>
      <c r="C1977">
        <v>377.96</v>
      </c>
      <c r="D1977">
        <v>340.2</v>
      </c>
      <c r="E1977">
        <v>0.11099353300000001</v>
      </c>
      <c r="F1977">
        <v>0.10525469</v>
      </c>
    </row>
    <row r="1978" spans="1:6" x14ac:dyDescent="0.35">
      <c r="A1978" t="s">
        <v>8</v>
      </c>
      <c r="B1978" s="1">
        <v>45985</v>
      </c>
      <c r="C1978">
        <v>355.93</v>
      </c>
      <c r="D1978">
        <v>352.89</v>
      </c>
      <c r="E1978">
        <v>8.6145820000000008E-3</v>
      </c>
      <c r="F1978">
        <v>8.5776889999999995E-3</v>
      </c>
    </row>
    <row r="1979" spans="1:6" x14ac:dyDescent="0.35">
      <c r="A1979" t="s">
        <v>9</v>
      </c>
      <c r="B1979" s="1">
        <v>45985</v>
      </c>
      <c r="C1979">
        <v>1070.1600000000001</v>
      </c>
      <c r="D1979">
        <v>1059.7</v>
      </c>
      <c r="E1979">
        <v>9.8707180000000005E-3</v>
      </c>
      <c r="F1979">
        <v>9.8223210000000002E-3</v>
      </c>
    </row>
    <row r="1980" spans="1:6" x14ac:dyDescent="0.35">
      <c r="A1980" t="s">
        <v>10</v>
      </c>
      <c r="B1980" s="1">
        <v>45985</v>
      </c>
      <c r="C1980">
        <v>83.79</v>
      </c>
      <c r="D1980">
        <v>77.45</v>
      </c>
      <c r="E1980">
        <v>8.1859264000000001E-2</v>
      </c>
      <c r="F1980">
        <v>7.8681102000000003E-2</v>
      </c>
    </row>
    <row r="1981" spans="1:6" x14ac:dyDescent="0.35">
      <c r="A1981" t="s">
        <v>11</v>
      </c>
      <c r="B1981" s="1">
        <v>45985</v>
      </c>
      <c r="C1981">
        <v>329.3</v>
      </c>
      <c r="D1981">
        <v>327.98</v>
      </c>
      <c r="E1981">
        <v>4.0246359999999998E-3</v>
      </c>
      <c r="F1981">
        <v>4.0165579999999999E-3</v>
      </c>
    </row>
    <row r="1982" spans="1:6" x14ac:dyDescent="0.35">
      <c r="A1982" t="s">
        <v>6</v>
      </c>
      <c r="B1982" s="1">
        <v>45986</v>
      </c>
      <c r="C1982">
        <v>206.13</v>
      </c>
      <c r="D1982">
        <v>215.05</v>
      </c>
      <c r="E1982">
        <v>-4.1478726E-2</v>
      </c>
      <c r="F1982">
        <v>-4.2363522000000001E-2</v>
      </c>
    </row>
    <row r="1983" spans="1:6" x14ac:dyDescent="0.35">
      <c r="A1983" t="s">
        <v>7</v>
      </c>
      <c r="B1983" s="1">
        <v>45986</v>
      </c>
      <c r="C1983">
        <v>385.03</v>
      </c>
      <c r="D1983">
        <v>377.96</v>
      </c>
      <c r="E1983">
        <v>1.8705683000000001E-2</v>
      </c>
      <c r="F1983">
        <v>1.8532883E-2</v>
      </c>
    </row>
    <row r="1984" spans="1:6" x14ac:dyDescent="0.35">
      <c r="A1984" t="s">
        <v>8</v>
      </c>
      <c r="B1984" s="1">
        <v>45986</v>
      </c>
      <c r="C1984">
        <v>362.64</v>
      </c>
      <c r="D1984">
        <v>355.93</v>
      </c>
      <c r="E1984">
        <v>1.8852022E-2</v>
      </c>
      <c r="F1984">
        <v>1.8676524E-2</v>
      </c>
    </row>
    <row r="1985" spans="1:6" x14ac:dyDescent="0.35">
      <c r="A1985" t="s">
        <v>9</v>
      </c>
      <c r="B1985" s="1">
        <v>45986</v>
      </c>
      <c r="C1985">
        <v>1109.94</v>
      </c>
      <c r="D1985">
        <v>1070.1600000000001</v>
      </c>
      <c r="E1985">
        <v>3.7172011999999997E-2</v>
      </c>
      <c r="F1985">
        <v>3.6497790000000002E-2</v>
      </c>
    </row>
    <row r="1986" spans="1:6" x14ac:dyDescent="0.35">
      <c r="A1986" t="s">
        <v>10</v>
      </c>
      <c r="B1986" s="1">
        <v>45986</v>
      </c>
      <c r="C1986">
        <v>83.43</v>
      </c>
      <c r="D1986">
        <v>83.79</v>
      </c>
      <c r="E1986">
        <v>-4.2964550000000002E-3</v>
      </c>
      <c r="F1986">
        <v>-4.3057119999999997E-3</v>
      </c>
    </row>
    <row r="1987" spans="1:6" x14ac:dyDescent="0.35">
      <c r="A1987" t="s">
        <v>11</v>
      </c>
      <c r="B1987" s="1">
        <v>45986</v>
      </c>
      <c r="C1987">
        <v>334.53</v>
      </c>
      <c r="D1987">
        <v>329.3</v>
      </c>
      <c r="E1987">
        <v>1.5882173999999999E-2</v>
      </c>
      <c r="F1987">
        <v>1.5757371999999999E-2</v>
      </c>
    </row>
    <row r="1988" spans="1:6" x14ac:dyDescent="0.35">
      <c r="A1988" t="s">
        <v>6</v>
      </c>
      <c r="B1988" s="1">
        <v>45987</v>
      </c>
      <c r="C1988">
        <v>214.24</v>
      </c>
      <c r="D1988">
        <v>206.13</v>
      </c>
      <c r="E1988">
        <v>3.9344102999999998E-2</v>
      </c>
      <c r="F1988">
        <v>3.8589843999999998E-2</v>
      </c>
    </row>
    <row r="1989" spans="1:6" x14ac:dyDescent="0.35">
      <c r="A1989" t="s">
        <v>7</v>
      </c>
      <c r="B1989" s="1">
        <v>45987</v>
      </c>
      <c r="C1989">
        <v>397.57</v>
      </c>
      <c r="D1989">
        <v>385.03</v>
      </c>
      <c r="E1989">
        <v>3.2568891000000003E-2</v>
      </c>
      <c r="F1989">
        <v>3.2049766E-2</v>
      </c>
    </row>
    <row r="1990" spans="1:6" x14ac:dyDescent="0.35">
      <c r="A1990" t="s">
        <v>8</v>
      </c>
      <c r="B1990" s="1">
        <v>45987</v>
      </c>
      <c r="C1990">
        <v>363.97</v>
      </c>
      <c r="D1990">
        <v>362.64</v>
      </c>
      <c r="E1990">
        <v>3.667549E-3</v>
      </c>
      <c r="F1990">
        <v>3.6608399999999998E-3</v>
      </c>
    </row>
    <row r="1991" spans="1:6" x14ac:dyDescent="0.35">
      <c r="A1991" t="s">
        <v>9</v>
      </c>
      <c r="B1991" s="1">
        <v>45987</v>
      </c>
      <c r="C1991">
        <v>1104.3399999999999</v>
      </c>
      <c r="D1991">
        <v>1109.94</v>
      </c>
      <c r="E1991">
        <v>-5.045318E-3</v>
      </c>
      <c r="F1991">
        <v>-5.0580879999999996E-3</v>
      </c>
    </row>
    <row r="1992" spans="1:6" x14ac:dyDescent="0.35">
      <c r="A1992" t="s">
        <v>10</v>
      </c>
      <c r="B1992" s="1">
        <v>45987</v>
      </c>
      <c r="C1992">
        <v>87.72</v>
      </c>
      <c r="D1992">
        <v>83.43</v>
      </c>
      <c r="E1992">
        <v>5.1420352000000003E-2</v>
      </c>
      <c r="F1992">
        <v>5.0141967000000003E-2</v>
      </c>
    </row>
    <row r="1993" spans="1:6" x14ac:dyDescent="0.35">
      <c r="A1993" t="s">
        <v>11</v>
      </c>
      <c r="B1993" s="1">
        <v>45987</v>
      </c>
      <c r="C1993">
        <v>333.79</v>
      </c>
      <c r="D1993">
        <v>334.53</v>
      </c>
      <c r="E1993">
        <v>-2.2120590000000002E-3</v>
      </c>
      <c r="F1993">
        <v>-2.2145089999999999E-3</v>
      </c>
    </row>
    <row r="1994" spans="1:6" x14ac:dyDescent="0.35">
      <c r="A1994" t="s">
        <v>6</v>
      </c>
      <c r="B1994" s="1">
        <v>45989</v>
      </c>
      <c r="C1994">
        <v>217.53</v>
      </c>
      <c r="D1994">
        <v>214.24</v>
      </c>
      <c r="E1994">
        <v>1.5356609E-2</v>
      </c>
      <c r="F1994">
        <v>1.5239890000000001E-2</v>
      </c>
    </row>
    <row r="1995" spans="1:6" x14ac:dyDescent="0.35">
      <c r="A1995" t="s">
        <v>7</v>
      </c>
      <c r="B1995" s="1">
        <v>45989</v>
      </c>
      <c r="C1995">
        <v>402.96</v>
      </c>
      <c r="D1995">
        <v>397.57</v>
      </c>
      <c r="E1995">
        <v>1.3557361E-2</v>
      </c>
      <c r="F1995">
        <v>1.3466282E-2</v>
      </c>
    </row>
    <row r="1996" spans="1:6" x14ac:dyDescent="0.35">
      <c r="A1996" t="s">
        <v>8</v>
      </c>
      <c r="B1996" s="1">
        <v>45989</v>
      </c>
      <c r="C1996">
        <v>365.27</v>
      </c>
      <c r="D1996">
        <v>363.97</v>
      </c>
      <c r="E1996">
        <v>3.5717230000000002E-3</v>
      </c>
      <c r="F1996">
        <v>3.5653590000000001E-3</v>
      </c>
    </row>
    <row r="1997" spans="1:6" x14ac:dyDescent="0.35">
      <c r="A1997" t="s">
        <v>9</v>
      </c>
      <c r="B1997" s="1">
        <v>45989</v>
      </c>
      <c r="C1997">
        <v>1075.47</v>
      </c>
      <c r="D1997">
        <v>1104.3399999999999</v>
      </c>
      <c r="E1997">
        <v>-2.6142311000000001E-2</v>
      </c>
      <c r="F1997">
        <v>-2.6490096000000001E-2</v>
      </c>
    </row>
    <row r="1998" spans="1:6" x14ac:dyDescent="0.35">
      <c r="A1998" t="s">
        <v>10</v>
      </c>
      <c r="B1998" s="1">
        <v>45989</v>
      </c>
      <c r="C1998">
        <v>89.4</v>
      </c>
      <c r="D1998">
        <v>87.72</v>
      </c>
      <c r="E1998">
        <v>1.9151847E-2</v>
      </c>
      <c r="F1998">
        <v>1.8970759E-2</v>
      </c>
    </row>
    <row r="1999" spans="1:6" x14ac:dyDescent="0.35">
      <c r="A1999" t="s">
        <v>11</v>
      </c>
      <c r="B1999" s="1">
        <v>45989</v>
      </c>
      <c r="C1999">
        <v>334.44</v>
      </c>
      <c r="D1999">
        <v>333.79</v>
      </c>
      <c r="E1999">
        <v>1.947332E-3</v>
      </c>
      <c r="F1999">
        <v>1.945439E-3</v>
      </c>
    </row>
    <row r="2000" spans="1:6" x14ac:dyDescent="0.35">
      <c r="A2000" t="s">
        <v>6</v>
      </c>
      <c r="B2000" s="1">
        <v>45992</v>
      </c>
      <c r="C2000">
        <v>219.76</v>
      </c>
      <c r="D2000">
        <v>217.53</v>
      </c>
      <c r="E2000">
        <v>1.025146E-2</v>
      </c>
      <c r="F2000">
        <v>1.019927E-2</v>
      </c>
    </row>
    <row r="2001" spans="1:6" x14ac:dyDescent="0.35">
      <c r="A2001" t="s">
        <v>7</v>
      </c>
      <c r="B2001" s="1">
        <v>45992</v>
      </c>
      <c r="C2001">
        <v>386.08</v>
      </c>
      <c r="D2001">
        <v>402.96</v>
      </c>
      <c r="E2001">
        <v>-4.1890014000000003E-2</v>
      </c>
      <c r="F2001">
        <v>-4.2792700000000003E-2</v>
      </c>
    </row>
    <row r="2002" spans="1:6" x14ac:dyDescent="0.35">
      <c r="A2002" t="s">
        <v>8</v>
      </c>
      <c r="B2002" s="1">
        <v>45992</v>
      </c>
      <c r="C2002">
        <v>360.31</v>
      </c>
      <c r="D2002">
        <v>365.27</v>
      </c>
      <c r="E2002">
        <v>-1.3578995999999999E-2</v>
      </c>
      <c r="F2002">
        <v>-1.3672034E-2</v>
      </c>
    </row>
    <row r="2003" spans="1:6" x14ac:dyDescent="0.35">
      <c r="A2003" t="s">
        <v>9</v>
      </c>
      <c r="B2003" s="1">
        <v>45992</v>
      </c>
      <c r="C2003">
        <v>1057.8900000000001</v>
      </c>
      <c r="D2003">
        <v>1075.47</v>
      </c>
      <c r="E2003">
        <v>-1.6346342E-2</v>
      </c>
      <c r="F2003">
        <v>-1.6481417000000002E-2</v>
      </c>
    </row>
    <row r="2004" spans="1:6" x14ac:dyDescent="0.35">
      <c r="A2004" t="s">
        <v>10</v>
      </c>
      <c r="B2004" s="1">
        <v>45992</v>
      </c>
      <c r="C2004">
        <v>91.1</v>
      </c>
      <c r="D2004">
        <v>89.4</v>
      </c>
      <c r="E2004">
        <v>1.901566E-2</v>
      </c>
      <c r="F2004">
        <v>1.8837122000000001E-2</v>
      </c>
    </row>
    <row r="2005" spans="1:6" x14ac:dyDescent="0.35">
      <c r="A2005" t="s">
        <v>11</v>
      </c>
      <c r="B2005" s="1">
        <v>45992</v>
      </c>
      <c r="C2005">
        <v>330.39</v>
      </c>
      <c r="D2005">
        <v>334.44</v>
      </c>
      <c r="E2005">
        <v>-1.2109796000000001E-2</v>
      </c>
      <c r="F2005">
        <v>-1.2183716000000001E-2</v>
      </c>
    </row>
    <row r="2006" spans="1:6" x14ac:dyDescent="0.35">
      <c r="A2006" t="s">
        <v>6</v>
      </c>
      <c r="B2006" s="1">
        <v>45993</v>
      </c>
      <c r="C2006">
        <v>215.24</v>
      </c>
      <c r="D2006">
        <v>219.76</v>
      </c>
      <c r="E2006">
        <v>-2.0567892000000001E-2</v>
      </c>
      <c r="F2006">
        <v>-2.0782357000000001E-2</v>
      </c>
    </row>
    <row r="2007" spans="1:6" x14ac:dyDescent="0.35">
      <c r="A2007" t="s">
        <v>7</v>
      </c>
      <c r="B2007" s="1">
        <v>45993</v>
      </c>
      <c r="C2007">
        <v>381.57</v>
      </c>
      <c r="D2007">
        <v>386.08</v>
      </c>
      <c r="E2007">
        <v>-1.1681517000000001E-2</v>
      </c>
      <c r="F2007">
        <v>-1.1750282000000001E-2</v>
      </c>
    </row>
    <row r="2008" spans="1:6" x14ac:dyDescent="0.35">
      <c r="A2008" t="s">
        <v>8</v>
      </c>
      <c r="B2008" s="1">
        <v>45993</v>
      </c>
      <c r="C2008">
        <v>360.7</v>
      </c>
      <c r="D2008">
        <v>360.31</v>
      </c>
      <c r="E2008">
        <v>1.082401E-3</v>
      </c>
      <c r="F2008">
        <v>1.081816E-3</v>
      </c>
    </row>
    <row r="2009" spans="1:6" x14ac:dyDescent="0.35">
      <c r="A2009" t="s">
        <v>9</v>
      </c>
      <c r="B2009" s="1">
        <v>45993</v>
      </c>
      <c r="C2009">
        <v>1046.1199999999999</v>
      </c>
      <c r="D2009">
        <v>1057.8900000000001</v>
      </c>
      <c r="E2009">
        <v>-1.1125921E-2</v>
      </c>
      <c r="F2009">
        <v>-1.1188276E-2</v>
      </c>
    </row>
    <row r="2010" spans="1:6" x14ac:dyDescent="0.35">
      <c r="A2010" t="s">
        <v>10</v>
      </c>
      <c r="B2010" s="1">
        <v>45993</v>
      </c>
      <c r="C2010">
        <v>92.89</v>
      </c>
      <c r="D2010">
        <v>91.1</v>
      </c>
      <c r="E2010">
        <v>1.9648737999999999E-2</v>
      </c>
      <c r="F2010">
        <v>1.9458192999999999E-2</v>
      </c>
    </row>
    <row r="2011" spans="1:6" x14ac:dyDescent="0.35">
      <c r="A2011" t="s">
        <v>11</v>
      </c>
      <c r="B2011" s="1">
        <v>45993</v>
      </c>
      <c r="C2011">
        <v>329.62</v>
      </c>
      <c r="D2011">
        <v>330.39</v>
      </c>
      <c r="E2011">
        <v>-2.3305790000000002E-3</v>
      </c>
      <c r="F2011">
        <v>-2.3332990000000001E-3</v>
      </c>
    </row>
    <row r="2012" spans="1:6" x14ac:dyDescent="0.35">
      <c r="A2012" t="s">
        <v>6</v>
      </c>
      <c r="B2012" s="1">
        <v>45994</v>
      </c>
      <c r="C2012">
        <v>217.6</v>
      </c>
      <c r="D2012">
        <v>215.24</v>
      </c>
      <c r="E2012">
        <v>1.0964504999999999E-2</v>
      </c>
      <c r="F2012">
        <v>1.0904830000000001E-2</v>
      </c>
    </row>
    <row r="2013" spans="1:6" x14ac:dyDescent="0.35">
      <c r="A2013" t="s">
        <v>7</v>
      </c>
      <c r="B2013" s="1">
        <v>45994</v>
      </c>
      <c r="C2013">
        <v>380.61</v>
      </c>
      <c r="D2013">
        <v>381.57</v>
      </c>
      <c r="E2013">
        <v>-2.515921E-3</v>
      </c>
      <c r="F2013">
        <v>-2.5190910000000002E-3</v>
      </c>
    </row>
    <row r="2014" spans="1:6" x14ac:dyDescent="0.35">
      <c r="A2014" t="s">
        <v>8</v>
      </c>
      <c r="B2014" s="1">
        <v>45994</v>
      </c>
      <c r="C2014">
        <v>368.13</v>
      </c>
      <c r="D2014">
        <v>360.7</v>
      </c>
      <c r="E2014">
        <v>2.0598835999999999E-2</v>
      </c>
      <c r="F2014">
        <v>2.0389549E-2</v>
      </c>
    </row>
    <row r="2015" spans="1:6" x14ac:dyDescent="0.35">
      <c r="A2015" t="s">
        <v>9</v>
      </c>
      <c r="B2015" s="1">
        <v>45994</v>
      </c>
      <c r="C2015">
        <v>1033.56</v>
      </c>
      <c r="D2015">
        <v>1046.1199999999999</v>
      </c>
      <c r="E2015">
        <v>-1.2006271000000001E-2</v>
      </c>
      <c r="F2015">
        <v>-1.2078927999999999E-2</v>
      </c>
    </row>
    <row r="2016" spans="1:6" x14ac:dyDescent="0.35">
      <c r="A2016" t="s">
        <v>10</v>
      </c>
      <c r="B2016" s="1">
        <v>45994</v>
      </c>
      <c r="C2016">
        <v>100.2</v>
      </c>
      <c r="D2016">
        <v>92.89</v>
      </c>
      <c r="E2016">
        <v>7.8695231000000004E-2</v>
      </c>
      <c r="F2016">
        <v>7.5752190999999997E-2</v>
      </c>
    </row>
    <row r="2017" spans="1:6" x14ac:dyDescent="0.35">
      <c r="A2017" t="s">
        <v>11</v>
      </c>
      <c r="B2017" s="1">
        <v>45994</v>
      </c>
      <c r="C2017">
        <v>329.61</v>
      </c>
      <c r="D2017">
        <v>329.62</v>
      </c>
      <c r="E2017">
        <v>-3.0338E-5</v>
      </c>
      <c r="F2017">
        <v>-3.0338400000000001E-5</v>
      </c>
    </row>
    <row r="2018" spans="1:6" x14ac:dyDescent="0.35">
      <c r="A2018" t="s">
        <v>6</v>
      </c>
      <c r="B2018" s="1">
        <v>45995</v>
      </c>
      <c r="C2018">
        <v>215.98</v>
      </c>
      <c r="D2018">
        <v>217.6</v>
      </c>
      <c r="E2018">
        <v>-7.4448530000000004E-3</v>
      </c>
      <c r="F2018">
        <v>-7.4727040000000002E-3</v>
      </c>
    </row>
    <row r="2019" spans="1:6" x14ac:dyDescent="0.35">
      <c r="A2019" t="s">
        <v>7</v>
      </c>
      <c r="B2019" s="1">
        <v>45995</v>
      </c>
      <c r="C2019">
        <v>381.03</v>
      </c>
      <c r="D2019">
        <v>380.61</v>
      </c>
      <c r="E2019">
        <v>1.103492E-3</v>
      </c>
      <c r="F2019">
        <v>1.102883E-3</v>
      </c>
    </row>
    <row r="2020" spans="1:6" x14ac:dyDescent="0.35">
      <c r="A2020" t="s">
        <v>8</v>
      </c>
      <c r="B2020" s="1">
        <v>45995</v>
      </c>
      <c r="C2020">
        <v>371.15</v>
      </c>
      <c r="D2020">
        <v>368.13</v>
      </c>
      <c r="E2020">
        <v>8.2036239999999996E-3</v>
      </c>
      <c r="F2020">
        <v>8.1701570000000008E-3</v>
      </c>
    </row>
    <row r="2021" spans="1:6" x14ac:dyDescent="0.35">
      <c r="A2021" t="s">
        <v>9</v>
      </c>
      <c r="B2021" s="1">
        <v>45995</v>
      </c>
      <c r="C2021">
        <v>1014.49</v>
      </c>
      <c r="D2021">
        <v>1033.56</v>
      </c>
      <c r="E2021">
        <v>-1.8450791000000001E-2</v>
      </c>
      <c r="F2021">
        <v>-1.8623130000000002E-2</v>
      </c>
    </row>
    <row r="2022" spans="1:6" x14ac:dyDescent="0.35">
      <c r="A2022" t="s">
        <v>10</v>
      </c>
      <c r="B2022" s="1">
        <v>45995</v>
      </c>
      <c r="C2022">
        <v>98.19</v>
      </c>
      <c r="D2022">
        <v>100.2</v>
      </c>
      <c r="E2022">
        <v>-2.0059879999999999E-2</v>
      </c>
      <c r="F2022">
        <v>-2.0263811E-2</v>
      </c>
    </row>
    <row r="2023" spans="1:6" x14ac:dyDescent="0.35">
      <c r="A2023" t="s">
        <v>11</v>
      </c>
      <c r="B2023" s="1">
        <v>45995</v>
      </c>
      <c r="C2023">
        <v>327.10000000000002</v>
      </c>
      <c r="D2023">
        <v>329.61</v>
      </c>
      <c r="E2023">
        <v>-7.6150599999999999E-3</v>
      </c>
      <c r="F2023">
        <v>-7.6442029999999996E-3</v>
      </c>
    </row>
    <row r="2024" spans="1:6" x14ac:dyDescent="0.35">
      <c r="A2024" t="s">
        <v>6</v>
      </c>
      <c r="B2024" s="1">
        <v>45996</v>
      </c>
      <c r="C2024">
        <v>217.97</v>
      </c>
      <c r="D2024">
        <v>215.98</v>
      </c>
      <c r="E2024">
        <v>9.2138159999999997E-3</v>
      </c>
      <c r="F2024">
        <v>9.1716279999999994E-3</v>
      </c>
    </row>
    <row r="2025" spans="1:6" x14ac:dyDescent="0.35">
      <c r="A2025" t="s">
        <v>7</v>
      </c>
      <c r="B2025" s="1">
        <v>45996</v>
      </c>
      <c r="C2025">
        <v>390.24</v>
      </c>
      <c r="D2025">
        <v>381.03</v>
      </c>
      <c r="E2025">
        <v>2.4171325E-2</v>
      </c>
      <c r="F2025">
        <v>2.3883821999999999E-2</v>
      </c>
    </row>
    <row r="2026" spans="1:6" x14ac:dyDescent="0.35">
      <c r="A2026" t="s">
        <v>8</v>
      </c>
      <c r="B2026" s="1">
        <v>45996</v>
      </c>
      <c r="C2026">
        <v>370.35</v>
      </c>
      <c r="D2026">
        <v>371.15</v>
      </c>
      <c r="E2026">
        <v>-2.1554629999999998E-3</v>
      </c>
      <c r="F2026">
        <v>-2.1577889999999998E-3</v>
      </c>
    </row>
    <row r="2027" spans="1:6" x14ac:dyDescent="0.35">
      <c r="A2027" t="s">
        <v>9</v>
      </c>
      <c r="B2027" s="1">
        <v>45996</v>
      </c>
      <c r="C2027">
        <v>1010.31</v>
      </c>
      <c r="D2027">
        <v>1014.49</v>
      </c>
      <c r="E2027">
        <v>-4.1202970000000002E-3</v>
      </c>
      <c r="F2027">
        <v>-4.1288089999999998E-3</v>
      </c>
    </row>
    <row r="2028" spans="1:6" x14ac:dyDescent="0.35">
      <c r="A2028" t="s">
        <v>10</v>
      </c>
      <c r="B2028" s="1">
        <v>45996</v>
      </c>
      <c r="C2028">
        <v>98.91</v>
      </c>
      <c r="D2028">
        <v>98.19</v>
      </c>
      <c r="E2028">
        <v>7.3327219999999999E-3</v>
      </c>
      <c r="F2028">
        <v>7.3059689999999998E-3</v>
      </c>
    </row>
    <row r="2029" spans="1:6" x14ac:dyDescent="0.35">
      <c r="A2029" t="s">
        <v>11</v>
      </c>
      <c r="B2029" s="1">
        <v>45996</v>
      </c>
      <c r="C2029">
        <v>331.24</v>
      </c>
      <c r="D2029">
        <v>327.10000000000002</v>
      </c>
      <c r="E2029">
        <v>1.265668E-2</v>
      </c>
      <c r="F2029">
        <v>1.2577254E-2</v>
      </c>
    </row>
    <row r="2030" spans="1:6" x14ac:dyDescent="0.35">
      <c r="A2030" t="s">
        <v>6</v>
      </c>
      <c r="B2030" s="1">
        <v>45999</v>
      </c>
      <c r="C2030">
        <v>221.11</v>
      </c>
      <c r="D2030">
        <v>217.97</v>
      </c>
      <c r="E2030">
        <v>1.4405652E-2</v>
      </c>
      <c r="F2030">
        <v>1.4302877E-2</v>
      </c>
    </row>
    <row r="2031" spans="1:6" x14ac:dyDescent="0.35">
      <c r="A2031" t="s">
        <v>7</v>
      </c>
      <c r="B2031" s="1">
        <v>45999</v>
      </c>
      <c r="C2031">
        <v>401.1</v>
      </c>
      <c r="D2031">
        <v>390.24</v>
      </c>
      <c r="E2031">
        <v>2.7829027999999999E-2</v>
      </c>
      <c r="F2031">
        <v>2.7448838E-2</v>
      </c>
    </row>
    <row r="2032" spans="1:6" x14ac:dyDescent="0.35">
      <c r="A2032" t="s">
        <v>8</v>
      </c>
      <c r="B2032" s="1">
        <v>45999</v>
      </c>
      <c r="C2032">
        <v>362.28</v>
      </c>
      <c r="D2032">
        <v>370.35</v>
      </c>
      <c r="E2032">
        <v>-2.1790199E-2</v>
      </c>
      <c r="F2032">
        <v>-2.2031110999999999E-2</v>
      </c>
    </row>
    <row r="2033" spans="1:6" x14ac:dyDescent="0.35">
      <c r="A2033" t="s">
        <v>9</v>
      </c>
      <c r="B2033" s="1">
        <v>45999</v>
      </c>
      <c r="C2033">
        <v>997.59</v>
      </c>
      <c r="D2033">
        <v>1010.31</v>
      </c>
      <c r="E2033">
        <v>-1.2590195E-2</v>
      </c>
      <c r="F2033">
        <v>-1.2670123E-2</v>
      </c>
    </row>
    <row r="2034" spans="1:6" x14ac:dyDescent="0.35">
      <c r="A2034" t="s">
        <v>10</v>
      </c>
      <c r="B2034" s="1">
        <v>45999</v>
      </c>
      <c r="C2034">
        <v>92</v>
      </c>
      <c r="D2034">
        <v>98.91</v>
      </c>
      <c r="E2034">
        <v>-6.9861489999999998E-2</v>
      </c>
      <c r="F2034">
        <v>-7.2421768999999997E-2</v>
      </c>
    </row>
    <row r="2035" spans="1:6" x14ac:dyDescent="0.35">
      <c r="A2035" t="s">
        <v>11</v>
      </c>
      <c r="B2035" s="1">
        <v>45999</v>
      </c>
      <c r="C2035">
        <v>326.83999999999997</v>
      </c>
      <c r="D2035">
        <v>331.24</v>
      </c>
      <c r="E2035">
        <v>-1.3283420000000001E-2</v>
      </c>
      <c r="F2035">
        <v>-1.3372434000000001E-2</v>
      </c>
    </row>
    <row r="2036" spans="1:6" x14ac:dyDescent="0.35">
      <c r="A2036" t="s">
        <v>6</v>
      </c>
      <c r="B2036" s="1">
        <v>46000</v>
      </c>
      <c r="C2036">
        <v>221.62</v>
      </c>
      <c r="D2036">
        <v>221.11</v>
      </c>
      <c r="E2036">
        <v>2.3065440000000002E-3</v>
      </c>
      <c r="F2036">
        <v>2.303888E-3</v>
      </c>
    </row>
    <row r="2037" spans="1:6" x14ac:dyDescent="0.35">
      <c r="A2037" t="s">
        <v>7</v>
      </c>
      <c r="B2037" s="1">
        <v>46000</v>
      </c>
      <c r="C2037">
        <v>406.29</v>
      </c>
      <c r="D2037">
        <v>401.1</v>
      </c>
      <c r="E2037">
        <v>1.2939417E-2</v>
      </c>
      <c r="F2037">
        <v>1.2856418E-2</v>
      </c>
    </row>
    <row r="2038" spans="1:6" x14ac:dyDescent="0.35">
      <c r="A2038" t="s">
        <v>8</v>
      </c>
      <c r="B2038" s="1">
        <v>46000</v>
      </c>
      <c r="C2038">
        <v>363.91</v>
      </c>
      <c r="D2038">
        <v>362.28</v>
      </c>
      <c r="E2038">
        <v>4.4992820000000003E-3</v>
      </c>
      <c r="F2038">
        <v>4.489191E-3</v>
      </c>
    </row>
    <row r="2039" spans="1:6" x14ac:dyDescent="0.35">
      <c r="A2039" t="s">
        <v>9</v>
      </c>
      <c r="B2039" s="1">
        <v>46000</v>
      </c>
      <c r="C2039">
        <v>982.22</v>
      </c>
      <c r="D2039">
        <v>997.59</v>
      </c>
      <c r="E2039">
        <v>-1.5407130999999999E-2</v>
      </c>
      <c r="F2039">
        <v>-1.5527054E-2</v>
      </c>
    </row>
    <row r="2040" spans="1:6" x14ac:dyDescent="0.35">
      <c r="A2040" t="s">
        <v>10</v>
      </c>
      <c r="B2040" s="1">
        <v>46000</v>
      </c>
      <c r="C2040">
        <v>88.9</v>
      </c>
      <c r="D2040">
        <v>92</v>
      </c>
      <c r="E2040">
        <v>-3.3695652E-2</v>
      </c>
      <c r="F2040">
        <v>-3.4276435000000001E-2</v>
      </c>
    </row>
    <row r="2041" spans="1:6" x14ac:dyDescent="0.35">
      <c r="A2041" t="s">
        <v>11</v>
      </c>
      <c r="B2041" s="1">
        <v>46000</v>
      </c>
      <c r="C2041">
        <v>326.5</v>
      </c>
      <c r="D2041">
        <v>326.83999999999997</v>
      </c>
      <c r="E2041">
        <v>-1.0402639999999999E-3</v>
      </c>
      <c r="F2041">
        <v>-1.040806E-3</v>
      </c>
    </row>
    <row r="2042" spans="1:6" x14ac:dyDescent="0.35">
      <c r="A2042" t="s">
        <v>6</v>
      </c>
      <c r="B2042" s="1">
        <v>46001</v>
      </c>
      <c r="C2042">
        <v>221.42</v>
      </c>
      <c r="D2042">
        <v>221.62</v>
      </c>
      <c r="E2042">
        <v>-9.02446E-4</v>
      </c>
      <c r="F2042">
        <v>-9.0285300000000001E-4</v>
      </c>
    </row>
    <row r="2043" spans="1:6" x14ac:dyDescent="0.35">
      <c r="A2043" t="s">
        <v>7</v>
      </c>
      <c r="B2043" s="1">
        <v>46001</v>
      </c>
      <c r="C2043">
        <v>412.97</v>
      </c>
      <c r="D2043">
        <v>406.29</v>
      </c>
      <c r="E2043">
        <v>1.6441457999999999E-2</v>
      </c>
      <c r="F2043">
        <v>1.6307761E-2</v>
      </c>
    </row>
    <row r="2044" spans="1:6" x14ac:dyDescent="0.35">
      <c r="A2044" t="s">
        <v>8</v>
      </c>
      <c r="B2044" s="1">
        <v>46001</v>
      </c>
      <c r="C2044">
        <v>375.57</v>
      </c>
      <c r="D2044">
        <v>363.91</v>
      </c>
      <c r="E2044">
        <v>3.2040889000000003E-2</v>
      </c>
      <c r="F2044">
        <v>3.1538287999999998E-2</v>
      </c>
    </row>
    <row r="2045" spans="1:6" x14ac:dyDescent="0.35">
      <c r="A2045" t="s">
        <v>9</v>
      </c>
      <c r="B2045" s="1">
        <v>46001</v>
      </c>
      <c r="C2045">
        <v>993.64</v>
      </c>
      <c r="D2045">
        <v>982.22</v>
      </c>
      <c r="E2045">
        <v>1.1626723E-2</v>
      </c>
      <c r="F2045">
        <v>1.1559652E-2</v>
      </c>
    </row>
    <row r="2046" spans="1:6" x14ac:dyDescent="0.35">
      <c r="A2046" t="s">
        <v>10</v>
      </c>
      <c r="B2046" s="1">
        <v>46001</v>
      </c>
      <c r="C2046">
        <v>92.47</v>
      </c>
      <c r="D2046">
        <v>88.9</v>
      </c>
      <c r="E2046">
        <v>4.0157480000000002E-2</v>
      </c>
      <c r="F2046">
        <v>3.9372125000000001E-2</v>
      </c>
    </row>
    <row r="2047" spans="1:6" x14ac:dyDescent="0.35">
      <c r="A2047" t="s">
        <v>11</v>
      </c>
      <c r="B2047" s="1">
        <v>46001</v>
      </c>
      <c r="C2047">
        <v>325.73</v>
      </c>
      <c r="D2047">
        <v>326.5</v>
      </c>
      <c r="E2047">
        <v>-2.3583459999999999E-3</v>
      </c>
      <c r="F2047">
        <v>-2.3611309999999998E-3</v>
      </c>
    </row>
    <row r="2048" spans="1:6" x14ac:dyDescent="0.35">
      <c r="A2048" t="s">
        <v>6</v>
      </c>
      <c r="B2048" s="1">
        <v>46002</v>
      </c>
      <c r="C2048">
        <v>221.43</v>
      </c>
      <c r="D2048">
        <v>221.42</v>
      </c>
      <c r="E2048">
        <v>4.5163000000000001E-5</v>
      </c>
      <c r="F2048">
        <v>4.5161999999999999E-5</v>
      </c>
    </row>
    <row r="2049" spans="1:6" x14ac:dyDescent="0.35">
      <c r="A2049" t="s">
        <v>7</v>
      </c>
      <c r="B2049" s="1">
        <v>46002</v>
      </c>
      <c r="C2049">
        <v>406.37</v>
      </c>
      <c r="D2049">
        <v>412.97</v>
      </c>
      <c r="E2049">
        <v>-1.5981789999999999E-2</v>
      </c>
      <c r="F2049">
        <v>-1.6110876E-2</v>
      </c>
    </row>
    <row r="2050" spans="1:6" x14ac:dyDescent="0.35">
      <c r="A2050" t="s">
        <v>8</v>
      </c>
      <c r="B2050" s="1">
        <v>46002</v>
      </c>
      <c r="C2050">
        <v>384.89</v>
      </c>
      <c r="D2050">
        <v>375.57</v>
      </c>
      <c r="E2050">
        <v>2.4815614E-2</v>
      </c>
      <c r="F2050">
        <v>2.4512707000000002E-2</v>
      </c>
    </row>
    <row r="2051" spans="1:6" x14ac:dyDescent="0.35">
      <c r="A2051" t="s">
        <v>9</v>
      </c>
      <c r="B2051" s="1">
        <v>46002</v>
      </c>
      <c r="C2051">
        <v>1009.38</v>
      </c>
      <c r="D2051">
        <v>993.64</v>
      </c>
      <c r="E2051">
        <v>1.5840746999999999E-2</v>
      </c>
      <c r="F2051">
        <v>1.5716592000000001E-2</v>
      </c>
    </row>
    <row r="2052" spans="1:6" x14ac:dyDescent="0.35">
      <c r="A2052" t="s">
        <v>10</v>
      </c>
      <c r="B2052" s="1">
        <v>46002</v>
      </c>
      <c r="C2052">
        <v>89.43</v>
      </c>
      <c r="D2052">
        <v>92.47</v>
      </c>
      <c r="E2052">
        <v>-3.2875527000000002E-2</v>
      </c>
      <c r="F2052">
        <v>-3.3428070999999997E-2</v>
      </c>
    </row>
    <row r="2053" spans="1:6" x14ac:dyDescent="0.35">
      <c r="A2053" t="s">
        <v>11</v>
      </c>
      <c r="B2053" s="1">
        <v>46002</v>
      </c>
      <c r="C2053">
        <v>345.63</v>
      </c>
      <c r="D2053">
        <v>325.73</v>
      </c>
      <c r="E2053">
        <v>6.1093544E-2</v>
      </c>
      <c r="F2053">
        <v>5.9300021000000001E-2</v>
      </c>
    </row>
    <row r="2054" spans="1:6" x14ac:dyDescent="0.35">
      <c r="A2054" t="s">
        <v>6</v>
      </c>
      <c r="B2054" s="1">
        <v>46003</v>
      </c>
      <c r="C2054">
        <v>210.78</v>
      </c>
      <c r="D2054">
        <v>221.43</v>
      </c>
      <c r="E2054">
        <v>-4.8096463999999998E-2</v>
      </c>
      <c r="F2054">
        <v>-4.9291577000000003E-2</v>
      </c>
    </row>
    <row r="2055" spans="1:6" x14ac:dyDescent="0.35">
      <c r="A2055" t="s">
        <v>7</v>
      </c>
      <c r="B2055" s="1">
        <v>46003</v>
      </c>
      <c r="C2055">
        <v>359.93</v>
      </c>
      <c r="D2055">
        <v>406.37</v>
      </c>
      <c r="E2055">
        <v>-0.11428009</v>
      </c>
      <c r="F2055">
        <v>-0.121354507</v>
      </c>
    </row>
    <row r="2056" spans="1:6" x14ac:dyDescent="0.35">
      <c r="A2056" t="s">
        <v>8</v>
      </c>
      <c r="B2056" s="1">
        <v>46003</v>
      </c>
      <c r="C2056">
        <v>382.56</v>
      </c>
      <c r="D2056">
        <v>384.89</v>
      </c>
      <c r="E2056">
        <v>-6.0536779999999998E-3</v>
      </c>
      <c r="F2056">
        <v>-6.0720749999999997E-3</v>
      </c>
    </row>
    <row r="2057" spans="1:6" x14ac:dyDescent="0.35">
      <c r="A2057" t="s">
        <v>9</v>
      </c>
      <c r="B2057" s="1">
        <v>46003</v>
      </c>
      <c r="C2057">
        <v>1027.51</v>
      </c>
      <c r="D2057">
        <v>1009.38</v>
      </c>
      <c r="E2057">
        <v>1.7961521000000001E-2</v>
      </c>
      <c r="F2057">
        <v>1.7802119000000002E-2</v>
      </c>
    </row>
    <row r="2058" spans="1:6" x14ac:dyDescent="0.35">
      <c r="A2058" t="s">
        <v>10</v>
      </c>
      <c r="B2058" s="1">
        <v>46003</v>
      </c>
      <c r="C2058">
        <v>84.43</v>
      </c>
      <c r="D2058">
        <v>89.43</v>
      </c>
      <c r="E2058">
        <v>-5.5909649999999998E-2</v>
      </c>
      <c r="F2058">
        <v>-5.7533408000000001E-2</v>
      </c>
    </row>
    <row r="2059" spans="1:6" x14ac:dyDescent="0.35">
      <c r="A2059" t="s">
        <v>11</v>
      </c>
      <c r="B2059" s="1">
        <v>46003</v>
      </c>
      <c r="C2059">
        <v>347.83</v>
      </c>
      <c r="D2059">
        <v>345.63</v>
      </c>
      <c r="E2059">
        <v>6.3651879999999999E-3</v>
      </c>
      <c r="F2059">
        <v>6.3450160000000002E-3</v>
      </c>
    </row>
    <row r="2060" spans="1:6" x14ac:dyDescent="0.35">
      <c r="A2060" t="s">
        <v>6</v>
      </c>
      <c r="B2060" s="1">
        <v>46006</v>
      </c>
      <c r="C2060">
        <v>207.58</v>
      </c>
      <c r="D2060">
        <v>210.78</v>
      </c>
      <c r="E2060">
        <v>-1.5181706E-2</v>
      </c>
      <c r="F2060">
        <v>-1.5298127999999999E-2</v>
      </c>
    </row>
    <row r="2061" spans="1:6" x14ac:dyDescent="0.35">
      <c r="A2061" t="s">
        <v>7</v>
      </c>
      <c r="B2061" s="1">
        <v>46006</v>
      </c>
      <c r="C2061">
        <v>339.81</v>
      </c>
      <c r="D2061">
        <v>359.93</v>
      </c>
      <c r="E2061">
        <v>-5.5899758000000001E-2</v>
      </c>
      <c r="F2061">
        <v>-5.752293E-2</v>
      </c>
    </row>
    <row r="2062" spans="1:6" x14ac:dyDescent="0.35">
      <c r="A2062" t="s">
        <v>8</v>
      </c>
      <c r="B2062" s="1">
        <v>46006</v>
      </c>
      <c r="C2062">
        <v>382.57</v>
      </c>
      <c r="D2062">
        <v>382.56</v>
      </c>
      <c r="E2062">
        <v>2.61397E-5</v>
      </c>
      <c r="F2062">
        <v>2.6139299999999999E-5</v>
      </c>
    </row>
    <row r="2063" spans="1:6" x14ac:dyDescent="0.35">
      <c r="A2063" t="s">
        <v>9</v>
      </c>
      <c r="B2063" s="1">
        <v>46006</v>
      </c>
      <c r="C2063">
        <v>1062.19</v>
      </c>
      <c r="D2063">
        <v>1027.51</v>
      </c>
      <c r="E2063">
        <v>3.3751495999999999E-2</v>
      </c>
      <c r="F2063">
        <v>3.3194414999999998E-2</v>
      </c>
    </row>
    <row r="2064" spans="1:6" x14ac:dyDescent="0.35">
      <c r="A2064" t="s">
        <v>10</v>
      </c>
      <c r="B2064" s="1">
        <v>46006</v>
      </c>
      <c r="C2064">
        <v>84.26</v>
      </c>
      <c r="D2064">
        <v>84.43</v>
      </c>
      <c r="E2064">
        <v>-2.0135019999999999E-3</v>
      </c>
      <c r="F2064">
        <v>-2.015532E-3</v>
      </c>
    </row>
    <row r="2065" spans="1:6" x14ac:dyDescent="0.35">
      <c r="A2065" t="s">
        <v>11</v>
      </c>
      <c r="B2065" s="1">
        <v>46006</v>
      </c>
      <c r="C2065">
        <v>346.89</v>
      </c>
      <c r="D2065">
        <v>347.83</v>
      </c>
      <c r="E2065">
        <v>-2.7024699999999998E-3</v>
      </c>
      <c r="F2065">
        <v>-2.7061279999999999E-3</v>
      </c>
    </row>
    <row r="2066" spans="1:6" x14ac:dyDescent="0.35">
      <c r="A2066" t="s">
        <v>6</v>
      </c>
      <c r="B2066" s="1">
        <v>46007</v>
      </c>
      <c r="C2066">
        <v>209.17</v>
      </c>
      <c r="D2066">
        <v>207.58</v>
      </c>
      <c r="E2066">
        <v>7.6596980000000004E-3</v>
      </c>
      <c r="F2066">
        <v>7.6305110000000004E-3</v>
      </c>
    </row>
    <row r="2067" spans="1:6" x14ac:dyDescent="0.35">
      <c r="A2067" t="s">
        <v>7</v>
      </c>
      <c r="B2067" s="1">
        <v>46007</v>
      </c>
      <c r="C2067">
        <v>341.3</v>
      </c>
      <c r="D2067">
        <v>339.81</v>
      </c>
      <c r="E2067">
        <v>4.3848029999999996E-3</v>
      </c>
      <c r="F2067">
        <v>4.3752180000000002E-3</v>
      </c>
    </row>
    <row r="2068" spans="1:6" x14ac:dyDescent="0.35">
      <c r="A2068" t="s">
        <v>8</v>
      </c>
      <c r="B2068" s="1">
        <v>46007</v>
      </c>
      <c r="C2068">
        <v>380.75</v>
      </c>
      <c r="D2068">
        <v>382.57</v>
      </c>
      <c r="E2068">
        <v>-4.7572990000000004E-3</v>
      </c>
      <c r="F2068">
        <v>-4.7686509999999996E-3</v>
      </c>
    </row>
    <row r="2069" spans="1:6" x14ac:dyDescent="0.35">
      <c r="A2069" t="s">
        <v>9</v>
      </c>
      <c r="B2069" s="1">
        <v>46007</v>
      </c>
      <c r="C2069">
        <v>1054.29</v>
      </c>
      <c r="D2069">
        <v>1062.19</v>
      </c>
      <c r="E2069">
        <v>-7.4374640000000004E-3</v>
      </c>
      <c r="F2069">
        <v>-7.4652599999999996E-3</v>
      </c>
    </row>
    <row r="2070" spans="1:6" x14ac:dyDescent="0.35">
      <c r="A2070" t="s">
        <v>10</v>
      </c>
      <c r="B2070" s="1">
        <v>46007</v>
      </c>
      <c r="C2070">
        <v>84.07</v>
      </c>
      <c r="D2070">
        <v>84.26</v>
      </c>
      <c r="E2070">
        <v>-2.2549250000000001E-3</v>
      </c>
      <c r="F2070">
        <v>-2.257471E-3</v>
      </c>
    </row>
    <row r="2071" spans="1:6" x14ac:dyDescent="0.35">
      <c r="A2071" t="s">
        <v>11</v>
      </c>
      <c r="B2071" s="1">
        <v>46007</v>
      </c>
      <c r="C2071">
        <v>345.11</v>
      </c>
      <c r="D2071">
        <v>346.89</v>
      </c>
      <c r="E2071">
        <v>-5.13131E-3</v>
      </c>
      <c r="F2071">
        <v>-5.1445199999999996E-3</v>
      </c>
    </row>
    <row r="2072" spans="1:6" x14ac:dyDescent="0.35">
      <c r="A2072" t="s">
        <v>6</v>
      </c>
      <c r="B2072" s="1">
        <v>46008</v>
      </c>
      <c r="C2072">
        <v>198.11</v>
      </c>
      <c r="D2072">
        <v>209.17</v>
      </c>
      <c r="E2072">
        <v>-5.2875651000000003E-2</v>
      </c>
      <c r="F2072">
        <v>-5.4324886000000003E-2</v>
      </c>
    </row>
    <row r="2073" spans="1:6" x14ac:dyDescent="0.35">
      <c r="A2073" t="s">
        <v>7</v>
      </c>
      <c r="B2073" s="1">
        <v>46008</v>
      </c>
      <c r="C2073">
        <v>326.02</v>
      </c>
      <c r="D2073">
        <v>341.3</v>
      </c>
      <c r="E2073">
        <v>-4.4769996999999999E-2</v>
      </c>
      <c r="F2073">
        <v>-4.5803126999999999E-2</v>
      </c>
    </row>
    <row r="2074" spans="1:6" x14ac:dyDescent="0.35">
      <c r="A2074" t="s">
        <v>8</v>
      </c>
      <c r="B2074" s="1">
        <v>46008</v>
      </c>
      <c r="C2074">
        <v>375.61</v>
      </c>
      <c r="D2074">
        <v>380.75</v>
      </c>
      <c r="E2074">
        <v>-1.3499672000000001E-2</v>
      </c>
      <c r="F2074">
        <v>-1.3591621E-2</v>
      </c>
    </row>
    <row r="2075" spans="1:6" x14ac:dyDescent="0.35">
      <c r="A2075" t="s">
        <v>9</v>
      </c>
      <c r="B2075" s="1">
        <v>46008</v>
      </c>
      <c r="C2075">
        <v>1041.79</v>
      </c>
      <c r="D2075">
        <v>1054.29</v>
      </c>
      <c r="E2075">
        <v>-1.185632E-2</v>
      </c>
      <c r="F2075">
        <v>-1.1927167000000001E-2</v>
      </c>
    </row>
    <row r="2076" spans="1:6" x14ac:dyDescent="0.35">
      <c r="A2076" t="s">
        <v>10</v>
      </c>
      <c r="B2076" s="1">
        <v>46008</v>
      </c>
      <c r="C2076">
        <v>81.7</v>
      </c>
      <c r="D2076">
        <v>84.07</v>
      </c>
      <c r="E2076">
        <v>-2.8190792999999999E-2</v>
      </c>
      <c r="F2076">
        <v>-2.8595783E-2</v>
      </c>
    </row>
    <row r="2077" spans="1:6" x14ac:dyDescent="0.35">
      <c r="A2077" t="s">
        <v>11</v>
      </c>
      <c r="B2077" s="1">
        <v>46008</v>
      </c>
      <c r="C2077">
        <v>344.41</v>
      </c>
      <c r="D2077">
        <v>345.11</v>
      </c>
      <c r="E2077">
        <v>-2.0283390000000001E-3</v>
      </c>
      <c r="F2077">
        <v>-2.030399E-3</v>
      </c>
    </row>
    <row r="2078" spans="1:6" x14ac:dyDescent="0.35">
      <c r="A2078" t="s">
        <v>6</v>
      </c>
      <c r="B2078" s="1">
        <v>46009</v>
      </c>
      <c r="C2078">
        <v>201.06</v>
      </c>
      <c r="D2078">
        <v>198.11</v>
      </c>
      <c r="E2078">
        <v>1.4890716999999999E-2</v>
      </c>
      <c r="F2078">
        <v>1.4780939E-2</v>
      </c>
    </row>
    <row r="2079" spans="1:6" x14ac:dyDescent="0.35">
      <c r="A2079" t="s">
        <v>7</v>
      </c>
      <c r="B2079" s="1">
        <v>46009</v>
      </c>
      <c r="C2079">
        <v>329.88</v>
      </c>
      <c r="D2079">
        <v>326.02</v>
      </c>
      <c r="E2079">
        <v>1.1839763999999999E-2</v>
      </c>
      <c r="F2079">
        <v>1.1770223E-2</v>
      </c>
    </row>
    <row r="2080" spans="1:6" x14ac:dyDescent="0.35">
      <c r="A2080" t="s">
        <v>8</v>
      </c>
      <c r="B2080" s="1">
        <v>46009</v>
      </c>
      <c r="C2080">
        <v>375.52</v>
      </c>
      <c r="D2080">
        <v>375.61</v>
      </c>
      <c r="E2080">
        <v>-2.3960999999999999E-4</v>
      </c>
      <c r="F2080">
        <v>-2.3963899999999999E-4</v>
      </c>
    </row>
    <row r="2081" spans="1:6" x14ac:dyDescent="0.35">
      <c r="A2081" t="s">
        <v>9</v>
      </c>
      <c r="B2081" s="1">
        <v>46009</v>
      </c>
      <c r="C2081">
        <v>1056.8800000000001</v>
      </c>
      <c r="D2081">
        <v>1041.79</v>
      </c>
      <c r="E2081">
        <v>1.4484685000000001E-2</v>
      </c>
      <c r="F2081">
        <v>1.4380784000000001E-2</v>
      </c>
    </row>
    <row r="2082" spans="1:6" x14ac:dyDescent="0.35">
      <c r="A2082" t="s">
        <v>10</v>
      </c>
      <c r="B2082" s="1">
        <v>46009</v>
      </c>
      <c r="C2082">
        <v>84.47</v>
      </c>
      <c r="D2082">
        <v>81.7</v>
      </c>
      <c r="E2082">
        <v>3.3904529000000003E-2</v>
      </c>
      <c r="F2082">
        <v>3.3342440000000001E-2</v>
      </c>
    </row>
    <row r="2083" spans="1:6" x14ac:dyDescent="0.35">
      <c r="A2083" t="s">
        <v>11</v>
      </c>
      <c r="B2083" s="1">
        <v>46009</v>
      </c>
      <c r="C2083">
        <v>346.01</v>
      </c>
      <c r="D2083">
        <v>344.41</v>
      </c>
      <c r="E2083">
        <v>4.6456259999999999E-3</v>
      </c>
      <c r="F2083">
        <v>4.6348680000000003E-3</v>
      </c>
    </row>
    <row r="2084" spans="1:6" x14ac:dyDescent="0.35">
      <c r="A2084" t="s">
        <v>6</v>
      </c>
      <c r="B2084" s="1">
        <v>46010</v>
      </c>
      <c r="C2084">
        <v>213.43</v>
      </c>
      <c r="D2084">
        <v>201.06</v>
      </c>
      <c r="E2084">
        <v>6.1523923000000001E-2</v>
      </c>
      <c r="F2084">
        <v>5.9705539000000002E-2</v>
      </c>
    </row>
    <row r="2085" spans="1:6" x14ac:dyDescent="0.35">
      <c r="A2085" t="s">
        <v>7</v>
      </c>
      <c r="B2085" s="1">
        <v>46010</v>
      </c>
      <c r="C2085">
        <v>340.36</v>
      </c>
      <c r="D2085">
        <v>329.88</v>
      </c>
      <c r="E2085">
        <v>3.1769128000000001E-2</v>
      </c>
      <c r="F2085">
        <v>3.1274929E-2</v>
      </c>
    </row>
    <row r="2086" spans="1:6" x14ac:dyDescent="0.35">
      <c r="A2086" t="s">
        <v>8</v>
      </c>
      <c r="B2086" s="1">
        <v>46010</v>
      </c>
      <c r="C2086">
        <v>376.51</v>
      </c>
      <c r="D2086">
        <v>375.52</v>
      </c>
      <c r="E2086">
        <v>2.6363440000000001E-3</v>
      </c>
      <c r="F2086">
        <v>2.6328749999999998E-3</v>
      </c>
    </row>
    <row r="2087" spans="1:6" x14ac:dyDescent="0.35">
      <c r="A2087" t="s">
        <v>9</v>
      </c>
      <c r="B2087" s="1">
        <v>46010</v>
      </c>
      <c r="C2087">
        <v>1071.44</v>
      </c>
      <c r="D2087">
        <v>1056.8800000000001</v>
      </c>
      <c r="E2087">
        <v>1.3776399E-2</v>
      </c>
      <c r="F2087">
        <v>1.3682367000000001E-2</v>
      </c>
    </row>
    <row r="2088" spans="1:6" x14ac:dyDescent="0.35">
      <c r="A2088" t="s">
        <v>10</v>
      </c>
      <c r="B2088" s="1">
        <v>46010</v>
      </c>
      <c r="C2088">
        <v>84.09</v>
      </c>
      <c r="D2088">
        <v>84.47</v>
      </c>
      <c r="E2088">
        <v>-4.4986389999999996E-3</v>
      </c>
      <c r="F2088">
        <v>-4.5087879999999997E-3</v>
      </c>
    </row>
    <row r="2089" spans="1:6" x14ac:dyDescent="0.35">
      <c r="A2089" t="s">
        <v>11</v>
      </c>
      <c r="B2089" s="1">
        <v>46010</v>
      </c>
      <c r="C2089">
        <v>349.25</v>
      </c>
      <c r="D2089">
        <v>346.01</v>
      </c>
      <c r="E2089">
        <v>9.3638909999999992E-3</v>
      </c>
      <c r="F2089">
        <v>9.3203220000000007E-3</v>
      </c>
    </row>
    <row r="2090" spans="1:6" x14ac:dyDescent="0.35">
      <c r="A2090" t="s">
        <v>6</v>
      </c>
      <c r="B2090" s="1">
        <v>46013</v>
      </c>
      <c r="C2090">
        <v>214.95</v>
      </c>
      <c r="D2090">
        <v>213.43</v>
      </c>
      <c r="E2090">
        <v>7.1217729999999996E-3</v>
      </c>
      <c r="F2090">
        <v>7.0965330000000004E-3</v>
      </c>
    </row>
    <row r="2091" spans="1:6" x14ac:dyDescent="0.35">
      <c r="A2091" t="s">
        <v>7</v>
      </c>
      <c r="B2091" s="1">
        <v>46013</v>
      </c>
      <c r="C2091">
        <v>341.45</v>
      </c>
      <c r="D2091">
        <v>340.36</v>
      </c>
      <c r="E2091">
        <v>3.2024919999999999E-3</v>
      </c>
      <c r="F2091">
        <v>3.1973739999999998E-3</v>
      </c>
    </row>
    <row r="2092" spans="1:6" x14ac:dyDescent="0.35">
      <c r="A2092" t="s">
        <v>8</v>
      </c>
      <c r="B2092" s="1">
        <v>46013</v>
      </c>
      <c r="C2092">
        <v>380.85</v>
      </c>
      <c r="D2092">
        <v>376.51</v>
      </c>
      <c r="E2092">
        <v>1.1526918000000001E-2</v>
      </c>
      <c r="F2092">
        <v>1.1460990000000001E-2</v>
      </c>
    </row>
    <row r="2093" spans="1:6" x14ac:dyDescent="0.35">
      <c r="A2093" t="s">
        <v>9</v>
      </c>
      <c r="B2093" s="1">
        <v>46013</v>
      </c>
      <c r="C2093">
        <v>1076.48</v>
      </c>
      <c r="D2093">
        <v>1071.44</v>
      </c>
      <c r="E2093">
        <v>4.7039500000000001E-3</v>
      </c>
      <c r="F2093">
        <v>4.6929210000000001E-3</v>
      </c>
    </row>
    <row r="2094" spans="1:6" x14ac:dyDescent="0.35">
      <c r="A2094" t="s">
        <v>10</v>
      </c>
      <c r="B2094" s="1">
        <v>46013</v>
      </c>
      <c r="C2094">
        <v>84.8</v>
      </c>
      <c r="D2094">
        <v>84.09</v>
      </c>
      <c r="E2094">
        <v>8.4433349999999997E-3</v>
      </c>
      <c r="F2094">
        <v>8.407889E-3</v>
      </c>
    </row>
    <row r="2095" spans="1:6" x14ac:dyDescent="0.35">
      <c r="A2095" t="s">
        <v>11</v>
      </c>
      <c r="B2095" s="1">
        <v>46013</v>
      </c>
      <c r="C2095">
        <v>352.09</v>
      </c>
      <c r="D2095">
        <v>349.25</v>
      </c>
      <c r="E2095">
        <v>8.1317109999999998E-3</v>
      </c>
      <c r="F2095">
        <v>8.0988269999999994E-3</v>
      </c>
    </row>
    <row r="2096" spans="1:6" x14ac:dyDescent="0.35">
      <c r="A2096" t="s">
        <v>6</v>
      </c>
      <c r="B2096" s="1">
        <v>46014</v>
      </c>
      <c r="C2096">
        <v>214.9</v>
      </c>
      <c r="D2096">
        <v>214.95</v>
      </c>
      <c r="E2096">
        <v>-2.3261199999999999E-4</v>
      </c>
      <c r="F2096">
        <v>-2.3263900000000001E-4</v>
      </c>
    </row>
    <row r="2097" spans="1:6" x14ac:dyDescent="0.35">
      <c r="A2097" t="s">
        <v>7</v>
      </c>
      <c r="B2097" s="1">
        <v>46014</v>
      </c>
      <c r="C2097">
        <v>349.32</v>
      </c>
      <c r="D2097">
        <v>341.45</v>
      </c>
      <c r="E2097">
        <v>2.3048763E-2</v>
      </c>
      <c r="F2097">
        <v>2.2787152000000001E-2</v>
      </c>
    </row>
    <row r="2098" spans="1:6" x14ac:dyDescent="0.35">
      <c r="A2098" t="s">
        <v>8</v>
      </c>
      <c r="B2098" s="1">
        <v>46014</v>
      </c>
      <c r="C2098">
        <v>382.19</v>
      </c>
      <c r="D2098">
        <v>380.85</v>
      </c>
      <c r="E2098">
        <v>3.5184460000000002E-3</v>
      </c>
      <c r="F2098">
        <v>3.5122700000000001E-3</v>
      </c>
    </row>
    <row r="2099" spans="1:6" x14ac:dyDescent="0.35">
      <c r="A2099" t="s">
        <v>9</v>
      </c>
      <c r="B2099" s="1">
        <v>46014</v>
      </c>
      <c r="C2099">
        <v>1071.6400000000001</v>
      </c>
      <c r="D2099">
        <v>1076.48</v>
      </c>
      <c r="E2099">
        <v>-4.4961360000000004E-3</v>
      </c>
      <c r="F2099">
        <v>-4.5062740000000002E-3</v>
      </c>
    </row>
    <row r="2100" spans="1:6" x14ac:dyDescent="0.35">
      <c r="A2100" t="s">
        <v>10</v>
      </c>
      <c r="B2100" s="1">
        <v>46014</v>
      </c>
      <c r="C2100">
        <v>87.68</v>
      </c>
      <c r="D2100">
        <v>84.8</v>
      </c>
      <c r="E2100">
        <v>3.3962263999999999E-2</v>
      </c>
      <c r="F2100">
        <v>3.3398280000000002E-2</v>
      </c>
    </row>
    <row r="2101" spans="1:6" x14ac:dyDescent="0.35">
      <c r="A2101" t="s">
        <v>11</v>
      </c>
      <c r="B2101" s="1">
        <v>46014</v>
      </c>
      <c r="C2101">
        <v>353.38</v>
      </c>
      <c r="D2101">
        <v>352.09</v>
      </c>
      <c r="E2101">
        <v>3.6638360000000002E-3</v>
      </c>
      <c r="F2101">
        <v>3.6571400000000001E-3</v>
      </c>
    </row>
    <row r="2102" spans="1:6" x14ac:dyDescent="0.35">
      <c r="A2102" t="s">
        <v>6</v>
      </c>
      <c r="B2102" s="1">
        <v>46015</v>
      </c>
      <c r="C2102">
        <v>215.04</v>
      </c>
      <c r="D2102">
        <v>214.9</v>
      </c>
      <c r="E2102">
        <v>6.5146599999999996E-4</v>
      </c>
      <c r="F2102">
        <v>6.5125399999999998E-4</v>
      </c>
    </row>
    <row r="2103" spans="1:6" x14ac:dyDescent="0.35">
      <c r="A2103" t="s">
        <v>7</v>
      </c>
      <c r="B2103" s="1">
        <v>46015</v>
      </c>
      <c r="C2103">
        <v>350.22</v>
      </c>
      <c r="D2103">
        <v>349.32</v>
      </c>
      <c r="E2103">
        <v>2.5764339999999998E-3</v>
      </c>
      <c r="F2103">
        <v>2.5731209999999998E-3</v>
      </c>
    </row>
    <row r="2104" spans="1:6" x14ac:dyDescent="0.35">
      <c r="A2104" t="s">
        <v>8</v>
      </c>
      <c r="B2104" s="1">
        <v>46015</v>
      </c>
      <c r="C2104">
        <v>383.11</v>
      </c>
      <c r="D2104">
        <v>382.19</v>
      </c>
      <c r="E2104">
        <v>2.4071800000000001E-3</v>
      </c>
      <c r="F2104">
        <v>2.4042870000000002E-3</v>
      </c>
    </row>
    <row r="2105" spans="1:6" x14ac:dyDescent="0.35">
      <c r="A2105" t="s">
        <v>9</v>
      </c>
      <c r="B2105" s="1">
        <v>46015</v>
      </c>
      <c r="C2105">
        <v>1076.98</v>
      </c>
      <c r="D2105">
        <v>1071.6400000000001</v>
      </c>
      <c r="E2105">
        <v>4.9830170000000002E-3</v>
      </c>
      <c r="F2105">
        <v>4.9706430000000003E-3</v>
      </c>
    </row>
    <row r="2106" spans="1:6" x14ac:dyDescent="0.35">
      <c r="A2106" t="s">
        <v>10</v>
      </c>
      <c r="B2106" s="1">
        <v>46015</v>
      </c>
      <c r="C2106">
        <v>86.49</v>
      </c>
      <c r="D2106">
        <v>87.68</v>
      </c>
      <c r="E2106">
        <v>-1.357208E-2</v>
      </c>
      <c r="F2106">
        <v>-1.3665023E-2</v>
      </c>
    </row>
    <row r="2107" spans="1:6" x14ac:dyDescent="0.35">
      <c r="A2107" t="s">
        <v>11</v>
      </c>
      <c r="B2107" s="1">
        <v>46015</v>
      </c>
      <c r="C2107">
        <v>355.14</v>
      </c>
      <c r="D2107">
        <v>353.38</v>
      </c>
      <c r="E2107">
        <v>4.9804740000000004E-3</v>
      </c>
      <c r="F2107">
        <v>4.9681129999999997E-3</v>
      </c>
    </row>
    <row r="2108" spans="1:6" x14ac:dyDescent="0.35">
      <c r="A2108" t="s">
        <v>6</v>
      </c>
      <c r="B2108" s="1">
        <v>46017</v>
      </c>
      <c r="C2108">
        <v>214.99</v>
      </c>
      <c r="D2108">
        <v>215.04</v>
      </c>
      <c r="E2108">
        <v>-2.3251500000000001E-4</v>
      </c>
      <c r="F2108">
        <v>-2.32542E-4</v>
      </c>
    </row>
    <row r="2109" spans="1:6" x14ac:dyDescent="0.35">
      <c r="A2109" t="s">
        <v>7</v>
      </c>
      <c r="B2109" s="1">
        <v>46017</v>
      </c>
      <c r="C2109">
        <v>352.13</v>
      </c>
      <c r="D2109">
        <v>350.22</v>
      </c>
      <c r="E2109">
        <v>5.4537149999999996E-3</v>
      </c>
      <c r="F2109">
        <v>5.4388969999999998E-3</v>
      </c>
    </row>
    <row r="2110" spans="1:6" x14ac:dyDescent="0.35">
      <c r="A2110" t="s">
        <v>8</v>
      </c>
      <c r="B2110" s="1">
        <v>46017</v>
      </c>
      <c r="C2110">
        <v>381.05</v>
      </c>
      <c r="D2110">
        <v>383.11</v>
      </c>
      <c r="E2110">
        <v>-5.3770459999999999E-3</v>
      </c>
      <c r="F2110">
        <v>-5.3915539999999998E-3</v>
      </c>
    </row>
    <row r="2111" spans="1:6" x14ac:dyDescent="0.35">
      <c r="A2111" t="s">
        <v>9</v>
      </c>
      <c r="B2111" s="1">
        <v>46017</v>
      </c>
      <c r="C2111">
        <v>1077.75</v>
      </c>
      <c r="D2111">
        <v>1076.98</v>
      </c>
      <c r="E2111">
        <v>7.1496199999999998E-4</v>
      </c>
      <c r="F2111">
        <v>7.1470699999999997E-4</v>
      </c>
    </row>
    <row r="2112" spans="1:6" x14ac:dyDescent="0.35">
      <c r="A2112" t="s">
        <v>10</v>
      </c>
      <c r="B2112" s="1">
        <v>46017</v>
      </c>
      <c r="C2112">
        <v>86.34</v>
      </c>
      <c r="D2112">
        <v>86.49</v>
      </c>
      <c r="E2112">
        <v>-1.734305E-3</v>
      </c>
      <c r="F2112">
        <v>-1.73581E-3</v>
      </c>
    </row>
    <row r="2113" spans="1:6" x14ac:dyDescent="0.35">
      <c r="A2113" t="s">
        <v>11</v>
      </c>
      <c r="B2113" s="1">
        <v>46017</v>
      </c>
      <c r="C2113">
        <v>355</v>
      </c>
      <c r="D2113">
        <v>355.14</v>
      </c>
      <c r="E2113">
        <v>-3.94211E-4</v>
      </c>
      <c r="F2113">
        <v>-3.9428800000000002E-4</v>
      </c>
    </row>
    <row r="2114" spans="1:6" x14ac:dyDescent="0.35">
      <c r="A2114" t="s">
        <v>6</v>
      </c>
      <c r="B2114" s="1">
        <v>46020</v>
      </c>
      <c r="C2114">
        <v>215.61</v>
      </c>
      <c r="D2114">
        <v>214.99</v>
      </c>
      <c r="E2114">
        <v>2.8838549999999998E-3</v>
      </c>
      <c r="F2114">
        <v>2.8797050000000002E-3</v>
      </c>
    </row>
    <row r="2115" spans="1:6" x14ac:dyDescent="0.35">
      <c r="A2115" t="s">
        <v>7</v>
      </c>
      <c r="B2115" s="1">
        <v>46020</v>
      </c>
      <c r="C2115">
        <v>349.39</v>
      </c>
      <c r="D2115">
        <v>352.13</v>
      </c>
      <c r="E2115">
        <v>-7.781217E-3</v>
      </c>
      <c r="F2115">
        <v>-7.8116490000000004E-3</v>
      </c>
    </row>
    <row r="2116" spans="1:6" x14ac:dyDescent="0.35">
      <c r="A2116" t="s">
        <v>8</v>
      </c>
      <c r="B2116" s="1">
        <v>46020</v>
      </c>
      <c r="C2116">
        <v>375.32</v>
      </c>
      <c r="D2116">
        <v>381.05</v>
      </c>
      <c r="E2116">
        <v>-1.5037396999999999E-2</v>
      </c>
      <c r="F2116">
        <v>-1.5151605E-2</v>
      </c>
    </row>
    <row r="2117" spans="1:6" x14ac:dyDescent="0.35">
      <c r="A2117" t="s">
        <v>9</v>
      </c>
      <c r="B2117" s="1">
        <v>46020</v>
      </c>
      <c r="C2117">
        <v>1078.73</v>
      </c>
      <c r="D2117">
        <v>1077.75</v>
      </c>
      <c r="E2117">
        <v>9.0930199999999996E-4</v>
      </c>
      <c r="F2117">
        <v>9.0888899999999996E-4</v>
      </c>
    </row>
    <row r="2118" spans="1:6" x14ac:dyDescent="0.35">
      <c r="A2118" t="s">
        <v>10</v>
      </c>
      <c r="B2118" s="1">
        <v>46020</v>
      </c>
      <c r="C2118">
        <v>85.76</v>
      </c>
      <c r="D2118">
        <v>86.34</v>
      </c>
      <c r="E2118">
        <v>-6.7176279999999998E-3</v>
      </c>
      <c r="F2118">
        <v>-6.7402929999999996E-3</v>
      </c>
    </row>
    <row r="2119" spans="1:6" x14ac:dyDescent="0.35">
      <c r="A2119" t="s">
        <v>11</v>
      </c>
      <c r="B2119" s="1">
        <v>46020</v>
      </c>
      <c r="C2119">
        <v>354.61</v>
      </c>
      <c r="D2119">
        <v>355</v>
      </c>
      <c r="E2119">
        <v>-1.098592E-3</v>
      </c>
      <c r="F2119">
        <v>-1.0991950000000001E-3</v>
      </c>
    </row>
    <row r="2120" spans="1:6" x14ac:dyDescent="0.35">
      <c r="A2120" t="s">
        <v>6</v>
      </c>
      <c r="B2120" s="1">
        <v>46021</v>
      </c>
      <c r="C2120">
        <v>215.34</v>
      </c>
      <c r="D2120">
        <v>215.61</v>
      </c>
      <c r="E2120">
        <v>-1.252261E-3</v>
      </c>
      <c r="F2120">
        <v>-1.2530460000000001E-3</v>
      </c>
    </row>
    <row r="2121" spans="1:6" x14ac:dyDescent="0.35">
      <c r="A2121" t="s">
        <v>7</v>
      </c>
      <c r="B2121" s="1">
        <v>46021</v>
      </c>
      <c r="C2121">
        <v>349.85</v>
      </c>
      <c r="D2121">
        <v>349.39</v>
      </c>
      <c r="E2121">
        <v>1.3165799999999999E-3</v>
      </c>
      <c r="F2121">
        <v>1.3157139999999999E-3</v>
      </c>
    </row>
    <row r="2122" spans="1:6" x14ac:dyDescent="0.35">
      <c r="A2122" t="s">
        <v>8</v>
      </c>
      <c r="B2122" s="1">
        <v>46021</v>
      </c>
      <c r="C2122">
        <v>373.39</v>
      </c>
      <c r="D2122">
        <v>375.32</v>
      </c>
      <c r="E2122">
        <v>-5.1422789999999996E-3</v>
      </c>
      <c r="F2122">
        <v>-5.1555460000000004E-3</v>
      </c>
    </row>
    <row r="2123" spans="1:6" x14ac:dyDescent="0.35">
      <c r="A2123" t="s">
        <v>9</v>
      </c>
      <c r="B2123" s="1">
        <v>46021</v>
      </c>
      <c r="C2123">
        <v>1079.75</v>
      </c>
      <c r="D2123">
        <v>1078.73</v>
      </c>
      <c r="E2123">
        <v>9.4555599999999996E-4</v>
      </c>
      <c r="F2123">
        <v>9.4510999999999998E-4</v>
      </c>
    </row>
    <row r="2124" spans="1:6" x14ac:dyDescent="0.35">
      <c r="A2124" t="s">
        <v>10</v>
      </c>
      <c r="B2124" s="1">
        <v>46021</v>
      </c>
      <c r="C2124">
        <v>86.76</v>
      </c>
      <c r="D2124">
        <v>85.76</v>
      </c>
      <c r="E2124">
        <v>1.1660448E-2</v>
      </c>
      <c r="F2124">
        <v>1.1592989E-2</v>
      </c>
    </row>
    <row r="2125" spans="1:6" x14ac:dyDescent="0.35">
      <c r="A2125" t="s">
        <v>11</v>
      </c>
      <c r="B2125" s="1">
        <v>46021</v>
      </c>
      <c r="C2125">
        <v>353.62</v>
      </c>
      <c r="D2125">
        <v>354.61</v>
      </c>
      <c r="E2125">
        <v>-2.7917990000000002E-3</v>
      </c>
      <c r="F2125">
        <v>-2.795704E-3</v>
      </c>
    </row>
    <row r="2126" spans="1:6" x14ac:dyDescent="0.35">
      <c r="A2126" t="s">
        <v>6</v>
      </c>
      <c r="B2126" s="1">
        <v>46022</v>
      </c>
      <c r="C2126">
        <v>214.16</v>
      </c>
      <c r="D2126">
        <v>215.34</v>
      </c>
      <c r="E2126">
        <v>-5.4797070000000003E-3</v>
      </c>
      <c r="F2126">
        <v>-5.4947750000000004E-3</v>
      </c>
    </row>
    <row r="2127" spans="1:6" x14ac:dyDescent="0.35">
      <c r="A2127" t="s">
        <v>7</v>
      </c>
      <c r="B2127" s="1">
        <v>46022</v>
      </c>
      <c r="C2127">
        <v>346.1</v>
      </c>
      <c r="D2127">
        <v>349.85</v>
      </c>
      <c r="E2127">
        <v>-1.071888E-2</v>
      </c>
      <c r="F2127">
        <v>-1.0776740999999999E-2</v>
      </c>
    </row>
    <row r="2128" spans="1:6" x14ac:dyDescent="0.35">
      <c r="A2128" t="s">
        <v>8</v>
      </c>
      <c r="B2128" s="1">
        <v>46022</v>
      </c>
      <c r="C2128">
        <v>369.95</v>
      </c>
      <c r="D2128">
        <v>373.39</v>
      </c>
      <c r="E2128">
        <v>-9.2128869999999995E-3</v>
      </c>
      <c r="F2128">
        <v>-9.2555880000000004E-3</v>
      </c>
    </row>
    <row r="2129" spans="1:6" x14ac:dyDescent="0.35">
      <c r="A2129" t="s">
        <v>9</v>
      </c>
      <c r="B2129" s="1">
        <v>46022</v>
      </c>
      <c r="C2129">
        <v>1074.68</v>
      </c>
      <c r="D2129">
        <v>1079.75</v>
      </c>
      <c r="E2129">
        <v>-4.6955310000000002E-3</v>
      </c>
      <c r="F2129">
        <v>-4.7065900000000001E-3</v>
      </c>
    </row>
    <row r="2130" spans="1:6" x14ac:dyDescent="0.35">
      <c r="A2130" t="s">
        <v>10</v>
      </c>
      <c r="B2130" s="1">
        <v>46022</v>
      </c>
      <c r="C2130">
        <v>84.98</v>
      </c>
      <c r="D2130">
        <v>86.76</v>
      </c>
      <c r="E2130">
        <v>-2.0516367000000001E-2</v>
      </c>
      <c r="F2130">
        <v>-2.0729751000000001E-2</v>
      </c>
    </row>
    <row r="2131" spans="1:6" x14ac:dyDescent="0.35">
      <c r="A2131" t="s">
        <v>11</v>
      </c>
      <c r="B2131" s="1">
        <v>46022</v>
      </c>
      <c r="C2131">
        <v>350.71</v>
      </c>
      <c r="D2131">
        <v>353.62</v>
      </c>
      <c r="E2131">
        <v>-8.2291729999999993E-3</v>
      </c>
      <c r="F2131">
        <v>-8.2632190000000005E-3</v>
      </c>
    </row>
    <row r="2132" spans="1:6" x14ac:dyDescent="0.35">
      <c r="A2132" t="s">
        <v>6</v>
      </c>
      <c r="B2132" s="1">
        <v>46024</v>
      </c>
      <c r="C2132">
        <v>223.47</v>
      </c>
      <c r="D2132">
        <v>214.16</v>
      </c>
      <c r="E2132">
        <v>4.3472169999999997E-2</v>
      </c>
      <c r="F2132">
        <v>4.2553778E-2</v>
      </c>
    </row>
    <row r="2133" spans="1:6" x14ac:dyDescent="0.35">
      <c r="A2133" t="s">
        <v>7</v>
      </c>
      <c r="B2133" s="1">
        <v>46024</v>
      </c>
      <c r="C2133">
        <v>347.62</v>
      </c>
      <c r="D2133">
        <v>346.1</v>
      </c>
      <c r="E2133">
        <v>4.3917940000000001E-3</v>
      </c>
      <c r="F2133">
        <v>4.3821779999999996E-3</v>
      </c>
    </row>
    <row r="2134" spans="1:6" x14ac:dyDescent="0.35">
      <c r="A2134" t="s">
        <v>8</v>
      </c>
      <c r="B2134" s="1">
        <v>46024</v>
      </c>
      <c r="C2134">
        <v>372.73</v>
      </c>
      <c r="D2134">
        <v>369.95</v>
      </c>
      <c r="E2134">
        <v>7.5145289999999998E-3</v>
      </c>
      <c r="F2134">
        <v>7.486436E-3</v>
      </c>
    </row>
    <row r="2135" spans="1:6" x14ac:dyDescent="0.35">
      <c r="A2135" t="s">
        <v>9</v>
      </c>
      <c r="B2135" s="1">
        <v>46024</v>
      </c>
      <c r="C2135">
        <v>1080.3599999999999</v>
      </c>
      <c r="D2135">
        <v>1074.68</v>
      </c>
      <c r="E2135">
        <v>5.2852940000000003E-3</v>
      </c>
      <c r="F2135">
        <v>5.2713760000000004E-3</v>
      </c>
    </row>
    <row r="2136" spans="1:6" x14ac:dyDescent="0.35">
      <c r="A2136" t="s">
        <v>10</v>
      </c>
      <c r="B2136" s="1">
        <v>46024</v>
      </c>
      <c r="C2136">
        <v>89.39</v>
      </c>
      <c r="D2136">
        <v>84.98</v>
      </c>
      <c r="E2136">
        <v>5.1894562999999998E-2</v>
      </c>
      <c r="F2136">
        <v>5.0592883999999998E-2</v>
      </c>
    </row>
    <row r="2137" spans="1:6" x14ac:dyDescent="0.35">
      <c r="A2137" t="s">
        <v>11</v>
      </c>
      <c r="B2137" s="1">
        <v>46024</v>
      </c>
      <c r="C2137">
        <v>346.48</v>
      </c>
      <c r="D2137">
        <v>350.71</v>
      </c>
      <c r="E2137">
        <v>-1.2061247000000001E-2</v>
      </c>
      <c r="F2137">
        <v>-1.2134574E-2</v>
      </c>
    </row>
    <row r="2138" spans="1:6" x14ac:dyDescent="0.35">
      <c r="A2138" t="s">
        <v>6</v>
      </c>
      <c r="B2138" s="1">
        <v>46027</v>
      </c>
      <c r="C2138">
        <v>221.08</v>
      </c>
      <c r="D2138">
        <v>223.47</v>
      </c>
      <c r="E2138">
        <v>-1.0694947999999999E-2</v>
      </c>
      <c r="F2138">
        <v>-1.075255E-2</v>
      </c>
    </row>
    <row r="2139" spans="1:6" x14ac:dyDescent="0.35">
      <c r="A2139" t="s">
        <v>7</v>
      </c>
      <c r="B2139" s="1">
        <v>46027</v>
      </c>
      <c r="C2139">
        <v>343.42</v>
      </c>
      <c r="D2139">
        <v>347.62</v>
      </c>
      <c r="E2139">
        <v>-1.2082159E-2</v>
      </c>
      <c r="F2139">
        <v>-1.2155740999999999E-2</v>
      </c>
    </row>
    <row r="2140" spans="1:6" x14ac:dyDescent="0.35">
      <c r="A2140" t="s">
        <v>8</v>
      </c>
      <c r="B2140" s="1">
        <v>46027</v>
      </c>
      <c r="C2140">
        <v>379.8</v>
      </c>
      <c r="D2140">
        <v>372.73</v>
      </c>
      <c r="E2140">
        <v>1.8968154000000001E-2</v>
      </c>
      <c r="F2140">
        <v>1.8790501000000001E-2</v>
      </c>
    </row>
    <row r="2141" spans="1:6" x14ac:dyDescent="0.35">
      <c r="A2141" t="s">
        <v>9</v>
      </c>
      <c r="B2141" s="1">
        <v>46027</v>
      </c>
      <c r="C2141">
        <v>1041.51</v>
      </c>
      <c r="D2141">
        <v>1080.3599999999999</v>
      </c>
      <c r="E2141">
        <v>-3.5960236E-2</v>
      </c>
      <c r="F2141">
        <v>-3.6622736000000003E-2</v>
      </c>
    </row>
    <row r="2142" spans="1:6" x14ac:dyDescent="0.35">
      <c r="A2142" t="s">
        <v>10</v>
      </c>
      <c r="B2142" s="1">
        <v>46027</v>
      </c>
      <c r="C2142">
        <v>90.23</v>
      </c>
      <c r="D2142">
        <v>89.39</v>
      </c>
      <c r="E2142">
        <v>9.3970240000000003E-3</v>
      </c>
      <c r="F2142">
        <v>9.3531469999999992E-3</v>
      </c>
    </row>
    <row r="2143" spans="1:6" x14ac:dyDescent="0.35">
      <c r="A2143" t="s">
        <v>11</v>
      </c>
      <c r="B2143" s="1">
        <v>46027</v>
      </c>
      <c r="C2143">
        <v>353.8</v>
      </c>
      <c r="D2143">
        <v>346.48</v>
      </c>
      <c r="E2143">
        <v>2.1126761000000001E-2</v>
      </c>
      <c r="F2143">
        <v>2.0906685000000001E-2</v>
      </c>
    </row>
    <row r="2144" spans="1:6" x14ac:dyDescent="0.35">
      <c r="A2144" t="s">
        <v>6</v>
      </c>
      <c r="B2144" s="1">
        <v>46028</v>
      </c>
      <c r="C2144">
        <v>214.35</v>
      </c>
      <c r="D2144">
        <v>221.08</v>
      </c>
      <c r="E2144">
        <v>-3.0441468999999999E-2</v>
      </c>
      <c r="F2144">
        <v>-3.0914434000000001E-2</v>
      </c>
    </row>
    <row r="2145" spans="1:6" x14ac:dyDescent="0.35">
      <c r="A2145" t="s">
        <v>7</v>
      </c>
      <c r="B2145" s="1">
        <v>46028</v>
      </c>
      <c r="C2145">
        <v>343.77</v>
      </c>
      <c r="D2145">
        <v>343.42</v>
      </c>
      <c r="E2145">
        <v>1.0191600000000001E-3</v>
      </c>
      <c r="F2145">
        <v>1.018641E-3</v>
      </c>
    </row>
    <row r="2146" spans="1:6" x14ac:dyDescent="0.35">
      <c r="A2146" t="s">
        <v>8</v>
      </c>
      <c r="B2146" s="1">
        <v>46028</v>
      </c>
      <c r="C2146">
        <v>383.56</v>
      </c>
      <c r="D2146">
        <v>379.8</v>
      </c>
      <c r="E2146">
        <v>9.8999469999999992E-3</v>
      </c>
      <c r="F2146">
        <v>9.8512640000000002E-3</v>
      </c>
    </row>
    <row r="2147" spans="1:6" x14ac:dyDescent="0.35">
      <c r="A2147" t="s">
        <v>9</v>
      </c>
      <c r="B2147" s="1">
        <v>46028</v>
      </c>
      <c r="C2147">
        <v>1064.04</v>
      </c>
      <c r="D2147">
        <v>1041.51</v>
      </c>
      <c r="E2147">
        <v>2.1632054000000001E-2</v>
      </c>
      <c r="F2147">
        <v>2.1401401E-2</v>
      </c>
    </row>
    <row r="2148" spans="1:6" x14ac:dyDescent="0.35">
      <c r="A2148" t="s">
        <v>10</v>
      </c>
      <c r="B2148" s="1">
        <v>46028</v>
      </c>
      <c r="C2148">
        <v>88.23</v>
      </c>
      <c r="D2148">
        <v>90.23</v>
      </c>
      <c r="E2148">
        <v>-2.2165576999999999E-2</v>
      </c>
      <c r="F2148">
        <v>-2.2414924999999999E-2</v>
      </c>
    </row>
    <row r="2149" spans="1:6" x14ac:dyDescent="0.35">
      <c r="A2149" t="s">
        <v>11</v>
      </c>
      <c r="B2149" s="1">
        <v>46028</v>
      </c>
      <c r="C2149">
        <v>357.56</v>
      </c>
      <c r="D2149">
        <v>353.8</v>
      </c>
      <c r="E2149">
        <v>1.0627473E-2</v>
      </c>
      <c r="F2149">
        <v>1.0571397999999999E-2</v>
      </c>
    </row>
    <row r="2150" spans="1:6" x14ac:dyDescent="0.35">
      <c r="A2150" t="s">
        <v>6</v>
      </c>
      <c r="B2150" s="1">
        <v>46029</v>
      </c>
      <c r="C2150">
        <v>210.02</v>
      </c>
      <c r="D2150">
        <v>214.35</v>
      </c>
      <c r="E2150">
        <v>-2.0200606999999999E-2</v>
      </c>
      <c r="F2150">
        <v>-2.0407429000000001E-2</v>
      </c>
    </row>
    <row r="2151" spans="1:6" x14ac:dyDescent="0.35">
      <c r="A2151" t="s">
        <v>7</v>
      </c>
      <c r="B2151" s="1">
        <v>46029</v>
      </c>
      <c r="C2151">
        <v>343.5</v>
      </c>
      <c r="D2151">
        <v>343.77</v>
      </c>
      <c r="E2151">
        <v>-7.8540900000000004E-4</v>
      </c>
      <c r="F2151">
        <v>-7.8571700000000001E-4</v>
      </c>
    </row>
    <row r="2152" spans="1:6" x14ac:dyDescent="0.35">
      <c r="A2152" t="s">
        <v>8</v>
      </c>
      <c r="B2152" s="1">
        <v>46029</v>
      </c>
      <c r="C2152">
        <v>378.22</v>
      </c>
      <c r="D2152">
        <v>383.56</v>
      </c>
      <c r="E2152">
        <v>-1.3922202999999999E-2</v>
      </c>
      <c r="F2152">
        <v>-1.4020025E-2</v>
      </c>
    </row>
    <row r="2153" spans="1:6" x14ac:dyDescent="0.35">
      <c r="A2153" t="s">
        <v>9</v>
      </c>
      <c r="B2153" s="1">
        <v>46029</v>
      </c>
      <c r="C2153">
        <v>1108.0899999999999</v>
      </c>
      <c r="D2153">
        <v>1064.04</v>
      </c>
      <c r="E2153">
        <v>4.1398820000000003E-2</v>
      </c>
      <c r="F2153">
        <v>4.0564827999999997E-2</v>
      </c>
    </row>
    <row r="2154" spans="1:6" x14ac:dyDescent="0.35">
      <c r="A2154" t="s">
        <v>10</v>
      </c>
      <c r="B2154" s="1">
        <v>46029</v>
      </c>
      <c r="C2154">
        <v>84.64</v>
      </c>
      <c r="D2154">
        <v>88.23</v>
      </c>
      <c r="E2154">
        <v>-4.0689108000000002E-2</v>
      </c>
      <c r="F2154">
        <v>-4.1540072999999997E-2</v>
      </c>
    </row>
    <row r="2155" spans="1:6" x14ac:dyDescent="0.35">
      <c r="A2155" t="s">
        <v>11</v>
      </c>
      <c r="B2155" s="1">
        <v>46029</v>
      </c>
      <c r="C2155">
        <v>355.88</v>
      </c>
      <c r="D2155">
        <v>357.56</v>
      </c>
      <c r="E2155">
        <v>-4.6985120000000002E-3</v>
      </c>
      <c r="F2155">
        <v>-4.7095849999999996E-3</v>
      </c>
    </row>
    <row r="2156" spans="1:6" x14ac:dyDescent="0.35">
      <c r="A2156" t="s">
        <v>6</v>
      </c>
      <c r="B2156" s="1">
        <v>46030</v>
      </c>
      <c r="C2156">
        <v>204.68</v>
      </c>
      <c r="D2156">
        <v>210.02</v>
      </c>
      <c r="E2156">
        <v>-2.5426150000000002E-2</v>
      </c>
      <c r="F2156">
        <v>-2.575498E-2</v>
      </c>
    </row>
    <row r="2157" spans="1:6" x14ac:dyDescent="0.35">
      <c r="A2157" t="s">
        <v>7</v>
      </c>
      <c r="B2157" s="1">
        <v>46030</v>
      </c>
      <c r="C2157">
        <v>332.48</v>
      </c>
      <c r="D2157">
        <v>343.5</v>
      </c>
      <c r="E2157">
        <v>-3.2081513999999998E-2</v>
      </c>
      <c r="F2157">
        <v>-3.2607404E-2</v>
      </c>
    </row>
    <row r="2158" spans="1:6" x14ac:dyDescent="0.35">
      <c r="A2158" t="s">
        <v>8</v>
      </c>
      <c r="B2158" s="1">
        <v>46030</v>
      </c>
      <c r="C2158">
        <v>382.98</v>
      </c>
      <c r="D2158">
        <v>378.22</v>
      </c>
      <c r="E2158">
        <v>1.2585268E-2</v>
      </c>
      <c r="F2158">
        <v>1.2506732E-2</v>
      </c>
    </row>
    <row r="2159" spans="1:6" x14ac:dyDescent="0.35">
      <c r="A2159" t="s">
        <v>9</v>
      </c>
      <c r="B2159" s="1">
        <v>46030</v>
      </c>
      <c r="C2159">
        <v>1085.19</v>
      </c>
      <c r="D2159">
        <v>1108.0899999999999</v>
      </c>
      <c r="E2159">
        <v>-2.0666191E-2</v>
      </c>
      <c r="F2159">
        <v>-2.0882726000000001E-2</v>
      </c>
    </row>
    <row r="2160" spans="1:6" x14ac:dyDescent="0.35">
      <c r="A2160" t="s">
        <v>10</v>
      </c>
      <c r="B2160" s="1">
        <v>46030</v>
      </c>
      <c r="C2160">
        <v>83.45</v>
      </c>
      <c r="D2160">
        <v>84.64</v>
      </c>
      <c r="E2160">
        <v>-1.4059545999999999E-2</v>
      </c>
      <c r="F2160">
        <v>-1.4159318000000001E-2</v>
      </c>
    </row>
    <row r="2161" spans="1:6" x14ac:dyDescent="0.35">
      <c r="A2161" t="s">
        <v>11</v>
      </c>
      <c r="B2161" s="1">
        <v>46030</v>
      </c>
      <c r="C2161">
        <v>352.23</v>
      </c>
      <c r="D2161">
        <v>355.88</v>
      </c>
      <c r="E2161">
        <v>-1.0256266E-2</v>
      </c>
      <c r="F2161">
        <v>-1.0309224000000001E-2</v>
      </c>
    </row>
    <row r="2162" spans="1:6" x14ac:dyDescent="0.35">
      <c r="A2162" t="s">
        <v>6</v>
      </c>
      <c r="B2162" s="1">
        <v>46031</v>
      </c>
      <c r="C2162">
        <v>203.17</v>
      </c>
      <c r="D2162">
        <v>204.68</v>
      </c>
      <c r="E2162">
        <v>-7.3773700000000003E-3</v>
      </c>
      <c r="F2162">
        <v>-7.4047169999999999E-3</v>
      </c>
    </row>
    <row r="2163" spans="1:6" x14ac:dyDescent="0.35">
      <c r="A2163" t="s">
        <v>7</v>
      </c>
      <c r="B2163" s="1">
        <v>46031</v>
      </c>
      <c r="C2163">
        <v>344.97</v>
      </c>
      <c r="D2163">
        <v>332.48</v>
      </c>
      <c r="E2163">
        <v>3.7566169000000003E-2</v>
      </c>
      <c r="F2163">
        <v>3.6877749000000001E-2</v>
      </c>
    </row>
    <row r="2164" spans="1:6" x14ac:dyDescent="0.35">
      <c r="A2164" t="s">
        <v>8</v>
      </c>
      <c r="B2164" s="1">
        <v>46031</v>
      </c>
      <c r="C2164">
        <v>375.61</v>
      </c>
      <c r="D2164">
        <v>382.98</v>
      </c>
      <c r="E2164">
        <v>-1.9243824999999999E-2</v>
      </c>
      <c r="F2164">
        <v>-1.9431397E-2</v>
      </c>
    </row>
    <row r="2165" spans="1:6" x14ac:dyDescent="0.35">
      <c r="A2165" t="s">
        <v>9</v>
      </c>
      <c r="B2165" s="1">
        <v>46031</v>
      </c>
      <c r="C2165">
        <v>1063.56</v>
      </c>
      <c r="D2165">
        <v>1085.19</v>
      </c>
      <c r="E2165">
        <v>-1.9931994000000001E-2</v>
      </c>
      <c r="F2165">
        <v>-2.0133314999999999E-2</v>
      </c>
    </row>
    <row r="2166" spans="1:6" x14ac:dyDescent="0.35">
      <c r="A2166" t="s">
        <v>10</v>
      </c>
      <c r="B2166" s="1">
        <v>46031</v>
      </c>
      <c r="C2166">
        <v>83.22</v>
      </c>
      <c r="D2166">
        <v>83.45</v>
      </c>
      <c r="E2166">
        <v>-2.7561410000000001E-3</v>
      </c>
      <c r="F2166">
        <v>-2.759947E-3</v>
      </c>
    </row>
    <row r="2167" spans="1:6" x14ac:dyDescent="0.35">
      <c r="A2167" t="s">
        <v>11</v>
      </c>
      <c r="B2167" s="1">
        <v>46031</v>
      </c>
      <c r="C2167">
        <v>349.77</v>
      </c>
      <c r="D2167">
        <v>352.23</v>
      </c>
      <c r="E2167">
        <v>-6.9840730000000004E-3</v>
      </c>
      <c r="F2167">
        <v>-7.0085759999999999E-3</v>
      </c>
    </row>
    <row r="2168" spans="1:6" x14ac:dyDescent="0.35">
      <c r="A2168" t="s">
        <v>6</v>
      </c>
      <c r="B2168" s="1">
        <v>46034</v>
      </c>
      <c r="C2168">
        <v>207.69</v>
      </c>
      <c r="D2168">
        <v>203.17</v>
      </c>
      <c r="E2168">
        <v>2.2247379000000001E-2</v>
      </c>
      <c r="F2168">
        <v>2.2003516000000001E-2</v>
      </c>
    </row>
    <row r="2169" spans="1:6" x14ac:dyDescent="0.35">
      <c r="A2169" t="s">
        <v>7</v>
      </c>
      <c r="B2169" s="1">
        <v>46034</v>
      </c>
      <c r="C2169">
        <v>352.21</v>
      </c>
      <c r="D2169">
        <v>344.97</v>
      </c>
      <c r="E2169">
        <v>2.0987332000000001E-2</v>
      </c>
      <c r="F2169">
        <v>2.0770132E-2</v>
      </c>
    </row>
    <row r="2170" spans="1:6" x14ac:dyDescent="0.35">
      <c r="A2170" t="s">
        <v>8</v>
      </c>
      <c r="B2170" s="1">
        <v>46034</v>
      </c>
      <c r="C2170">
        <v>359.59</v>
      </c>
      <c r="D2170">
        <v>375.61</v>
      </c>
      <c r="E2170">
        <v>-4.2650621999999999E-2</v>
      </c>
      <c r="F2170">
        <v>-4.3586878000000003E-2</v>
      </c>
    </row>
    <row r="2171" spans="1:6" x14ac:dyDescent="0.35">
      <c r="A2171" t="s">
        <v>9</v>
      </c>
      <c r="B2171" s="1">
        <v>46034</v>
      </c>
      <c r="C2171">
        <v>1081</v>
      </c>
      <c r="D2171">
        <v>1063.56</v>
      </c>
      <c r="E2171">
        <v>1.6397759000000001E-2</v>
      </c>
      <c r="F2171">
        <v>1.6264766999999999E-2</v>
      </c>
    </row>
    <row r="2172" spans="1:6" x14ac:dyDescent="0.35">
      <c r="A2172" t="s">
        <v>10</v>
      </c>
      <c r="B2172" s="1">
        <v>46034</v>
      </c>
      <c r="C2172">
        <v>82.89</v>
      </c>
      <c r="D2172">
        <v>83.22</v>
      </c>
      <c r="E2172">
        <v>-3.9653930000000002E-3</v>
      </c>
      <c r="F2172">
        <v>-3.9732760000000004E-3</v>
      </c>
    </row>
    <row r="2173" spans="1:6" x14ac:dyDescent="0.35">
      <c r="A2173" t="s">
        <v>11</v>
      </c>
      <c r="B2173" s="1">
        <v>46034</v>
      </c>
      <c r="C2173">
        <v>343.2</v>
      </c>
      <c r="D2173">
        <v>349.77</v>
      </c>
      <c r="E2173">
        <v>-1.8783772000000001E-2</v>
      </c>
      <c r="F2173">
        <v>-1.8962428E-2</v>
      </c>
    </row>
    <row r="2174" spans="1:6" x14ac:dyDescent="0.35">
      <c r="A2174" t="s">
        <v>6</v>
      </c>
      <c r="B2174" s="1">
        <v>46035</v>
      </c>
      <c r="C2174">
        <v>220.97</v>
      </c>
      <c r="D2174">
        <v>207.69</v>
      </c>
      <c r="E2174">
        <v>6.3941450999999996E-2</v>
      </c>
      <c r="F2174">
        <v>6.1980361999999997E-2</v>
      </c>
    </row>
    <row r="2175" spans="1:6" x14ac:dyDescent="0.35">
      <c r="A2175" t="s">
        <v>7</v>
      </c>
      <c r="B2175" s="1">
        <v>46035</v>
      </c>
      <c r="C2175">
        <v>354.61</v>
      </c>
      <c r="D2175">
        <v>352.21</v>
      </c>
      <c r="E2175">
        <v>6.8141169999999997E-3</v>
      </c>
      <c r="F2175">
        <v>6.7910050000000001E-3</v>
      </c>
    </row>
    <row r="2176" spans="1:6" x14ac:dyDescent="0.35">
      <c r="A2176" t="s">
        <v>8</v>
      </c>
      <c r="B2176" s="1">
        <v>46035</v>
      </c>
      <c r="C2176">
        <v>358</v>
      </c>
      <c r="D2176">
        <v>359.59</v>
      </c>
      <c r="E2176">
        <v>-4.4217029999999999E-3</v>
      </c>
      <c r="F2176">
        <v>-4.4315070000000003E-3</v>
      </c>
    </row>
    <row r="2177" spans="1:6" x14ac:dyDescent="0.35">
      <c r="A2177" t="s">
        <v>9</v>
      </c>
      <c r="B2177" s="1">
        <v>46035</v>
      </c>
      <c r="C2177">
        <v>1077.19</v>
      </c>
      <c r="D2177">
        <v>1081</v>
      </c>
      <c r="E2177">
        <v>-3.5245139999999999E-3</v>
      </c>
      <c r="F2177">
        <v>-3.5307400000000001E-3</v>
      </c>
    </row>
    <row r="2178" spans="1:6" x14ac:dyDescent="0.35">
      <c r="A2178" t="s">
        <v>10</v>
      </c>
      <c r="B2178" s="1">
        <v>46035</v>
      </c>
      <c r="C2178">
        <v>83.05</v>
      </c>
      <c r="D2178">
        <v>82.89</v>
      </c>
      <c r="E2178">
        <v>1.9302690000000001E-3</v>
      </c>
      <c r="F2178">
        <v>1.9284079999999999E-3</v>
      </c>
    </row>
    <row r="2179" spans="1:6" x14ac:dyDescent="0.35">
      <c r="A2179" t="s">
        <v>11</v>
      </c>
      <c r="B2179" s="1">
        <v>46035</v>
      </c>
      <c r="C2179">
        <v>327.88</v>
      </c>
      <c r="D2179">
        <v>343.2</v>
      </c>
      <c r="E2179">
        <v>-4.4638694999999999E-2</v>
      </c>
      <c r="F2179">
        <v>-4.566568E-2</v>
      </c>
    </row>
    <row r="2180" spans="1:6" x14ac:dyDescent="0.35">
      <c r="A2180" t="s">
        <v>6</v>
      </c>
      <c r="B2180" s="1">
        <v>46036</v>
      </c>
      <c r="C2180">
        <v>223.6</v>
      </c>
      <c r="D2180">
        <v>220.97</v>
      </c>
      <c r="E2180">
        <v>1.1902068E-2</v>
      </c>
      <c r="F2180">
        <v>1.1831796E-2</v>
      </c>
    </row>
    <row r="2181" spans="1:6" x14ac:dyDescent="0.35">
      <c r="A2181" t="s">
        <v>7</v>
      </c>
      <c r="B2181" s="1">
        <v>46036</v>
      </c>
      <c r="C2181">
        <v>339.89</v>
      </c>
      <c r="D2181">
        <v>354.61</v>
      </c>
      <c r="E2181">
        <v>-4.1510392E-2</v>
      </c>
      <c r="F2181">
        <v>-4.2396558000000001E-2</v>
      </c>
    </row>
    <row r="2182" spans="1:6" x14ac:dyDescent="0.35">
      <c r="A2182" t="s">
        <v>8</v>
      </c>
      <c r="B2182" s="1">
        <v>46036</v>
      </c>
      <c r="C2182">
        <v>358.26</v>
      </c>
      <c r="D2182">
        <v>358</v>
      </c>
      <c r="E2182">
        <v>7.2625700000000001E-4</v>
      </c>
      <c r="F2182">
        <v>7.2599299999999997E-4</v>
      </c>
    </row>
    <row r="2183" spans="1:6" x14ac:dyDescent="0.35">
      <c r="A2183" t="s">
        <v>9</v>
      </c>
      <c r="B2183" s="1">
        <v>46036</v>
      </c>
      <c r="C2183">
        <v>1073.29</v>
      </c>
      <c r="D2183">
        <v>1077.19</v>
      </c>
      <c r="E2183">
        <v>-3.6205310000000002E-3</v>
      </c>
      <c r="F2183">
        <v>-3.6271010000000002E-3</v>
      </c>
    </row>
    <row r="2184" spans="1:6" x14ac:dyDescent="0.35">
      <c r="A2184" t="s">
        <v>10</v>
      </c>
      <c r="B2184" s="1">
        <v>46036</v>
      </c>
      <c r="C2184">
        <v>81.209999999999994</v>
      </c>
      <c r="D2184">
        <v>83.05</v>
      </c>
      <c r="E2184">
        <v>-2.2155327999999998E-2</v>
      </c>
      <c r="F2184">
        <v>-2.2404443999999999E-2</v>
      </c>
    </row>
    <row r="2185" spans="1:6" x14ac:dyDescent="0.35">
      <c r="A2185" t="s">
        <v>11</v>
      </c>
      <c r="B2185" s="1">
        <v>46036</v>
      </c>
      <c r="C2185">
        <v>329.17</v>
      </c>
      <c r="D2185">
        <v>327.88</v>
      </c>
      <c r="E2185">
        <v>3.9343659999999999E-3</v>
      </c>
      <c r="F2185">
        <v>3.9266470000000001E-3</v>
      </c>
    </row>
    <row r="2186" spans="1:6" x14ac:dyDescent="0.35">
      <c r="A2186" t="s">
        <v>6</v>
      </c>
      <c r="B2186" s="1">
        <v>46037</v>
      </c>
      <c r="C2186">
        <v>227.92</v>
      </c>
      <c r="D2186">
        <v>223.6</v>
      </c>
      <c r="E2186">
        <v>1.9320215000000002E-2</v>
      </c>
      <c r="F2186">
        <v>1.9135948999999999E-2</v>
      </c>
    </row>
    <row r="2187" spans="1:6" x14ac:dyDescent="0.35">
      <c r="A2187" t="s">
        <v>7</v>
      </c>
      <c r="B2187" s="1">
        <v>46037</v>
      </c>
      <c r="C2187">
        <v>343.02</v>
      </c>
      <c r="D2187">
        <v>339.89</v>
      </c>
      <c r="E2187">
        <v>9.208862E-3</v>
      </c>
      <c r="F2187">
        <v>9.1667190000000003E-3</v>
      </c>
    </row>
    <row r="2188" spans="1:6" x14ac:dyDescent="0.35">
      <c r="A2188" t="s">
        <v>8</v>
      </c>
      <c r="B2188" s="1">
        <v>46037</v>
      </c>
      <c r="C2188">
        <v>357.37</v>
      </c>
      <c r="D2188">
        <v>358.26</v>
      </c>
      <c r="E2188">
        <v>-2.4842290000000001E-3</v>
      </c>
      <c r="F2188">
        <v>-2.4873199999999999E-3</v>
      </c>
    </row>
    <row r="2189" spans="1:6" x14ac:dyDescent="0.35">
      <c r="A2189" t="s">
        <v>9</v>
      </c>
      <c r="B2189" s="1">
        <v>46037</v>
      </c>
      <c r="C2189">
        <v>1032.97</v>
      </c>
      <c r="D2189">
        <v>1073.29</v>
      </c>
      <c r="E2189">
        <v>-3.7566733999999997E-2</v>
      </c>
      <c r="F2189">
        <v>-3.8290549E-2</v>
      </c>
    </row>
    <row r="2190" spans="1:6" x14ac:dyDescent="0.35">
      <c r="A2190" t="s">
        <v>10</v>
      </c>
      <c r="B2190" s="1">
        <v>46037</v>
      </c>
      <c r="C2190">
        <v>80.38</v>
      </c>
      <c r="D2190">
        <v>81.209999999999994</v>
      </c>
      <c r="E2190">
        <v>-1.0220416E-2</v>
      </c>
      <c r="F2190">
        <v>-1.0273002999999999E-2</v>
      </c>
    </row>
    <row r="2191" spans="1:6" x14ac:dyDescent="0.35">
      <c r="A2191" t="s">
        <v>11</v>
      </c>
      <c r="B2191" s="1">
        <v>46037</v>
      </c>
      <c r="C2191">
        <v>327.75</v>
      </c>
      <c r="D2191">
        <v>329.17</v>
      </c>
      <c r="E2191">
        <v>-4.31388E-3</v>
      </c>
      <c r="F2191">
        <v>-4.3232119999999999E-3</v>
      </c>
    </row>
    <row r="2192" spans="1:6" x14ac:dyDescent="0.35">
      <c r="A2192" t="s">
        <v>6</v>
      </c>
      <c r="B2192" s="1">
        <v>46038</v>
      </c>
      <c r="C2192">
        <v>231.83</v>
      </c>
      <c r="D2192">
        <v>227.92</v>
      </c>
      <c r="E2192">
        <v>1.7155142000000002E-2</v>
      </c>
      <c r="F2192">
        <v>1.7009653999999999E-2</v>
      </c>
    </row>
    <row r="2193" spans="1:6" x14ac:dyDescent="0.35">
      <c r="A2193" t="s">
        <v>7</v>
      </c>
      <c r="B2193" s="1">
        <v>46038</v>
      </c>
      <c r="C2193">
        <v>351.71</v>
      </c>
      <c r="D2193">
        <v>343.02</v>
      </c>
      <c r="E2193">
        <v>2.53338E-2</v>
      </c>
      <c r="F2193">
        <v>2.5018217999999998E-2</v>
      </c>
    </row>
    <row r="2194" spans="1:6" x14ac:dyDescent="0.35">
      <c r="A2194" t="s">
        <v>8</v>
      </c>
      <c r="B2194" s="1">
        <v>46038</v>
      </c>
      <c r="C2194">
        <v>364.79</v>
      </c>
      <c r="D2194">
        <v>357.37</v>
      </c>
      <c r="E2194">
        <v>2.0762795000000001E-2</v>
      </c>
      <c r="F2194">
        <v>2.0550186000000002E-2</v>
      </c>
    </row>
    <row r="2195" spans="1:6" x14ac:dyDescent="0.35">
      <c r="A2195" t="s">
        <v>9</v>
      </c>
      <c r="B2195" s="1">
        <v>46038</v>
      </c>
      <c r="C2195">
        <v>1038.4000000000001</v>
      </c>
      <c r="D2195">
        <v>1032.97</v>
      </c>
      <c r="E2195">
        <v>5.2566870000000003E-3</v>
      </c>
      <c r="F2195">
        <v>5.2429190000000004E-3</v>
      </c>
    </row>
    <row r="2196" spans="1:6" x14ac:dyDescent="0.35">
      <c r="A2196" t="s">
        <v>10</v>
      </c>
      <c r="B2196" s="1">
        <v>46038</v>
      </c>
      <c r="C2196">
        <v>80.459999999999994</v>
      </c>
      <c r="D2196">
        <v>80.38</v>
      </c>
      <c r="E2196">
        <v>9.9527300000000008E-4</v>
      </c>
      <c r="F2196">
        <v>9.9477799999999998E-4</v>
      </c>
    </row>
    <row r="2197" spans="1:6" x14ac:dyDescent="0.35">
      <c r="A2197" t="s">
        <v>11</v>
      </c>
      <c r="B2197" s="1">
        <v>46038</v>
      </c>
      <c r="C2197">
        <v>328.3</v>
      </c>
      <c r="D2197">
        <v>327.75</v>
      </c>
      <c r="E2197">
        <v>1.678108E-3</v>
      </c>
      <c r="F2197">
        <v>1.676702E-3</v>
      </c>
    </row>
    <row r="2198" spans="1:6" x14ac:dyDescent="0.35">
      <c r="A2198" t="s">
        <v>6</v>
      </c>
      <c r="B2198" s="1">
        <v>46042</v>
      </c>
      <c r="C2198">
        <v>231.92</v>
      </c>
      <c r="D2198">
        <v>231.83</v>
      </c>
      <c r="E2198">
        <v>3.8821599999999998E-4</v>
      </c>
      <c r="F2198">
        <v>3.8813999999999998E-4</v>
      </c>
    </row>
    <row r="2199" spans="1:6" x14ac:dyDescent="0.35">
      <c r="A2199" t="s">
        <v>7</v>
      </c>
      <c r="B2199" s="1">
        <v>46042</v>
      </c>
      <c r="C2199">
        <v>332.6</v>
      </c>
      <c r="D2199">
        <v>351.71</v>
      </c>
      <c r="E2199">
        <v>-5.4334537000000002E-2</v>
      </c>
      <c r="F2199">
        <v>-5.5866406E-2</v>
      </c>
    </row>
    <row r="2200" spans="1:6" x14ac:dyDescent="0.35">
      <c r="A2200" t="s">
        <v>8</v>
      </c>
      <c r="B2200" s="1">
        <v>46042</v>
      </c>
      <c r="C2200">
        <v>352.19</v>
      </c>
      <c r="D2200">
        <v>364.79</v>
      </c>
      <c r="E2200">
        <v>-3.4540421000000002E-2</v>
      </c>
      <c r="F2200">
        <v>-3.5151043E-2</v>
      </c>
    </row>
    <row r="2201" spans="1:6" x14ac:dyDescent="0.35">
      <c r="A2201" t="s">
        <v>9</v>
      </c>
      <c r="B2201" s="1">
        <v>46042</v>
      </c>
      <c r="C2201">
        <v>1041.29</v>
      </c>
      <c r="D2201">
        <v>1038.4000000000001</v>
      </c>
      <c r="E2201">
        <v>2.7831280000000002E-3</v>
      </c>
      <c r="F2201">
        <v>2.7792619999999998E-3</v>
      </c>
    </row>
    <row r="2202" spans="1:6" x14ac:dyDescent="0.35">
      <c r="A2202" t="s">
        <v>10</v>
      </c>
      <c r="B2202" s="1">
        <v>46042</v>
      </c>
      <c r="C2202">
        <v>79.8</v>
      </c>
      <c r="D2202">
        <v>80.459999999999994</v>
      </c>
      <c r="E2202">
        <v>-8.2028340000000009E-3</v>
      </c>
      <c r="F2202">
        <v>-8.2366620000000005E-3</v>
      </c>
    </row>
    <row r="2203" spans="1:6" x14ac:dyDescent="0.35">
      <c r="A2203" t="s">
        <v>11</v>
      </c>
      <c r="B2203" s="1">
        <v>46042</v>
      </c>
      <c r="C2203">
        <v>325.82</v>
      </c>
      <c r="D2203">
        <v>328.3</v>
      </c>
      <c r="E2203">
        <v>-7.5540659999999999E-3</v>
      </c>
      <c r="F2203">
        <v>-7.5827430000000003E-3</v>
      </c>
    </row>
    <row r="2204" spans="1:6" x14ac:dyDescent="0.35">
      <c r="A2204" t="s">
        <v>6</v>
      </c>
      <c r="B2204" s="1">
        <v>46043</v>
      </c>
      <c r="C2204">
        <v>249.8</v>
      </c>
      <c r="D2204">
        <v>231.92</v>
      </c>
      <c r="E2204">
        <v>7.7095549999999999E-2</v>
      </c>
      <c r="F2204">
        <v>7.4268112999999997E-2</v>
      </c>
    </row>
    <row r="2205" spans="1:6" x14ac:dyDescent="0.35">
      <c r="A2205" t="s">
        <v>7</v>
      </c>
      <c r="B2205" s="1">
        <v>46043</v>
      </c>
      <c r="C2205">
        <v>328.8</v>
      </c>
      <c r="D2205">
        <v>332.6</v>
      </c>
      <c r="E2205">
        <v>-1.1425134999999999E-2</v>
      </c>
      <c r="F2205">
        <v>-1.1490904E-2</v>
      </c>
    </row>
    <row r="2206" spans="1:6" x14ac:dyDescent="0.35">
      <c r="A2206" t="s">
        <v>8</v>
      </c>
      <c r="B2206" s="1">
        <v>46043</v>
      </c>
      <c r="C2206">
        <v>359.61</v>
      </c>
      <c r="D2206">
        <v>352.19</v>
      </c>
      <c r="E2206">
        <v>2.1068172999999999E-2</v>
      </c>
      <c r="F2206">
        <v>2.0849308E-2</v>
      </c>
    </row>
    <row r="2207" spans="1:6" x14ac:dyDescent="0.35">
      <c r="A2207" t="s">
        <v>9</v>
      </c>
      <c r="B2207" s="1">
        <v>46043</v>
      </c>
      <c r="C2207">
        <v>1078.52</v>
      </c>
      <c r="D2207">
        <v>1041.29</v>
      </c>
      <c r="E2207">
        <v>3.5753728999999998E-2</v>
      </c>
      <c r="F2207">
        <v>3.5129401999999997E-2</v>
      </c>
    </row>
    <row r="2208" spans="1:6" x14ac:dyDescent="0.35">
      <c r="A2208" t="s">
        <v>10</v>
      </c>
      <c r="B2208" s="1">
        <v>46043</v>
      </c>
      <c r="C2208">
        <v>82.55</v>
      </c>
      <c r="D2208">
        <v>79.8</v>
      </c>
      <c r="E2208">
        <v>3.4461153000000001E-2</v>
      </c>
      <c r="F2208">
        <v>3.3880665999999997E-2</v>
      </c>
    </row>
    <row r="2209" spans="1:6" x14ac:dyDescent="0.35">
      <c r="A2209" t="s">
        <v>11</v>
      </c>
      <c r="B2209" s="1">
        <v>46043</v>
      </c>
      <c r="C2209">
        <v>325.27999999999997</v>
      </c>
      <c r="D2209">
        <v>325.82</v>
      </c>
      <c r="E2209">
        <v>-1.6573569999999999E-3</v>
      </c>
      <c r="F2209">
        <v>-1.658732E-3</v>
      </c>
    </row>
    <row r="2210" spans="1:6" x14ac:dyDescent="0.35">
      <c r="A2210" t="s">
        <v>6</v>
      </c>
      <c r="B2210" s="1">
        <v>46044</v>
      </c>
      <c r="C2210">
        <v>253.73</v>
      </c>
      <c r="D2210">
        <v>249.8</v>
      </c>
      <c r="E2210">
        <v>1.5732586E-2</v>
      </c>
      <c r="F2210">
        <v>1.5610112000000001E-2</v>
      </c>
    </row>
    <row r="2211" spans="1:6" x14ac:dyDescent="0.35">
      <c r="A2211" t="s">
        <v>7</v>
      </c>
      <c r="B2211" s="1">
        <v>46044</v>
      </c>
      <c r="C2211">
        <v>325.49</v>
      </c>
      <c r="D2211">
        <v>328.8</v>
      </c>
      <c r="E2211">
        <v>-1.006691E-2</v>
      </c>
      <c r="F2211">
        <v>-1.0117924E-2</v>
      </c>
    </row>
    <row r="2212" spans="1:6" x14ac:dyDescent="0.35">
      <c r="A2212" t="s">
        <v>8</v>
      </c>
      <c r="B2212" s="1">
        <v>46044</v>
      </c>
      <c r="C2212">
        <v>368.02</v>
      </c>
      <c r="D2212">
        <v>359.61</v>
      </c>
      <c r="E2212">
        <v>2.3386446000000002E-2</v>
      </c>
      <c r="F2212">
        <v>2.3117174000000001E-2</v>
      </c>
    </row>
    <row r="2213" spans="1:6" x14ac:dyDescent="0.35">
      <c r="A2213" t="s">
        <v>9</v>
      </c>
      <c r="B2213" s="1">
        <v>46044</v>
      </c>
      <c r="C2213">
        <v>1087.3800000000001</v>
      </c>
      <c r="D2213">
        <v>1078.52</v>
      </c>
      <c r="E2213">
        <v>8.2149609999999998E-3</v>
      </c>
      <c r="F2213">
        <v>8.1814020000000008E-3</v>
      </c>
    </row>
    <row r="2214" spans="1:6" x14ac:dyDescent="0.35">
      <c r="A2214" t="s">
        <v>10</v>
      </c>
      <c r="B2214" s="1">
        <v>46044</v>
      </c>
      <c r="C2214">
        <v>83.1</v>
      </c>
      <c r="D2214">
        <v>82.55</v>
      </c>
      <c r="E2214">
        <v>6.6626289999999998E-3</v>
      </c>
      <c r="F2214">
        <v>6.6405309999999999E-3</v>
      </c>
    </row>
    <row r="2215" spans="1:6" x14ac:dyDescent="0.35">
      <c r="A2215" t="s">
        <v>11</v>
      </c>
      <c r="B2215" s="1">
        <v>46044</v>
      </c>
      <c r="C2215">
        <v>326.36</v>
      </c>
      <c r="D2215">
        <v>325.27999999999997</v>
      </c>
      <c r="E2215">
        <v>3.320216E-3</v>
      </c>
      <c r="F2215">
        <v>3.314717E-3</v>
      </c>
    </row>
    <row r="2216" spans="1:6" x14ac:dyDescent="0.35">
      <c r="A2216" t="s">
        <v>6</v>
      </c>
      <c r="B2216" s="1">
        <v>46045</v>
      </c>
      <c r="C2216">
        <v>259.68</v>
      </c>
      <c r="D2216">
        <v>253.73</v>
      </c>
      <c r="E2216">
        <v>2.3450123999999999E-2</v>
      </c>
      <c r="F2216">
        <v>2.3179393999999999E-2</v>
      </c>
    </row>
    <row r="2217" spans="1:6" x14ac:dyDescent="0.35">
      <c r="A2217" t="s">
        <v>7</v>
      </c>
      <c r="B2217" s="1">
        <v>46045</v>
      </c>
      <c r="C2217">
        <v>320.05</v>
      </c>
      <c r="D2217">
        <v>325.49</v>
      </c>
      <c r="E2217">
        <v>-1.6713262999999999E-2</v>
      </c>
      <c r="F2217">
        <v>-1.6854505999999998E-2</v>
      </c>
    </row>
    <row r="2218" spans="1:6" x14ac:dyDescent="0.35">
      <c r="A2218" t="s">
        <v>8</v>
      </c>
      <c r="B2218" s="1">
        <v>46045</v>
      </c>
      <c r="C2218">
        <v>361.69</v>
      </c>
      <c r="D2218">
        <v>368.02</v>
      </c>
      <c r="E2218">
        <v>-1.7200152E-2</v>
      </c>
      <c r="F2218">
        <v>-1.7349792999999999E-2</v>
      </c>
    </row>
    <row r="2219" spans="1:6" x14ac:dyDescent="0.35">
      <c r="A2219" t="s">
        <v>9</v>
      </c>
      <c r="B2219" s="1">
        <v>46045</v>
      </c>
      <c r="C2219">
        <v>1064.29</v>
      </c>
      <c r="D2219">
        <v>1087.3800000000001</v>
      </c>
      <c r="E2219">
        <v>-2.1234527E-2</v>
      </c>
      <c r="F2219">
        <v>-2.1463223E-2</v>
      </c>
    </row>
    <row r="2220" spans="1:6" x14ac:dyDescent="0.35">
      <c r="A2220" t="s">
        <v>10</v>
      </c>
      <c r="B2220" s="1">
        <v>46045</v>
      </c>
      <c r="C2220">
        <v>80.23</v>
      </c>
      <c r="D2220">
        <v>83.1</v>
      </c>
      <c r="E2220">
        <v>-3.4536703000000002E-2</v>
      </c>
      <c r="F2220">
        <v>-3.5147192000000001E-2</v>
      </c>
    </row>
    <row r="2221" spans="1:6" x14ac:dyDescent="0.35">
      <c r="A2221" t="s">
        <v>11</v>
      </c>
      <c r="B2221" s="1">
        <v>46045</v>
      </c>
      <c r="C2221">
        <v>326.18</v>
      </c>
      <c r="D2221">
        <v>326.36</v>
      </c>
      <c r="E2221">
        <v>-5.5153799999999996E-4</v>
      </c>
      <c r="F2221">
        <v>-5.5168999999999997E-4</v>
      </c>
    </row>
    <row r="2222" spans="1:6" x14ac:dyDescent="0.35">
      <c r="A2222" t="s">
        <v>6</v>
      </c>
      <c r="B2222" s="1">
        <v>46048</v>
      </c>
      <c r="C2222">
        <v>251.31</v>
      </c>
      <c r="D2222">
        <v>259.68</v>
      </c>
      <c r="E2222">
        <v>-3.2231978000000001E-2</v>
      </c>
      <c r="F2222">
        <v>-3.2762867000000001E-2</v>
      </c>
    </row>
    <row r="2223" spans="1:6" x14ac:dyDescent="0.35">
      <c r="A2223" t="s">
        <v>7</v>
      </c>
      <c r="B2223" s="1">
        <v>46048</v>
      </c>
      <c r="C2223">
        <v>324.85000000000002</v>
      </c>
      <c r="D2223">
        <v>320.05</v>
      </c>
      <c r="E2223">
        <v>1.4997656999999999E-2</v>
      </c>
      <c r="F2223">
        <v>1.4886304E-2</v>
      </c>
    </row>
    <row r="2224" spans="1:6" x14ac:dyDescent="0.35">
      <c r="A2224" t="s">
        <v>8</v>
      </c>
      <c r="B2224" s="1">
        <v>46048</v>
      </c>
      <c r="C2224">
        <v>363.25</v>
      </c>
      <c r="D2224">
        <v>361.69</v>
      </c>
      <c r="E2224">
        <v>4.3130859999999998E-3</v>
      </c>
      <c r="F2224">
        <v>4.3038110000000003E-3</v>
      </c>
    </row>
    <row r="2225" spans="1:6" x14ac:dyDescent="0.35">
      <c r="A2225" t="s">
        <v>9</v>
      </c>
      <c r="B2225" s="1">
        <v>46048</v>
      </c>
      <c r="C2225">
        <v>1062.75</v>
      </c>
      <c r="D2225">
        <v>1064.29</v>
      </c>
      <c r="E2225">
        <v>-1.446974E-3</v>
      </c>
      <c r="F2225">
        <v>-1.448022E-3</v>
      </c>
    </row>
    <row r="2226" spans="1:6" x14ac:dyDescent="0.35">
      <c r="A2226" t="s">
        <v>10</v>
      </c>
      <c r="B2226" s="1">
        <v>46048</v>
      </c>
      <c r="C2226">
        <v>81.77</v>
      </c>
      <c r="D2226">
        <v>80.23</v>
      </c>
      <c r="E2226">
        <v>1.9194815E-2</v>
      </c>
      <c r="F2226">
        <v>1.9012918E-2</v>
      </c>
    </row>
    <row r="2227" spans="1:6" x14ac:dyDescent="0.35">
      <c r="A2227" t="s">
        <v>11</v>
      </c>
      <c r="B2227" s="1">
        <v>46048</v>
      </c>
      <c r="C2227">
        <v>328.49</v>
      </c>
      <c r="D2227">
        <v>326.18</v>
      </c>
      <c r="E2227">
        <v>7.0819790000000004E-3</v>
      </c>
      <c r="F2227">
        <v>7.0570199999999998E-3</v>
      </c>
    </row>
    <row r="2228" spans="1:6" x14ac:dyDescent="0.35">
      <c r="A2228" t="s">
        <v>6</v>
      </c>
      <c r="B2228" s="1">
        <v>46049</v>
      </c>
      <c r="C2228">
        <v>252.03</v>
      </c>
      <c r="D2228">
        <v>251.31</v>
      </c>
      <c r="E2228">
        <v>2.8649880000000002E-3</v>
      </c>
      <c r="F2228">
        <v>2.860891E-3</v>
      </c>
    </row>
    <row r="2229" spans="1:6" x14ac:dyDescent="0.35">
      <c r="A2229" t="s">
        <v>7</v>
      </c>
      <c r="B2229" s="1">
        <v>46049</v>
      </c>
      <c r="C2229">
        <v>332.79</v>
      </c>
      <c r="D2229">
        <v>324.85000000000002</v>
      </c>
      <c r="E2229">
        <v>2.444205E-2</v>
      </c>
      <c r="F2229">
        <v>2.4148123000000001E-2</v>
      </c>
    </row>
    <row r="2230" spans="1:6" x14ac:dyDescent="0.35">
      <c r="A2230" t="s">
        <v>8</v>
      </c>
      <c r="B2230" s="1">
        <v>46049</v>
      </c>
      <c r="C2230">
        <v>359.45</v>
      </c>
      <c r="D2230">
        <v>363.25</v>
      </c>
      <c r="E2230">
        <v>-1.0461115E-2</v>
      </c>
      <c r="F2230">
        <v>-1.0516217E-2</v>
      </c>
    </row>
    <row r="2231" spans="1:6" x14ac:dyDescent="0.35">
      <c r="A2231" t="s">
        <v>9</v>
      </c>
      <c r="B2231" s="1">
        <v>46049</v>
      </c>
      <c r="C2231">
        <v>1039.51</v>
      </c>
      <c r="D2231">
        <v>1062.75</v>
      </c>
      <c r="E2231">
        <v>-2.1867795999999998E-2</v>
      </c>
      <c r="F2231">
        <v>-2.2110439999999999E-2</v>
      </c>
    </row>
    <row r="2232" spans="1:6" x14ac:dyDescent="0.35">
      <c r="A2232" t="s">
        <v>10</v>
      </c>
      <c r="B2232" s="1">
        <v>46049</v>
      </c>
      <c r="C2232">
        <v>82.93</v>
      </c>
      <c r="D2232">
        <v>81.77</v>
      </c>
      <c r="E2232">
        <v>1.4186132000000001E-2</v>
      </c>
      <c r="F2232">
        <v>1.408645E-2</v>
      </c>
    </row>
    <row r="2233" spans="1:6" x14ac:dyDescent="0.35">
      <c r="A2233" t="s">
        <v>11</v>
      </c>
      <c r="B2233" s="1">
        <v>46049</v>
      </c>
      <c r="C2233">
        <v>325.26</v>
      </c>
      <c r="D2233">
        <v>328.49</v>
      </c>
      <c r="E2233">
        <v>-9.8328719999999994E-3</v>
      </c>
      <c r="F2233">
        <v>-9.8815340000000008E-3</v>
      </c>
    </row>
    <row r="2234" spans="1:6" x14ac:dyDescent="0.35">
      <c r="A2234" t="s">
        <v>6</v>
      </c>
      <c r="B2234" s="1">
        <v>46050</v>
      </c>
      <c r="C2234">
        <v>252.74</v>
      </c>
      <c r="D2234">
        <v>252.03</v>
      </c>
      <c r="E2234">
        <v>2.8171250000000002E-3</v>
      </c>
      <c r="F2234">
        <v>2.8131639999999999E-3</v>
      </c>
    </row>
    <row r="2235" spans="1:6" x14ac:dyDescent="0.35">
      <c r="A2235" t="s">
        <v>7</v>
      </c>
      <c r="B2235" s="1">
        <v>46050</v>
      </c>
      <c r="C2235">
        <v>333.24</v>
      </c>
      <c r="D2235">
        <v>332.79</v>
      </c>
      <c r="E2235">
        <v>1.3522040000000001E-3</v>
      </c>
      <c r="F2235">
        <v>1.3512909999999999E-3</v>
      </c>
    </row>
    <row r="2236" spans="1:6" x14ac:dyDescent="0.35">
      <c r="A2236" t="s">
        <v>8</v>
      </c>
      <c r="B2236" s="1">
        <v>46050</v>
      </c>
      <c r="C2236">
        <v>356.99</v>
      </c>
      <c r="D2236">
        <v>359.45</v>
      </c>
      <c r="E2236">
        <v>-6.8437890000000003E-3</v>
      </c>
      <c r="F2236">
        <v>-6.8673149999999997E-3</v>
      </c>
    </row>
    <row r="2237" spans="1:6" x14ac:dyDescent="0.35">
      <c r="A2237" t="s">
        <v>9</v>
      </c>
      <c r="B2237" s="1">
        <v>46050</v>
      </c>
      <c r="C2237">
        <v>1023.8</v>
      </c>
      <c r="D2237">
        <v>1039.51</v>
      </c>
      <c r="E2237">
        <v>-1.511289E-2</v>
      </c>
      <c r="F2237">
        <v>-1.5228253000000001E-2</v>
      </c>
    </row>
    <row r="2238" spans="1:6" x14ac:dyDescent="0.35">
      <c r="A2238" t="s">
        <v>10</v>
      </c>
      <c r="B2238" s="1">
        <v>46050</v>
      </c>
      <c r="C2238">
        <v>83.62</v>
      </c>
      <c r="D2238">
        <v>82.93</v>
      </c>
      <c r="E2238">
        <v>8.3202699999999994E-3</v>
      </c>
      <c r="F2238">
        <v>8.2858470000000007E-3</v>
      </c>
    </row>
    <row r="2239" spans="1:6" x14ac:dyDescent="0.35">
      <c r="A2239" t="s">
        <v>11</v>
      </c>
      <c r="B2239" s="1">
        <v>46050</v>
      </c>
      <c r="C2239">
        <v>326.98</v>
      </c>
      <c r="D2239">
        <v>325.26</v>
      </c>
      <c r="E2239">
        <v>5.2880770000000004E-3</v>
      </c>
      <c r="F2239">
        <v>5.2741439999999997E-3</v>
      </c>
    </row>
    <row r="2240" spans="1:6" x14ac:dyDescent="0.35">
      <c r="A2240" t="s">
        <v>6</v>
      </c>
      <c r="B2240" s="1">
        <v>46051</v>
      </c>
      <c r="C2240">
        <v>252.18</v>
      </c>
      <c r="D2240">
        <v>252.74</v>
      </c>
      <c r="E2240">
        <v>-2.215716E-3</v>
      </c>
      <c r="F2240">
        <v>-2.2181739999999998E-3</v>
      </c>
    </row>
    <row r="2241" spans="1:6" x14ac:dyDescent="0.35">
      <c r="A2241" t="s">
        <v>7</v>
      </c>
      <c r="B2241" s="1">
        <v>46051</v>
      </c>
      <c r="C2241">
        <v>330.73</v>
      </c>
      <c r="D2241">
        <v>333.24</v>
      </c>
      <c r="E2241">
        <v>-7.5321090000000004E-3</v>
      </c>
      <c r="F2241">
        <v>-7.5606190000000002E-3</v>
      </c>
    </row>
    <row r="2242" spans="1:6" x14ac:dyDescent="0.35">
      <c r="A2242" t="s">
        <v>8</v>
      </c>
      <c r="B2242" s="1">
        <v>46051</v>
      </c>
      <c r="C2242">
        <v>358.5</v>
      </c>
      <c r="D2242">
        <v>356.99</v>
      </c>
      <c r="E2242">
        <v>4.2298099999999996E-3</v>
      </c>
      <c r="F2242">
        <v>4.2208899999999997E-3</v>
      </c>
    </row>
    <row r="2243" spans="1:6" x14ac:dyDescent="0.35">
      <c r="A2243" t="s">
        <v>9</v>
      </c>
      <c r="B2243" s="1">
        <v>46051</v>
      </c>
      <c r="C2243">
        <v>1024.1400000000001</v>
      </c>
      <c r="D2243">
        <v>1023.8</v>
      </c>
      <c r="E2243">
        <v>3.3209599999999999E-4</v>
      </c>
      <c r="F2243">
        <v>3.3204099999999999E-4</v>
      </c>
    </row>
    <row r="2244" spans="1:6" x14ac:dyDescent="0.35">
      <c r="A2244" t="s">
        <v>10</v>
      </c>
      <c r="B2244" s="1">
        <v>46051</v>
      </c>
      <c r="C2244">
        <v>81.34</v>
      </c>
      <c r="D2244">
        <v>83.62</v>
      </c>
      <c r="E2244">
        <v>-2.7266203999999999E-2</v>
      </c>
      <c r="F2244">
        <v>-2.7644825000000001E-2</v>
      </c>
    </row>
    <row r="2245" spans="1:6" x14ac:dyDescent="0.35">
      <c r="A2245" t="s">
        <v>11</v>
      </c>
      <c r="B2245" s="1">
        <v>46051</v>
      </c>
      <c r="C2245">
        <v>331.8</v>
      </c>
      <c r="D2245">
        <v>326.98</v>
      </c>
      <c r="E2245">
        <v>1.4740962999999999E-2</v>
      </c>
      <c r="F2245">
        <v>1.4633370999999999E-2</v>
      </c>
    </row>
    <row r="2246" spans="1:6" x14ac:dyDescent="0.35">
      <c r="A2246" t="s">
        <v>6</v>
      </c>
      <c r="B2246" s="1">
        <v>46052</v>
      </c>
      <c r="C2246">
        <v>236.73</v>
      </c>
      <c r="D2246">
        <v>252.18</v>
      </c>
      <c r="E2246">
        <v>-6.1265763000000001E-2</v>
      </c>
      <c r="F2246">
        <v>-6.3222867000000002E-2</v>
      </c>
    </row>
    <row r="2247" spans="1:6" x14ac:dyDescent="0.35">
      <c r="A2247" t="s">
        <v>7</v>
      </c>
      <c r="B2247" s="1">
        <v>46052</v>
      </c>
      <c r="C2247">
        <v>331.3</v>
      </c>
      <c r="D2247">
        <v>330.73</v>
      </c>
      <c r="E2247">
        <v>1.72346E-3</v>
      </c>
      <c r="F2247">
        <v>1.721977E-3</v>
      </c>
    </row>
    <row r="2248" spans="1:6" x14ac:dyDescent="0.35">
      <c r="A2248" t="s">
        <v>8</v>
      </c>
      <c r="B2248" s="1">
        <v>46052</v>
      </c>
      <c r="C2248">
        <v>352.17</v>
      </c>
      <c r="D2248">
        <v>358.5</v>
      </c>
      <c r="E2248">
        <v>-1.7656904000000001E-2</v>
      </c>
      <c r="F2248">
        <v>-1.7814646E-2</v>
      </c>
    </row>
    <row r="2249" spans="1:6" x14ac:dyDescent="0.35">
      <c r="A2249" t="s">
        <v>9</v>
      </c>
      <c r="B2249" s="1">
        <v>46052</v>
      </c>
      <c r="C2249">
        <v>1037.1500000000001</v>
      </c>
      <c r="D2249">
        <v>1024.1400000000001</v>
      </c>
      <c r="E2249">
        <v>1.2703341E-2</v>
      </c>
      <c r="F2249">
        <v>1.2623331E-2</v>
      </c>
    </row>
    <row r="2250" spans="1:6" x14ac:dyDescent="0.35">
      <c r="A2250" t="s">
        <v>10</v>
      </c>
      <c r="B2250" s="1">
        <v>46052</v>
      </c>
      <c r="C2250">
        <v>78.92</v>
      </c>
      <c r="D2250">
        <v>81.34</v>
      </c>
      <c r="E2250">
        <v>-2.9751659999999999E-2</v>
      </c>
      <c r="F2250">
        <v>-3.0203219E-2</v>
      </c>
    </row>
    <row r="2251" spans="1:6" x14ac:dyDescent="0.35">
      <c r="A2251" t="s">
        <v>11</v>
      </c>
      <c r="B2251" s="1">
        <v>46052</v>
      </c>
      <c r="C2251">
        <v>321.83</v>
      </c>
      <c r="D2251">
        <v>331.8</v>
      </c>
      <c r="E2251">
        <v>-3.0048221999999999E-2</v>
      </c>
      <c r="F2251">
        <v>-3.0508922000000001E-2</v>
      </c>
    </row>
    <row r="2252" spans="1:6" x14ac:dyDescent="0.35">
      <c r="A2252" t="s">
        <v>6</v>
      </c>
      <c r="B2252" s="1">
        <v>46055</v>
      </c>
      <c r="C2252">
        <v>246.27</v>
      </c>
      <c r="D2252">
        <v>236.73</v>
      </c>
      <c r="E2252">
        <v>4.0299074999999997E-2</v>
      </c>
      <c r="F2252">
        <v>3.9508243999999998E-2</v>
      </c>
    </row>
    <row r="2253" spans="1:6" x14ac:dyDescent="0.35">
      <c r="A2253" t="s">
        <v>7</v>
      </c>
      <c r="B2253" s="1">
        <v>46055</v>
      </c>
      <c r="C2253">
        <v>331.11</v>
      </c>
      <c r="D2253">
        <v>331.3</v>
      </c>
      <c r="E2253">
        <v>-5.7349799999999998E-4</v>
      </c>
      <c r="F2253">
        <v>-5.7366299999999997E-4</v>
      </c>
    </row>
    <row r="2254" spans="1:6" x14ac:dyDescent="0.35">
      <c r="A2254" t="s">
        <v>8</v>
      </c>
      <c r="B2254" s="1">
        <v>46055</v>
      </c>
      <c r="C2254">
        <v>352.83</v>
      </c>
      <c r="D2254">
        <v>352.17</v>
      </c>
      <c r="E2254">
        <v>1.8740950000000001E-3</v>
      </c>
      <c r="F2254">
        <v>1.872341E-3</v>
      </c>
    </row>
    <row r="2255" spans="1:6" x14ac:dyDescent="0.35">
      <c r="A2255" t="s">
        <v>9</v>
      </c>
      <c r="B2255" s="1">
        <v>46055</v>
      </c>
      <c r="C2255">
        <v>1044.1300000000001</v>
      </c>
      <c r="D2255">
        <v>1037.1500000000001</v>
      </c>
      <c r="E2255">
        <v>6.7299810000000003E-3</v>
      </c>
      <c r="F2255">
        <v>6.7074359999999998E-3</v>
      </c>
    </row>
    <row r="2256" spans="1:6" x14ac:dyDescent="0.35">
      <c r="A2256" t="s">
        <v>10</v>
      </c>
      <c r="B2256" s="1">
        <v>46055</v>
      </c>
      <c r="C2256">
        <v>78.66</v>
      </c>
      <c r="D2256">
        <v>78.92</v>
      </c>
      <c r="E2256">
        <v>-3.2944749999999998E-3</v>
      </c>
      <c r="F2256">
        <v>-3.2999140000000001E-3</v>
      </c>
    </row>
    <row r="2257" spans="1:6" x14ac:dyDescent="0.35">
      <c r="A2257" t="s">
        <v>11</v>
      </c>
      <c r="B2257" s="1">
        <v>46055</v>
      </c>
      <c r="C2257">
        <v>333.84</v>
      </c>
      <c r="D2257">
        <v>321.83</v>
      </c>
      <c r="E2257">
        <v>3.7317838999999998E-2</v>
      </c>
      <c r="F2257">
        <v>3.6638379999999998E-2</v>
      </c>
    </row>
    <row r="2258" spans="1:6" x14ac:dyDescent="0.35">
      <c r="A2258" t="s">
        <v>6</v>
      </c>
      <c r="B2258" s="1">
        <v>46056</v>
      </c>
      <c r="C2258">
        <v>242.11</v>
      </c>
      <c r="D2258">
        <v>246.27</v>
      </c>
      <c r="E2258">
        <v>-1.6892028999999999E-2</v>
      </c>
      <c r="F2258">
        <v>-1.7036327E-2</v>
      </c>
    </row>
    <row r="2259" spans="1:6" x14ac:dyDescent="0.35">
      <c r="A2259" t="s">
        <v>7</v>
      </c>
      <c r="B2259" s="1">
        <v>46056</v>
      </c>
      <c r="C2259">
        <v>320.33</v>
      </c>
      <c r="D2259">
        <v>331.11</v>
      </c>
      <c r="E2259">
        <v>-3.2557155999999997E-2</v>
      </c>
      <c r="F2259">
        <v>-3.3098931999999998E-2</v>
      </c>
    </row>
    <row r="2260" spans="1:6" x14ac:dyDescent="0.35">
      <c r="A2260" t="s">
        <v>8</v>
      </c>
      <c r="B2260" s="1">
        <v>46056</v>
      </c>
      <c r="C2260">
        <v>349.63</v>
      </c>
      <c r="D2260">
        <v>352.83</v>
      </c>
      <c r="E2260">
        <v>-9.0695240000000007E-3</v>
      </c>
      <c r="F2260">
        <v>-9.1109020000000006E-3</v>
      </c>
    </row>
    <row r="2261" spans="1:6" x14ac:dyDescent="0.35">
      <c r="A2261" t="s">
        <v>9</v>
      </c>
      <c r="B2261" s="1">
        <v>46056</v>
      </c>
      <c r="C2261">
        <v>1003.46</v>
      </c>
      <c r="D2261">
        <v>1044.1300000000001</v>
      </c>
      <c r="E2261">
        <v>-3.8951089000000001E-2</v>
      </c>
      <c r="F2261">
        <v>-3.9729975000000001E-2</v>
      </c>
    </row>
    <row r="2262" spans="1:6" x14ac:dyDescent="0.35">
      <c r="A2262" t="s">
        <v>10</v>
      </c>
      <c r="B2262" s="1">
        <v>46056</v>
      </c>
      <c r="C2262">
        <v>75.540000000000006</v>
      </c>
      <c r="D2262">
        <v>78.66</v>
      </c>
      <c r="E2262">
        <v>-3.9664378E-2</v>
      </c>
      <c r="F2262">
        <v>-4.047245E-2</v>
      </c>
    </row>
    <row r="2263" spans="1:6" x14ac:dyDescent="0.35">
      <c r="A2263" t="s">
        <v>11</v>
      </c>
      <c r="B2263" s="1">
        <v>46056</v>
      </c>
      <c r="C2263">
        <v>328.93</v>
      </c>
      <c r="D2263">
        <v>333.84</v>
      </c>
      <c r="E2263">
        <v>-1.4707644000000001E-2</v>
      </c>
      <c r="F2263">
        <v>-1.4816874000000001E-2</v>
      </c>
    </row>
    <row r="2264" spans="1:6" x14ac:dyDescent="0.35">
      <c r="A2264" t="s">
        <v>6</v>
      </c>
      <c r="B2264" s="1">
        <v>46057</v>
      </c>
      <c r="C2264">
        <v>200.19</v>
      </c>
      <c r="D2264">
        <v>242.11</v>
      </c>
      <c r="E2264">
        <v>-0.17314443900000001</v>
      </c>
      <c r="F2264">
        <v>-0.19012525299999999</v>
      </c>
    </row>
    <row r="2265" spans="1:6" x14ac:dyDescent="0.35">
      <c r="A2265" t="s">
        <v>7</v>
      </c>
      <c r="B2265" s="1">
        <v>46057</v>
      </c>
      <c r="C2265">
        <v>308.05</v>
      </c>
      <c r="D2265">
        <v>320.33</v>
      </c>
      <c r="E2265">
        <v>-3.8335466999999998E-2</v>
      </c>
      <c r="F2265">
        <v>-3.9089606999999998E-2</v>
      </c>
    </row>
    <row r="2266" spans="1:6" x14ac:dyDescent="0.35">
      <c r="A2266" t="s">
        <v>8</v>
      </c>
      <c r="B2266" s="1">
        <v>46057</v>
      </c>
      <c r="C2266">
        <v>353.67</v>
      </c>
      <c r="D2266">
        <v>349.63</v>
      </c>
      <c r="E2266">
        <v>1.1555073000000001E-2</v>
      </c>
      <c r="F2266">
        <v>1.1488823E-2</v>
      </c>
    </row>
    <row r="2267" spans="1:6" x14ac:dyDescent="0.35">
      <c r="A2267" t="s">
        <v>9</v>
      </c>
      <c r="B2267" s="1">
        <v>46057</v>
      </c>
      <c r="C2267">
        <v>1107.1199999999999</v>
      </c>
      <c r="D2267">
        <v>1003.46</v>
      </c>
      <c r="E2267">
        <v>0.10330257299999999</v>
      </c>
      <c r="F2267">
        <v>9.8308020999999995E-2</v>
      </c>
    </row>
    <row r="2268" spans="1:6" x14ac:dyDescent="0.35">
      <c r="A2268" t="s">
        <v>10</v>
      </c>
      <c r="B2268" s="1">
        <v>46057</v>
      </c>
      <c r="C2268">
        <v>73.73</v>
      </c>
      <c r="D2268">
        <v>75.540000000000006</v>
      </c>
      <c r="E2268">
        <v>-2.3960815999999999E-2</v>
      </c>
      <c r="F2268">
        <v>-2.4252545E-2</v>
      </c>
    </row>
    <row r="2269" spans="1:6" x14ac:dyDescent="0.35">
      <c r="A2269" t="s">
        <v>11</v>
      </c>
      <c r="B2269" s="1">
        <v>46057</v>
      </c>
      <c r="C2269">
        <v>329.95</v>
      </c>
      <c r="D2269">
        <v>328.93</v>
      </c>
      <c r="E2269">
        <v>3.1009639999999999E-3</v>
      </c>
      <c r="F2269">
        <v>3.096166E-3</v>
      </c>
    </row>
    <row r="2270" spans="1:6" x14ac:dyDescent="0.35">
      <c r="A2270" t="s">
        <v>6</v>
      </c>
      <c r="B2270" s="1">
        <v>46058</v>
      </c>
      <c r="C2270">
        <v>192.5</v>
      </c>
      <c r="D2270">
        <v>200.19</v>
      </c>
      <c r="E2270">
        <v>-3.8413507E-2</v>
      </c>
      <c r="F2270">
        <v>-3.9170761999999998E-2</v>
      </c>
    </row>
    <row r="2271" spans="1:6" x14ac:dyDescent="0.35">
      <c r="A2271" t="s">
        <v>7</v>
      </c>
      <c r="B2271" s="1">
        <v>46058</v>
      </c>
      <c r="C2271">
        <v>310.51</v>
      </c>
      <c r="D2271">
        <v>308.05</v>
      </c>
      <c r="E2271">
        <v>7.9857169999999998E-3</v>
      </c>
      <c r="F2271">
        <v>7.9539999999999993E-3</v>
      </c>
    </row>
    <row r="2272" spans="1:6" x14ac:dyDescent="0.35">
      <c r="A2272" t="s">
        <v>8</v>
      </c>
      <c r="B2272" s="1">
        <v>46058</v>
      </c>
      <c r="C2272">
        <v>354.62</v>
      </c>
      <c r="D2272">
        <v>353.67</v>
      </c>
      <c r="E2272">
        <v>2.6861200000000002E-3</v>
      </c>
      <c r="F2272">
        <v>2.682519E-3</v>
      </c>
    </row>
    <row r="2273" spans="1:6" x14ac:dyDescent="0.35">
      <c r="A2273" t="s">
        <v>9</v>
      </c>
      <c r="B2273" s="1">
        <v>46058</v>
      </c>
      <c r="C2273">
        <v>1020.84</v>
      </c>
      <c r="D2273">
        <v>1107.1199999999999</v>
      </c>
      <c r="E2273">
        <v>-7.7931931999999995E-2</v>
      </c>
      <c r="F2273">
        <v>-8.1136231000000003E-2</v>
      </c>
    </row>
    <row r="2274" spans="1:6" x14ac:dyDescent="0.35">
      <c r="A2274" t="s">
        <v>10</v>
      </c>
      <c r="B2274" s="1">
        <v>46058</v>
      </c>
      <c r="C2274">
        <v>74.209999999999994</v>
      </c>
      <c r="D2274">
        <v>73.73</v>
      </c>
      <c r="E2274">
        <v>6.5102399999999996E-3</v>
      </c>
      <c r="F2274">
        <v>6.48914E-3</v>
      </c>
    </row>
    <row r="2275" spans="1:6" x14ac:dyDescent="0.35">
      <c r="A2275" t="s">
        <v>11</v>
      </c>
      <c r="B2275" s="1">
        <v>46058</v>
      </c>
      <c r="C2275">
        <v>329.13</v>
      </c>
      <c r="D2275">
        <v>329.95</v>
      </c>
      <c r="E2275">
        <v>-2.4852250000000002E-3</v>
      </c>
      <c r="F2275">
        <v>-2.4883180000000002E-3</v>
      </c>
    </row>
    <row r="2276" spans="1:6" x14ac:dyDescent="0.35">
      <c r="A2276" t="s">
        <v>6</v>
      </c>
      <c r="B2276" s="1">
        <v>46059</v>
      </c>
      <c r="C2276">
        <v>208.44</v>
      </c>
      <c r="D2276">
        <v>192.5</v>
      </c>
      <c r="E2276">
        <v>8.2805194999999998E-2</v>
      </c>
      <c r="F2276">
        <v>7.9555076000000002E-2</v>
      </c>
    </row>
    <row r="2277" spans="1:6" x14ac:dyDescent="0.35">
      <c r="A2277" t="s">
        <v>7</v>
      </c>
      <c r="B2277" s="1">
        <v>46059</v>
      </c>
      <c r="C2277">
        <v>332.92</v>
      </c>
      <c r="D2277">
        <v>310.51</v>
      </c>
      <c r="E2277">
        <v>7.2171588999999994E-2</v>
      </c>
      <c r="F2277">
        <v>6.9686113999999993E-2</v>
      </c>
    </row>
    <row r="2278" spans="1:6" x14ac:dyDescent="0.35">
      <c r="A2278" t="s">
        <v>8</v>
      </c>
      <c r="B2278" s="1">
        <v>46059</v>
      </c>
      <c r="C2278">
        <v>359.15</v>
      </c>
      <c r="D2278">
        <v>354.62</v>
      </c>
      <c r="E2278">
        <v>1.2774237000000001E-2</v>
      </c>
      <c r="F2278">
        <v>1.2693335E-2</v>
      </c>
    </row>
    <row r="2279" spans="1:6" x14ac:dyDescent="0.35">
      <c r="A2279" t="s">
        <v>9</v>
      </c>
      <c r="B2279" s="1">
        <v>46059</v>
      </c>
      <c r="C2279">
        <v>1058.18</v>
      </c>
      <c r="D2279">
        <v>1020.84</v>
      </c>
      <c r="E2279">
        <v>3.6577720000000001E-2</v>
      </c>
      <c r="F2279">
        <v>3.5924632999999997E-2</v>
      </c>
    </row>
    <row r="2280" spans="1:6" x14ac:dyDescent="0.35">
      <c r="A2280" t="s">
        <v>10</v>
      </c>
      <c r="B2280" s="1">
        <v>46059</v>
      </c>
      <c r="C2280">
        <v>80.28</v>
      </c>
      <c r="D2280">
        <v>74.209999999999994</v>
      </c>
      <c r="E2280">
        <v>8.1794906000000001E-2</v>
      </c>
      <c r="F2280">
        <v>7.8621611999999994E-2</v>
      </c>
    </row>
    <row r="2281" spans="1:6" x14ac:dyDescent="0.35">
      <c r="A2281" t="s">
        <v>11</v>
      </c>
      <c r="B2281" s="1">
        <v>46059</v>
      </c>
      <c r="C2281">
        <v>331.58</v>
      </c>
      <c r="D2281">
        <v>329.13</v>
      </c>
      <c r="E2281">
        <v>7.4438669999999998E-3</v>
      </c>
      <c r="F2281">
        <v>7.416298E-3</v>
      </c>
    </row>
    <row r="2282" spans="1:6" x14ac:dyDescent="0.35">
      <c r="A2282" t="s">
        <v>6</v>
      </c>
      <c r="B2282" s="1">
        <v>46062</v>
      </c>
      <c r="C2282">
        <v>216</v>
      </c>
      <c r="D2282">
        <v>208.44</v>
      </c>
      <c r="E2282">
        <v>3.6269429999999998E-2</v>
      </c>
      <c r="F2282">
        <v>3.5627178000000002E-2</v>
      </c>
    </row>
    <row r="2283" spans="1:6" x14ac:dyDescent="0.35">
      <c r="A2283" t="s">
        <v>7</v>
      </c>
      <c r="B2283" s="1">
        <v>46062</v>
      </c>
      <c r="C2283">
        <v>343.94</v>
      </c>
      <c r="D2283">
        <v>332.92</v>
      </c>
      <c r="E2283">
        <v>3.3101045000000003E-2</v>
      </c>
      <c r="F2283">
        <v>3.2565003000000002E-2</v>
      </c>
    </row>
    <row r="2284" spans="1:6" x14ac:dyDescent="0.35">
      <c r="A2284" t="s">
        <v>8</v>
      </c>
      <c r="B2284" s="1">
        <v>46062</v>
      </c>
      <c r="C2284">
        <v>359.66</v>
      </c>
      <c r="D2284">
        <v>359.15</v>
      </c>
      <c r="E2284">
        <v>1.4200199999999999E-3</v>
      </c>
      <c r="F2284">
        <v>1.4190120000000001E-3</v>
      </c>
    </row>
    <row r="2285" spans="1:6" x14ac:dyDescent="0.35">
      <c r="A2285" t="s">
        <v>9</v>
      </c>
      <c r="B2285" s="1">
        <v>46062</v>
      </c>
      <c r="C2285">
        <v>1044.67</v>
      </c>
      <c r="D2285">
        <v>1058.18</v>
      </c>
      <c r="E2285">
        <v>-1.2767204000000001E-2</v>
      </c>
      <c r="F2285">
        <v>-1.2849405E-2</v>
      </c>
    </row>
    <row r="2286" spans="1:6" x14ac:dyDescent="0.35">
      <c r="A2286" t="s">
        <v>10</v>
      </c>
      <c r="B2286" s="1">
        <v>46062</v>
      </c>
      <c r="C2286">
        <v>82.35</v>
      </c>
      <c r="D2286">
        <v>80.28</v>
      </c>
      <c r="E2286">
        <v>2.5784753000000001E-2</v>
      </c>
      <c r="F2286">
        <v>2.5457932999999999E-2</v>
      </c>
    </row>
    <row r="2287" spans="1:6" x14ac:dyDescent="0.35">
      <c r="A2287" t="s">
        <v>11</v>
      </c>
      <c r="B2287" s="1">
        <v>46062</v>
      </c>
      <c r="C2287">
        <v>325.58</v>
      </c>
      <c r="D2287">
        <v>331.58</v>
      </c>
      <c r="E2287">
        <v>-1.8095180999999998E-2</v>
      </c>
      <c r="F2287">
        <v>-1.8260901E-2</v>
      </c>
    </row>
    <row r="2288" spans="1:6" x14ac:dyDescent="0.35">
      <c r="A2288" t="s">
        <v>6</v>
      </c>
      <c r="B2288" s="1">
        <v>46063</v>
      </c>
      <c r="C2288">
        <v>213.57</v>
      </c>
      <c r="D2288">
        <v>216</v>
      </c>
      <c r="E2288">
        <v>-1.125E-2</v>
      </c>
      <c r="F2288">
        <v>-1.1313760000000001E-2</v>
      </c>
    </row>
    <row r="2289" spans="1:6" x14ac:dyDescent="0.35">
      <c r="A2289" t="s">
        <v>7</v>
      </c>
      <c r="B2289" s="1">
        <v>46063</v>
      </c>
      <c r="C2289">
        <v>340.44</v>
      </c>
      <c r="D2289">
        <v>343.94</v>
      </c>
      <c r="E2289">
        <v>-1.0176194E-2</v>
      </c>
      <c r="F2289">
        <v>-1.0228325E-2</v>
      </c>
    </row>
    <row r="2290" spans="1:6" x14ac:dyDescent="0.35">
      <c r="A2290" t="s">
        <v>8</v>
      </c>
      <c r="B2290" s="1">
        <v>46063</v>
      </c>
      <c r="C2290">
        <v>363.2</v>
      </c>
      <c r="D2290">
        <v>359.66</v>
      </c>
      <c r="E2290">
        <v>9.8426290000000003E-3</v>
      </c>
      <c r="F2290">
        <v>9.7945059999999997E-3</v>
      </c>
    </row>
    <row r="2291" spans="1:6" x14ac:dyDescent="0.35">
      <c r="A2291" t="s">
        <v>9</v>
      </c>
      <c r="B2291" s="1">
        <v>46063</v>
      </c>
      <c r="C2291">
        <v>1025</v>
      </c>
      <c r="D2291">
        <v>1044.67</v>
      </c>
      <c r="E2291">
        <v>-1.8828912999999999E-2</v>
      </c>
      <c r="F2291">
        <v>-1.9008433000000002E-2</v>
      </c>
    </row>
    <row r="2292" spans="1:6" x14ac:dyDescent="0.35">
      <c r="A2292" t="s">
        <v>10</v>
      </c>
      <c r="B2292" s="1">
        <v>46063</v>
      </c>
      <c r="C2292">
        <v>82.01</v>
      </c>
      <c r="D2292">
        <v>82.35</v>
      </c>
      <c r="E2292">
        <v>-4.1287190000000003E-3</v>
      </c>
      <c r="F2292">
        <v>-4.1372659999999997E-3</v>
      </c>
    </row>
    <row r="2293" spans="1:6" x14ac:dyDescent="0.35">
      <c r="A2293" t="s">
        <v>11</v>
      </c>
      <c r="B2293" s="1">
        <v>46063</v>
      </c>
      <c r="C2293">
        <v>328.17</v>
      </c>
      <c r="D2293">
        <v>325.58</v>
      </c>
      <c r="E2293">
        <v>7.9550339999999997E-3</v>
      </c>
      <c r="F2293">
        <v>7.9235599999999996E-3</v>
      </c>
    </row>
    <row r="2294" spans="1:6" x14ac:dyDescent="0.35">
      <c r="A2294" t="s">
        <v>6</v>
      </c>
      <c r="B2294" s="1">
        <v>46064</v>
      </c>
      <c r="C2294">
        <v>213.58</v>
      </c>
      <c r="D2294">
        <v>213.57</v>
      </c>
      <c r="E2294">
        <v>4.6823100000000002E-5</v>
      </c>
      <c r="F2294">
        <v>4.6822E-5</v>
      </c>
    </row>
    <row r="2295" spans="1:6" x14ac:dyDescent="0.35">
      <c r="A2295" t="s">
        <v>7</v>
      </c>
      <c r="B2295" s="1">
        <v>46064</v>
      </c>
      <c r="C2295">
        <v>342.76</v>
      </c>
      <c r="D2295">
        <v>340.44</v>
      </c>
      <c r="E2295">
        <v>6.8147099999999999E-3</v>
      </c>
      <c r="F2295">
        <v>6.7915950000000001E-3</v>
      </c>
    </row>
    <row r="2296" spans="1:6" x14ac:dyDescent="0.35">
      <c r="A2296" t="s">
        <v>8</v>
      </c>
      <c r="B2296" s="1">
        <v>46064</v>
      </c>
      <c r="C2296">
        <v>354.01</v>
      </c>
      <c r="D2296">
        <v>363.2</v>
      </c>
      <c r="E2296">
        <v>-2.5302862999999998E-2</v>
      </c>
      <c r="F2296">
        <v>-2.5628484999999999E-2</v>
      </c>
    </row>
    <row r="2297" spans="1:6" x14ac:dyDescent="0.35">
      <c r="A2297" t="s">
        <v>9</v>
      </c>
      <c r="B2297" s="1">
        <v>46064</v>
      </c>
      <c r="C2297">
        <v>1015.21</v>
      </c>
      <c r="D2297">
        <v>1025</v>
      </c>
      <c r="E2297">
        <v>-9.5512199999999992E-3</v>
      </c>
      <c r="F2297">
        <v>-9.5971249999999998E-3</v>
      </c>
    </row>
    <row r="2298" spans="1:6" x14ac:dyDescent="0.35">
      <c r="A2298" t="s">
        <v>10</v>
      </c>
      <c r="B2298" s="1">
        <v>46064</v>
      </c>
      <c r="C2298">
        <v>81.34</v>
      </c>
      <c r="D2298">
        <v>82.01</v>
      </c>
      <c r="E2298">
        <v>-8.1697349999999992E-3</v>
      </c>
      <c r="F2298">
        <v>-8.2032909999999997E-3</v>
      </c>
    </row>
    <row r="2299" spans="1:6" x14ac:dyDescent="0.35">
      <c r="A2299" t="s">
        <v>11</v>
      </c>
      <c r="B2299" s="1">
        <v>46064</v>
      </c>
      <c r="C2299">
        <v>329.24</v>
      </c>
      <c r="D2299">
        <v>328.17</v>
      </c>
      <c r="E2299">
        <v>3.2605049999999999E-3</v>
      </c>
      <c r="F2299">
        <v>3.2552010000000001E-3</v>
      </c>
    </row>
    <row r="2300" spans="1:6" x14ac:dyDescent="0.35">
      <c r="A2300" t="s">
        <v>6</v>
      </c>
      <c r="B2300" s="1">
        <v>46065</v>
      </c>
      <c r="C2300">
        <v>205.94</v>
      </c>
      <c r="D2300">
        <v>213.58</v>
      </c>
      <c r="E2300">
        <v>-3.577114E-2</v>
      </c>
      <c r="F2300">
        <v>-3.6426606E-2</v>
      </c>
    </row>
    <row r="2301" spans="1:6" x14ac:dyDescent="0.35">
      <c r="A2301" t="s">
        <v>7</v>
      </c>
      <c r="B2301" s="1">
        <v>46065</v>
      </c>
      <c r="C2301">
        <v>331.17</v>
      </c>
      <c r="D2301">
        <v>342.76</v>
      </c>
      <c r="E2301">
        <v>-3.3813746999999998E-2</v>
      </c>
      <c r="F2301">
        <v>-3.4398655E-2</v>
      </c>
    </row>
    <row r="2302" spans="1:6" x14ac:dyDescent="0.35">
      <c r="A2302" t="s">
        <v>8</v>
      </c>
      <c r="B2302" s="1">
        <v>46065</v>
      </c>
      <c r="C2302">
        <v>342.88</v>
      </c>
      <c r="D2302">
        <v>354.01</v>
      </c>
      <c r="E2302">
        <v>-3.1439790000000002E-2</v>
      </c>
      <c r="F2302">
        <v>-3.1944630000000002E-2</v>
      </c>
    </row>
    <row r="2303" spans="1:6" x14ac:dyDescent="0.35">
      <c r="A2303" t="s">
        <v>9</v>
      </c>
      <c r="B2303" s="1">
        <v>46065</v>
      </c>
      <c r="C2303">
        <v>1038.27</v>
      </c>
      <c r="D2303">
        <v>1015.21</v>
      </c>
      <c r="E2303">
        <v>2.2714511999999999E-2</v>
      </c>
      <c r="F2303">
        <v>2.2460378999999999E-2</v>
      </c>
    </row>
    <row r="2304" spans="1:6" x14ac:dyDescent="0.35">
      <c r="A2304" t="s">
        <v>10</v>
      </c>
      <c r="B2304" s="1">
        <v>46065</v>
      </c>
      <c r="C2304">
        <v>78.23</v>
      </c>
      <c r="D2304">
        <v>81.34</v>
      </c>
      <c r="E2304">
        <v>-3.8234571000000002E-2</v>
      </c>
      <c r="F2304">
        <v>-3.8984695E-2</v>
      </c>
    </row>
    <row r="2305" spans="1:6" x14ac:dyDescent="0.35">
      <c r="A2305" t="s">
        <v>11</v>
      </c>
      <c r="B2305" s="1">
        <v>46065</v>
      </c>
      <c r="C2305">
        <v>324.18</v>
      </c>
      <c r="D2305">
        <v>329.24</v>
      </c>
      <c r="E2305">
        <v>-1.5368728E-2</v>
      </c>
      <c r="F2305">
        <v>-1.5488050999999999E-2</v>
      </c>
    </row>
    <row r="2306" spans="1:6" x14ac:dyDescent="0.35">
      <c r="A2306" t="s">
        <v>6</v>
      </c>
      <c r="B2306" s="1">
        <v>46066</v>
      </c>
      <c r="C2306">
        <v>207.32</v>
      </c>
      <c r="D2306">
        <v>205.94</v>
      </c>
      <c r="E2306">
        <v>6.700981E-3</v>
      </c>
      <c r="F2306">
        <v>6.6786290000000002E-3</v>
      </c>
    </row>
    <row r="2307" spans="1:6" x14ac:dyDescent="0.35">
      <c r="A2307" t="s">
        <v>7</v>
      </c>
      <c r="B2307" s="1">
        <v>46066</v>
      </c>
      <c r="C2307">
        <v>325.17</v>
      </c>
      <c r="D2307">
        <v>331.17</v>
      </c>
      <c r="E2307">
        <v>-1.8117583E-2</v>
      </c>
      <c r="F2307">
        <v>-1.8283715999999998E-2</v>
      </c>
    </row>
    <row r="2308" spans="1:6" x14ac:dyDescent="0.35">
      <c r="A2308" t="s">
        <v>8</v>
      </c>
      <c r="B2308" s="1">
        <v>46066</v>
      </c>
      <c r="C2308">
        <v>337.5</v>
      </c>
      <c r="D2308">
        <v>342.88</v>
      </c>
      <c r="E2308">
        <v>-1.5690620999999998E-2</v>
      </c>
      <c r="F2308">
        <v>-1.5815020999999999E-2</v>
      </c>
    </row>
    <row r="2309" spans="1:6" x14ac:dyDescent="0.35">
      <c r="A2309" t="s">
        <v>9</v>
      </c>
      <c r="B2309" s="1">
        <v>46066</v>
      </c>
      <c r="C2309">
        <v>1040</v>
      </c>
      <c r="D2309">
        <v>1038.27</v>
      </c>
      <c r="E2309">
        <v>1.666233E-3</v>
      </c>
      <c r="F2309">
        <v>1.6648469999999999E-3</v>
      </c>
    </row>
    <row r="2310" spans="1:6" x14ac:dyDescent="0.35">
      <c r="A2310" t="s">
        <v>10</v>
      </c>
      <c r="B2310" s="1">
        <v>46066</v>
      </c>
      <c r="C2310">
        <v>78.61</v>
      </c>
      <c r="D2310">
        <v>78.23</v>
      </c>
      <c r="E2310">
        <v>4.8574719999999998E-3</v>
      </c>
      <c r="F2310">
        <v>4.8457120000000003E-3</v>
      </c>
    </row>
    <row r="2311" spans="1:6" x14ac:dyDescent="0.35">
      <c r="A2311" t="s">
        <v>11</v>
      </c>
      <c r="B2311" s="1">
        <v>46066</v>
      </c>
      <c r="C2311">
        <v>314.08</v>
      </c>
      <c r="D2311">
        <v>324.18</v>
      </c>
      <c r="E2311">
        <v>-3.1155531E-2</v>
      </c>
      <c r="F2311">
        <v>-3.1651186999999997E-2</v>
      </c>
    </row>
    <row r="2312" spans="1:6" x14ac:dyDescent="0.35">
      <c r="A2312" t="s">
        <v>6</v>
      </c>
      <c r="B2312" s="1">
        <v>46070</v>
      </c>
      <c r="C2312">
        <v>203.08</v>
      </c>
      <c r="D2312">
        <v>207.32</v>
      </c>
      <c r="E2312">
        <v>-2.0451476E-2</v>
      </c>
      <c r="F2312">
        <v>-2.0663503E-2</v>
      </c>
    </row>
    <row r="2313" spans="1:6" x14ac:dyDescent="0.35">
      <c r="A2313" t="s">
        <v>7</v>
      </c>
      <c r="B2313" s="1">
        <v>46070</v>
      </c>
      <c r="C2313">
        <v>332.54</v>
      </c>
      <c r="D2313">
        <v>325.17</v>
      </c>
      <c r="E2313">
        <v>2.2665068E-2</v>
      </c>
      <c r="F2313">
        <v>2.2412030999999999E-2</v>
      </c>
    </row>
    <row r="2314" spans="1:6" x14ac:dyDescent="0.35">
      <c r="A2314" t="s">
        <v>8</v>
      </c>
      <c r="B2314" s="1">
        <v>46070</v>
      </c>
      <c r="C2314">
        <v>344.53</v>
      </c>
      <c r="D2314">
        <v>337.5</v>
      </c>
      <c r="E2314">
        <v>2.0829629999999998E-2</v>
      </c>
      <c r="F2314">
        <v>2.0615659000000001E-2</v>
      </c>
    </row>
    <row r="2315" spans="1:6" x14ac:dyDescent="0.35">
      <c r="A2315" t="s">
        <v>9</v>
      </c>
      <c r="B2315" s="1">
        <v>46070</v>
      </c>
      <c r="C2315">
        <v>1036.05</v>
      </c>
      <c r="D2315">
        <v>1040</v>
      </c>
      <c r="E2315">
        <v>-3.798077E-3</v>
      </c>
      <c r="F2315">
        <v>-3.8053079999999999E-3</v>
      </c>
    </row>
    <row r="2316" spans="1:6" x14ac:dyDescent="0.35">
      <c r="A2316" t="s">
        <v>10</v>
      </c>
      <c r="B2316" s="1">
        <v>46070</v>
      </c>
      <c r="C2316">
        <v>79.010000000000005</v>
      </c>
      <c r="D2316">
        <v>78.61</v>
      </c>
      <c r="E2316">
        <v>5.0884110000000001E-3</v>
      </c>
      <c r="F2316">
        <v>5.0755089999999997E-3</v>
      </c>
    </row>
    <row r="2317" spans="1:6" x14ac:dyDescent="0.35">
      <c r="A2317" t="s">
        <v>11</v>
      </c>
      <c r="B2317" s="1">
        <v>46070</v>
      </c>
      <c r="C2317">
        <v>319.5</v>
      </c>
      <c r="D2317">
        <v>314.08</v>
      </c>
      <c r="E2317">
        <v>1.7256750000000001E-2</v>
      </c>
      <c r="F2317">
        <v>1.7109543000000001E-2</v>
      </c>
    </row>
    <row r="2318" spans="1:6" x14ac:dyDescent="0.35">
      <c r="A2318" t="s">
        <v>6</v>
      </c>
      <c r="B2318" s="1">
        <v>46071</v>
      </c>
      <c r="C2318">
        <v>200.12</v>
      </c>
      <c r="D2318">
        <v>203.08</v>
      </c>
      <c r="E2318">
        <v>-1.4575537E-2</v>
      </c>
      <c r="F2318">
        <v>-1.4682802999999999E-2</v>
      </c>
    </row>
    <row r="2319" spans="1:6" x14ac:dyDescent="0.35">
      <c r="A2319" t="s">
        <v>7</v>
      </c>
      <c r="B2319" s="1">
        <v>46071</v>
      </c>
      <c r="C2319">
        <v>333.51</v>
      </c>
      <c r="D2319">
        <v>332.54</v>
      </c>
      <c r="E2319">
        <v>2.9169420000000001E-3</v>
      </c>
      <c r="F2319">
        <v>2.9126960000000002E-3</v>
      </c>
    </row>
    <row r="2320" spans="1:6" x14ac:dyDescent="0.35">
      <c r="A2320" t="s">
        <v>8</v>
      </c>
      <c r="B2320" s="1">
        <v>46071</v>
      </c>
      <c r="C2320">
        <v>346.24</v>
      </c>
      <c r="D2320">
        <v>344.53</v>
      </c>
      <c r="E2320">
        <v>4.9632829999999998E-3</v>
      </c>
      <c r="F2320">
        <v>4.9510070000000003E-3</v>
      </c>
    </row>
    <row r="2321" spans="1:6" x14ac:dyDescent="0.35">
      <c r="A2321" t="s">
        <v>9</v>
      </c>
      <c r="B2321" s="1">
        <v>46071</v>
      </c>
      <c r="C2321">
        <v>1020.56</v>
      </c>
      <c r="D2321">
        <v>1036.05</v>
      </c>
      <c r="E2321">
        <v>-1.4951015999999999E-2</v>
      </c>
      <c r="F2321">
        <v>-1.5063909E-2</v>
      </c>
    </row>
    <row r="2322" spans="1:6" x14ac:dyDescent="0.35">
      <c r="A2322" t="s">
        <v>10</v>
      </c>
      <c r="B2322" s="1">
        <v>46071</v>
      </c>
      <c r="C2322">
        <v>79.09</v>
      </c>
      <c r="D2322">
        <v>79.010000000000005</v>
      </c>
      <c r="E2322">
        <v>1.01253E-3</v>
      </c>
      <c r="F2322">
        <v>1.0120179999999999E-3</v>
      </c>
    </row>
    <row r="2323" spans="1:6" x14ac:dyDescent="0.35">
      <c r="A2323" t="s">
        <v>11</v>
      </c>
      <c r="B2323" s="1">
        <v>46071</v>
      </c>
      <c r="C2323">
        <v>320.3</v>
      </c>
      <c r="D2323">
        <v>319.5</v>
      </c>
      <c r="E2323">
        <v>2.5039120000000001E-3</v>
      </c>
      <c r="F2323">
        <v>2.5007829999999999E-3</v>
      </c>
    </row>
    <row r="2324" spans="1:6" x14ac:dyDescent="0.35">
      <c r="A2324" t="s">
        <v>6</v>
      </c>
      <c r="B2324" s="1">
        <v>46072</v>
      </c>
      <c r="C2324">
        <v>203.37</v>
      </c>
      <c r="D2324">
        <v>200.12</v>
      </c>
      <c r="E2324">
        <v>1.6240256000000002E-2</v>
      </c>
      <c r="F2324">
        <v>1.6109793000000001E-2</v>
      </c>
    </row>
    <row r="2325" spans="1:6" x14ac:dyDescent="0.35">
      <c r="A2325" t="s">
        <v>7</v>
      </c>
      <c r="B2325" s="1">
        <v>46072</v>
      </c>
      <c r="C2325">
        <v>333.99</v>
      </c>
      <c r="D2325">
        <v>333.51</v>
      </c>
      <c r="E2325">
        <v>1.4392369999999999E-3</v>
      </c>
      <c r="F2325">
        <v>1.438202E-3</v>
      </c>
    </row>
    <row r="2326" spans="1:6" x14ac:dyDescent="0.35">
      <c r="A2326" t="s">
        <v>8</v>
      </c>
      <c r="B2326" s="1">
        <v>46072</v>
      </c>
      <c r="C2326">
        <v>342.65</v>
      </c>
      <c r="D2326">
        <v>346.24</v>
      </c>
      <c r="E2326">
        <v>-1.0368531E-2</v>
      </c>
      <c r="F2326">
        <v>-1.0422658E-2</v>
      </c>
    </row>
    <row r="2327" spans="1:6" x14ac:dyDescent="0.35">
      <c r="A2327" t="s">
        <v>9</v>
      </c>
      <c r="B2327" s="1">
        <v>46072</v>
      </c>
      <c r="C2327">
        <v>1023.22</v>
      </c>
      <c r="D2327">
        <v>1020.56</v>
      </c>
      <c r="E2327">
        <v>2.6064119999999998E-3</v>
      </c>
      <c r="F2327">
        <v>2.6030210000000001E-3</v>
      </c>
    </row>
    <row r="2328" spans="1:6" x14ac:dyDescent="0.35">
      <c r="A2328" t="s">
        <v>10</v>
      </c>
      <c r="B2328" s="1">
        <v>46072</v>
      </c>
      <c r="C2328">
        <v>79.61</v>
      </c>
      <c r="D2328">
        <v>79.09</v>
      </c>
      <c r="E2328">
        <v>6.5747879999999998E-3</v>
      </c>
      <c r="F2328">
        <v>6.5532689999999996E-3</v>
      </c>
    </row>
    <row r="2329" spans="1:6" x14ac:dyDescent="0.35">
      <c r="A2329" t="s">
        <v>11</v>
      </c>
      <c r="B2329" s="1">
        <v>46072</v>
      </c>
      <c r="C2329">
        <v>318.93</v>
      </c>
      <c r="D2329">
        <v>320.3</v>
      </c>
      <c r="E2329">
        <v>-4.2772399999999999E-3</v>
      </c>
      <c r="F2329">
        <v>-4.2864139999999997E-3</v>
      </c>
    </row>
    <row r="2330" spans="1:6" x14ac:dyDescent="0.35">
      <c r="A2330" t="s">
        <v>6</v>
      </c>
      <c r="B2330" s="1">
        <v>46073</v>
      </c>
      <c r="C2330">
        <v>200.15</v>
      </c>
      <c r="D2330">
        <v>203.37</v>
      </c>
      <c r="E2330">
        <v>-1.583321E-2</v>
      </c>
      <c r="F2330">
        <v>-1.5959895000000002E-2</v>
      </c>
    </row>
    <row r="2331" spans="1:6" x14ac:dyDescent="0.35">
      <c r="A2331" t="s">
        <v>7</v>
      </c>
      <c r="B2331" s="1">
        <v>46073</v>
      </c>
      <c r="C2331">
        <v>332.65</v>
      </c>
      <c r="D2331">
        <v>333.99</v>
      </c>
      <c r="E2331">
        <v>-4.0120959999999997E-3</v>
      </c>
      <c r="F2331">
        <v>-4.0201660000000004E-3</v>
      </c>
    </row>
    <row r="2332" spans="1:6" x14ac:dyDescent="0.35">
      <c r="A2332" t="s">
        <v>8</v>
      </c>
      <c r="B2332" s="1">
        <v>46073</v>
      </c>
      <c r="C2332">
        <v>346.18</v>
      </c>
      <c r="D2332">
        <v>342.65</v>
      </c>
      <c r="E2332">
        <v>1.0302057999999999E-2</v>
      </c>
      <c r="F2332">
        <v>1.0249352999999999E-2</v>
      </c>
    </row>
    <row r="2333" spans="1:6" x14ac:dyDescent="0.35">
      <c r="A2333" t="s">
        <v>9</v>
      </c>
      <c r="B2333" s="1">
        <v>46073</v>
      </c>
      <c r="C2333">
        <v>1009.52</v>
      </c>
      <c r="D2333">
        <v>1023.22</v>
      </c>
      <c r="E2333">
        <v>-1.3389105E-2</v>
      </c>
      <c r="F2333">
        <v>-1.3479547E-2</v>
      </c>
    </row>
    <row r="2334" spans="1:6" x14ac:dyDescent="0.35">
      <c r="A2334" t="s">
        <v>10</v>
      </c>
      <c r="B2334" s="1">
        <v>46073</v>
      </c>
      <c r="C2334">
        <v>79.48</v>
      </c>
      <c r="D2334">
        <v>79.61</v>
      </c>
      <c r="E2334">
        <v>-1.632961E-3</v>
      </c>
      <c r="F2334">
        <v>-1.634295E-3</v>
      </c>
    </row>
    <row r="2335" spans="1:6" x14ac:dyDescent="0.35">
      <c r="A2335" t="s">
        <v>11</v>
      </c>
      <c r="B2335" s="1">
        <v>46073</v>
      </c>
      <c r="C2335">
        <v>320.95</v>
      </c>
      <c r="D2335">
        <v>318.93</v>
      </c>
      <c r="E2335">
        <v>6.3336779999999997E-3</v>
      </c>
      <c r="F2335">
        <v>6.3137050000000002E-3</v>
      </c>
    </row>
    <row r="2336" spans="1:6" x14ac:dyDescent="0.35">
      <c r="A2336" t="s">
        <v>6</v>
      </c>
      <c r="B2336" s="1">
        <v>46076</v>
      </c>
      <c r="C2336">
        <v>196.6</v>
      </c>
      <c r="D2336">
        <v>200.15</v>
      </c>
      <c r="E2336">
        <v>-1.7736697999999999E-2</v>
      </c>
      <c r="F2336">
        <v>-1.7895878E-2</v>
      </c>
    </row>
    <row r="2337" spans="1:6" x14ac:dyDescent="0.35">
      <c r="A2337" t="s">
        <v>7</v>
      </c>
      <c r="B2337" s="1">
        <v>46076</v>
      </c>
      <c r="C2337">
        <v>330.34</v>
      </c>
      <c r="D2337">
        <v>332.65</v>
      </c>
      <c r="E2337">
        <v>-6.9442360000000003E-3</v>
      </c>
      <c r="F2337">
        <v>-6.9684589999999998E-3</v>
      </c>
    </row>
    <row r="2338" spans="1:6" x14ac:dyDescent="0.35">
      <c r="A2338" t="s">
        <v>8</v>
      </c>
      <c r="B2338" s="1">
        <v>46076</v>
      </c>
      <c r="C2338">
        <v>321.24</v>
      </c>
      <c r="D2338">
        <v>346.18</v>
      </c>
      <c r="E2338">
        <v>-7.2043445999999997E-2</v>
      </c>
      <c r="F2338">
        <v>-7.4770364000000006E-2</v>
      </c>
    </row>
    <row r="2339" spans="1:6" x14ac:dyDescent="0.35">
      <c r="A2339" t="s">
        <v>9</v>
      </c>
      <c r="B2339" s="1">
        <v>46076</v>
      </c>
      <c r="C2339">
        <v>1058.56</v>
      </c>
      <c r="D2339">
        <v>1009.52</v>
      </c>
      <c r="E2339">
        <v>4.8577542000000001E-2</v>
      </c>
      <c r="F2339">
        <v>4.7434523999999999E-2</v>
      </c>
    </row>
    <row r="2340" spans="1:6" x14ac:dyDescent="0.35">
      <c r="A2340" t="s">
        <v>10</v>
      </c>
      <c r="B2340" s="1">
        <v>46076</v>
      </c>
      <c r="C2340">
        <v>77.790000000000006</v>
      </c>
      <c r="D2340">
        <v>79.48</v>
      </c>
      <c r="E2340">
        <v>-2.1263211000000001E-2</v>
      </c>
      <c r="F2340">
        <v>-2.1492529E-2</v>
      </c>
    </row>
    <row r="2341" spans="1:6" x14ac:dyDescent="0.35">
      <c r="A2341" t="s">
        <v>11</v>
      </c>
      <c r="B2341" s="1">
        <v>46076</v>
      </c>
      <c r="C2341">
        <v>306.52</v>
      </c>
      <c r="D2341">
        <v>320.95</v>
      </c>
      <c r="E2341">
        <v>-4.4960274000000001E-2</v>
      </c>
      <c r="F2341">
        <v>-4.6002342000000002E-2</v>
      </c>
    </row>
    <row r="2342" spans="1:6" x14ac:dyDescent="0.35">
      <c r="A2342" t="s">
        <v>6</v>
      </c>
      <c r="B2342" s="1">
        <v>46077</v>
      </c>
      <c r="C2342">
        <v>213.84</v>
      </c>
      <c r="D2342">
        <v>196.6</v>
      </c>
      <c r="E2342">
        <v>8.7690743000000002E-2</v>
      </c>
      <c r="F2342">
        <v>8.4056863999999995E-2</v>
      </c>
    </row>
    <row r="2343" spans="1:6" x14ac:dyDescent="0.35">
      <c r="A2343" t="s">
        <v>7</v>
      </c>
      <c r="B2343" s="1">
        <v>46077</v>
      </c>
      <c r="C2343">
        <v>325.49</v>
      </c>
      <c r="D2343">
        <v>330.34</v>
      </c>
      <c r="E2343">
        <v>-1.4681843E-2</v>
      </c>
      <c r="F2343">
        <v>-1.4790688E-2</v>
      </c>
    </row>
    <row r="2344" spans="1:6" x14ac:dyDescent="0.35">
      <c r="A2344" t="s">
        <v>8</v>
      </c>
      <c r="B2344" s="1">
        <v>46077</v>
      </c>
      <c r="C2344">
        <v>320.48</v>
      </c>
      <c r="D2344">
        <v>321.24</v>
      </c>
      <c r="E2344">
        <v>-2.365832E-3</v>
      </c>
      <c r="F2344">
        <v>-2.368635E-3</v>
      </c>
    </row>
    <row r="2345" spans="1:6" x14ac:dyDescent="0.35">
      <c r="A2345" t="s">
        <v>9</v>
      </c>
      <c r="B2345" s="1">
        <v>46077</v>
      </c>
      <c r="C2345">
        <v>1042.1500000000001</v>
      </c>
      <c r="D2345">
        <v>1058.56</v>
      </c>
      <c r="E2345">
        <v>-1.5502192E-2</v>
      </c>
      <c r="F2345">
        <v>-1.5623606999999999E-2</v>
      </c>
    </row>
    <row r="2346" spans="1:6" x14ac:dyDescent="0.35">
      <c r="A2346" t="s">
        <v>10</v>
      </c>
      <c r="B2346" s="1">
        <v>46077</v>
      </c>
      <c r="C2346">
        <v>78.39</v>
      </c>
      <c r="D2346">
        <v>77.790000000000006</v>
      </c>
      <c r="E2346">
        <v>7.7130740000000003E-3</v>
      </c>
      <c r="F2346">
        <v>7.6834800000000003E-3</v>
      </c>
    </row>
    <row r="2347" spans="1:6" x14ac:dyDescent="0.35">
      <c r="A2347" t="s">
        <v>11</v>
      </c>
      <c r="B2347" s="1">
        <v>46077</v>
      </c>
      <c r="C2347">
        <v>307.22000000000003</v>
      </c>
      <c r="D2347">
        <v>306.52</v>
      </c>
      <c r="E2347">
        <v>2.283701E-3</v>
      </c>
      <c r="F2347">
        <v>2.2810970000000002E-3</v>
      </c>
    </row>
    <row r="2348" spans="1:6" x14ac:dyDescent="0.35">
      <c r="A2348" t="s">
        <v>6</v>
      </c>
      <c r="B2348" s="1">
        <v>46078</v>
      </c>
      <c r="C2348">
        <v>210.86</v>
      </c>
      <c r="D2348">
        <v>213.84</v>
      </c>
      <c r="E2348">
        <v>-1.3935652999999999E-2</v>
      </c>
      <c r="F2348">
        <v>-1.4033666E-2</v>
      </c>
    </row>
    <row r="2349" spans="1:6" x14ac:dyDescent="0.35">
      <c r="A2349" t="s">
        <v>7</v>
      </c>
      <c r="B2349" s="1">
        <v>46078</v>
      </c>
      <c r="C2349">
        <v>332.31</v>
      </c>
      <c r="D2349">
        <v>325.49</v>
      </c>
      <c r="E2349">
        <v>2.0953025E-2</v>
      </c>
      <c r="F2349">
        <v>2.0736529E-2</v>
      </c>
    </row>
    <row r="2350" spans="1:6" x14ac:dyDescent="0.35">
      <c r="A2350" t="s">
        <v>8</v>
      </c>
      <c r="B2350" s="1">
        <v>46078</v>
      </c>
      <c r="C2350">
        <v>327.08999999999997</v>
      </c>
      <c r="D2350">
        <v>320.48</v>
      </c>
      <c r="E2350">
        <v>2.0625312E-2</v>
      </c>
      <c r="F2350">
        <v>2.0415490000000001E-2</v>
      </c>
    </row>
    <row r="2351" spans="1:6" x14ac:dyDescent="0.35">
      <c r="A2351" t="s">
        <v>9</v>
      </c>
      <c r="B2351" s="1">
        <v>46078</v>
      </c>
      <c r="C2351">
        <v>1028.83</v>
      </c>
      <c r="D2351">
        <v>1042.1500000000001</v>
      </c>
      <c r="E2351">
        <v>-1.2781270000000001E-2</v>
      </c>
      <c r="F2351">
        <v>-1.2863652999999999E-2</v>
      </c>
    </row>
    <row r="2352" spans="1:6" x14ac:dyDescent="0.35">
      <c r="A2352" t="s">
        <v>10</v>
      </c>
      <c r="B2352" s="1">
        <v>46078</v>
      </c>
      <c r="C2352">
        <v>80.92</v>
      </c>
      <c r="D2352">
        <v>78.39</v>
      </c>
      <c r="E2352">
        <v>3.2274524999999998E-2</v>
      </c>
      <c r="F2352">
        <v>3.1764644000000002E-2</v>
      </c>
    </row>
    <row r="2353" spans="1:6" x14ac:dyDescent="0.35">
      <c r="A2353" t="s">
        <v>11</v>
      </c>
      <c r="B2353" s="1">
        <v>46078</v>
      </c>
      <c r="C2353">
        <v>312.99</v>
      </c>
      <c r="D2353">
        <v>307.22000000000003</v>
      </c>
      <c r="E2353">
        <v>1.8781328999999999E-2</v>
      </c>
      <c r="F2353">
        <v>1.8607137999999999E-2</v>
      </c>
    </row>
    <row r="2354" spans="1:6" x14ac:dyDescent="0.35">
      <c r="A2354" t="s">
        <v>6</v>
      </c>
      <c r="B2354" s="1">
        <v>46079</v>
      </c>
      <c r="C2354">
        <v>203.68</v>
      </c>
      <c r="D2354">
        <v>210.86</v>
      </c>
      <c r="E2354">
        <v>-3.4051028999999997E-2</v>
      </c>
      <c r="F2354">
        <v>-3.4644270999999997E-2</v>
      </c>
    </row>
    <row r="2355" spans="1:6" x14ac:dyDescent="0.35">
      <c r="A2355" t="s">
        <v>7</v>
      </c>
      <c r="B2355" s="1">
        <v>46079</v>
      </c>
      <c r="C2355">
        <v>321.7</v>
      </c>
      <c r="D2355">
        <v>332.31</v>
      </c>
      <c r="E2355">
        <v>-3.1928019000000002E-2</v>
      </c>
      <c r="F2355">
        <v>-3.2448834000000003E-2</v>
      </c>
    </row>
    <row r="2356" spans="1:6" x14ac:dyDescent="0.35">
      <c r="A2356" t="s">
        <v>8</v>
      </c>
      <c r="B2356" s="1">
        <v>46079</v>
      </c>
      <c r="C2356">
        <v>335.32</v>
      </c>
      <c r="D2356">
        <v>327.08999999999997</v>
      </c>
      <c r="E2356">
        <v>2.5161270999999999E-2</v>
      </c>
      <c r="F2356">
        <v>2.4849936999999999E-2</v>
      </c>
    </row>
    <row r="2357" spans="1:6" x14ac:dyDescent="0.35">
      <c r="A2357" t="s">
        <v>9</v>
      </c>
      <c r="B2357" s="1">
        <v>46079</v>
      </c>
      <c r="C2357">
        <v>1022.02</v>
      </c>
      <c r="D2357">
        <v>1028.83</v>
      </c>
      <c r="E2357">
        <v>-6.6191690000000003E-3</v>
      </c>
      <c r="F2357">
        <v>-6.6411730000000002E-3</v>
      </c>
    </row>
    <row r="2358" spans="1:6" x14ac:dyDescent="0.35">
      <c r="A2358" t="s">
        <v>10</v>
      </c>
      <c r="B2358" s="1">
        <v>46079</v>
      </c>
      <c r="C2358">
        <v>79.290000000000006</v>
      </c>
      <c r="D2358">
        <v>80.92</v>
      </c>
      <c r="E2358">
        <v>-2.0143352E-2</v>
      </c>
      <c r="F2358">
        <v>-2.0348995000000002E-2</v>
      </c>
    </row>
    <row r="2359" spans="1:6" x14ac:dyDescent="0.35">
      <c r="A2359" t="s">
        <v>11</v>
      </c>
      <c r="B2359" s="1">
        <v>46079</v>
      </c>
      <c r="C2359">
        <v>316.7</v>
      </c>
      <c r="D2359">
        <v>312.99</v>
      </c>
      <c r="E2359">
        <v>1.1853414E-2</v>
      </c>
      <c r="F2359">
        <v>1.1783712E-2</v>
      </c>
    </row>
    <row r="2360" spans="1:6" x14ac:dyDescent="0.35">
      <c r="A2360" t="s">
        <v>6</v>
      </c>
      <c r="B2360" s="1">
        <v>46080</v>
      </c>
      <c r="C2360">
        <v>200.21</v>
      </c>
      <c r="D2360">
        <v>203.68</v>
      </c>
      <c r="E2360">
        <v>-1.7036527999999999E-2</v>
      </c>
      <c r="F2360">
        <v>-1.7183318999999999E-2</v>
      </c>
    </row>
    <row r="2361" spans="1:6" x14ac:dyDescent="0.35">
      <c r="A2361" t="s">
        <v>7</v>
      </c>
      <c r="B2361" s="1">
        <v>46080</v>
      </c>
      <c r="C2361">
        <v>319.55</v>
      </c>
      <c r="D2361">
        <v>321.7</v>
      </c>
      <c r="E2361">
        <v>-6.683245E-3</v>
      </c>
      <c r="F2361">
        <v>-6.7056779999999996E-3</v>
      </c>
    </row>
    <row r="2362" spans="1:6" x14ac:dyDescent="0.35">
      <c r="A2362" t="s">
        <v>8</v>
      </c>
      <c r="B2362" s="1">
        <v>46080</v>
      </c>
      <c r="C2362">
        <v>308.89999999999998</v>
      </c>
      <c r="D2362">
        <v>335.32</v>
      </c>
      <c r="E2362">
        <v>-7.8790409000000006E-2</v>
      </c>
      <c r="F2362">
        <v>-8.2067699999999993E-2</v>
      </c>
    </row>
    <row r="2363" spans="1:6" x14ac:dyDescent="0.35">
      <c r="A2363" t="s">
        <v>9</v>
      </c>
      <c r="B2363" s="1">
        <v>46080</v>
      </c>
      <c r="C2363">
        <v>1051.99</v>
      </c>
      <c r="D2363">
        <v>1022.02</v>
      </c>
      <c r="E2363">
        <v>2.9324279000000002E-2</v>
      </c>
      <c r="F2363">
        <v>2.8902548E-2</v>
      </c>
    </row>
    <row r="2364" spans="1:6" x14ac:dyDescent="0.35">
      <c r="A2364" t="s">
        <v>10</v>
      </c>
      <c r="B2364" s="1">
        <v>46080</v>
      </c>
      <c r="C2364">
        <v>81.69</v>
      </c>
      <c r="D2364">
        <v>79.290000000000006</v>
      </c>
      <c r="E2364">
        <v>3.0268633999999999E-2</v>
      </c>
      <c r="F2364">
        <v>2.9819577999999999E-2</v>
      </c>
    </row>
    <row r="2365" spans="1:6" x14ac:dyDescent="0.35">
      <c r="A2365" t="s">
        <v>11</v>
      </c>
      <c r="B2365" s="1">
        <v>46080</v>
      </c>
      <c r="C2365">
        <v>320.14</v>
      </c>
      <c r="D2365">
        <v>316.7</v>
      </c>
      <c r="E2365">
        <v>1.0862014999999999E-2</v>
      </c>
      <c r="F2365">
        <v>1.0803447000000001E-2</v>
      </c>
    </row>
    <row r="2366" spans="1:6" x14ac:dyDescent="0.35">
      <c r="A2366" t="s">
        <v>6</v>
      </c>
      <c r="B2366" s="1">
        <v>46083</v>
      </c>
      <c r="C2366">
        <v>198.62</v>
      </c>
      <c r="D2366">
        <v>200.21</v>
      </c>
      <c r="E2366">
        <v>-7.9416609999999992E-3</v>
      </c>
      <c r="F2366">
        <v>-7.9733640000000001E-3</v>
      </c>
    </row>
    <row r="2367" spans="1:6" x14ac:dyDescent="0.35">
      <c r="A2367" t="s">
        <v>7</v>
      </c>
      <c r="B2367" s="1">
        <v>46083</v>
      </c>
      <c r="C2367">
        <v>318.82</v>
      </c>
      <c r="D2367">
        <v>319.55</v>
      </c>
      <c r="E2367">
        <v>-2.284463E-3</v>
      </c>
      <c r="F2367">
        <v>-2.2870759999999999E-3</v>
      </c>
    </row>
    <row r="2368" spans="1:6" x14ac:dyDescent="0.35">
      <c r="A2368" t="s">
        <v>8</v>
      </c>
      <c r="B2368" s="1">
        <v>46083</v>
      </c>
      <c r="C2368">
        <v>307.43</v>
      </c>
      <c r="D2368">
        <v>308.89999999999998</v>
      </c>
      <c r="E2368">
        <v>-4.7588220000000002E-3</v>
      </c>
      <c r="F2368">
        <v>-4.7701810000000001E-3</v>
      </c>
    </row>
    <row r="2369" spans="1:6" x14ac:dyDescent="0.35">
      <c r="A2369" t="s">
        <v>9</v>
      </c>
      <c r="B2369" s="1">
        <v>46083</v>
      </c>
      <c r="C2369">
        <v>1017.97</v>
      </c>
      <c r="D2369">
        <v>1051.99</v>
      </c>
      <c r="E2369">
        <v>-3.233871E-2</v>
      </c>
      <c r="F2369">
        <v>-3.2873159999999998E-2</v>
      </c>
    </row>
    <row r="2370" spans="1:6" x14ac:dyDescent="0.35">
      <c r="A2370" t="s">
        <v>10</v>
      </c>
      <c r="B2370" s="1">
        <v>46083</v>
      </c>
      <c r="C2370">
        <v>80.86</v>
      </c>
      <c r="D2370">
        <v>81.69</v>
      </c>
      <c r="E2370">
        <v>-1.0160361999999999E-2</v>
      </c>
      <c r="F2370">
        <v>-1.0212331E-2</v>
      </c>
    </row>
    <row r="2371" spans="1:6" x14ac:dyDescent="0.35">
      <c r="A2371" t="s">
        <v>11</v>
      </c>
      <c r="B2371" s="1">
        <v>46083</v>
      </c>
      <c r="C2371">
        <v>320.51</v>
      </c>
      <c r="D2371">
        <v>320.14</v>
      </c>
      <c r="E2371">
        <v>1.155744E-3</v>
      </c>
      <c r="F2371">
        <v>1.155077E-3</v>
      </c>
    </row>
    <row r="2372" spans="1:6" x14ac:dyDescent="0.35">
      <c r="A2372" t="s">
        <v>6</v>
      </c>
      <c r="B2372" s="1">
        <v>46084</v>
      </c>
      <c r="C2372">
        <v>190.95</v>
      </c>
      <c r="D2372">
        <v>198.62</v>
      </c>
      <c r="E2372">
        <v>-3.8616454000000001E-2</v>
      </c>
      <c r="F2372">
        <v>-3.9381838000000002E-2</v>
      </c>
    </row>
    <row r="2373" spans="1:6" x14ac:dyDescent="0.35">
      <c r="A2373" t="s">
        <v>7</v>
      </c>
      <c r="B2373" s="1">
        <v>46084</v>
      </c>
      <c r="C2373">
        <v>313.83999999999997</v>
      </c>
      <c r="D2373">
        <v>318.82</v>
      </c>
      <c r="E2373">
        <v>-1.5620099E-2</v>
      </c>
      <c r="F2373">
        <v>-1.5743377999999999E-2</v>
      </c>
    </row>
    <row r="2374" spans="1:6" x14ac:dyDescent="0.35">
      <c r="A2374" t="s">
        <v>8</v>
      </c>
      <c r="B2374" s="1">
        <v>46084</v>
      </c>
      <c r="C2374">
        <v>307.82</v>
      </c>
      <c r="D2374">
        <v>307.43</v>
      </c>
      <c r="E2374">
        <v>1.2685820000000001E-3</v>
      </c>
      <c r="F2374">
        <v>1.2677770000000001E-3</v>
      </c>
    </row>
    <row r="2375" spans="1:6" x14ac:dyDescent="0.35">
      <c r="A2375" t="s">
        <v>9</v>
      </c>
      <c r="B2375" s="1">
        <v>46084</v>
      </c>
      <c r="C2375">
        <v>1007.73</v>
      </c>
      <c r="D2375">
        <v>1017.97</v>
      </c>
      <c r="E2375">
        <v>-1.0059235999999999E-2</v>
      </c>
      <c r="F2375">
        <v>-1.0110172000000001E-2</v>
      </c>
    </row>
    <row r="2376" spans="1:6" x14ac:dyDescent="0.35">
      <c r="A2376" t="s">
        <v>10</v>
      </c>
      <c r="B2376" s="1">
        <v>46084</v>
      </c>
      <c r="C2376">
        <v>77.510000000000005</v>
      </c>
      <c r="D2376">
        <v>80.86</v>
      </c>
      <c r="E2376">
        <v>-4.1429632000000001E-2</v>
      </c>
      <c r="F2376">
        <v>-4.2312304000000002E-2</v>
      </c>
    </row>
    <row r="2377" spans="1:6" x14ac:dyDescent="0.35">
      <c r="A2377" t="s">
        <v>11</v>
      </c>
      <c r="B2377" s="1">
        <v>46084</v>
      </c>
      <c r="C2377">
        <v>320.83</v>
      </c>
      <c r="D2377">
        <v>320.51</v>
      </c>
      <c r="E2377">
        <v>9.9840900000000002E-4</v>
      </c>
      <c r="F2377">
        <v>9.9791099999999998E-4</v>
      </c>
    </row>
    <row r="2378" spans="1:6" x14ac:dyDescent="0.35">
      <c r="A2378" t="s">
        <v>6</v>
      </c>
      <c r="B2378" s="1">
        <v>46085</v>
      </c>
      <c r="C2378">
        <v>202.07</v>
      </c>
      <c r="D2378">
        <v>190.95</v>
      </c>
      <c r="E2378">
        <v>5.8235139999999998E-2</v>
      </c>
      <c r="F2378">
        <v>5.6602557999999997E-2</v>
      </c>
    </row>
    <row r="2379" spans="1:6" x14ac:dyDescent="0.35">
      <c r="A2379" t="s">
        <v>7</v>
      </c>
      <c r="B2379" s="1">
        <v>46085</v>
      </c>
      <c r="C2379">
        <v>317.52999999999997</v>
      </c>
      <c r="D2379">
        <v>313.83999999999997</v>
      </c>
      <c r="E2379">
        <v>1.1757584E-2</v>
      </c>
      <c r="F2379">
        <v>1.1689E-2</v>
      </c>
    </row>
    <row r="2380" spans="1:6" x14ac:dyDescent="0.35">
      <c r="A2380" t="s">
        <v>8</v>
      </c>
      <c r="B2380" s="1">
        <v>46085</v>
      </c>
      <c r="C2380">
        <v>311.20999999999998</v>
      </c>
      <c r="D2380">
        <v>307.82</v>
      </c>
      <c r="E2380">
        <v>1.1012930000000001E-2</v>
      </c>
      <c r="F2380">
        <v>1.0952729E-2</v>
      </c>
    </row>
    <row r="2381" spans="1:6" x14ac:dyDescent="0.35">
      <c r="A2381" t="s">
        <v>9</v>
      </c>
      <c r="B2381" s="1">
        <v>46085</v>
      </c>
      <c r="C2381">
        <v>1003.57</v>
      </c>
      <c r="D2381">
        <v>1007.73</v>
      </c>
      <c r="E2381">
        <v>-4.1280900000000001E-3</v>
      </c>
      <c r="F2381">
        <v>-4.1366340000000001E-3</v>
      </c>
    </row>
    <row r="2382" spans="1:6" x14ac:dyDescent="0.35">
      <c r="A2382" t="s">
        <v>10</v>
      </c>
      <c r="B2382" s="1">
        <v>46085</v>
      </c>
      <c r="C2382">
        <v>78.09</v>
      </c>
      <c r="D2382">
        <v>77.510000000000005</v>
      </c>
      <c r="E2382">
        <v>7.4829049999999998E-3</v>
      </c>
      <c r="F2382">
        <v>7.4550470000000002E-3</v>
      </c>
    </row>
    <row r="2383" spans="1:6" x14ac:dyDescent="0.35">
      <c r="A2383" t="s">
        <v>11</v>
      </c>
      <c r="B2383" s="1">
        <v>46085</v>
      </c>
      <c r="C2383">
        <v>320.47000000000003</v>
      </c>
      <c r="D2383">
        <v>320.83</v>
      </c>
      <c r="E2383">
        <v>-1.1220900000000001E-3</v>
      </c>
      <c r="F2383">
        <v>-1.12272E-3</v>
      </c>
    </row>
    <row r="2384" spans="1:6" x14ac:dyDescent="0.35">
      <c r="A2384" t="s">
        <v>6</v>
      </c>
      <c r="B2384" s="1">
        <v>46086</v>
      </c>
      <c r="C2384">
        <v>199.45</v>
      </c>
      <c r="D2384">
        <v>202.07</v>
      </c>
      <c r="E2384">
        <v>-1.2965803999999999E-2</v>
      </c>
      <c r="F2384">
        <v>-1.3050594E-2</v>
      </c>
    </row>
    <row r="2385" spans="1:6" x14ac:dyDescent="0.35">
      <c r="A2385" t="s">
        <v>7</v>
      </c>
      <c r="B2385" s="1">
        <v>46086</v>
      </c>
      <c r="C2385">
        <v>332.77</v>
      </c>
      <c r="D2385">
        <v>317.52999999999997</v>
      </c>
      <c r="E2385">
        <v>4.7995465000000001E-2</v>
      </c>
      <c r="F2385">
        <v>4.6879259E-2</v>
      </c>
    </row>
    <row r="2386" spans="1:6" x14ac:dyDescent="0.35">
      <c r="A2386" t="s">
        <v>8</v>
      </c>
      <c r="B2386" s="1">
        <v>46086</v>
      </c>
      <c r="C2386">
        <v>307.20999999999998</v>
      </c>
      <c r="D2386">
        <v>311.20999999999998</v>
      </c>
      <c r="E2386">
        <v>-1.2853056999999999E-2</v>
      </c>
      <c r="F2386">
        <v>-1.2936372999999999E-2</v>
      </c>
    </row>
    <row r="2387" spans="1:6" x14ac:dyDescent="0.35">
      <c r="A2387" t="s">
        <v>9</v>
      </c>
      <c r="B2387" s="1">
        <v>46086</v>
      </c>
      <c r="C2387">
        <v>983.26</v>
      </c>
      <c r="D2387">
        <v>1003.57</v>
      </c>
      <c r="E2387">
        <v>-2.0237750999999998E-2</v>
      </c>
      <c r="F2387">
        <v>-2.0445339999999999E-2</v>
      </c>
    </row>
    <row r="2388" spans="1:6" x14ac:dyDescent="0.35">
      <c r="A2388" t="s">
        <v>10</v>
      </c>
      <c r="B2388" s="1">
        <v>46086</v>
      </c>
      <c r="C2388">
        <v>75.680000000000007</v>
      </c>
      <c r="D2388">
        <v>78.09</v>
      </c>
      <c r="E2388">
        <v>-3.0861825999999998E-2</v>
      </c>
      <c r="F2388">
        <v>-3.1348082999999999E-2</v>
      </c>
    </row>
    <row r="2389" spans="1:6" x14ac:dyDescent="0.35">
      <c r="A2389" t="s">
        <v>11</v>
      </c>
      <c r="B2389" s="1">
        <v>46086</v>
      </c>
      <c r="C2389">
        <v>319.8</v>
      </c>
      <c r="D2389">
        <v>320.47000000000003</v>
      </c>
      <c r="E2389">
        <v>-2.0906789999999998E-3</v>
      </c>
      <c r="F2389">
        <v>-2.0928679999999999E-3</v>
      </c>
    </row>
    <row r="2390" spans="1:6" x14ac:dyDescent="0.35">
      <c r="A2390" t="s">
        <v>6</v>
      </c>
      <c r="B2390" s="1">
        <v>46087</v>
      </c>
      <c r="C2390">
        <v>192.43</v>
      </c>
      <c r="D2390">
        <v>199.45</v>
      </c>
      <c r="E2390">
        <v>-3.5196790999999998E-2</v>
      </c>
      <c r="F2390">
        <v>-3.5831126999999997E-2</v>
      </c>
    </row>
    <row r="2391" spans="1:6" x14ac:dyDescent="0.35">
      <c r="A2391" t="s">
        <v>7</v>
      </c>
      <c r="B2391" s="1">
        <v>46087</v>
      </c>
      <c r="C2391">
        <v>330.48</v>
      </c>
      <c r="D2391">
        <v>332.77</v>
      </c>
      <c r="E2391">
        <v>-6.8816299999999997E-3</v>
      </c>
      <c r="F2391">
        <v>-6.905418E-3</v>
      </c>
    </row>
    <row r="2392" spans="1:6" x14ac:dyDescent="0.35">
      <c r="A2392" t="s">
        <v>8</v>
      </c>
      <c r="B2392" s="1">
        <v>46087</v>
      </c>
      <c r="C2392">
        <v>301</v>
      </c>
      <c r="D2392">
        <v>307.20999999999998</v>
      </c>
      <c r="E2392">
        <v>-2.0214185999999999E-2</v>
      </c>
      <c r="F2392">
        <v>-2.0421287999999999E-2</v>
      </c>
    </row>
    <row r="2393" spans="1:6" x14ac:dyDescent="0.35">
      <c r="A2393" t="s">
        <v>9</v>
      </c>
      <c r="B2393" s="1">
        <v>46087</v>
      </c>
      <c r="C2393">
        <v>990.33</v>
      </c>
      <c r="D2393">
        <v>983.26</v>
      </c>
      <c r="E2393">
        <v>7.1903669999999996E-3</v>
      </c>
      <c r="F2393">
        <v>7.1646390000000004E-3</v>
      </c>
    </row>
    <row r="2394" spans="1:6" x14ac:dyDescent="0.35">
      <c r="A2394" t="s">
        <v>10</v>
      </c>
      <c r="B2394" s="1">
        <v>46087</v>
      </c>
      <c r="C2394">
        <v>89.57</v>
      </c>
      <c r="D2394">
        <v>75.680000000000007</v>
      </c>
      <c r="E2394">
        <v>0.18353594100000001</v>
      </c>
      <c r="F2394">
        <v>0.16850651799999999</v>
      </c>
    </row>
    <row r="2395" spans="1:6" x14ac:dyDescent="0.35">
      <c r="A2395" t="s">
        <v>11</v>
      </c>
      <c r="B2395" s="1">
        <v>46087</v>
      </c>
      <c r="C2395">
        <v>317.36</v>
      </c>
      <c r="D2395">
        <v>319.8</v>
      </c>
      <c r="E2395">
        <v>-7.6297689999999998E-3</v>
      </c>
      <c r="F2395">
        <v>-7.6590240000000004E-3</v>
      </c>
    </row>
    <row r="2396" spans="1:6" x14ac:dyDescent="0.35">
      <c r="A2396" t="s">
        <v>6</v>
      </c>
      <c r="B2396" s="1">
        <v>46090</v>
      </c>
      <c r="C2396">
        <v>202.68</v>
      </c>
      <c r="D2396">
        <v>192.43</v>
      </c>
      <c r="E2396">
        <v>5.3266122999999999E-2</v>
      </c>
      <c r="F2396">
        <v>5.1895929E-2</v>
      </c>
    </row>
    <row r="2397" spans="1:6" x14ac:dyDescent="0.35">
      <c r="A2397" t="s">
        <v>7</v>
      </c>
      <c r="B2397" s="1">
        <v>46090</v>
      </c>
      <c r="C2397">
        <v>345.75</v>
      </c>
      <c r="D2397">
        <v>330.48</v>
      </c>
      <c r="E2397">
        <v>4.6205519E-2</v>
      </c>
      <c r="F2397">
        <v>4.5169827000000003E-2</v>
      </c>
    </row>
    <row r="2398" spans="1:6" x14ac:dyDescent="0.35">
      <c r="A2398" t="s">
        <v>8</v>
      </c>
      <c r="B2398" s="1">
        <v>46090</v>
      </c>
      <c r="C2398">
        <v>305.38</v>
      </c>
      <c r="D2398">
        <v>301</v>
      </c>
      <c r="E2398">
        <v>1.4551494999999999E-2</v>
      </c>
      <c r="F2398">
        <v>1.4446637999999999E-2</v>
      </c>
    </row>
    <row r="2399" spans="1:6" x14ac:dyDescent="0.35">
      <c r="A2399" t="s">
        <v>9</v>
      </c>
      <c r="B2399" s="1">
        <v>46090</v>
      </c>
      <c r="C2399">
        <v>1008.39</v>
      </c>
      <c r="D2399">
        <v>990.33</v>
      </c>
      <c r="E2399">
        <v>1.8236346000000001E-2</v>
      </c>
      <c r="F2399">
        <v>1.8072057999999998E-2</v>
      </c>
    </row>
    <row r="2400" spans="1:6" x14ac:dyDescent="0.35">
      <c r="A2400" t="s">
        <v>10</v>
      </c>
      <c r="B2400" s="1">
        <v>46090</v>
      </c>
      <c r="C2400">
        <v>92.65</v>
      </c>
      <c r="D2400">
        <v>89.57</v>
      </c>
      <c r="E2400">
        <v>3.4386513E-2</v>
      </c>
      <c r="F2400">
        <v>3.380851E-2</v>
      </c>
    </row>
    <row r="2401" spans="1:6" x14ac:dyDescent="0.35">
      <c r="A2401" t="s">
        <v>11</v>
      </c>
      <c r="B2401" s="1">
        <v>46090</v>
      </c>
      <c r="C2401">
        <v>315.97000000000003</v>
      </c>
      <c r="D2401">
        <v>317.36</v>
      </c>
      <c r="E2401">
        <v>-4.3798839999999997E-3</v>
      </c>
      <c r="F2401">
        <v>-4.3895039999999998E-3</v>
      </c>
    </row>
    <row r="2402" spans="1:6" x14ac:dyDescent="0.35">
      <c r="A2402" t="s">
        <v>6</v>
      </c>
      <c r="B2402" s="1">
        <v>46091</v>
      </c>
      <c r="C2402">
        <v>203.23</v>
      </c>
      <c r="D2402">
        <v>202.68</v>
      </c>
      <c r="E2402">
        <v>2.7136370000000001E-3</v>
      </c>
      <c r="F2402">
        <v>2.7099619999999998E-3</v>
      </c>
    </row>
    <row r="2403" spans="1:6" x14ac:dyDescent="0.35">
      <c r="A2403" t="s">
        <v>7</v>
      </c>
      <c r="B2403" s="1">
        <v>46091</v>
      </c>
      <c r="C2403">
        <v>342.58</v>
      </c>
      <c r="D2403">
        <v>345.75</v>
      </c>
      <c r="E2403">
        <v>-9.1684739999999994E-3</v>
      </c>
      <c r="F2403">
        <v>-9.2107630000000003E-3</v>
      </c>
    </row>
    <row r="2404" spans="1:6" x14ac:dyDescent="0.35">
      <c r="A2404" t="s">
        <v>8</v>
      </c>
      <c r="B2404" s="1">
        <v>46091</v>
      </c>
      <c r="C2404">
        <v>303.14999999999998</v>
      </c>
      <c r="D2404">
        <v>305.38</v>
      </c>
      <c r="E2404">
        <v>-7.3023769999999997E-3</v>
      </c>
      <c r="F2404">
        <v>-7.3291700000000003E-3</v>
      </c>
    </row>
    <row r="2405" spans="1:6" x14ac:dyDescent="0.35">
      <c r="A2405" t="s">
        <v>9</v>
      </c>
      <c r="B2405" s="1">
        <v>46091</v>
      </c>
      <c r="C2405">
        <v>1001.35</v>
      </c>
      <c r="D2405">
        <v>1008.39</v>
      </c>
      <c r="E2405">
        <v>-6.9814259999999998E-3</v>
      </c>
      <c r="F2405">
        <v>-7.0059099999999997E-3</v>
      </c>
    </row>
    <row r="2406" spans="1:6" x14ac:dyDescent="0.35">
      <c r="A2406" t="s">
        <v>10</v>
      </c>
      <c r="B2406" s="1">
        <v>46091</v>
      </c>
      <c r="C2406">
        <v>93.3</v>
      </c>
      <c r="D2406">
        <v>92.65</v>
      </c>
      <c r="E2406">
        <v>7.01565E-3</v>
      </c>
      <c r="F2406">
        <v>6.9911549999999998E-3</v>
      </c>
    </row>
    <row r="2407" spans="1:6" x14ac:dyDescent="0.35">
      <c r="A2407" t="s">
        <v>11</v>
      </c>
      <c r="B2407" s="1">
        <v>46091</v>
      </c>
      <c r="C2407">
        <v>314.43</v>
      </c>
      <c r="D2407">
        <v>315.97000000000003</v>
      </c>
      <c r="E2407">
        <v>-4.8738799999999997E-3</v>
      </c>
      <c r="F2407">
        <v>-4.8857969999999999E-3</v>
      </c>
    </row>
    <row r="2408" spans="1:6" x14ac:dyDescent="0.35">
      <c r="A2408" t="s">
        <v>6</v>
      </c>
      <c r="B2408" s="1">
        <v>46092</v>
      </c>
      <c r="C2408">
        <v>204.83</v>
      </c>
      <c r="D2408">
        <v>203.23</v>
      </c>
      <c r="E2408">
        <v>7.8728530000000008E-3</v>
      </c>
      <c r="F2408">
        <v>7.8420239999999995E-3</v>
      </c>
    </row>
    <row r="2409" spans="1:6" x14ac:dyDescent="0.35">
      <c r="A2409" t="s">
        <v>7</v>
      </c>
      <c r="B2409" s="1">
        <v>46092</v>
      </c>
      <c r="C2409">
        <v>341.57</v>
      </c>
      <c r="D2409">
        <v>342.58</v>
      </c>
      <c r="E2409">
        <v>-2.9482169999999999E-3</v>
      </c>
      <c r="F2409">
        <v>-2.9525710000000002E-3</v>
      </c>
    </row>
    <row r="2410" spans="1:6" x14ac:dyDescent="0.35">
      <c r="A2410" t="s">
        <v>8</v>
      </c>
      <c r="B2410" s="1">
        <v>46092</v>
      </c>
      <c r="C2410">
        <v>305.99</v>
      </c>
      <c r="D2410">
        <v>303.14999999999998</v>
      </c>
      <c r="E2410">
        <v>9.3682999999999995E-3</v>
      </c>
      <c r="F2410">
        <v>9.3246890000000006E-3</v>
      </c>
    </row>
    <row r="2411" spans="1:6" x14ac:dyDescent="0.35">
      <c r="A2411" t="s">
        <v>9</v>
      </c>
      <c r="B2411" s="1">
        <v>46092</v>
      </c>
      <c r="C2411">
        <v>999.84</v>
      </c>
      <c r="D2411">
        <v>1001.35</v>
      </c>
      <c r="E2411">
        <v>-1.5079640000000001E-3</v>
      </c>
      <c r="F2411">
        <v>-1.509102E-3</v>
      </c>
    </row>
    <row r="2412" spans="1:6" x14ac:dyDescent="0.35">
      <c r="A2412" t="s">
        <v>10</v>
      </c>
      <c r="B2412" s="1">
        <v>46092</v>
      </c>
      <c r="C2412">
        <v>90.44</v>
      </c>
      <c r="D2412">
        <v>93.3</v>
      </c>
      <c r="E2412">
        <v>-3.0653804999999999E-2</v>
      </c>
      <c r="F2412">
        <v>-3.1133460000000002E-2</v>
      </c>
    </row>
    <row r="2413" spans="1:6" x14ac:dyDescent="0.35">
      <c r="A2413" t="s">
        <v>11</v>
      </c>
      <c r="B2413" s="1">
        <v>46092</v>
      </c>
      <c r="C2413">
        <v>308.95999999999998</v>
      </c>
      <c r="D2413">
        <v>314.43</v>
      </c>
      <c r="E2413">
        <v>-1.7396558999999999E-2</v>
      </c>
      <c r="F2413">
        <v>-1.7549657E-2</v>
      </c>
    </row>
    <row r="2414" spans="1:6" x14ac:dyDescent="0.35">
      <c r="A2414" t="s">
        <v>6</v>
      </c>
      <c r="B2414" s="1">
        <v>46093</v>
      </c>
      <c r="C2414">
        <v>197.74</v>
      </c>
      <c r="D2414">
        <v>204.83</v>
      </c>
      <c r="E2414">
        <v>-3.4614069999999997E-2</v>
      </c>
      <c r="F2414">
        <v>-3.5227330000000001E-2</v>
      </c>
    </row>
    <row r="2415" spans="1:6" x14ac:dyDescent="0.35">
      <c r="A2415" t="s">
        <v>7</v>
      </c>
      <c r="B2415" s="1">
        <v>46093</v>
      </c>
      <c r="C2415">
        <v>335.97</v>
      </c>
      <c r="D2415">
        <v>341.57</v>
      </c>
      <c r="E2415">
        <v>-1.6394882999999999E-2</v>
      </c>
      <c r="F2415">
        <v>-1.6530765999999999E-2</v>
      </c>
    </row>
    <row r="2416" spans="1:6" x14ac:dyDescent="0.35">
      <c r="A2416" t="s">
        <v>8</v>
      </c>
      <c r="B2416" s="1">
        <v>46093</v>
      </c>
      <c r="C2416">
        <v>301.89</v>
      </c>
      <c r="D2416">
        <v>305.99</v>
      </c>
      <c r="E2416">
        <v>-1.3399131E-2</v>
      </c>
      <c r="F2416">
        <v>-1.3489709000000001E-2</v>
      </c>
    </row>
    <row r="2417" spans="1:6" x14ac:dyDescent="0.35">
      <c r="A2417" t="s">
        <v>9</v>
      </c>
      <c r="B2417" s="1">
        <v>46093</v>
      </c>
      <c r="C2417">
        <v>977.25</v>
      </c>
      <c r="D2417">
        <v>999.84</v>
      </c>
      <c r="E2417">
        <v>-2.2593615000000001E-2</v>
      </c>
      <c r="F2417">
        <v>-2.2852761999999999E-2</v>
      </c>
    </row>
    <row r="2418" spans="1:6" x14ac:dyDescent="0.35">
      <c r="A2418" t="s">
        <v>10</v>
      </c>
      <c r="B2418" s="1">
        <v>46093</v>
      </c>
      <c r="C2418">
        <v>87.67</v>
      </c>
      <c r="D2418">
        <v>90.44</v>
      </c>
      <c r="E2418">
        <v>-3.0628041000000002E-2</v>
      </c>
      <c r="F2418">
        <v>-3.1106881999999999E-2</v>
      </c>
    </row>
    <row r="2419" spans="1:6" x14ac:dyDescent="0.35">
      <c r="A2419" t="s">
        <v>11</v>
      </c>
      <c r="B2419" s="1">
        <v>46093</v>
      </c>
      <c r="C2419">
        <v>306.5</v>
      </c>
      <c r="D2419">
        <v>308.95999999999998</v>
      </c>
      <c r="E2419">
        <v>-7.9621959999999995E-3</v>
      </c>
      <c r="F2419">
        <v>-7.9940629999999992E-3</v>
      </c>
    </row>
    <row r="2420" spans="1:6" x14ac:dyDescent="0.35">
      <c r="A2420" t="s">
        <v>6</v>
      </c>
      <c r="B2420" s="1">
        <v>46094</v>
      </c>
      <c r="C2420">
        <v>193.39</v>
      </c>
      <c r="D2420">
        <v>197.74</v>
      </c>
      <c r="E2420">
        <v>-2.1998584000000002E-2</v>
      </c>
      <c r="F2420">
        <v>-2.2244160999999998E-2</v>
      </c>
    </row>
    <row r="2421" spans="1:6" x14ac:dyDescent="0.35">
      <c r="A2421" t="s">
        <v>7</v>
      </c>
      <c r="B2421" s="1">
        <v>46094</v>
      </c>
      <c r="C2421">
        <v>322.16000000000003</v>
      </c>
      <c r="D2421">
        <v>335.97</v>
      </c>
      <c r="E2421">
        <v>-4.1104860999999999E-2</v>
      </c>
      <c r="F2421">
        <v>-4.1973554000000003E-2</v>
      </c>
    </row>
    <row r="2422" spans="1:6" x14ac:dyDescent="0.35">
      <c r="A2422" t="s">
        <v>8</v>
      </c>
      <c r="B2422" s="1">
        <v>46094</v>
      </c>
      <c r="C2422">
        <v>299.95999999999998</v>
      </c>
      <c r="D2422">
        <v>301.89</v>
      </c>
      <c r="E2422">
        <v>-6.3930569999999997E-3</v>
      </c>
      <c r="F2422">
        <v>-6.4135800000000003E-3</v>
      </c>
    </row>
    <row r="2423" spans="1:6" x14ac:dyDescent="0.35">
      <c r="A2423" t="s">
        <v>9</v>
      </c>
      <c r="B2423" s="1">
        <v>46094</v>
      </c>
      <c r="C2423">
        <v>985.08</v>
      </c>
      <c r="D2423">
        <v>977.25</v>
      </c>
      <c r="E2423">
        <v>8.0122790000000006E-3</v>
      </c>
      <c r="F2423">
        <v>7.9803510000000001E-3</v>
      </c>
    </row>
    <row r="2424" spans="1:6" x14ac:dyDescent="0.35">
      <c r="A2424" t="s">
        <v>10</v>
      </c>
      <c r="B2424" s="1">
        <v>46094</v>
      </c>
      <c r="C2424">
        <v>87.86</v>
      </c>
      <c r="D2424">
        <v>87.67</v>
      </c>
      <c r="E2424">
        <v>2.1672179999999998E-3</v>
      </c>
      <c r="F2424">
        <v>2.1648729999999999E-3</v>
      </c>
    </row>
    <row r="2425" spans="1:6" x14ac:dyDescent="0.35">
      <c r="A2425" t="s">
        <v>11</v>
      </c>
      <c r="B2425" s="1">
        <v>46094</v>
      </c>
      <c r="C2425">
        <v>307.14</v>
      </c>
      <c r="D2425">
        <v>306.5</v>
      </c>
      <c r="E2425">
        <v>2.0880909999999998E-3</v>
      </c>
      <c r="F2425">
        <v>2.0859139999999999E-3</v>
      </c>
    </row>
    <row r="2426" spans="1:6" x14ac:dyDescent="0.35">
      <c r="A2426" t="s">
        <v>6</v>
      </c>
      <c r="B2426" s="1">
        <v>46097</v>
      </c>
      <c r="C2426">
        <v>196.58</v>
      </c>
      <c r="D2426">
        <v>193.39</v>
      </c>
      <c r="E2426">
        <v>1.6495164999999999E-2</v>
      </c>
      <c r="F2426">
        <v>1.6360598000000001E-2</v>
      </c>
    </row>
    <row r="2427" spans="1:6" x14ac:dyDescent="0.35">
      <c r="A2427" t="s">
        <v>7</v>
      </c>
      <c r="B2427" s="1">
        <v>46097</v>
      </c>
      <c r="C2427">
        <v>324.92</v>
      </c>
      <c r="D2427">
        <v>322.16000000000003</v>
      </c>
      <c r="E2427">
        <v>8.5671719999999996E-3</v>
      </c>
      <c r="F2427">
        <v>8.5306819999999995E-3</v>
      </c>
    </row>
    <row r="2428" spans="1:6" x14ac:dyDescent="0.35">
      <c r="A2428" t="s">
        <v>8</v>
      </c>
      <c r="B2428" s="1">
        <v>46097</v>
      </c>
      <c r="C2428">
        <v>298.2</v>
      </c>
      <c r="D2428">
        <v>299.95999999999998</v>
      </c>
      <c r="E2428">
        <v>-5.8674490000000003E-3</v>
      </c>
      <c r="F2428">
        <v>-5.8847300000000003E-3</v>
      </c>
    </row>
    <row r="2429" spans="1:6" x14ac:dyDescent="0.35">
      <c r="A2429" t="s">
        <v>9</v>
      </c>
      <c r="B2429" s="1">
        <v>46097</v>
      </c>
      <c r="C2429">
        <v>989.12</v>
      </c>
      <c r="D2429">
        <v>985.08</v>
      </c>
      <c r="E2429">
        <v>4.1011900000000002E-3</v>
      </c>
      <c r="F2429">
        <v>4.0928029999999999E-3</v>
      </c>
    </row>
    <row r="2430" spans="1:6" x14ac:dyDescent="0.35">
      <c r="A2430" t="s">
        <v>10</v>
      </c>
      <c r="B2430" s="1">
        <v>46097</v>
      </c>
      <c r="C2430">
        <v>91.58</v>
      </c>
      <c r="D2430">
        <v>87.86</v>
      </c>
      <c r="E2430">
        <v>4.2340086999999998E-2</v>
      </c>
      <c r="F2430">
        <v>4.1468269000000002E-2</v>
      </c>
    </row>
    <row r="2431" spans="1:6" x14ac:dyDescent="0.35">
      <c r="A2431" t="s">
        <v>11</v>
      </c>
      <c r="B2431" s="1">
        <v>46097</v>
      </c>
      <c r="C2431">
        <v>310.11</v>
      </c>
      <c r="D2431">
        <v>307.14</v>
      </c>
      <c r="E2431">
        <v>9.6698570000000005E-3</v>
      </c>
      <c r="F2431">
        <v>9.6234040000000003E-3</v>
      </c>
    </row>
    <row r="2432" spans="1:6" x14ac:dyDescent="0.35">
      <c r="A2432" t="s">
        <v>6</v>
      </c>
      <c r="B2432" s="1">
        <v>46098</v>
      </c>
      <c r="C2432">
        <v>196.31</v>
      </c>
      <c r="D2432">
        <v>196.58</v>
      </c>
      <c r="E2432">
        <v>-1.3734870000000001E-3</v>
      </c>
      <c r="F2432">
        <v>-1.374431E-3</v>
      </c>
    </row>
    <row r="2433" spans="1:6" x14ac:dyDescent="0.35">
      <c r="A2433" t="s">
        <v>7</v>
      </c>
      <c r="B2433" s="1">
        <v>46098</v>
      </c>
      <c r="C2433">
        <v>321.31</v>
      </c>
      <c r="D2433">
        <v>324.92</v>
      </c>
      <c r="E2433">
        <v>-1.1110427000000001E-2</v>
      </c>
      <c r="F2433">
        <v>-1.1172609E-2</v>
      </c>
    </row>
    <row r="2434" spans="1:6" x14ac:dyDescent="0.35">
      <c r="A2434" t="s">
        <v>8</v>
      </c>
      <c r="B2434" s="1">
        <v>46098</v>
      </c>
      <c r="C2434">
        <v>300.27</v>
      </c>
      <c r="D2434">
        <v>298.2</v>
      </c>
      <c r="E2434">
        <v>6.9416499999999997E-3</v>
      </c>
      <c r="F2434">
        <v>6.9176680000000001E-3</v>
      </c>
    </row>
    <row r="2435" spans="1:6" x14ac:dyDescent="0.35">
      <c r="A2435" t="s">
        <v>9</v>
      </c>
      <c r="B2435" s="1">
        <v>46098</v>
      </c>
      <c r="C2435">
        <v>930.35</v>
      </c>
      <c r="D2435">
        <v>989.12</v>
      </c>
      <c r="E2435">
        <v>-5.9416451000000002E-2</v>
      </c>
      <c r="F2435">
        <v>-6.1254799999999998E-2</v>
      </c>
    </row>
    <row r="2436" spans="1:6" x14ac:dyDescent="0.35">
      <c r="A2436" t="s">
        <v>10</v>
      </c>
      <c r="B2436" s="1">
        <v>46098</v>
      </c>
      <c r="C2436">
        <v>90.79</v>
      </c>
      <c r="D2436">
        <v>91.58</v>
      </c>
      <c r="E2436">
        <v>-8.6263380000000008E-3</v>
      </c>
      <c r="F2436">
        <v>-8.6637599999999995E-3</v>
      </c>
    </row>
    <row r="2437" spans="1:6" x14ac:dyDescent="0.35">
      <c r="A2437" t="s">
        <v>11</v>
      </c>
      <c r="B2437" s="1">
        <v>46098</v>
      </c>
      <c r="C2437">
        <v>308.45999999999998</v>
      </c>
      <c r="D2437">
        <v>310.11</v>
      </c>
      <c r="E2437">
        <v>-5.3206929999999996E-3</v>
      </c>
      <c r="F2437">
        <v>-5.3348980000000002E-3</v>
      </c>
    </row>
    <row r="2438" spans="1:6" x14ac:dyDescent="0.35">
      <c r="A2438" t="s">
        <v>6</v>
      </c>
      <c r="B2438" s="1">
        <v>46099</v>
      </c>
      <c r="C2438">
        <v>199.46</v>
      </c>
      <c r="D2438">
        <v>196.31</v>
      </c>
      <c r="E2438">
        <v>1.6046049999999999E-2</v>
      </c>
      <c r="F2438">
        <v>1.5918673000000001E-2</v>
      </c>
    </row>
    <row r="2439" spans="1:6" x14ac:dyDescent="0.35">
      <c r="A2439" t="s">
        <v>7</v>
      </c>
      <c r="B2439" s="1">
        <v>46099</v>
      </c>
      <c r="C2439">
        <v>315.93</v>
      </c>
      <c r="D2439">
        <v>321.31</v>
      </c>
      <c r="E2439">
        <v>-1.6743953999999998E-2</v>
      </c>
      <c r="F2439">
        <v>-1.6885719E-2</v>
      </c>
    </row>
    <row r="2440" spans="1:6" x14ac:dyDescent="0.35">
      <c r="A2440" t="s">
        <v>8</v>
      </c>
      <c r="B2440" s="1">
        <v>46099</v>
      </c>
      <c r="C2440">
        <v>294.39</v>
      </c>
      <c r="D2440">
        <v>300.27</v>
      </c>
      <c r="E2440">
        <v>-1.9582375999999999E-2</v>
      </c>
      <c r="F2440">
        <v>-1.9776650999999999E-2</v>
      </c>
    </row>
    <row r="2441" spans="1:6" x14ac:dyDescent="0.35">
      <c r="A2441" t="s">
        <v>9</v>
      </c>
      <c r="B2441" s="1">
        <v>46099</v>
      </c>
      <c r="C2441">
        <v>918.05</v>
      </c>
      <c r="D2441">
        <v>930.35</v>
      </c>
      <c r="E2441">
        <v>-1.3220831000000001E-2</v>
      </c>
      <c r="F2441">
        <v>-1.3309003999999999E-2</v>
      </c>
    </row>
    <row r="2442" spans="1:6" x14ac:dyDescent="0.35">
      <c r="A2442" t="s">
        <v>10</v>
      </c>
      <c r="B2442" s="1">
        <v>46099</v>
      </c>
      <c r="C2442">
        <v>87.62</v>
      </c>
      <c r="D2442">
        <v>90.79</v>
      </c>
      <c r="E2442">
        <v>-3.4915740000000001E-2</v>
      </c>
      <c r="F2442">
        <v>-3.5539864999999997E-2</v>
      </c>
    </row>
    <row r="2443" spans="1:6" x14ac:dyDescent="0.35">
      <c r="A2443" t="s">
        <v>11</v>
      </c>
      <c r="B2443" s="1">
        <v>46099</v>
      </c>
      <c r="C2443">
        <v>299.02</v>
      </c>
      <c r="D2443">
        <v>308.45999999999998</v>
      </c>
      <c r="E2443">
        <v>-3.0603643999999999E-2</v>
      </c>
      <c r="F2443">
        <v>-3.1081714999999999E-2</v>
      </c>
    </row>
    <row r="2444" spans="1:6" x14ac:dyDescent="0.35">
      <c r="A2444" t="s">
        <v>6</v>
      </c>
      <c r="B2444" s="1">
        <v>46100</v>
      </c>
      <c r="C2444">
        <v>205.27</v>
      </c>
      <c r="D2444">
        <v>199.46</v>
      </c>
      <c r="E2444">
        <v>2.9128647000000001E-2</v>
      </c>
      <c r="F2444">
        <v>2.8712471E-2</v>
      </c>
    </row>
    <row r="2445" spans="1:6" x14ac:dyDescent="0.35">
      <c r="A2445" t="s">
        <v>7</v>
      </c>
      <c r="B2445" s="1">
        <v>46100</v>
      </c>
      <c r="C2445">
        <v>319.83999999999997</v>
      </c>
      <c r="D2445">
        <v>315.93</v>
      </c>
      <c r="E2445">
        <v>1.2376158999999999E-2</v>
      </c>
      <c r="F2445">
        <v>1.2300201E-2</v>
      </c>
    </row>
    <row r="2446" spans="1:6" x14ac:dyDescent="0.35">
      <c r="A2446" t="s">
        <v>8</v>
      </c>
      <c r="B2446" s="1">
        <v>46100</v>
      </c>
      <c r="C2446">
        <v>294.93</v>
      </c>
      <c r="D2446">
        <v>294.39</v>
      </c>
      <c r="E2446">
        <v>1.834301E-3</v>
      </c>
      <c r="F2446">
        <v>1.832621E-3</v>
      </c>
    </row>
    <row r="2447" spans="1:6" x14ac:dyDescent="0.35">
      <c r="A2447" t="s">
        <v>9</v>
      </c>
      <c r="B2447" s="1">
        <v>46100</v>
      </c>
      <c r="C2447">
        <v>917.5</v>
      </c>
      <c r="D2447">
        <v>918.05</v>
      </c>
      <c r="E2447">
        <v>-5.9909600000000003E-4</v>
      </c>
      <c r="F2447">
        <v>-5.9927500000000002E-4</v>
      </c>
    </row>
    <row r="2448" spans="1:6" x14ac:dyDescent="0.35">
      <c r="A2448" t="s">
        <v>10</v>
      </c>
      <c r="B2448" s="1">
        <v>46100</v>
      </c>
      <c r="C2448">
        <v>89.53</v>
      </c>
      <c r="D2448">
        <v>87.62</v>
      </c>
      <c r="E2448">
        <v>2.1798675999999999E-2</v>
      </c>
      <c r="F2448">
        <v>2.1564481999999999E-2</v>
      </c>
    </row>
    <row r="2449" spans="1:6" x14ac:dyDescent="0.35">
      <c r="A2449" t="s">
        <v>11</v>
      </c>
      <c r="B2449" s="1">
        <v>46100</v>
      </c>
      <c r="C2449">
        <v>299.70999999999998</v>
      </c>
      <c r="D2449">
        <v>299.02</v>
      </c>
      <c r="E2449">
        <v>2.307538E-3</v>
      </c>
      <c r="F2449">
        <v>2.30488E-3</v>
      </c>
    </row>
    <row r="2450" spans="1:6" x14ac:dyDescent="0.35">
      <c r="A2450" t="s">
        <v>6</v>
      </c>
      <c r="B2450" s="1">
        <v>46101</v>
      </c>
      <c r="C2450">
        <v>201.33</v>
      </c>
      <c r="D2450">
        <v>205.27</v>
      </c>
      <c r="E2450">
        <v>-1.9194231999999999E-2</v>
      </c>
      <c r="F2450">
        <v>-1.9380833E-2</v>
      </c>
    </row>
    <row r="2451" spans="1:6" x14ac:dyDescent="0.35">
      <c r="A2451" t="s">
        <v>7</v>
      </c>
      <c r="B2451" s="1">
        <v>46101</v>
      </c>
      <c r="C2451">
        <v>310.51</v>
      </c>
      <c r="D2451">
        <v>319.83999999999997</v>
      </c>
      <c r="E2451">
        <v>-2.9170834999999999E-2</v>
      </c>
      <c r="F2451">
        <v>-2.9604763999999999E-2</v>
      </c>
    </row>
    <row r="2452" spans="1:6" x14ac:dyDescent="0.35">
      <c r="A2452" t="s">
        <v>8</v>
      </c>
      <c r="B2452" s="1">
        <v>46101</v>
      </c>
      <c r="C2452">
        <v>295.5</v>
      </c>
      <c r="D2452">
        <v>294.93</v>
      </c>
      <c r="E2452">
        <v>1.9326619999999999E-3</v>
      </c>
      <c r="F2452">
        <v>1.9307969999999999E-3</v>
      </c>
    </row>
    <row r="2453" spans="1:6" x14ac:dyDescent="0.35">
      <c r="A2453" t="s">
        <v>9</v>
      </c>
      <c r="B2453" s="1">
        <v>46101</v>
      </c>
      <c r="C2453">
        <v>906.7</v>
      </c>
      <c r="D2453">
        <v>917.5</v>
      </c>
      <c r="E2453">
        <v>-1.1771116999999999E-2</v>
      </c>
      <c r="F2453">
        <v>-1.1840945E-2</v>
      </c>
    </row>
    <row r="2454" spans="1:6" x14ac:dyDescent="0.35">
      <c r="A2454" t="s">
        <v>10</v>
      </c>
      <c r="B2454" s="1">
        <v>46101</v>
      </c>
      <c r="C2454">
        <v>87.91</v>
      </c>
      <c r="D2454">
        <v>89.53</v>
      </c>
      <c r="E2454">
        <v>-1.8094493999999999E-2</v>
      </c>
      <c r="F2454">
        <v>-1.8260201E-2</v>
      </c>
    </row>
    <row r="2455" spans="1:6" x14ac:dyDescent="0.35">
      <c r="A2455" t="s">
        <v>11</v>
      </c>
      <c r="B2455" s="1">
        <v>46101</v>
      </c>
      <c r="C2455">
        <v>301.62</v>
      </c>
      <c r="D2455">
        <v>299.70999999999998</v>
      </c>
      <c r="E2455">
        <v>6.3728270000000002E-3</v>
      </c>
      <c r="F2455">
        <v>6.3526060000000002E-3</v>
      </c>
    </row>
    <row r="2456" spans="1:6" x14ac:dyDescent="0.35">
      <c r="A2456" t="s">
        <v>6</v>
      </c>
      <c r="B2456" s="1">
        <v>46104</v>
      </c>
      <c r="C2456">
        <v>202.68</v>
      </c>
      <c r="D2456">
        <v>201.33</v>
      </c>
      <c r="E2456">
        <v>6.7054089999999998E-3</v>
      </c>
      <c r="F2456">
        <v>6.6830279999999997E-3</v>
      </c>
    </row>
    <row r="2457" spans="1:6" x14ac:dyDescent="0.35">
      <c r="A2457" t="s">
        <v>7</v>
      </c>
      <c r="B2457" s="1">
        <v>46104</v>
      </c>
      <c r="C2457">
        <v>322.51</v>
      </c>
      <c r="D2457">
        <v>310.51</v>
      </c>
      <c r="E2457">
        <v>3.8646097999999997E-2</v>
      </c>
      <c r="F2457">
        <v>3.7918037000000002E-2</v>
      </c>
    </row>
    <row r="2458" spans="1:6" x14ac:dyDescent="0.35">
      <c r="A2458" t="s">
        <v>8</v>
      </c>
      <c r="B2458" s="1">
        <v>46104</v>
      </c>
      <c r="C2458">
        <v>301.91000000000003</v>
      </c>
      <c r="D2458">
        <v>295.5</v>
      </c>
      <c r="E2458">
        <v>2.1692046999999999E-2</v>
      </c>
      <c r="F2458">
        <v>2.1460123000000001E-2</v>
      </c>
    </row>
    <row r="2459" spans="1:6" x14ac:dyDescent="0.35">
      <c r="A2459" t="s">
        <v>9</v>
      </c>
      <c r="B2459" s="1">
        <v>46104</v>
      </c>
      <c r="C2459">
        <v>910.55</v>
      </c>
      <c r="D2459">
        <v>906.7</v>
      </c>
      <c r="E2459">
        <v>4.2461670000000003E-3</v>
      </c>
      <c r="F2459">
        <v>4.2371780000000003E-3</v>
      </c>
    </row>
    <row r="2460" spans="1:6" x14ac:dyDescent="0.35">
      <c r="A2460" t="s">
        <v>10</v>
      </c>
      <c r="B2460" s="1">
        <v>46104</v>
      </c>
      <c r="C2460">
        <v>90.16</v>
      </c>
      <c r="D2460">
        <v>87.91</v>
      </c>
      <c r="E2460">
        <v>2.5594358000000001E-2</v>
      </c>
      <c r="F2460">
        <v>2.5272306000000001E-2</v>
      </c>
    </row>
    <row r="2461" spans="1:6" x14ac:dyDescent="0.35">
      <c r="A2461" t="s">
        <v>11</v>
      </c>
      <c r="B2461" s="1">
        <v>46104</v>
      </c>
      <c r="C2461">
        <v>304.44</v>
      </c>
      <c r="D2461">
        <v>301.62</v>
      </c>
      <c r="E2461">
        <v>9.3495130000000003E-3</v>
      </c>
      <c r="F2461">
        <v>9.3060759999999999E-3</v>
      </c>
    </row>
    <row r="2462" spans="1:6" x14ac:dyDescent="0.35">
      <c r="A2462" t="s">
        <v>6</v>
      </c>
      <c r="B2462" s="1">
        <v>46105</v>
      </c>
      <c r="C2462">
        <v>205.37</v>
      </c>
      <c r="D2462">
        <v>202.68</v>
      </c>
      <c r="E2462">
        <v>1.3272153E-2</v>
      </c>
      <c r="F2462">
        <v>1.318485E-2</v>
      </c>
    </row>
    <row r="2463" spans="1:6" x14ac:dyDescent="0.35">
      <c r="A2463" t="s">
        <v>7</v>
      </c>
      <c r="B2463" s="1">
        <v>46105</v>
      </c>
      <c r="C2463">
        <v>318.29000000000002</v>
      </c>
      <c r="D2463">
        <v>322.51</v>
      </c>
      <c r="E2463">
        <v>-1.3084866000000001E-2</v>
      </c>
      <c r="F2463">
        <v>-1.3171227000000001E-2</v>
      </c>
    </row>
    <row r="2464" spans="1:6" x14ac:dyDescent="0.35">
      <c r="A2464" t="s">
        <v>8</v>
      </c>
      <c r="B2464" s="1">
        <v>46105</v>
      </c>
      <c r="C2464">
        <v>302</v>
      </c>
      <c r="D2464">
        <v>301.91000000000003</v>
      </c>
      <c r="E2464">
        <v>2.9810200000000001E-4</v>
      </c>
      <c r="F2464">
        <v>2.9805800000000003E-4</v>
      </c>
    </row>
    <row r="2465" spans="1:6" x14ac:dyDescent="0.35">
      <c r="A2465" t="s">
        <v>9</v>
      </c>
      <c r="B2465" s="1">
        <v>46105</v>
      </c>
      <c r="C2465">
        <v>903.02</v>
      </c>
      <c r="D2465">
        <v>910.55</v>
      </c>
      <c r="E2465">
        <v>-8.2697269999999993E-3</v>
      </c>
      <c r="F2465">
        <v>-8.3041109999999994E-3</v>
      </c>
    </row>
    <row r="2466" spans="1:6" x14ac:dyDescent="0.35">
      <c r="A2466" t="s">
        <v>10</v>
      </c>
      <c r="B2466" s="1">
        <v>46105</v>
      </c>
      <c r="C2466">
        <v>92.36</v>
      </c>
      <c r="D2466">
        <v>90.16</v>
      </c>
      <c r="E2466">
        <v>2.4401065E-2</v>
      </c>
      <c r="F2466">
        <v>2.4108114999999999E-2</v>
      </c>
    </row>
    <row r="2467" spans="1:6" x14ac:dyDescent="0.35">
      <c r="A2467" t="s">
        <v>11</v>
      </c>
      <c r="B2467" s="1">
        <v>46105</v>
      </c>
      <c r="C2467">
        <v>303.76</v>
      </c>
      <c r="D2467">
        <v>304.44</v>
      </c>
      <c r="E2467">
        <v>-2.2336090000000001E-3</v>
      </c>
      <c r="F2467">
        <v>-2.2361070000000002E-3</v>
      </c>
    </row>
    <row r="2468" spans="1:6" x14ac:dyDescent="0.35">
      <c r="A2468" t="s">
        <v>6</v>
      </c>
      <c r="B2468" s="1">
        <v>46106</v>
      </c>
      <c r="C2468">
        <v>220.27</v>
      </c>
      <c r="D2468">
        <v>205.37</v>
      </c>
      <c r="E2468">
        <v>7.2551979000000003E-2</v>
      </c>
      <c r="F2468">
        <v>7.0040835999999995E-2</v>
      </c>
    </row>
    <row r="2469" spans="1:6" x14ac:dyDescent="0.35">
      <c r="A2469" t="s">
        <v>7</v>
      </c>
      <c r="B2469" s="1">
        <v>46106</v>
      </c>
      <c r="C2469">
        <v>318.81</v>
      </c>
      <c r="D2469">
        <v>318.29000000000002</v>
      </c>
      <c r="E2469">
        <v>1.6337299999999999E-3</v>
      </c>
      <c r="F2469">
        <v>1.6323970000000001E-3</v>
      </c>
    </row>
    <row r="2470" spans="1:6" x14ac:dyDescent="0.35">
      <c r="A2470" t="s">
        <v>8</v>
      </c>
      <c r="B2470" s="1">
        <v>46106</v>
      </c>
      <c r="C2470">
        <v>300.24</v>
      </c>
      <c r="D2470">
        <v>302</v>
      </c>
      <c r="E2470">
        <v>-5.8278150000000001E-3</v>
      </c>
      <c r="F2470">
        <v>-5.8448629999999996E-3</v>
      </c>
    </row>
    <row r="2471" spans="1:6" x14ac:dyDescent="0.35">
      <c r="A2471" t="s">
        <v>9</v>
      </c>
      <c r="B2471" s="1">
        <v>46106</v>
      </c>
      <c r="C2471">
        <v>916.31</v>
      </c>
      <c r="D2471">
        <v>903.02</v>
      </c>
      <c r="E2471">
        <v>1.4717282E-2</v>
      </c>
      <c r="F2471">
        <v>1.4610033999999999E-2</v>
      </c>
    </row>
    <row r="2472" spans="1:6" x14ac:dyDescent="0.35">
      <c r="A2472" t="s">
        <v>10</v>
      </c>
      <c r="B2472" s="1">
        <v>46106</v>
      </c>
      <c r="C2472">
        <v>98.45</v>
      </c>
      <c r="D2472">
        <v>92.36</v>
      </c>
      <c r="E2472">
        <v>6.5937634999999994E-2</v>
      </c>
      <c r="F2472">
        <v>6.3854821000000006E-2</v>
      </c>
    </row>
    <row r="2473" spans="1:6" x14ac:dyDescent="0.35">
      <c r="A2473" t="s">
        <v>11</v>
      </c>
      <c r="B2473" s="1">
        <v>46106</v>
      </c>
      <c r="C2473">
        <v>304.91000000000003</v>
      </c>
      <c r="D2473">
        <v>303.76</v>
      </c>
      <c r="E2473">
        <v>3.7858840000000002E-3</v>
      </c>
      <c r="F2473">
        <v>3.7787350000000001E-3</v>
      </c>
    </row>
    <row r="2474" spans="1:6" x14ac:dyDescent="0.35">
      <c r="A2474" t="s">
        <v>6</v>
      </c>
      <c r="B2474" s="1">
        <v>46107</v>
      </c>
      <c r="C2474">
        <v>203.77</v>
      </c>
      <c r="D2474">
        <v>220.27</v>
      </c>
      <c r="E2474">
        <v>-7.4908066999999995E-2</v>
      </c>
      <c r="F2474">
        <v>-7.786216E-2</v>
      </c>
    </row>
    <row r="2475" spans="1:6" x14ac:dyDescent="0.35">
      <c r="A2475" t="s">
        <v>7</v>
      </c>
      <c r="B2475" s="1">
        <v>46107</v>
      </c>
      <c r="C2475">
        <v>309.42</v>
      </c>
      <c r="D2475">
        <v>318.81</v>
      </c>
      <c r="E2475">
        <v>-2.9453278999999999E-2</v>
      </c>
      <c r="F2475">
        <v>-2.9895736999999999E-2</v>
      </c>
    </row>
    <row r="2476" spans="1:6" x14ac:dyDescent="0.35">
      <c r="A2476" t="s">
        <v>8</v>
      </c>
      <c r="B2476" s="1">
        <v>46107</v>
      </c>
      <c r="C2476">
        <v>299.39</v>
      </c>
      <c r="D2476">
        <v>300.24</v>
      </c>
      <c r="E2476">
        <v>-2.8310689999999999E-3</v>
      </c>
      <c r="F2476">
        <v>-2.8350839999999999E-3</v>
      </c>
    </row>
    <row r="2477" spans="1:6" x14ac:dyDescent="0.35">
      <c r="A2477" t="s">
        <v>9</v>
      </c>
      <c r="B2477" s="1">
        <v>46107</v>
      </c>
      <c r="C2477">
        <v>897</v>
      </c>
      <c r="D2477">
        <v>916.31</v>
      </c>
      <c r="E2477">
        <v>-2.1073654000000001E-2</v>
      </c>
      <c r="F2477">
        <v>-2.1298872999999999E-2</v>
      </c>
    </row>
    <row r="2478" spans="1:6" x14ac:dyDescent="0.35">
      <c r="A2478" t="s">
        <v>10</v>
      </c>
      <c r="B2478" s="1">
        <v>46107</v>
      </c>
      <c r="C2478">
        <v>97.68</v>
      </c>
      <c r="D2478">
        <v>98.45</v>
      </c>
      <c r="E2478">
        <v>-7.8212290000000007E-3</v>
      </c>
      <c r="F2478">
        <v>-7.8519750000000006E-3</v>
      </c>
    </row>
    <row r="2479" spans="1:6" x14ac:dyDescent="0.35">
      <c r="A2479" t="s">
        <v>11</v>
      </c>
      <c r="B2479" s="1">
        <v>46107</v>
      </c>
      <c r="C2479">
        <v>305.52999999999997</v>
      </c>
      <c r="D2479">
        <v>304.91000000000003</v>
      </c>
      <c r="E2479">
        <v>2.0333870000000002E-3</v>
      </c>
      <c r="F2479">
        <v>2.0313219999999999E-3</v>
      </c>
    </row>
    <row r="2480" spans="1:6" x14ac:dyDescent="0.35">
      <c r="A2480" t="s">
        <v>6</v>
      </c>
      <c r="B2480" s="1">
        <v>46108</v>
      </c>
      <c r="C2480">
        <v>201.99</v>
      </c>
      <c r="D2480">
        <v>203.77</v>
      </c>
      <c r="E2480">
        <v>-8.735339E-3</v>
      </c>
      <c r="F2480">
        <v>-8.7737160000000008E-3</v>
      </c>
    </row>
    <row r="2481" spans="1:6" x14ac:dyDescent="0.35">
      <c r="A2481" t="s">
        <v>7</v>
      </c>
      <c r="B2481" s="1">
        <v>46108</v>
      </c>
      <c r="C2481">
        <v>300.68</v>
      </c>
      <c r="D2481">
        <v>309.42</v>
      </c>
      <c r="E2481">
        <v>-2.8246396999999999E-2</v>
      </c>
      <c r="F2481">
        <v>-2.8653001000000001E-2</v>
      </c>
    </row>
    <row r="2482" spans="1:6" x14ac:dyDescent="0.35">
      <c r="A2482" t="s">
        <v>8</v>
      </c>
      <c r="B2482" s="1">
        <v>46108</v>
      </c>
      <c r="C2482">
        <v>292.27</v>
      </c>
      <c r="D2482">
        <v>299.39</v>
      </c>
      <c r="E2482">
        <v>-2.3781689000000002E-2</v>
      </c>
      <c r="F2482">
        <v>-2.4069039E-2</v>
      </c>
    </row>
    <row r="2483" spans="1:6" x14ac:dyDescent="0.35">
      <c r="A2483" t="s">
        <v>9</v>
      </c>
      <c r="B2483" s="1">
        <v>46108</v>
      </c>
      <c r="C2483">
        <v>878.24</v>
      </c>
      <c r="D2483">
        <v>897</v>
      </c>
      <c r="E2483">
        <v>-2.0914157999999999E-2</v>
      </c>
      <c r="F2483">
        <v>-2.1135957E-2</v>
      </c>
    </row>
    <row r="2484" spans="1:6" x14ac:dyDescent="0.35">
      <c r="A2484" t="s">
        <v>10</v>
      </c>
      <c r="B2484" s="1">
        <v>46108</v>
      </c>
      <c r="C2484">
        <v>94.88</v>
      </c>
      <c r="D2484">
        <v>97.68</v>
      </c>
      <c r="E2484">
        <v>-2.8665029000000002E-2</v>
      </c>
      <c r="F2484">
        <v>-2.9083894999999998E-2</v>
      </c>
    </row>
    <row r="2485" spans="1:6" x14ac:dyDescent="0.35">
      <c r="A2485" t="s">
        <v>11</v>
      </c>
      <c r="B2485" s="1">
        <v>46108</v>
      </c>
      <c r="C2485">
        <v>295.52</v>
      </c>
      <c r="D2485">
        <v>305.52999999999997</v>
      </c>
      <c r="E2485">
        <v>-3.2762739999999999E-2</v>
      </c>
      <c r="F2485">
        <v>-3.3311457000000003E-2</v>
      </c>
    </row>
    <row r="2486" spans="1:6" x14ac:dyDescent="0.35">
      <c r="A2486" t="s">
        <v>6</v>
      </c>
      <c r="B2486" s="1">
        <v>46111</v>
      </c>
      <c r="C2486">
        <v>196.04</v>
      </c>
      <c r="D2486">
        <v>201.99</v>
      </c>
      <c r="E2486">
        <v>-2.9456903999999999E-2</v>
      </c>
      <c r="F2486">
        <v>-2.9899471E-2</v>
      </c>
    </row>
    <row r="2487" spans="1:6" x14ac:dyDescent="0.35">
      <c r="A2487" t="s">
        <v>7</v>
      </c>
      <c r="B2487" s="1">
        <v>46111</v>
      </c>
      <c r="C2487">
        <v>293.41000000000003</v>
      </c>
      <c r="D2487">
        <v>300.68</v>
      </c>
      <c r="E2487">
        <v>-2.4178529000000001E-2</v>
      </c>
      <c r="F2487">
        <v>-2.4475627999999999E-2</v>
      </c>
    </row>
    <row r="2488" spans="1:6" x14ac:dyDescent="0.35">
      <c r="A2488" t="s">
        <v>8</v>
      </c>
      <c r="B2488" s="1">
        <v>46111</v>
      </c>
      <c r="C2488">
        <v>297.49</v>
      </c>
      <c r="D2488">
        <v>292.27</v>
      </c>
      <c r="E2488">
        <v>1.7860198000000001E-2</v>
      </c>
      <c r="F2488">
        <v>1.7702578E-2</v>
      </c>
    </row>
    <row r="2489" spans="1:6" x14ac:dyDescent="0.35">
      <c r="A2489" t="s">
        <v>9</v>
      </c>
      <c r="B2489" s="1">
        <v>46111</v>
      </c>
      <c r="C2489">
        <v>886.63</v>
      </c>
      <c r="D2489">
        <v>878.24</v>
      </c>
      <c r="E2489">
        <v>9.5531969999999994E-3</v>
      </c>
      <c r="F2489">
        <v>9.5078539999999996E-3</v>
      </c>
    </row>
    <row r="2490" spans="1:6" x14ac:dyDescent="0.35">
      <c r="A2490" t="s">
        <v>10</v>
      </c>
      <c r="B2490" s="1">
        <v>46111</v>
      </c>
      <c r="C2490">
        <v>87.81</v>
      </c>
      <c r="D2490">
        <v>94.88</v>
      </c>
      <c r="E2490">
        <v>-7.4515177000000002E-2</v>
      </c>
      <c r="F2490">
        <v>-7.7437545999999996E-2</v>
      </c>
    </row>
    <row r="2491" spans="1:6" x14ac:dyDescent="0.35">
      <c r="A2491" t="s">
        <v>11</v>
      </c>
      <c r="B2491" s="1">
        <v>46111</v>
      </c>
      <c r="C2491">
        <v>299.54000000000002</v>
      </c>
      <c r="D2491">
        <v>295.52</v>
      </c>
      <c r="E2491">
        <v>1.360314E-2</v>
      </c>
      <c r="F2491">
        <v>1.3511448000000001E-2</v>
      </c>
    </row>
    <row r="2492" spans="1:6" x14ac:dyDescent="0.35">
      <c r="A2492" t="s">
        <v>6</v>
      </c>
      <c r="B2492" s="1">
        <v>46112</v>
      </c>
      <c r="C2492">
        <v>203.43</v>
      </c>
      <c r="D2492">
        <v>196.04</v>
      </c>
      <c r="E2492">
        <v>3.7696388999999997E-2</v>
      </c>
      <c r="F2492">
        <v>3.7003244999999997E-2</v>
      </c>
    </row>
    <row r="2493" spans="1:6" x14ac:dyDescent="0.35">
      <c r="A2493" t="s">
        <v>7</v>
      </c>
      <c r="B2493" s="1">
        <v>46112</v>
      </c>
      <c r="C2493">
        <v>309.51</v>
      </c>
      <c r="D2493">
        <v>293.41000000000003</v>
      </c>
      <c r="E2493">
        <v>5.4872021999999999E-2</v>
      </c>
      <c r="F2493">
        <v>5.3419452999999999E-2</v>
      </c>
    </row>
    <row r="2494" spans="1:6" x14ac:dyDescent="0.35">
      <c r="A2494" t="s">
        <v>8</v>
      </c>
      <c r="B2494" s="1">
        <v>46112</v>
      </c>
      <c r="C2494">
        <v>302.48</v>
      </c>
      <c r="D2494">
        <v>297.49</v>
      </c>
      <c r="E2494">
        <v>1.6773672999999999E-2</v>
      </c>
      <c r="F2494">
        <v>1.6634548999999998E-2</v>
      </c>
    </row>
    <row r="2495" spans="1:6" x14ac:dyDescent="0.35">
      <c r="A2495" t="s">
        <v>9</v>
      </c>
      <c r="B2495" s="1">
        <v>46112</v>
      </c>
      <c r="C2495">
        <v>919.77</v>
      </c>
      <c r="D2495">
        <v>886.63</v>
      </c>
      <c r="E2495">
        <v>3.7377486000000001E-2</v>
      </c>
      <c r="F2495">
        <v>3.669588E-2</v>
      </c>
    </row>
    <row r="2496" spans="1:6" x14ac:dyDescent="0.35">
      <c r="A2496" t="s">
        <v>10</v>
      </c>
      <c r="B2496" s="1">
        <v>46112</v>
      </c>
      <c r="C2496">
        <v>99.05</v>
      </c>
      <c r="D2496">
        <v>87.81</v>
      </c>
      <c r="E2496">
        <v>0.128003644</v>
      </c>
      <c r="F2496">
        <v>0.12044938400000001</v>
      </c>
    </row>
    <row r="2497" spans="1:6" x14ac:dyDescent="0.35">
      <c r="A2497" t="s">
        <v>11</v>
      </c>
      <c r="B2497" s="1">
        <v>46112</v>
      </c>
      <c r="C2497">
        <v>302.24</v>
      </c>
      <c r="D2497">
        <v>299.54000000000002</v>
      </c>
      <c r="E2497">
        <v>9.013821E-3</v>
      </c>
      <c r="F2497">
        <v>8.9734389999999997E-3</v>
      </c>
    </row>
    <row r="2498" spans="1:6" x14ac:dyDescent="0.35">
      <c r="A2498" t="s">
        <v>6</v>
      </c>
      <c r="B2498" s="1">
        <v>46113</v>
      </c>
      <c r="C2498">
        <v>210.21</v>
      </c>
      <c r="D2498">
        <v>203.43</v>
      </c>
      <c r="E2498">
        <v>3.3328417999999999E-2</v>
      </c>
      <c r="F2498">
        <v>3.2785066000000002E-2</v>
      </c>
    </row>
    <row r="2499" spans="1:6" x14ac:dyDescent="0.35">
      <c r="A2499" t="s">
        <v>7</v>
      </c>
      <c r="B2499" s="1">
        <v>46113</v>
      </c>
      <c r="C2499">
        <v>313.49</v>
      </c>
      <c r="D2499">
        <v>309.51</v>
      </c>
      <c r="E2499">
        <v>1.2859035E-2</v>
      </c>
      <c r="F2499">
        <v>1.277706E-2</v>
      </c>
    </row>
    <row r="2500" spans="1:6" x14ac:dyDescent="0.35">
      <c r="A2500" t="s">
        <v>8</v>
      </c>
      <c r="B2500" s="1">
        <v>46113</v>
      </c>
      <c r="C2500">
        <v>301.45</v>
      </c>
      <c r="D2500">
        <v>302.48</v>
      </c>
      <c r="E2500">
        <v>-3.4051839999999999E-3</v>
      </c>
      <c r="F2500">
        <v>-3.410995E-3</v>
      </c>
    </row>
    <row r="2501" spans="1:6" x14ac:dyDescent="0.35">
      <c r="A2501" t="s">
        <v>9</v>
      </c>
      <c r="B2501" s="1">
        <v>46113</v>
      </c>
      <c r="C2501">
        <v>954.52</v>
      </c>
      <c r="D2501">
        <v>919.77</v>
      </c>
      <c r="E2501">
        <v>3.7781184000000002E-2</v>
      </c>
      <c r="F2501">
        <v>3.7084958000000001E-2</v>
      </c>
    </row>
    <row r="2502" spans="1:6" x14ac:dyDescent="0.35">
      <c r="A2502" t="s">
        <v>10</v>
      </c>
      <c r="B2502" s="1">
        <v>46113</v>
      </c>
      <c r="C2502">
        <v>106.71</v>
      </c>
      <c r="D2502">
        <v>99.05</v>
      </c>
      <c r="E2502">
        <v>7.7334680000000003E-2</v>
      </c>
      <c r="F2502">
        <v>7.4490101000000003E-2</v>
      </c>
    </row>
    <row r="2503" spans="1:6" x14ac:dyDescent="0.35">
      <c r="A2503" t="s">
        <v>11</v>
      </c>
      <c r="B2503" s="1">
        <v>46113</v>
      </c>
      <c r="C2503">
        <v>298.51</v>
      </c>
      <c r="D2503">
        <v>302.24</v>
      </c>
      <c r="E2503">
        <v>-1.2341186000000001E-2</v>
      </c>
      <c r="F2503">
        <v>-1.2417971E-2</v>
      </c>
    </row>
    <row r="2504" spans="1:6" x14ac:dyDescent="0.35">
      <c r="A2504" t="s">
        <v>6</v>
      </c>
      <c r="B2504" s="1">
        <v>46114</v>
      </c>
      <c r="C2504">
        <v>217.5</v>
      </c>
      <c r="D2504">
        <v>210.21</v>
      </c>
      <c r="E2504">
        <v>3.4679606000000002E-2</v>
      </c>
      <c r="F2504">
        <v>3.4091819000000002E-2</v>
      </c>
    </row>
    <row r="2505" spans="1:6" x14ac:dyDescent="0.35">
      <c r="A2505" t="s">
        <v>7</v>
      </c>
      <c r="B2505" s="1">
        <v>46114</v>
      </c>
      <c r="C2505">
        <v>314.55</v>
      </c>
      <c r="D2505">
        <v>313.49</v>
      </c>
      <c r="E2505">
        <v>3.3812880000000001E-3</v>
      </c>
      <c r="F2505">
        <v>3.375584E-3</v>
      </c>
    </row>
    <row r="2506" spans="1:6" x14ac:dyDescent="0.35">
      <c r="A2506" t="s">
        <v>8</v>
      </c>
      <c r="B2506" s="1">
        <v>46114</v>
      </c>
      <c r="C2506">
        <v>300.18</v>
      </c>
      <c r="D2506">
        <v>301.45</v>
      </c>
      <c r="E2506">
        <v>-4.2129710000000003E-3</v>
      </c>
      <c r="F2506">
        <v>-4.22187E-3</v>
      </c>
    </row>
    <row r="2507" spans="1:6" x14ac:dyDescent="0.35">
      <c r="A2507" t="s">
        <v>9</v>
      </c>
      <c r="B2507" s="1">
        <v>46114</v>
      </c>
      <c r="C2507">
        <v>935.58</v>
      </c>
      <c r="D2507">
        <v>954.52</v>
      </c>
      <c r="E2507">
        <v>-1.9842433999999999E-2</v>
      </c>
      <c r="F2507">
        <v>-2.0041939000000002E-2</v>
      </c>
    </row>
    <row r="2508" spans="1:6" x14ac:dyDescent="0.35">
      <c r="A2508" t="s">
        <v>10</v>
      </c>
      <c r="B2508" s="1">
        <v>46114</v>
      </c>
      <c r="C2508">
        <v>107.11</v>
      </c>
      <c r="D2508">
        <v>106.71</v>
      </c>
      <c r="E2508">
        <v>3.7484770000000001E-3</v>
      </c>
      <c r="F2508">
        <v>3.7414689999999999E-3</v>
      </c>
    </row>
    <row r="2509" spans="1:6" x14ac:dyDescent="0.35">
      <c r="A2509" t="s">
        <v>11</v>
      </c>
      <c r="B2509" s="1">
        <v>46114</v>
      </c>
      <c r="C2509">
        <v>300.8</v>
      </c>
      <c r="D2509">
        <v>298.51</v>
      </c>
      <c r="E2509">
        <v>7.6714349999999999E-3</v>
      </c>
      <c r="F2509">
        <v>7.6421589999999999E-3</v>
      </c>
    </row>
    <row r="2510" spans="1:6" x14ac:dyDescent="0.35">
      <c r="A2510" t="s">
        <v>6</v>
      </c>
      <c r="B2510" s="1">
        <v>46118</v>
      </c>
      <c r="C2510">
        <v>220.18</v>
      </c>
      <c r="D2510">
        <v>217.5</v>
      </c>
      <c r="E2510">
        <v>1.2321838999999999E-2</v>
      </c>
      <c r="F2510">
        <v>1.2246543E-2</v>
      </c>
    </row>
    <row r="2511" spans="1:6" x14ac:dyDescent="0.35">
      <c r="A2511" t="s">
        <v>7</v>
      </c>
      <c r="B2511" s="1">
        <v>46118</v>
      </c>
      <c r="C2511">
        <v>314.43</v>
      </c>
      <c r="D2511">
        <v>314.55</v>
      </c>
      <c r="E2511">
        <v>-3.8149700000000001E-4</v>
      </c>
      <c r="F2511">
        <v>-3.8157000000000002E-4</v>
      </c>
    </row>
    <row r="2512" spans="1:6" x14ac:dyDescent="0.35">
      <c r="A2512" t="s">
        <v>8</v>
      </c>
      <c r="B2512" s="1">
        <v>46118</v>
      </c>
      <c r="C2512">
        <v>305.73</v>
      </c>
      <c r="D2512">
        <v>300.18</v>
      </c>
      <c r="E2512">
        <v>1.8488906999999999E-2</v>
      </c>
      <c r="F2512">
        <v>1.8320065E-2</v>
      </c>
    </row>
    <row r="2513" spans="1:6" x14ac:dyDescent="0.35">
      <c r="A2513" t="s">
        <v>9</v>
      </c>
      <c r="B2513" s="1">
        <v>46118</v>
      </c>
      <c r="C2513">
        <v>927.06</v>
      </c>
      <c r="D2513">
        <v>935.58</v>
      </c>
      <c r="E2513">
        <v>-9.1066500000000009E-3</v>
      </c>
      <c r="F2513">
        <v>-9.1483689999999999E-3</v>
      </c>
    </row>
    <row r="2514" spans="1:6" x14ac:dyDescent="0.35">
      <c r="A2514" t="s">
        <v>10</v>
      </c>
      <c r="B2514" s="1">
        <v>46118</v>
      </c>
      <c r="C2514">
        <v>109.51</v>
      </c>
      <c r="D2514">
        <v>107.11</v>
      </c>
      <c r="E2514">
        <v>2.2406870999999998E-2</v>
      </c>
      <c r="F2514">
        <v>2.2159525999999999E-2</v>
      </c>
    </row>
    <row r="2515" spans="1:6" x14ac:dyDescent="0.35">
      <c r="A2515" t="s">
        <v>11</v>
      </c>
      <c r="B2515" s="1">
        <v>46118</v>
      </c>
      <c r="C2515">
        <v>303.33</v>
      </c>
      <c r="D2515">
        <v>300.8</v>
      </c>
      <c r="E2515">
        <v>8.4109040000000003E-3</v>
      </c>
      <c r="F2515">
        <v>8.3757299999999996E-3</v>
      </c>
    </row>
    <row r="2516" spans="1:6" x14ac:dyDescent="0.35">
      <c r="A2516" t="s">
        <v>6</v>
      </c>
      <c r="B2516" s="1">
        <v>46119</v>
      </c>
      <c r="C2516">
        <v>221.53</v>
      </c>
      <c r="D2516">
        <v>220.18</v>
      </c>
      <c r="E2516">
        <v>6.1313469999999997E-3</v>
      </c>
      <c r="F2516">
        <v>6.1126269999999998E-3</v>
      </c>
    </row>
    <row r="2517" spans="1:6" x14ac:dyDescent="0.35">
      <c r="A2517" t="s">
        <v>7</v>
      </c>
      <c r="B2517" s="1">
        <v>46119</v>
      </c>
      <c r="C2517">
        <v>333.97</v>
      </c>
      <c r="D2517">
        <v>314.43</v>
      </c>
      <c r="E2517">
        <v>6.2144196999999998E-2</v>
      </c>
      <c r="F2517">
        <v>6.0289692999999998E-2</v>
      </c>
    </row>
    <row r="2518" spans="1:6" x14ac:dyDescent="0.35">
      <c r="A2518" t="s">
        <v>8</v>
      </c>
      <c r="B2518" s="1">
        <v>46119</v>
      </c>
      <c r="C2518">
        <v>307.02999999999997</v>
      </c>
      <c r="D2518">
        <v>305.73</v>
      </c>
      <c r="E2518">
        <v>4.252118E-3</v>
      </c>
      <c r="F2518">
        <v>4.2431029999999998E-3</v>
      </c>
    </row>
    <row r="2519" spans="1:6" x14ac:dyDescent="0.35">
      <c r="A2519" t="s">
        <v>9</v>
      </c>
      <c r="B2519" s="1">
        <v>46119</v>
      </c>
      <c r="C2519">
        <v>931.09</v>
      </c>
      <c r="D2519">
        <v>927.06</v>
      </c>
      <c r="E2519">
        <v>4.3470760000000001E-3</v>
      </c>
      <c r="F2519">
        <v>4.3376539999999998E-3</v>
      </c>
    </row>
    <row r="2520" spans="1:6" x14ac:dyDescent="0.35">
      <c r="A2520" t="s">
        <v>10</v>
      </c>
      <c r="B2520" s="1">
        <v>46119</v>
      </c>
      <c r="C2520">
        <v>109.38</v>
      </c>
      <c r="D2520">
        <v>109.51</v>
      </c>
      <c r="E2520">
        <v>-1.1871060000000001E-3</v>
      </c>
      <c r="F2520">
        <v>-1.187811E-3</v>
      </c>
    </row>
    <row r="2521" spans="1:6" x14ac:dyDescent="0.35">
      <c r="A2521" t="s">
        <v>11</v>
      </c>
      <c r="B2521" s="1">
        <v>46119</v>
      </c>
      <c r="C2521">
        <v>302.55</v>
      </c>
      <c r="D2521">
        <v>303.33</v>
      </c>
      <c r="E2521">
        <v>-2.5714570000000001E-3</v>
      </c>
      <c r="F2521">
        <v>-2.5747690000000002E-3</v>
      </c>
    </row>
    <row r="2522" spans="1:6" x14ac:dyDescent="0.35">
      <c r="A2522" t="s">
        <v>6</v>
      </c>
      <c r="B2522" s="1">
        <v>46120</v>
      </c>
      <c r="C2522">
        <v>231.82</v>
      </c>
      <c r="D2522">
        <v>221.53</v>
      </c>
      <c r="E2522">
        <v>4.6449691000000001E-2</v>
      </c>
      <c r="F2522">
        <v>4.5403187999999997E-2</v>
      </c>
    </row>
    <row r="2523" spans="1:6" x14ac:dyDescent="0.35">
      <c r="A2523" t="s">
        <v>7</v>
      </c>
      <c r="B2523" s="1">
        <v>46120</v>
      </c>
      <c r="C2523">
        <v>350.63</v>
      </c>
      <c r="D2523">
        <v>333.97</v>
      </c>
      <c r="E2523">
        <v>4.988472E-2</v>
      </c>
      <c r="F2523">
        <v>4.8680368000000002E-2</v>
      </c>
    </row>
    <row r="2524" spans="1:6" x14ac:dyDescent="0.35">
      <c r="A2524" t="s">
        <v>8</v>
      </c>
      <c r="B2524" s="1">
        <v>46120</v>
      </c>
      <c r="C2524">
        <v>316.33999999999997</v>
      </c>
      <c r="D2524">
        <v>307.02999999999997</v>
      </c>
      <c r="E2524">
        <v>3.0322769999999999E-2</v>
      </c>
      <c r="F2524">
        <v>2.9872122000000001E-2</v>
      </c>
    </row>
    <row r="2525" spans="1:6" x14ac:dyDescent="0.35">
      <c r="A2525" t="s">
        <v>9</v>
      </c>
      <c r="B2525" s="1">
        <v>46120</v>
      </c>
      <c r="C2525">
        <v>953.3</v>
      </c>
      <c r="D2525">
        <v>931.09</v>
      </c>
      <c r="E2525">
        <v>2.3853763E-2</v>
      </c>
      <c r="F2525">
        <v>2.3573706999999999E-2</v>
      </c>
    </row>
    <row r="2526" spans="1:6" x14ac:dyDescent="0.35">
      <c r="A2526" t="s">
        <v>10</v>
      </c>
      <c r="B2526" s="1">
        <v>46120</v>
      </c>
      <c r="C2526">
        <v>114.45</v>
      </c>
      <c r="D2526">
        <v>109.38</v>
      </c>
      <c r="E2526">
        <v>4.6352167E-2</v>
      </c>
      <c r="F2526">
        <v>4.5309988000000002E-2</v>
      </c>
    </row>
    <row r="2527" spans="1:6" x14ac:dyDescent="0.35">
      <c r="A2527" t="s">
        <v>11</v>
      </c>
      <c r="B2527" s="1">
        <v>46120</v>
      </c>
      <c r="C2527">
        <v>308.95999999999998</v>
      </c>
      <c r="D2527">
        <v>302.55</v>
      </c>
      <c r="E2527">
        <v>2.1186580999999999E-2</v>
      </c>
      <c r="F2527">
        <v>2.0965266E-2</v>
      </c>
    </row>
    <row r="2528" spans="1:6" x14ac:dyDescent="0.35">
      <c r="A2528" t="s">
        <v>6</v>
      </c>
      <c r="B2528" s="1">
        <v>46121</v>
      </c>
      <c r="C2528">
        <v>236.64</v>
      </c>
      <c r="D2528">
        <v>231.82</v>
      </c>
      <c r="E2528">
        <v>2.0791994000000001E-2</v>
      </c>
      <c r="F2528">
        <v>2.0578790999999999E-2</v>
      </c>
    </row>
    <row r="2529" spans="1:6" x14ac:dyDescent="0.35">
      <c r="A2529" t="s">
        <v>7</v>
      </c>
      <c r="B2529" s="1">
        <v>46121</v>
      </c>
      <c r="C2529">
        <v>354.91</v>
      </c>
      <c r="D2529">
        <v>350.63</v>
      </c>
      <c r="E2529">
        <v>1.22066E-2</v>
      </c>
      <c r="F2529">
        <v>1.21327E-2</v>
      </c>
    </row>
    <row r="2530" spans="1:6" x14ac:dyDescent="0.35">
      <c r="A2530" t="s">
        <v>8</v>
      </c>
      <c r="B2530" s="1">
        <v>46121</v>
      </c>
      <c r="C2530">
        <v>317.77</v>
      </c>
      <c r="D2530">
        <v>316.33999999999997</v>
      </c>
      <c r="E2530">
        <v>4.5204529999999998E-3</v>
      </c>
      <c r="F2530">
        <v>4.5102659999999998E-3</v>
      </c>
    </row>
    <row r="2531" spans="1:6" x14ac:dyDescent="0.35">
      <c r="A2531" t="s">
        <v>9</v>
      </c>
      <c r="B2531" s="1">
        <v>46121</v>
      </c>
      <c r="C2531">
        <v>955.19</v>
      </c>
      <c r="D2531">
        <v>953.3</v>
      </c>
      <c r="E2531">
        <v>1.9825870000000001E-3</v>
      </c>
      <c r="F2531">
        <v>1.9806239999999998E-3</v>
      </c>
    </row>
    <row r="2532" spans="1:6" x14ac:dyDescent="0.35">
      <c r="A2532" t="s">
        <v>10</v>
      </c>
      <c r="B2532" s="1">
        <v>46121</v>
      </c>
      <c r="C2532">
        <v>119.93</v>
      </c>
      <c r="D2532">
        <v>114.45</v>
      </c>
      <c r="E2532">
        <v>4.7881171E-2</v>
      </c>
      <c r="F2532">
        <v>4.6770193000000002E-2</v>
      </c>
    </row>
    <row r="2533" spans="1:6" x14ac:dyDescent="0.35">
      <c r="A2533" t="s">
        <v>11</v>
      </c>
      <c r="B2533" s="1">
        <v>46121</v>
      </c>
      <c r="C2533">
        <v>308.29000000000002</v>
      </c>
      <c r="D2533">
        <v>308.95999999999998</v>
      </c>
      <c r="E2533">
        <v>-2.1685659999999998E-3</v>
      </c>
      <c r="F2533">
        <v>-2.1709199999999998E-3</v>
      </c>
    </row>
    <row r="2534" spans="1:6" x14ac:dyDescent="0.35">
      <c r="A2534" t="s">
        <v>6</v>
      </c>
      <c r="B2534" s="1">
        <v>46122</v>
      </c>
      <c r="C2534">
        <v>245.04</v>
      </c>
      <c r="D2534">
        <v>236.64</v>
      </c>
      <c r="E2534">
        <v>3.5496957000000003E-2</v>
      </c>
      <c r="F2534">
        <v>3.4881464000000001E-2</v>
      </c>
    </row>
    <row r="2535" spans="1:6" x14ac:dyDescent="0.35">
      <c r="A2535" t="s">
        <v>7</v>
      </c>
      <c r="B2535" s="1">
        <v>46122</v>
      </c>
      <c r="C2535">
        <v>371.55</v>
      </c>
      <c r="D2535">
        <v>354.91</v>
      </c>
      <c r="E2535">
        <v>4.6885125999999999E-2</v>
      </c>
      <c r="F2535">
        <v>4.5819208E-2</v>
      </c>
    </row>
    <row r="2536" spans="1:6" x14ac:dyDescent="0.35">
      <c r="A2536" t="s">
        <v>8</v>
      </c>
      <c r="B2536" s="1">
        <v>46122</v>
      </c>
      <c r="C2536">
        <v>313.5</v>
      </c>
      <c r="D2536">
        <v>317.77</v>
      </c>
      <c r="E2536">
        <v>-1.3437391999999999E-2</v>
      </c>
      <c r="F2536">
        <v>-1.3528491E-2</v>
      </c>
    </row>
    <row r="2537" spans="1:6" x14ac:dyDescent="0.35">
      <c r="A2537" t="s">
        <v>9</v>
      </c>
      <c r="B2537" s="1">
        <v>46122</v>
      </c>
      <c r="C2537">
        <v>939.47</v>
      </c>
      <c r="D2537">
        <v>955.19</v>
      </c>
      <c r="E2537">
        <v>-1.6457459000000001E-2</v>
      </c>
      <c r="F2537">
        <v>-1.6594386999999999E-2</v>
      </c>
    </row>
    <row r="2538" spans="1:6" x14ac:dyDescent="0.35">
      <c r="A2538" t="s">
        <v>10</v>
      </c>
      <c r="B2538" s="1">
        <v>46122</v>
      </c>
      <c r="C2538">
        <v>128.49</v>
      </c>
      <c r="D2538">
        <v>119.93</v>
      </c>
      <c r="E2538">
        <v>7.1374968999999996E-2</v>
      </c>
      <c r="F2538">
        <v>6.8942841000000005E-2</v>
      </c>
    </row>
    <row r="2539" spans="1:6" x14ac:dyDescent="0.35">
      <c r="A2539" t="s">
        <v>11</v>
      </c>
      <c r="B2539" s="1">
        <v>46122</v>
      </c>
      <c r="C2539">
        <v>304.36</v>
      </c>
      <c r="D2539">
        <v>308.29000000000002</v>
      </c>
      <c r="E2539">
        <v>-1.2747738E-2</v>
      </c>
      <c r="F2539">
        <v>-1.2829686999999999E-2</v>
      </c>
    </row>
    <row r="2540" spans="1:6" x14ac:dyDescent="0.35">
      <c r="A2540" t="s">
        <v>6</v>
      </c>
      <c r="B2540" s="1">
        <v>46125</v>
      </c>
      <c r="C2540">
        <v>246.83</v>
      </c>
      <c r="D2540">
        <v>245.04</v>
      </c>
      <c r="E2540">
        <v>7.3049300000000003E-3</v>
      </c>
      <c r="F2540">
        <v>7.2783780000000003E-3</v>
      </c>
    </row>
    <row r="2541" spans="1:6" x14ac:dyDescent="0.35">
      <c r="A2541" t="s">
        <v>7</v>
      </c>
      <c r="B2541" s="1">
        <v>46125</v>
      </c>
      <c r="C2541">
        <v>379.75</v>
      </c>
      <c r="D2541">
        <v>371.55</v>
      </c>
      <c r="E2541">
        <v>2.2069708E-2</v>
      </c>
      <c r="F2541">
        <v>2.1829696999999999E-2</v>
      </c>
    </row>
    <row r="2542" spans="1:6" x14ac:dyDescent="0.35">
      <c r="A2542" t="s">
        <v>8</v>
      </c>
      <c r="B2542" s="1">
        <v>46125</v>
      </c>
      <c r="C2542">
        <v>323.82</v>
      </c>
      <c r="D2542">
        <v>313.5</v>
      </c>
      <c r="E2542">
        <v>3.2918660000000002E-2</v>
      </c>
      <c r="F2542">
        <v>3.2388446000000001E-2</v>
      </c>
    </row>
    <row r="2543" spans="1:6" x14ac:dyDescent="0.35">
      <c r="A2543" t="s">
        <v>9</v>
      </c>
      <c r="B2543" s="1">
        <v>46125</v>
      </c>
      <c r="C2543">
        <v>929.55</v>
      </c>
      <c r="D2543">
        <v>939.47</v>
      </c>
      <c r="E2543">
        <v>-1.0559145000000001E-2</v>
      </c>
      <c r="F2543">
        <v>-1.0615288000000001E-2</v>
      </c>
    </row>
    <row r="2544" spans="1:6" x14ac:dyDescent="0.35">
      <c r="A2544" t="s">
        <v>10</v>
      </c>
      <c r="B2544" s="1">
        <v>46125</v>
      </c>
      <c r="C2544">
        <v>131.30000000000001</v>
      </c>
      <c r="D2544">
        <v>128.49</v>
      </c>
      <c r="E2544">
        <v>2.1869406000000001E-2</v>
      </c>
      <c r="F2544">
        <v>2.1633701000000002E-2</v>
      </c>
    </row>
    <row r="2545" spans="1:6" x14ac:dyDescent="0.35">
      <c r="A2545" t="s">
        <v>11</v>
      </c>
      <c r="B2545" s="1">
        <v>46125</v>
      </c>
      <c r="C2545">
        <v>309.39</v>
      </c>
      <c r="D2545">
        <v>304.36</v>
      </c>
      <c r="E2545">
        <v>1.6526481999999999E-2</v>
      </c>
      <c r="F2545">
        <v>1.6391406000000001E-2</v>
      </c>
    </row>
    <row r="2546" spans="1:6" x14ac:dyDescent="0.35">
      <c r="A2546" t="s">
        <v>6</v>
      </c>
      <c r="B2546" s="1">
        <v>46126</v>
      </c>
      <c r="C2546">
        <v>255.07</v>
      </c>
      <c r="D2546">
        <v>246.83</v>
      </c>
      <c r="E2546">
        <v>3.3383299999999998E-2</v>
      </c>
      <c r="F2546">
        <v>3.2838177000000003E-2</v>
      </c>
    </row>
    <row r="2547" spans="1:6" x14ac:dyDescent="0.35">
      <c r="A2547" t="s">
        <v>7</v>
      </c>
      <c r="B2547" s="1">
        <v>46126</v>
      </c>
      <c r="C2547">
        <v>380.78</v>
      </c>
      <c r="D2547">
        <v>379.75</v>
      </c>
      <c r="E2547">
        <v>2.7123109999999998E-3</v>
      </c>
      <c r="F2547">
        <v>2.7086390000000001E-3</v>
      </c>
    </row>
    <row r="2548" spans="1:6" x14ac:dyDescent="0.35">
      <c r="A2548" t="s">
        <v>8</v>
      </c>
      <c r="B2548" s="1">
        <v>46126</v>
      </c>
      <c r="C2548">
        <v>326.95999999999998</v>
      </c>
      <c r="D2548">
        <v>323.82</v>
      </c>
      <c r="E2548">
        <v>9.6967449999999997E-3</v>
      </c>
      <c r="F2548">
        <v>9.6500330000000006E-3</v>
      </c>
    </row>
    <row r="2549" spans="1:6" x14ac:dyDescent="0.35">
      <c r="A2549" t="s">
        <v>9</v>
      </c>
      <c r="B2549" s="1">
        <v>46126</v>
      </c>
      <c r="C2549">
        <v>922.5</v>
      </c>
      <c r="D2549">
        <v>929.55</v>
      </c>
      <c r="E2549">
        <v>-7.5843150000000003E-3</v>
      </c>
      <c r="F2549">
        <v>-7.6132220000000002E-3</v>
      </c>
    </row>
    <row r="2550" spans="1:6" x14ac:dyDescent="0.35">
      <c r="A2550" t="s">
        <v>10</v>
      </c>
      <c r="B2550" s="1">
        <v>46126</v>
      </c>
      <c r="C2550">
        <v>133.83000000000001</v>
      </c>
      <c r="D2550">
        <v>131.30000000000001</v>
      </c>
      <c r="E2550">
        <v>1.9268850000000001E-2</v>
      </c>
      <c r="F2550">
        <v>1.9085556E-2</v>
      </c>
    </row>
    <row r="2551" spans="1:6" x14ac:dyDescent="0.35">
      <c r="A2551" t="s">
        <v>11</v>
      </c>
      <c r="B2551" s="1">
        <v>46126</v>
      </c>
      <c r="C2551">
        <v>311.37</v>
      </c>
      <c r="D2551">
        <v>309.39</v>
      </c>
      <c r="E2551">
        <v>6.3996900000000004E-3</v>
      </c>
      <c r="F2551">
        <v>6.3792989999999997E-3</v>
      </c>
    </row>
    <row r="2552" spans="1:6" x14ac:dyDescent="0.35">
      <c r="A2552" t="s">
        <v>6</v>
      </c>
      <c r="B2552" s="1">
        <v>46127</v>
      </c>
      <c r="C2552">
        <v>258.12</v>
      </c>
      <c r="D2552">
        <v>255.07</v>
      </c>
      <c r="E2552">
        <v>1.1957502E-2</v>
      </c>
      <c r="F2552">
        <v>1.1886575999999999E-2</v>
      </c>
    </row>
    <row r="2553" spans="1:6" x14ac:dyDescent="0.35">
      <c r="A2553" t="s">
        <v>7</v>
      </c>
      <c r="B2553" s="1">
        <v>46127</v>
      </c>
      <c r="C2553">
        <v>396.72</v>
      </c>
      <c r="D2553">
        <v>380.78</v>
      </c>
      <c r="E2553">
        <v>4.1861441999999999E-2</v>
      </c>
      <c r="F2553">
        <v>4.1008962000000003E-2</v>
      </c>
    </row>
    <row r="2554" spans="1:6" x14ac:dyDescent="0.35">
      <c r="A2554" t="s">
        <v>8</v>
      </c>
      <c r="B2554" s="1">
        <v>46127</v>
      </c>
      <c r="C2554">
        <v>329.06</v>
      </c>
      <c r="D2554">
        <v>326.95999999999998</v>
      </c>
      <c r="E2554">
        <v>6.4228039999999998E-3</v>
      </c>
      <c r="F2554">
        <v>6.4022660000000002E-3</v>
      </c>
    </row>
    <row r="2555" spans="1:6" x14ac:dyDescent="0.35">
      <c r="A2555" t="s">
        <v>9</v>
      </c>
      <c r="B2555" s="1">
        <v>46127</v>
      </c>
      <c r="C2555">
        <v>905.03</v>
      </c>
      <c r="D2555">
        <v>922.5</v>
      </c>
      <c r="E2555">
        <v>-1.8937669000000001E-2</v>
      </c>
      <c r="F2555">
        <v>-1.9119284E-2</v>
      </c>
    </row>
    <row r="2556" spans="1:6" x14ac:dyDescent="0.35">
      <c r="A2556" t="s">
        <v>10</v>
      </c>
      <c r="B2556" s="1">
        <v>46127</v>
      </c>
      <c r="C2556">
        <v>134.6</v>
      </c>
      <c r="D2556">
        <v>133.83000000000001</v>
      </c>
      <c r="E2556">
        <v>5.7535679999999997E-3</v>
      </c>
      <c r="F2556">
        <v>5.737079E-3</v>
      </c>
    </row>
    <row r="2557" spans="1:6" x14ac:dyDescent="0.35">
      <c r="A2557" t="s">
        <v>11</v>
      </c>
      <c r="B2557" s="1">
        <v>46127</v>
      </c>
      <c r="C2557">
        <v>315.91000000000003</v>
      </c>
      <c r="D2557">
        <v>311.37</v>
      </c>
      <c r="E2557">
        <v>1.4580724E-2</v>
      </c>
      <c r="F2557">
        <v>1.4475447000000001E-2</v>
      </c>
    </row>
    <row r="2558" spans="1:6" x14ac:dyDescent="0.35">
      <c r="A2558" t="s">
        <v>6</v>
      </c>
      <c r="B2558" s="1">
        <v>46128</v>
      </c>
      <c r="C2558">
        <v>278.26</v>
      </c>
      <c r="D2558">
        <v>258.12</v>
      </c>
      <c r="E2558">
        <v>7.8025725000000004E-2</v>
      </c>
      <c r="F2558">
        <v>7.5131334999999994E-2</v>
      </c>
    </row>
    <row r="2559" spans="1:6" x14ac:dyDescent="0.35">
      <c r="A2559" t="s">
        <v>7</v>
      </c>
      <c r="B2559" s="1">
        <v>46128</v>
      </c>
      <c r="C2559">
        <v>398.47</v>
      </c>
      <c r="D2559">
        <v>396.72</v>
      </c>
      <c r="E2559">
        <v>4.4111719999999997E-3</v>
      </c>
      <c r="F2559">
        <v>4.4014709999999997E-3</v>
      </c>
    </row>
    <row r="2560" spans="1:6" x14ac:dyDescent="0.35">
      <c r="A2560" t="s">
        <v>8</v>
      </c>
      <c r="B2560" s="1">
        <v>46128</v>
      </c>
      <c r="C2560">
        <v>325.76</v>
      </c>
      <c r="D2560">
        <v>329.06</v>
      </c>
      <c r="E2560">
        <v>-1.0028565999999999E-2</v>
      </c>
      <c r="F2560">
        <v>-1.0079190999999999E-2</v>
      </c>
    </row>
    <row r="2561" spans="1:6" x14ac:dyDescent="0.35">
      <c r="A2561" t="s">
        <v>9</v>
      </c>
      <c r="B2561" s="1">
        <v>46128</v>
      </c>
      <c r="C2561">
        <v>903.99</v>
      </c>
      <c r="D2561">
        <v>905.03</v>
      </c>
      <c r="E2561">
        <v>-1.1491330000000001E-3</v>
      </c>
      <c r="F2561">
        <v>-1.149794E-3</v>
      </c>
    </row>
    <row r="2562" spans="1:6" x14ac:dyDescent="0.35">
      <c r="A2562" t="s">
        <v>10</v>
      </c>
      <c r="B2562" s="1">
        <v>46128</v>
      </c>
      <c r="C2562">
        <v>133.37</v>
      </c>
      <c r="D2562">
        <v>134.6</v>
      </c>
      <c r="E2562">
        <v>-9.1381870000000007E-3</v>
      </c>
      <c r="F2562">
        <v>-9.1801969999999993E-3</v>
      </c>
    </row>
    <row r="2563" spans="1:6" x14ac:dyDescent="0.35">
      <c r="A2563" t="s">
        <v>11</v>
      </c>
      <c r="B2563" s="1">
        <v>46128</v>
      </c>
      <c r="C2563">
        <v>315.10000000000002</v>
      </c>
      <c r="D2563">
        <v>315.91000000000003</v>
      </c>
      <c r="E2563">
        <v>-2.5640210000000001E-3</v>
      </c>
      <c r="F2563">
        <v>-2.5673139999999998E-3</v>
      </c>
    </row>
    <row r="2564" spans="1:6" x14ac:dyDescent="0.35">
      <c r="A2564" t="s">
        <v>6</v>
      </c>
      <c r="B2564" s="1">
        <v>46129</v>
      </c>
      <c r="C2564">
        <v>278.39</v>
      </c>
      <c r="D2564">
        <v>278.26</v>
      </c>
      <c r="E2564">
        <v>4.6718900000000002E-4</v>
      </c>
      <c r="F2564">
        <v>4.6707999999999998E-4</v>
      </c>
    </row>
    <row r="2565" spans="1:6" x14ac:dyDescent="0.35">
      <c r="A2565" t="s">
        <v>7</v>
      </c>
      <c r="B2565" s="1">
        <v>46129</v>
      </c>
      <c r="C2565">
        <v>406.54</v>
      </c>
      <c r="D2565">
        <v>398.47</v>
      </c>
      <c r="E2565">
        <v>2.0252466E-2</v>
      </c>
      <c r="F2565">
        <v>2.0050111999999998E-2</v>
      </c>
    </row>
    <row r="2566" spans="1:6" x14ac:dyDescent="0.35">
      <c r="A2566" t="s">
        <v>8</v>
      </c>
      <c r="B2566" s="1">
        <v>46129</v>
      </c>
      <c r="C2566">
        <v>331.69</v>
      </c>
      <c r="D2566">
        <v>325.76</v>
      </c>
      <c r="E2566">
        <v>1.8203586000000001E-2</v>
      </c>
      <c r="F2566">
        <v>1.8039883999999999E-2</v>
      </c>
    </row>
    <row r="2567" spans="1:6" x14ac:dyDescent="0.35">
      <c r="A2567" t="s">
        <v>9</v>
      </c>
      <c r="B2567" s="1">
        <v>46129</v>
      </c>
      <c r="C2567">
        <v>927.03</v>
      </c>
      <c r="D2567">
        <v>903.99</v>
      </c>
      <c r="E2567">
        <v>2.5487007999999998E-2</v>
      </c>
      <c r="F2567">
        <v>2.5167629E-2</v>
      </c>
    </row>
    <row r="2568" spans="1:6" x14ac:dyDescent="0.35">
      <c r="A2568" t="s">
        <v>10</v>
      </c>
      <c r="B2568" s="1">
        <v>46129</v>
      </c>
      <c r="C2568">
        <v>139.69</v>
      </c>
      <c r="D2568">
        <v>133.37</v>
      </c>
      <c r="E2568">
        <v>4.7386969000000001E-2</v>
      </c>
      <c r="F2568">
        <v>4.6298460999999999E-2</v>
      </c>
    </row>
    <row r="2569" spans="1:6" x14ac:dyDescent="0.35">
      <c r="A2569" t="s">
        <v>11</v>
      </c>
      <c r="B2569" s="1">
        <v>46129</v>
      </c>
      <c r="C2569">
        <v>317.02</v>
      </c>
      <c r="D2569">
        <v>315.10000000000002</v>
      </c>
      <c r="E2569">
        <v>6.0933039999999999E-3</v>
      </c>
      <c r="F2569">
        <v>6.0748149999999999E-3</v>
      </c>
    </row>
    <row r="2570" spans="1:6" x14ac:dyDescent="0.35">
      <c r="A2570" t="s">
        <v>6</v>
      </c>
      <c r="B2570" s="1">
        <v>46132</v>
      </c>
      <c r="C2570">
        <v>274.95</v>
      </c>
      <c r="D2570">
        <v>278.39</v>
      </c>
      <c r="E2570">
        <v>-1.2356766E-2</v>
      </c>
      <c r="F2570">
        <v>-1.2433745E-2</v>
      </c>
    </row>
    <row r="2571" spans="1:6" x14ac:dyDescent="0.35">
      <c r="A2571" t="s">
        <v>7</v>
      </c>
      <c r="B2571" s="1">
        <v>46132</v>
      </c>
      <c r="C2571">
        <v>399.63</v>
      </c>
      <c r="D2571">
        <v>406.54</v>
      </c>
      <c r="E2571">
        <v>-1.6997097999999999E-2</v>
      </c>
      <c r="F2571">
        <v>-1.7143206000000001E-2</v>
      </c>
    </row>
    <row r="2572" spans="1:6" x14ac:dyDescent="0.35">
      <c r="A2572" t="s">
        <v>8</v>
      </c>
      <c r="B2572" s="1">
        <v>46132</v>
      </c>
      <c r="C2572">
        <v>329.87</v>
      </c>
      <c r="D2572">
        <v>331.69</v>
      </c>
      <c r="E2572">
        <v>-5.4870509999999997E-3</v>
      </c>
      <c r="F2572">
        <v>-5.5021599999999999E-3</v>
      </c>
    </row>
    <row r="2573" spans="1:6" x14ac:dyDescent="0.35">
      <c r="A2573" t="s">
        <v>9</v>
      </c>
      <c r="B2573" s="1">
        <v>46132</v>
      </c>
      <c r="C2573">
        <v>919.9</v>
      </c>
      <c r="D2573">
        <v>927.03</v>
      </c>
      <c r="E2573">
        <v>-7.6912289999999999E-3</v>
      </c>
      <c r="F2573">
        <v>-7.7209590000000003E-3</v>
      </c>
    </row>
    <row r="2574" spans="1:6" x14ac:dyDescent="0.35">
      <c r="A2574" t="s">
        <v>10</v>
      </c>
      <c r="B2574" s="1">
        <v>46132</v>
      </c>
      <c r="C2574">
        <v>147.84</v>
      </c>
      <c r="D2574">
        <v>139.69</v>
      </c>
      <c r="E2574">
        <v>5.8343474999999999E-2</v>
      </c>
      <c r="F2574">
        <v>5.6704926000000003E-2</v>
      </c>
    </row>
    <row r="2575" spans="1:6" x14ac:dyDescent="0.35">
      <c r="A2575" t="s">
        <v>11</v>
      </c>
      <c r="B2575" s="1">
        <v>46132</v>
      </c>
      <c r="C2575">
        <v>313.94</v>
      </c>
      <c r="D2575">
        <v>317.02</v>
      </c>
      <c r="E2575">
        <v>-9.7154749999999995E-3</v>
      </c>
      <c r="F2575">
        <v>-9.7629789999999998E-3</v>
      </c>
    </row>
    <row r="2576" spans="1:6" x14ac:dyDescent="0.35">
      <c r="A2576" t="s">
        <v>6</v>
      </c>
      <c r="B2576" s="1">
        <v>46133</v>
      </c>
      <c r="C2576">
        <v>284.49</v>
      </c>
      <c r="D2576">
        <v>274.95</v>
      </c>
      <c r="E2576">
        <v>3.4697218000000002E-2</v>
      </c>
      <c r="F2576">
        <v>3.4108841000000001E-2</v>
      </c>
    </row>
    <row r="2577" spans="1:6" x14ac:dyDescent="0.35">
      <c r="A2577" t="s">
        <v>7</v>
      </c>
      <c r="B2577" s="1">
        <v>46133</v>
      </c>
      <c r="C2577">
        <v>402.17</v>
      </c>
      <c r="D2577">
        <v>399.63</v>
      </c>
      <c r="E2577">
        <v>6.355879E-3</v>
      </c>
      <c r="F2577">
        <v>6.3357659999999996E-3</v>
      </c>
    </row>
    <row r="2578" spans="1:6" x14ac:dyDescent="0.35">
      <c r="A2578" t="s">
        <v>8</v>
      </c>
      <c r="B2578" s="1">
        <v>46133</v>
      </c>
      <c r="C2578">
        <v>329.79</v>
      </c>
      <c r="D2578">
        <v>329.87</v>
      </c>
      <c r="E2578">
        <v>-2.4252E-4</v>
      </c>
      <c r="F2578">
        <v>-2.42549E-4</v>
      </c>
    </row>
    <row r="2579" spans="1:6" x14ac:dyDescent="0.35">
      <c r="A2579" t="s">
        <v>9</v>
      </c>
      <c r="B2579" s="1">
        <v>46133</v>
      </c>
      <c r="C2579">
        <v>903.02</v>
      </c>
      <c r="D2579">
        <v>919.9</v>
      </c>
      <c r="E2579">
        <v>-1.8349820999999999E-2</v>
      </c>
      <c r="F2579">
        <v>-1.8520267E-2</v>
      </c>
    </row>
    <row r="2580" spans="1:6" x14ac:dyDescent="0.35">
      <c r="A2580" t="s">
        <v>10</v>
      </c>
      <c r="B2580" s="1">
        <v>46133</v>
      </c>
      <c r="C2580">
        <v>151.31</v>
      </c>
      <c r="D2580">
        <v>147.84</v>
      </c>
      <c r="E2580">
        <v>2.347132E-2</v>
      </c>
      <c r="F2580">
        <v>2.3200104999999999E-2</v>
      </c>
    </row>
    <row r="2581" spans="1:6" x14ac:dyDescent="0.35">
      <c r="A2581" t="s">
        <v>11</v>
      </c>
      <c r="B2581" s="1">
        <v>46133</v>
      </c>
      <c r="C2581">
        <v>309.94</v>
      </c>
      <c r="D2581">
        <v>313.94</v>
      </c>
      <c r="E2581">
        <v>-1.2741288E-2</v>
      </c>
      <c r="F2581">
        <v>-1.2823154E-2</v>
      </c>
    </row>
    <row r="2582" spans="1:6" x14ac:dyDescent="0.35">
      <c r="A2582" t="s">
        <v>6</v>
      </c>
      <c r="B2582" s="1">
        <v>46134</v>
      </c>
      <c r="C2582">
        <v>303.45999999999998</v>
      </c>
      <c r="D2582">
        <v>284.49</v>
      </c>
      <c r="E2582">
        <v>6.6680726999999995E-2</v>
      </c>
      <c r="F2582">
        <v>6.4551703000000002E-2</v>
      </c>
    </row>
    <row r="2583" spans="1:6" x14ac:dyDescent="0.35">
      <c r="A2583" t="s">
        <v>7</v>
      </c>
      <c r="B2583" s="1">
        <v>46134</v>
      </c>
      <c r="C2583">
        <v>422.65</v>
      </c>
      <c r="D2583">
        <v>402.17</v>
      </c>
      <c r="E2583">
        <v>5.0923739000000003E-2</v>
      </c>
      <c r="F2583">
        <v>4.9669528999999997E-2</v>
      </c>
    </row>
    <row r="2584" spans="1:6" x14ac:dyDescent="0.35">
      <c r="A2584" t="s">
        <v>8</v>
      </c>
      <c r="B2584" s="1">
        <v>46134</v>
      </c>
      <c r="C2584">
        <v>332.9</v>
      </c>
      <c r="D2584">
        <v>329.79</v>
      </c>
      <c r="E2584">
        <v>9.4302440000000008E-3</v>
      </c>
      <c r="F2584">
        <v>9.3860560000000003E-3</v>
      </c>
    </row>
    <row r="2585" spans="1:6" x14ac:dyDescent="0.35">
      <c r="A2585" t="s">
        <v>9</v>
      </c>
      <c r="B2585" s="1">
        <v>46134</v>
      </c>
      <c r="C2585">
        <v>921.48</v>
      </c>
      <c r="D2585">
        <v>903.02</v>
      </c>
      <c r="E2585">
        <v>2.0442515000000001E-2</v>
      </c>
      <c r="F2585">
        <v>2.0236371999999999E-2</v>
      </c>
    </row>
    <row r="2586" spans="1:6" x14ac:dyDescent="0.35">
      <c r="A2586" t="s">
        <v>10</v>
      </c>
      <c r="B2586" s="1">
        <v>46134</v>
      </c>
      <c r="C2586">
        <v>157.32</v>
      </c>
      <c r="D2586">
        <v>151.31</v>
      </c>
      <c r="E2586">
        <v>3.9719781000000003E-2</v>
      </c>
      <c r="F2586">
        <v>3.8951235000000001E-2</v>
      </c>
    </row>
    <row r="2587" spans="1:6" x14ac:dyDescent="0.35">
      <c r="A2587" t="s">
        <v>11</v>
      </c>
      <c r="B2587" s="1">
        <v>46134</v>
      </c>
      <c r="C2587">
        <v>311.29000000000002</v>
      </c>
      <c r="D2587">
        <v>309.94</v>
      </c>
      <c r="E2587">
        <v>4.3556819999999996E-3</v>
      </c>
      <c r="F2587">
        <v>4.3462229999999998E-3</v>
      </c>
    </row>
    <row r="2588" spans="1:6" x14ac:dyDescent="0.35">
      <c r="A2588" t="s">
        <v>6</v>
      </c>
      <c r="B2588" s="1">
        <v>46135</v>
      </c>
      <c r="C2588">
        <v>305.33</v>
      </c>
      <c r="D2588">
        <v>303.45999999999998</v>
      </c>
      <c r="E2588">
        <v>6.1622619999999999E-3</v>
      </c>
      <c r="F2588">
        <v>6.1433529999999998E-3</v>
      </c>
    </row>
    <row r="2589" spans="1:6" x14ac:dyDescent="0.35">
      <c r="A2589" t="s">
        <v>7</v>
      </c>
      <c r="B2589" s="1">
        <v>46135</v>
      </c>
      <c r="C2589">
        <v>419.94</v>
      </c>
      <c r="D2589">
        <v>422.65</v>
      </c>
      <c r="E2589">
        <v>-6.4119249999999997E-3</v>
      </c>
      <c r="F2589">
        <v>-6.432569E-3</v>
      </c>
    </row>
    <row r="2590" spans="1:6" x14ac:dyDescent="0.35">
      <c r="A2590" t="s">
        <v>8</v>
      </c>
      <c r="B2590" s="1">
        <v>46135</v>
      </c>
      <c r="C2590">
        <v>318.55</v>
      </c>
      <c r="D2590">
        <v>332.9</v>
      </c>
      <c r="E2590">
        <v>-4.3106037999999999E-2</v>
      </c>
      <c r="F2590">
        <v>-4.4062695999999998E-2</v>
      </c>
    </row>
    <row r="2591" spans="1:6" x14ac:dyDescent="0.35">
      <c r="A2591" t="s">
        <v>9</v>
      </c>
      <c r="B2591" s="1">
        <v>46135</v>
      </c>
      <c r="C2591">
        <v>917.65</v>
      </c>
      <c r="D2591">
        <v>921.48</v>
      </c>
      <c r="E2591">
        <v>-4.1563570000000003E-3</v>
      </c>
      <c r="F2591">
        <v>-4.1650189999999998E-3</v>
      </c>
    </row>
    <row r="2592" spans="1:6" x14ac:dyDescent="0.35">
      <c r="A2592" t="s">
        <v>10</v>
      </c>
      <c r="B2592" s="1">
        <v>46135</v>
      </c>
      <c r="C2592">
        <v>165.56</v>
      </c>
      <c r="D2592">
        <v>157.32</v>
      </c>
      <c r="E2592">
        <v>5.2377319999999998E-2</v>
      </c>
      <c r="F2592">
        <v>5.1051719000000002E-2</v>
      </c>
    </row>
    <row r="2593" spans="1:6" x14ac:dyDescent="0.35">
      <c r="A2593" t="s">
        <v>11</v>
      </c>
      <c r="B2593" s="1">
        <v>46135</v>
      </c>
      <c r="C2593">
        <v>308.88</v>
      </c>
      <c r="D2593">
        <v>311.29000000000002</v>
      </c>
      <c r="E2593">
        <v>-7.7419769999999997E-3</v>
      </c>
      <c r="F2593">
        <v>-7.7721020000000004E-3</v>
      </c>
    </row>
    <row r="2594" spans="1:6" x14ac:dyDescent="0.35">
      <c r="A2594" t="s">
        <v>6</v>
      </c>
      <c r="B2594" s="1">
        <v>46136</v>
      </c>
      <c r="C2594">
        <v>347.81</v>
      </c>
      <c r="D2594">
        <v>305.33</v>
      </c>
      <c r="E2594">
        <v>0.139128156</v>
      </c>
      <c r="F2594">
        <v>0.130263195</v>
      </c>
    </row>
    <row r="2595" spans="1:6" x14ac:dyDescent="0.35">
      <c r="A2595" t="s">
        <v>7</v>
      </c>
      <c r="B2595" s="1">
        <v>46136</v>
      </c>
      <c r="C2595">
        <v>422.76</v>
      </c>
      <c r="D2595">
        <v>419.94</v>
      </c>
      <c r="E2595">
        <v>6.7152449999999999E-3</v>
      </c>
      <c r="F2595">
        <v>6.6927979999999998E-3</v>
      </c>
    </row>
    <row r="2596" spans="1:6" x14ac:dyDescent="0.35">
      <c r="A2596" t="s">
        <v>8</v>
      </c>
      <c r="B2596" s="1">
        <v>46136</v>
      </c>
      <c r="C2596">
        <v>314.08</v>
      </c>
      <c r="D2596">
        <v>318.55</v>
      </c>
      <c r="E2596">
        <v>-1.4032334E-2</v>
      </c>
      <c r="F2596">
        <v>-1.4131718E-2</v>
      </c>
    </row>
    <row r="2597" spans="1:6" x14ac:dyDescent="0.35">
      <c r="A2597" t="s">
        <v>9</v>
      </c>
      <c r="B2597" s="1">
        <v>46136</v>
      </c>
      <c r="C2597">
        <v>883.96</v>
      </c>
      <c r="D2597">
        <v>917.65</v>
      </c>
      <c r="E2597">
        <v>-3.6713344000000002E-2</v>
      </c>
      <c r="F2597">
        <v>-3.7404241999999997E-2</v>
      </c>
    </row>
    <row r="2598" spans="1:6" x14ac:dyDescent="0.35">
      <c r="A2598" t="s">
        <v>10</v>
      </c>
      <c r="B2598" s="1">
        <v>46136</v>
      </c>
      <c r="C2598">
        <v>164.31</v>
      </c>
      <c r="D2598">
        <v>165.56</v>
      </c>
      <c r="E2598">
        <v>-7.5501329999999997E-3</v>
      </c>
      <c r="F2598">
        <v>-7.5787789999999999E-3</v>
      </c>
    </row>
    <row r="2599" spans="1:6" x14ac:dyDescent="0.35">
      <c r="A2599" t="s">
        <v>11</v>
      </c>
      <c r="B2599" s="1">
        <v>46136</v>
      </c>
      <c r="C2599">
        <v>309.42</v>
      </c>
      <c r="D2599">
        <v>308.88</v>
      </c>
      <c r="E2599">
        <v>1.7482520000000001E-3</v>
      </c>
      <c r="F2599">
        <v>1.746725E-3</v>
      </c>
    </row>
    <row r="2600" spans="1:6" x14ac:dyDescent="0.35">
      <c r="A2600" t="s">
        <v>6</v>
      </c>
      <c r="B2600" s="1">
        <v>46139</v>
      </c>
      <c r="C2600">
        <v>334.63</v>
      </c>
      <c r="D2600">
        <v>347.81</v>
      </c>
      <c r="E2600">
        <v>-3.7894253000000003E-2</v>
      </c>
      <c r="F2600">
        <v>-3.8630909999999997E-2</v>
      </c>
    </row>
    <row r="2601" spans="1:6" x14ac:dyDescent="0.35">
      <c r="A2601" t="s">
        <v>7</v>
      </c>
      <c r="B2601" s="1">
        <v>46139</v>
      </c>
      <c r="C2601">
        <v>418.2</v>
      </c>
      <c r="D2601">
        <v>422.76</v>
      </c>
      <c r="E2601">
        <v>-1.0786262E-2</v>
      </c>
      <c r="F2601">
        <v>-1.0844855E-2</v>
      </c>
    </row>
    <row r="2602" spans="1:6" x14ac:dyDescent="0.35">
      <c r="A2602" t="s">
        <v>8</v>
      </c>
      <c r="B2602" s="1">
        <v>46139</v>
      </c>
      <c r="C2602">
        <v>318.83999999999997</v>
      </c>
      <c r="D2602">
        <v>314.08</v>
      </c>
      <c r="E2602">
        <v>1.5155373999999999E-2</v>
      </c>
      <c r="F2602">
        <v>1.5041679000000001E-2</v>
      </c>
    </row>
    <row r="2603" spans="1:6" x14ac:dyDescent="0.35">
      <c r="A2603" t="s">
        <v>9</v>
      </c>
      <c r="B2603" s="1">
        <v>46139</v>
      </c>
      <c r="C2603">
        <v>868.27</v>
      </c>
      <c r="D2603">
        <v>883.96</v>
      </c>
      <c r="E2603">
        <v>-1.7749672000000001E-2</v>
      </c>
      <c r="F2603">
        <v>-1.7909087000000001E-2</v>
      </c>
    </row>
    <row r="2604" spans="1:6" x14ac:dyDescent="0.35">
      <c r="A2604" t="s">
        <v>10</v>
      </c>
      <c r="B2604" s="1">
        <v>46139</v>
      </c>
      <c r="C2604">
        <v>158.21</v>
      </c>
      <c r="D2604">
        <v>164.31</v>
      </c>
      <c r="E2604">
        <v>-3.7124946999999998E-2</v>
      </c>
      <c r="F2604">
        <v>-3.7831623000000002E-2</v>
      </c>
    </row>
    <row r="2605" spans="1:6" x14ac:dyDescent="0.35">
      <c r="A2605" t="s">
        <v>11</v>
      </c>
      <c r="B2605" s="1">
        <v>46139</v>
      </c>
      <c r="C2605">
        <v>309.64999999999998</v>
      </c>
      <c r="D2605">
        <v>309.42</v>
      </c>
      <c r="E2605">
        <v>7.4332599999999999E-4</v>
      </c>
      <c r="F2605">
        <v>7.4304999999999998E-4</v>
      </c>
    </row>
    <row r="2606" spans="1:6" x14ac:dyDescent="0.35">
      <c r="A2606" t="s">
        <v>6</v>
      </c>
      <c r="B2606" s="1">
        <v>46140</v>
      </c>
      <c r="C2606">
        <v>323.20999999999998</v>
      </c>
      <c r="D2606">
        <v>334.63</v>
      </c>
      <c r="E2606">
        <v>-3.4127245E-2</v>
      </c>
      <c r="F2606">
        <v>-3.4723177000000001E-2</v>
      </c>
    </row>
    <row r="2607" spans="1:6" x14ac:dyDescent="0.35">
      <c r="A2607" t="s">
        <v>7</v>
      </c>
      <c r="B2607" s="1">
        <v>46140</v>
      </c>
      <c r="C2607">
        <v>399.83</v>
      </c>
      <c r="D2607">
        <v>418.2</v>
      </c>
      <c r="E2607">
        <v>-4.3926351000000002E-2</v>
      </c>
      <c r="F2607">
        <v>-4.4920330000000001E-2</v>
      </c>
    </row>
    <row r="2608" spans="1:6" x14ac:dyDescent="0.35">
      <c r="A2608" t="s">
        <v>8</v>
      </c>
      <c r="B2608" s="1">
        <v>46140</v>
      </c>
      <c r="C2608">
        <v>315.89999999999998</v>
      </c>
      <c r="D2608">
        <v>318.83999999999997</v>
      </c>
      <c r="E2608">
        <v>-9.2209260000000008E-3</v>
      </c>
      <c r="F2608">
        <v>-9.2637020000000004E-3</v>
      </c>
    </row>
    <row r="2609" spans="1:6" x14ac:dyDescent="0.35">
      <c r="A2609" t="s">
        <v>9</v>
      </c>
      <c r="B2609" s="1">
        <v>46140</v>
      </c>
      <c r="C2609">
        <v>874</v>
      </c>
      <c r="D2609">
        <v>868.27</v>
      </c>
      <c r="E2609">
        <v>6.5993299999999996E-3</v>
      </c>
      <c r="F2609">
        <v>6.5776489999999996E-3</v>
      </c>
    </row>
    <row r="2610" spans="1:6" x14ac:dyDescent="0.35">
      <c r="A2610" t="s">
        <v>10</v>
      </c>
      <c r="B2610" s="1">
        <v>46140</v>
      </c>
      <c r="C2610">
        <v>153.22999999999999</v>
      </c>
      <c r="D2610">
        <v>158.21</v>
      </c>
      <c r="E2610">
        <v>-3.1477151000000002E-2</v>
      </c>
      <c r="F2610">
        <v>-3.1983204000000001E-2</v>
      </c>
    </row>
    <row r="2611" spans="1:6" x14ac:dyDescent="0.35">
      <c r="A2611" t="s">
        <v>11</v>
      </c>
      <c r="B2611" s="1">
        <v>46140</v>
      </c>
      <c r="C2611">
        <v>309.3</v>
      </c>
      <c r="D2611">
        <v>309.64999999999998</v>
      </c>
      <c r="E2611">
        <v>-1.130308E-3</v>
      </c>
      <c r="F2611">
        <v>-1.1309479999999999E-3</v>
      </c>
    </row>
    <row r="2612" spans="1:6" x14ac:dyDescent="0.35">
      <c r="A2612" t="s">
        <v>6</v>
      </c>
      <c r="B2612" s="1">
        <v>46141</v>
      </c>
      <c r="C2612">
        <v>337.11</v>
      </c>
      <c r="D2612">
        <v>323.20999999999998</v>
      </c>
      <c r="E2612">
        <v>4.3006095000000001E-2</v>
      </c>
      <c r="F2612">
        <v>4.2107020000000002E-2</v>
      </c>
    </row>
    <row r="2613" spans="1:6" x14ac:dyDescent="0.35">
      <c r="A2613" t="s">
        <v>7</v>
      </c>
      <c r="B2613" s="1">
        <v>46141</v>
      </c>
      <c r="C2613">
        <v>405.45</v>
      </c>
      <c r="D2613">
        <v>399.83</v>
      </c>
      <c r="E2613">
        <v>1.4055974000000001E-2</v>
      </c>
      <c r="F2613">
        <v>1.3958105E-2</v>
      </c>
    </row>
    <row r="2614" spans="1:6" x14ac:dyDescent="0.35">
      <c r="A2614" t="s">
        <v>8</v>
      </c>
      <c r="B2614" s="1">
        <v>46141</v>
      </c>
      <c r="C2614">
        <v>315.64999999999998</v>
      </c>
      <c r="D2614">
        <v>315.89999999999998</v>
      </c>
      <c r="E2614">
        <v>-7.9139E-4</v>
      </c>
      <c r="F2614">
        <v>-7.9170300000000005E-4</v>
      </c>
    </row>
    <row r="2615" spans="1:6" x14ac:dyDescent="0.35">
      <c r="A2615" t="s">
        <v>9</v>
      </c>
      <c r="B2615" s="1">
        <v>46141</v>
      </c>
      <c r="C2615">
        <v>851.21</v>
      </c>
      <c r="D2615">
        <v>874</v>
      </c>
      <c r="E2615">
        <v>-2.6075515E-2</v>
      </c>
      <c r="F2615">
        <v>-2.6421508999999999E-2</v>
      </c>
    </row>
    <row r="2616" spans="1:6" x14ac:dyDescent="0.35">
      <c r="A2616" t="s">
        <v>10</v>
      </c>
      <c r="B2616" s="1">
        <v>46141</v>
      </c>
      <c r="C2616">
        <v>156.57</v>
      </c>
      <c r="D2616">
        <v>153.22999999999999</v>
      </c>
      <c r="E2616">
        <v>2.1797298E-2</v>
      </c>
      <c r="F2616">
        <v>2.1563134000000001E-2</v>
      </c>
    </row>
    <row r="2617" spans="1:6" x14ac:dyDescent="0.35">
      <c r="A2617" t="s">
        <v>11</v>
      </c>
      <c r="B2617" s="1">
        <v>46141</v>
      </c>
      <c r="C2617">
        <v>334.86</v>
      </c>
      <c r="D2617">
        <v>309.3</v>
      </c>
      <c r="E2617">
        <v>8.2638215000000001E-2</v>
      </c>
      <c r="F2617">
        <v>7.9400854000000007E-2</v>
      </c>
    </row>
    <row r="2618" spans="1:6" x14ac:dyDescent="0.35">
      <c r="A2618" t="s">
        <v>6</v>
      </c>
      <c r="B2618" s="1">
        <v>46142</v>
      </c>
      <c r="C2618">
        <v>354.49</v>
      </c>
      <c r="D2618">
        <v>337.11</v>
      </c>
      <c r="E2618">
        <v>5.1555872000000003E-2</v>
      </c>
      <c r="F2618">
        <v>5.0270849999999999E-2</v>
      </c>
    </row>
    <row r="2619" spans="1:6" x14ac:dyDescent="0.35">
      <c r="A2619" t="s">
        <v>7</v>
      </c>
      <c r="B2619" s="1">
        <v>46142</v>
      </c>
      <c r="C2619">
        <v>417.43</v>
      </c>
      <c r="D2619">
        <v>405.45</v>
      </c>
      <c r="E2619">
        <v>2.9547416999999999E-2</v>
      </c>
      <c r="F2619">
        <v>2.9119303999999999E-2</v>
      </c>
    </row>
    <row r="2620" spans="1:6" x14ac:dyDescent="0.35">
      <c r="A2620" t="s">
        <v>8</v>
      </c>
      <c r="B2620" s="1">
        <v>46142</v>
      </c>
      <c r="C2620">
        <v>323.05</v>
      </c>
      <c r="D2620">
        <v>315.64999999999998</v>
      </c>
      <c r="E2620">
        <v>2.3443688000000001E-2</v>
      </c>
      <c r="F2620">
        <v>2.3173104999999999E-2</v>
      </c>
    </row>
    <row r="2621" spans="1:6" x14ac:dyDescent="0.35">
      <c r="A2621" t="s">
        <v>9</v>
      </c>
      <c r="B2621" s="1">
        <v>46142</v>
      </c>
      <c r="C2621">
        <v>934.6</v>
      </c>
      <c r="D2621">
        <v>851.21</v>
      </c>
      <c r="E2621">
        <v>9.7966423999999996E-2</v>
      </c>
      <c r="F2621">
        <v>9.3459764000000001E-2</v>
      </c>
    </row>
    <row r="2622" spans="1:6" x14ac:dyDescent="0.35">
      <c r="A2622" t="s">
        <v>10</v>
      </c>
      <c r="B2622" s="1">
        <v>46142</v>
      </c>
      <c r="C2622">
        <v>165.15</v>
      </c>
      <c r="D2622">
        <v>156.57</v>
      </c>
      <c r="E2622">
        <v>5.4799769999999998E-2</v>
      </c>
      <c r="F2622">
        <v>5.3350957999999997E-2</v>
      </c>
    </row>
    <row r="2623" spans="1:6" x14ac:dyDescent="0.35">
      <c r="A2623" t="s">
        <v>11</v>
      </c>
      <c r="B2623" s="1">
        <v>46142</v>
      </c>
      <c r="C2623">
        <v>329.84</v>
      </c>
      <c r="D2623">
        <v>334.86</v>
      </c>
      <c r="E2623">
        <v>-1.4991340000000001E-2</v>
      </c>
      <c r="F2623">
        <v>-1.5104846E-2</v>
      </c>
    </row>
    <row r="2624" spans="1:6" x14ac:dyDescent="0.35">
      <c r="A2624" t="s">
        <v>6</v>
      </c>
      <c r="B2624" s="1">
        <v>46143</v>
      </c>
      <c r="C2624">
        <v>360.54</v>
      </c>
      <c r="D2624">
        <v>354.49</v>
      </c>
      <c r="E2624">
        <v>1.7066772000000001E-2</v>
      </c>
      <c r="F2624">
        <v>1.6922771E-2</v>
      </c>
    </row>
    <row r="2625" spans="1:6" x14ac:dyDescent="0.35">
      <c r="A2625" t="s">
        <v>7</v>
      </c>
      <c r="B2625" s="1">
        <v>46143</v>
      </c>
      <c r="C2625">
        <v>421.28</v>
      </c>
      <c r="D2625">
        <v>417.43</v>
      </c>
      <c r="E2625">
        <v>9.2231029999999999E-3</v>
      </c>
      <c r="F2625">
        <v>9.1808299999999992E-3</v>
      </c>
    </row>
    <row r="2626" spans="1:6" x14ac:dyDescent="0.35">
      <c r="A2626" t="s">
        <v>8</v>
      </c>
      <c r="B2626" s="1">
        <v>46143</v>
      </c>
      <c r="C2626">
        <v>319.68</v>
      </c>
      <c r="D2626">
        <v>323.05</v>
      </c>
      <c r="E2626">
        <v>-1.0431822E-2</v>
      </c>
      <c r="F2626">
        <v>-1.0486614999999999E-2</v>
      </c>
    </row>
    <row r="2627" spans="1:6" x14ac:dyDescent="0.35">
      <c r="A2627" t="s">
        <v>9</v>
      </c>
      <c r="B2627" s="1">
        <v>46143</v>
      </c>
      <c r="C2627">
        <v>963.33</v>
      </c>
      <c r="D2627">
        <v>934.6</v>
      </c>
      <c r="E2627">
        <v>3.0740423999999999E-2</v>
      </c>
      <c r="F2627">
        <v>3.0277401999999998E-2</v>
      </c>
    </row>
    <row r="2628" spans="1:6" x14ac:dyDescent="0.35">
      <c r="A2628" t="s">
        <v>10</v>
      </c>
      <c r="B2628" s="1">
        <v>46143</v>
      </c>
      <c r="C2628">
        <v>164.95</v>
      </c>
      <c r="D2628">
        <v>165.15</v>
      </c>
      <c r="E2628">
        <v>-1.2110199999999999E-3</v>
      </c>
      <c r="F2628">
        <v>-1.211754E-3</v>
      </c>
    </row>
    <row r="2629" spans="1:6" x14ac:dyDescent="0.35">
      <c r="A2629" t="s">
        <v>11</v>
      </c>
      <c r="B2629" s="1">
        <v>46143</v>
      </c>
      <c r="C2629">
        <v>328.03</v>
      </c>
      <c r="D2629">
        <v>329.84</v>
      </c>
      <c r="E2629">
        <v>-5.4875089999999998E-3</v>
      </c>
      <c r="F2629">
        <v>-5.5026210000000001E-3</v>
      </c>
    </row>
    <row r="2630" spans="1:6" x14ac:dyDescent="0.35">
      <c r="A2630" t="s">
        <v>6</v>
      </c>
      <c r="B2630" s="1">
        <v>46146</v>
      </c>
      <c r="C2630">
        <v>341.54</v>
      </c>
      <c r="D2630">
        <v>360.54</v>
      </c>
      <c r="E2630">
        <v>-5.2698729999999999E-2</v>
      </c>
      <c r="F2630">
        <v>-5.4138104999999999E-2</v>
      </c>
    </row>
    <row r="2631" spans="1:6" x14ac:dyDescent="0.35">
      <c r="A2631" t="s">
        <v>7</v>
      </c>
      <c r="B2631" s="1">
        <v>46146</v>
      </c>
      <c r="C2631">
        <v>416.5</v>
      </c>
      <c r="D2631">
        <v>421.28</v>
      </c>
      <c r="E2631">
        <v>-1.1346373E-2</v>
      </c>
      <c r="F2631">
        <v>-1.1411233999999999E-2</v>
      </c>
    </row>
    <row r="2632" spans="1:6" x14ac:dyDescent="0.35">
      <c r="A2632" t="s">
        <v>8</v>
      </c>
      <c r="B2632" s="1">
        <v>46146</v>
      </c>
      <c r="C2632">
        <v>319.20999999999998</v>
      </c>
      <c r="D2632">
        <v>319.68</v>
      </c>
      <c r="E2632">
        <v>-1.4702199999999999E-3</v>
      </c>
      <c r="F2632">
        <v>-1.4713020000000001E-3</v>
      </c>
    </row>
    <row r="2633" spans="1:6" x14ac:dyDescent="0.35">
      <c r="A2633" t="s">
        <v>9</v>
      </c>
      <c r="B2633" s="1">
        <v>46146</v>
      </c>
      <c r="C2633">
        <v>967.93</v>
      </c>
      <c r="D2633">
        <v>963.33</v>
      </c>
      <c r="E2633">
        <v>4.7751030000000002E-3</v>
      </c>
      <c r="F2633">
        <v>4.763738E-3</v>
      </c>
    </row>
    <row r="2634" spans="1:6" x14ac:dyDescent="0.35">
      <c r="A2634" t="s">
        <v>10</v>
      </c>
      <c r="B2634" s="1">
        <v>46146</v>
      </c>
      <c r="C2634">
        <v>163.66</v>
      </c>
      <c r="D2634">
        <v>164.95</v>
      </c>
      <c r="E2634">
        <v>-7.8205519999999997E-3</v>
      </c>
      <c r="F2634">
        <v>-7.8512930000000005E-3</v>
      </c>
    </row>
    <row r="2635" spans="1:6" x14ac:dyDescent="0.35">
      <c r="A2635" t="s">
        <v>11</v>
      </c>
      <c r="B2635" s="1">
        <v>46146</v>
      </c>
      <c r="C2635">
        <v>326.85000000000002</v>
      </c>
      <c r="D2635">
        <v>328.03</v>
      </c>
      <c r="E2635">
        <v>-3.5972320000000001E-3</v>
      </c>
      <c r="F2635">
        <v>-3.6037180000000001E-3</v>
      </c>
    </row>
    <row r="2636" spans="1:6" x14ac:dyDescent="0.35">
      <c r="A2636" t="s">
        <v>6</v>
      </c>
      <c r="B2636" s="1">
        <v>46147</v>
      </c>
      <c r="C2636">
        <v>355.26</v>
      </c>
      <c r="D2636">
        <v>341.54</v>
      </c>
      <c r="E2636">
        <v>4.0170989999999997E-2</v>
      </c>
      <c r="F2636">
        <v>3.9385112999999999E-2</v>
      </c>
    </row>
    <row r="2637" spans="1:6" x14ac:dyDescent="0.35">
      <c r="A2637" t="s">
        <v>7</v>
      </c>
      <c r="B2637" s="1">
        <v>46147</v>
      </c>
      <c r="C2637">
        <v>427.36</v>
      </c>
      <c r="D2637">
        <v>416.5</v>
      </c>
      <c r="E2637">
        <v>2.6074429999999999E-2</v>
      </c>
      <c r="F2637">
        <v>2.5740288E-2</v>
      </c>
    </row>
    <row r="2638" spans="1:6" x14ac:dyDescent="0.35">
      <c r="A2638" t="s">
        <v>8</v>
      </c>
      <c r="B2638" s="1">
        <v>46147</v>
      </c>
      <c r="C2638">
        <v>315.95</v>
      </c>
      <c r="D2638">
        <v>319.20999999999998</v>
      </c>
      <c r="E2638">
        <v>-1.0212713E-2</v>
      </c>
      <c r="F2638">
        <v>-1.026522E-2</v>
      </c>
    </row>
    <row r="2639" spans="1:6" x14ac:dyDescent="0.35">
      <c r="A2639" t="s">
        <v>9</v>
      </c>
      <c r="B2639" s="1">
        <v>46147</v>
      </c>
      <c r="C2639">
        <v>988.87</v>
      </c>
      <c r="D2639">
        <v>967.93</v>
      </c>
      <c r="E2639">
        <v>2.1633796E-2</v>
      </c>
      <c r="F2639">
        <v>2.1403106000000002E-2</v>
      </c>
    </row>
    <row r="2640" spans="1:6" x14ac:dyDescent="0.35">
      <c r="A2640" t="s">
        <v>10</v>
      </c>
      <c r="B2640" s="1">
        <v>46147</v>
      </c>
      <c r="C2640">
        <v>168.75</v>
      </c>
      <c r="D2640">
        <v>163.66</v>
      </c>
      <c r="E2640">
        <v>3.1101063000000002E-2</v>
      </c>
      <c r="F2640">
        <v>3.0627225000000001E-2</v>
      </c>
    </row>
    <row r="2641" spans="1:6" x14ac:dyDescent="0.35">
      <c r="A2641" t="s">
        <v>11</v>
      </c>
      <c r="B2641" s="1">
        <v>46147</v>
      </c>
      <c r="C2641">
        <v>322.02999999999997</v>
      </c>
      <c r="D2641">
        <v>326.85000000000002</v>
      </c>
      <c r="E2641">
        <v>-1.4746825999999999E-2</v>
      </c>
      <c r="F2641">
        <v>-1.4856641E-2</v>
      </c>
    </row>
    <row r="2642" spans="1:6" x14ac:dyDescent="0.35">
      <c r="A2642" t="s">
        <v>6</v>
      </c>
      <c r="B2642" s="1">
        <v>46148</v>
      </c>
      <c r="C2642">
        <v>421.39</v>
      </c>
      <c r="D2642">
        <v>355.26</v>
      </c>
      <c r="E2642">
        <v>0.18614535800000001</v>
      </c>
      <c r="F2642">
        <v>0.17070885499999999</v>
      </c>
    </row>
    <row r="2643" spans="1:6" x14ac:dyDescent="0.35">
      <c r="A2643" t="s">
        <v>7</v>
      </c>
      <c r="B2643" s="1">
        <v>46148</v>
      </c>
      <c r="C2643">
        <v>425.44</v>
      </c>
      <c r="D2643">
        <v>427.36</v>
      </c>
      <c r="E2643">
        <v>-4.4926990000000002E-3</v>
      </c>
      <c r="F2643">
        <v>-4.5028220000000001E-3</v>
      </c>
    </row>
    <row r="2644" spans="1:6" x14ac:dyDescent="0.35">
      <c r="A2644" t="s">
        <v>8</v>
      </c>
      <c r="B2644" s="1">
        <v>46148</v>
      </c>
      <c r="C2644">
        <v>321.89999999999998</v>
      </c>
      <c r="D2644">
        <v>315.95</v>
      </c>
      <c r="E2644">
        <v>1.8832094000000001E-2</v>
      </c>
      <c r="F2644">
        <v>1.8656965000000001E-2</v>
      </c>
    </row>
    <row r="2645" spans="1:6" x14ac:dyDescent="0.35">
      <c r="A2645" t="s">
        <v>9</v>
      </c>
      <c r="B2645" s="1">
        <v>46148</v>
      </c>
      <c r="C2645">
        <v>987.05</v>
      </c>
      <c r="D2645">
        <v>988.87</v>
      </c>
      <c r="E2645">
        <v>-1.840485E-3</v>
      </c>
      <c r="F2645">
        <v>-1.8421799999999999E-3</v>
      </c>
    </row>
    <row r="2646" spans="1:6" x14ac:dyDescent="0.35">
      <c r="A2646" t="s">
        <v>10</v>
      </c>
      <c r="B2646" s="1">
        <v>46148</v>
      </c>
      <c r="C2646">
        <v>172.15</v>
      </c>
      <c r="D2646">
        <v>168.75</v>
      </c>
      <c r="E2646">
        <v>2.0148148000000001E-2</v>
      </c>
      <c r="F2646">
        <v>1.9947860000000001E-2</v>
      </c>
    </row>
    <row r="2647" spans="1:6" x14ac:dyDescent="0.35">
      <c r="A2647" t="s">
        <v>11</v>
      </c>
      <c r="B2647" s="1">
        <v>46148</v>
      </c>
      <c r="C2647">
        <v>318.8</v>
      </c>
      <c r="D2647">
        <v>322.02999999999997</v>
      </c>
      <c r="E2647">
        <v>-1.0030120999999999E-2</v>
      </c>
      <c r="F2647">
        <v>-1.0080762E-2</v>
      </c>
    </row>
    <row r="2648" spans="1:6" x14ac:dyDescent="0.35">
      <c r="A2648" t="s">
        <v>6</v>
      </c>
      <c r="B2648" s="1">
        <v>46149</v>
      </c>
      <c r="C2648">
        <v>408.46</v>
      </c>
      <c r="D2648">
        <v>421.39</v>
      </c>
      <c r="E2648">
        <v>-3.0684164E-2</v>
      </c>
      <c r="F2648">
        <v>-3.116478E-2</v>
      </c>
    </row>
    <row r="2649" spans="1:6" x14ac:dyDescent="0.35">
      <c r="A2649" t="s">
        <v>7</v>
      </c>
      <c r="B2649" s="1">
        <v>46149</v>
      </c>
      <c r="C2649">
        <v>412.56</v>
      </c>
      <c r="D2649">
        <v>425.44</v>
      </c>
      <c r="E2649">
        <v>-3.0274539E-2</v>
      </c>
      <c r="F2649">
        <v>-3.0742278000000001E-2</v>
      </c>
    </row>
    <row r="2650" spans="1:6" x14ac:dyDescent="0.35">
      <c r="A2650" t="s">
        <v>8</v>
      </c>
      <c r="B2650" s="1">
        <v>46149</v>
      </c>
      <c r="C2650">
        <v>318.69</v>
      </c>
      <c r="D2650">
        <v>321.89999999999998</v>
      </c>
      <c r="E2650">
        <v>-9.9720409999999992E-3</v>
      </c>
      <c r="F2650">
        <v>-1.0022095E-2</v>
      </c>
    </row>
    <row r="2651" spans="1:6" x14ac:dyDescent="0.35">
      <c r="A2651" t="s">
        <v>9</v>
      </c>
      <c r="B2651" s="1">
        <v>46149</v>
      </c>
      <c r="C2651">
        <v>974.96</v>
      </c>
      <c r="D2651">
        <v>987.05</v>
      </c>
      <c r="E2651">
        <v>-1.224862E-2</v>
      </c>
      <c r="F2651">
        <v>-1.2324252000000001E-2</v>
      </c>
    </row>
    <row r="2652" spans="1:6" x14ac:dyDescent="0.35">
      <c r="A2652" t="s">
        <v>10</v>
      </c>
      <c r="B2652" s="1">
        <v>46149</v>
      </c>
      <c r="C2652">
        <v>160.01</v>
      </c>
      <c r="D2652">
        <v>172.15</v>
      </c>
      <c r="E2652">
        <v>-7.0519894999999999E-2</v>
      </c>
      <c r="F2652">
        <v>-7.3129876999999996E-2</v>
      </c>
    </row>
    <row r="2653" spans="1:6" x14ac:dyDescent="0.35">
      <c r="A2653" t="s">
        <v>11</v>
      </c>
      <c r="B2653" s="1">
        <v>46149</v>
      </c>
      <c r="C2653">
        <v>321.27999999999997</v>
      </c>
      <c r="D2653">
        <v>318.8</v>
      </c>
      <c r="E2653">
        <v>7.779172E-3</v>
      </c>
      <c r="F2653">
        <v>7.7490700000000003E-3</v>
      </c>
    </row>
    <row r="2654" spans="1:6" x14ac:dyDescent="0.35">
      <c r="A2654" t="s">
        <v>6</v>
      </c>
      <c r="B2654" s="1">
        <v>46150</v>
      </c>
      <c r="C2654">
        <v>455.19</v>
      </c>
      <c r="D2654">
        <v>408.46</v>
      </c>
      <c r="E2654">
        <v>0.114405327</v>
      </c>
      <c r="F2654">
        <v>0.108320924</v>
      </c>
    </row>
    <row r="2655" spans="1:6" x14ac:dyDescent="0.35">
      <c r="A2655" t="s">
        <v>7</v>
      </c>
      <c r="B2655" s="1">
        <v>46150</v>
      </c>
      <c r="C2655">
        <v>430</v>
      </c>
      <c r="D2655">
        <v>412.56</v>
      </c>
      <c r="E2655">
        <v>4.2272639000000001E-2</v>
      </c>
      <c r="F2655">
        <v>4.1403559E-2</v>
      </c>
    </row>
    <row r="2656" spans="1:6" x14ac:dyDescent="0.35">
      <c r="A2656" t="s">
        <v>8</v>
      </c>
      <c r="B2656" s="1">
        <v>46150</v>
      </c>
      <c r="C2656">
        <v>316.02999999999997</v>
      </c>
      <c r="D2656">
        <v>318.69</v>
      </c>
      <c r="E2656">
        <v>-8.3466689999999993E-3</v>
      </c>
      <c r="F2656">
        <v>-8.3816979999999999E-3</v>
      </c>
    </row>
    <row r="2657" spans="1:6" x14ac:dyDescent="0.35">
      <c r="A2657" t="s">
        <v>9</v>
      </c>
      <c r="B2657" s="1">
        <v>46150</v>
      </c>
      <c r="C2657">
        <v>948.45</v>
      </c>
      <c r="D2657">
        <v>974.96</v>
      </c>
      <c r="E2657">
        <v>-2.7190859000000001E-2</v>
      </c>
      <c r="F2657">
        <v>-2.7567371E-2</v>
      </c>
    </row>
    <row r="2658" spans="1:6" x14ac:dyDescent="0.35">
      <c r="A2658" t="s">
        <v>10</v>
      </c>
      <c r="B2658" s="1">
        <v>46150</v>
      </c>
      <c r="C2658">
        <v>170.13</v>
      </c>
      <c r="D2658">
        <v>160.01</v>
      </c>
      <c r="E2658">
        <v>6.3246047E-2</v>
      </c>
      <c r="F2658">
        <v>6.1326537E-2</v>
      </c>
    </row>
    <row r="2659" spans="1:6" x14ac:dyDescent="0.35">
      <c r="A2659" t="s">
        <v>11</v>
      </c>
      <c r="B2659" s="1">
        <v>46150</v>
      </c>
      <c r="C2659">
        <v>318.79000000000002</v>
      </c>
      <c r="D2659">
        <v>321.27999999999997</v>
      </c>
      <c r="E2659">
        <v>-7.7502489999999999E-3</v>
      </c>
      <c r="F2659">
        <v>-7.7804379999999998E-3</v>
      </c>
    </row>
    <row r="2660" spans="1:6" x14ac:dyDescent="0.35">
      <c r="A2660" t="s">
        <v>6</v>
      </c>
      <c r="B2660" s="1">
        <v>46153</v>
      </c>
      <c r="C2660">
        <v>458.79</v>
      </c>
      <c r="D2660">
        <v>455.19</v>
      </c>
      <c r="E2660">
        <v>7.9087849999999998E-3</v>
      </c>
      <c r="F2660">
        <v>7.8776750000000006E-3</v>
      </c>
    </row>
    <row r="2661" spans="1:6" x14ac:dyDescent="0.35">
      <c r="A2661" t="s">
        <v>7</v>
      </c>
      <c r="B2661" s="1">
        <v>46153</v>
      </c>
      <c r="C2661">
        <v>428.43</v>
      </c>
      <c r="D2661">
        <v>430</v>
      </c>
      <c r="E2661">
        <v>-3.6511629999999998E-3</v>
      </c>
      <c r="F2661">
        <v>-3.6578449999999998E-3</v>
      </c>
    </row>
    <row r="2662" spans="1:6" x14ac:dyDescent="0.35">
      <c r="A2662" t="s">
        <v>8</v>
      </c>
      <c r="B2662" s="1">
        <v>46153</v>
      </c>
      <c r="C2662">
        <v>312.32</v>
      </c>
      <c r="D2662">
        <v>316.02999999999997</v>
      </c>
      <c r="E2662">
        <v>-1.1739392E-2</v>
      </c>
      <c r="F2662">
        <v>-1.1808842999999999E-2</v>
      </c>
    </row>
    <row r="2663" spans="1:6" x14ac:dyDescent="0.35">
      <c r="A2663" t="s">
        <v>9</v>
      </c>
      <c r="B2663" s="1">
        <v>46153</v>
      </c>
      <c r="C2663">
        <v>966.99</v>
      </c>
      <c r="D2663">
        <v>948.45</v>
      </c>
      <c r="E2663">
        <v>1.9547683E-2</v>
      </c>
      <c r="F2663">
        <v>1.9359081E-2</v>
      </c>
    </row>
    <row r="2664" spans="1:6" x14ac:dyDescent="0.35">
      <c r="A2664" t="s">
        <v>10</v>
      </c>
      <c r="B2664" s="1">
        <v>46153</v>
      </c>
      <c r="C2664">
        <v>170.84</v>
      </c>
      <c r="D2664">
        <v>170.13</v>
      </c>
      <c r="E2664">
        <v>4.1732790000000002E-3</v>
      </c>
      <c r="F2664">
        <v>4.1645950000000001E-3</v>
      </c>
    </row>
    <row r="2665" spans="1:6" x14ac:dyDescent="0.35">
      <c r="A2665" t="s">
        <v>11</v>
      </c>
      <c r="B2665" s="1">
        <v>46153</v>
      </c>
      <c r="C2665">
        <v>323.86</v>
      </c>
      <c r="D2665">
        <v>318.79000000000002</v>
      </c>
      <c r="E2665">
        <v>1.5903886999999998E-2</v>
      </c>
      <c r="F2665">
        <v>1.5778745E-2</v>
      </c>
    </row>
    <row r="2666" spans="1:6" x14ac:dyDescent="0.35">
      <c r="A2666" t="s">
        <v>6</v>
      </c>
      <c r="B2666" s="1">
        <v>46154</v>
      </c>
      <c r="C2666">
        <v>448.29</v>
      </c>
      <c r="D2666">
        <v>458.79</v>
      </c>
      <c r="E2666">
        <v>-2.2886288000000001E-2</v>
      </c>
      <c r="F2666">
        <v>-2.3152244999999998E-2</v>
      </c>
    </row>
    <row r="2667" spans="1:6" x14ac:dyDescent="0.35">
      <c r="A2667" t="s">
        <v>7</v>
      </c>
      <c r="B2667" s="1">
        <v>46154</v>
      </c>
      <c r="C2667">
        <v>419.3</v>
      </c>
      <c r="D2667">
        <v>428.43</v>
      </c>
      <c r="E2667">
        <v>-2.1310366000000001E-2</v>
      </c>
      <c r="F2667">
        <v>-2.1540710000000001E-2</v>
      </c>
    </row>
    <row r="2668" spans="1:6" x14ac:dyDescent="0.35">
      <c r="A2668" t="s">
        <v>8</v>
      </c>
      <c r="B2668" s="1">
        <v>46154</v>
      </c>
      <c r="C2668">
        <v>314.31</v>
      </c>
      <c r="D2668">
        <v>312.32</v>
      </c>
      <c r="E2668">
        <v>6.3716700000000003E-3</v>
      </c>
      <c r="F2668">
        <v>6.3514569999999996E-3</v>
      </c>
    </row>
    <row r="2669" spans="1:6" x14ac:dyDescent="0.35">
      <c r="A2669" t="s">
        <v>9</v>
      </c>
      <c r="B2669" s="1">
        <v>46154</v>
      </c>
      <c r="C2669">
        <v>989.87</v>
      </c>
      <c r="D2669">
        <v>966.99</v>
      </c>
      <c r="E2669">
        <v>2.3661050999999999E-2</v>
      </c>
      <c r="F2669">
        <v>2.3385467E-2</v>
      </c>
    </row>
    <row r="2670" spans="1:6" x14ac:dyDescent="0.35">
      <c r="A2670" t="s">
        <v>10</v>
      </c>
      <c r="B2670" s="1">
        <v>46154</v>
      </c>
      <c r="C2670">
        <v>164.5</v>
      </c>
      <c r="D2670">
        <v>170.84</v>
      </c>
      <c r="E2670">
        <v>-3.7110746999999999E-2</v>
      </c>
      <c r="F2670">
        <v>-3.7816875999999999E-2</v>
      </c>
    </row>
    <row r="2671" spans="1:6" x14ac:dyDescent="0.35">
      <c r="A2671" t="s">
        <v>11</v>
      </c>
      <c r="B2671" s="1">
        <v>46154</v>
      </c>
      <c r="C2671">
        <v>326.42</v>
      </c>
      <c r="D2671">
        <v>323.86</v>
      </c>
      <c r="E2671">
        <v>7.9046499999999992E-3</v>
      </c>
      <c r="F2671">
        <v>7.8735720000000006E-3</v>
      </c>
    </row>
    <row r="2672" spans="1:6" x14ac:dyDescent="0.35">
      <c r="A2672" t="s">
        <v>6</v>
      </c>
      <c r="B2672" s="1">
        <v>46155</v>
      </c>
      <c r="C2672">
        <v>445.5</v>
      </c>
      <c r="D2672">
        <v>448.29</v>
      </c>
      <c r="E2672">
        <v>-6.2236499999999998E-3</v>
      </c>
      <c r="F2672">
        <v>-6.2430979999999999E-3</v>
      </c>
    </row>
    <row r="2673" spans="1:6" x14ac:dyDescent="0.35">
      <c r="A2673" t="s">
        <v>7</v>
      </c>
      <c r="B2673" s="1">
        <v>46155</v>
      </c>
      <c r="C2673">
        <v>416.79</v>
      </c>
      <c r="D2673">
        <v>419.3</v>
      </c>
      <c r="E2673">
        <v>-5.9861669999999997E-3</v>
      </c>
      <c r="F2673">
        <v>-6.0041560000000001E-3</v>
      </c>
    </row>
    <row r="2674" spans="1:6" x14ac:dyDescent="0.35">
      <c r="A2674" t="s">
        <v>8</v>
      </c>
      <c r="B2674" s="1">
        <v>46155</v>
      </c>
      <c r="C2674">
        <v>309.61</v>
      </c>
      <c r="D2674">
        <v>314.31</v>
      </c>
      <c r="E2674">
        <v>-1.495339E-2</v>
      </c>
      <c r="F2674">
        <v>-1.5066319E-2</v>
      </c>
    </row>
    <row r="2675" spans="1:6" x14ac:dyDescent="0.35">
      <c r="A2675" t="s">
        <v>9</v>
      </c>
      <c r="B2675" s="1">
        <v>46155</v>
      </c>
      <c r="C2675">
        <v>1015.75</v>
      </c>
      <c r="D2675">
        <v>989.87</v>
      </c>
      <c r="E2675">
        <v>2.6144846999999999E-2</v>
      </c>
      <c r="F2675">
        <v>2.5808912999999999E-2</v>
      </c>
    </row>
    <row r="2676" spans="1:6" x14ac:dyDescent="0.35">
      <c r="A2676" t="s">
        <v>10</v>
      </c>
      <c r="B2676" s="1">
        <v>46155</v>
      </c>
      <c r="C2676">
        <v>177.95</v>
      </c>
      <c r="D2676">
        <v>164.5</v>
      </c>
      <c r="E2676">
        <v>8.1762918000000004E-2</v>
      </c>
      <c r="F2676">
        <v>7.8592042000000001E-2</v>
      </c>
    </row>
    <row r="2677" spans="1:6" x14ac:dyDescent="0.35">
      <c r="A2677" t="s">
        <v>11</v>
      </c>
      <c r="B2677" s="1">
        <v>46155</v>
      </c>
      <c r="C2677">
        <v>320.31</v>
      </c>
      <c r="D2677">
        <v>326.42</v>
      </c>
      <c r="E2677">
        <v>-1.8718215999999999E-2</v>
      </c>
      <c r="F2677">
        <v>-1.8895618999999999E-2</v>
      </c>
    </row>
    <row r="2678" spans="1:6" x14ac:dyDescent="0.35">
      <c r="A2678" t="s">
        <v>6</v>
      </c>
      <c r="B2678" s="1">
        <v>46156</v>
      </c>
      <c r="C2678">
        <v>449.7</v>
      </c>
      <c r="D2678">
        <v>445.5</v>
      </c>
      <c r="E2678">
        <v>9.427609E-3</v>
      </c>
      <c r="F2678">
        <v>9.3834469999999996E-3</v>
      </c>
    </row>
    <row r="2679" spans="1:6" x14ac:dyDescent="0.35">
      <c r="A2679" t="s">
        <v>7</v>
      </c>
      <c r="B2679" s="1">
        <v>46156</v>
      </c>
      <c r="C2679">
        <v>439.79</v>
      </c>
      <c r="D2679">
        <v>416.79</v>
      </c>
      <c r="E2679">
        <v>5.5183665999999999E-2</v>
      </c>
      <c r="F2679">
        <v>5.3714841999999999E-2</v>
      </c>
    </row>
    <row r="2680" spans="1:6" x14ac:dyDescent="0.35">
      <c r="A2680" t="s">
        <v>8</v>
      </c>
      <c r="B2680" s="1">
        <v>46156</v>
      </c>
      <c r="C2680">
        <v>312.77</v>
      </c>
      <c r="D2680">
        <v>309.61</v>
      </c>
      <c r="E2680">
        <v>1.0206389E-2</v>
      </c>
      <c r="F2680">
        <v>1.0154655E-2</v>
      </c>
    </row>
    <row r="2681" spans="1:6" x14ac:dyDescent="0.35">
      <c r="A2681" t="s">
        <v>9</v>
      </c>
      <c r="B2681" s="1">
        <v>46156</v>
      </c>
      <c r="C2681">
        <v>1006.7</v>
      </c>
      <c r="D2681">
        <v>1015.75</v>
      </c>
      <c r="E2681">
        <v>-8.9096729999999999E-3</v>
      </c>
      <c r="F2681">
        <v>-8.9496009999999997E-3</v>
      </c>
    </row>
    <row r="2682" spans="1:6" x14ac:dyDescent="0.35">
      <c r="A2682" t="s">
        <v>10</v>
      </c>
      <c r="B2682" s="1">
        <v>46156</v>
      </c>
      <c r="C2682">
        <v>182.58</v>
      </c>
      <c r="D2682">
        <v>177.95</v>
      </c>
      <c r="E2682">
        <v>2.6018545000000001E-2</v>
      </c>
      <c r="F2682">
        <v>2.5685821000000001E-2</v>
      </c>
    </row>
    <row r="2683" spans="1:6" x14ac:dyDescent="0.35">
      <c r="A2683" t="s">
        <v>11</v>
      </c>
      <c r="B2683" s="1">
        <v>46156</v>
      </c>
      <c r="C2683">
        <v>322.52</v>
      </c>
      <c r="D2683">
        <v>320.31</v>
      </c>
      <c r="E2683">
        <v>6.8995660000000002E-3</v>
      </c>
      <c r="F2683">
        <v>6.8758730000000002E-3</v>
      </c>
    </row>
    <row r="2684" spans="1:6" x14ac:dyDescent="0.35">
      <c r="A2684" t="s">
        <v>6</v>
      </c>
      <c r="B2684" s="1">
        <v>46157</v>
      </c>
      <c r="C2684">
        <v>424.1</v>
      </c>
      <c r="D2684">
        <v>449.7</v>
      </c>
      <c r="E2684">
        <v>-5.6926839999999999E-2</v>
      </c>
      <c r="F2684">
        <v>-5.8611416999999999E-2</v>
      </c>
    </row>
    <row r="2685" spans="1:6" x14ac:dyDescent="0.35">
      <c r="A2685" t="s">
        <v>7</v>
      </c>
      <c r="B2685" s="1">
        <v>46157</v>
      </c>
      <c r="C2685">
        <v>425.19</v>
      </c>
      <c r="D2685">
        <v>439.79</v>
      </c>
      <c r="E2685">
        <v>-3.3197663000000002E-2</v>
      </c>
      <c r="F2685">
        <v>-3.3761211999999999E-2</v>
      </c>
    </row>
    <row r="2686" spans="1:6" x14ac:dyDescent="0.35">
      <c r="A2686" t="s">
        <v>8</v>
      </c>
      <c r="B2686" s="1">
        <v>46157</v>
      </c>
      <c r="C2686">
        <v>313.48</v>
      </c>
      <c r="D2686">
        <v>312.77</v>
      </c>
      <c r="E2686">
        <v>2.2700390000000002E-3</v>
      </c>
      <c r="F2686">
        <v>2.2674660000000001E-3</v>
      </c>
    </row>
    <row r="2687" spans="1:6" x14ac:dyDescent="0.35">
      <c r="A2687" t="s">
        <v>9</v>
      </c>
      <c r="B2687" s="1">
        <v>46157</v>
      </c>
      <c r="C2687">
        <v>1004.92</v>
      </c>
      <c r="D2687">
        <v>1006.7</v>
      </c>
      <c r="E2687">
        <v>-1.768153E-3</v>
      </c>
      <c r="F2687">
        <v>-1.769718E-3</v>
      </c>
    </row>
    <row r="2688" spans="1:6" x14ac:dyDescent="0.35">
      <c r="A2688" t="s">
        <v>10</v>
      </c>
      <c r="B2688" s="1">
        <v>46157</v>
      </c>
      <c r="C2688">
        <v>176.89</v>
      </c>
      <c r="D2688">
        <v>182.58</v>
      </c>
      <c r="E2688">
        <v>-3.1164421000000001E-2</v>
      </c>
      <c r="F2688">
        <v>-3.1660362999999997E-2</v>
      </c>
    </row>
    <row r="2689" spans="1:6" x14ac:dyDescent="0.35">
      <c r="A2689" t="s">
        <v>11</v>
      </c>
      <c r="B2689" s="1">
        <v>46157</v>
      </c>
      <c r="C2689">
        <v>325.75</v>
      </c>
      <c r="D2689">
        <v>322.52</v>
      </c>
      <c r="E2689">
        <v>1.0014883E-2</v>
      </c>
      <c r="F2689">
        <v>9.9650659999999999E-3</v>
      </c>
    </row>
    <row r="2690" spans="1:6" x14ac:dyDescent="0.35">
      <c r="A2690" t="s">
        <v>6</v>
      </c>
      <c r="B2690" s="1">
        <v>46160</v>
      </c>
      <c r="C2690">
        <v>420.99</v>
      </c>
      <c r="D2690">
        <v>424.1</v>
      </c>
      <c r="E2690">
        <v>-7.3331760000000003E-3</v>
      </c>
      <c r="F2690">
        <v>-7.3601960000000003E-3</v>
      </c>
    </row>
    <row r="2691" spans="1:6" x14ac:dyDescent="0.35">
      <c r="A2691" t="s">
        <v>7</v>
      </c>
      <c r="B2691" s="1">
        <v>46160</v>
      </c>
      <c r="C2691">
        <v>420.71</v>
      </c>
      <c r="D2691">
        <v>425.19</v>
      </c>
      <c r="E2691">
        <v>-1.0536466E-2</v>
      </c>
      <c r="F2691">
        <v>-1.0592368E-2</v>
      </c>
    </row>
    <row r="2692" spans="1:6" x14ac:dyDescent="0.35">
      <c r="A2692" t="s">
        <v>8</v>
      </c>
      <c r="B2692" s="1">
        <v>46160</v>
      </c>
      <c r="C2692">
        <v>312.24</v>
      </c>
      <c r="D2692">
        <v>313.48</v>
      </c>
      <c r="E2692">
        <v>-3.9555950000000001E-3</v>
      </c>
      <c r="F2692">
        <v>-3.963439E-3</v>
      </c>
    </row>
    <row r="2693" spans="1:6" x14ac:dyDescent="0.35">
      <c r="A2693" t="s">
        <v>9</v>
      </c>
      <c r="B2693" s="1">
        <v>46160</v>
      </c>
      <c r="C2693">
        <v>988.09</v>
      </c>
      <c r="D2693">
        <v>1004.92</v>
      </c>
      <c r="E2693">
        <v>-1.6747602E-2</v>
      </c>
      <c r="F2693">
        <v>-1.6889429000000001E-2</v>
      </c>
    </row>
    <row r="2694" spans="1:6" x14ac:dyDescent="0.35">
      <c r="A2694" t="s">
        <v>10</v>
      </c>
      <c r="B2694" s="1">
        <v>46160</v>
      </c>
      <c r="C2694">
        <v>168.93</v>
      </c>
      <c r="D2694">
        <v>176.89</v>
      </c>
      <c r="E2694">
        <v>-4.4999717000000002E-2</v>
      </c>
      <c r="F2694">
        <v>-4.6043643000000002E-2</v>
      </c>
    </row>
    <row r="2695" spans="1:6" x14ac:dyDescent="0.35">
      <c r="A2695" t="s">
        <v>11</v>
      </c>
      <c r="B2695" s="1">
        <v>46160</v>
      </c>
      <c r="C2695">
        <v>332.64</v>
      </c>
      <c r="D2695">
        <v>325.75</v>
      </c>
      <c r="E2695">
        <v>2.115119E-2</v>
      </c>
      <c r="F2695">
        <v>2.0930608E-2</v>
      </c>
    </row>
    <row r="2696" spans="1:6" x14ac:dyDescent="0.35">
      <c r="A2696" t="s">
        <v>6</v>
      </c>
      <c r="B2696" s="1">
        <v>46161</v>
      </c>
      <c r="C2696">
        <v>414.05</v>
      </c>
      <c r="D2696">
        <v>420.99</v>
      </c>
      <c r="E2696">
        <v>-1.6484952000000001E-2</v>
      </c>
      <c r="F2696">
        <v>-1.6622340999999999E-2</v>
      </c>
    </row>
    <row r="2697" spans="1:6" x14ac:dyDescent="0.35">
      <c r="A2697" t="s">
        <v>7</v>
      </c>
      <c r="B2697" s="1">
        <v>46161</v>
      </c>
      <c r="C2697">
        <v>411.07</v>
      </c>
      <c r="D2697">
        <v>420.71</v>
      </c>
      <c r="E2697">
        <v>-2.2913645999999999E-2</v>
      </c>
      <c r="F2697">
        <v>-2.3180243999999999E-2</v>
      </c>
    </row>
    <row r="2698" spans="1:6" x14ac:dyDescent="0.35">
      <c r="A2698" t="s">
        <v>8</v>
      </c>
      <c r="B2698" s="1">
        <v>46161</v>
      </c>
      <c r="C2698">
        <v>309.31</v>
      </c>
      <c r="D2698">
        <v>312.24</v>
      </c>
      <c r="E2698">
        <v>-9.3838069999999992E-3</v>
      </c>
      <c r="F2698">
        <v>-9.4281130000000001E-3</v>
      </c>
    </row>
    <row r="2699" spans="1:6" x14ac:dyDescent="0.35">
      <c r="A2699" t="s">
        <v>9</v>
      </c>
      <c r="B2699" s="1">
        <v>46161</v>
      </c>
      <c r="C2699">
        <v>1021.41</v>
      </c>
      <c r="D2699">
        <v>988.09</v>
      </c>
      <c r="E2699">
        <v>3.3721624999999998E-2</v>
      </c>
      <c r="F2699">
        <v>3.3165517999999998E-2</v>
      </c>
    </row>
    <row r="2700" spans="1:6" x14ac:dyDescent="0.35">
      <c r="A2700" t="s">
        <v>10</v>
      </c>
      <c r="B2700" s="1">
        <v>46161</v>
      </c>
      <c r="C2700">
        <v>176.27</v>
      </c>
      <c r="D2700">
        <v>168.93</v>
      </c>
      <c r="E2700">
        <v>4.3449950000000001E-2</v>
      </c>
      <c r="F2700">
        <v>4.2532482000000003E-2</v>
      </c>
    </row>
    <row r="2701" spans="1:6" x14ac:dyDescent="0.35">
      <c r="A2701" t="s">
        <v>11</v>
      </c>
      <c r="B2701" s="1">
        <v>46161</v>
      </c>
      <c r="C2701">
        <v>329.91</v>
      </c>
      <c r="D2701">
        <v>332.64</v>
      </c>
      <c r="E2701">
        <v>-8.2070709999999998E-3</v>
      </c>
      <c r="F2701">
        <v>-8.2409340000000001E-3</v>
      </c>
    </row>
    <row r="2702" spans="1:6" x14ac:dyDescent="0.35">
      <c r="A2702" t="s">
        <v>6</v>
      </c>
      <c r="B2702" s="1">
        <v>46162</v>
      </c>
      <c r="C2702">
        <v>447.58</v>
      </c>
      <c r="D2702">
        <v>414.05</v>
      </c>
      <c r="E2702">
        <v>8.0980557999999994E-2</v>
      </c>
      <c r="F2702">
        <v>7.7868552999999993E-2</v>
      </c>
    </row>
    <row r="2703" spans="1:6" x14ac:dyDescent="0.35">
      <c r="A2703" t="s">
        <v>7</v>
      </c>
      <c r="B2703" s="1">
        <v>46162</v>
      </c>
      <c r="C2703">
        <v>417.76</v>
      </c>
      <c r="D2703">
        <v>411.07</v>
      </c>
      <c r="E2703">
        <v>1.62746E-2</v>
      </c>
      <c r="F2703">
        <v>1.6143589E-2</v>
      </c>
    </row>
    <row r="2704" spans="1:6" x14ac:dyDescent="0.35">
      <c r="A2704" t="s">
        <v>8</v>
      </c>
      <c r="B2704" s="1">
        <v>46162</v>
      </c>
      <c r="C2704">
        <v>309.82</v>
      </c>
      <c r="D2704">
        <v>309.31</v>
      </c>
      <c r="E2704">
        <v>1.6488309999999999E-3</v>
      </c>
      <c r="F2704">
        <v>1.647473E-3</v>
      </c>
    </row>
    <row r="2705" spans="1:6" x14ac:dyDescent="0.35">
      <c r="A2705" t="s">
        <v>9</v>
      </c>
      <c r="B2705" s="1">
        <v>46162</v>
      </c>
      <c r="C2705">
        <v>1018.87</v>
      </c>
      <c r="D2705">
        <v>1021.41</v>
      </c>
      <c r="E2705">
        <v>-2.4867589999999998E-3</v>
      </c>
      <c r="F2705">
        <v>-2.4898559999999999E-3</v>
      </c>
    </row>
    <row r="2706" spans="1:6" x14ac:dyDescent="0.35">
      <c r="A2706" t="s">
        <v>10</v>
      </c>
      <c r="B2706" s="1">
        <v>46162</v>
      </c>
      <c r="C2706">
        <v>186.8</v>
      </c>
      <c r="D2706">
        <v>176.27</v>
      </c>
      <c r="E2706">
        <v>5.9737902000000002E-2</v>
      </c>
      <c r="F2706">
        <v>5.8021614999999999E-2</v>
      </c>
    </row>
    <row r="2707" spans="1:6" x14ac:dyDescent="0.35">
      <c r="A2707" t="s">
        <v>11</v>
      </c>
      <c r="B2707" s="1">
        <v>46162</v>
      </c>
      <c r="C2707">
        <v>330.75</v>
      </c>
      <c r="D2707">
        <v>329.91</v>
      </c>
      <c r="E2707">
        <v>2.5461490000000002E-3</v>
      </c>
      <c r="F2707">
        <v>2.5429129999999999E-3</v>
      </c>
    </row>
    <row r="2708" spans="1:6" x14ac:dyDescent="0.35">
      <c r="A2708" t="s">
        <v>6</v>
      </c>
      <c r="B2708" s="1">
        <v>46163</v>
      </c>
      <c r="C2708">
        <v>449.59</v>
      </c>
      <c r="D2708">
        <v>447.58</v>
      </c>
      <c r="E2708">
        <v>4.4908170000000002E-3</v>
      </c>
      <c r="F2708">
        <v>4.4807639999999999E-3</v>
      </c>
    </row>
    <row r="2709" spans="1:6" x14ac:dyDescent="0.35">
      <c r="A2709" t="s">
        <v>7</v>
      </c>
      <c r="B2709" s="1">
        <v>46163</v>
      </c>
      <c r="C2709">
        <v>414.57</v>
      </c>
      <c r="D2709">
        <v>417.76</v>
      </c>
      <c r="E2709">
        <v>-7.635963E-3</v>
      </c>
      <c r="F2709">
        <v>-7.6652659999999996E-3</v>
      </c>
    </row>
    <row r="2710" spans="1:6" x14ac:dyDescent="0.35">
      <c r="A2710" t="s">
        <v>8</v>
      </c>
      <c r="B2710" s="1">
        <v>46163</v>
      </c>
      <c r="C2710">
        <v>309.7</v>
      </c>
      <c r="D2710">
        <v>309.82</v>
      </c>
      <c r="E2710">
        <v>-3.87322E-4</v>
      </c>
      <c r="F2710">
        <v>-3.8739699999999999E-4</v>
      </c>
    </row>
    <row r="2711" spans="1:6" x14ac:dyDescent="0.35">
      <c r="A2711" t="s">
        <v>9</v>
      </c>
      <c r="B2711" s="1">
        <v>46163</v>
      </c>
      <c r="C2711">
        <v>1041.6500000000001</v>
      </c>
      <c r="D2711">
        <v>1018.87</v>
      </c>
      <c r="E2711">
        <v>2.2358103000000001E-2</v>
      </c>
      <c r="F2711">
        <v>2.2111823999999999E-2</v>
      </c>
    </row>
    <row r="2712" spans="1:6" x14ac:dyDescent="0.35">
      <c r="A2712" t="s">
        <v>10</v>
      </c>
      <c r="B2712" s="1">
        <v>46163</v>
      </c>
      <c r="C2712">
        <v>190.69</v>
      </c>
      <c r="D2712">
        <v>186.8</v>
      </c>
      <c r="E2712">
        <v>2.0824411000000001E-2</v>
      </c>
      <c r="F2712">
        <v>2.0610547E-2</v>
      </c>
    </row>
    <row r="2713" spans="1:6" x14ac:dyDescent="0.35">
      <c r="A2713" t="s">
        <v>11</v>
      </c>
      <c r="B2713" s="1">
        <v>46163</v>
      </c>
      <c r="C2713">
        <v>331.12</v>
      </c>
      <c r="D2713">
        <v>330.75</v>
      </c>
      <c r="E2713">
        <v>1.11867E-3</v>
      </c>
      <c r="F2713">
        <v>1.1180439999999999E-3</v>
      </c>
    </row>
    <row r="2714" spans="1:6" x14ac:dyDescent="0.35">
      <c r="A2714" t="s">
        <v>6</v>
      </c>
      <c r="B2714" s="1">
        <v>46164</v>
      </c>
      <c r="C2714">
        <v>467.51</v>
      </c>
      <c r="D2714">
        <v>449.59</v>
      </c>
      <c r="E2714">
        <v>3.9858537999999999E-2</v>
      </c>
      <c r="F2714">
        <v>3.9084683000000002E-2</v>
      </c>
    </row>
    <row r="2715" spans="1:6" x14ac:dyDescent="0.35">
      <c r="A2715" t="s">
        <v>7</v>
      </c>
      <c r="B2715" s="1">
        <v>46164</v>
      </c>
      <c r="C2715">
        <v>414.14</v>
      </c>
      <c r="D2715">
        <v>414.57</v>
      </c>
      <c r="E2715">
        <v>-1.037219E-3</v>
      </c>
      <c r="F2715">
        <v>-1.037758E-3</v>
      </c>
    </row>
    <row r="2716" spans="1:6" x14ac:dyDescent="0.35">
      <c r="A2716" t="s">
        <v>8</v>
      </c>
      <c r="B2716" s="1">
        <v>46164</v>
      </c>
      <c r="C2716">
        <v>311.77999999999997</v>
      </c>
      <c r="D2716">
        <v>309.7</v>
      </c>
      <c r="E2716">
        <v>6.7161770000000003E-3</v>
      </c>
      <c r="F2716">
        <v>6.6937239999999999E-3</v>
      </c>
    </row>
    <row r="2717" spans="1:6" x14ac:dyDescent="0.35">
      <c r="A2717" t="s">
        <v>9</v>
      </c>
      <c r="B2717" s="1">
        <v>46164</v>
      </c>
      <c r="C2717">
        <v>1065</v>
      </c>
      <c r="D2717">
        <v>1041.6500000000001</v>
      </c>
      <c r="E2717">
        <v>2.2416359E-2</v>
      </c>
      <c r="F2717">
        <v>2.2168805E-2</v>
      </c>
    </row>
    <row r="2718" spans="1:6" x14ac:dyDescent="0.35">
      <c r="A2718" t="s">
        <v>10</v>
      </c>
      <c r="B2718" s="1">
        <v>46164</v>
      </c>
      <c r="C2718">
        <v>196.33</v>
      </c>
      <c r="D2718">
        <v>190.69</v>
      </c>
      <c r="E2718">
        <v>2.95768E-2</v>
      </c>
      <c r="F2718">
        <v>2.9147843999999999E-2</v>
      </c>
    </row>
    <row r="2719" spans="1:6" x14ac:dyDescent="0.35">
      <c r="A2719" t="s">
        <v>11</v>
      </c>
      <c r="B2719" s="1">
        <v>46164</v>
      </c>
      <c r="C2719">
        <v>328.88</v>
      </c>
      <c r="D2719">
        <v>331.12</v>
      </c>
      <c r="E2719">
        <v>-6.7649190000000003E-3</v>
      </c>
      <c r="F2719">
        <v>-6.7879050000000003E-3</v>
      </c>
    </row>
    <row r="2720" spans="1:6" x14ac:dyDescent="0.35">
      <c r="A2720" t="s">
        <v>6</v>
      </c>
      <c r="B2720" s="1">
        <v>46168</v>
      </c>
      <c r="C2720">
        <v>503.89</v>
      </c>
      <c r="D2720">
        <v>467.51</v>
      </c>
      <c r="E2720">
        <v>7.7816517000000002E-2</v>
      </c>
      <c r="F2720">
        <v>7.4937250999999996E-2</v>
      </c>
    </row>
    <row r="2721" spans="1:6" x14ac:dyDescent="0.35">
      <c r="A2721" t="s">
        <v>7</v>
      </c>
      <c r="B2721" s="1">
        <v>46168</v>
      </c>
      <c r="C2721">
        <v>422.01</v>
      </c>
      <c r="D2721">
        <v>414.14</v>
      </c>
      <c r="E2721">
        <v>1.9003236E-2</v>
      </c>
      <c r="F2721">
        <v>1.882493E-2</v>
      </c>
    </row>
    <row r="2722" spans="1:6" x14ac:dyDescent="0.35">
      <c r="A2722" t="s">
        <v>8</v>
      </c>
      <c r="B2722" s="1">
        <v>46168</v>
      </c>
      <c r="C2722">
        <v>310.72000000000003</v>
      </c>
      <c r="D2722">
        <v>311.77999999999997</v>
      </c>
      <c r="E2722">
        <v>-3.3998330000000001E-3</v>
      </c>
      <c r="F2722">
        <v>-3.4056260000000001E-3</v>
      </c>
    </row>
    <row r="2723" spans="1:6" x14ac:dyDescent="0.35">
      <c r="A2723" t="s">
        <v>9</v>
      </c>
      <c r="B2723" s="1">
        <v>46168</v>
      </c>
      <c r="C2723">
        <v>1064.74</v>
      </c>
      <c r="D2723">
        <v>1065</v>
      </c>
      <c r="E2723">
        <v>-2.4413200000000001E-4</v>
      </c>
      <c r="F2723">
        <v>-2.4416100000000001E-4</v>
      </c>
    </row>
    <row r="2724" spans="1:6" x14ac:dyDescent="0.35">
      <c r="A2724" t="s">
        <v>10</v>
      </c>
      <c r="B2724" s="1">
        <v>46168</v>
      </c>
      <c r="C2724">
        <v>208.26</v>
      </c>
      <c r="D2724">
        <v>196.33</v>
      </c>
      <c r="E2724">
        <v>6.0765039E-2</v>
      </c>
      <c r="F2724">
        <v>5.8990382000000001E-2</v>
      </c>
    </row>
    <row r="2725" spans="1:6" x14ac:dyDescent="0.35">
      <c r="A2725" t="s">
        <v>11</v>
      </c>
      <c r="B2725" s="1">
        <v>46168</v>
      </c>
      <c r="C2725">
        <v>326.48</v>
      </c>
      <c r="D2725">
        <v>328.88</v>
      </c>
      <c r="E2725">
        <v>-7.2974950000000002E-3</v>
      </c>
      <c r="F2725">
        <v>-7.3242510000000004E-3</v>
      </c>
    </row>
    <row r="2726" spans="1:6" x14ac:dyDescent="0.35">
      <c r="A2726" t="s">
        <v>6</v>
      </c>
      <c r="B2726" s="1">
        <v>46169</v>
      </c>
      <c r="C2726">
        <v>495.54</v>
      </c>
      <c r="D2726">
        <v>503.89</v>
      </c>
      <c r="E2726">
        <v>-1.6571077E-2</v>
      </c>
      <c r="F2726">
        <v>-1.6709913E-2</v>
      </c>
    </row>
    <row r="2727" spans="1:6" x14ac:dyDescent="0.35">
      <c r="A2727" t="s">
        <v>7</v>
      </c>
      <c r="B2727" s="1">
        <v>46169</v>
      </c>
      <c r="C2727">
        <v>421.86</v>
      </c>
      <c r="D2727">
        <v>422.01</v>
      </c>
      <c r="E2727">
        <v>-3.5544199999999998E-4</v>
      </c>
      <c r="F2727">
        <v>-3.5550499999999999E-4</v>
      </c>
    </row>
    <row r="2728" spans="1:6" x14ac:dyDescent="0.35">
      <c r="A2728" t="s">
        <v>8</v>
      </c>
      <c r="B2728" s="1">
        <v>46169</v>
      </c>
      <c r="C2728">
        <v>312.54000000000002</v>
      </c>
      <c r="D2728">
        <v>310.72000000000003</v>
      </c>
      <c r="E2728">
        <v>5.8573640000000003E-3</v>
      </c>
      <c r="F2728">
        <v>5.8402760000000001E-3</v>
      </c>
    </row>
    <row r="2729" spans="1:6" x14ac:dyDescent="0.35">
      <c r="A2729" t="s">
        <v>9</v>
      </c>
      <c r="B2729" s="1">
        <v>46169</v>
      </c>
      <c r="C2729">
        <v>1082.92</v>
      </c>
      <c r="D2729">
        <v>1064.74</v>
      </c>
      <c r="E2729">
        <v>1.7074591E-2</v>
      </c>
      <c r="F2729">
        <v>1.6930458999999998E-2</v>
      </c>
    </row>
    <row r="2730" spans="1:6" x14ac:dyDescent="0.35">
      <c r="A2730" t="s">
        <v>10</v>
      </c>
      <c r="B2730" s="1">
        <v>46169</v>
      </c>
      <c r="C2730">
        <v>198.7</v>
      </c>
      <c r="D2730">
        <v>208.26</v>
      </c>
      <c r="E2730">
        <v>-4.5904158E-2</v>
      </c>
      <c r="F2730">
        <v>-4.6991150000000002E-2</v>
      </c>
    </row>
    <row r="2731" spans="1:6" x14ac:dyDescent="0.35">
      <c r="A2731" t="s">
        <v>11</v>
      </c>
      <c r="B2731" s="1">
        <v>46169</v>
      </c>
      <c r="C2731">
        <v>327.61</v>
      </c>
      <c r="D2731">
        <v>326.48</v>
      </c>
      <c r="E2731">
        <v>3.4611619999999998E-3</v>
      </c>
      <c r="F2731">
        <v>3.4551849999999999E-3</v>
      </c>
    </row>
    <row r="2732" spans="1:6" x14ac:dyDescent="0.35">
      <c r="A2732" t="s">
        <v>6</v>
      </c>
      <c r="B2732" s="1">
        <v>46170</v>
      </c>
      <c r="C2732">
        <v>518.09</v>
      </c>
      <c r="D2732">
        <v>495.54</v>
      </c>
      <c r="E2732">
        <v>4.5505913000000002E-2</v>
      </c>
      <c r="F2732">
        <v>4.4500894999999999E-2</v>
      </c>
    </row>
    <row r="2733" spans="1:6" x14ac:dyDescent="0.35">
      <c r="A2733" t="s">
        <v>7</v>
      </c>
      <c r="B2733" s="1">
        <v>46170</v>
      </c>
      <c r="C2733">
        <v>426.58</v>
      </c>
      <c r="D2733">
        <v>421.86</v>
      </c>
      <c r="E2733">
        <v>1.1188546000000001E-2</v>
      </c>
      <c r="F2733">
        <v>1.1126417E-2</v>
      </c>
    </row>
    <row r="2734" spans="1:6" x14ac:dyDescent="0.35">
      <c r="A2734" t="s">
        <v>8</v>
      </c>
      <c r="B2734" s="1">
        <v>46170</v>
      </c>
      <c r="C2734">
        <v>315.12</v>
      </c>
      <c r="D2734">
        <v>312.54000000000002</v>
      </c>
      <c r="E2734">
        <v>8.2549430000000007E-3</v>
      </c>
      <c r="F2734">
        <v>8.2210579999999998E-3</v>
      </c>
    </row>
    <row r="2735" spans="1:6" x14ac:dyDescent="0.35">
      <c r="A2735" t="s">
        <v>9</v>
      </c>
      <c r="B2735" s="1">
        <v>46170</v>
      </c>
      <c r="C2735">
        <v>1126.8</v>
      </c>
      <c r="D2735">
        <v>1082.92</v>
      </c>
      <c r="E2735">
        <v>4.0520075000000003E-2</v>
      </c>
      <c r="F2735">
        <v>3.9720660999999997E-2</v>
      </c>
    </row>
    <row r="2736" spans="1:6" x14ac:dyDescent="0.35">
      <c r="A2736" t="s">
        <v>10</v>
      </c>
      <c r="B2736" s="1">
        <v>46170</v>
      </c>
      <c r="C2736">
        <v>204.83</v>
      </c>
      <c r="D2736">
        <v>198.7</v>
      </c>
      <c r="E2736">
        <v>3.0850527999999999E-2</v>
      </c>
      <c r="F2736">
        <v>3.0384217000000002E-2</v>
      </c>
    </row>
    <row r="2737" spans="1:6" x14ac:dyDescent="0.35">
      <c r="A2737" t="s">
        <v>11</v>
      </c>
      <c r="B2737" s="1">
        <v>46170</v>
      </c>
      <c r="C2737">
        <v>324.95</v>
      </c>
      <c r="D2737">
        <v>327.61</v>
      </c>
      <c r="E2737">
        <v>-8.1194100000000005E-3</v>
      </c>
      <c r="F2737">
        <v>-8.1525520000000004E-3</v>
      </c>
    </row>
    <row r="2738" spans="1:6" x14ac:dyDescent="0.35">
      <c r="A2738" t="s">
        <v>6</v>
      </c>
      <c r="B2738" s="1">
        <v>46171</v>
      </c>
      <c r="C2738">
        <v>516.1</v>
      </c>
      <c r="D2738">
        <v>518.09</v>
      </c>
      <c r="E2738">
        <v>-3.8410319999999999E-3</v>
      </c>
      <c r="F2738">
        <v>-3.8484270000000002E-3</v>
      </c>
    </row>
    <row r="2739" spans="1:6" x14ac:dyDescent="0.35">
      <c r="A2739" t="s">
        <v>7</v>
      </c>
      <c r="B2739" s="1">
        <v>46171</v>
      </c>
      <c r="C2739">
        <v>446.77</v>
      </c>
      <c r="D2739">
        <v>426.58</v>
      </c>
      <c r="E2739">
        <v>4.7329926000000001E-2</v>
      </c>
      <c r="F2739">
        <v>4.6243998000000001E-2</v>
      </c>
    </row>
    <row r="2740" spans="1:6" x14ac:dyDescent="0.35">
      <c r="A2740" t="s">
        <v>8</v>
      </c>
      <c r="B2740" s="1">
        <v>46171</v>
      </c>
      <c r="C2740">
        <v>316.47000000000003</v>
      </c>
      <c r="D2740">
        <v>315.12</v>
      </c>
      <c r="E2740">
        <v>4.2840819999999998E-3</v>
      </c>
      <c r="F2740">
        <v>4.2749320000000004E-3</v>
      </c>
    </row>
    <row r="2741" spans="1:6" x14ac:dyDescent="0.35">
      <c r="A2741" t="s">
        <v>9</v>
      </c>
      <c r="B2741" s="1">
        <v>46171</v>
      </c>
      <c r="C2741">
        <v>1105</v>
      </c>
      <c r="D2741">
        <v>1126.8</v>
      </c>
      <c r="E2741">
        <v>-1.9346822999999999E-2</v>
      </c>
      <c r="F2741">
        <v>-1.9536422000000001E-2</v>
      </c>
    </row>
    <row r="2742" spans="1:6" x14ac:dyDescent="0.35">
      <c r="A2742" t="s">
        <v>10</v>
      </c>
      <c r="B2742" s="1">
        <v>46171</v>
      </c>
      <c r="C2742">
        <v>205</v>
      </c>
      <c r="D2742">
        <v>204.83</v>
      </c>
      <c r="E2742">
        <v>8.2995699999999998E-4</v>
      </c>
      <c r="F2742">
        <v>8.2961199999999997E-4</v>
      </c>
    </row>
    <row r="2743" spans="1:6" x14ac:dyDescent="0.35">
      <c r="A2743" t="s">
        <v>11</v>
      </c>
      <c r="B2743" s="1">
        <v>46171</v>
      </c>
      <c r="C2743">
        <v>326.36</v>
      </c>
      <c r="D2743">
        <v>324.95</v>
      </c>
      <c r="E2743">
        <v>4.3391289999999997E-3</v>
      </c>
      <c r="F2743">
        <v>4.3297420000000001E-3</v>
      </c>
    </row>
    <row r="2744" spans="1:6" x14ac:dyDescent="0.35">
      <c r="A2744" t="s">
        <v>6</v>
      </c>
      <c r="B2744" s="1">
        <v>46174</v>
      </c>
      <c r="C2744">
        <v>510.13</v>
      </c>
      <c r="D2744">
        <v>516.1</v>
      </c>
      <c r="E2744">
        <v>-1.1567526E-2</v>
      </c>
      <c r="F2744">
        <v>-1.163495E-2</v>
      </c>
    </row>
    <row r="2745" spans="1:6" x14ac:dyDescent="0.35">
      <c r="A2745" t="s">
        <v>7</v>
      </c>
      <c r="B2745" s="1">
        <v>46174</v>
      </c>
      <c r="C2745">
        <v>459.97</v>
      </c>
      <c r="D2745">
        <v>446.77</v>
      </c>
      <c r="E2745">
        <v>2.9545404000000001E-2</v>
      </c>
      <c r="F2745">
        <v>2.9117349000000001E-2</v>
      </c>
    </row>
    <row r="2746" spans="1:6" x14ac:dyDescent="0.35">
      <c r="A2746" t="s">
        <v>8</v>
      </c>
      <c r="B2746" s="1">
        <v>46174</v>
      </c>
      <c r="C2746">
        <v>313.54000000000002</v>
      </c>
      <c r="D2746">
        <v>316.47000000000003</v>
      </c>
      <c r="E2746">
        <v>-9.2583820000000008E-3</v>
      </c>
      <c r="F2746">
        <v>-9.3015070000000005E-3</v>
      </c>
    </row>
    <row r="2747" spans="1:6" x14ac:dyDescent="0.35">
      <c r="A2747" t="s">
        <v>9</v>
      </c>
      <c r="B2747" s="1">
        <v>46174</v>
      </c>
      <c r="C2747">
        <v>1082.2</v>
      </c>
      <c r="D2747">
        <v>1105</v>
      </c>
      <c r="E2747">
        <v>-2.0633484000000001E-2</v>
      </c>
      <c r="F2747">
        <v>-2.0849329E-2</v>
      </c>
    </row>
    <row r="2748" spans="1:6" x14ac:dyDescent="0.35">
      <c r="A2748" t="s">
        <v>10</v>
      </c>
      <c r="B2748" s="1">
        <v>46174</v>
      </c>
      <c r="C2748">
        <v>219.43</v>
      </c>
      <c r="D2748">
        <v>205</v>
      </c>
      <c r="E2748">
        <v>7.0390244000000005E-2</v>
      </c>
      <c r="F2748">
        <v>6.8023295999999997E-2</v>
      </c>
    </row>
    <row r="2749" spans="1:6" x14ac:dyDescent="0.35">
      <c r="A2749" t="s">
        <v>11</v>
      </c>
      <c r="B2749" s="1">
        <v>46174</v>
      </c>
      <c r="C2749">
        <v>322.77</v>
      </c>
      <c r="D2749">
        <v>326.36</v>
      </c>
      <c r="E2749">
        <v>-1.1000123000000001E-2</v>
      </c>
      <c r="F2749">
        <v>-1.1061071E-2</v>
      </c>
    </row>
    <row r="2750" spans="1:6" x14ac:dyDescent="0.35">
      <c r="A2750" t="s">
        <v>6</v>
      </c>
      <c r="B2750" s="1">
        <v>46175</v>
      </c>
      <c r="C2750">
        <v>521.54</v>
      </c>
      <c r="D2750">
        <v>510.13</v>
      </c>
      <c r="E2750">
        <v>2.2366848000000002E-2</v>
      </c>
      <c r="F2750">
        <v>2.2120378E-2</v>
      </c>
    </row>
    <row r="2751" spans="1:6" x14ac:dyDescent="0.35">
      <c r="A2751" t="s">
        <v>7</v>
      </c>
      <c r="B2751" s="1">
        <v>46175</v>
      </c>
      <c r="C2751">
        <v>481.57</v>
      </c>
      <c r="D2751">
        <v>459.97</v>
      </c>
      <c r="E2751">
        <v>4.6959583999999999E-2</v>
      </c>
      <c r="F2751">
        <v>4.589033E-2</v>
      </c>
    </row>
    <row r="2752" spans="1:6" x14ac:dyDescent="0.35">
      <c r="A2752" t="s">
        <v>8</v>
      </c>
      <c r="B2752" s="1">
        <v>46175</v>
      </c>
      <c r="C2752">
        <v>310.97000000000003</v>
      </c>
      <c r="D2752">
        <v>313.54000000000002</v>
      </c>
      <c r="E2752">
        <v>-8.1967210000000006E-3</v>
      </c>
      <c r="F2752">
        <v>-8.2304990000000005E-3</v>
      </c>
    </row>
    <row r="2753" spans="1:6" x14ac:dyDescent="0.35">
      <c r="A2753" t="s">
        <v>9</v>
      </c>
      <c r="B2753" s="1">
        <v>46175</v>
      </c>
      <c r="C2753">
        <v>1064.1500000000001</v>
      </c>
      <c r="D2753">
        <v>1082.2</v>
      </c>
      <c r="E2753">
        <v>-1.6678986999999999E-2</v>
      </c>
      <c r="F2753">
        <v>-1.6819648E-2</v>
      </c>
    </row>
    <row r="2754" spans="1:6" x14ac:dyDescent="0.35">
      <c r="A2754" t="s">
        <v>10</v>
      </c>
      <c r="B2754" s="1">
        <v>46175</v>
      </c>
      <c r="C2754">
        <v>290.79000000000002</v>
      </c>
      <c r="D2754">
        <v>219.43</v>
      </c>
      <c r="E2754">
        <v>0.32520621599999999</v>
      </c>
      <c r="F2754">
        <v>0.281568082</v>
      </c>
    </row>
    <row r="2755" spans="1:6" x14ac:dyDescent="0.35">
      <c r="A2755" t="s">
        <v>11</v>
      </c>
      <c r="B2755" s="1">
        <v>46175</v>
      </c>
      <c r="C2755">
        <v>317.32</v>
      </c>
      <c r="D2755">
        <v>322.77</v>
      </c>
      <c r="E2755">
        <v>-1.6885088999999999E-2</v>
      </c>
      <c r="F2755">
        <v>-1.7029267000000001E-2</v>
      </c>
    </row>
    <row r="2756" spans="1:6" x14ac:dyDescent="0.35">
      <c r="A2756" t="s">
        <v>6</v>
      </c>
      <c r="B2756" s="1">
        <v>46176</v>
      </c>
      <c r="C2756">
        <v>542.52</v>
      </c>
      <c r="D2756">
        <v>521.54</v>
      </c>
      <c r="E2756">
        <v>4.0227020000000002E-2</v>
      </c>
      <c r="F2756">
        <v>3.9438978E-2</v>
      </c>
    </row>
    <row r="2757" spans="1:6" x14ac:dyDescent="0.35">
      <c r="A2757" t="s">
        <v>7</v>
      </c>
      <c r="B2757" s="1">
        <v>46176</v>
      </c>
      <c r="C2757">
        <v>479.23</v>
      </c>
      <c r="D2757">
        <v>481.57</v>
      </c>
      <c r="E2757">
        <v>-4.8591069999999997E-3</v>
      </c>
      <c r="F2757">
        <v>-4.8709510000000001E-3</v>
      </c>
    </row>
    <row r="2758" spans="1:6" x14ac:dyDescent="0.35">
      <c r="A2758" t="s">
        <v>8</v>
      </c>
      <c r="B2758" s="1">
        <v>46176</v>
      </c>
      <c r="C2758">
        <v>300.57</v>
      </c>
      <c r="D2758">
        <v>310.97000000000003</v>
      </c>
      <c r="E2758">
        <v>-3.3443740999999999E-2</v>
      </c>
      <c r="F2758">
        <v>-3.4015772999999999E-2</v>
      </c>
    </row>
    <row r="2759" spans="1:6" x14ac:dyDescent="0.35">
      <c r="A2759" t="s">
        <v>9</v>
      </c>
      <c r="B2759" s="1">
        <v>46176</v>
      </c>
      <c r="C2759">
        <v>1078.78</v>
      </c>
      <c r="D2759">
        <v>1064.1500000000001</v>
      </c>
      <c r="E2759">
        <v>1.3748062E-2</v>
      </c>
      <c r="F2759">
        <v>1.3654415E-2</v>
      </c>
    </row>
    <row r="2760" spans="1:6" x14ac:dyDescent="0.35">
      <c r="A2760" t="s">
        <v>10</v>
      </c>
      <c r="B2760" s="1">
        <v>46176</v>
      </c>
      <c r="C2760">
        <v>301.64999999999998</v>
      </c>
      <c r="D2760">
        <v>290.79000000000002</v>
      </c>
      <c r="E2760">
        <v>3.7346538999999998E-2</v>
      </c>
      <c r="F2760">
        <v>3.6666048E-2</v>
      </c>
    </row>
    <row r="2761" spans="1:6" x14ac:dyDescent="0.35">
      <c r="A2761" t="s">
        <v>11</v>
      </c>
      <c r="B2761" s="1">
        <v>46176</v>
      </c>
      <c r="C2761">
        <v>312.39999999999998</v>
      </c>
      <c r="D2761">
        <v>317.32</v>
      </c>
      <c r="E2761">
        <v>-1.5504853000000001E-2</v>
      </c>
      <c r="F2761">
        <v>-1.5626310000000001E-2</v>
      </c>
    </row>
    <row r="2762" spans="1:6" x14ac:dyDescent="0.35">
      <c r="A2762" t="s">
        <v>6</v>
      </c>
      <c r="B2762" s="1">
        <v>46177</v>
      </c>
      <c r="C2762">
        <v>523.20000000000005</v>
      </c>
      <c r="D2762">
        <v>542.52</v>
      </c>
      <c r="E2762">
        <v>-3.5611589999999999E-2</v>
      </c>
      <c r="F2762">
        <v>-3.6261150999999998E-2</v>
      </c>
    </row>
    <row r="2763" spans="1:6" x14ac:dyDescent="0.35">
      <c r="A2763" t="s">
        <v>7</v>
      </c>
      <c r="B2763" s="1">
        <v>46177</v>
      </c>
      <c r="C2763">
        <v>418.91</v>
      </c>
      <c r="D2763">
        <v>479.23</v>
      </c>
      <c r="E2763">
        <v>-0.12586858100000001</v>
      </c>
      <c r="F2763">
        <v>-0.13452454899999999</v>
      </c>
    </row>
    <row r="2764" spans="1:6" x14ac:dyDescent="0.35">
      <c r="A2764" t="s">
        <v>8</v>
      </c>
      <c r="B2764" s="1">
        <v>46177</v>
      </c>
      <c r="C2764">
        <v>312.52999999999997</v>
      </c>
      <c r="D2764">
        <v>300.57</v>
      </c>
      <c r="E2764">
        <v>3.9791064000000001E-2</v>
      </c>
      <c r="F2764">
        <v>3.9019792999999997E-2</v>
      </c>
    </row>
    <row r="2765" spans="1:6" x14ac:dyDescent="0.35">
      <c r="A2765" t="s">
        <v>9</v>
      </c>
      <c r="B2765" s="1">
        <v>46177</v>
      </c>
      <c r="C2765">
        <v>1125.27</v>
      </c>
      <c r="D2765">
        <v>1078.78</v>
      </c>
      <c r="E2765">
        <v>4.3094977999999999E-2</v>
      </c>
      <c r="F2765">
        <v>4.2192234000000002E-2</v>
      </c>
    </row>
    <row r="2766" spans="1:6" x14ac:dyDescent="0.35">
      <c r="A2766" t="s">
        <v>10</v>
      </c>
      <c r="B2766" s="1">
        <v>46177</v>
      </c>
      <c r="C2766">
        <v>316.43</v>
      </c>
      <c r="D2766">
        <v>301.64999999999998</v>
      </c>
      <c r="E2766">
        <v>4.8997182E-2</v>
      </c>
      <c r="F2766">
        <v>4.7834643000000003E-2</v>
      </c>
    </row>
    <row r="2767" spans="1:6" x14ac:dyDescent="0.35">
      <c r="A2767" t="s">
        <v>11</v>
      </c>
      <c r="B2767" s="1">
        <v>46177</v>
      </c>
      <c r="C2767">
        <v>320.18</v>
      </c>
      <c r="D2767">
        <v>312.39999999999998</v>
      </c>
      <c r="E2767">
        <v>2.4903969000000001E-2</v>
      </c>
      <c r="F2767">
        <v>2.459892E-2</v>
      </c>
    </row>
    <row r="2768" spans="1:6" x14ac:dyDescent="0.35">
      <c r="A2768" t="s">
        <v>6</v>
      </c>
      <c r="B2768" s="1">
        <v>46178</v>
      </c>
      <c r="C2768">
        <v>466.38</v>
      </c>
      <c r="D2768">
        <v>523.20000000000005</v>
      </c>
      <c r="E2768">
        <v>-0.10860091700000001</v>
      </c>
      <c r="F2768">
        <v>-0.114963048</v>
      </c>
    </row>
    <row r="2769" spans="1:6" x14ac:dyDescent="0.35">
      <c r="A2769" t="s">
        <v>7</v>
      </c>
      <c r="B2769" s="1">
        <v>46178</v>
      </c>
      <c r="C2769">
        <v>385.73</v>
      </c>
      <c r="D2769">
        <v>418.91</v>
      </c>
      <c r="E2769">
        <v>-7.9205556999999996E-2</v>
      </c>
      <c r="F2769">
        <v>-8.2518457000000003E-2</v>
      </c>
    </row>
    <row r="2770" spans="1:6" x14ac:dyDescent="0.35">
      <c r="A2770" t="s">
        <v>8</v>
      </c>
      <c r="B2770" s="1">
        <v>46178</v>
      </c>
      <c r="C2770">
        <v>310.66000000000003</v>
      </c>
      <c r="D2770">
        <v>312.52999999999997</v>
      </c>
      <c r="E2770">
        <v>-5.983426E-3</v>
      </c>
      <c r="F2770">
        <v>-6.0013979999999998E-3</v>
      </c>
    </row>
    <row r="2771" spans="1:6" x14ac:dyDescent="0.35">
      <c r="A2771" t="s">
        <v>9</v>
      </c>
      <c r="B2771" s="1">
        <v>46178</v>
      </c>
      <c r="C2771">
        <v>1131.42</v>
      </c>
      <c r="D2771">
        <v>1125.27</v>
      </c>
      <c r="E2771">
        <v>5.4653549999999999E-3</v>
      </c>
      <c r="F2771">
        <v>5.4504740000000003E-3</v>
      </c>
    </row>
    <row r="2772" spans="1:6" x14ac:dyDescent="0.35">
      <c r="A2772" t="s">
        <v>10</v>
      </c>
      <c r="B2772" s="1">
        <v>46178</v>
      </c>
      <c r="C2772">
        <v>263.47000000000003</v>
      </c>
      <c r="D2772">
        <v>316.43</v>
      </c>
      <c r="E2772">
        <v>-0.16736719</v>
      </c>
      <c r="F2772">
        <v>-0.18316253900000001</v>
      </c>
    </row>
    <row r="2773" spans="1:6" x14ac:dyDescent="0.35">
      <c r="A2773" t="s">
        <v>11</v>
      </c>
      <c r="B2773" s="1">
        <v>46178</v>
      </c>
      <c r="C2773">
        <v>323.57</v>
      </c>
      <c r="D2773">
        <v>320.18</v>
      </c>
      <c r="E2773">
        <v>1.0587793999999999E-2</v>
      </c>
      <c r="F2773">
        <v>1.0532135999999999E-2</v>
      </c>
    </row>
    <row r="2774" spans="1:6" x14ac:dyDescent="0.35">
      <c r="A2774" t="s">
        <v>6</v>
      </c>
      <c r="B2774" s="1">
        <v>46181</v>
      </c>
      <c r="C2774">
        <v>490.33</v>
      </c>
      <c r="D2774">
        <v>466.38</v>
      </c>
      <c r="E2774">
        <v>5.1352974000000003E-2</v>
      </c>
      <c r="F2774">
        <v>5.0077880999999998E-2</v>
      </c>
    </row>
    <row r="2775" spans="1:6" x14ac:dyDescent="0.35">
      <c r="A2775" t="s">
        <v>7</v>
      </c>
      <c r="B2775" s="1">
        <v>46181</v>
      </c>
      <c r="C2775">
        <v>396.6</v>
      </c>
      <c r="D2775">
        <v>385.73</v>
      </c>
      <c r="E2775">
        <v>2.8180332999999998E-2</v>
      </c>
      <c r="F2775">
        <v>2.7790572999999999E-2</v>
      </c>
    </row>
    <row r="2776" spans="1:6" x14ac:dyDescent="0.35">
      <c r="A2776" t="s">
        <v>8</v>
      </c>
      <c r="B2776" s="1">
        <v>46181</v>
      </c>
      <c r="C2776">
        <v>312.3</v>
      </c>
      <c r="D2776">
        <v>310.66000000000003</v>
      </c>
      <c r="E2776">
        <v>5.2790830000000004E-3</v>
      </c>
      <c r="F2776">
        <v>5.2651979999999996E-3</v>
      </c>
    </row>
    <row r="2777" spans="1:6" x14ac:dyDescent="0.35">
      <c r="A2777" t="s">
        <v>9</v>
      </c>
      <c r="B2777" s="1">
        <v>46181</v>
      </c>
      <c r="C2777">
        <v>1149.1500000000001</v>
      </c>
      <c r="D2777">
        <v>1131.42</v>
      </c>
      <c r="E2777">
        <v>1.5670573E-2</v>
      </c>
      <c r="F2777">
        <v>1.5549057999999999E-2</v>
      </c>
    </row>
    <row r="2778" spans="1:6" x14ac:dyDescent="0.35">
      <c r="A2778" t="s">
        <v>10</v>
      </c>
      <c r="B2778" s="1">
        <v>46181</v>
      </c>
      <c r="C2778">
        <v>288.85000000000002</v>
      </c>
      <c r="D2778">
        <v>263.47000000000003</v>
      </c>
      <c r="E2778">
        <v>9.6329753000000004E-2</v>
      </c>
      <c r="F2778">
        <v>9.1968013000000001E-2</v>
      </c>
    </row>
    <row r="2779" spans="1:6" x14ac:dyDescent="0.35">
      <c r="A2779" t="s">
        <v>11</v>
      </c>
      <c r="B2779" s="1">
        <v>46181</v>
      </c>
      <c r="C2779">
        <v>319.67</v>
      </c>
      <c r="D2779">
        <v>323.57</v>
      </c>
      <c r="E2779">
        <v>-1.2053032999999999E-2</v>
      </c>
      <c r="F2779">
        <v>-1.212626E-2</v>
      </c>
    </row>
    <row r="2780" spans="1:6" x14ac:dyDescent="0.35">
      <c r="A2780" t="s">
        <v>6</v>
      </c>
      <c r="B2780" s="1">
        <v>46182</v>
      </c>
      <c r="C2780">
        <v>475.51</v>
      </c>
      <c r="D2780">
        <v>490.33</v>
      </c>
      <c r="E2780">
        <v>-3.0224543E-2</v>
      </c>
      <c r="F2780">
        <v>-3.0690722E-2</v>
      </c>
    </row>
    <row r="2781" spans="1:6" x14ac:dyDescent="0.35">
      <c r="A2781" t="s">
        <v>7</v>
      </c>
      <c r="B2781" s="1">
        <v>46182</v>
      </c>
      <c r="C2781">
        <v>392.16</v>
      </c>
      <c r="D2781">
        <v>396.6</v>
      </c>
      <c r="E2781">
        <v>-1.1195159E-2</v>
      </c>
      <c r="F2781">
        <v>-1.1258295999999999E-2</v>
      </c>
    </row>
    <row r="2782" spans="1:6" x14ac:dyDescent="0.35">
      <c r="A2782" t="s">
        <v>8</v>
      </c>
      <c r="B2782" s="1">
        <v>46182</v>
      </c>
      <c r="C2782">
        <v>318.38</v>
      </c>
      <c r="D2782">
        <v>312.3</v>
      </c>
      <c r="E2782">
        <v>1.946846E-2</v>
      </c>
      <c r="F2782">
        <v>1.9281374E-2</v>
      </c>
    </row>
    <row r="2783" spans="1:6" x14ac:dyDescent="0.35">
      <c r="A2783" t="s">
        <v>9</v>
      </c>
      <c r="B2783" s="1">
        <v>46182</v>
      </c>
      <c r="C2783">
        <v>1144.68</v>
      </c>
      <c r="D2783">
        <v>1149.1500000000001</v>
      </c>
      <c r="E2783">
        <v>-3.8898320000000002E-3</v>
      </c>
      <c r="F2783">
        <v>-3.8974169999999998E-3</v>
      </c>
    </row>
    <row r="2784" spans="1:6" x14ac:dyDescent="0.35">
      <c r="A2784" t="s">
        <v>10</v>
      </c>
      <c r="B2784" s="1">
        <v>46182</v>
      </c>
      <c r="C2784">
        <v>266.88</v>
      </c>
      <c r="D2784">
        <v>288.85000000000002</v>
      </c>
      <c r="E2784">
        <v>-7.6060239000000002E-2</v>
      </c>
      <c r="F2784">
        <v>-7.9108402999999994E-2</v>
      </c>
    </row>
    <row r="2785" spans="1:6" x14ac:dyDescent="0.35">
      <c r="A2785" t="s">
        <v>11</v>
      </c>
      <c r="B2785" s="1">
        <v>46182</v>
      </c>
      <c r="C2785">
        <v>325.05</v>
      </c>
      <c r="D2785">
        <v>319.67</v>
      </c>
      <c r="E2785">
        <v>1.6829856000000001E-2</v>
      </c>
      <c r="F2785">
        <v>1.6689803E-2</v>
      </c>
    </row>
    <row r="2786" spans="1:6" x14ac:dyDescent="0.35">
      <c r="A2786" t="s">
        <v>6</v>
      </c>
      <c r="B2786" s="1">
        <v>46183</v>
      </c>
      <c r="C2786">
        <v>452.4</v>
      </c>
      <c r="D2786">
        <v>475.51</v>
      </c>
      <c r="E2786">
        <v>-4.8600450000000003E-2</v>
      </c>
      <c r="F2786">
        <v>-4.9821167999999999E-2</v>
      </c>
    </row>
    <row r="2787" spans="1:6" x14ac:dyDescent="0.35">
      <c r="A2787" t="s">
        <v>7</v>
      </c>
      <c r="B2787" s="1">
        <v>46183</v>
      </c>
      <c r="C2787">
        <v>372.1</v>
      </c>
      <c r="D2787">
        <v>392.16</v>
      </c>
      <c r="E2787">
        <v>-5.1152590999999997E-2</v>
      </c>
      <c r="F2787">
        <v>-5.2507284000000001E-2</v>
      </c>
    </row>
    <row r="2788" spans="1:6" x14ac:dyDescent="0.35">
      <c r="A2788" t="s">
        <v>8</v>
      </c>
      <c r="B2788" s="1">
        <v>46183</v>
      </c>
      <c r="C2788">
        <v>313.33999999999997</v>
      </c>
      <c r="D2788">
        <v>318.38</v>
      </c>
      <c r="E2788">
        <v>-1.5830139999999999E-2</v>
      </c>
      <c r="F2788">
        <v>-1.5956774999999999E-2</v>
      </c>
    </row>
    <row r="2789" spans="1:6" x14ac:dyDescent="0.35">
      <c r="A2789" t="s">
        <v>9</v>
      </c>
      <c r="B2789" s="1">
        <v>46183</v>
      </c>
      <c r="C2789">
        <v>1136.3699999999999</v>
      </c>
      <c r="D2789">
        <v>1144.68</v>
      </c>
      <c r="E2789">
        <v>-7.2596709999999997E-3</v>
      </c>
      <c r="F2789">
        <v>-7.2861499999999999E-3</v>
      </c>
    </row>
    <row r="2790" spans="1:6" x14ac:dyDescent="0.35">
      <c r="A2790" t="s">
        <v>10</v>
      </c>
      <c r="B2790" s="1">
        <v>46183</v>
      </c>
      <c r="C2790">
        <v>252.59</v>
      </c>
      <c r="D2790">
        <v>266.88</v>
      </c>
      <c r="E2790">
        <v>-5.3544663999999999E-2</v>
      </c>
      <c r="F2790">
        <v>-5.5031497999999998E-2</v>
      </c>
    </row>
    <row r="2791" spans="1:6" x14ac:dyDescent="0.35">
      <c r="A2791" t="s">
        <v>11</v>
      </c>
      <c r="B2791" s="1">
        <v>46183</v>
      </c>
      <c r="C2791">
        <v>322.95999999999998</v>
      </c>
      <c r="D2791">
        <v>325.05</v>
      </c>
      <c r="E2791">
        <v>-6.4297800000000004E-3</v>
      </c>
      <c r="F2791">
        <v>-6.4505400000000003E-3</v>
      </c>
    </row>
    <row r="2792" spans="1:6" x14ac:dyDescent="0.35">
      <c r="A2792" t="s">
        <v>6</v>
      </c>
      <c r="B2792" s="1">
        <v>46184</v>
      </c>
      <c r="C2792">
        <v>488.45</v>
      </c>
      <c r="D2792">
        <v>452.4</v>
      </c>
      <c r="E2792">
        <v>7.9686119E-2</v>
      </c>
      <c r="F2792">
        <v>7.6670368000000003E-2</v>
      </c>
    </row>
    <row r="2793" spans="1:6" x14ac:dyDescent="0.35">
      <c r="A2793" t="s">
        <v>7</v>
      </c>
      <c r="B2793" s="1">
        <v>46184</v>
      </c>
      <c r="C2793">
        <v>385.57</v>
      </c>
      <c r="D2793">
        <v>372.1</v>
      </c>
      <c r="E2793">
        <v>3.6199945999999997E-2</v>
      </c>
      <c r="F2793">
        <v>3.5560123999999999E-2</v>
      </c>
    </row>
    <row r="2794" spans="1:6" x14ac:dyDescent="0.35">
      <c r="A2794" t="s">
        <v>8</v>
      </c>
      <c r="B2794" s="1">
        <v>46184</v>
      </c>
      <c r="C2794">
        <v>318.49</v>
      </c>
      <c r="D2794">
        <v>313.33999999999997</v>
      </c>
      <c r="E2794">
        <v>1.6435821E-2</v>
      </c>
      <c r="F2794">
        <v>1.6302213999999999E-2</v>
      </c>
    </row>
    <row r="2795" spans="1:6" x14ac:dyDescent="0.35">
      <c r="A2795" t="s">
        <v>9</v>
      </c>
      <c r="B2795" s="1">
        <v>46184</v>
      </c>
      <c r="C2795">
        <v>1160.95</v>
      </c>
      <c r="D2795">
        <v>1136.3699999999999</v>
      </c>
      <c r="E2795">
        <v>2.1630278999999999E-2</v>
      </c>
      <c r="F2795">
        <v>2.1399663999999999E-2</v>
      </c>
    </row>
    <row r="2796" spans="1:6" x14ac:dyDescent="0.35">
      <c r="A2796" t="s">
        <v>10</v>
      </c>
      <c r="B2796" s="1">
        <v>46184</v>
      </c>
      <c r="C2796">
        <v>280.70999999999998</v>
      </c>
      <c r="D2796">
        <v>252.59</v>
      </c>
      <c r="E2796">
        <v>0.111326656</v>
      </c>
      <c r="F2796">
        <v>0.105554487</v>
      </c>
    </row>
    <row r="2797" spans="1:6" x14ac:dyDescent="0.35">
      <c r="A2797" t="s">
        <v>11</v>
      </c>
      <c r="B2797" s="1">
        <v>46184</v>
      </c>
      <c r="C2797">
        <v>319.05</v>
      </c>
      <c r="D2797">
        <v>322.95999999999998</v>
      </c>
      <c r="E2797">
        <v>-1.2106762E-2</v>
      </c>
      <c r="F2797">
        <v>-1.2180646E-2</v>
      </c>
    </row>
    <row r="2798" spans="1:6" x14ac:dyDescent="0.35">
      <c r="A2798" t="s">
        <v>6</v>
      </c>
      <c r="B2798" s="1">
        <v>46185</v>
      </c>
      <c r="C2798">
        <v>511.57</v>
      </c>
      <c r="D2798">
        <v>488.45</v>
      </c>
      <c r="E2798">
        <v>4.7333401999999997E-2</v>
      </c>
      <c r="F2798">
        <v>4.6247315999999997E-2</v>
      </c>
    </row>
    <row r="2799" spans="1:6" x14ac:dyDescent="0.35">
      <c r="A2799" t="s">
        <v>7</v>
      </c>
      <c r="B2799" s="1">
        <v>46185</v>
      </c>
      <c r="C2799">
        <v>382.07</v>
      </c>
      <c r="D2799">
        <v>385.57</v>
      </c>
      <c r="E2799">
        <v>-9.0774700000000007E-3</v>
      </c>
      <c r="F2799">
        <v>-9.1189210000000003E-3</v>
      </c>
    </row>
    <row r="2800" spans="1:6" x14ac:dyDescent="0.35">
      <c r="A2800" t="s">
        <v>8</v>
      </c>
      <c r="B2800" s="1">
        <v>46185</v>
      </c>
      <c r="C2800">
        <v>325.44</v>
      </c>
      <c r="D2800">
        <v>318.49</v>
      </c>
      <c r="E2800">
        <v>2.1821720999999999E-2</v>
      </c>
      <c r="F2800">
        <v>2.1587036E-2</v>
      </c>
    </row>
    <row r="2801" spans="1:6" x14ac:dyDescent="0.35">
      <c r="A2801" t="s">
        <v>9</v>
      </c>
      <c r="B2801" s="1">
        <v>46185</v>
      </c>
      <c r="C2801">
        <v>1133</v>
      </c>
      <c r="D2801">
        <v>1160.95</v>
      </c>
      <c r="E2801">
        <v>-2.4075111E-2</v>
      </c>
      <c r="F2801">
        <v>-2.4369653000000002E-2</v>
      </c>
    </row>
    <row r="2802" spans="1:6" x14ac:dyDescent="0.35">
      <c r="A2802" t="s">
        <v>10</v>
      </c>
      <c r="B2802" s="1">
        <v>46185</v>
      </c>
      <c r="C2802">
        <v>279.7</v>
      </c>
      <c r="D2802">
        <v>280.70999999999998</v>
      </c>
      <c r="E2802">
        <v>-3.598019E-3</v>
      </c>
      <c r="F2802">
        <v>-3.6045080000000002E-3</v>
      </c>
    </row>
    <row r="2803" spans="1:6" x14ac:dyDescent="0.35">
      <c r="A2803" t="s">
        <v>11</v>
      </c>
      <c r="B2803" s="1">
        <v>46185</v>
      </c>
      <c r="C2803">
        <v>322.39</v>
      </c>
      <c r="D2803">
        <v>319.05</v>
      </c>
      <c r="E2803">
        <v>1.0468579E-2</v>
      </c>
      <c r="F2803">
        <v>1.0414161999999999E-2</v>
      </c>
    </row>
    <row r="2804" spans="1:6" x14ac:dyDescent="0.35">
      <c r="A2804" t="s">
        <v>6</v>
      </c>
      <c r="B2804" s="1">
        <v>46188</v>
      </c>
      <c r="C2804">
        <v>547.26</v>
      </c>
      <c r="D2804">
        <v>511.57</v>
      </c>
      <c r="E2804">
        <v>6.9765623999999998E-2</v>
      </c>
      <c r="F2804">
        <v>6.7439580999999998E-2</v>
      </c>
    </row>
    <row r="2805" spans="1:6" x14ac:dyDescent="0.35">
      <c r="A2805" t="s">
        <v>7</v>
      </c>
      <c r="B2805" s="1">
        <v>46188</v>
      </c>
      <c r="C2805">
        <v>393.94</v>
      </c>
      <c r="D2805">
        <v>382.07</v>
      </c>
      <c r="E2805">
        <v>3.1067605000000002E-2</v>
      </c>
      <c r="F2805">
        <v>3.0594776000000001E-2</v>
      </c>
    </row>
    <row r="2806" spans="1:6" x14ac:dyDescent="0.35">
      <c r="A2806" t="s">
        <v>8</v>
      </c>
      <c r="B2806" s="1">
        <v>46188</v>
      </c>
      <c r="C2806">
        <v>335.38</v>
      </c>
      <c r="D2806">
        <v>325.44</v>
      </c>
      <c r="E2806">
        <v>3.0543265E-2</v>
      </c>
      <c r="F2806">
        <v>3.0086103999999999E-2</v>
      </c>
    </row>
    <row r="2807" spans="1:6" x14ac:dyDescent="0.35">
      <c r="A2807" t="s">
        <v>9</v>
      </c>
      <c r="B2807" s="1">
        <v>46188</v>
      </c>
      <c r="C2807">
        <v>1129.3499999999999</v>
      </c>
      <c r="D2807">
        <v>1133</v>
      </c>
      <c r="E2807">
        <v>-3.2215360000000001E-3</v>
      </c>
      <c r="F2807">
        <v>-3.226736E-3</v>
      </c>
    </row>
    <row r="2808" spans="1:6" x14ac:dyDescent="0.35">
      <c r="A2808" t="s">
        <v>10</v>
      </c>
      <c r="B2808" s="1">
        <v>46188</v>
      </c>
      <c r="C2808">
        <v>308.88</v>
      </c>
      <c r="D2808">
        <v>279.7</v>
      </c>
      <c r="E2808">
        <v>0.104326064</v>
      </c>
      <c r="F2808">
        <v>9.9235251999999996E-2</v>
      </c>
    </row>
    <row r="2809" spans="1:6" x14ac:dyDescent="0.35">
      <c r="A2809" t="s">
        <v>11</v>
      </c>
      <c r="B2809" s="1">
        <v>46188</v>
      </c>
      <c r="C2809">
        <v>323.82</v>
      </c>
      <c r="D2809">
        <v>322.39</v>
      </c>
      <c r="E2809">
        <v>4.4356220000000002E-3</v>
      </c>
      <c r="F2809">
        <v>4.4258129999999998E-3</v>
      </c>
    </row>
    <row r="2810" spans="1:6" x14ac:dyDescent="0.35">
      <c r="A2810" t="s">
        <v>6</v>
      </c>
      <c r="B2810" s="1">
        <v>46189</v>
      </c>
      <c r="C2810">
        <v>507.29</v>
      </c>
      <c r="D2810">
        <v>547.26</v>
      </c>
      <c r="E2810">
        <v>-7.3036582000000003E-2</v>
      </c>
      <c r="F2810">
        <v>-7.5841176999999996E-2</v>
      </c>
    </row>
    <row r="2811" spans="1:6" x14ac:dyDescent="0.35">
      <c r="A2811" t="s">
        <v>7</v>
      </c>
      <c r="B2811" s="1">
        <v>46189</v>
      </c>
      <c r="C2811">
        <v>376.71</v>
      </c>
      <c r="D2811">
        <v>393.94</v>
      </c>
      <c r="E2811">
        <v>-4.3737625000000002E-2</v>
      </c>
      <c r="F2811">
        <v>-4.4722953000000003E-2</v>
      </c>
    </row>
    <row r="2812" spans="1:6" x14ac:dyDescent="0.35">
      <c r="A2812" t="s">
        <v>8</v>
      </c>
      <c r="B2812" s="1">
        <v>46189</v>
      </c>
      <c r="C2812">
        <v>340.74</v>
      </c>
      <c r="D2812">
        <v>335.38</v>
      </c>
      <c r="E2812">
        <v>1.5981871000000002E-2</v>
      </c>
      <c r="F2812">
        <v>1.5855505999999998E-2</v>
      </c>
    </row>
    <row r="2813" spans="1:6" x14ac:dyDescent="0.35">
      <c r="A2813" t="s">
        <v>9</v>
      </c>
      <c r="B2813" s="1">
        <v>46189</v>
      </c>
      <c r="C2813">
        <v>1122.5</v>
      </c>
      <c r="D2813">
        <v>1129.3499999999999</v>
      </c>
      <c r="E2813">
        <v>-6.0654359999999996E-3</v>
      </c>
      <c r="F2813">
        <v>-6.0839049999999997E-3</v>
      </c>
    </row>
    <row r="2814" spans="1:6" x14ac:dyDescent="0.35">
      <c r="A2814" t="s">
        <v>10</v>
      </c>
      <c r="B2814" s="1">
        <v>46189</v>
      </c>
      <c r="C2814">
        <v>278.67</v>
      </c>
      <c r="D2814">
        <v>308.88</v>
      </c>
      <c r="E2814">
        <v>-9.7804973000000003E-2</v>
      </c>
      <c r="F2814">
        <v>-0.102924566</v>
      </c>
    </row>
    <row r="2815" spans="1:6" x14ac:dyDescent="0.35">
      <c r="A2815" t="s">
        <v>11</v>
      </c>
      <c r="B2815" s="1">
        <v>46189</v>
      </c>
      <c r="C2815">
        <v>333.12</v>
      </c>
      <c r="D2815">
        <v>323.82</v>
      </c>
      <c r="E2815">
        <v>2.8719659000000002E-2</v>
      </c>
      <c r="F2815">
        <v>2.831498E-2</v>
      </c>
    </row>
    <row r="2816" spans="1:6" x14ac:dyDescent="0.35">
      <c r="A2816" t="s">
        <v>6</v>
      </c>
      <c r="B2816" s="1">
        <v>46190</v>
      </c>
      <c r="C2816">
        <v>512.48</v>
      </c>
      <c r="D2816">
        <v>507.29</v>
      </c>
      <c r="E2816">
        <v>1.0230833999999999E-2</v>
      </c>
      <c r="F2816">
        <v>1.0178853999999999E-2</v>
      </c>
    </row>
    <row r="2817" spans="1:6" x14ac:dyDescent="0.35">
      <c r="A2817" t="s">
        <v>7</v>
      </c>
      <c r="B2817" s="1">
        <v>46190</v>
      </c>
      <c r="C2817">
        <v>392.9</v>
      </c>
      <c r="D2817">
        <v>376.71</v>
      </c>
      <c r="E2817">
        <v>4.2977357000000001E-2</v>
      </c>
      <c r="F2817">
        <v>4.2079466000000003E-2</v>
      </c>
    </row>
    <row r="2818" spans="1:6" x14ac:dyDescent="0.35">
      <c r="A2818" t="s">
        <v>8</v>
      </c>
      <c r="B2818" s="1">
        <v>46190</v>
      </c>
      <c r="C2818">
        <v>340.54</v>
      </c>
      <c r="D2818">
        <v>340.74</v>
      </c>
      <c r="E2818">
        <v>-5.8695799999999995E-4</v>
      </c>
      <c r="F2818">
        <v>-5.8713000000000005E-4</v>
      </c>
    </row>
    <row r="2819" spans="1:6" x14ac:dyDescent="0.35">
      <c r="A2819" t="s">
        <v>9</v>
      </c>
      <c r="B2819" s="1">
        <v>46190</v>
      </c>
      <c r="C2819">
        <v>1112</v>
      </c>
      <c r="D2819">
        <v>1122.5</v>
      </c>
      <c r="E2819">
        <v>-9.3541200000000005E-3</v>
      </c>
      <c r="F2819">
        <v>-9.3981450000000001E-3</v>
      </c>
    </row>
    <row r="2820" spans="1:6" x14ac:dyDescent="0.35">
      <c r="A2820" t="s">
        <v>10</v>
      </c>
      <c r="B2820" s="1">
        <v>46190</v>
      </c>
      <c r="C2820">
        <v>289.54000000000002</v>
      </c>
      <c r="D2820">
        <v>278.67</v>
      </c>
      <c r="E2820">
        <v>3.900671E-2</v>
      </c>
      <c r="F2820">
        <v>3.8265171000000001E-2</v>
      </c>
    </row>
    <row r="2821" spans="1:6" x14ac:dyDescent="0.35">
      <c r="A2821" t="s">
        <v>11</v>
      </c>
      <c r="B2821" s="1">
        <v>46190</v>
      </c>
      <c r="C2821">
        <v>330.38</v>
      </c>
      <c r="D2821">
        <v>333.12</v>
      </c>
      <c r="E2821">
        <v>-8.2252639999999995E-3</v>
      </c>
      <c r="F2821">
        <v>-8.2592780000000001E-3</v>
      </c>
    </row>
    <row r="2822" spans="1:6" x14ac:dyDescent="0.35">
      <c r="A2822" t="s">
        <v>6</v>
      </c>
      <c r="B2822" s="1">
        <v>46191</v>
      </c>
      <c r="C2822">
        <v>537.37</v>
      </c>
      <c r="D2822">
        <v>512.48</v>
      </c>
      <c r="E2822">
        <v>4.8567749E-2</v>
      </c>
      <c r="F2822">
        <v>4.7425184000000002E-2</v>
      </c>
    </row>
    <row r="2823" spans="1:6" x14ac:dyDescent="0.35">
      <c r="A2823" t="s">
        <v>7</v>
      </c>
      <c r="B2823" s="1">
        <v>46191</v>
      </c>
      <c r="C2823">
        <v>411.35</v>
      </c>
      <c r="D2823">
        <v>392.9</v>
      </c>
      <c r="E2823">
        <v>4.6958514E-2</v>
      </c>
      <c r="F2823">
        <v>4.5889306999999997E-2</v>
      </c>
    </row>
    <row r="2824" spans="1:6" x14ac:dyDescent="0.35">
      <c r="A2824" t="s">
        <v>8</v>
      </c>
      <c r="B2824" s="1">
        <v>46191</v>
      </c>
      <c r="C2824">
        <v>338</v>
      </c>
      <c r="D2824">
        <v>340.54</v>
      </c>
      <c r="E2824">
        <v>-7.458742E-3</v>
      </c>
      <c r="F2824">
        <v>-7.486698E-3</v>
      </c>
    </row>
    <row r="2825" spans="1:6" x14ac:dyDescent="0.35">
      <c r="A2825" t="s">
        <v>9</v>
      </c>
      <c r="B2825" s="1">
        <v>46191</v>
      </c>
      <c r="C2825">
        <v>1098.57</v>
      </c>
      <c r="D2825">
        <v>1112</v>
      </c>
      <c r="E2825">
        <v>-1.2077338E-2</v>
      </c>
      <c r="F2825">
        <v>-1.2150862E-2</v>
      </c>
    </row>
    <row r="2826" spans="1:6" x14ac:dyDescent="0.35">
      <c r="A2826" t="s">
        <v>10</v>
      </c>
      <c r="B2826" s="1">
        <v>46191</v>
      </c>
      <c r="C2826">
        <v>310.58</v>
      </c>
      <c r="D2826">
        <v>289.54000000000002</v>
      </c>
      <c r="E2826">
        <v>7.2666989000000001E-2</v>
      </c>
      <c r="F2826">
        <v>7.0148059999999998E-2</v>
      </c>
    </row>
    <row r="2827" spans="1:6" x14ac:dyDescent="0.35">
      <c r="A2827" t="s">
        <v>11</v>
      </c>
      <c r="B2827" s="1">
        <v>46191</v>
      </c>
      <c r="C2827">
        <v>327.24</v>
      </c>
      <c r="D2827">
        <v>330.38</v>
      </c>
      <c r="E2827">
        <v>-9.5042070000000006E-3</v>
      </c>
      <c r="F2827">
        <v>-9.5496599999999997E-3</v>
      </c>
    </row>
    <row r="2828" spans="1:6" x14ac:dyDescent="0.35">
      <c r="A2828" t="s">
        <v>6</v>
      </c>
      <c r="B2828" s="1">
        <v>46195</v>
      </c>
      <c r="C2828">
        <v>551.63</v>
      </c>
      <c r="D2828">
        <v>537.37</v>
      </c>
      <c r="E2828">
        <v>2.6536651000000001E-2</v>
      </c>
      <c r="F2828">
        <v>2.6190661E-2</v>
      </c>
    </row>
    <row r="2829" spans="1:6" x14ac:dyDescent="0.35">
      <c r="A2829" t="s">
        <v>7</v>
      </c>
      <c r="B2829" s="1">
        <v>46195</v>
      </c>
      <c r="C2829">
        <v>392.13</v>
      </c>
      <c r="D2829">
        <v>411.35</v>
      </c>
      <c r="E2829">
        <v>-4.6724201E-2</v>
      </c>
      <c r="F2829">
        <v>-4.7851016000000003E-2</v>
      </c>
    </row>
    <row r="2830" spans="1:6" x14ac:dyDescent="0.35">
      <c r="A2830" t="s">
        <v>8</v>
      </c>
      <c r="B2830" s="1">
        <v>46195</v>
      </c>
      <c r="C2830">
        <v>338.07</v>
      </c>
      <c r="D2830">
        <v>338</v>
      </c>
      <c r="E2830">
        <v>2.0710100000000001E-4</v>
      </c>
      <c r="F2830">
        <v>2.0707899999999999E-4</v>
      </c>
    </row>
    <row r="2831" spans="1:6" x14ac:dyDescent="0.35">
      <c r="A2831" t="s">
        <v>9</v>
      </c>
      <c r="B2831" s="1">
        <v>46195</v>
      </c>
      <c r="C2831">
        <v>1102.08</v>
      </c>
      <c r="D2831">
        <v>1098.57</v>
      </c>
      <c r="E2831">
        <v>3.1950630000000002E-3</v>
      </c>
      <c r="F2831">
        <v>3.189969E-3</v>
      </c>
    </row>
    <row r="2832" spans="1:6" x14ac:dyDescent="0.35">
      <c r="A2832" t="s">
        <v>10</v>
      </c>
      <c r="B2832" s="1">
        <v>46195</v>
      </c>
      <c r="C2832">
        <v>307.86</v>
      </c>
      <c r="D2832">
        <v>310.58</v>
      </c>
      <c r="E2832">
        <v>-8.7578080000000006E-3</v>
      </c>
      <c r="F2832">
        <v>-8.7963829999999996E-3</v>
      </c>
    </row>
    <row r="2833" spans="1:6" x14ac:dyDescent="0.35">
      <c r="A2833" t="s">
        <v>11</v>
      </c>
      <c r="B2833" s="1">
        <v>46195</v>
      </c>
      <c r="C2833">
        <v>326.60000000000002</v>
      </c>
      <c r="D2833">
        <v>327.24</v>
      </c>
      <c r="E2833">
        <v>-1.9557509999999999E-3</v>
      </c>
      <c r="F2833">
        <v>-1.9576659999999998E-3</v>
      </c>
    </row>
    <row r="2834" spans="1:6" x14ac:dyDescent="0.35">
      <c r="A2834" t="s">
        <v>6</v>
      </c>
      <c r="B2834" s="1">
        <v>46196</v>
      </c>
      <c r="C2834">
        <v>519.85</v>
      </c>
      <c r="D2834">
        <v>551.63</v>
      </c>
      <c r="E2834">
        <v>-5.7611080000000002E-2</v>
      </c>
      <c r="F2834">
        <v>-5.9337223000000001E-2</v>
      </c>
    </row>
    <row r="2835" spans="1:6" x14ac:dyDescent="0.35">
      <c r="A2835" t="s">
        <v>7</v>
      </c>
      <c r="B2835" s="1">
        <v>46196</v>
      </c>
      <c r="C2835">
        <v>380.15</v>
      </c>
      <c r="D2835">
        <v>392.13</v>
      </c>
      <c r="E2835">
        <v>-3.0551093000000001E-2</v>
      </c>
      <c r="F2835">
        <v>-3.1027506E-2</v>
      </c>
    </row>
    <row r="2836" spans="1:6" x14ac:dyDescent="0.35">
      <c r="A2836" t="s">
        <v>8</v>
      </c>
      <c r="B2836" s="1">
        <v>46196</v>
      </c>
      <c r="C2836">
        <v>337.78</v>
      </c>
      <c r="D2836">
        <v>338.07</v>
      </c>
      <c r="E2836">
        <v>-8.5781099999999999E-4</v>
      </c>
      <c r="F2836">
        <v>-8.5817900000000004E-4</v>
      </c>
    </row>
    <row r="2837" spans="1:6" x14ac:dyDescent="0.35">
      <c r="A2837" t="s">
        <v>9</v>
      </c>
      <c r="B2837" s="1">
        <v>46196</v>
      </c>
      <c r="C2837">
        <v>1107.08</v>
      </c>
      <c r="D2837">
        <v>1102.08</v>
      </c>
      <c r="E2837">
        <v>4.5368759999999996E-3</v>
      </c>
      <c r="F2837">
        <v>4.5266150000000003E-3</v>
      </c>
    </row>
    <row r="2838" spans="1:6" x14ac:dyDescent="0.35">
      <c r="A2838" t="s">
        <v>10</v>
      </c>
      <c r="B2838" s="1">
        <v>46196</v>
      </c>
      <c r="C2838">
        <v>279.04000000000002</v>
      </c>
      <c r="D2838">
        <v>307.86</v>
      </c>
      <c r="E2838">
        <v>-9.3613979999999999E-2</v>
      </c>
      <c r="F2838">
        <v>-9.8289993000000006E-2</v>
      </c>
    </row>
    <row r="2839" spans="1:6" x14ac:dyDescent="0.35">
      <c r="A2839" t="s">
        <v>11</v>
      </c>
      <c r="B2839" s="1">
        <v>46196</v>
      </c>
      <c r="C2839">
        <v>328.48</v>
      </c>
      <c r="D2839">
        <v>326.60000000000002</v>
      </c>
      <c r="E2839">
        <v>5.7562769999999997E-3</v>
      </c>
      <c r="F2839">
        <v>5.7397730000000001E-3</v>
      </c>
    </row>
    <row r="2840" spans="1:6" x14ac:dyDescent="0.35">
      <c r="A2840" t="s">
        <v>6</v>
      </c>
      <c r="B2840" s="1">
        <v>46197</v>
      </c>
      <c r="C2840">
        <v>519.74</v>
      </c>
      <c r="D2840">
        <v>519.85</v>
      </c>
      <c r="E2840">
        <v>-2.1159999999999999E-4</v>
      </c>
      <c r="F2840">
        <v>-2.1162199999999999E-4</v>
      </c>
    </row>
    <row r="2841" spans="1:6" x14ac:dyDescent="0.35">
      <c r="A2841" t="s">
        <v>7</v>
      </c>
      <c r="B2841" s="1">
        <v>46197</v>
      </c>
      <c r="C2841">
        <v>382.07</v>
      </c>
      <c r="D2841">
        <v>380.15</v>
      </c>
      <c r="E2841">
        <v>5.0506379999999997E-3</v>
      </c>
      <c r="F2841">
        <v>5.0379259999999999E-3</v>
      </c>
    </row>
    <row r="2842" spans="1:6" x14ac:dyDescent="0.35">
      <c r="A2842" t="s">
        <v>8</v>
      </c>
      <c r="B2842" s="1">
        <v>46197</v>
      </c>
      <c r="C2842">
        <v>342.56</v>
      </c>
      <c r="D2842">
        <v>337.78</v>
      </c>
      <c r="E2842">
        <v>1.4151222999999999E-2</v>
      </c>
      <c r="F2842">
        <v>1.4052029000000001E-2</v>
      </c>
    </row>
    <row r="2843" spans="1:6" x14ac:dyDescent="0.35">
      <c r="A2843" t="s">
        <v>9</v>
      </c>
      <c r="B2843" s="1">
        <v>46197</v>
      </c>
      <c r="C2843">
        <v>1117.26</v>
      </c>
      <c r="D2843">
        <v>1107.08</v>
      </c>
      <c r="E2843">
        <v>9.1953610000000009E-3</v>
      </c>
      <c r="F2843">
        <v>9.1533410000000006E-3</v>
      </c>
    </row>
    <row r="2844" spans="1:6" x14ac:dyDescent="0.35">
      <c r="A2844" t="s">
        <v>10</v>
      </c>
      <c r="B2844" s="1">
        <v>46197</v>
      </c>
      <c r="C2844">
        <v>276.7</v>
      </c>
      <c r="D2844">
        <v>279.04000000000002</v>
      </c>
      <c r="E2844">
        <v>-8.3858950000000008E-3</v>
      </c>
      <c r="F2844">
        <v>-8.4212539999999995E-3</v>
      </c>
    </row>
    <row r="2845" spans="1:6" x14ac:dyDescent="0.35">
      <c r="A2845" t="s">
        <v>11</v>
      </c>
      <c r="B2845" s="1">
        <v>46197</v>
      </c>
      <c r="C2845">
        <v>332.23</v>
      </c>
      <c r="D2845">
        <v>328.48</v>
      </c>
      <c r="E2845">
        <v>1.1416219999999999E-2</v>
      </c>
      <c r="F2845">
        <v>1.1351547E-2</v>
      </c>
    </row>
    <row r="2846" spans="1:6" x14ac:dyDescent="0.35">
      <c r="A2846" t="s">
        <v>6</v>
      </c>
      <c r="B2846" s="1">
        <v>46198</v>
      </c>
      <c r="C2846">
        <v>532.57000000000005</v>
      </c>
      <c r="D2846">
        <v>519.74</v>
      </c>
      <c r="E2846">
        <v>2.468542E-2</v>
      </c>
      <c r="F2846">
        <v>2.4385658000000001E-2</v>
      </c>
    </row>
    <row r="2847" spans="1:6" x14ac:dyDescent="0.35">
      <c r="A2847" t="s">
        <v>7</v>
      </c>
      <c r="B2847" s="1">
        <v>46198</v>
      </c>
      <c r="C2847">
        <v>378.91</v>
      </c>
      <c r="D2847">
        <v>382.07</v>
      </c>
      <c r="E2847">
        <v>-8.2707360000000008E-3</v>
      </c>
      <c r="F2847">
        <v>-8.3051280000000002E-3</v>
      </c>
    </row>
    <row r="2848" spans="1:6" x14ac:dyDescent="0.35">
      <c r="A2848" t="s">
        <v>8</v>
      </c>
      <c r="B2848" s="1">
        <v>46198</v>
      </c>
      <c r="C2848">
        <v>342.46</v>
      </c>
      <c r="D2848">
        <v>342.56</v>
      </c>
      <c r="E2848">
        <v>-2.9191999999999998E-4</v>
      </c>
      <c r="F2848">
        <v>-2.9196199999999999E-4</v>
      </c>
    </row>
    <row r="2849" spans="1:6" x14ac:dyDescent="0.35">
      <c r="A2849" t="s">
        <v>9</v>
      </c>
      <c r="B2849" s="1">
        <v>46198</v>
      </c>
      <c r="C2849">
        <v>1127.69</v>
      </c>
      <c r="D2849">
        <v>1117.26</v>
      </c>
      <c r="E2849">
        <v>9.3353380000000003E-3</v>
      </c>
      <c r="F2849">
        <v>9.2920329999999999E-3</v>
      </c>
    </row>
    <row r="2850" spans="1:6" x14ac:dyDescent="0.35">
      <c r="A2850" t="s">
        <v>10</v>
      </c>
      <c r="B2850" s="1">
        <v>46198</v>
      </c>
      <c r="C2850">
        <v>281.26</v>
      </c>
      <c r="D2850">
        <v>276.7</v>
      </c>
      <c r="E2850">
        <v>1.6479942000000001E-2</v>
      </c>
      <c r="F2850">
        <v>1.6345622000000001E-2</v>
      </c>
    </row>
    <row r="2851" spans="1:6" x14ac:dyDescent="0.35">
      <c r="A2851" t="s">
        <v>11</v>
      </c>
      <c r="B2851" s="1">
        <v>46198</v>
      </c>
      <c r="C2851">
        <v>330.52</v>
      </c>
      <c r="D2851">
        <v>332.23</v>
      </c>
      <c r="E2851">
        <v>-5.1470370000000001E-3</v>
      </c>
      <c r="F2851">
        <v>-5.1603279999999996E-3</v>
      </c>
    </row>
    <row r="2852" spans="1:6" x14ac:dyDescent="0.35">
      <c r="A2852" t="s">
        <v>6</v>
      </c>
      <c r="B2852" s="1">
        <v>46199</v>
      </c>
      <c r="C2852">
        <v>521.58000000000004</v>
      </c>
      <c r="D2852">
        <v>532.57000000000005</v>
      </c>
      <c r="E2852">
        <v>-2.0635785E-2</v>
      </c>
      <c r="F2852">
        <v>-2.0851677999999998E-2</v>
      </c>
    </row>
    <row r="2853" spans="1:6" x14ac:dyDescent="0.35">
      <c r="A2853" t="s">
        <v>7</v>
      </c>
      <c r="B2853" s="1">
        <v>46199</v>
      </c>
      <c r="C2853">
        <v>365.02</v>
      </c>
      <c r="D2853">
        <v>378.91</v>
      </c>
      <c r="E2853">
        <v>-3.6657782E-2</v>
      </c>
      <c r="F2853">
        <v>-3.7346562999999999E-2</v>
      </c>
    </row>
    <row r="2854" spans="1:6" x14ac:dyDescent="0.35">
      <c r="A2854" t="s">
        <v>8</v>
      </c>
      <c r="B2854" s="1">
        <v>46199</v>
      </c>
      <c r="C2854">
        <v>340.36</v>
      </c>
      <c r="D2854">
        <v>342.46</v>
      </c>
      <c r="E2854">
        <v>-6.1321029999999999E-3</v>
      </c>
      <c r="F2854">
        <v>-6.1509820000000002E-3</v>
      </c>
    </row>
    <row r="2855" spans="1:6" x14ac:dyDescent="0.35">
      <c r="A2855" t="s">
        <v>9</v>
      </c>
      <c r="B2855" s="1">
        <v>46199</v>
      </c>
      <c r="C2855">
        <v>1208.1199999999999</v>
      </c>
      <c r="D2855">
        <v>1127.69</v>
      </c>
      <c r="E2855">
        <v>7.1322792999999995E-2</v>
      </c>
      <c r="F2855">
        <v>6.8894140000000006E-2</v>
      </c>
    </row>
    <row r="2856" spans="1:6" x14ac:dyDescent="0.35">
      <c r="A2856" t="s">
        <v>10</v>
      </c>
      <c r="B2856" s="1">
        <v>46199</v>
      </c>
      <c r="C2856">
        <v>266.77</v>
      </c>
      <c r="D2856">
        <v>281.26</v>
      </c>
      <c r="E2856">
        <v>-5.1518168000000003E-2</v>
      </c>
      <c r="F2856">
        <v>-5.2892645000000002E-2</v>
      </c>
    </row>
    <row r="2857" spans="1:6" x14ac:dyDescent="0.35">
      <c r="A2857" t="s">
        <v>11</v>
      </c>
      <c r="B2857" s="1">
        <v>46199</v>
      </c>
      <c r="C2857">
        <v>336.23</v>
      </c>
      <c r="D2857">
        <v>330.52</v>
      </c>
      <c r="E2857">
        <v>1.7275808E-2</v>
      </c>
      <c r="F2857">
        <v>1.7128278E-2</v>
      </c>
    </row>
    <row r="2858" spans="1:6" x14ac:dyDescent="0.35">
      <c r="A2858" t="s">
        <v>6</v>
      </c>
      <c r="B2858" s="1">
        <v>46202</v>
      </c>
      <c r="C2858">
        <v>539.49</v>
      </c>
      <c r="D2858">
        <v>521.58000000000004</v>
      </c>
      <c r="E2858">
        <v>3.4337973000000001E-2</v>
      </c>
      <c r="F2858">
        <v>3.3761582999999998E-2</v>
      </c>
    </row>
    <row r="2859" spans="1:6" x14ac:dyDescent="0.35">
      <c r="A2859" t="s">
        <v>7</v>
      </c>
      <c r="B2859" s="1">
        <v>46202</v>
      </c>
      <c r="C2859">
        <v>372.45</v>
      </c>
      <c r="D2859">
        <v>365.02</v>
      </c>
      <c r="E2859">
        <v>2.0355049E-2</v>
      </c>
      <c r="F2859">
        <v>2.0150654E-2</v>
      </c>
    </row>
    <row r="2860" spans="1:6" x14ac:dyDescent="0.35">
      <c r="A2860" t="s">
        <v>8</v>
      </c>
      <c r="B2860" s="1">
        <v>46202</v>
      </c>
      <c r="C2860">
        <v>340.88</v>
      </c>
      <c r="D2860">
        <v>340.36</v>
      </c>
      <c r="E2860">
        <v>1.5277940000000001E-3</v>
      </c>
      <c r="F2860">
        <v>1.5266279999999999E-3</v>
      </c>
    </row>
    <row r="2861" spans="1:6" x14ac:dyDescent="0.35">
      <c r="A2861" t="s">
        <v>9</v>
      </c>
      <c r="B2861" s="1">
        <v>46202</v>
      </c>
      <c r="C2861">
        <v>1229.93</v>
      </c>
      <c r="D2861">
        <v>1208.1199999999999</v>
      </c>
      <c r="E2861">
        <v>1.8052842E-2</v>
      </c>
      <c r="F2861">
        <v>1.7891825E-2</v>
      </c>
    </row>
    <row r="2862" spans="1:6" x14ac:dyDescent="0.35">
      <c r="A2862" t="s">
        <v>10</v>
      </c>
      <c r="B2862" s="1">
        <v>46202</v>
      </c>
      <c r="C2862">
        <v>277.75</v>
      </c>
      <c r="D2862">
        <v>266.77</v>
      </c>
      <c r="E2862">
        <v>4.1159051000000002E-2</v>
      </c>
      <c r="F2862">
        <v>4.0334565000000003E-2</v>
      </c>
    </row>
    <row r="2863" spans="1:6" x14ac:dyDescent="0.35">
      <c r="A2863" t="s">
        <v>11</v>
      </c>
      <c r="B2863" s="1">
        <v>46202</v>
      </c>
      <c r="C2863">
        <v>341.65</v>
      </c>
      <c r="D2863">
        <v>336.23</v>
      </c>
      <c r="E2863">
        <v>1.6119918E-2</v>
      </c>
      <c r="F2863">
        <v>1.5991372E-2</v>
      </c>
    </row>
    <row r="2864" spans="1:6" x14ac:dyDescent="0.35">
      <c r="A2864" t="s">
        <v>6</v>
      </c>
      <c r="B2864" s="1">
        <v>46203</v>
      </c>
      <c r="C2864">
        <v>580.91</v>
      </c>
      <c r="D2864">
        <v>539.49</v>
      </c>
      <c r="E2864">
        <v>7.6776214999999995E-2</v>
      </c>
      <c r="F2864">
        <v>7.3971591000000003E-2</v>
      </c>
    </row>
    <row r="2865" spans="1:6" x14ac:dyDescent="0.35">
      <c r="A2865" t="s">
        <v>7</v>
      </c>
      <c r="B2865" s="1">
        <v>46203</v>
      </c>
      <c r="C2865">
        <v>377.75</v>
      </c>
      <c r="D2865">
        <v>372.45</v>
      </c>
      <c r="E2865">
        <v>1.4230098E-2</v>
      </c>
      <c r="F2865">
        <v>1.4129801000000001E-2</v>
      </c>
    </row>
    <row r="2866" spans="1:6" x14ac:dyDescent="0.35">
      <c r="A2866" t="s">
        <v>8</v>
      </c>
      <c r="B2866" s="1">
        <v>46203</v>
      </c>
      <c r="C2866">
        <v>338.25</v>
      </c>
      <c r="D2866">
        <v>340.88</v>
      </c>
      <c r="E2866">
        <v>-7.7153250000000003E-3</v>
      </c>
      <c r="F2866">
        <v>-7.7452420000000003E-3</v>
      </c>
    </row>
    <row r="2867" spans="1:6" x14ac:dyDescent="0.35">
      <c r="A2867" t="s">
        <v>9</v>
      </c>
      <c r="B2867" s="1">
        <v>46203</v>
      </c>
      <c r="C2867">
        <v>1199.43</v>
      </c>
      <c r="D2867">
        <v>1229.93</v>
      </c>
      <c r="E2867">
        <v>-2.4798159E-2</v>
      </c>
      <c r="F2867">
        <v>-2.5110812999999999E-2</v>
      </c>
    </row>
    <row r="2868" spans="1:6" x14ac:dyDescent="0.35">
      <c r="A2868" t="s">
        <v>10</v>
      </c>
      <c r="B2868" s="1">
        <v>46203</v>
      </c>
      <c r="C2868">
        <v>297.89</v>
      </c>
      <c r="D2868">
        <v>277.75</v>
      </c>
      <c r="E2868">
        <v>7.2511250999999999E-2</v>
      </c>
      <c r="F2868">
        <v>7.0002861999999999E-2</v>
      </c>
    </row>
    <row r="2869" spans="1:6" x14ac:dyDescent="0.35">
      <c r="A2869" t="s">
        <v>11</v>
      </c>
      <c r="B2869" s="1">
        <v>46203</v>
      </c>
      <c r="C2869">
        <v>343.09</v>
      </c>
      <c r="D2869">
        <v>341.65</v>
      </c>
      <c r="E2869">
        <v>4.2148400000000001E-3</v>
      </c>
      <c r="F2869">
        <v>4.2059819999999996E-3</v>
      </c>
    </row>
    <row r="2870" spans="1:6" x14ac:dyDescent="0.35">
      <c r="A2870" t="s">
        <v>6</v>
      </c>
      <c r="B2870" s="1">
        <v>46204</v>
      </c>
      <c r="C2870">
        <v>540.88</v>
      </c>
      <c r="D2870">
        <v>580.91</v>
      </c>
      <c r="E2870">
        <v>-6.8909125000000002E-2</v>
      </c>
      <c r="F2870">
        <v>-7.1398397000000002E-2</v>
      </c>
    </row>
    <row r="2871" spans="1:6" x14ac:dyDescent="0.35">
      <c r="A2871" t="s">
        <v>7</v>
      </c>
      <c r="B2871" s="1">
        <v>46204</v>
      </c>
      <c r="C2871">
        <v>369.34</v>
      </c>
      <c r="D2871">
        <v>377.75</v>
      </c>
      <c r="E2871">
        <v>-2.2263402000000002E-2</v>
      </c>
      <c r="F2871">
        <v>-2.2514972000000001E-2</v>
      </c>
    </row>
    <row r="2872" spans="1:6" x14ac:dyDescent="0.35">
      <c r="A2872" t="s">
        <v>8</v>
      </c>
      <c r="B2872" s="1">
        <v>46204</v>
      </c>
      <c r="C2872">
        <v>348</v>
      </c>
      <c r="D2872">
        <v>338.25</v>
      </c>
      <c r="E2872">
        <v>2.8824834000000001E-2</v>
      </c>
      <c r="F2872">
        <v>2.8417213E-2</v>
      </c>
    </row>
    <row r="2873" spans="1:6" x14ac:dyDescent="0.35">
      <c r="A2873" t="s">
        <v>9</v>
      </c>
      <c r="B2873" s="1">
        <v>46204</v>
      </c>
      <c r="C2873">
        <v>1191.74</v>
      </c>
      <c r="D2873">
        <v>1199.43</v>
      </c>
      <c r="E2873">
        <v>-6.411379E-3</v>
      </c>
      <c r="F2873">
        <v>-6.4320200000000001E-3</v>
      </c>
    </row>
    <row r="2874" spans="1:6" x14ac:dyDescent="0.35">
      <c r="A2874" t="s">
        <v>10</v>
      </c>
      <c r="B2874" s="1">
        <v>46204</v>
      </c>
      <c r="C2874">
        <v>272.05</v>
      </c>
      <c r="D2874">
        <v>297.89</v>
      </c>
      <c r="E2874">
        <v>-8.6743428999999997E-2</v>
      </c>
      <c r="F2874">
        <v>-9.0738418000000001E-2</v>
      </c>
    </row>
    <row r="2875" spans="1:6" x14ac:dyDescent="0.35">
      <c r="A2875" t="s">
        <v>11</v>
      </c>
      <c r="B2875" s="1">
        <v>46204</v>
      </c>
      <c r="C2875">
        <v>351.08</v>
      </c>
      <c r="D2875">
        <v>343.09</v>
      </c>
      <c r="E2875">
        <v>2.3288349999999999E-2</v>
      </c>
      <c r="F2875">
        <v>2.3021314000000001E-2</v>
      </c>
    </row>
    <row r="2876" spans="1:6" x14ac:dyDescent="0.35">
      <c r="A2876" t="s">
        <v>6</v>
      </c>
      <c r="B2876" s="1">
        <v>46205</v>
      </c>
      <c r="C2876">
        <v>517.82000000000005</v>
      </c>
      <c r="D2876">
        <v>540.88</v>
      </c>
      <c r="E2876">
        <v>-4.2634225999999997E-2</v>
      </c>
      <c r="F2876">
        <v>-4.3569750999999997E-2</v>
      </c>
    </row>
    <row r="2877" spans="1:6" x14ac:dyDescent="0.35">
      <c r="A2877" t="s">
        <v>7</v>
      </c>
      <c r="B2877" s="1">
        <v>46205</v>
      </c>
      <c r="C2877">
        <v>360.45</v>
      </c>
      <c r="D2877">
        <v>369.34</v>
      </c>
      <c r="E2877">
        <v>-2.4069963E-2</v>
      </c>
      <c r="F2877">
        <v>-2.4364377999999999E-2</v>
      </c>
    </row>
    <row r="2878" spans="1:6" x14ac:dyDescent="0.35">
      <c r="A2878" t="s">
        <v>8</v>
      </c>
      <c r="B2878" s="1">
        <v>46205</v>
      </c>
      <c r="C2878">
        <v>351.96</v>
      </c>
      <c r="D2878">
        <v>348</v>
      </c>
      <c r="E2878">
        <v>1.137931E-2</v>
      </c>
      <c r="F2878">
        <v>1.1315053E-2</v>
      </c>
    </row>
    <row r="2879" spans="1:6" x14ac:dyDescent="0.35">
      <c r="A2879" t="s">
        <v>9</v>
      </c>
      <c r="B2879" s="1">
        <v>46205</v>
      </c>
      <c r="C2879">
        <v>1213.9100000000001</v>
      </c>
      <c r="D2879">
        <v>1191.74</v>
      </c>
      <c r="E2879">
        <v>1.8603050999999999E-2</v>
      </c>
      <c r="F2879">
        <v>1.8432131000000001E-2</v>
      </c>
    </row>
    <row r="2880" spans="1:6" x14ac:dyDescent="0.35">
      <c r="A2880" t="s">
        <v>10</v>
      </c>
      <c r="B2880" s="1">
        <v>46205</v>
      </c>
      <c r="C2880">
        <v>245.29</v>
      </c>
      <c r="D2880">
        <v>272.05</v>
      </c>
      <c r="E2880">
        <v>-9.8364271000000003E-2</v>
      </c>
      <c r="F2880">
        <v>-0.103544689</v>
      </c>
    </row>
    <row r="2881" spans="1:6" x14ac:dyDescent="0.35">
      <c r="A2881" t="s">
        <v>11</v>
      </c>
      <c r="B2881" s="1">
        <v>46205</v>
      </c>
      <c r="C2881">
        <v>362.13</v>
      </c>
      <c r="D2881">
        <v>351.08</v>
      </c>
      <c r="E2881">
        <v>3.1474307999999999E-2</v>
      </c>
      <c r="F2881">
        <v>3.0989145999999999E-2</v>
      </c>
    </row>
    <row r="2882" spans="1:6" x14ac:dyDescent="0.35">
      <c r="A2882" t="s">
        <v>6</v>
      </c>
      <c r="B2882" s="1">
        <v>46209</v>
      </c>
      <c r="C2882">
        <v>552.04999999999995</v>
      </c>
      <c r="D2882">
        <v>517.82000000000005</v>
      </c>
      <c r="E2882">
        <v>6.6104051999999996E-2</v>
      </c>
      <c r="F2882">
        <v>6.4010929999999994E-2</v>
      </c>
    </row>
    <row r="2883" spans="1:6" x14ac:dyDescent="0.35">
      <c r="A2883" t="s">
        <v>7</v>
      </c>
      <c r="B2883" s="1">
        <v>46209</v>
      </c>
      <c r="C2883">
        <v>373.9</v>
      </c>
      <c r="D2883">
        <v>360.45</v>
      </c>
      <c r="E2883">
        <v>3.7314468000000003E-2</v>
      </c>
      <c r="F2883">
        <v>3.6635131000000001E-2</v>
      </c>
    </row>
    <row r="2884" spans="1:6" x14ac:dyDescent="0.35">
      <c r="A2884" t="s">
        <v>8</v>
      </c>
      <c r="B2884" s="1">
        <v>46209</v>
      </c>
      <c r="C2884">
        <v>356.03</v>
      </c>
      <c r="D2884">
        <v>351.96</v>
      </c>
      <c r="E2884">
        <v>1.1563814E-2</v>
      </c>
      <c r="F2884">
        <v>1.1497464000000001E-2</v>
      </c>
    </row>
    <row r="2885" spans="1:6" x14ac:dyDescent="0.35">
      <c r="A2885" t="s">
        <v>9</v>
      </c>
      <c r="B2885" s="1">
        <v>46209</v>
      </c>
      <c r="C2885">
        <v>1200.06</v>
      </c>
      <c r="D2885">
        <v>1213.9100000000001</v>
      </c>
      <c r="E2885">
        <v>-1.1409413E-2</v>
      </c>
      <c r="F2885">
        <v>-1.1474999E-2</v>
      </c>
    </row>
    <row r="2886" spans="1:6" x14ac:dyDescent="0.35">
      <c r="A2886" t="s">
        <v>10</v>
      </c>
      <c r="B2886" s="1">
        <v>46209</v>
      </c>
      <c r="C2886">
        <v>249.27</v>
      </c>
      <c r="D2886">
        <v>245.29</v>
      </c>
      <c r="E2886">
        <v>1.6225692E-2</v>
      </c>
      <c r="F2886">
        <v>1.6095462000000001E-2</v>
      </c>
    </row>
    <row r="2887" spans="1:6" x14ac:dyDescent="0.35">
      <c r="A2887" t="s">
        <v>11</v>
      </c>
      <c r="B2887" s="1">
        <v>46209</v>
      </c>
      <c r="C2887">
        <v>357.25</v>
      </c>
      <c r="D2887">
        <v>362.13</v>
      </c>
      <c r="E2887">
        <v>-1.3475824000000001E-2</v>
      </c>
      <c r="F2887">
        <v>-1.3567447E-2</v>
      </c>
    </row>
    <row r="2888" spans="1:6" x14ac:dyDescent="0.35">
      <c r="A2888" t="s">
        <v>6</v>
      </c>
      <c r="B2888" s="1">
        <v>46210</v>
      </c>
      <c r="C2888">
        <v>516.11</v>
      </c>
      <c r="D2888">
        <v>552.04999999999995</v>
      </c>
      <c r="E2888">
        <v>-6.5102799000000003E-2</v>
      </c>
      <c r="F2888">
        <v>-6.7318700999999995E-2</v>
      </c>
    </row>
    <row r="2889" spans="1:6" x14ac:dyDescent="0.35">
      <c r="A2889" t="s">
        <v>7</v>
      </c>
      <c r="B2889" s="1">
        <v>46210</v>
      </c>
      <c r="C2889">
        <v>370.78</v>
      </c>
      <c r="D2889">
        <v>373.9</v>
      </c>
      <c r="E2889">
        <v>-8.3444769999999995E-3</v>
      </c>
      <c r="F2889">
        <v>-8.3794869999999997E-3</v>
      </c>
    </row>
    <row r="2890" spans="1:6" x14ac:dyDescent="0.35">
      <c r="A2890" t="s">
        <v>8</v>
      </c>
      <c r="B2890" s="1">
        <v>46210</v>
      </c>
      <c r="C2890">
        <v>349.58</v>
      </c>
      <c r="D2890">
        <v>356.03</v>
      </c>
      <c r="E2890">
        <v>-1.8116450999999999E-2</v>
      </c>
      <c r="F2890">
        <v>-1.8282563000000002E-2</v>
      </c>
    </row>
    <row r="2891" spans="1:6" x14ac:dyDescent="0.35">
      <c r="A2891" t="s">
        <v>9</v>
      </c>
      <c r="B2891" s="1">
        <v>46210</v>
      </c>
      <c r="C2891">
        <v>1235.56</v>
      </c>
      <c r="D2891">
        <v>1200.06</v>
      </c>
      <c r="E2891">
        <v>2.9581854000000001E-2</v>
      </c>
      <c r="F2891">
        <v>2.9152753E-2</v>
      </c>
    </row>
    <row r="2892" spans="1:6" x14ac:dyDescent="0.35">
      <c r="A2892" t="s">
        <v>10</v>
      </c>
      <c r="B2892" s="1">
        <v>46210</v>
      </c>
      <c r="C2892">
        <v>230.7</v>
      </c>
      <c r="D2892">
        <v>249.27</v>
      </c>
      <c r="E2892">
        <v>-7.4497533000000005E-2</v>
      </c>
      <c r="F2892">
        <v>-7.7418480999999997E-2</v>
      </c>
    </row>
    <row r="2893" spans="1:6" x14ac:dyDescent="0.35">
      <c r="A2893" t="s">
        <v>11</v>
      </c>
      <c r="B2893" s="1">
        <v>46210</v>
      </c>
      <c r="C2893">
        <v>352.2</v>
      </c>
      <c r="D2893">
        <v>357.25</v>
      </c>
      <c r="E2893">
        <v>-1.4135758999999999E-2</v>
      </c>
      <c r="F2893">
        <v>-1.4236621E-2</v>
      </c>
    </row>
    <row r="2894" spans="1:6" x14ac:dyDescent="0.35">
      <c r="A2894" t="s">
        <v>6</v>
      </c>
      <c r="B2894" s="1">
        <v>46211</v>
      </c>
      <c r="C2894">
        <v>517.41</v>
      </c>
      <c r="D2894">
        <v>516.11</v>
      </c>
      <c r="E2894">
        <v>2.5188430000000002E-3</v>
      </c>
      <c r="F2894">
        <v>2.5156760000000001E-3</v>
      </c>
    </row>
    <row r="2895" spans="1:6" x14ac:dyDescent="0.35">
      <c r="A2895" t="s">
        <v>7</v>
      </c>
      <c r="B2895" s="1">
        <v>46211</v>
      </c>
      <c r="C2895">
        <v>388.69</v>
      </c>
      <c r="D2895">
        <v>370.78</v>
      </c>
      <c r="E2895">
        <v>4.8303576000000001E-2</v>
      </c>
      <c r="F2895">
        <v>4.7173215999999997E-2</v>
      </c>
    </row>
    <row r="2896" spans="1:6" x14ac:dyDescent="0.35">
      <c r="A2896" t="s">
        <v>8</v>
      </c>
      <c r="B2896" s="1">
        <v>46211</v>
      </c>
      <c r="C2896">
        <v>336.39</v>
      </c>
      <c r="D2896">
        <v>349.58</v>
      </c>
      <c r="E2896">
        <v>-3.7730991999999998E-2</v>
      </c>
      <c r="F2896">
        <v>-3.8461232999999997E-2</v>
      </c>
    </row>
    <row r="2897" spans="1:6" x14ac:dyDescent="0.35">
      <c r="A2897" t="s">
        <v>9</v>
      </c>
      <c r="B2897" s="1">
        <v>46211</v>
      </c>
      <c r="C2897">
        <v>1215.83</v>
      </c>
      <c r="D2897">
        <v>1235.56</v>
      </c>
      <c r="E2897">
        <v>-1.5968468E-2</v>
      </c>
      <c r="F2897">
        <v>-1.6097337E-2</v>
      </c>
    </row>
    <row r="2898" spans="1:6" x14ac:dyDescent="0.35">
      <c r="A2898" t="s">
        <v>10</v>
      </c>
      <c r="B2898" s="1">
        <v>46211</v>
      </c>
      <c r="C2898">
        <v>231.71</v>
      </c>
      <c r="D2898">
        <v>230.7</v>
      </c>
      <c r="E2898">
        <v>4.3779800000000001E-3</v>
      </c>
      <c r="F2898">
        <v>4.3684250000000004E-3</v>
      </c>
    </row>
    <row r="2899" spans="1:6" x14ac:dyDescent="0.35">
      <c r="A2899" t="s">
        <v>11</v>
      </c>
      <c r="B2899" s="1">
        <v>46211</v>
      </c>
      <c r="C2899">
        <v>347.53</v>
      </c>
      <c r="D2899">
        <v>352.2</v>
      </c>
      <c r="E2899">
        <v>-1.3259511999999999E-2</v>
      </c>
      <c r="F2899">
        <v>-1.3348204000000001E-2</v>
      </c>
    </row>
    <row r="2900" spans="1:6" x14ac:dyDescent="0.35">
      <c r="A2900" t="s">
        <v>6</v>
      </c>
      <c r="B2900" s="1">
        <v>46212</v>
      </c>
      <c r="C2900">
        <v>546.72</v>
      </c>
      <c r="D2900">
        <v>517.41</v>
      </c>
      <c r="E2900">
        <v>5.6647533E-2</v>
      </c>
      <c r="F2900">
        <v>5.5101191000000001E-2</v>
      </c>
    </row>
    <row r="2901" spans="1:6" x14ac:dyDescent="0.35">
      <c r="A2901" t="s">
        <v>7</v>
      </c>
      <c r="B2901" s="1">
        <v>46212</v>
      </c>
      <c r="C2901">
        <v>401.11</v>
      </c>
      <c r="D2901">
        <v>388.69</v>
      </c>
      <c r="E2901">
        <v>3.1953484999999997E-2</v>
      </c>
      <c r="F2901">
        <v>3.1453593000000002E-2</v>
      </c>
    </row>
    <row r="2902" spans="1:6" x14ac:dyDescent="0.35">
      <c r="A2902" t="s">
        <v>8</v>
      </c>
      <c r="B2902" s="1">
        <v>46212</v>
      </c>
      <c r="C2902">
        <v>346.72</v>
      </c>
      <c r="D2902">
        <v>336.39</v>
      </c>
      <c r="E2902">
        <v>3.0708404000000002E-2</v>
      </c>
      <c r="F2902">
        <v>3.0246337000000002E-2</v>
      </c>
    </row>
    <row r="2903" spans="1:6" x14ac:dyDescent="0.35">
      <c r="A2903" t="s">
        <v>9</v>
      </c>
      <c r="B2903" s="1">
        <v>46212</v>
      </c>
      <c r="C2903">
        <v>1216.95</v>
      </c>
      <c r="D2903">
        <v>1215.83</v>
      </c>
      <c r="E2903">
        <v>9.2118099999999997E-4</v>
      </c>
      <c r="F2903">
        <v>9.2075700000000002E-4</v>
      </c>
    </row>
    <row r="2904" spans="1:6" x14ac:dyDescent="0.35">
      <c r="A2904" t="s">
        <v>10</v>
      </c>
      <c r="B2904" s="1">
        <v>46212</v>
      </c>
      <c r="C2904">
        <v>243.27</v>
      </c>
      <c r="D2904">
        <v>231.71</v>
      </c>
      <c r="E2904">
        <v>4.9889949000000003E-2</v>
      </c>
      <c r="F2904">
        <v>4.8685348000000003E-2</v>
      </c>
    </row>
    <row r="2905" spans="1:6" x14ac:dyDescent="0.35">
      <c r="A2905" t="s">
        <v>11</v>
      </c>
      <c r="B2905" s="1">
        <v>46212</v>
      </c>
      <c r="C2905">
        <v>348.2</v>
      </c>
      <c r="D2905">
        <v>347.53</v>
      </c>
      <c r="E2905">
        <v>1.9278909999999999E-3</v>
      </c>
      <c r="F2905">
        <v>1.926035E-3</v>
      </c>
    </row>
    <row r="2906" spans="1:6" x14ac:dyDescent="0.35">
      <c r="A2906" t="s">
        <v>6</v>
      </c>
      <c r="B2906" s="1">
        <v>46213</v>
      </c>
      <c r="C2906">
        <v>557.89</v>
      </c>
      <c r="D2906">
        <v>546.72</v>
      </c>
      <c r="E2906">
        <v>2.0430934000000001E-2</v>
      </c>
      <c r="F2906">
        <v>2.0225021999999999E-2</v>
      </c>
    </row>
    <row r="2907" spans="1:6" x14ac:dyDescent="0.35">
      <c r="A2907" t="s">
        <v>7</v>
      </c>
      <c r="B2907" s="1">
        <v>46213</v>
      </c>
      <c r="C2907">
        <v>399.97</v>
      </c>
      <c r="D2907">
        <v>401.11</v>
      </c>
      <c r="E2907">
        <v>-2.8421129999999998E-3</v>
      </c>
      <c r="F2907">
        <v>-2.8461599999999999E-3</v>
      </c>
    </row>
    <row r="2908" spans="1:6" x14ac:dyDescent="0.35">
      <c r="A2908" t="s">
        <v>8</v>
      </c>
      <c r="B2908" s="1">
        <v>46213</v>
      </c>
      <c r="C2908">
        <v>350.58</v>
      </c>
      <c r="D2908">
        <v>346.72</v>
      </c>
      <c r="E2908">
        <v>1.1132903E-2</v>
      </c>
      <c r="F2908">
        <v>1.1071388E-2</v>
      </c>
    </row>
    <row r="2909" spans="1:6" x14ac:dyDescent="0.35">
      <c r="A2909" t="s">
        <v>9</v>
      </c>
      <c r="B2909" s="1">
        <v>46213</v>
      </c>
      <c r="C2909">
        <v>1188.58</v>
      </c>
      <c r="D2909">
        <v>1216.95</v>
      </c>
      <c r="E2909">
        <v>-2.3312379000000001E-2</v>
      </c>
      <c r="F2909">
        <v>-2.3588411E-2</v>
      </c>
    </row>
    <row r="2910" spans="1:6" x14ac:dyDescent="0.35">
      <c r="A2910" t="s">
        <v>10</v>
      </c>
      <c r="B2910" s="1">
        <v>46213</v>
      </c>
      <c r="C2910">
        <v>235.81</v>
      </c>
      <c r="D2910">
        <v>243.27</v>
      </c>
      <c r="E2910">
        <v>-3.0665516E-2</v>
      </c>
      <c r="F2910">
        <v>-3.1145541999999998E-2</v>
      </c>
    </row>
    <row r="2911" spans="1:6" x14ac:dyDescent="0.35">
      <c r="A2911" t="s">
        <v>11</v>
      </c>
      <c r="B2911" s="1">
        <v>46213</v>
      </c>
      <c r="C2911">
        <v>348.97</v>
      </c>
      <c r="D2911">
        <v>348.2</v>
      </c>
      <c r="E2911">
        <v>2.211373E-3</v>
      </c>
      <c r="F2911">
        <v>2.2089309999999999E-3</v>
      </c>
    </row>
    <row r="2912" spans="1:6" x14ac:dyDescent="0.35">
      <c r="A2912" t="s">
        <v>6</v>
      </c>
      <c r="B2912" s="1">
        <v>46216</v>
      </c>
      <c r="C2912">
        <v>534.39</v>
      </c>
      <c r="D2912">
        <v>557.89</v>
      </c>
      <c r="E2912">
        <v>-4.2122999000000001E-2</v>
      </c>
      <c r="F2912">
        <v>-4.3035901000000001E-2</v>
      </c>
    </row>
    <row r="2913" spans="1:6" x14ac:dyDescent="0.35">
      <c r="A2913" t="s">
        <v>7</v>
      </c>
      <c r="B2913" s="1">
        <v>46216</v>
      </c>
      <c r="C2913">
        <v>384.05</v>
      </c>
      <c r="D2913">
        <v>399.97</v>
      </c>
      <c r="E2913">
        <v>-3.9802984999999999E-2</v>
      </c>
      <c r="F2913">
        <v>-4.0616791999999999E-2</v>
      </c>
    </row>
    <row r="2914" spans="1:6" x14ac:dyDescent="0.35">
      <c r="A2914" t="s">
        <v>8</v>
      </c>
      <c r="B2914" s="1">
        <v>46216</v>
      </c>
      <c r="C2914">
        <v>354.43</v>
      </c>
      <c r="D2914">
        <v>350.58</v>
      </c>
      <c r="E2914">
        <v>1.0981802000000001E-2</v>
      </c>
      <c r="F2914">
        <v>1.0921939E-2</v>
      </c>
    </row>
    <row r="2915" spans="1:6" x14ac:dyDescent="0.35">
      <c r="A2915" t="s">
        <v>9</v>
      </c>
      <c r="B2915" s="1">
        <v>46216</v>
      </c>
      <c r="C2915">
        <v>1181.8699999999999</v>
      </c>
      <c r="D2915">
        <v>1188.58</v>
      </c>
      <c r="E2915">
        <v>-5.6453919999999999E-3</v>
      </c>
      <c r="F2915">
        <v>-5.6613870000000004E-3</v>
      </c>
    </row>
    <row r="2916" spans="1:6" x14ac:dyDescent="0.35">
      <c r="A2916" t="s">
        <v>10</v>
      </c>
      <c r="B2916" s="1">
        <v>46216</v>
      </c>
      <c r="C2916">
        <v>217.53</v>
      </c>
      <c r="D2916">
        <v>235.81</v>
      </c>
      <c r="E2916">
        <v>-7.7520037E-2</v>
      </c>
      <c r="F2916">
        <v>-8.0689624000000001E-2</v>
      </c>
    </row>
    <row r="2917" spans="1:6" x14ac:dyDescent="0.35">
      <c r="A2917" t="s">
        <v>11</v>
      </c>
      <c r="B2917" s="1">
        <v>46216</v>
      </c>
      <c r="C2917">
        <v>357.75</v>
      </c>
      <c r="D2917">
        <v>348.97</v>
      </c>
      <c r="E2917">
        <v>2.5159755999999998E-2</v>
      </c>
      <c r="F2917">
        <v>2.4848459999999999E-2</v>
      </c>
    </row>
    <row r="2918" spans="1:6" x14ac:dyDescent="0.35">
      <c r="A2918" t="s">
        <v>6</v>
      </c>
      <c r="B2918" s="1">
        <v>46217</v>
      </c>
      <c r="C2918">
        <v>548.13</v>
      </c>
      <c r="D2918">
        <v>534.39</v>
      </c>
      <c r="E2918">
        <v>2.5711558999999998E-2</v>
      </c>
      <c r="F2918">
        <v>2.5386576000000001E-2</v>
      </c>
    </row>
    <row r="2919" spans="1:6" x14ac:dyDescent="0.35">
      <c r="A2919" t="s">
        <v>7</v>
      </c>
      <c r="B2919" s="1">
        <v>46217</v>
      </c>
      <c r="C2919">
        <v>389.11</v>
      </c>
      <c r="D2919">
        <v>384.05</v>
      </c>
      <c r="E2919">
        <v>1.3175368E-2</v>
      </c>
      <c r="F2919">
        <v>1.3089328000000001E-2</v>
      </c>
    </row>
    <row r="2920" spans="1:6" x14ac:dyDescent="0.35">
      <c r="A2920" t="s">
        <v>8</v>
      </c>
      <c r="B2920" s="1">
        <v>46217</v>
      </c>
      <c r="C2920">
        <v>355.06</v>
      </c>
      <c r="D2920">
        <v>354.43</v>
      </c>
      <c r="E2920">
        <v>1.777502E-3</v>
      </c>
      <c r="F2920">
        <v>1.7759239999999999E-3</v>
      </c>
    </row>
    <row r="2921" spans="1:6" x14ac:dyDescent="0.35">
      <c r="A2921" t="s">
        <v>9</v>
      </c>
      <c r="B2921" s="1">
        <v>46217</v>
      </c>
      <c r="C2921">
        <v>1152.54</v>
      </c>
      <c r="D2921">
        <v>1181.8699999999999</v>
      </c>
      <c r="E2921">
        <v>-2.4816603999999999E-2</v>
      </c>
      <c r="F2921">
        <v>-2.5129727000000001E-2</v>
      </c>
    </row>
    <row r="2922" spans="1:6" x14ac:dyDescent="0.35">
      <c r="A2922" t="s">
        <v>10</v>
      </c>
      <c r="B2922" s="1">
        <v>46217</v>
      </c>
      <c r="C2922">
        <v>222.44</v>
      </c>
      <c r="D2922">
        <v>217.53</v>
      </c>
      <c r="E2922">
        <v>2.2571599000000001E-2</v>
      </c>
      <c r="F2922">
        <v>2.2320630000000001E-2</v>
      </c>
    </row>
    <row r="2923" spans="1:6" x14ac:dyDescent="0.35">
      <c r="A2923" t="s">
        <v>11</v>
      </c>
      <c r="B2923" s="1">
        <v>46217</v>
      </c>
      <c r="C2923">
        <v>356.02</v>
      </c>
      <c r="D2923">
        <v>357.75</v>
      </c>
      <c r="E2923">
        <v>-4.8357790000000001E-3</v>
      </c>
      <c r="F2923">
        <v>-4.8475089999999998E-3</v>
      </c>
    </row>
    <row r="2924" spans="1:6" x14ac:dyDescent="0.35">
      <c r="A2924" t="s">
        <v>6</v>
      </c>
      <c r="B2924" s="1">
        <v>46218</v>
      </c>
      <c r="C2924">
        <v>529.14</v>
      </c>
      <c r="D2924">
        <v>548.13</v>
      </c>
      <c r="E2924">
        <v>-3.4645066000000002E-2</v>
      </c>
      <c r="F2924">
        <v>-3.5259437999999997E-2</v>
      </c>
    </row>
    <row r="2925" spans="1:6" x14ac:dyDescent="0.35">
      <c r="A2925" t="s">
        <v>7</v>
      </c>
      <c r="B2925" s="1">
        <v>46218</v>
      </c>
      <c r="C2925">
        <v>394.28</v>
      </c>
      <c r="D2925">
        <v>389.11</v>
      </c>
      <c r="E2925">
        <v>1.3286731E-2</v>
      </c>
      <c r="F2925">
        <v>1.3199237000000001E-2</v>
      </c>
    </row>
    <row r="2926" spans="1:6" x14ac:dyDescent="0.35">
      <c r="A2926" t="s">
        <v>8</v>
      </c>
      <c r="B2926" s="1">
        <v>46218</v>
      </c>
      <c r="C2926">
        <v>358.44</v>
      </c>
      <c r="D2926">
        <v>355.06</v>
      </c>
      <c r="E2926">
        <v>9.5195179999999994E-3</v>
      </c>
      <c r="F2926">
        <v>9.4744930000000005E-3</v>
      </c>
    </row>
    <row r="2927" spans="1:6" x14ac:dyDescent="0.35">
      <c r="A2927" t="s">
        <v>9</v>
      </c>
      <c r="B2927" s="1">
        <v>46218</v>
      </c>
      <c r="C2927">
        <v>1156.6300000000001</v>
      </c>
      <c r="D2927">
        <v>1152.54</v>
      </c>
      <c r="E2927">
        <v>3.5486839999999999E-3</v>
      </c>
      <c r="F2927">
        <v>3.5424020000000001E-3</v>
      </c>
    </row>
    <row r="2928" spans="1:6" x14ac:dyDescent="0.35">
      <c r="A2928" t="s">
        <v>10</v>
      </c>
      <c r="B2928" s="1">
        <v>46218</v>
      </c>
      <c r="C2928">
        <v>206.26</v>
      </c>
      <c r="D2928">
        <v>222.44</v>
      </c>
      <c r="E2928">
        <v>-7.2738715999999995E-2</v>
      </c>
      <c r="F2928">
        <v>-7.5519893000000005E-2</v>
      </c>
    </row>
    <row r="2929" spans="1:6" x14ac:dyDescent="0.35">
      <c r="A2929" t="s">
        <v>11</v>
      </c>
      <c r="B2929" s="1">
        <v>46218</v>
      </c>
      <c r="C2929">
        <v>355.14</v>
      </c>
      <c r="D2929">
        <v>356.02</v>
      </c>
      <c r="E2929">
        <v>-2.4717710000000002E-3</v>
      </c>
      <c r="F2929">
        <v>-2.4748309999999998E-3</v>
      </c>
    </row>
    <row r="2930" spans="1:6" x14ac:dyDescent="0.35">
      <c r="A2930" t="s">
        <v>6</v>
      </c>
      <c r="B2930" s="1">
        <v>46219</v>
      </c>
      <c r="C2930">
        <v>500.94</v>
      </c>
      <c r="D2930">
        <v>529.14</v>
      </c>
      <c r="E2930">
        <v>-5.3294024000000002E-2</v>
      </c>
      <c r="F2930">
        <v>-5.4766714000000001E-2</v>
      </c>
    </row>
    <row r="2931" spans="1:6" x14ac:dyDescent="0.35">
      <c r="A2931" t="s">
        <v>7</v>
      </c>
      <c r="B2931" s="1">
        <v>46219</v>
      </c>
      <c r="C2931">
        <v>374.45</v>
      </c>
      <c r="D2931">
        <v>394.28</v>
      </c>
      <c r="E2931">
        <v>-5.0294207E-2</v>
      </c>
      <c r="F2931">
        <v>-5.1603033999999999E-2</v>
      </c>
    </row>
    <row r="2932" spans="1:6" x14ac:dyDescent="0.35">
      <c r="A2932" t="s">
        <v>8</v>
      </c>
      <c r="B2932" s="1">
        <v>46219</v>
      </c>
      <c r="C2932">
        <v>361.57</v>
      </c>
      <c r="D2932">
        <v>358.44</v>
      </c>
      <c r="E2932">
        <v>8.7322839999999999E-3</v>
      </c>
      <c r="F2932">
        <v>8.6943779999999991E-3</v>
      </c>
    </row>
    <row r="2933" spans="1:6" x14ac:dyDescent="0.35">
      <c r="A2933" t="s">
        <v>9</v>
      </c>
      <c r="B2933" s="1">
        <v>46219</v>
      </c>
      <c r="C2933">
        <v>1169.17</v>
      </c>
      <c r="D2933">
        <v>1156.6300000000001</v>
      </c>
      <c r="E2933">
        <v>1.0841842000000001E-2</v>
      </c>
      <c r="F2933">
        <v>1.0783490999999999E-2</v>
      </c>
    </row>
    <row r="2934" spans="1:6" x14ac:dyDescent="0.35">
      <c r="A2934" t="s">
        <v>10</v>
      </c>
      <c r="B2934" s="1">
        <v>46219</v>
      </c>
      <c r="C2934">
        <v>188.3</v>
      </c>
      <c r="D2934">
        <v>206.26</v>
      </c>
      <c r="E2934">
        <v>-8.7074566000000006E-2</v>
      </c>
      <c r="F2934">
        <v>-9.1101073000000005E-2</v>
      </c>
    </row>
    <row r="2935" spans="1:6" x14ac:dyDescent="0.35">
      <c r="A2935" t="s">
        <v>11</v>
      </c>
      <c r="B2935" s="1">
        <v>46219</v>
      </c>
      <c r="C2935">
        <v>365.14</v>
      </c>
      <c r="D2935">
        <v>355.14</v>
      </c>
      <c r="E2935">
        <v>2.8157910000000001E-2</v>
      </c>
      <c r="F2935">
        <v>2.7768764000000001E-2</v>
      </c>
    </row>
    <row r="2936" spans="1:6" x14ac:dyDescent="0.35">
      <c r="A2936" t="s">
        <v>6</v>
      </c>
      <c r="B2936" s="1">
        <v>46220</v>
      </c>
      <c r="C2936">
        <v>495.76</v>
      </c>
      <c r="D2936">
        <v>500.94</v>
      </c>
      <c r="E2936">
        <v>-1.034056E-2</v>
      </c>
      <c r="F2936">
        <v>-1.0394395000000001E-2</v>
      </c>
    </row>
    <row r="2937" spans="1:6" x14ac:dyDescent="0.35">
      <c r="A2937" t="s">
        <v>7</v>
      </c>
      <c r="B2937" s="1">
        <v>46220</v>
      </c>
      <c r="C2937">
        <v>370.83</v>
      </c>
      <c r="D2937">
        <v>374.45</v>
      </c>
      <c r="E2937">
        <v>-9.6675119999999996E-3</v>
      </c>
      <c r="F2937">
        <v>-9.7145459999999993E-3</v>
      </c>
    </row>
    <row r="2938" spans="1:6" x14ac:dyDescent="0.35">
      <c r="A2938" t="s">
        <v>8</v>
      </c>
      <c r="B2938" s="1">
        <v>46220</v>
      </c>
      <c r="C2938">
        <v>355.35</v>
      </c>
      <c r="D2938">
        <v>361.57</v>
      </c>
      <c r="E2938">
        <v>-1.7202755E-2</v>
      </c>
      <c r="F2938">
        <v>-1.7352441E-2</v>
      </c>
    </row>
    <row r="2939" spans="1:6" x14ac:dyDescent="0.35">
      <c r="A2939" t="s">
        <v>9</v>
      </c>
      <c r="B2939" s="1">
        <v>46220</v>
      </c>
      <c r="C2939">
        <v>1179.1099999999999</v>
      </c>
      <c r="D2939">
        <v>1169.17</v>
      </c>
      <c r="E2939">
        <v>8.5017579999999999E-3</v>
      </c>
      <c r="F2939">
        <v>8.4658210000000001E-3</v>
      </c>
    </row>
    <row r="2940" spans="1:6" x14ac:dyDescent="0.35">
      <c r="A2940" t="s">
        <v>10</v>
      </c>
      <c r="B2940" s="1">
        <v>46220</v>
      </c>
      <c r="C2940">
        <v>188.68</v>
      </c>
      <c r="D2940">
        <v>188.3</v>
      </c>
      <c r="E2940">
        <v>2.0180559999999998E-3</v>
      </c>
      <c r="F2940">
        <v>2.016023E-3</v>
      </c>
    </row>
    <row r="2941" spans="1:6" x14ac:dyDescent="0.35">
      <c r="A2941" t="s">
        <v>11</v>
      </c>
      <c r="B2941" s="1">
        <v>46220</v>
      </c>
      <c r="C2941">
        <v>358.56</v>
      </c>
      <c r="D2941">
        <v>365.14</v>
      </c>
      <c r="E2941">
        <v>-1.8020484999999999E-2</v>
      </c>
      <c r="F2941">
        <v>-1.8184832000000001E-2</v>
      </c>
    </row>
    <row r="2942" spans="1:6" x14ac:dyDescent="0.35">
      <c r="A2942" t="s">
        <v>6</v>
      </c>
      <c r="B2942" s="1">
        <v>46223</v>
      </c>
      <c r="C2942">
        <v>503.57</v>
      </c>
      <c r="D2942">
        <v>495.76</v>
      </c>
      <c r="E2942">
        <v>1.5753590000000001E-2</v>
      </c>
      <c r="F2942">
        <v>1.5630791000000002E-2</v>
      </c>
    </row>
    <row r="2943" spans="1:6" x14ac:dyDescent="0.35">
      <c r="A2943" t="s">
        <v>7</v>
      </c>
      <c r="B2943" s="1">
        <v>46223</v>
      </c>
      <c r="C2943">
        <v>378.16</v>
      </c>
      <c r="D2943">
        <v>370.83</v>
      </c>
      <c r="E2943">
        <v>1.9766470000000001E-2</v>
      </c>
      <c r="F2943">
        <v>1.9573650000000001E-2</v>
      </c>
    </row>
    <row r="2944" spans="1:6" x14ac:dyDescent="0.35">
      <c r="A2944" t="s">
        <v>8</v>
      </c>
      <c r="B2944" s="1">
        <v>46223</v>
      </c>
      <c r="C2944">
        <v>351.93</v>
      </c>
      <c r="D2944">
        <v>355.35</v>
      </c>
      <c r="E2944">
        <v>-9.6243140000000001E-3</v>
      </c>
      <c r="F2944">
        <v>-9.6709269999999993E-3</v>
      </c>
    </row>
    <row r="2945" spans="1:6" x14ac:dyDescent="0.35">
      <c r="A2945" t="s">
        <v>9</v>
      </c>
      <c r="B2945" s="1">
        <v>46223</v>
      </c>
      <c r="C2945">
        <v>1146.9000000000001</v>
      </c>
      <c r="D2945">
        <v>1179.1099999999999</v>
      </c>
      <c r="E2945">
        <v>-2.7317213999999999E-2</v>
      </c>
      <c r="F2945">
        <v>-2.7697266000000002E-2</v>
      </c>
    </row>
    <row r="2946" spans="1:6" x14ac:dyDescent="0.35">
      <c r="A2946" t="s">
        <v>10</v>
      </c>
      <c r="B2946" s="1">
        <v>46223</v>
      </c>
      <c r="C2946">
        <v>194.94</v>
      </c>
      <c r="D2946">
        <v>188.68</v>
      </c>
      <c r="E2946">
        <v>3.3177867E-2</v>
      </c>
      <c r="F2946">
        <v>3.2639359999999999E-2</v>
      </c>
    </row>
    <row r="2947" spans="1:6" x14ac:dyDescent="0.35">
      <c r="A2947" t="s">
        <v>11</v>
      </c>
      <c r="B2947" s="1">
        <v>46223</v>
      </c>
      <c r="C2947">
        <v>360.57</v>
      </c>
      <c r="D2947">
        <v>358.56</v>
      </c>
      <c r="E2947">
        <v>5.6057559999999999E-3</v>
      </c>
      <c r="F2947">
        <v>5.5901029999999999E-3</v>
      </c>
    </row>
    <row r="2948" spans="1:6" x14ac:dyDescent="0.35">
      <c r="A2948" t="s">
        <v>6</v>
      </c>
      <c r="B2948" s="1">
        <v>46224</v>
      </c>
      <c r="C2948">
        <v>544.42999999999995</v>
      </c>
      <c r="D2948">
        <v>503.57</v>
      </c>
      <c r="E2948">
        <v>8.1140656000000005E-2</v>
      </c>
      <c r="F2948">
        <v>7.8016645999999995E-2</v>
      </c>
    </row>
    <row r="2949" spans="1:6" x14ac:dyDescent="0.35">
      <c r="A2949" t="s">
        <v>7</v>
      </c>
      <c r="B2949" s="1">
        <v>46224</v>
      </c>
      <c r="C2949">
        <v>386.5</v>
      </c>
      <c r="D2949">
        <v>378.16</v>
      </c>
      <c r="E2949">
        <v>2.2054157000000001E-2</v>
      </c>
      <c r="F2949">
        <v>2.1814482E-2</v>
      </c>
    </row>
    <row r="2950" spans="1:6" x14ac:dyDescent="0.35">
      <c r="A2950" t="s">
        <v>8</v>
      </c>
      <c r="B2950" s="1">
        <v>46224</v>
      </c>
      <c r="C2950">
        <v>350.79</v>
      </c>
      <c r="D2950">
        <v>351.93</v>
      </c>
      <c r="E2950">
        <v>-3.2392810000000001E-3</v>
      </c>
      <c r="F2950">
        <v>-3.2445379999999999E-3</v>
      </c>
    </row>
    <row r="2951" spans="1:6" x14ac:dyDescent="0.35">
      <c r="A2951" t="s">
        <v>9</v>
      </c>
      <c r="B2951" s="1">
        <v>46224</v>
      </c>
      <c r="C2951">
        <v>1175.4100000000001</v>
      </c>
      <c r="D2951">
        <v>1146.9000000000001</v>
      </c>
      <c r="E2951">
        <v>2.4858313999999999E-2</v>
      </c>
      <c r="F2951">
        <v>2.4554373000000001E-2</v>
      </c>
    </row>
    <row r="2952" spans="1:6" x14ac:dyDescent="0.35">
      <c r="A2952" t="s">
        <v>10</v>
      </c>
      <c r="B2952" s="1">
        <v>46224</v>
      </c>
      <c r="C2952">
        <v>207.96</v>
      </c>
      <c r="D2952">
        <v>194.94</v>
      </c>
      <c r="E2952">
        <v>6.6789782000000006E-2</v>
      </c>
      <c r="F2952">
        <v>6.4653934999999996E-2</v>
      </c>
    </row>
    <row r="2953" spans="1:6" x14ac:dyDescent="0.35">
      <c r="A2953" t="s">
        <v>11</v>
      </c>
      <c r="B2953" s="1">
        <v>46224</v>
      </c>
      <c r="C2953">
        <v>355.82</v>
      </c>
      <c r="D2953">
        <v>360.57</v>
      </c>
      <c r="E2953">
        <v>-1.3173585999999999E-2</v>
      </c>
      <c r="F2953">
        <v>-1.3261128E-2</v>
      </c>
    </row>
    <row r="2954" spans="1:6" x14ac:dyDescent="0.35">
      <c r="A2954" t="s">
        <v>6</v>
      </c>
      <c r="B2954" s="1">
        <v>46225</v>
      </c>
      <c r="C2954">
        <v>552.33000000000004</v>
      </c>
      <c r="D2954">
        <v>544.42999999999995</v>
      </c>
      <c r="E2954">
        <v>1.4510589000000001E-2</v>
      </c>
      <c r="F2954">
        <v>1.4406318E-2</v>
      </c>
    </row>
    <row r="2955" spans="1:6" x14ac:dyDescent="0.35">
      <c r="A2955" t="s">
        <v>7</v>
      </c>
      <c r="B2955" s="1">
        <v>46225</v>
      </c>
      <c r="C2955">
        <v>396.81</v>
      </c>
      <c r="D2955">
        <v>386.5</v>
      </c>
      <c r="E2955">
        <v>2.6675291E-2</v>
      </c>
      <c r="F2955">
        <v>2.6325708999999999E-2</v>
      </c>
    </row>
    <row r="2956" spans="1:6" x14ac:dyDescent="0.35">
      <c r="A2956" t="s">
        <v>8</v>
      </c>
      <c r="B2956" s="1">
        <v>46225</v>
      </c>
      <c r="C2956">
        <v>348.74</v>
      </c>
      <c r="D2956">
        <v>350.79</v>
      </c>
      <c r="E2956">
        <v>-5.8439520000000003E-3</v>
      </c>
      <c r="F2956">
        <v>-5.8610950000000002E-3</v>
      </c>
    </row>
    <row r="2957" spans="1:6" x14ac:dyDescent="0.35">
      <c r="A2957" t="s">
        <v>9</v>
      </c>
      <c r="B2957" s="1">
        <v>46225</v>
      </c>
      <c r="C2957">
        <v>1163.01</v>
      </c>
      <c r="D2957">
        <v>1175.4100000000001</v>
      </c>
      <c r="E2957">
        <v>-1.054951E-2</v>
      </c>
      <c r="F2957">
        <v>-1.0605551E-2</v>
      </c>
    </row>
    <row r="2958" spans="1:6" x14ac:dyDescent="0.35">
      <c r="A2958" t="s">
        <v>10</v>
      </c>
      <c r="B2958" s="1">
        <v>46225</v>
      </c>
      <c r="C2958">
        <v>210.99</v>
      </c>
      <c r="D2958">
        <v>207.96</v>
      </c>
      <c r="E2958">
        <v>1.4570110000000001E-2</v>
      </c>
      <c r="F2958">
        <v>1.4464985E-2</v>
      </c>
    </row>
    <row r="2959" spans="1:6" x14ac:dyDescent="0.35">
      <c r="A2959" t="s">
        <v>11</v>
      </c>
      <c r="B2959" s="1">
        <v>46225</v>
      </c>
      <c r="C2959">
        <v>353.42</v>
      </c>
      <c r="D2959">
        <v>355.82</v>
      </c>
      <c r="E2959">
        <v>-6.7449830000000004E-3</v>
      </c>
      <c r="F2959">
        <v>-6.7678340000000003E-3</v>
      </c>
    </row>
    <row r="2960" spans="1:6" x14ac:dyDescent="0.35">
      <c r="A2960" t="s">
        <v>6</v>
      </c>
      <c r="B2960" s="1">
        <v>46226</v>
      </c>
      <c r="C2960">
        <v>539.69000000000005</v>
      </c>
      <c r="D2960">
        <v>552.33000000000004</v>
      </c>
      <c r="E2960">
        <v>-2.2884870000000002E-2</v>
      </c>
      <c r="F2960">
        <v>-2.3150792999999999E-2</v>
      </c>
    </row>
    <row r="2961" spans="1:6" x14ac:dyDescent="0.35">
      <c r="A2961" t="s">
        <v>7</v>
      </c>
      <c r="B2961" s="1">
        <v>46226</v>
      </c>
      <c r="C2961">
        <v>392.47</v>
      </c>
      <c r="D2961">
        <v>396.81</v>
      </c>
      <c r="E2961">
        <v>-1.0937224000000001E-2</v>
      </c>
      <c r="F2961">
        <v>-1.0997476000000001E-2</v>
      </c>
    </row>
    <row r="2962" spans="1:6" x14ac:dyDescent="0.35">
      <c r="A2962" t="s">
        <v>8</v>
      </c>
      <c r="B2962" s="1">
        <v>46226</v>
      </c>
      <c r="C2962">
        <v>340.84</v>
      </c>
      <c r="D2962">
        <v>348.74</v>
      </c>
      <c r="E2962">
        <v>-2.2652979E-2</v>
      </c>
      <c r="F2962">
        <v>-2.29135E-2</v>
      </c>
    </row>
    <row r="2963" spans="1:6" x14ac:dyDescent="0.35">
      <c r="A2963" t="s">
        <v>9</v>
      </c>
      <c r="B2963" s="1">
        <v>46226</v>
      </c>
      <c r="C2963">
        <v>1185.8699999999999</v>
      </c>
      <c r="D2963">
        <v>1163.01</v>
      </c>
      <c r="E2963">
        <v>1.9655893000000001E-2</v>
      </c>
      <c r="F2963">
        <v>1.946521E-2</v>
      </c>
    </row>
    <row r="2964" spans="1:6" x14ac:dyDescent="0.35">
      <c r="A2964" t="s">
        <v>10</v>
      </c>
      <c r="B2964" s="1">
        <v>46226</v>
      </c>
      <c r="C2964">
        <v>209.32</v>
      </c>
      <c r="D2964">
        <v>210.99</v>
      </c>
      <c r="E2964">
        <v>-7.9150669999999996E-3</v>
      </c>
      <c r="F2964">
        <v>-7.9465569999999999E-3</v>
      </c>
    </row>
    <row r="2965" spans="1:6" x14ac:dyDescent="0.35">
      <c r="A2965" t="s">
        <v>11</v>
      </c>
      <c r="B2965" s="1">
        <v>46226</v>
      </c>
      <c r="C2965">
        <v>351.6</v>
      </c>
      <c r="D2965">
        <v>353.42</v>
      </c>
      <c r="E2965">
        <v>-5.1496800000000002E-3</v>
      </c>
      <c r="F2965">
        <v>-5.1629859999999996E-3</v>
      </c>
    </row>
    <row r="2966" spans="1:6" x14ac:dyDescent="0.35">
      <c r="A2966" t="s">
        <v>6</v>
      </c>
      <c r="B2966" s="1">
        <v>46227</v>
      </c>
      <c r="C2966">
        <v>521.95000000000005</v>
      </c>
      <c r="D2966">
        <v>539.69000000000005</v>
      </c>
      <c r="E2966">
        <v>-3.2870721999999998E-2</v>
      </c>
      <c r="F2966">
        <v>-3.3423103000000003E-2</v>
      </c>
    </row>
    <row r="2967" spans="1:6" x14ac:dyDescent="0.35">
      <c r="A2967" t="s">
        <v>7</v>
      </c>
      <c r="B2967" s="1">
        <v>46227</v>
      </c>
      <c r="C2967">
        <v>381.92</v>
      </c>
      <c r="D2967">
        <v>392.47</v>
      </c>
      <c r="E2967">
        <v>-2.6881036000000001E-2</v>
      </c>
      <c r="F2967">
        <v>-2.7248939E-2</v>
      </c>
    </row>
    <row r="2968" spans="1:6" x14ac:dyDescent="0.35">
      <c r="A2968" t="s">
        <v>8</v>
      </c>
      <c r="B2968" s="1">
        <v>46227</v>
      </c>
      <c r="C2968">
        <v>326.17</v>
      </c>
      <c r="D2968">
        <v>340.84</v>
      </c>
      <c r="E2968">
        <v>-4.3040723000000003E-2</v>
      </c>
      <c r="F2968">
        <v>-4.3994441000000002E-2</v>
      </c>
    </row>
    <row r="2969" spans="1:6" x14ac:dyDescent="0.35">
      <c r="A2969" t="s">
        <v>9</v>
      </c>
      <c r="B2969" s="1">
        <v>46227</v>
      </c>
      <c r="C2969">
        <v>1196.03</v>
      </c>
      <c r="D2969">
        <v>1185.8699999999999</v>
      </c>
      <c r="E2969">
        <v>8.5675500000000002E-3</v>
      </c>
      <c r="F2969">
        <v>8.5310560000000004E-3</v>
      </c>
    </row>
    <row r="2970" spans="1:6" x14ac:dyDescent="0.35">
      <c r="A2970" t="s">
        <v>10</v>
      </c>
      <c r="B2970" s="1">
        <v>46227</v>
      </c>
      <c r="C2970">
        <v>194.23</v>
      </c>
      <c r="D2970">
        <v>209.32</v>
      </c>
      <c r="E2970">
        <v>-7.2090579000000002E-2</v>
      </c>
      <c r="F2970">
        <v>-7.4821157999999999E-2</v>
      </c>
    </row>
    <row r="2971" spans="1:6" x14ac:dyDescent="0.35">
      <c r="A2971" t="s">
        <v>11</v>
      </c>
      <c r="B2971" s="1">
        <v>46227</v>
      </c>
      <c r="C2971">
        <v>355.74</v>
      </c>
      <c r="D2971">
        <v>351.6</v>
      </c>
      <c r="E2971">
        <v>1.1774744E-2</v>
      </c>
      <c r="F2971">
        <v>1.1705961000000001E-2</v>
      </c>
    </row>
    <row r="2972" spans="1:6" x14ac:dyDescent="0.35">
      <c r="A2972" t="s">
        <v>6</v>
      </c>
      <c r="B2972" s="1">
        <v>46230</v>
      </c>
      <c r="C2972">
        <v>494.95</v>
      </c>
      <c r="D2972">
        <v>521.95000000000005</v>
      </c>
      <c r="E2972">
        <v>-5.1729092999999997E-2</v>
      </c>
      <c r="F2972">
        <v>-5.3115049999999997E-2</v>
      </c>
    </row>
    <row r="2973" spans="1:6" x14ac:dyDescent="0.35">
      <c r="A2973" t="s">
        <v>7</v>
      </c>
      <c r="B2973" s="1">
        <v>46230</v>
      </c>
      <c r="C2973">
        <v>383.22</v>
      </c>
      <c r="D2973">
        <v>381.92</v>
      </c>
      <c r="E2973">
        <v>3.403854E-3</v>
      </c>
      <c r="F2973">
        <v>3.3980740000000001E-3</v>
      </c>
    </row>
    <row r="2974" spans="1:6" x14ac:dyDescent="0.35">
      <c r="A2974" t="s">
        <v>8</v>
      </c>
      <c r="B2974" s="1">
        <v>46230</v>
      </c>
      <c r="C2974">
        <v>335.39</v>
      </c>
      <c r="D2974">
        <v>326.17</v>
      </c>
      <c r="E2974">
        <v>2.8267468E-2</v>
      </c>
      <c r="F2974">
        <v>2.7875316000000001E-2</v>
      </c>
    </row>
    <row r="2975" spans="1:6" x14ac:dyDescent="0.35">
      <c r="A2975" t="s">
        <v>9</v>
      </c>
      <c r="B2975" s="1">
        <v>46230</v>
      </c>
      <c r="C2975">
        <v>1197.53</v>
      </c>
      <c r="D2975">
        <v>1196.03</v>
      </c>
      <c r="E2975">
        <v>1.254149E-3</v>
      </c>
      <c r="F2975">
        <v>1.253363E-3</v>
      </c>
    </row>
    <row r="2976" spans="1:6" x14ac:dyDescent="0.35">
      <c r="A2976" t="s">
        <v>10</v>
      </c>
      <c r="B2976" s="1">
        <v>46230</v>
      </c>
      <c r="C2976">
        <v>189.17</v>
      </c>
      <c r="D2976">
        <v>194.23</v>
      </c>
      <c r="E2976">
        <v>-2.6051588000000001E-2</v>
      </c>
      <c r="F2976">
        <v>-2.6396942E-2</v>
      </c>
    </row>
    <row r="2977" spans="1:6" x14ac:dyDescent="0.35">
      <c r="A2977" t="s">
        <v>11</v>
      </c>
      <c r="B2977" s="1">
        <v>46230</v>
      </c>
      <c r="C2977">
        <v>362.53</v>
      </c>
      <c r="D2977">
        <v>355.74</v>
      </c>
      <c r="E2977">
        <v>1.9086974E-2</v>
      </c>
      <c r="F2977">
        <v>1.8907103000000001E-2</v>
      </c>
    </row>
    <row r="2978" spans="1:6" x14ac:dyDescent="0.35">
      <c r="A2978" t="s">
        <v>6</v>
      </c>
      <c r="B2978" s="1">
        <v>46231</v>
      </c>
      <c r="C2978">
        <v>454.62</v>
      </c>
      <c r="D2978">
        <v>494.95</v>
      </c>
      <c r="E2978">
        <v>-8.1482977999999998E-2</v>
      </c>
      <c r="F2978">
        <v>-8.4994842000000001E-2</v>
      </c>
    </row>
    <row r="2979" spans="1:6" x14ac:dyDescent="0.35">
      <c r="A2979" t="s">
        <v>7</v>
      </c>
      <c r="B2979" s="1">
        <v>46231</v>
      </c>
      <c r="C2979">
        <v>380.91</v>
      </c>
      <c r="D2979">
        <v>383.22</v>
      </c>
      <c r="E2979">
        <v>-6.0278689999999999E-3</v>
      </c>
      <c r="F2979">
        <v>-6.0461100000000004E-3</v>
      </c>
    </row>
    <row r="2980" spans="1:6" x14ac:dyDescent="0.35">
      <c r="A2980" t="s">
        <v>8</v>
      </c>
      <c r="B2980" s="1">
        <v>46231</v>
      </c>
      <c r="C2980">
        <v>336.63</v>
      </c>
      <c r="D2980">
        <v>335.39</v>
      </c>
      <c r="E2980">
        <v>3.6971880000000001E-3</v>
      </c>
      <c r="F2980">
        <v>3.690371E-3</v>
      </c>
    </row>
    <row r="2981" spans="1:6" x14ac:dyDescent="0.35">
      <c r="A2981" t="s">
        <v>9</v>
      </c>
      <c r="B2981" s="1">
        <v>46231</v>
      </c>
      <c r="C2981">
        <v>1220.6600000000001</v>
      </c>
      <c r="D2981">
        <v>1197.53</v>
      </c>
      <c r="E2981">
        <v>1.9314755999999999E-2</v>
      </c>
      <c r="F2981">
        <v>1.9130594000000001E-2</v>
      </c>
    </row>
    <row r="2982" spans="1:6" x14ac:dyDescent="0.35">
      <c r="A2982" t="s">
        <v>10</v>
      </c>
      <c r="B2982" s="1">
        <v>46231</v>
      </c>
      <c r="C2982">
        <v>174.47</v>
      </c>
      <c r="D2982">
        <v>189.17</v>
      </c>
      <c r="E2982">
        <v>-7.7707882000000006E-2</v>
      </c>
      <c r="F2982">
        <v>-8.0893275000000001E-2</v>
      </c>
    </row>
    <row r="2983" spans="1:6" x14ac:dyDescent="0.35">
      <c r="A2983" t="s">
        <v>11</v>
      </c>
      <c r="B2983" s="1">
        <v>46231</v>
      </c>
      <c r="C2983">
        <v>366.59</v>
      </c>
      <c r="D2983">
        <v>362.53</v>
      </c>
      <c r="E2983">
        <v>1.1199073E-2</v>
      </c>
      <c r="F2983">
        <v>1.1136828E-2</v>
      </c>
    </row>
    <row r="2984" spans="1:6" x14ac:dyDescent="0.35">
      <c r="A2984" t="s">
        <v>6</v>
      </c>
      <c r="B2984" s="1">
        <v>46232</v>
      </c>
      <c r="C2984">
        <v>429.56</v>
      </c>
      <c r="D2984">
        <v>454.62</v>
      </c>
      <c r="E2984">
        <v>-5.5122959999999999E-2</v>
      </c>
      <c r="F2984">
        <v>-5.6700476E-2</v>
      </c>
    </row>
    <row r="2985" spans="1:6" x14ac:dyDescent="0.35">
      <c r="A2985" t="s">
        <v>7</v>
      </c>
      <c r="B2985" s="1">
        <v>46232</v>
      </c>
      <c r="C2985">
        <v>370.32</v>
      </c>
      <c r="D2985">
        <v>380.91</v>
      </c>
      <c r="E2985">
        <v>-2.7801843E-2</v>
      </c>
      <c r="F2985">
        <v>-2.8195629999999999E-2</v>
      </c>
    </row>
    <row r="2986" spans="1:6" x14ac:dyDescent="0.35">
      <c r="A2986" t="s">
        <v>8</v>
      </c>
      <c r="B2986" s="1">
        <v>46232</v>
      </c>
      <c r="C2986">
        <v>331.5</v>
      </c>
      <c r="D2986">
        <v>336.63</v>
      </c>
      <c r="E2986">
        <v>-1.5239284000000001E-2</v>
      </c>
      <c r="F2986">
        <v>-1.5356595000000001E-2</v>
      </c>
    </row>
    <row r="2987" spans="1:6" x14ac:dyDescent="0.35">
      <c r="A2987" t="s">
        <v>9</v>
      </c>
      <c r="B2987" s="1">
        <v>46232</v>
      </c>
      <c r="C2987">
        <v>1210.02</v>
      </c>
      <c r="D2987">
        <v>1220.6600000000001</v>
      </c>
      <c r="E2987">
        <v>-8.7165960000000001E-3</v>
      </c>
      <c r="F2987">
        <v>-8.7548079999999993E-3</v>
      </c>
    </row>
    <row r="2988" spans="1:6" x14ac:dyDescent="0.35">
      <c r="A2988" t="s">
        <v>10</v>
      </c>
      <c r="B2988" s="1">
        <v>46232</v>
      </c>
      <c r="C2988">
        <v>163.4</v>
      </c>
      <c r="D2988">
        <v>174.47</v>
      </c>
      <c r="E2988">
        <v>-6.3449303999999998E-2</v>
      </c>
      <c r="F2988">
        <v>-6.5551625000000002E-2</v>
      </c>
    </row>
    <row r="2989" spans="1:6" x14ac:dyDescent="0.35">
      <c r="A2989" t="s">
        <v>11</v>
      </c>
      <c r="B2989" s="1">
        <v>46232</v>
      </c>
      <c r="C2989">
        <v>368.73</v>
      </c>
      <c r="D2989">
        <v>366.59</v>
      </c>
      <c r="E2989">
        <v>5.8375839999999998E-3</v>
      </c>
      <c r="F2989">
        <v>5.8206120000000002E-3</v>
      </c>
    </row>
    <row r="2990" spans="1:6" x14ac:dyDescent="0.35">
      <c r="A2990" t="s">
        <v>6</v>
      </c>
      <c r="B2990" s="1">
        <v>46233</v>
      </c>
      <c r="C2990">
        <v>485.39</v>
      </c>
      <c r="D2990">
        <v>429.56</v>
      </c>
      <c r="E2990">
        <v>0.12997020200000001</v>
      </c>
      <c r="F2990">
        <v>0.12219126299999999</v>
      </c>
    </row>
    <row r="2991" spans="1:6" x14ac:dyDescent="0.35">
      <c r="A2991" t="s">
        <v>7</v>
      </c>
      <c r="B2991" s="1">
        <v>46233</v>
      </c>
      <c r="C2991">
        <v>387.84</v>
      </c>
      <c r="D2991">
        <v>370.32</v>
      </c>
      <c r="E2991">
        <v>4.7310433999999998E-2</v>
      </c>
      <c r="F2991">
        <v>4.6225387E-2</v>
      </c>
    </row>
    <row r="2992" spans="1:6" x14ac:dyDescent="0.35">
      <c r="A2992" t="s">
        <v>8</v>
      </c>
      <c r="B2992" s="1">
        <v>46233</v>
      </c>
      <c r="C2992">
        <v>337.52</v>
      </c>
      <c r="D2992">
        <v>331.5</v>
      </c>
      <c r="E2992">
        <v>1.8159879E-2</v>
      </c>
      <c r="F2992">
        <v>1.7996958E-2</v>
      </c>
    </row>
    <row r="2993" spans="1:6" x14ac:dyDescent="0.35">
      <c r="A2993" t="s">
        <v>9</v>
      </c>
      <c r="B2993" s="1">
        <v>46233</v>
      </c>
      <c r="C2993">
        <v>1154.97</v>
      </c>
      <c r="D2993">
        <v>1210.02</v>
      </c>
      <c r="E2993">
        <v>-4.5495116000000002E-2</v>
      </c>
      <c r="F2993">
        <v>-4.6562518999999997E-2</v>
      </c>
    </row>
    <row r="2994" spans="1:6" x14ac:dyDescent="0.35">
      <c r="A2994" t="s">
        <v>10</v>
      </c>
      <c r="B2994" s="1">
        <v>46233</v>
      </c>
      <c r="C2994">
        <v>183.3</v>
      </c>
      <c r="D2994">
        <v>163.4</v>
      </c>
      <c r="E2994">
        <v>0.12178702600000001</v>
      </c>
      <c r="F2994">
        <v>0.114922972</v>
      </c>
    </row>
    <row r="2995" spans="1:6" x14ac:dyDescent="0.35">
      <c r="A2995" t="s">
        <v>11</v>
      </c>
      <c r="B2995" s="1">
        <v>46233</v>
      </c>
      <c r="C2995">
        <v>366.27</v>
      </c>
      <c r="D2995">
        <v>368.73</v>
      </c>
      <c r="E2995">
        <v>-6.6715480000000002E-3</v>
      </c>
      <c r="F2995">
        <v>-6.6939030000000002E-3</v>
      </c>
    </row>
    <row r="2996" spans="1:6" x14ac:dyDescent="0.35">
      <c r="A2996" t="s">
        <v>6</v>
      </c>
      <c r="B2996" s="1">
        <v>46234</v>
      </c>
      <c r="C2996">
        <v>476.15</v>
      </c>
      <c r="D2996">
        <v>485.39</v>
      </c>
      <c r="E2996">
        <v>-1.9036239E-2</v>
      </c>
      <c r="F2996">
        <v>-1.9219760999999998E-2</v>
      </c>
    </row>
    <row r="2997" spans="1:6" x14ac:dyDescent="0.35">
      <c r="A2997" t="s">
        <v>7</v>
      </c>
      <c r="B2997" s="1">
        <v>46234</v>
      </c>
      <c r="C2997">
        <v>389.28</v>
      </c>
      <c r="D2997">
        <v>387.84</v>
      </c>
      <c r="E2997">
        <v>3.712871E-3</v>
      </c>
      <c r="F2997">
        <v>3.705996E-3</v>
      </c>
    </row>
    <row r="2998" spans="1:6" x14ac:dyDescent="0.35">
      <c r="A2998" t="s">
        <v>8</v>
      </c>
      <c r="B2998" s="1">
        <v>46234</v>
      </c>
      <c r="C2998">
        <v>336.25</v>
      </c>
      <c r="D2998">
        <v>337.52</v>
      </c>
      <c r="E2998">
        <v>-3.7627400000000001E-3</v>
      </c>
      <c r="F2998">
        <v>-3.7698369999999998E-3</v>
      </c>
    </row>
    <row r="2999" spans="1:6" x14ac:dyDescent="0.35">
      <c r="A2999" t="s">
        <v>9</v>
      </c>
      <c r="B2999" s="1">
        <v>46234</v>
      </c>
      <c r="C2999">
        <v>1148.8399999999999</v>
      </c>
      <c r="D2999">
        <v>1154.97</v>
      </c>
      <c r="E2999">
        <v>-5.3074970000000004E-3</v>
      </c>
      <c r="F2999">
        <v>-5.3216319999999998E-3</v>
      </c>
    </row>
    <row r="3000" spans="1:6" x14ac:dyDescent="0.35">
      <c r="A3000" t="s">
        <v>10</v>
      </c>
      <c r="B3000" s="1">
        <v>46234</v>
      </c>
      <c r="C3000">
        <v>187.56</v>
      </c>
      <c r="D3000">
        <v>183.3</v>
      </c>
      <c r="E3000">
        <v>2.3240588999999999E-2</v>
      </c>
      <c r="F3000">
        <v>2.2974639000000002E-2</v>
      </c>
    </row>
    <row r="3001" spans="1:6" x14ac:dyDescent="0.35">
      <c r="A3001" t="s">
        <v>11</v>
      </c>
      <c r="B3001" s="1">
        <v>46234</v>
      </c>
      <c r="C3001">
        <v>366.13</v>
      </c>
      <c r="D3001">
        <v>366.27</v>
      </c>
      <c r="E3001">
        <v>-3.8223199999999998E-4</v>
      </c>
      <c r="F3001">
        <v>-3.8230499999999999E-4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6693A-2D52-4D7C-A2E2-22E8448D7C67}">
  <dimension ref="A1:H501"/>
  <sheetViews>
    <sheetView showGridLines="0" workbookViewId="0">
      <selection activeCell="E501" activeCellId="1" sqref="A1:A501 E1:E501"/>
    </sheetView>
  </sheetViews>
  <sheetFormatPr defaultRowHeight="14.5" x14ac:dyDescent="0.35"/>
  <cols>
    <col min="1" max="1" width="12" bestFit="1" customWidth="1"/>
    <col min="2" max="2" width="11.90625" bestFit="1" customWidth="1"/>
    <col min="3" max="3" width="18" bestFit="1" customWidth="1"/>
    <col min="4" max="4" width="14.6328125" bestFit="1" customWidth="1"/>
    <col min="5" max="5" width="23.54296875" bestFit="1" customWidth="1"/>
    <col min="6" max="6" width="16.6328125" bestFit="1" customWidth="1"/>
    <col min="7" max="7" width="13.54296875" bestFit="1" customWidth="1"/>
    <col min="8" max="8" width="14.54296875" bestFit="1" customWidth="1"/>
  </cols>
  <sheetData>
    <row r="1" spans="1:8" x14ac:dyDescent="0.35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12</v>
      </c>
      <c r="G1" t="s">
        <v>13</v>
      </c>
      <c r="H1" t="s">
        <v>20</v>
      </c>
    </row>
    <row r="2" spans="1:8" x14ac:dyDescent="0.35">
      <c r="A2" s="1">
        <v>45506</v>
      </c>
      <c r="B2" s="9">
        <v>97035.16</v>
      </c>
      <c r="C2" s="9">
        <v>100025.09</v>
      </c>
      <c r="D2" s="2">
        <v>-2989.93</v>
      </c>
      <c r="E2" s="3">
        <v>-2.98918E-2</v>
      </c>
      <c r="F2" s="3">
        <v>-1.838184E-2</v>
      </c>
      <c r="G2" s="3">
        <v>-1.8552885294602865E-2</v>
      </c>
      <c r="H2" s="3">
        <f>returns_pnl[[#This Row],[portfolio_simple_return]]-returns_pnl[[#This Row],[B.simple_return]]</f>
        <v>-1.150996E-2</v>
      </c>
    </row>
    <row r="3" spans="1:8" x14ac:dyDescent="0.35">
      <c r="A3" s="1">
        <v>45509</v>
      </c>
      <c r="B3" s="9">
        <v>95064.8</v>
      </c>
      <c r="C3" s="9">
        <v>97035.16</v>
      </c>
      <c r="D3" s="2">
        <v>-1970.36</v>
      </c>
      <c r="E3" s="3">
        <v>-2.0305628999999999E-2</v>
      </c>
      <c r="F3" s="3">
        <v>-2.99688E-2</v>
      </c>
      <c r="G3" s="3">
        <v>-3.0427045496882073E-2</v>
      </c>
      <c r="H3" s="3">
        <f>returns_pnl[[#This Row],[portfolio_simple_return]]-returns_pnl[[#This Row],[B.simple_return]]</f>
        <v>9.6631710000000016E-3</v>
      </c>
    </row>
    <row r="4" spans="1:8" x14ac:dyDescent="0.35">
      <c r="A4" s="1">
        <v>45510</v>
      </c>
      <c r="B4" s="9">
        <v>95654.74</v>
      </c>
      <c r="C4" s="9">
        <v>95064.8</v>
      </c>
      <c r="D4" s="2">
        <v>589.94000000000005</v>
      </c>
      <c r="E4" s="3">
        <v>6.2056619999999998E-3</v>
      </c>
      <c r="F4" s="3">
        <v>1.035414E-2</v>
      </c>
      <c r="G4" s="3">
        <v>1.0300905557719547E-2</v>
      </c>
      <c r="H4" s="3">
        <f>returns_pnl[[#This Row],[portfolio_simple_return]]-returns_pnl[[#This Row],[B.simple_return]]</f>
        <v>-4.1484779999999997E-3</v>
      </c>
    </row>
    <row r="5" spans="1:8" x14ac:dyDescent="0.35">
      <c r="A5" s="1">
        <v>45511</v>
      </c>
      <c r="B5" s="9">
        <v>93367.69</v>
      </c>
      <c r="C5" s="9">
        <v>95654.74</v>
      </c>
      <c r="D5" s="2">
        <v>-2287.0500000000002</v>
      </c>
      <c r="E5" s="3">
        <v>-2.3909427E-2</v>
      </c>
      <c r="F5" s="3">
        <v>-7.7346899999999998E-3</v>
      </c>
      <c r="G5" s="3">
        <v>-7.7647563892512947E-3</v>
      </c>
      <c r="H5" s="3">
        <f>returns_pnl[[#This Row],[portfolio_simple_return]]-returns_pnl[[#This Row],[B.simple_return]]</f>
        <v>-1.6174737000000002E-2</v>
      </c>
    </row>
    <row r="6" spans="1:8" x14ac:dyDescent="0.35">
      <c r="A6" s="1">
        <v>45512</v>
      </c>
      <c r="B6" s="9">
        <v>98713.85</v>
      </c>
      <c r="C6" s="9">
        <v>93367.69</v>
      </c>
      <c r="D6" s="2">
        <v>5346.16</v>
      </c>
      <c r="E6" s="3">
        <v>5.7259207999999999E-2</v>
      </c>
      <c r="F6" s="3">
        <v>2.30426E-2</v>
      </c>
      <c r="G6" s="3">
        <v>2.2781128575607587E-2</v>
      </c>
      <c r="H6" s="3">
        <f>returns_pnl[[#This Row],[portfolio_simple_return]]-returns_pnl[[#This Row],[B.simple_return]]</f>
        <v>3.4216607999999996E-2</v>
      </c>
    </row>
    <row r="7" spans="1:8" x14ac:dyDescent="0.35">
      <c r="A7" s="1">
        <v>45513</v>
      </c>
      <c r="B7" s="9">
        <v>99793.67</v>
      </c>
      <c r="C7" s="9">
        <v>98713.85</v>
      </c>
      <c r="D7" s="2">
        <v>1079.82</v>
      </c>
      <c r="E7" s="3">
        <v>1.0938890999999999E-2</v>
      </c>
      <c r="F7" s="3">
        <v>4.6716600000000002E-3</v>
      </c>
      <c r="G7" s="3">
        <v>4.660780212150723E-3</v>
      </c>
      <c r="H7" s="3">
        <f>returns_pnl[[#This Row],[portfolio_simple_return]]-returns_pnl[[#This Row],[B.simple_return]]</f>
        <v>6.267230999999999E-3</v>
      </c>
    </row>
    <row r="8" spans="1:8" x14ac:dyDescent="0.35">
      <c r="A8" s="1">
        <v>45516</v>
      </c>
      <c r="B8" s="9">
        <v>99944.74</v>
      </c>
      <c r="C8" s="9">
        <v>99793.67</v>
      </c>
      <c r="D8" s="2">
        <v>151.07</v>
      </c>
      <c r="E8" s="3">
        <v>1.513824E-3</v>
      </c>
      <c r="F8" s="3">
        <v>4.3040000000000001E-5</v>
      </c>
      <c r="G8" s="3">
        <v>4.3036707511422095E-5</v>
      </c>
      <c r="H8" s="3">
        <f>returns_pnl[[#This Row],[portfolio_simple_return]]-returns_pnl[[#This Row],[B.simple_return]]</f>
        <v>1.4707839999999999E-3</v>
      </c>
    </row>
    <row r="9" spans="1:8" x14ac:dyDescent="0.35">
      <c r="A9" s="1">
        <v>45517</v>
      </c>
      <c r="B9" s="9">
        <v>102899.18</v>
      </c>
      <c r="C9" s="9">
        <v>99944.74</v>
      </c>
      <c r="D9" s="2">
        <v>2954.44</v>
      </c>
      <c r="E9" s="3">
        <v>2.9560735000000001E-2</v>
      </c>
      <c r="F9" s="3">
        <v>1.6847569999999999E-2</v>
      </c>
      <c r="G9" s="3">
        <v>1.6707226654933075E-2</v>
      </c>
      <c r="H9" s="3">
        <f>returns_pnl[[#This Row],[portfolio_simple_return]]-returns_pnl[[#This Row],[B.simple_return]]</f>
        <v>1.2713165000000002E-2</v>
      </c>
    </row>
    <row r="10" spans="1:8" x14ac:dyDescent="0.35">
      <c r="A10" s="1">
        <v>45518</v>
      </c>
      <c r="B10" s="9">
        <v>103811.37</v>
      </c>
      <c r="C10" s="9">
        <v>102899.18</v>
      </c>
      <c r="D10" s="2">
        <v>912.19</v>
      </c>
      <c r="E10" s="3">
        <v>8.8648909999999997E-3</v>
      </c>
      <c r="F10" s="3">
        <v>3.8237700000000002E-3</v>
      </c>
      <c r="G10" s="3">
        <v>3.816476067632372E-3</v>
      </c>
      <c r="H10" s="3">
        <f>returns_pnl[[#This Row],[portfolio_simple_return]]-returns_pnl[[#This Row],[B.simple_return]]</f>
        <v>5.0411209999999991E-3</v>
      </c>
    </row>
    <row r="11" spans="1:8" x14ac:dyDescent="0.35">
      <c r="A11" s="1">
        <v>45519</v>
      </c>
      <c r="B11" s="9">
        <v>107799.67</v>
      </c>
      <c r="C11" s="9">
        <v>103811.37</v>
      </c>
      <c r="D11" s="2">
        <v>3988.3</v>
      </c>
      <c r="E11" s="3">
        <v>3.8418720000000003E-2</v>
      </c>
      <c r="F11" s="3">
        <v>1.61332E-2</v>
      </c>
      <c r="G11" s="3">
        <v>1.600444401278572E-2</v>
      </c>
      <c r="H11" s="3">
        <f>returns_pnl[[#This Row],[portfolio_simple_return]]-returns_pnl[[#This Row],[B.simple_return]]</f>
        <v>2.2285520000000003E-2</v>
      </c>
    </row>
    <row r="12" spans="1:8" x14ac:dyDescent="0.35">
      <c r="A12" s="1">
        <v>45520</v>
      </c>
      <c r="B12" s="9">
        <v>107897.31</v>
      </c>
      <c r="C12" s="9">
        <v>107799.67</v>
      </c>
      <c r="D12" s="2">
        <v>97.64</v>
      </c>
      <c r="E12" s="3">
        <v>9.0575400000000004E-4</v>
      </c>
      <c r="F12" s="3">
        <v>1.9898199999999998E-3</v>
      </c>
      <c r="G12" s="3">
        <v>1.9878411263283945E-3</v>
      </c>
      <c r="H12" s="3">
        <f>returns_pnl[[#This Row],[portfolio_simple_return]]-returns_pnl[[#This Row],[B.simple_return]]</f>
        <v>-1.0840659999999998E-3</v>
      </c>
    </row>
    <row r="13" spans="1:8" x14ac:dyDescent="0.35">
      <c r="A13" s="1">
        <v>45523</v>
      </c>
      <c r="B13" s="9">
        <v>109516.23</v>
      </c>
      <c r="C13" s="9">
        <v>107897.31</v>
      </c>
      <c r="D13" s="2">
        <v>1618.92</v>
      </c>
      <c r="E13" s="3">
        <v>1.5004267E-2</v>
      </c>
      <c r="F13" s="3">
        <v>9.7222799999999998E-3</v>
      </c>
      <c r="G13" s="3">
        <v>9.6753274361777754E-3</v>
      </c>
      <c r="H13" s="3">
        <f>returns_pnl[[#This Row],[portfolio_simple_return]]-returns_pnl[[#This Row],[B.simple_return]]</f>
        <v>5.2819870000000001E-3</v>
      </c>
    </row>
    <row r="14" spans="1:8" x14ac:dyDescent="0.35">
      <c r="A14" s="1">
        <v>45524</v>
      </c>
      <c r="B14" s="9">
        <v>109625.27</v>
      </c>
      <c r="C14" s="9">
        <v>109516.23</v>
      </c>
      <c r="D14" s="2">
        <v>109.04</v>
      </c>
      <c r="E14" s="3">
        <v>9.9565200000000008E-4</v>
      </c>
      <c r="F14" s="3">
        <v>-1.9845800000000001E-3</v>
      </c>
      <c r="G14" s="3">
        <v>-1.9865481747165059E-3</v>
      </c>
      <c r="H14" s="3">
        <f>returns_pnl[[#This Row],[portfolio_simple_return]]-returns_pnl[[#This Row],[B.simple_return]]</f>
        <v>2.9802320000000002E-3</v>
      </c>
    </row>
    <row r="15" spans="1:8" x14ac:dyDescent="0.35">
      <c r="A15" s="1">
        <v>45525</v>
      </c>
      <c r="B15" s="9">
        <v>109889.06</v>
      </c>
      <c r="C15" s="9">
        <v>109625.27</v>
      </c>
      <c r="D15" s="2">
        <v>263.79000000000002</v>
      </c>
      <c r="E15" s="3">
        <v>2.4062879999999999E-3</v>
      </c>
      <c r="F15" s="3">
        <v>4.23968E-3</v>
      </c>
      <c r="G15" s="3">
        <v>4.2307182841846242E-3</v>
      </c>
      <c r="H15" s="3">
        <f>returns_pnl[[#This Row],[portfolio_simple_return]]-returns_pnl[[#This Row],[B.simple_return]]</f>
        <v>-1.8333920000000001E-3</v>
      </c>
    </row>
    <row r="16" spans="1:8" x14ac:dyDescent="0.35">
      <c r="A16" s="1">
        <v>45526</v>
      </c>
      <c r="B16" s="9">
        <v>108148.4</v>
      </c>
      <c r="C16" s="9">
        <v>109889.06</v>
      </c>
      <c r="D16" s="2">
        <v>-1740.66</v>
      </c>
      <c r="E16" s="3">
        <v>-1.5840157000000001E-2</v>
      </c>
      <c r="F16" s="3">
        <v>-8.9328099999999994E-3</v>
      </c>
      <c r="G16" s="3">
        <v>-8.9729494254644684E-3</v>
      </c>
      <c r="H16" s="3">
        <f>returns_pnl[[#This Row],[portfolio_simple_return]]-returns_pnl[[#This Row],[B.simple_return]]</f>
        <v>-6.9073470000000012E-3</v>
      </c>
    </row>
    <row r="17" spans="1:8" x14ac:dyDescent="0.35">
      <c r="A17" s="1">
        <v>45527</v>
      </c>
      <c r="B17" s="9">
        <v>110032.54</v>
      </c>
      <c r="C17" s="9">
        <v>108148.4</v>
      </c>
      <c r="D17" s="2">
        <v>1884.14</v>
      </c>
      <c r="E17" s="3">
        <v>1.7421802E-2</v>
      </c>
      <c r="F17" s="3">
        <v>1.1483419999999999E-2</v>
      </c>
      <c r="G17" s="3">
        <v>1.1417986208502666E-2</v>
      </c>
      <c r="H17" s="3">
        <f>returns_pnl[[#This Row],[portfolio_simple_return]]-returns_pnl[[#This Row],[B.simple_return]]</f>
        <v>5.9383820000000007E-3</v>
      </c>
    </row>
    <row r="18" spans="1:8" x14ac:dyDescent="0.35">
      <c r="A18" s="1">
        <v>45530</v>
      </c>
      <c r="B18" s="9">
        <v>108022.07</v>
      </c>
      <c r="C18" s="9">
        <v>110032.54</v>
      </c>
      <c r="D18" s="2">
        <v>-2010.47</v>
      </c>
      <c r="E18" s="3">
        <v>-1.8271595000000002E-2</v>
      </c>
      <c r="F18" s="3">
        <v>-3.15372E-3</v>
      </c>
      <c r="G18" s="3">
        <v>-3.1587066155747872E-3</v>
      </c>
      <c r="H18" s="3">
        <f>returns_pnl[[#This Row],[portfolio_simple_return]]-returns_pnl[[#This Row],[B.simple_return]]</f>
        <v>-1.5117875000000001E-2</v>
      </c>
    </row>
    <row r="19" spans="1:8" x14ac:dyDescent="0.35">
      <c r="A19" s="1">
        <v>45531</v>
      </c>
      <c r="B19" s="9">
        <v>108835.48</v>
      </c>
      <c r="C19" s="9">
        <v>108022.07</v>
      </c>
      <c r="D19" s="2">
        <v>813.41</v>
      </c>
      <c r="E19" s="3">
        <v>7.530035E-3</v>
      </c>
      <c r="F19" s="3">
        <v>1.5952E-3</v>
      </c>
      <c r="G19" s="3">
        <v>1.5939320118754585E-3</v>
      </c>
      <c r="H19" s="3">
        <f>returns_pnl[[#This Row],[portfolio_simple_return]]-returns_pnl[[#This Row],[B.simple_return]]</f>
        <v>5.9348350000000003E-3</v>
      </c>
    </row>
    <row r="20" spans="1:8" x14ac:dyDescent="0.35">
      <c r="A20" s="1">
        <v>45532</v>
      </c>
      <c r="B20" s="9">
        <v>107546.66</v>
      </c>
      <c r="C20" s="9">
        <v>108835.48</v>
      </c>
      <c r="D20" s="2">
        <v>-1288.82</v>
      </c>
      <c r="E20" s="3">
        <v>-1.1841910000000001E-2</v>
      </c>
      <c r="F20" s="3">
        <v>-5.9760400000000002E-3</v>
      </c>
      <c r="G20" s="3">
        <v>-5.9939669454233853E-3</v>
      </c>
      <c r="H20" s="3">
        <f>returns_pnl[[#This Row],[portfolio_simple_return]]-returns_pnl[[#This Row],[B.simple_return]]</f>
        <v>-5.8658700000000005E-3</v>
      </c>
    </row>
    <row r="21" spans="1:8" x14ac:dyDescent="0.35">
      <c r="A21" s="1">
        <v>45533</v>
      </c>
      <c r="B21" s="9">
        <v>107998.03</v>
      </c>
      <c r="C21" s="9">
        <v>107546.66</v>
      </c>
      <c r="D21" s="2">
        <v>451.37</v>
      </c>
      <c r="E21" s="3">
        <v>4.196969E-3</v>
      </c>
      <c r="F21" s="3">
        <v>-3.9339999999999999E-5</v>
      </c>
      <c r="G21" s="3">
        <v>-3.9341424558025361E-5</v>
      </c>
      <c r="H21" s="3">
        <f>returns_pnl[[#This Row],[portfolio_simple_return]]-returns_pnl[[#This Row],[B.simple_return]]</f>
        <v>4.2363089999999997E-3</v>
      </c>
    </row>
    <row r="22" spans="1:8" x14ac:dyDescent="0.35">
      <c r="A22" s="1">
        <v>45534</v>
      </c>
      <c r="B22" s="9">
        <v>111185.84</v>
      </c>
      <c r="C22" s="9">
        <v>107998.03</v>
      </c>
      <c r="D22" s="2">
        <v>3187.81</v>
      </c>
      <c r="E22" s="3">
        <v>2.9517298000000001E-2</v>
      </c>
      <c r="F22" s="3">
        <v>1.0093059999999999E-2</v>
      </c>
      <c r="G22" s="3">
        <v>1.0042467382856683E-2</v>
      </c>
      <c r="H22" s="3">
        <f>returns_pnl[[#This Row],[portfolio_simple_return]]-returns_pnl[[#This Row],[B.simple_return]]</f>
        <v>1.9424238000000003E-2</v>
      </c>
    </row>
    <row r="23" spans="1:8" x14ac:dyDescent="0.35">
      <c r="A23" s="1">
        <v>45538</v>
      </c>
      <c r="B23" s="9">
        <v>106722.38</v>
      </c>
      <c r="C23" s="9">
        <v>111185.84</v>
      </c>
      <c r="D23" s="2">
        <v>-4463.46</v>
      </c>
      <c r="E23" s="3">
        <v>-4.0144141000000001E-2</v>
      </c>
      <c r="F23" s="3">
        <v>-2.1151119999999999E-2</v>
      </c>
      <c r="G23" s="3">
        <v>-2.1378012454581541E-2</v>
      </c>
      <c r="H23" s="3">
        <f>returns_pnl[[#This Row],[portfolio_simple_return]]-returns_pnl[[#This Row],[B.simple_return]]</f>
        <v>-1.8993021000000002E-2</v>
      </c>
    </row>
    <row r="24" spans="1:8" x14ac:dyDescent="0.35">
      <c r="A24" s="1">
        <v>45539</v>
      </c>
      <c r="B24" s="9">
        <v>107338.51</v>
      </c>
      <c r="C24" s="9">
        <v>106722.38</v>
      </c>
      <c r="D24" s="2">
        <v>616.13</v>
      </c>
      <c r="E24" s="3">
        <v>5.7732030000000002E-3</v>
      </c>
      <c r="F24" s="3">
        <v>-1.6024800000000001E-3</v>
      </c>
      <c r="G24" s="3">
        <v>-1.6037653903593241E-3</v>
      </c>
      <c r="H24" s="3">
        <f>returns_pnl[[#This Row],[portfolio_simple_return]]-returns_pnl[[#This Row],[B.simple_return]]</f>
        <v>7.3756830000000001E-3</v>
      </c>
    </row>
    <row r="25" spans="1:8" x14ac:dyDescent="0.35">
      <c r="A25" s="1">
        <v>45540</v>
      </c>
      <c r="B25" s="9">
        <v>105970.4</v>
      </c>
      <c r="C25" s="9">
        <v>107338.51</v>
      </c>
      <c r="D25" s="2">
        <v>-1368.11</v>
      </c>
      <c r="E25" s="3">
        <v>-1.2745752000000001E-2</v>
      </c>
      <c r="F25" s="3">
        <v>-3.0180799999999998E-3</v>
      </c>
      <c r="G25" s="3">
        <v>-3.0226412501880655E-3</v>
      </c>
      <c r="H25" s="3">
        <f>returns_pnl[[#This Row],[portfolio_simple_return]]-returns_pnl[[#This Row],[B.simple_return]]</f>
        <v>-9.7276720000000014E-3</v>
      </c>
    </row>
    <row r="26" spans="1:8" x14ac:dyDescent="0.35">
      <c r="A26" s="1">
        <v>45541</v>
      </c>
      <c r="B26" s="9">
        <v>101891.3</v>
      </c>
      <c r="C26" s="9">
        <v>105970.4</v>
      </c>
      <c r="D26" s="2">
        <v>-4079.1</v>
      </c>
      <c r="E26" s="3">
        <v>-3.8492824000000002E-2</v>
      </c>
      <c r="F26" s="3">
        <v>-1.7260210000000002E-2</v>
      </c>
      <c r="G26" s="3">
        <v>-1.7410901670867562E-2</v>
      </c>
      <c r="H26" s="3">
        <f>returns_pnl[[#This Row],[portfolio_simple_return]]-returns_pnl[[#This Row],[B.simple_return]]</f>
        <v>-2.1232614E-2</v>
      </c>
    </row>
    <row r="27" spans="1:8" x14ac:dyDescent="0.35">
      <c r="A27" s="1">
        <v>45544</v>
      </c>
      <c r="B27" s="9">
        <v>104487.55</v>
      </c>
      <c r="C27" s="9">
        <v>101891.3</v>
      </c>
      <c r="D27" s="2">
        <v>2596.25</v>
      </c>
      <c r="E27" s="3">
        <v>2.5480586E-2</v>
      </c>
      <c r="F27" s="3">
        <v>1.1580089999999999E-2</v>
      </c>
      <c r="G27" s="3">
        <v>1.1513555690021488E-2</v>
      </c>
      <c r="H27" s="3">
        <f>returns_pnl[[#This Row],[portfolio_simple_return]]-returns_pnl[[#This Row],[B.simple_return]]</f>
        <v>1.3900496E-2</v>
      </c>
    </row>
    <row r="28" spans="1:8" x14ac:dyDescent="0.35">
      <c r="A28" s="1">
        <v>45545</v>
      </c>
      <c r="B28" s="9">
        <v>106092.53</v>
      </c>
      <c r="C28" s="9">
        <v>104487.55</v>
      </c>
      <c r="D28" s="2">
        <v>1604.98</v>
      </c>
      <c r="E28" s="3">
        <v>1.5360489999999999E-2</v>
      </c>
      <c r="F28" s="3">
        <v>4.47263E-3</v>
      </c>
      <c r="G28" s="3">
        <v>4.4626607244899977E-3</v>
      </c>
      <c r="H28" s="3">
        <f>returns_pnl[[#This Row],[portfolio_simple_return]]-returns_pnl[[#This Row],[B.simple_return]]</f>
        <v>1.0887859999999999E-2</v>
      </c>
    </row>
    <row r="29" spans="1:8" x14ac:dyDescent="0.35">
      <c r="A29" s="1">
        <v>45546</v>
      </c>
      <c r="B29" s="9">
        <v>109875.17</v>
      </c>
      <c r="C29" s="9">
        <v>106092.53</v>
      </c>
      <c r="D29" s="2">
        <v>3782.64</v>
      </c>
      <c r="E29" s="3">
        <v>3.5654159999999997E-2</v>
      </c>
      <c r="F29" s="3">
        <v>1.0665050000000001E-2</v>
      </c>
      <c r="G29" s="3">
        <v>1.0608580303039005E-2</v>
      </c>
      <c r="H29" s="3">
        <f>returns_pnl[[#This Row],[portfolio_simple_return]]-returns_pnl[[#This Row],[B.simple_return]]</f>
        <v>2.4989109999999995E-2</v>
      </c>
    </row>
    <row r="30" spans="1:8" x14ac:dyDescent="0.35">
      <c r="A30" s="1">
        <v>45547</v>
      </c>
      <c r="B30" s="9">
        <v>110981.26</v>
      </c>
      <c r="C30" s="9">
        <v>109875.17</v>
      </c>
      <c r="D30" s="2">
        <v>1106.0899999999999</v>
      </c>
      <c r="E30" s="3">
        <v>1.0066788E-2</v>
      </c>
      <c r="F30" s="3">
        <v>7.4953199999999998E-3</v>
      </c>
      <c r="G30" s="3">
        <v>7.46737294203047E-3</v>
      </c>
      <c r="H30" s="3">
        <f>returns_pnl[[#This Row],[portfolio_simple_return]]-returns_pnl[[#This Row],[B.simple_return]]</f>
        <v>2.5714680000000004E-3</v>
      </c>
    </row>
    <row r="31" spans="1:8" x14ac:dyDescent="0.35">
      <c r="A31" s="1">
        <v>45548</v>
      </c>
      <c r="B31" s="9">
        <v>111733</v>
      </c>
      <c r="C31" s="9">
        <v>110981.26</v>
      </c>
      <c r="D31" s="2">
        <v>751.74</v>
      </c>
      <c r="E31" s="3">
        <v>6.7735759999999999E-3</v>
      </c>
      <c r="F31" s="3">
        <v>5.4076699999999998E-3</v>
      </c>
      <c r="G31" s="3">
        <v>5.3930968783714164E-3</v>
      </c>
      <c r="H31" s="3">
        <f>returns_pnl[[#This Row],[portfolio_simple_return]]-returns_pnl[[#This Row],[B.simple_return]]</f>
        <v>1.3659060000000001E-3</v>
      </c>
    </row>
    <row r="32" spans="1:8" x14ac:dyDescent="0.35">
      <c r="A32" s="1">
        <v>45551</v>
      </c>
      <c r="B32" s="9">
        <v>111338.01</v>
      </c>
      <c r="C32" s="9">
        <v>111733</v>
      </c>
      <c r="D32" s="2">
        <v>-394.99</v>
      </c>
      <c r="E32" s="3">
        <v>-3.5351240000000002E-3</v>
      </c>
      <c r="F32" s="3">
        <v>1.2566599999999999E-3</v>
      </c>
      <c r="G32" s="3">
        <v>1.2558720767880025E-3</v>
      </c>
      <c r="H32" s="3">
        <f>returns_pnl[[#This Row],[portfolio_simple_return]]-returns_pnl[[#This Row],[B.simple_return]]</f>
        <v>-4.7917840000000003E-3</v>
      </c>
    </row>
    <row r="33" spans="1:8" x14ac:dyDescent="0.35">
      <c r="A33" s="1">
        <v>45552</v>
      </c>
      <c r="B33" s="9">
        <v>110847.39</v>
      </c>
      <c r="C33" s="9">
        <v>111338.01</v>
      </c>
      <c r="D33" s="2">
        <v>-490.62</v>
      </c>
      <c r="E33" s="3">
        <v>-4.4065809999999997E-3</v>
      </c>
      <c r="F33" s="3">
        <v>2.6450999999999997E-4</v>
      </c>
      <c r="G33" s="3">
        <v>2.6447349073670164E-4</v>
      </c>
      <c r="H33" s="3">
        <f>returns_pnl[[#This Row],[portfolio_simple_return]]-returns_pnl[[#This Row],[B.simple_return]]</f>
        <v>-4.6710909999999996E-3</v>
      </c>
    </row>
    <row r="34" spans="1:8" x14ac:dyDescent="0.35">
      <c r="A34" s="1">
        <v>45553</v>
      </c>
      <c r="B34" s="9">
        <v>109682.15</v>
      </c>
      <c r="C34" s="9">
        <v>110847.39</v>
      </c>
      <c r="D34" s="2">
        <v>-1165.24</v>
      </c>
      <c r="E34" s="3">
        <v>-1.051211E-2</v>
      </c>
      <c r="F34" s="3">
        <v>-2.8963999999999999E-3</v>
      </c>
      <c r="G34" s="3">
        <v>-2.9006031263851696E-3</v>
      </c>
      <c r="H34" s="3">
        <f>returns_pnl[[#This Row],[portfolio_simple_return]]-returns_pnl[[#This Row],[B.simple_return]]</f>
        <v>-7.6157099999999995E-3</v>
      </c>
    </row>
    <row r="35" spans="1:8" x14ac:dyDescent="0.35">
      <c r="A35" s="1">
        <v>45554</v>
      </c>
      <c r="B35" s="9">
        <v>112713.19</v>
      </c>
      <c r="C35" s="9">
        <v>109682.15</v>
      </c>
      <c r="D35" s="2">
        <v>3031.04</v>
      </c>
      <c r="E35" s="3">
        <v>2.7634761000000001E-2</v>
      </c>
      <c r="F35" s="3">
        <v>1.6976789999999999E-2</v>
      </c>
      <c r="G35" s="3">
        <v>1.6834291247586949E-2</v>
      </c>
      <c r="H35" s="3">
        <f>returns_pnl[[#This Row],[portfolio_simple_return]]-returns_pnl[[#This Row],[B.simple_return]]</f>
        <v>1.0657971000000002E-2</v>
      </c>
    </row>
    <row r="36" spans="1:8" x14ac:dyDescent="0.35">
      <c r="A36" s="1">
        <v>45555</v>
      </c>
      <c r="B36" s="9">
        <v>112878.32</v>
      </c>
      <c r="C36" s="9">
        <v>112713.19</v>
      </c>
      <c r="D36" s="2">
        <v>165.13</v>
      </c>
      <c r="E36" s="3">
        <v>1.465046E-3</v>
      </c>
      <c r="F36" s="3">
        <v>-1.94097E-3</v>
      </c>
      <c r="G36" s="3">
        <v>-1.942855451501775E-3</v>
      </c>
      <c r="H36" s="3">
        <f>returns_pnl[[#This Row],[portfolio_simple_return]]-returns_pnl[[#This Row],[B.simple_return]]</f>
        <v>3.406016E-3</v>
      </c>
    </row>
    <row r="37" spans="1:8" x14ac:dyDescent="0.35">
      <c r="A37" s="1">
        <v>45558</v>
      </c>
      <c r="B37" s="9">
        <v>112713.75</v>
      </c>
      <c r="C37" s="9">
        <v>112878.32</v>
      </c>
      <c r="D37" s="2">
        <v>-164.57</v>
      </c>
      <c r="E37" s="3">
        <v>-1.457942E-3</v>
      </c>
      <c r="F37" s="3">
        <v>2.80927E-3</v>
      </c>
      <c r="G37" s="3">
        <v>2.805330914357048E-3</v>
      </c>
      <c r="H37" s="3">
        <f>returns_pnl[[#This Row],[portfolio_simple_return]]-returns_pnl[[#This Row],[B.simple_return]]</f>
        <v>-4.2672120000000003E-3</v>
      </c>
    </row>
    <row r="38" spans="1:8" x14ac:dyDescent="0.35">
      <c r="A38" s="1">
        <v>45559</v>
      </c>
      <c r="B38" s="9">
        <v>112011.85</v>
      </c>
      <c r="C38" s="9">
        <v>112713.75</v>
      </c>
      <c r="D38" s="2">
        <v>-701.9</v>
      </c>
      <c r="E38" s="3">
        <v>-6.2272789999999996E-3</v>
      </c>
      <c r="F38" s="3">
        <v>2.5111199999999999E-3</v>
      </c>
      <c r="G38" s="3">
        <v>2.5079697029956895E-3</v>
      </c>
      <c r="H38" s="3">
        <f>returns_pnl[[#This Row],[portfolio_simple_return]]-returns_pnl[[#This Row],[B.simple_return]]</f>
        <v>-8.7383989999999991E-3</v>
      </c>
    </row>
    <row r="39" spans="1:8" x14ac:dyDescent="0.35">
      <c r="A39" s="1">
        <v>45560</v>
      </c>
      <c r="B39" s="9">
        <v>112351.08</v>
      </c>
      <c r="C39" s="9">
        <v>112011.85</v>
      </c>
      <c r="D39" s="2">
        <v>339.23</v>
      </c>
      <c r="E39" s="3">
        <v>3.0285189999999999E-3</v>
      </c>
      <c r="F39" s="3">
        <v>-1.86118E-3</v>
      </c>
      <c r="G39" s="3">
        <v>-1.8629115860668811E-3</v>
      </c>
      <c r="H39" s="3">
        <f>returns_pnl[[#This Row],[portfolio_simple_return]]-returns_pnl[[#This Row],[B.simple_return]]</f>
        <v>4.889699E-3</v>
      </c>
    </row>
    <row r="40" spans="1:8" x14ac:dyDescent="0.35">
      <c r="A40" s="1">
        <v>45561</v>
      </c>
      <c r="B40" s="9">
        <v>113887.63</v>
      </c>
      <c r="C40" s="9">
        <v>112351.08</v>
      </c>
      <c r="D40" s="2">
        <v>1536.55</v>
      </c>
      <c r="E40" s="3">
        <v>1.3676326000000001E-2</v>
      </c>
      <c r="F40" s="3">
        <v>4.0386099999999998E-3</v>
      </c>
      <c r="G40" s="3">
        <v>4.0304808028723289E-3</v>
      </c>
      <c r="H40" s="3">
        <f>returns_pnl[[#This Row],[portfolio_simple_return]]-returns_pnl[[#This Row],[B.simple_return]]</f>
        <v>9.637716000000001E-3</v>
      </c>
    </row>
    <row r="41" spans="1:8" x14ac:dyDescent="0.35">
      <c r="A41" s="1">
        <v>45562</v>
      </c>
      <c r="B41" s="9">
        <v>112015.96</v>
      </c>
      <c r="C41" s="9">
        <v>113887.63</v>
      </c>
      <c r="D41" s="2">
        <v>-1871.67</v>
      </c>
      <c r="E41" s="3">
        <v>-1.6434357E-2</v>
      </c>
      <c r="F41" s="3">
        <v>-1.25318E-3</v>
      </c>
      <c r="G41" s="3">
        <v>-1.2539688882457197E-3</v>
      </c>
      <c r="H41" s="3">
        <f>returns_pnl[[#This Row],[portfolio_simple_return]]-returns_pnl[[#This Row],[B.simple_return]]</f>
        <v>-1.5181177000000001E-2</v>
      </c>
    </row>
    <row r="42" spans="1:8" x14ac:dyDescent="0.35">
      <c r="A42" s="1">
        <v>45565</v>
      </c>
      <c r="B42" s="9">
        <v>112417.31</v>
      </c>
      <c r="C42" s="9">
        <v>112015.96</v>
      </c>
      <c r="D42" s="2">
        <v>401.35</v>
      </c>
      <c r="E42" s="3">
        <v>3.5829719999999998E-3</v>
      </c>
      <c r="F42" s="3">
        <v>4.2365399999999996E-3</v>
      </c>
      <c r="G42" s="3">
        <v>4.2275934328562942E-3</v>
      </c>
      <c r="H42" s="3">
        <f>returns_pnl[[#This Row],[portfolio_simple_return]]-returns_pnl[[#This Row],[B.simple_return]]</f>
        <v>-6.5356799999999977E-4</v>
      </c>
    </row>
    <row r="43" spans="1:8" x14ac:dyDescent="0.35">
      <c r="A43" s="1">
        <v>45566</v>
      </c>
      <c r="B43" s="9">
        <v>110789.05</v>
      </c>
      <c r="C43" s="9">
        <v>112417.31</v>
      </c>
      <c r="D43" s="2">
        <v>-1628.26</v>
      </c>
      <c r="E43" s="3">
        <v>-1.4484067999999999E-2</v>
      </c>
      <c r="F43" s="3">
        <v>-9.32411E-3</v>
      </c>
      <c r="G43" s="3">
        <v>-9.3678520838371398E-3</v>
      </c>
      <c r="H43" s="3">
        <f>returns_pnl[[#This Row],[portfolio_simple_return]]-returns_pnl[[#This Row],[B.simple_return]]</f>
        <v>-5.1599579999999992E-3</v>
      </c>
    </row>
    <row r="44" spans="1:8" x14ac:dyDescent="0.35">
      <c r="A44" s="1">
        <v>45567</v>
      </c>
      <c r="B44" s="9">
        <v>111859.46</v>
      </c>
      <c r="C44" s="9">
        <v>110789.05</v>
      </c>
      <c r="D44" s="2">
        <v>1070.4100000000001</v>
      </c>
      <c r="E44" s="3">
        <v>9.6616949999999997E-3</v>
      </c>
      <c r="F44" s="3">
        <v>1.3838000000000001E-4</v>
      </c>
      <c r="G44" s="3">
        <v>1.3837448536698041E-4</v>
      </c>
      <c r="H44" s="3">
        <f>returns_pnl[[#This Row],[portfolio_simple_return]]-returns_pnl[[#This Row],[B.simple_return]]</f>
        <v>9.5233149999999992E-3</v>
      </c>
    </row>
    <row r="45" spans="1:8" x14ac:dyDescent="0.35">
      <c r="A45" s="1">
        <v>45568</v>
      </c>
      <c r="B45" s="9">
        <v>112162.74</v>
      </c>
      <c r="C45" s="9">
        <v>111859.46</v>
      </c>
      <c r="D45" s="2">
        <v>303.27999999999997</v>
      </c>
      <c r="E45" s="3">
        <v>2.7112590000000002E-3</v>
      </c>
      <c r="F45" s="3">
        <v>-1.6814E-3</v>
      </c>
      <c r="G45" s="3">
        <v>-1.6828115331257495E-3</v>
      </c>
      <c r="H45" s="3">
        <f>returns_pnl[[#This Row],[portfolio_simple_return]]-returns_pnl[[#This Row],[B.simple_return]]</f>
        <v>4.3926590000000001E-3</v>
      </c>
    </row>
    <row r="46" spans="1:8" x14ac:dyDescent="0.35">
      <c r="A46" s="1">
        <v>45569</v>
      </c>
      <c r="B46" s="9">
        <v>114616.74</v>
      </c>
      <c r="C46" s="9">
        <v>112162.74</v>
      </c>
      <c r="D46" s="2">
        <v>2454</v>
      </c>
      <c r="E46" s="3">
        <v>2.1878923000000002E-2</v>
      </c>
      <c r="F46" s="3">
        <v>8.9702700000000007E-3</v>
      </c>
      <c r="G46" s="3">
        <v>8.9302759844378885E-3</v>
      </c>
      <c r="H46" s="3">
        <f>returns_pnl[[#This Row],[portfolio_simple_return]]-returns_pnl[[#This Row],[B.simple_return]]</f>
        <v>1.2908653000000001E-2</v>
      </c>
    </row>
    <row r="47" spans="1:8" x14ac:dyDescent="0.35">
      <c r="A47" s="1">
        <v>45572</v>
      </c>
      <c r="B47" s="9">
        <v>114349.04</v>
      </c>
      <c r="C47" s="9">
        <v>114616.74</v>
      </c>
      <c r="D47" s="2">
        <v>-267.7</v>
      </c>
      <c r="E47" s="3">
        <v>-2.3356100000000001E-3</v>
      </c>
      <c r="F47" s="3">
        <v>-9.5860400000000005E-3</v>
      </c>
      <c r="G47" s="3">
        <v>-9.6322841074211688E-3</v>
      </c>
      <c r="H47" s="3">
        <f>returns_pnl[[#This Row],[portfolio_simple_return]]-returns_pnl[[#This Row],[B.simple_return]]</f>
        <v>7.2504300000000004E-3</v>
      </c>
    </row>
    <row r="48" spans="1:8" x14ac:dyDescent="0.35">
      <c r="A48" s="1">
        <v>45573</v>
      </c>
      <c r="B48" s="9">
        <v>115123.58</v>
      </c>
      <c r="C48" s="9">
        <v>114349.04</v>
      </c>
      <c r="D48" s="2">
        <v>774.54</v>
      </c>
      <c r="E48" s="3">
        <v>6.773472E-3</v>
      </c>
      <c r="F48" s="3">
        <v>9.6893599999999993E-3</v>
      </c>
      <c r="G48" s="3">
        <v>9.6427168941924952E-3</v>
      </c>
      <c r="H48" s="3">
        <f>returns_pnl[[#This Row],[portfolio_simple_return]]-returns_pnl[[#This Row],[B.simple_return]]</f>
        <v>-2.9158879999999993E-3</v>
      </c>
    </row>
    <row r="49" spans="1:8" x14ac:dyDescent="0.35">
      <c r="A49" s="1">
        <v>45574</v>
      </c>
      <c r="B49" s="9">
        <v>115817.16</v>
      </c>
      <c r="C49" s="9">
        <v>115123.58</v>
      </c>
      <c r="D49" s="2">
        <v>693.58</v>
      </c>
      <c r="E49" s="3">
        <v>6.0246559999999998E-3</v>
      </c>
      <c r="F49" s="3">
        <v>7.1133799999999999E-3</v>
      </c>
      <c r="G49" s="3">
        <v>7.0882038963943272E-3</v>
      </c>
      <c r="H49" s="3">
        <f>returns_pnl[[#This Row],[portfolio_simple_return]]-returns_pnl[[#This Row],[B.simple_return]]</f>
        <v>-1.0887240000000001E-3</v>
      </c>
    </row>
    <row r="50" spans="1:8" x14ac:dyDescent="0.35">
      <c r="A50" s="1">
        <v>45575</v>
      </c>
      <c r="B50" s="9">
        <v>114636.11</v>
      </c>
      <c r="C50" s="9">
        <v>115817.16</v>
      </c>
      <c r="D50" s="2">
        <v>-1181.05</v>
      </c>
      <c r="E50" s="3">
        <v>-1.0197539E-2</v>
      </c>
      <c r="F50" s="3">
        <v>-2.0700800000000002E-3</v>
      </c>
      <c r="G50" s="3">
        <v>-2.0722279710147706E-3</v>
      </c>
      <c r="H50" s="3">
        <f>returns_pnl[[#This Row],[portfolio_simple_return]]-returns_pnl[[#This Row],[B.simple_return]]</f>
        <v>-8.1274590000000001E-3</v>
      </c>
    </row>
    <row r="51" spans="1:8" x14ac:dyDescent="0.35">
      <c r="A51" s="1">
        <v>45576</v>
      </c>
      <c r="B51" s="9">
        <v>115847.86</v>
      </c>
      <c r="C51" s="9">
        <v>114636.11</v>
      </c>
      <c r="D51" s="2">
        <v>1211.75</v>
      </c>
      <c r="E51" s="3">
        <v>1.0570404E-2</v>
      </c>
      <c r="F51" s="3">
        <v>6.0518500000000001E-3</v>
      </c>
      <c r="G51" s="3">
        <v>6.0336118627852325E-3</v>
      </c>
      <c r="H51" s="3">
        <f>returns_pnl[[#This Row],[portfolio_simple_return]]-returns_pnl[[#This Row],[B.simple_return]]</f>
        <v>4.5185540000000001E-3</v>
      </c>
    </row>
    <row r="52" spans="1:8" x14ac:dyDescent="0.35">
      <c r="A52" s="1">
        <v>45579</v>
      </c>
      <c r="B52" s="9">
        <v>116732.45</v>
      </c>
      <c r="C52" s="9">
        <v>115847.86</v>
      </c>
      <c r="D52" s="2">
        <v>884.59</v>
      </c>
      <c r="E52" s="3">
        <v>7.6357910000000003E-3</v>
      </c>
      <c r="F52" s="3">
        <v>7.7076100000000002E-3</v>
      </c>
      <c r="G52" s="3">
        <v>7.6780609629939472E-3</v>
      </c>
      <c r="H52" s="3">
        <f>returns_pnl[[#This Row],[portfolio_simple_return]]-returns_pnl[[#This Row],[B.simple_return]]</f>
        <v>-7.1818999999999876E-5</v>
      </c>
    </row>
    <row r="53" spans="1:8" x14ac:dyDescent="0.35">
      <c r="A53" s="1">
        <v>45580</v>
      </c>
      <c r="B53" s="9">
        <v>115028.06</v>
      </c>
      <c r="C53" s="9">
        <v>116732.45</v>
      </c>
      <c r="D53" s="2">
        <v>-1704.39</v>
      </c>
      <c r="E53" s="3">
        <v>-1.4600824E-2</v>
      </c>
      <c r="F53" s="3">
        <v>-7.6094099999999996E-3</v>
      </c>
      <c r="G53" s="3">
        <v>-7.6385090687540345E-3</v>
      </c>
      <c r="H53" s="3">
        <f>returns_pnl[[#This Row],[portfolio_simple_return]]-returns_pnl[[#This Row],[B.simple_return]]</f>
        <v>-6.9914140000000005E-3</v>
      </c>
    </row>
    <row r="54" spans="1:8" x14ac:dyDescent="0.35">
      <c r="A54" s="1">
        <v>45581</v>
      </c>
      <c r="B54" s="9">
        <v>116531.28</v>
      </c>
      <c r="C54" s="9">
        <v>115028.06</v>
      </c>
      <c r="D54" s="2">
        <v>1503.22</v>
      </c>
      <c r="E54" s="3">
        <v>1.306829E-2</v>
      </c>
      <c r="F54" s="3">
        <v>4.6790699999999996E-3</v>
      </c>
      <c r="G54" s="3">
        <v>4.6681557065759915E-3</v>
      </c>
      <c r="H54" s="3">
        <f>returns_pnl[[#This Row],[portfolio_simple_return]]-returns_pnl[[#This Row],[B.simple_return]]</f>
        <v>8.3892199999999993E-3</v>
      </c>
    </row>
    <row r="55" spans="1:8" x14ac:dyDescent="0.35">
      <c r="A55" s="1">
        <v>45582</v>
      </c>
      <c r="B55" s="9">
        <v>117080.86</v>
      </c>
      <c r="C55" s="9">
        <v>116531.28</v>
      </c>
      <c r="D55" s="2">
        <v>549.58000000000004</v>
      </c>
      <c r="E55" s="3">
        <v>4.7161590000000001E-3</v>
      </c>
      <c r="F55" s="3">
        <v>-1.7116000000000001E-4</v>
      </c>
      <c r="G55" s="3">
        <v>-1.7117513483320916E-4</v>
      </c>
      <c r="H55" s="3">
        <f>returns_pnl[[#This Row],[portfolio_simple_return]]-returns_pnl[[#This Row],[B.simple_return]]</f>
        <v>4.8873190000000002E-3</v>
      </c>
    </row>
    <row r="56" spans="1:8" x14ac:dyDescent="0.35">
      <c r="A56" s="1">
        <v>45583</v>
      </c>
      <c r="B56" s="9">
        <v>116273.58</v>
      </c>
      <c r="C56" s="9">
        <v>117080.86</v>
      </c>
      <c r="D56" s="2">
        <v>-807.28</v>
      </c>
      <c r="E56" s="3">
        <v>-6.8950640000000002E-3</v>
      </c>
      <c r="F56" s="3">
        <v>3.9715999999999996E-3</v>
      </c>
      <c r="G56" s="3">
        <v>3.9637370431245362E-3</v>
      </c>
      <c r="H56" s="3">
        <f>returns_pnl[[#This Row],[portfolio_simple_return]]-returns_pnl[[#This Row],[B.simple_return]]</f>
        <v>-1.0866664E-2</v>
      </c>
    </row>
    <row r="57" spans="1:8" x14ac:dyDescent="0.35">
      <c r="A57" s="1">
        <v>45586</v>
      </c>
      <c r="B57" s="9">
        <v>116171.12</v>
      </c>
      <c r="C57" s="9">
        <v>116273.58</v>
      </c>
      <c r="D57" s="2">
        <v>-102.46</v>
      </c>
      <c r="E57" s="3">
        <v>-8.8119800000000003E-4</v>
      </c>
      <c r="F57" s="3">
        <v>-1.82278E-3</v>
      </c>
      <c r="G57" s="3">
        <v>-1.8244427413089312E-3</v>
      </c>
      <c r="H57" s="3">
        <f>returns_pnl[[#This Row],[portfolio_simple_return]]-returns_pnl[[#This Row],[B.simple_return]]</f>
        <v>9.4158199999999994E-4</v>
      </c>
    </row>
    <row r="58" spans="1:8" x14ac:dyDescent="0.35">
      <c r="A58" s="1">
        <v>45587</v>
      </c>
      <c r="B58" s="9">
        <v>116065.25</v>
      </c>
      <c r="C58" s="9">
        <v>116171.12</v>
      </c>
      <c r="D58" s="2">
        <v>-105.87</v>
      </c>
      <c r="E58" s="3">
        <v>-9.1132799999999999E-4</v>
      </c>
      <c r="F58" s="3">
        <v>-4.7489E-4</v>
      </c>
      <c r="G58" s="3">
        <v>-4.7500338350551163E-4</v>
      </c>
      <c r="H58" s="3">
        <f>returns_pnl[[#This Row],[portfolio_simple_return]]-returns_pnl[[#This Row],[B.simple_return]]</f>
        <v>-4.3643799999999998E-4</v>
      </c>
    </row>
    <row r="59" spans="1:8" x14ac:dyDescent="0.35">
      <c r="A59" s="1">
        <v>45588</v>
      </c>
      <c r="B59" s="9">
        <v>114590.7</v>
      </c>
      <c r="C59" s="9">
        <v>116065.25</v>
      </c>
      <c r="D59" s="2">
        <v>-1474.55</v>
      </c>
      <c r="E59" s="3">
        <v>-1.2704492E-2</v>
      </c>
      <c r="F59" s="3">
        <v>-9.1912799999999996E-3</v>
      </c>
      <c r="G59" s="3">
        <v>-9.2337774119530536E-3</v>
      </c>
      <c r="H59" s="3">
        <f>returns_pnl[[#This Row],[portfolio_simple_return]]-returns_pnl[[#This Row],[B.simple_return]]</f>
        <v>-3.5132119999999999E-3</v>
      </c>
    </row>
    <row r="60" spans="1:8" x14ac:dyDescent="0.35">
      <c r="A60" s="1">
        <v>45589</v>
      </c>
      <c r="B60" s="9">
        <v>114083.43</v>
      </c>
      <c r="C60" s="9">
        <v>114590.7</v>
      </c>
      <c r="D60" s="2">
        <v>-507.27</v>
      </c>
      <c r="E60" s="3">
        <v>-4.4267990000000004E-3</v>
      </c>
      <c r="F60" s="3">
        <v>2.1457799999999999E-3</v>
      </c>
      <c r="G60" s="3">
        <v>2.143483186928571E-3</v>
      </c>
      <c r="H60" s="3">
        <f>returns_pnl[[#This Row],[portfolio_simple_return]]-returns_pnl[[#This Row],[B.simple_return]]</f>
        <v>-6.5725790000000003E-3</v>
      </c>
    </row>
    <row r="61" spans="1:8" x14ac:dyDescent="0.35">
      <c r="A61" s="1">
        <v>45590</v>
      </c>
      <c r="B61" s="9">
        <v>114294.46</v>
      </c>
      <c r="C61" s="9">
        <v>114083.43</v>
      </c>
      <c r="D61" s="2">
        <v>211.03</v>
      </c>
      <c r="E61" s="3">
        <v>1.8497870000000001E-3</v>
      </c>
      <c r="F61" s="3">
        <v>-2.9949000000000002E-4</v>
      </c>
      <c r="G61" s="3">
        <v>-2.9953572187414154E-4</v>
      </c>
      <c r="H61" s="3">
        <f>returns_pnl[[#This Row],[portfolio_simple_return]]-returns_pnl[[#This Row],[B.simple_return]]</f>
        <v>2.1492770000000002E-3</v>
      </c>
    </row>
    <row r="62" spans="1:8" x14ac:dyDescent="0.35">
      <c r="A62" s="1">
        <v>45593</v>
      </c>
      <c r="B62" s="9">
        <v>115620.6</v>
      </c>
      <c r="C62" s="9">
        <v>114294.46</v>
      </c>
      <c r="D62" s="2">
        <v>1326.14</v>
      </c>
      <c r="E62" s="3">
        <v>1.1602837E-2</v>
      </c>
      <c r="F62" s="3">
        <v>2.65146E-3</v>
      </c>
      <c r="G62" s="3">
        <v>2.6479514493707988E-3</v>
      </c>
      <c r="H62" s="3">
        <f>returns_pnl[[#This Row],[portfolio_simple_return]]-returns_pnl[[#This Row],[B.simple_return]]</f>
        <v>8.9513769999999999E-3</v>
      </c>
    </row>
    <row r="63" spans="1:8" x14ac:dyDescent="0.35">
      <c r="A63" s="1">
        <v>45594</v>
      </c>
      <c r="B63" s="9">
        <v>117556.15</v>
      </c>
      <c r="C63" s="9">
        <v>115620.6</v>
      </c>
      <c r="D63" s="2">
        <v>1935.55</v>
      </c>
      <c r="E63" s="3">
        <v>1.6740529000000001E-2</v>
      </c>
      <c r="F63" s="3">
        <v>1.61414E-3</v>
      </c>
      <c r="G63" s="3">
        <v>1.6128426925638532E-3</v>
      </c>
      <c r="H63" s="3">
        <f>returns_pnl[[#This Row],[portfolio_simple_return]]-returns_pnl[[#This Row],[B.simple_return]]</f>
        <v>1.5126389000000001E-2</v>
      </c>
    </row>
    <row r="64" spans="1:8" x14ac:dyDescent="0.35">
      <c r="A64" s="1">
        <v>45595</v>
      </c>
      <c r="B64" s="9">
        <v>114123.16</v>
      </c>
      <c r="C64" s="9">
        <v>117556.15</v>
      </c>
      <c r="D64" s="2">
        <v>-3432.99</v>
      </c>
      <c r="E64" s="3">
        <v>-2.9202980999999999E-2</v>
      </c>
      <c r="F64" s="3">
        <v>-3.3002299999999999E-3</v>
      </c>
      <c r="G64" s="3">
        <v>-3.3056916281390038E-3</v>
      </c>
      <c r="H64" s="3">
        <f>returns_pnl[[#This Row],[portfolio_simple_return]]-returns_pnl[[#This Row],[B.simple_return]]</f>
        <v>-2.5902750999999998E-2</v>
      </c>
    </row>
    <row r="65" spans="1:8" x14ac:dyDescent="0.35">
      <c r="A65" s="1">
        <v>45596</v>
      </c>
      <c r="B65" s="9">
        <v>111436.58</v>
      </c>
      <c r="C65" s="9">
        <v>114123.16</v>
      </c>
      <c r="D65" s="2">
        <v>-2686.58</v>
      </c>
      <c r="E65" s="3">
        <v>-2.3541059E-2</v>
      </c>
      <c r="F65" s="3">
        <v>-1.8614749999999999E-2</v>
      </c>
      <c r="G65" s="3">
        <v>-1.8790182599519714E-2</v>
      </c>
      <c r="H65" s="3">
        <f>returns_pnl[[#This Row],[portfolio_simple_return]]-returns_pnl[[#This Row],[B.simple_return]]</f>
        <v>-4.9263090000000002E-3</v>
      </c>
    </row>
    <row r="66" spans="1:8" x14ac:dyDescent="0.35">
      <c r="A66" s="1">
        <v>45597</v>
      </c>
      <c r="B66" s="9">
        <v>112307.05</v>
      </c>
      <c r="C66" s="9">
        <v>111436.58</v>
      </c>
      <c r="D66" s="2">
        <v>870.47</v>
      </c>
      <c r="E66" s="3">
        <v>7.8113490000000004E-3</v>
      </c>
      <c r="F66" s="3">
        <v>4.0925800000000002E-3</v>
      </c>
      <c r="G66" s="3">
        <v>4.0842263302362366E-3</v>
      </c>
      <c r="H66" s="3">
        <f>returns_pnl[[#This Row],[portfolio_simple_return]]-returns_pnl[[#This Row],[B.simple_return]]</f>
        <v>3.7187690000000002E-3</v>
      </c>
    </row>
    <row r="67" spans="1:8" x14ac:dyDescent="0.35">
      <c r="A67" s="1">
        <v>45600</v>
      </c>
      <c r="B67" s="9">
        <v>111664.01</v>
      </c>
      <c r="C67" s="9">
        <v>112307.05</v>
      </c>
      <c r="D67" s="2">
        <v>-643.04</v>
      </c>
      <c r="E67" s="3">
        <v>-5.7257310000000004E-3</v>
      </c>
      <c r="F67" s="3">
        <v>-2.81211E-3</v>
      </c>
      <c r="G67" s="3">
        <v>-2.8160686495113905E-3</v>
      </c>
      <c r="H67" s="3">
        <f>returns_pnl[[#This Row],[portfolio_simple_return]]-returns_pnl[[#This Row],[B.simple_return]]</f>
        <v>-2.9136210000000004E-3</v>
      </c>
    </row>
    <row r="68" spans="1:8" x14ac:dyDescent="0.35">
      <c r="A68" s="1">
        <v>45601</v>
      </c>
      <c r="B68" s="9">
        <v>113604.47</v>
      </c>
      <c r="C68" s="9">
        <v>111664.01</v>
      </c>
      <c r="D68" s="2">
        <v>1940.46</v>
      </c>
      <c r="E68" s="3">
        <v>1.7377666999999999E-2</v>
      </c>
      <c r="F68" s="3">
        <v>1.2265679999999999E-2</v>
      </c>
      <c r="G68" s="3">
        <v>1.219106130274787E-2</v>
      </c>
      <c r="H68" s="3">
        <f>returns_pnl[[#This Row],[portfolio_simple_return]]-returns_pnl[[#This Row],[B.simple_return]]</f>
        <v>5.1119870000000001E-3</v>
      </c>
    </row>
    <row r="69" spans="1:8" x14ac:dyDescent="0.35">
      <c r="A69" s="1">
        <v>45602</v>
      </c>
      <c r="B69" s="9">
        <v>117167.59</v>
      </c>
      <c r="C69" s="9">
        <v>113604.47</v>
      </c>
      <c r="D69" s="2">
        <v>3563.12</v>
      </c>
      <c r="E69" s="3">
        <v>3.1364258999999999E-2</v>
      </c>
      <c r="F69" s="3">
        <v>2.529588E-2</v>
      </c>
      <c r="G69" s="3">
        <v>2.4981233838896749E-2</v>
      </c>
      <c r="H69" s="3">
        <f>returns_pnl[[#This Row],[portfolio_simple_return]]-returns_pnl[[#This Row],[B.simple_return]]</f>
        <v>6.0683789999999987E-3</v>
      </c>
    </row>
    <row r="70" spans="1:8" x14ac:dyDescent="0.35">
      <c r="A70" s="1">
        <v>45603</v>
      </c>
      <c r="B70" s="9">
        <v>118879.35</v>
      </c>
      <c r="C70" s="9">
        <v>117167.59</v>
      </c>
      <c r="D70" s="2">
        <v>1711.76</v>
      </c>
      <c r="E70" s="3">
        <v>1.4609501E-2</v>
      </c>
      <c r="F70" s="3">
        <v>7.4312199999999997E-3</v>
      </c>
      <c r="G70" s="3">
        <v>7.4037444129892429E-3</v>
      </c>
      <c r="H70" s="3">
        <f>returns_pnl[[#This Row],[portfolio_simple_return]]-returns_pnl[[#This Row],[B.simple_return]]</f>
        <v>7.1782810000000008E-3</v>
      </c>
    </row>
    <row r="71" spans="1:8" x14ac:dyDescent="0.35">
      <c r="A71" s="1">
        <v>45604</v>
      </c>
      <c r="B71" s="9">
        <v>119452.03</v>
      </c>
      <c r="C71" s="9">
        <v>118879.35</v>
      </c>
      <c r="D71" s="2">
        <v>572.67999999999995</v>
      </c>
      <c r="E71" s="3">
        <v>4.8173210000000003E-3</v>
      </c>
      <c r="F71" s="3">
        <v>3.75684E-3</v>
      </c>
      <c r="G71" s="3">
        <v>3.7498038697994338E-3</v>
      </c>
      <c r="H71" s="3">
        <f>returns_pnl[[#This Row],[portfolio_simple_return]]-returns_pnl[[#This Row],[B.simple_return]]</f>
        <v>1.0604810000000003E-3</v>
      </c>
    </row>
    <row r="72" spans="1:8" x14ac:dyDescent="0.35">
      <c r="A72" s="1">
        <v>45607</v>
      </c>
      <c r="B72" s="9">
        <v>119002.68</v>
      </c>
      <c r="C72" s="9">
        <v>119452.03</v>
      </c>
      <c r="D72" s="2">
        <v>-449.35</v>
      </c>
      <c r="E72" s="3">
        <v>-3.7617610000000002E-3</v>
      </c>
      <c r="F72" s="3">
        <v>9.6904999999999995E-4</v>
      </c>
      <c r="G72" s="3">
        <v>9.6858443383637458E-4</v>
      </c>
      <c r="H72" s="3">
        <f>returns_pnl[[#This Row],[portfolio_simple_return]]-returns_pnl[[#This Row],[B.simple_return]]</f>
        <v>-4.7308109999999997E-3</v>
      </c>
    </row>
    <row r="73" spans="1:8" x14ac:dyDescent="0.35">
      <c r="A73" s="1">
        <v>45608</v>
      </c>
      <c r="B73" s="9">
        <v>117732.08</v>
      </c>
      <c r="C73" s="9">
        <v>119002.68</v>
      </c>
      <c r="D73" s="2">
        <v>-1270.5999999999999</v>
      </c>
      <c r="E73" s="3">
        <v>-1.0677071E-2</v>
      </c>
      <c r="F73" s="3">
        <v>-2.8926799999999999E-3</v>
      </c>
      <c r="G73" s="3">
        <v>-2.8968743715660776E-3</v>
      </c>
      <c r="H73" s="3">
        <f>returns_pnl[[#This Row],[portfolio_simple_return]]-returns_pnl[[#This Row],[B.simple_return]]</f>
        <v>-7.7843909999999999E-3</v>
      </c>
    </row>
    <row r="74" spans="1:8" x14ac:dyDescent="0.35">
      <c r="A74" s="1">
        <v>45609</v>
      </c>
      <c r="B74" s="9">
        <v>115950.14</v>
      </c>
      <c r="C74" s="9">
        <v>117732.08</v>
      </c>
      <c r="D74" s="2">
        <v>-1781.94</v>
      </c>
      <c r="E74" s="3">
        <v>-1.5135552E-2</v>
      </c>
      <c r="F74" s="3">
        <v>2.3228999999999999E-4</v>
      </c>
      <c r="G74" s="3">
        <v>2.322595101076364E-4</v>
      </c>
      <c r="H74" s="3">
        <f>returns_pnl[[#This Row],[portfolio_simple_return]]-returns_pnl[[#This Row],[B.simple_return]]</f>
        <v>-1.5367842E-2</v>
      </c>
    </row>
    <row r="75" spans="1:8" x14ac:dyDescent="0.35">
      <c r="A75" s="1">
        <v>45610</v>
      </c>
      <c r="B75" s="9">
        <v>115152.03</v>
      </c>
      <c r="C75" s="9">
        <v>115950.14</v>
      </c>
      <c r="D75" s="2">
        <v>-798.11</v>
      </c>
      <c r="E75" s="3">
        <v>-6.8832169999999996E-3</v>
      </c>
      <c r="F75" s="3">
        <v>-6.0497399999999996E-3</v>
      </c>
      <c r="G75" s="3">
        <v>-6.0681150291174617E-3</v>
      </c>
      <c r="H75" s="3">
        <f>returns_pnl[[#This Row],[portfolio_simple_return]]-returns_pnl[[#This Row],[B.simple_return]]</f>
        <v>-8.33477E-4</v>
      </c>
    </row>
    <row r="76" spans="1:8" x14ac:dyDescent="0.35">
      <c r="A76" s="1">
        <v>45611</v>
      </c>
      <c r="B76" s="9">
        <v>112463.05</v>
      </c>
      <c r="C76" s="9">
        <v>115152.03</v>
      </c>
      <c r="D76" s="2">
        <v>-2688.98</v>
      </c>
      <c r="E76" s="3">
        <v>-2.3351563999999998E-2</v>
      </c>
      <c r="F76" s="3">
        <v>-1.320352E-2</v>
      </c>
      <c r="G76" s="3">
        <v>-1.3291463960568205E-2</v>
      </c>
      <c r="H76" s="3">
        <f>returns_pnl[[#This Row],[portfolio_simple_return]]-returns_pnl[[#This Row],[B.simple_return]]</f>
        <v>-1.0148043999999998E-2</v>
      </c>
    </row>
    <row r="77" spans="1:8" x14ac:dyDescent="0.35">
      <c r="A77" s="1">
        <v>45614</v>
      </c>
      <c r="B77" s="9">
        <v>112986.59</v>
      </c>
      <c r="C77" s="9">
        <v>112463.05</v>
      </c>
      <c r="D77" s="2">
        <v>523.54</v>
      </c>
      <c r="E77" s="3">
        <v>4.655218E-3</v>
      </c>
      <c r="F77" s="3">
        <v>3.9178099999999999E-3</v>
      </c>
      <c r="G77" s="3">
        <v>3.9101598241076656E-3</v>
      </c>
      <c r="H77" s="3">
        <f>returns_pnl[[#This Row],[portfolio_simple_return]]-returns_pnl[[#This Row],[B.simple_return]]</f>
        <v>7.3740800000000016E-4</v>
      </c>
    </row>
    <row r="78" spans="1:8" x14ac:dyDescent="0.35">
      <c r="A78" s="1">
        <v>45615</v>
      </c>
      <c r="B78" s="9">
        <v>113206.45</v>
      </c>
      <c r="C78" s="9">
        <v>112986.59</v>
      </c>
      <c r="D78" s="2">
        <v>219.86</v>
      </c>
      <c r="E78" s="3">
        <v>1.945895E-3</v>
      </c>
      <c r="F78" s="3">
        <v>3.9636100000000002E-3</v>
      </c>
      <c r="G78" s="3">
        <v>3.9557737052673715E-3</v>
      </c>
      <c r="H78" s="3">
        <f>returns_pnl[[#This Row],[portfolio_simple_return]]-returns_pnl[[#This Row],[B.simple_return]]</f>
        <v>-2.0177150000000002E-3</v>
      </c>
    </row>
    <row r="79" spans="1:8" x14ac:dyDescent="0.35">
      <c r="A79" s="1">
        <v>45616</v>
      </c>
      <c r="B79" s="9">
        <v>113218.23</v>
      </c>
      <c r="C79" s="9">
        <v>113206.45</v>
      </c>
      <c r="D79" s="2">
        <v>11.78</v>
      </c>
      <c r="E79" s="3">
        <v>1.04058E-4</v>
      </c>
      <c r="F79" s="3">
        <v>2.1970000000000001E-5</v>
      </c>
      <c r="G79" s="3">
        <v>2.1970426117316337E-5</v>
      </c>
      <c r="H79" s="3">
        <f>returns_pnl[[#This Row],[portfolio_simple_return]]-returns_pnl[[#This Row],[B.simple_return]]</f>
        <v>8.2087999999999991E-5</v>
      </c>
    </row>
    <row r="80" spans="1:8" x14ac:dyDescent="0.35">
      <c r="A80" s="1">
        <v>45617</v>
      </c>
      <c r="B80" s="9">
        <v>114538.22</v>
      </c>
      <c r="C80" s="9">
        <v>113218.23</v>
      </c>
      <c r="D80" s="2">
        <v>1319.99</v>
      </c>
      <c r="E80" s="3">
        <v>1.1658811999999999E-2</v>
      </c>
      <c r="F80" s="3">
        <v>5.3404400000000001E-3</v>
      </c>
      <c r="G80" s="3">
        <v>5.3262353051749837E-3</v>
      </c>
      <c r="H80" s="3">
        <f>returns_pnl[[#This Row],[portfolio_simple_return]]-returns_pnl[[#This Row],[B.simple_return]]</f>
        <v>6.3183719999999992E-3</v>
      </c>
    </row>
    <row r="81" spans="1:8" x14ac:dyDescent="0.35">
      <c r="A81" s="1">
        <v>45618</v>
      </c>
      <c r="B81" s="9">
        <v>115084.99</v>
      </c>
      <c r="C81" s="9">
        <v>114538.22</v>
      </c>
      <c r="D81" s="2">
        <v>546.77</v>
      </c>
      <c r="E81" s="3">
        <v>4.7736899999999997E-3</v>
      </c>
      <c r="F81" s="3">
        <v>3.4679799999999998E-3</v>
      </c>
      <c r="G81" s="3">
        <v>3.4619792004100735E-3</v>
      </c>
      <c r="H81" s="3">
        <f>returns_pnl[[#This Row],[portfolio_simple_return]]-returns_pnl[[#This Row],[B.simple_return]]</f>
        <v>1.3057099999999999E-3</v>
      </c>
    </row>
    <row r="82" spans="1:8" x14ac:dyDescent="0.35">
      <c r="A82" s="1">
        <v>45621</v>
      </c>
      <c r="B82" s="9">
        <v>116038.44</v>
      </c>
      <c r="C82" s="9">
        <v>115084.99</v>
      </c>
      <c r="D82" s="2">
        <v>953.45</v>
      </c>
      <c r="E82" s="3">
        <v>8.2847470000000003E-3</v>
      </c>
      <c r="F82" s="3">
        <v>3.0204300000000002E-3</v>
      </c>
      <c r="G82" s="3">
        <v>3.015882072251307E-3</v>
      </c>
      <c r="H82" s="3">
        <f>returns_pnl[[#This Row],[portfolio_simple_return]]-returns_pnl[[#This Row],[B.simple_return]]</f>
        <v>5.2643170000000001E-3</v>
      </c>
    </row>
    <row r="83" spans="1:8" x14ac:dyDescent="0.35">
      <c r="A83" s="1">
        <v>45622</v>
      </c>
      <c r="B83" s="9">
        <v>116461.55</v>
      </c>
      <c r="C83" s="9">
        <v>116038.44</v>
      </c>
      <c r="D83" s="2">
        <v>423.11</v>
      </c>
      <c r="E83" s="3">
        <v>3.6462920000000002E-3</v>
      </c>
      <c r="F83" s="3">
        <v>5.7220400000000003E-3</v>
      </c>
      <c r="G83" s="3">
        <v>5.7057361888066833E-3</v>
      </c>
      <c r="H83" s="3">
        <f>returns_pnl[[#This Row],[portfolio_simple_return]]-returns_pnl[[#This Row],[B.simple_return]]</f>
        <v>-2.0757480000000001E-3</v>
      </c>
    </row>
    <row r="84" spans="1:8" x14ac:dyDescent="0.35">
      <c r="A84" s="1">
        <v>45623</v>
      </c>
      <c r="B84" s="9">
        <v>114970</v>
      </c>
      <c r="C84" s="9">
        <v>116461.55</v>
      </c>
      <c r="D84" s="2">
        <v>-1491.55</v>
      </c>
      <c r="E84" s="3">
        <v>-1.2807231000000001E-2</v>
      </c>
      <c r="F84" s="3">
        <v>-3.8013000000000001E-3</v>
      </c>
      <c r="G84" s="3">
        <v>-3.8085396153747638E-3</v>
      </c>
      <c r="H84" s="3">
        <f>returns_pnl[[#This Row],[portfolio_simple_return]]-returns_pnl[[#This Row],[B.simple_return]]</f>
        <v>-9.005931E-3</v>
      </c>
    </row>
    <row r="85" spans="1:8" x14ac:dyDescent="0.35">
      <c r="A85" s="1">
        <v>45625</v>
      </c>
      <c r="B85" s="9">
        <v>116240.48</v>
      </c>
      <c r="C85" s="9">
        <v>114970</v>
      </c>
      <c r="D85" s="2">
        <v>1270.48</v>
      </c>
      <c r="E85" s="3">
        <v>1.1050535E-2</v>
      </c>
      <c r="F85" s="3">
        <v>5.6078400000000002E-3</v>
      </c>
      <c r="G85" s="3">
        <v>5.5921788939180331E-3</v>
      </c>
      <c r="H85" s="3">
        <f>returns_pnl[[#This Row],[portfolio_simple_return]]-returns_pnl[[#This Row],[B.simple_return]]</f>
        <v>5.442695E-3</v>
      </c>
    </row>
    <row r="86" spans="1:8" x14ac:dyDescent="0.35">
      <c r="A86" s="1">
        <v>45628</v>
      </c>
      <c r="B86" s="9">
        <v>118482.6</v>
      </c>
      <c r="C86" s="9">
        <v>116240.48</v>
      </c>
      <c r="D86" s="2">
        <v>2242.12</v>
      </c>
      <c r="E86" s="3">
        <v>1.9288632999999999E-2</v>
      </c>
      <c r="F86" s="3">
        <v>2.44845E-3</v>
      </c>
      <c r="G86" s="3">
        <v>2.4454606033056034E-3</v>
      </c>
      <c r="H86" s="3">
        <f>returns_pnl[[#This Row],[portfolio_simple_return]]-returns_pnl[[#This Row],[B.simple_return]]</f>
        <v>1.6840182999999998E-2</v>
      </c>
    </row>
    <row r="87" spans="1:8" x14ac:dyDescent="0.35">
      <c r="A87" s="1">
        <v>45629</v>
      </c>
      <c r="B87" s="9">
        <v>118438.27</v>
      </c>
      <c r="C87" s="9">
        <v>118482.6</v>
      </c>
      <c r="D87" s="2">
        <v>-44.33</v>
      </c>
      <c r="E87" s="3">
        <v>-3.7414799999999998E-4</v>
      </c>
      <c r="F87" s="3">
        <v>4.5145E-4</v>
      </c>
      <c r="G87" s="3">
        <v>4.5135046310470323E-4</v>
      </c>
      <c r="H87" s="3">
        <f>returns_pnl[[#This Row],[portfolio_simple_return]]-returns_pnl[[#This Row],[B.simple_return]]</f>
        <v>-8.2559799999999998E-4</v>
      </c>
    </row>
    <row r="88" spans="1:8" x14ac:dyDescent="0.35">
      <c r="A88" s="1">
        <v>45630</v>
      </c>
      <c r="B88" s="9">
        <v>125002.32</v>
      </c>
      <c r="C88" s="9">
        <v>118438.27</v>
      </c>
      <c r="D88" s="2">
        <v>6564.05</v>
      </c>
      <c r="E88" s="3">
        <v>5.5421697999999998E-2</v>
      </c>
      <c r="F88" s="3">
        <v>6.0513600000000004E-3</v>
      </c>
      <c r="G88" s="3">
        <v>6.0331237505021089E-3</v>
      </c>
      <c r="H88" s="3">
        <f>returns_pnl[[#This Row],[portfolio_simple_return]]-returns_pnl[[#This Row],[B.simple_return]]</f>
        <v>4.9370338E-2</v>
      </c>
    </row>
    <row r="89" spans="1:8" x14ac:dyDescent="0.35">
      <c r="A89" s="1">
        <v>45631</v>
      </c>
      <c r="B89" s="9">
        <v>123124.1</v>
      </c>
      <c r="C89" s="9">
        <v>125002.32</v>
      </c>
      <c r="D89" s="2">
        <v>-1878.22</v>
      </c>
      <c r="E89" s="3">
        <v>-1.5025481E-2</v>
      </c>
      <c r="F89" s="3">
        <v>-1.8697099999999999E-3</v>
      </c>
      <c r="G89" s="3">
        <v>-1.8714648272306858E-3</v>
      </c>
      <c r="H89" s="3">
        <f>returns_pnl[[#This Row],[portfolio_simple_return]]-returns_pnl[[#This Row],[B.simple_return]]</f>
        <v>-1.3155771E-2</v>
      </c>
    </row>
    <row r="90" spans="1:8" x14ac:dyDescent="0.35">
      <c r="A90" s="1">
        <v>45632</v>
      </c>
      <c r="B90" s="9">
        <v>124211.03</v>
      </c>
      <c r="C90" s="9">
        <v>123124.1</v>
      </c>
      <c r="D90" s="2">
        <v>1086.93</v>
      </c>
      <c r="E90" s="3">
        <v>8.8279220000000002E-3</v>
      </c>
      <c r="F90" s="3">
        <v>2.4954299999999999E-3</v>
      </c>
      <c r="G90" s="3">
        <v>2.4923196558417739E-3</v>
      </c>
      <c r="H90" s="3">
        <f>returns_pnl[[#This Row],[portfolio_simple_return]]-returns_pnl[[#This Row],[B.simple_return]]</f>
        <v>6.3324920000000003E-3</v>
      </c>
    </row>
    <row r="91" spans="1:8" x14ac:dyDescent="0.35">
      <c r="A91" s="1">
        <v>45635</v>
      </c>
      <c r="B91" s="9">
        <v>120340.5</v>
      </c>
      <c r="C91" s="9">
        <v>124211.03</v>
      </c>
      <c r="D91" s="2">
        <v>-3870.53</v>
      </c>
      <c r="E91" s="3">
        <v>-3.1160920000000002E-2</v>
      </c>
      <c r="F91" s="3">
        <v>-6.1442299999999997E-3</v>
      </c>
      <c r="G91" s="3">
        <v>-6.1631802121963038E-3</v>
      </c>
      <c r="H91" s="3">
        <f>returns_pnl[[#This Row],[portfolio_simple_return]]-returns_pnl[[#This Row],[B.simple_return]]</f>
        <v>-2.5016690000000001E-2</v>
      </c>
    </row>
    <row r="92" spans="1:8" x14ac:dyDescent="0.35">
      <c r="A92" s="1">
        <v>45636</v>
      </c>
      <c r="B92" s="9">
        <v>119586.2</v>
      </c>
      <c r="C92" s="9">
        <v>120340.5</v>
      </c>
      <c r="D92" s="2">
        <v>-754.3</v>
      </c>
      <c r="E92" s="3">
        <v>-6.268048E-3</v>
      </c>
      <c r="F92" s="3">
        <v>-2.9638899999999998E-3</v>
      </c>
      <c r="G92" s="3">
        <v>-2.9682940713744561E-3</v>
      </c>
      <c r="H92" s="3">
        <f>returns_pnl[[#This Row],[portfolio_simple_return]]-returns_pnl[[#This Row],[B.simple_return]]</f>
        <v>-3.3041580000000002E-3</v>
      </c>
    </row>
    <row r="93" spans="1:8" x14ac:dyDescent="0.35">
      <c r="A93" s="1">
        <v>45637</v>
      </c>
      <c r="B93" s="9">
        <v>122445.69</v>
      </c>
      <c r="C93" s="9">
        <v>119586.2</v>
      </c>
      <c r="D93" s="2">
        <v>2859.49</v>
      </c>
      <c r="E93" s="3">
        <v>2.3911538E-2</v>
      </c>
      <c r="F93" s="3">
        <v>8.1658200000000007E-3</v>
      </c>
      <c r="G93" s="3">
        <v>8.1326619328853031E-3</v>
      </c>
      <c r="H93" s="3">
        <f>returns_pnl[[#This Row],[portfolio_simple_return]]-returns_pnl[[#This Row],[B.simple_return]]</f>
        <v>1.5745717999999999E-2</v>
      </c>
    </row>
    <row r="94" spans="1:8" x14ac:dyDescent="0.35">
      <c r="A94" s="1">
        <v>45638</v>
      </c>
      <c r="B94" s="9">
        <v>121209.77</v>
      </c>
      <c r="C94" s="9">
        <v>122445.69</v>
      </c>
      <c r="D94" s="2">
        <v>-1235.92</v>
      </c>
      <c r="E94" s="3">
        <v>-1.0093618E-2</v>
      </c>
      <c r="F94" s="3">
        <v>-5.4140300000000002E-3</v>
      </c>
      <c r="G94" s="3">
        <v>-5.4287410919564485E-3</v>
      </c>
      <c r="H94" s="3">
        <f>returns_pnl[[#This Row],[portfolio_simple_return]]-returns_pnl[[#This Row],[B.simple_return]]</f>
        <v>-4.6795880000000002E-3</v>
      </c>
    </row>
    <row r="95" spans="1:8" x14ac:dyDescent="0.35">
      <c r="A95" s="1">
        <v>45639</v>
      </c>
      <c r="B95" s="9">
        <v>129130.74</v>
      </c>
      <c r="C95" s="9">
        <v>121209.77</v>
      </c>
      <c r="D95" s="2">
        <v>7920.97</v>
      </c>
      <c r="E95" s="3">
        <v>6.5349270000000001E-2</v>
      </c>
      <c r="F95" s="3">
        <v>-2.6440000000000001E-5</v>
      </c>
      <c r="G95" s="3">
        <v>-2.6441167577431051E-5</v>
      </c>
      <c r="H95" s="3">
        <f>returns_pnl[[#This Row],[portfolio_simple_return]]-returns_pnl[[#This Row],[B.simple_return]]</f>
        <v>6.5375710000000004E-2</v>
      </c>
    </row>
    <row r="96" spans="1:8" x14ac:dyDescent="0.35">
      <c r="A96" s="1">
        <v>45642</v>
      </c>
      <c r="B96" s="9">
        <v>132975.12</v>
      </c>
      <c r="C96" s="9">
        <v>129130.74</v>
      </c>
      <c r="D96" s="2">
        <v>3844.38</v>
      </c>
      <c r="E96" s="3">
        <v>2.9771222999999999E-2</v>
      </c>
      <c r="F96" s="3">
        <v>3.7993200000000001E-3</v>
      </c>
      <c r="G96" s="3">
        <v>3.7921163249597686E-3</v>
      </c>
      <c r="H96" s="3">
        <f>returns_pnl[[#This Row],[portfolio_simple_return]]-returns_pnl[[#This Row],[B.simple_return]]</f>
        <v>2.5971902999999998E-2</v>
      </c>
    </row>
    <row r="97" spans="1:8" x14ac:dyDescent="0.35">
      <c r="A97" s="1">
        <v>45643</v>
      </c>
      <c r="B97" s="9">
        <v>128347.59</v>
      </c>
      <c r="C97" s="9">
        <v>132975.12</v>
      </c>
      <c r="D97" s="2">
        <v>-4627.53</v>
      </c>
      <c r="E97" s="3">
        <v>-3.4799969E-2</v>
      </c>
      <c r="F97" s="3">
        <v>-3.8639600000000001E-3</v>
      </c>
      <c r="G97" s="3">
        <v>-3.871444022762897E-3</v>
      </c>
      <c r="H97" s="3">
        <f>returns_pnl[[#This Row],[portfolio_simple_return]]-returns_pnl[[#This Row],[B.simple_return]]</f>
        <v>-3.0936009E-2</v>
      </c>
    </row>
    <row r="98" spans="1:8" x14ac:dyDescent="0.35">
      <c r="A98" s="1">
        <v>45644</v>
      </c>
      <c r="B98" s="9">
        <v>122452.24</v>
      </c>
      <c r="C98" s="9">
        <v>128347.59</v>
      </c>
      <c r="D98" s="2">
        <v>-5895.35</v>
      </c>
      <c r="E98" s="3">
        <v>-4.5932689999999998E-2</v>
      </c>
      <c r="F98" s="3">
        <v>-2.9492890000000001E-2</v>
      </c>
      <c r="G98" s="3">
        <v>-2.9936554508987644E-2</v>
      </c>
      <c r="H98" s="3">
        <f>returns_pnl[[#This Row],[portfolio_simple_return]]-returns_pnl[[#This Row],[B.simple_return]]</f>
        <v>-1.6439799999999997E-2</v>
      </c>
    </row>
    <row r="99" spans="1:8" x14ac:dyDescent="0.35">
      <c r="A99" s="1">
        <v>45645</v>
      </c>
      <c r="B99" s="9">
        <v>123078.68</v>
      </c>
      <c r="C99" s="9">
        <v>122452.24</v>
      </c>
      <c r="D99" s="2">
        <v>626.44000000000005</v>
      </c>
      <c r="E99" s="3">
        <v>5.1157909999999997E-3</v>
      </c>
      <c r="F99" s="3">
        <v>-8.6510000000000005E-4</v>
      </c>
      <c r="G99" s="3">
        <v>-8.6547345775283581E-4</v>
      </c>
      <c r="H99" s="3">
        <f>returns_pnl[[#This Row],[portfolio_simple_return]]-returns_pnl[[#This Row],[B.simple_return]]</f>
        <v>5.9808909999999995E-3</v>
      </c>
    </row>
    <row r="100" spans="1:8" x14ac:dyDescent="0.35">
      <c r="A100" s="1">
        <v>45646</v>
      </c>
      <c r="B100" s="9">
        <v>124891.81</v>
      </c>
      <c r="C100" s="9">
        <v>123078.68</v>
      </c>
      <c r="D100" s="2">
        <v>1813.13</v>
      </c>
      <c r="E100" s="3">
        <v>1.4731470999999999E-2</v>
      </c>
      <c r="F100" s="3">
        <v>1.0869119999999999E-2</v>
      </c>
      <c r="G100" s="3">
        <v>1.0810476252410451E-2</v>
      </c>
      <c r="H100" s="3">
        <f>returns_pnl[[#This Row],[portfolio_simple_return]]-returns_pnl[[#This Row],[B.simple_return]]</f>
        <v>3.862351E-3</v>
      </c>
    </row>
    <row r="101" spans="1:8" x14ac:dyDescent="0.35">
      <c r="A101" s="1">
        <v>45649</v>
      </c>
      <c r="B101" s="9">
        <v>127917.85</v>
      </c>
      <c r="C101" s="9">
        <v>124891.81</v>
      </c>
      <c r="D101" s="2">
        <v>3026.04</v>
      </c>
      <c r="E101" s="3">
        <v>2.4229291E-2</v>
      </c>
      <c r="F101" s="3">
        <v>7.2873199999999999E-3</v>
      </c>
      <c r="G101" s="3">
        <v>7.2608954754625398E-3</v>
      </c>
      <c r="H101" s="3">
        <f>returns_pnl[[#This Row],[portfolio_simple_return]]-returns_pnl[[#This Row],[B.simple_return]]</f>
        <v>1.6941971E-2</v>
      </c>
    </row>
    <row r="102" spans="1:8" x14ac:dyDescent="0.35">
      <c r="A102" s="1">
        <v>45650</v>
      </c>
      <c r="B102" s="9">
        <v>130053.35</v>
      </c>
      <c r="C102" s="9">
        <v>127917.85</v>
      </c>
      <c r="D102" s="2">
        <v>2135.5</v>
      </c>
      <c r="E102" s="3">
        <v>1.6694308000000001E-2</v>
      </c>
      <c r="F102" s="3">
        <v>1.1042720000000001E-2</v>
      </c>
      <c r="G102" s="3">
        <v>1.0982197273831982E-2</v>
      </c>
      <c r="H102" s="3">
        <f>returns_pnl[[#This Row],[portfolio_simple_return]]-returns_pnl[[#This Row],[B.simple_return]]</f>
        <v>5.6515880000000008E-3</v>
      </c>
    </row>
    <row r="103" spans="1:8" x14ac:dyDescent="0.35">
      <c r="A103" s="1">
        <v>45652</v>
      </c>
      <c r="B103" s="9">
        <v>130498.14</v>
      </c>
      <c r="C103" s="9">
        <v>130053.35</v>
      </c>
      <c r="D103" s="2">
        <v>444.79</v>
      </c>
      <c r="E103" s="3">
        <v>3.4200580000000001E-3</v>
      </c>
      <c r="F103" s="3">
        <v>-4.0562999999999998E-4</v>
      </c>
      <c r="G103" s="3">
        <v>-4.0570874146761795E-4</v>
      </c>
      <c r="H103" s="3">
        <f>returns_pnl[[#This Row],[portfolio_simple_return]]-returns_pnl[[#This Row],[B.simple_return]]</f>
        <v>3.8256880000000003E-3</v>
      </c>
    </row>
    <row r="104" spans="1:8" x14ac:dyDescent="0.35">
      <c r="A104" s="1">
        <v>45653</v>
      </c>
      <c r="B104" s="9">
        <v>128996.7</v>
      </c>
      <c r="C104" s="9">
        <v>130498.14</v>
      </c>
      <c r="D104" s="2">
        <v>-1501.44</v>
      </c>
      <c r="E104" s="3">
        <v>-1.1505451E-2</v>
      </c>
      <c r="F104" s="3">
        <v>-1.105574E-2</v>
      </c>
      <c r="G104" s="3">
        <v>-1.111730467559637E-2</v>
      </c>
      <c r="H104" s="3">
        <f>returns_pnl[[#This Row],[portfolio_simple_return]]-returns_pnl[[#This Row],[B.simple_return]]</f>
        <v>-4.4971100000000021E-4</v>
      </c>
    </row>
    <row r="105" spans="1:8" x14ac:dyDescent="0.35">
      <c r="A105" s="1">
        <v>45656</v>
      </c>
      <c r="B105" s="9">
        <v>126788.66</v>
      </c>
      <c r="C105" s="9">
        <v>128996.7</v>
      </c>
      <c r="D105" s="2">
        <v>-2208.04</v>
      </c>
      <c r="E105" s="3">
        <v>-1.7117027E-2</v>
      </c>
      <c r="F105" s="3">
        <v>-1.070201E-2</v>
      </c>
      <c r="G105" s="3">
        <v>-1.0759690191101182E-2</v>
      </c>
      <c r="H105" s="3">
        <f>returns_pnl[[#This Row],[portfolio_simple_return]]-returns_pnl[[#This Row],[B.simple_return]]</f>
        <v>-6.4150170000000003E-3</v>
      </c>
    </row>
    <row r="106" spans="1:8" x14ac:dyDescent="0.35">
      <c r="A106" s="1">
        <v>45657</v>
      </c>
      <c r="B106" s="9">
        <v>125811.71</v>
      </c>
      <c r="C106" s="9">
        <v>126788.66</v>
      </c>
      <c r="D106" s="2">
        <v>-976.95</v>
      </c>
      <c r="E106" s="3">
        <v>-7.7053419999999996E-3</v>
      </c>
      <c r="F106" s="3">
        <v>-4.2847900000000001E-3</v>
      </c>
      <c r="G106" s="3">
        <v>-4.2939964541345611E-3</v>
      </c>
      <c r="H106" s="3">
        <f>returns_pnl[[#This Row],[portfolio_simple_return]]-returns_pnl[[#This Row],[B.simple_return]]</f>
        <v>-3.4205519999999994E-3</v>
      </c>
    </row>
    <row r="107" spans="1:8" x14ac:dyDescent="0.35">
      <c r="A107" s="1">
        <v>45659</v>
      </c>
      <c r="B107" s="9">
        <v>126756.37</v>
      </c>
      <c r="C107" s="9">
        <v>125811.71</v>
      </c>
      <c r="D107" s="2">
        <v>944.66</v>
      </c>
      <c r="E107" s="3">
        <v>7.5085220000000001E-3</v>
      </c>
      <c r="F107" s="3">
        <v>-2.2238700000000002E-3</v>
      </c>
      <c r="G107" s="3">
        <v>-2.2263497925529528E-3</v>
      </c>
      <c r="H107" s="3">
        <f>returns_pnl[[#This Row],[portfolio_simple_return]]-returns_pnl[[#This Row],[B.simple_return]]</f>
        <v>9.7323919999999994E-3</v>
      </c>
    </row>
    <row r="108" spans="1:8" x14ac:dyDescent="0.35">
      <c r="A108" s="1">
        <v>45660</v>
      </c>
      <c r="B108" s="9">
        <v>129059.58</v>
      </c>
      <c r="C108" s="9">
        <v>126756.37</v>
      </c>
      <c r="D108" s="2">
        <v>2303.21</v>
      </c>
      <c r="E108" s="3">
        <v>1.8170368999999999E-2</v>
      </c>
      <c r="F108" s="3">
        <v>1.259596E-2</v>
      </c>
      <c r="G108" s="3">
        <v>1.2517287272659085E-2</v>
      </c>
      <c r="H108" s="3">
        <f>returns_pnl[[#This Row],[portfolio_simple_return]]-returns_pnl[[#This Row],[B.simple_return]]</f>
        <v>5.5744089999999989E-3</v>
      </c>
    </row>
    <row r="109" spans="1:8" x14ac:dyDescent="0.35">
      <c r="A109" s="1">
        <v>45663</v>
      </c>
      <c r="B109" s="9">
        <v>129705.75</v>
      </c>
      <c r="C109" s="9">
        <v>129059.58</v>
      </c>
      <c r="D109" s="2">
        <v>646.16999999999996</v>
      </c>
      <c r="E109" s="3">
        <v>5.0067569999999997E-3</v>
      </c>
      <c r="F109" s="3">
        <v>5.5380999999999998E-3</v>
      </c>
      <c r="G109" s="3">
        <v>5.5228222624888485E-3</v>
      </c>
      <c r="H109" s="3">
        <f>returns_pnl[[#This Row],[portfolio_simple_return]]-returns_pnl[[#This Row],[B.simple_return]]</f>
        <v>-5.3134300000000009E-4</v>
      </c>
    </row>
    <row r="110" spans="1:8" x14ac:dyDescent="0.35">
      <c r="A110" s="1">
        <v>45664</v>
      </c>
      <c r="B110" s="9">
        <v>127900.97</v>
      </c>
      <c r="C110" s="9">
        <v>129705.75</v>
      </c>
      <c r="D110" s="2">
        <v>-1804.78</v>
      </c>
      <c r="E110" s="3">
        <v>-1.3914418E-2</v>
      </c>
      <c r="F110" s="3">
        <v>-1.11039E-2</v>
      </c>
      <c r="G110" s="3">
        <v>-1.1166004769812079E-2</v>
      </c>
      <c r="H110" s="3">
        <f>returns_pnl[[#This Row],[portfolio_simple_return]]-returns_pnl[[#This Row],[B.simple_return]]</f>
        <v>-2.8105179999999997E-3</v>
      </c>
    </row>
    <row r="111" spans="1:8" x14ac:dyDescent="0.35">
      <c r="A111" s="1">
        <v>45665</v>
      </c>
      <c r="B111" s="9">
        <v>128205.74</v>
      </c>
      <c r="C111" s="9">
        <v>127900.97</v>
      </c>
      <c r="D111" s="2">
        <v>304.77</v>
      </c>
      <c r="E111" s="3">
        <v>2.3828590000000002E-3</v>
      </c>
      <c r="F111" s="3">
        <v>1.56032E-3</v>
      </c>
      <c r="G111" s="3">
        <v>1.5591077352826652E-3</v>
      </c>
      <c r="H111" s="3">
        <f>returns_pnl[[#This Row],[portfolio_simple_return]]-returns_pnl[[#This Row],[B.simple_return]]</f>
        <v>8.2253900000000017E-4</v>
      </c>
    </row>
    <row r="112" spans="1:8" x14ac:dyDescent="0.35">
      <c r="A112" s="1">
        <v>45667</v>
      </c>
      <c r="B112" s="9">
        <v>125183.38</v>
      </c>
      <c r="C112" s="9">
        <v>128205.74</v>
      </c>
      <c r="D112" s="2">
        <v>-3022.36</v>
      </c>
      <c r="E112" s="3">
        <v>-2.3574296000000002E-2</v>
      </c>
      <c r="F112" s="3">
        <v>-1.5411650000000001E-2</v>
      </c>
      <c r="G112" s="3">
        <v>-1.5531644353894208E-2</v>
      </c>
      <c r="H112" s="3">
        <f>returns_pnl[[#This Row],[portfolio_simple_return]]-returns_pnl[[#This Row],[B.simple_return]]</f>
        <v>-8.1626460000000008E-3</v>
      </c>
    </row>
    <row r="113" spans="1:8" x14ac:dyDescent="0.35">
      <c r="A113" s="1">
        <v>45670</v>
      </c>
      <c r="B113" s="9">
        <v>125825.59</v>
      </c>
      <c r="C113" s="9">
        <v>125183.38</v>
      </c>
      <c r="D113" s="2">
        <v>642.21</v>
      </c>
      <c r="E113" s="3">
        <v>5.1301539999999996E-3</v>
      </c>
      <c r="F113" s="3">
        <v>1.57541E-3</v>
      </c>
      <c r="G113" s="3">
        <v>1.5741742695762329E-3</v>
      </c>
      <c r="H113" s="3">
        <f>returns_pnl[[#This Row],[portfolio_simple_return]]-returns_pnl[[#This Row],[B.simple_return]]</f>
        <v>3.5547439999999994E-3</v>
      </c>
    </row>
    <row r="114" spans="1:8" x14ac:dyDescent="0.35">
      <c r="A114" s="1">
        <v>45671</v>
      </c>
      <c r="B114" s="9">
        <v>124926.23</v>
      </c>
      <c r="C114" s="9">
        <v>125825.59</v>
      </c>
      <c r="D114" s="2">
        <v>-899.36</v>
      </c>
      <c r="E114" s="3">
        <v>-7.1476719999999999E-3</v>
      </c>
      <c r="F114" s="3">
        <v>1.1462899999999999E-3</v>
      </c>
      <c r="G114" s="3">
        <v>1.1456334044925851E-3</v>
      </c>
      <c r="H114" s="3">
        <f>returns_pnl[[#This Row],[portfolio_simple_return]]-returns_pnl[[#This Row],[B.simple_return]]</f>
        <v>-8.2939620000000002E-3</v>
      </c>
    </row>
    <row r="115" spans="1:8" x14ac:dyDescent="0.35">
      <c r="A115" s="1">
        <v>45672</v>
      </c>
      <c r="B115" s="9">
        <v>127288.84</v>
      </c>
      <c r="C115" s="9">
        <v>124926.23</v>
      </c>
      <c r="D115" s="2">
        <v>2362.61</v>
      </c>
      <c r="E115" s="3">
        <v>1.8912041000000001E-2</v>
      </c>
      <c r="F115" s="3">
        <v>1.8312789999999999E-2</v>
      </c>
      <c r="G115" s="3">
        <v>1.8147132985426716E-2</v>
      </c>
      <c r="H115" s="3">
        <f>returns_pnl[[#This Row],[portfolio_simple_return]]-returns_pnl[[#This Row],[B.simple_return]]</f>
        <v>5.9925100000000203E-4</v>
      </c>
    </row>
    <row r="116" spans="1:8" x14ac:dyDescent="0.35">
      <c r="A116" s="1">
        <v>45673</v>
      </c>
      <c r="B116" s="9">
        <v>127895.8</v>
      </c>
      <c r="C116" s="9">
        <v>127288.84</v>
      </c>
      <c r="D116" s="2">
        <v>606.96</v>
      </c>
      <c r="E116" s="3">
        <v>4.7683680000000003E-3</v>
      </c>
      <c r="F116" s="3">
        <v>-2.1126399999999998E-3</v>
      </c>
      <c r="G116" s="3">
        <v>-2.1148717634666895E-3</v>
      </c>
      <c r="H116" s="3">
        <f>returns_pnl[[#This Row],[portfolio_simple_return]]-returns_pnl[[#This Row],[B.simple_return]]</f>
        <v>6.8810080000000001E-3</v>
      </c>
    </row>
    <row r="117" spans="1:8" x14ac:dyDescent="0.35">
      <c r="A117" s="1">
        <v>45674</v>
      </c>
      <c r="B117" s="9">
        <v>130663.3</v>
      </c>
      <c r="C117" s="9">
        <v>127895.8</v>
      </c>
      <c r="D117" s="2">
        <v>2767.5</v>
      </c>
      <c r="E117" s="3">
        <v>2.1638708999999999E-2</v>
      </c>
      <c r="F117" s="3">
        <v>9.9910099999999998E-3</v>
      </c>
      <c r="G117" s="3">
        <v>9.9414259357241096E-3</v>
      </c>
      <c r="H117" s="3">
        <f>returns_pnl[[#This Row],[portfolio_simple_return]]-returns_pnl[[#This Row],[B.simple_return]]</f>
        <v>1.1647698999999999E-2</v>
      </c>
    </row>
    <row r="118" spans="1:8" x14ac:dyDescent="0.35">
      <c r="A118" s="1">
        <v>45678</v>
      </c>
      <c r="B118" s="9">
        <v>131778.57</v>
      </c>
      <c r="C118" s="9">
        <v>130663.3</v>
      </c>
      <c r="D118" s="2">
        <v>1115.27</v>
      </c>
      <c r="E118" s="3">
        <v>8.53545E-3</v>
      </c>
      <c r="F118" s="3">
        <v>8.7682100000000002E-3</v>
      </c>
      <c r="G118" s="3">
        <v>8.7299967522312897E-3</v>
      </c>
      <c r="H118" s="3">
        <f>returns_pnl[[#This Row],[portfolio_simple_return]]-returns_pnl[[#This Row],[B.simple_return]]</f>
        <v>-2.3276000000000026E-4</v>
      </c>
    </row>
    <row r="119" spans="1:8" x14ac:dyDescent="0.35">
      <c r="A119" s="1">
        <v>45679</v>
      </c>
      <c r="B119" s="9">
        <v>132925.4</v>
      </c>
      <c r="C119" s="9">
        <v>131778.57</v>
      </c>
      <c r="D119" s="2">
        <v>1146.83</v>
      </c>
      <c r="E119" s="3">
        <v>8.7027049999999998E-3</v>
      </c>
      <c r="F119" s="3">
        <v>6.1379599999999996E-3</v>
      </c>
      <c r="G119" s="3">
        <v>6.1192005774427091E-3</v>
      </c>
      <c r="H119" s="3">
        <f>returns_pnl[[#This Row],[portfolio_simple_return]]-returns_pnl[[#This Row],[B.simple_return]]</f>
        <v>2.5647450000000002E-3</v>
      </c>
    </row>
    <row r="120" spans="1:8" x14ac:dyDescent="0.35">
      <c r="A120" s="1">
        <v>45680</v>
      </c>
      <c r="B120" s="9">
        <v>133777.04</v>
      </c>
      <c r="C120" s="9">
        <v>132925.4</v>
      </c>
      <c r="D120" s="2">
        <v>851.64</v>
      </c>
      <c r="E120" s="3">
        <v>6.4069019999999999E-3</v>
      </c>
      <c r="F120" s="3">
        <v>5.3135099999999996E-3</v>
      </c>
      <c r="G120" s="3">
        <v>5.2994450977238887E-3</v>
      </c>
      <c r="H120" s="3">
        <f>returns_pnl[[#This Row],[portfolio_simple_return]]-returns_pnl[[#This Row],[B.simple_return]]</f>
        <v>1.0933920000000003E-3</v>
      </c>
    </row>
    <row r="121" spans="1:8" x14ac:dyDescent="0.35">
      <c r="A121" s="1">
        <v>45681</v>
      </c>
      <c r="B121" s="9">
        <v>133910.79999999999</v>
      </c>
      <c r="C121" s="9">
        <v>133777.04</v>
      </c>
      <c r="D121" s="2">
        <v>133.76</v>
      </c>
      <c r="E121" s="3">
        <v>9.9987300000000008E-4</v>
      </c>
      <c r="F121" s="3">
        <v>-2.8551800000000001E-3</v>
      </c>
      <c r="G121" s="3">
        <v>-2.8592607828964826E-3</v>
      </c>
      <c r="H121" s="3">
        <f>returns_pnl[[#This Row],[portfolio_simple_return]]-returns_pnl[[#This Row],[B.simple_return]]</f>
        <v>3.8550530000000002E-3</v>
      </c>
    </row>
    <row r="122" spans="1:8" x14ac:dyDescent="0.35">
      <c r="A122" s="1">
        <v>45684</v>
      </c>
      <c r="B122" s="9">
        <v>122258.63</v>
      </c>
      <c r="C122" s="9">
        <v>133910.79999999999</v>
      </c>
      <c r="D122" s="2">
        <v>-11652.17</v>
      </c>
      <c r="E122" s="3">
        <v>-8.7014415999999997E-2</v>
      </c>
      <c r="F122" s="3">
        <v>-1.4580640000000001E-2</v>
      </c>
      <c r="G122" s="3">
        <v>-1.4687984883634318E-2</v>
      </c>
      <c r="H122" s="3">
        <f>returns_pnl[[#This Row],[portfolio_simple_return]]-returns_pnl[[#This Row],[B.simple_return]]</f>
        <v>-7.2433775999999991E-2</v>
      </c>
    </row>
    <row r="123" spans="1:8" x14ac:dyDescent="0.35">
      <c r="A123" s="1">
        <v>45685</v>
      </c>
      <c r="B123" s="9">
        <v>123655.14</v>
      </c>
      <c r="C123" s="9">
        <v>122258.63</v>
      </c>
      <c r="D123" s="2">
        <v>1396.51</v>
      </c>
      <c r="E123" s="3">
        <v>1.1422587999999999E-2</v>
      </c>
      <c r="F123" s="3">
        <v>9.2178E-3</v>
      </c>
      <c r="G123" s="3">
        <v>9.1755762546756169E-3</v>
      </c>
      <c r="H123" s="3">
        <f>returns_pnl[[#This Row],[portfolio_simple_return]]-returns_pnl[[#This Row],[B.simple_return]]</f>
        <v>2.2047879999999992E-3</v>
      </c>
    </row>
    <row r="124" spans="1:8" x14ac:dyDescent="0.35">
      <c r="A124" s="1">
        <v>45686</v>
      </c>
      <c r="B124" s="9">
        <v>124660</v>
      </c>
      <c r="C124" s="9">
        <v>123655.14</v>
      </c>
      <c r="D124" s="2">
        <v>1004.86</v>
      </c>
      <c r="E124" s="3">
        <v>8.1263099999999994E-3</v>
      </c>
      <c r="F124" s="3">
        <v>-4.6788699999999999E-3</v>
      </c>
      <c r="G124" s="3">
        <v>-4.6898535700950032E-3</v>
      </c>
      <c r="H124" s="3">
        <f>returns_pnl[[#This Row],[portfolio_simple_return]]-returns_pnl[[#This Row],[B.simple_return]]</f>
        <v>1.2805179999999999E-2</v>
      </c>
    </row>
    <row r="125" spans="1:8" x14ac:dyDescent="0.35">
      <c r="A125" s="1">
        <v>45687</v>
      </c>
      <c r="B125" s="9">
        <v>127919.46</v>
      </c>
      <c r="C125" s="9">
        <v>124660</v>
      </c>
      <c r="D125" s="2">
        <v>3259.46</v>
      </c>
      <c r="E125" s="3">
        <v>2.6146798999999998E-2</v>
      </c>
      <c r="F125" s="3">
        <v>5.2754400000000002E-3</v>
      </c>
      <c r="G125" s="3">
        <v>5.2615707224358387E-3</v>
      </c>
      <c r="H125" s="3">
        <f>returns_pnl[[#This Row],[portfolio_simple_return]]-returns_pnl[[#This Row],[B.simple_return]]</f>
        <v>2.0871358999999999E-2</v>
      </c>
    </row>
    <row r="126" spans="1:8" x14ac:dyDescent="0.35">
      <c r="A126" s="1">
        <v>45688</v>
      </c>
      <c r="B126" s="9">
        <v>128432.4</v>
      </c>
      <c r="C126" s="9">
        <v>127919.46</v>
      </c>
      <c r="D126" s="2">
        <v>512.94000000000005</v>
      </c>
      <c r="E126" s="3">
        <v>4.0098670000000003E-3</v>
      </c>
      <c r="F126" s="3">
        <v>-5.0467999999999997E-3</v>
      </c>
      <c r="G126" s="3">
        <v>-5.0595812914254659E-3</v>
      </c>
      <c r="H126" s="3">
        <f>returns_pnl[[#This Row],[portfolio_simple_return]]-returns_pnl[[#This Row],[B.simple_return]]</f>
        <v>9.0566670000000009E-3</v>
      </c>
    </row>
    <row r="127" spans="1:8" x14ac:dyDescent="0.35">
      <c r="A127" s="1">
        <v>45691</v>
      </c>
      <c r="B127" s="9">
        <v>128184.12</v>
      </c>
      <c r="C127" s="9">
        <v>128432.4</v>
      </c>
      <c r="D127" s="2">
        <v>-248.28</v>
      </c>
      <c r="E127" s="3">
        <v>-1.933157E-3</v>
      </c>
      <c r="F127" s="3">
        <v>-7.6086000000000001E-3</v>
      </c>
      <c r="G127" s="3">
        <v>-7.637696973119063E-3</v>
      </c>
      <c r="H127" s="3">
        <f>returns_pnl[[#This Row],[portfolio_simple_return]]-returns_pnl[[#This Row],[B.simple_return]]</f>
        <v>5.6754430000000005E-3</v>
      </c>
    </row>
    <row r="128" spans="1:8" x14ac:dyDescent="0.35">
      <c r="A128" s="1">
        <v>45692</v>
      </c>
      <c r="B128" s="9">
        <v>128576.21</v>
      </c>
      <c r="C128" s="9">
        <v>128184.12</v>
      </c>
      <c r="D128" s="2">
        <v>392.09</v>
      </c>
      <c r="E128" s="3">
        <v>3.0588030000000001E-3</v>
      </c>
      <c r="F128" s="3">
        <v>7.2248700000000004E-3</v>
      </c>
      <c r="G128" s="3">
        <v>7.1988974883324779E-3</v>
      </c>
      <c r="H128" s="3">
        <f>returns_pnl[[#This Row],[portfolio_simple_return]]-returns_pnl[[#This Row],[B.simple_return]]</f>
        <v>-4.1660670000000007E-3</v>
      </c>
    </row>
    <row r="129" spans="1:8" x14ac:dyDescent="0.35">
      <c r="A129" s="1">
        <v>45693</v>
      </c>
      <c r="B129" s="9">
        <v>131408.53</v>
      </c>
      <c r="C129" s="9">
        <v>128576.21</v>
      </c>
      <c r="D129" s="2">
        <v>2832.32</v>
      </c>
      <c r="E129" s="3">
        <v>2.2028335999999999E-2</v>
      </c>
      <c r="F129" s="3">
        <v>3.9086600000000004E-3</v>
      </c>
      <c r="G129" s="3">
        <v>3.9010377290886913E-3</v>
      </c>
      <c r="H129" s="3">
        <f>returns_pnl[[#This Row],[portfolio_simple_return]]-returns_pnl[[#This Row],[B.simple_return]]</f>
        <v>1.8119675999999998E-2</v>
      </c>
    </row>
    <row r="130" spans="1:8" x14ac:dyDescent="0.35">
      <c r="A130" s="1">
        <v>45694</v>
      </c>
      <c r="B130" s="9">
        <v>132251.89000000001</v>
      </c>
      <c r="C130" s="9">
        <v>131408.53</v>
      </c>
      <c r="D130" s="2">
        <v>843.36</v>
      </c>
      <c r="E130" s="3">
        <v>6.4178480000000003E-3</v>
      </c>
      <c r="F130" s="3">
        <v>3.6443199999999999E-3</v>
      </c>
      <c r="G130" s="3">
        <v>3.637700027498819E-3</v>
      </c>
      <c r="H130" s="3">
        <f>returns_pnl[[#This Row],[portfolio_simple_return]]-returns_pnl[[#This Row],[B.simple_return]]</f>
        <v>2.7735280000000004E-3</v>
      </c>
    </row>
    <row r="131" spans="1:8" x14ac:dyDescent="0.35">
      <c r="A131" s="1">
        <v>45695</v>
      </c>
      <c r="B131" s="9">
        <v>128881.60000000001</v>
      </c>
      <c r="C131" s="9">
        <v>132251.89000000001</v>
      </c>
      <c r="D131" s="2">
        <v>-3370.29</v>
      </c>
      <c r="E131" s="3">
        <v>-2.5483869999999999E-2</v>
      </c>
      <c r="F131" s="3">
        <v>-9.4648400000000004E-3</v>
      </c>
      <c r="G131" s="3">
        <v>-9.5099134821077444E-3</v>
      </c>
      <c r="H131" s="3">
        <f>returns_pnl[[#This Row],[portfolio_simple_return]]-returns_pnl[[#This Row],[B.simple_return]]</f>
        <v>-1.6019029999999997E-2</v>
      </c>
    </row>
    <row r="132" spans="1:8" x14ac:dyDescent="0.35">
      <c r="A132" s="1">
        <v>45698</v>
      </c>
      <c r="B132" s="9">
        <v>130551.71</v>
      </c>
      <c r="C132" s="9">
        <v>128881.60000000001</v>
      </c>
      <c r="D132" s="2">
        <v>1670.11</v>
      </c>
      <c r="E132" s="3">
        <v>1.2958483E-2</v>
      </c>
      <c r="F132" s="3">
        <v>6.71259E-3</v>
      </c>
      <c r="G132" s="3">
        <v>6.6901608481498556E-3</v>
      </c>
      <c r="H132" s="3">
        <f>returns_pnl[[#This Row],[portfolio_simple_return]]-returns_pnl[[#This Row],[B.simple_return]]</f>
        <v>6.2458929999999998E-3</v>
      </c>
    </row>
    <row r="133" spans="1:8" x14ac:dyDescent="0.35">
      <c r="A133" s="1">
        <v>45699</v>
      </c>
      <c r="B133" s="9">
        <v>129502.35</v>
      </c>
      <c r="C133" s="9">
        <v>130551.71</v>
      </c>
      <c r="D133" s="2">
        <v>-1049.3599999999999</v>
      </c>
      <c r="E133" s="3">
        <v>-8.037888E-3</v>
      </c>
      <c r="F133" s="3">
        <v>3.3956999999999998E-4</v>
      </c>
      <c r="G133" s="3">
        <v>3.3951548500248807E-4</v>
      </c>
      <c r="H133" s="3">
        <f>returns_pnl[[#This Row],[portfolio_simple_return]]-returns_pnl[[#This Row],[B.simple_return]]</f>
        <v>-8.3774580000000008E-3</v>
      </c>
    </row>
    <row r="134" spans="1:8" x14ac:dyDescent="0.35">
      <c r="A134" s="1">
        <v>45700</v>
      </c>
      <c r="B134" s="9">
        <v>128747.22</v>
      </c>
      <c r="C134" s="9">
        <v>129502.35</v>
      </c>
      <c r="D134" s="2">
        <v>-755.13</v>
      </c>
      <c r="E134" s="3">
        <v>-5.8310139999999998E-3</v>
      </c>
      <c r="F134" s="3">
        <v>-2.7239E-3</v>
      </c>
      <c r="G134" s="3">
        <v>-2.7276186894511618E-3</v>
      </c>
      <c r="H134" s="3">
        <f>returns_pnl[[#This Row],[portfolio_simple_return]]-returns_pnl[[#This Row],[B.simple_return]]</f>
        <v>-3.1071139999999998E-3</v>
      </c>
    </row>
    <row r="135" spans="1:8" x14ac:dyDescent="0.35">
      <c r="A135" s="1">
        <v>45701</v>
      </c>
      <c r="B135" s="9">
        <v>128501.85</v>
      </c>
      <c r="C135" s="9">
        <v>128747.22</v>
      </c>
      <c r="D135" s="2">
        <v>-245.37</v>
      </c>
      <c r="E135" s="3">
        <v>-1.905828E-3</v>
      </c>
      <c r="F135" s="3">
        <v>1.0426360000000001E-2</v>
      </c>
      <c r="G135" s="3">
        <v>1.0372377459622351E-2</v>
      </c>
      <c r="H135" s="3">
        <f>returns_pnl[[#This Row],[portfolio_simple_return]]-returns_pnl[[#This Row],[B.simple_return]]</f>
        <v>-1.2332188000000001E-2</v>
      </c>
    </row>
    <row r="136" spans="1:8" x14ac:dyDescent="0.35">
      <c r="A136" s="1">
        <v>45702</v>
      </c>
      <c r="B136" s="9">
        <v>128717.87</v>
      </c>
      <c r="C136" s="9">
        <v>128501.85</v>
      </c>
      <c r="D136" s="2">
        <v>216.02</v>
      </c>
      <c r="E136" s="3">
        <v>1.681065E-3</v>
      </c>
      <c r="F136" s="3">
        <v>-7.1950000000000001E-5</v>
      </c>
      <c r="G136" s="3">
        <v>-7.1955976056645635E-5</v>
      </c>
      <c r="H136" s="3">
        <f>returns_pnl[[#This Row],[portfolio_simple_return]]-returns_pnl[[#This Row],[B.simple_return]]</f>
        <v>1.7530150000000001E-3</v>
      </c>
    </row>
    <row r="137" spans="1:8" x14ac:dyDescent="0.35">
      <c r="A137" s="1">
        <v>45706</v>
      </c>
      <c r="B137" s="9">
        <v>129126.67</v>
      </c>
      <c r="C137" s="9">
        <v>128717.87</v>
      </c>
      <c r="D137" s="2">
        <v>408.8</v>
      </c>
      <c r="E137" s="3">
        <v>3.1759380000000001E-3</v>
      </c>
      <c r="F137" s="3">
        <v>2.4449599999999999E-3</v>
      </c>
      <c r="G137" s="3">
        <v>2.4419717448794743E-3</v>
      </c>
      <c r="H137" s="3">
        <f>returns_pnl[[#This Row],[portfolio_simple_return]]-returns_pnl[[#This Row],[B.simple_return]]</f>
        <v>7.3097800000000018E-4</v>
      </c>
    </row>
    <row r="138" spans="1:8" x14ac:dyDescent="0.35">
      <c r="A138" s="1">
        <v>45707</v>
      </c>
      <c r="B138" s="9">
        <v>130097.12</v>
      </c>
      <c r="C138" s="9">
        <v>129126.67</v>
      </c>
      <c r="D138" s="2">
        <v>970.45</v>
      </c>
      <c r="E138" s="3">
        <v>7.5154890000000002E-3</v>
      </c>
      <c r="F138" s="3">
        <v>2.3770000000000002E-3</v>
      </c>
      <c r="G138" s="3">
        <v>2.3741775065796778E-3</v>
      </c>
      <c r="H138" s="3">
        <f>returns_pnl[[#This Row],[portfolio_simple_return]]-returns_pnl[[#This Row],[B.simple_return]]</f>
        <v>5.1384889999999996E-3</v>
      </c>
    </row>
    <row r="139" spans="1:8" x14ac:dyDescent="0.35">
      <c r="A139" s="1">
        <v>45708</v>
      </c>
      <c r="B139" s="9">
        <v>128608.37</v>
      </c>
      <c r="C139" s="9">
        <v>130097.12</v>
      </c>
      <c r="D139" s="2">
        <v>-1488.75</v>
      </c>
      <c r="E139" s="3">
        <v>-1.1443373999999999E-2</v>
      </c>
      <c r="F139" s="3">
        <v>-4.3341999999999999E-3</v>
      </c>
      <c r="G139" s="3">
        <v>-4.3436239711487964E-3</v>
      </c>
      <c r="H139" s="3">
        <f>returns_pnl[[#This Row],[portfolio_simple_return]]-returns_pnl[[#This Row],[B.simple_return]]</f>
        <v>-7.1091739999999994E-3</v>
      </c>
    </row>
    <row r="140" spans="1:8" x14ac:dyDescent="0.35">
      <c r="A140" s="1">
        <v>45709</v>
      </c>
      <c r="B140" s="9">
        <v>125303.05</v>
      </c>
      <c r="C140" s="9">
        <v>128608.37</v>
      </c>
      <c r="D140" s="2">
        <v>-3305.32</v>
      </c>
      <c r="E140" s="3">
        <v>-2.570066E-2</v>
      </c>
      <c r="F140" s="3">
        <v>-1.7064099999999999E-2</v>
      </c>
      <c r="G140" s="3">
        <v>-1.7211373991261967E-2</v>
      </c>
      <c r="H140" s="3">
        <f>returns_pnl[[#This Row],[portfolio_simple_return]]-returns_pnl[[#This Row],[B.simple_return]]</f>
        <v>-8.6365600000000015E-3</v>
      </c>
    </row>
    <row r="141" spans="1:8" x14ac:dyDescent="0.35">
      <c r="A141" s="1">
        <v>45712</v>
      </c>
      <c r="B141" s="9">
        <v>122435.88</v>
      </c>
      <c r="C141" s="9">
        <v>125303.05</v>
      </c>
      <c r="D141" s="2">
        <v>-2867.17</v>
      </c>
      <c r="E141" s="3">
        <v>-2.2881885000000001E-2</v>
      </c>
      <c r="F141" s="3">
        <v>-4.9691300000000004E-3</v>
      </c>
      <c r="G141" s="3">
        <v>-4.9815130548550111E-3</v>
      </c>
      <c r="H141" s="3">
        <f>returns_pnl[[#This Row],[portfolio_simple_return]]-returns_pnl[[#This Row],[B.simple_return]]</f>
        <v>-1.7912755000000002E-2</v>
      </c>
    </row>
    <row r="142" spans="1:8" x14ac:dyDescent="0.35">
      <c r="A142" s="1">
        <v>45713</v>
      </c>
      <c r="B142" s="9">
        <v>120409.43</v>
      </c>
      <c r="C142" s="9">
        <v>122435.88</v>
      </c>
      <c r="D142" s="2">
        <v>-2026.45</v>
      </c>
      <c r="E142" s="3">
        <v>-1.6551112E-2</v>
      </c>
      <c r="F142" s="3">
        <v>-4.67973E-3</v>
      </c>
      <c r="G142" s="3">
        <v>-4.690715138395557E-3</v>
      </c>
      <c r="H142" s="3">
        <f>returns_pnl[[#This Row],[portfolio_simple_return]]-returns_pnl[[#This Row],[B.simple_return]]</f>
        <v>-1.1871382E-2</v>
      </c>
    </row>
    <row r="143" spans="1:8" x14ac:dyDescent="0.35">
      <c r="A143" s="1">
        <v>45714</v>
      </c>
      <c r="B143" s="9">
        <v>122541.65</v>
      </c>
      <c r="C143" s="9">
        <v>120409.43</v>
      </c>
      <c r="D143" s="2">
        <v>2132.2199999999998</v>
      </c>
      <c r="E143" s="3">
        <v>1.7708082E-2</v>
      </c>
      <c r="F143" s="3">
        <v>1.3600999999999999E-4</v>
      </c>
      <c r="G143" s="3">
        <v>1.3600519191397061E-4</v>
      </c>
      <c r="H143" s="3">
        <f>returns_pnl[[#This Row],[portfolio_simple_return]]-returns_pnl[[#This Row],[B.simple_return]]</f>
        <v>1.7572072000000001E-2</v>
      </c>
    </row>
    <row r="144" spans="1:8" x14ac:dyDescent="0.35">
      <c r="A144" s="1">
        <v>45715</v>
      </c>
      <c r="B144" s="9">
        <v>118255.48</v>
      </c>
      <c r="C144" s="9">
        <v>122541.65</v>
      </c>
      <c r="D144" s="2">
        <v>-4286.17</v>
      </c>
      <c r="E144" s="3">
        <v>-3.4977251000000001E-2</v>
      </c>
      <c r="F144" s="3">
        <v>-1.5864509999999998E-2</v>
      </c>
      <c r="G144" s="3">
        <v>-1.5991702852088913E-2</v>
      </c>
      <c r="H144" s="3">
        <f>returns_pnl[[#This Row],[portfolio_simple_return]]-returns_pnl[[#This Row],[B.simple_return]]</f>
        <v>-1.9112741000000003E-2</v>
      </c>
    </row>
    <row r="145" spans="1:8" x14ac:dyDescent="0.35">
      <c r="A145" s="1">
        <v>45716</v>
      </c>
      <c r="B145" s="9">
        <v>120786.08</v>
      </c>
      <c r="C145" s="9">
        <v>118255.48</v>
      </c>
      <c r="D145" s="2">
        <v>2530.6</v>
      </c>
      <c r="E145" s="3">
        <v>2.1399431E-2</v>
      </c>
      <c r="F145" s="3">
        <v>1.5854110000000001E-2</v>
      </c>
      <c r="G145" s="3">
        <v>1.5729750431897126E-2</v>
      </c>
      <c r="H145" s="3">
        <f>returns_pnl[[#This Row],[portfolio_simple_return]]-returns_pnl[[#This Row],[B.simple_return]]</f>
        <v>5.5453209999999989E-3</v>
      </c>
    </row>
    <row r="146" spans="1:8" x14ac:dyDescent="0.35">
      <c r="A146" s="1">
        <v>45719</v>
      </c>
      <c r="B146" s="9">
        <v>117395.8</v>
      </c>
      <c r="C146" s="9">
        <v>120786.08</v>
      </c>
      <c r="D146" s="2">
        <v>-3390.28</v>
      </c>
      <c r="E146" s="3">
        <v>-2.8068466E-2</v>
      </c>
      <c r="F146" s="3">
        <v>-1.7596779999999999E-2</v>
      </c>
      <c r="G146" s="3">
        <v>-1.7753439375493379E-2</v>
      </c>
      <c r="H146" s="3">
        <f>returns_pnl[[#This Row],[portfolio_simple_return]]-returns_pnl[[#This Row],[B.simple_return]]</f>
        <v>-1.0471686000000001E-2</v>
      </c>
    </row>
    <row r="147" spans="1:8" x14ac:dyDescent="0.35">
      <c r="A147" s="1">
        <v>45720</v>
      </c>
      <c r="B147" s="9">
        <v>116603.04</v>
      </c>
      <c r="C147" s="9">
        <v>117395.8</v>
      </c>
      <c r="D147" s="2">
        <v>-792.76</v>
      </c>
      <c r="E147" s="3">
        <v>-6.752882E-3</v>
      </c>
      <c r="F147" s="3">
        <v>-1.2234770000000001E-2</v>
      </c>
      <c r="G147" s="3">
        <v>-1.2310234603366358E-2</v>
      </c>
      <c r="H147" s="3">
        <f>returns_pnl[[#This Row],[portfolio_simple_return]]-returns_pnl[[#This Row],[B.simple_return]]</f>
        <v>5.4818880000000007E-3</v>
      </c>
    </row>
    <row r="148" spans="1:8" x14ac:dyDescent="0.35">
      <c r="A148" s="1">
        <v>45721</v>
      </c>
      <c r="B148" s="9">
        <v>118109.22</v>
      </c>
      <c r="C148" s="9">
        <v>116603.04</v>
      </c>
      <c r="D148" s="2">
        <v>1506.18</v>
      </c>
      <c r="E148" s="3">
        <v>1.2917158999999999E-2</v>
      </c>
      <c r="F148" s="3">
        <v>1.1159280000000001E-2</v>
      </c>
      <c r="G148" s="3">
        <v>1.1097475685101249E-2</v>
      </c>
      <c r="H148" s="3">
        <f>returns_pnl[[#This Row],[portfolio_simple_return]]-returns_pnl[[#This Row],[B.simple_return]]</f>
        <v>1.7578789999999987E-3</v>
      </c>
    </row>
    <row r="149" spans="1:8" x14ac:dyDescent="0.35">
      <c r="A149" s="1">
        <v>45722</v>
      </c>
      <c r="B149" s="9">
        <v>110220.03</v>
      </c>
      <c r="C149" s="9">
        <v>118109.22</v>
      </c>
      <c r="D149" s="2">
        <v>-7889.19</v>
      </c>
      <c r="E149" s="3">
        <v>-6.6795717000000004E-2</v>
      </c>
      <c r="F149" s="3">
        <v>-1.781903E-2</v>
      </c>
      <c r="G149" s="3">
        <v>-1.7979700568310192E-2</v>
      </c>
      <c r="H149" s="3">
        <f>returns_pnl[[#This Row],[portfolio_simple_return]]-returns_pnl[[#This Row],[B.simple_return]]</f>
        <v>-4.8976687000000005E-2</v>
      </c>
    </row>
    <row r="150" spans="1:8" x14ac:dyDescent="0.35">
      <c r="A150" s="1">
        <v>45723</v>
      </c>
      <c r="B150" s="9">
        <v>110823.13</v>
      </c>
      <c r="C150" s="9">
        <v>110220.03</v>
      </c>
      <c r="D150" s="2">
        <v>603.1</v>
      </c>
      <c r="E150" s="3">
        <v>5.4717819999999997E-3</v>
      </c>
      <c r="F150" s="3">
        <v>5.5205899999999997E-3</v>
      </c>
      <c r="G150" s="3">
        <v>5.5054046005092328E-3</v>
      </c>
      <c r="H150" s="3">
        <f>returns_pnl[[#This Row],[portfolio_simple_return]]-returns_pnl[[#This Row],[B.simple_return]]</f>
        <v>-4.8808000000000011E-5</v>
      </c>
    </row>
    <row r="151" spans="1:8" x14ac:dyDescent="0.35">
      <c r="A151" s="1">
        <v>45726</v>
      </c>
      <c r="B151" s="9">
        <v>105971.99</v>
      </c>
      <c r="C151" s="9">
        <v>110823.13</v>
      </c>
      <c r="D151" s="2">
        <v>-4851.1400000000003</v>
      </c>
      <c r="E151" s="3">
        <v>-4.3773713999999998E-2</v>
      </c>
      <c r="F151" s="3">
        <v>-2.6973069999999998E-2</v>
      </c>
      <c r="G151" s="3">
        <v>-2.7343518375984522E-2</v>
      </c>
      <c r="H151" s="3">
        <f>returns_pnl[[#This Row],[portfolio_simple_return]]-returns_pnl[[#This Row],[B.simple_return]]</f>
        <v>-1.6800644E-2</v>
      </c>
    </row>
    <row r="152" spans="1:8" x14ac:dyDescent="0.35">
      <c r="A152" s="1">
        <v>45727</v>
      </c>
      <c r="B152" s="9">
        <v>105919.32</v>
      </c>
      <c r="C152" s="9">
        <v>105971.99</v>
      </c>
      <c r="D152" s="2">
        <v>-52.67</v>
      </c>
      <c r="E152" s="3">
        <v>-4.97018E-4</v>
      </c>
      <c r="F152" s="3">
        <v>-7.5678200000000003E-3</v>
      </c>
      <c r="G152" s="3">
        <v>-7.5966049356514251E-3</v>
      </c>
      <c r="H152" s="3">
        <f>returns_pnl[[#This Row],[portfolio_simple_return]]-returns_pnl[[#This Row],[B.simple_return]]</f>
        <v>7.0708020000000002E-3</v>
      </c>
    </row>
    <row r="153" spans="1:8" x14ac:dyDescent="0.35">
      <c r="A153" s="1">
        <v>45728</v>
      </c>
      <c r="B153" s="9">
        <v>107964.3</v>
      </c>
      <c r="C153" s="9">
        <v>105919.32</v>
      </c>
      <c r="D153" s="2">
        <v>2044.98</v>
      </c>
      <c r="E153" s="3">
        <v>1.9306958999999999E-2</v>
      </c>
      <c r="F153" s="3">
        <v>4.8868699999999998E-3</v>
      </c>
      <c r="G153" s="3">
        <v>4.8749712752344252E-3</v>
      </c>
      <c r="H153" s="3">
        <f>returns_pnl[[#This Row],[portfolio_simple_return]]-returns_pnl[[#This Row],[B.simple_return]]</f>
        <v>1.4420088999999999E-2</v>
      </c>
    </row>
    <row r="154" spans="1:8" x14ac:dyDescent="0.35">
      <c r="A154" s="1">
        <v>45729</v>
      </c>
      <c r="B154" s="9">
        <v>106050.64</v>
      </c>
      <c r="C154" s="9">
        <v>107964.3</v>
      </c>
      <c r="D154" s="2">
        <v>-1913.66</v>
      </c>
      <c r="E154" s="3">
        <v>-1.7724932999999998E-2</v>
      </c>
      <c r="F154" s="3">
        <v>-1.389102E-2</v>
      </c>
      <c r="G154" s="3">
        <v>-1.3988405225352909E-2</v>
      </c>
      <c r="H154" s="3">
        <f>returns_pnl[[#This Row],[portfolio_simple_return]]-returns_pnl[[#This Row],[B.simple_return]]</f>
        <v>-3.8339129999999978E-3</v>
      </c>
    </row>
    <row r="155" spans="1:8" x14ac:dyDescent="0.35">
      <c r="A155" s="1">
        <v>45730</v>
      </c>
      <c r="B155" s="9">
        <v>107935.81</v>
      </c>
      <c r="C155" s="9">
        <v>106050.64</v>
      </c>
      <c r="D155" s="2">
        <v>1885.17</v>
      </c>
      <c r="E155" s="3">
        <v>1.7776130000000001E-2</v>
      </c>
      <c r="F155" s="3">
        <v>2.1265880000000001E-2</v>
      </c>
      <c r="G155" s="3">
        <v>2.1042919881408523E-2</v>
      </c>
      <c r="H155" s="3">
        <f>returns_pnl[[#This Row],[portfolio_simple_return]]-returns_pnl[[#This Row],[B.simple_return]]</f>
        <v>-3.4897499999999998E-3</v>
      </c>
    </row>
    <row r="156" spans="1:8" x14ac:dyDescent="0.35">
      <c r="A156" s="1">
        <v>45733</v>
      </c>
      <c r="B156" s="9">
        <v>109027.75</v>
      </c>
      <c r="C156" s="9">
        <v>107935.81</v>
      </c>
      <c r="D156" s="2">
        <v>1091.94</v>
      </c>
      <c r="E156" s="3">
        <v>1.0116567999999999E-2</v>
      </c>
      <c r="F156" s="3">
        <v>6.4161000000000001E-3</v>
      </c>
      <c r="G156" s="3">
        <v>6.3956039343472998E-3</v>
      </c>
      <c r="H156" s="3">
        <f>returns_pnl[[#This Row],[portfolio_simple_return]]-returns_pnl[[#This Row],[B.simple_return]]</f>
        <v>3.7004679999999993E-3</v>
      </c>
    </row>
    <row r="157" spans="1:8" x14ac:dyDescent="0.35">
      <c r="A157" s="1">
        <v>45734</v>
      </c>
      <c r="B157" s="9">
        <v>107530.84</v>
      </c>
      <c r="C157" s="9">
        <v>109027.75</v>
      </c>
      <c r="D157" s="2">
        <v>-1496.91</v>
      </c>
      <c r="E157" s="3">
        <v>-1.3729623999999999E-2</v>
      </c>
      <c r="F157" s="3">
        <v>-1.065352E-2</v>
      </c>
      <c r="G157" s="3">
        <v>-1.071067425391002E-2</v>
      </c>
      <c r="H157" s="3">
        <f>returns_pnl[[#This Row],[portfolio_simple_return]]-returns_pnl[[#This Row],[B.simple_return]]</f>
        <v>-3.0761039999999996E-3</v>
      </c>
    </row>
    <row r="158" spans="1:8" x14ac:dyDescent="0.35">
      <c r="A158" s="1">
        <v>45735</v>
      </c>
      <c r="B158" s="9">
        <v>110199.79</v>
      </c>
      <c r="C158" s="9">
        <v>107530.84</v>
      </c>
      <c r="D158" s="2">
        <v>2668.95</v>
      </c>
      <c r="E158" s="3">
        <v>2.4820320999999999E-2</v>
      </c>
      <c r="F158" s="3">
        <v>1.0798520000000001E-2</v>
      </c>
      <c r="G158" s="3">
        <v>1.0740629118978858E-2</v>
      </c>
      <c r="H158" s="3">
        <f>returns_pnl[[#This Row],[portfolio_simple_return]]-returns_pnl[[#This Row],[B.simple_return]]</f>
        <v>1.4021800999999999E-2</v>
      </c>
    </row>
    <row r="159" spans="1:8" x14ac:dyDescent="0.35">
      <c r="A159" s="1">
        <v>45736</v>
      </c>
      <c r="B159" s="9">
        <v>110025.53</v>
      </c>
      <c r="C159" s="9">
        <v>110199.79</v>
      </c>
      <c r="D159" s="2">
        <v>-174.26</v>
      </c>
      <c r="E159" s="3">
        <v>-1.5813100000000001E-3</v>
      </c>
      <c r="F159" s="3">
        <v>-2.18491E-3</v>
      </c>
      <c r="G159" s="3">
        <v>-2.1873007738032347E-3</v>
      </c>
      <c r="H159" s="3">
        <f>returns_pnl[[#This Row],[portfolio_simple_return]]-returns_pnl[[#This Row],[B.simple_return]]</f>
        <v>6.0359999999999993E-4</v>
      </c>
    </row>
    <row r="160" spans="1:8" x14ac:dyDescent="0.35">
      <c r="A160" s="1">
        <v>45737</v>
      </c>
      <c r="B160" s="9">
        <v>109674.13</v>
      </c>
      <c r="C160" s="9">
        <v>110025.53</v>
      </c>
      <c r="D160" s="2">
        <v>-351.4</v>
      </c>
      <c r="E160" s="3">
        <v>-3.1938040000000002E-3</v>
      </c>
      <c r="F160" s="3">
        <v>8.2467E-4</v>
      </c>
      <c r="G160" s="3">
        <v>8.2432741231720308E-4</v>
      </c>
      <c r="H160" s="3">
        <f>returns_pnl[[#This Row],[portfolio_simple_return]]-returns_pnl[[#This Row],[B.simple_return]]</f>
        <v>-4.0184740000000002E-3</v>
      </c>
    </row>
    <row r="161" spans="1:8" x14ac:dyDescent="0.35">
      <c r="A161" s="1">
        <v>45740</v>
      </c>
      <c r="B161" s="9">
        <v>112743.42</v>
      </c>
      <c r="C161" s="9">
        <v>109674.13</v>
      </c>
      <c r="D161" s="2">
        <v>3069.29</v>
      </c>
      <c r="E161" s="3">
        <v>2.7985541999999999E-2</v>
      </c>
      <c r="F161" s="3">
        <v>1.7646040000000002E-2</v>
      </c>
      <c r="G161" s="3">
        <v>1.7492157944606672E-2</v>
      </c>
      <c r="H161" s="3">
        <f>returns_pnl[[#This Row],[portfolio_simple_return]]-returns_pnl[[#This Row],[B.simple_return]]</f>
        <v>1.0339501999999997E-2</v>
      </c>
    </row>
    <row r="162" spans="1:8" x14ac:dyDescent="0.35">
      <c r="A162" s="1">
        <v>45741</v>
      </c>
      <c r="B162" s="9">
        <v>112130.14</v>
      </c>
      <c r="C162" s="9">
        <v>112743.42</v>
      </c>
      <c r="D162" s="2">
        <v>-613.28</v>
      </c>
      <c r="E162" s="3">
        <v>-5.4396080000000003E-3</v>
      </c>
      <c r="F162" s="3">
        <v>1.5743199999999999E-3</v>
      </c>
      <c r="G162" s="3">
        <v>1.5730819184730236E-3</v>
      </c>
      <c r="H162" s="3">
        <f>returns_pnl[[#This Row],[portfolio_simple_return]]-returns_pnl[[#This Row],[B.simple_return]]</f>
        <v>-7.013928E-3</v>
      </c>
    </row>
    <row r="163" spans="1:8" x14ac:dyDescent="0.35">
      <c r="A163" s="1">
        <v>45742</v>
      </c>
      <c r="B163" s="9">
        <v>108476.63</v>
      </c>
      <c r="C163" s="9">
        <v>112130.14</v>
      </c>
      <c r="D163" s="2">
        <v>-3653.51</v>
      </c>
      <c r="E163" s="3">
        <v>-3.2582765E-2</v>
      </c>
      <c r="F163" s="3">
        <v>-1.115699E-2</v>
      </c>
      <c r="G163" s="3">
        <v>-1.1219691455108394E-2</v>
      </c>
      <c r="H163" s="3">
        <f>returns_pnl[[#This Row],[portfolio_simple_return]]-returns_pnl[[#This Row],[B.simple_return]]</f>
        <v>-2.1425775000000001E-2</v>
      </c>
    </row>
    <row r="164" spans="1:8" x14ac:dyDescent="0.35">
      <c r="A164" s="1">
        <v>45743</v>
      </c>
      <c r="B164" s="9">
        <v>106695.73</v>
      </c>
      <c r="C164" s="9">
        <v>108476.63</v>
      </c>
      <c r="D164" s="2">
        <v>-1780.9</v>
      </c>
      <c r="E164" s="3">
        <v>-1.6417360999999998E-2</v>
      </c>
      <c r="F164" s="3">
        <v>-3.3069599999999998E-3</v>
      </c>
      <c r="G164" s="3">
        <v>-3.3124371066494736E-3</v>
      </c>
      <c r="H164" s="3">
        <f>returns_pnl[[#This Row],[portfolio_simple_return]]-returns_pnl[[#This Row],[B.simple_return]]</f>
        <v>-1.3110400999999999E-2</v>
      </c>
    </row>
    <row r="165" spans="1:8" x14ac:dyDescent="0.35">
      <c r="A165" s="1">
        <v>45744</v>
      </c>
      <c r="B165" s="9">
        <v>104331.75</v>
      </c>
      <c r="C165" s="9">
        <v>106695.73</v>
      </c>
      <c r="D165" s="2">
        <v>-2363.98</v>
      </c>
      <c r="E165" s="3">
        <v>-2.2156275999999999E-2</v>
      </c>
      <c r="F165" s="3">
        <v>-1.97372E-2</v>
      </c>
      <c r="G165" s="3">
        <v>-1.9934580336265731E-2</v>
      </c>
      <c r="H165" s="3">
        <f>returns_pnl[[#This Row],[portfolio_simple_return]]-returns_pnl[[#This Row],[B.simple_return]]</f>
        <v>-2.4190759999999992E-3</v>
      </c>
    </row>
    <row r="166" spans="1:8" x14ac:dyDescent="0.35">
      <c r="A166" s="1">
        <v>45747</v>
      </c>
      <c r="B166" s="9">
        <v>104742.84</v>
      </c>
      <c r="C166" s="9">
        <v>104331.75</v>
      </c>
      <c r="D166" s="2">
        <v>411.09</v>
      </c>
      <c r="E166" s="3">
        <v>3.9402200000000004E-3</v>
      </c>
      <c r="F166" s="3">
        <v>5.5384900000000001E-3</v>
      </c>
      <c r="G166" s="3">
        <v>5.5232124569497927E-3</v>
      </c>
      <c r="H166" s="3">
        <f>returns_pnl[[#This Row],[portfolio_simple_return]]-returns_pnl[[#This Row],[B.simple_return]]</f>
        <v>-1.5982699999999997E-3</v>
      </c>
    </row>
    <row r="167" spans="1:8" x14ac:dyDescent="0.35">
      <c r="A167" s="1">
        <v>45748</v>
      </c>
      <c r="B167" s="9">
        <v>104584.73</v>
      </c>
      <c r="C167" s="9">
        <v>104742.84</v>
      </c>
      <c r="D167" s="2">
        <v>-158.11000000000001</v>
      </c>
      <c r="E167" s="3">
        <v>-1.509507E-3</v>
      </c>
      <c r="F167" s="3">
        <v>3.7812800000000001E-3</v>
      </c>
      <c r="G167" s="3">
        <v>3.7741531622358859E-3</v>
      </c>
      <c r="H167" s="3">
        <f>returns_pnl[[#This Row],[portfolio_simple_return]]-returns_pnl[[#This Row],[B.simple_return]]</f>
        <v>-5.2907869999999999E-3</v>
      </c>
    </row>
    <row r="168" spans="1:8" x14ac:dyDescent="0.35">
      <c r="A168" s="1">
        <v>45749</v>
      </c>
      <c r="B168" s="9">
        <v>105736.79</v>
      </c>
      <c r="C168" s="9">
        <v>104584.73</v>
      </c>
      <c r="D168" s="2">
        <v>1152.06</v>
      </c>
      <c r="E168" s="3">
        <v>1.1015565999999999E-2</v>
      </c>
      <c r="F168" s="3">
        <v>6.7281299999999997E-3</v>
      </c>
      <c r="G168" s="3">
        <v>6.7055923394208307E-3</v>
      </c>
      <c r="H168" s="3">
        <f>returns_pnl[[#This Row],[portfolio_simple_return]]-returns_pnl[[#This Row],[B.simple_return]]</f>
        <v>4.2874359999999995E-3</v>
      </c>
    </row>
    <row r="169" spans="1:8" x14ac:dyDescent="0.35">
      <c r="A169" s="1">
        <v>45750</v>
      </c>
      <c r="B169" s="9">
        <v>97678.2</v>
      </c>
      <c r="C169" s="9">
        <v>105736.79</v>
      </c>
      <c r="D169" s="2">
        <v>-8058.59</v>
      </c>
      <c r="E169" s="3">
        <v>-7.6213681000000005E-2</v>
      </c>
      <c r="F169" s="3">
        <v>-4.8395599999999997E-2</v>
      </c>
      <c r="G169" s="3">
        <v>-4.960587756339517E-2</v>
      </c>
      <c r="H169" s="3">
        <f>returns_pnl[[#This Row],[portfolio_simple_return]]-returns_pnl[[#This Row],[B.simple_return]]</f>
        <v>-2.7818081000000008E-2</v>
      </c>
    </row>
    <row r="170" spans="1:8" x14ac:dyDescent="0.35">
      <c r="A170" s="1">
        <v>45751</v>
      </c>
      <c r="B170" s="9">
        <v>90534</v>
      </c>
      <c r="C170" s="9">
        <v>97678.2</v>
      </c>
      <c r="D170" s="2">
        <v>-7144.2</v>
      </c>
      <c r="E170" s="3">
        <v>-7.3140168000000005E-2</v>
      </c>
      <c r="F170" s="3">
        <v>-5.9749620000000003E-2</v>
      </c>
      <c r="G170" s="3">
        <v>-6.1609073675880102E-2</v>
      </c>
      <c r="H170" s="3">
        <f>returns_pnl[[#This Row],[portfolio_simple_return]]-returns_pnl[[#This Row],[B.simple_return]]</f>
        <v>-1.3390548000000002E-2</v>
      </c>
    </row>
    <row r="171" spans="1:8" x14ac:dyDescent="0.35">
      <c r="A171" s="1">
        <v>45754</v>
      </c>
      <c r="B171" s="9">
        <v>91267.98</v>
      </c>
      <c r="C171" s="9">
        <v>90534</v>
      </c>
      <c r="D171" s="2">
        <v>733.98</v>
      </c>
      <c r="E171" s="3">
        <v>8.10723E-3</v>
      </c>
      <c r="F171" s="3">
        <v>-2.33146E-3</v>
      </c>
      <c r="G171" s="3">
        <v>-2.3341792090838189E-3</v>
      </c>
      <c r="H171" s="3">
        <f>returns_pnl[[#This Row],[portfolio_simple_return]]-returns_pnl[[#This Row],[B.simple_return]]</f>
        <v>1.043869E-2</v>
      </c>
    </row>
    <row r="172" spans="1:8" x14ac:dyDescent="0.35">
      <c r="A172" s="1">
        <v>45755</v>
      </c>
      <c r="B172" s="9">
        <v>90142.71</v>
      </c>
      <c r="C172" s="9">
        <v>91267.98</v>
      </c>
      <c r="D172" s="2">
        <v>-1125.27</v>
      </c>
      <c r="E172" s="3">
        <v>-1.2329296999999999E-2</v>
      </c>
      <c r="F172" s="3">
        <v>-1.5700530000000001E-2</v>
      </c>
      <c r="G172" s="3">
        <v>-1.5825087196812415E-2</v>
      </c>
      <c r="H172" s="3">
        <f>returns_pnl[[#This Row],[portfolio_simple_return]]-returns_pnl[[#This Row],[B.simple_return]]</f>
        <v>3.3712330000000013E-3</v>
      </c>
    </row>
    <row r="173" spans="1:8" x14ac:dyDescent="0.35">
      <c r="A173" s="1">
        <v>45756</v>
      </c>
      <c r="B173" s="9">
        <v>102812.64</v>
      </c>
      <c r="C173" s="9">
        <v>90142.71</v>
      </c>
      <c r="D173" s="2">
        <v>12669.93</v>
      </c>
      <c r="E173" s="3">
        <v>0.140554128</v>
      </c>
      <c r="F173" s="3">
        <v>9.51539E-2</v>
      </c>
      <c r="G173" s="3">
        <v>9.0894901648715012E-2</v>
      </c>
      <c r="H173" s="3">
        <f>returns_pnl[[#This Row],[portfolio_simple_return]]-returns_pnl[[#This Row],[B.simple_return]]</f>
        <v>4.5400228000000001E-2</v>
      </c>
    </row>
    <row r="174" spans="1:8" x14ac:dyDescent="0.35">
      <c r="A174" s="1">
        <v>45757</v>
      </c>
      <c r="B174" s="9">
        <v>96014.04</v>
      </c>
      <c r="C174" s="9">
        <v>102812.64</v>
      </c>
      <c r="D174" s="2">
        <v>-6798.6</v>
      </c>
      <c r="E174" s="3">
        <v>-6.6126111000000001E-2</v>
      </c>
      <c r="F174" s="3">
        <v>-3.4607560000000002E-2</v>
      </c>
      <c r="G174" s="3">
        <v>-3.5220587845118091E-2</v>
      </c>
      <c r="H174" s="3">
        <f>returns_pnl[[#This Row],[portfolio_simple_return]]-returns_pnl[[#This Row],[B.simple_return]]</f>
        <v>-3.1518550999999999E-2</v>
      </c>
    </row>
    <row r="175" spans="1:8" x14ac:dyDescent="0.35">
      <c r="A175" s="1">
        <v>45758</v>
      </c>
      <c r="B175" s="9">
        <v>98900.69</v>
      </c>
      <c r="C175" s="9">
        <v>96014.04</v>
      </c>
      <c r="D175" s="2">
        <v>2886.65</v>
      </c>
      <c r="E175" s="3">
        <v>3.0064873999999998E-2</v>
      </c>
      <c r="F175" s="3">
        <v>1.809208E-2</v>
      </c>
      <c r="G175" s="3">
        <v>1.7930369252113706E-2</v>
      </c>
      <c r="H175" s="3">
        <f>returns_pnl[[#This Row],[portfolio_simple_return]]-returns_pnl[[#This Row],[B.simple_return]]</f>
        <v>1.1972793999999998E-2</v>
      </c>
    </row>
    <row r="176" spans="1:8" x14ac:dyDescent="0.35">
      <c r="A176" s="1">
        <v>45761</v>
      </c>
      <c r="B176" s="9">
        <v>99172.12</v>
      </c>
      <c r="C176" s="9">
        <v>98900.69</v>
      </c>
      <c r="D176" s="2">
        <v>271.43</v>
      </c>
      <c r="E176" s="3">
        <v>2.7444700000000002E-3</v>
      </c>
      <c r="F176" s="3">
        <v>7.9446499999999993E-3</v>
      </c>
      <c r="G176" s="3">
        <v>7.9132540931508445E-3</v>
      </c>
      <c r="H176" s="3">
        <f>returns_pnl[[#This Row],[portfolio_simple_return]]-returns_pnl[[#This Row],[B.simple_return]]</f>
        <v>-5.2001799999999987E-3</v>
      </c>
    </row>
    <row r="177" spans="1:8" x14ac:dyDescent="0.35">
      <c r="A177" s="1">
        <v>45762</v>
      </c>
      <c r="B177" s="9">
        <v>99880.62</v>
      </c>
      <c r="C177" s="9">
        <v>99172.12</v>
      </c>
      <c r="D177" s="2">
        <v>708.5</v>
      </c>
      <c r="E177" s="3">
        <v>7.1441450000000002E-3</v>
      </c>
      <c r="F177" s="3">
        <v>-1.7277200000000001E-3</v>
      </c>
      <c r="G177" s="3">
        <v>-1.7292137684181356E-3</v>
      </c>
      <c r="H177" s="3">
        <f>returns_pnl[[#This Row],[portfolio_simple_return]]-returns_pnl[[#This Row],[B.simple_return]]</f>
        <v>8.8718649999999996E-3</v>
      </c>
    </row>
    <row r="178" spans="1:8" x14ac:dyDescent="0.35">
      <c r="A178" s="1">
        <v>45763</v>
      </c>
      <c r="B178" s="9">
        <v>97082.42</v>
      </c>
      <c r="C178" s="9">
        <v>99880.62</v>
      </c>
      <c r="D178" s="2">
        <v>-2798.2</v>
      </c>
      <c r="E178" s="3">
        <v>-2.8015445E-2</v>
      </c>
      <c r="F178" s="3">
        <v>-2.240843E-2</v>
      </c>
      <c r="G178" s="3">
        <v>-2.2663312700996363E-2</v>
      </c>
      <c r="H178" s="3">
        <f>returns_pnl[[#This Row],[portfolio_simple_return]]-returns_pnl[[#This Row],[B.simple_return]]</f>
        <v>-5.6070149999999999E-3</v>
      </c>
    </row>
    <row r="179" spans="1:8" x14ac:dyDescent="0.35">
      <c r="A179" s="1">
        <v>45764</v>
      </c>
      <c r="B179" s="9">
        <v>98398.07</v>
      </c>
      <c r="C179" s="9">
        <v>97082.42</v>
      </c>
      <c r="D179" s="2">
        <v>1315.65</v>
      </c>
      <c r="E179" s="3">
        <v>1.3551887E-2</v>
      </c>
      <c r="F179" s="3">
        <v>1.3268399999999999E-3</v>
      </c>
      <c r="G179" s="3">
        <v>1.3259586728286152E-3</v>
      </c>
      <c r="H179" s="3">
        <f>returns_pnl[[#This Row],[portfolio_simple_return]]-returns_pnl[[#This Row],[B.simple_return]]</f>
        <v>1.2225047000000001E-2</v>
      </c>
    </row>
    <row r="180" spans="1:8" x14ac:dyDescent="0.35">
      <c r="A180" s="1">
        <v>45768</v>
      </c>
      <c r="B180" s="9">
        <v>95373.48</v>
      </c>
      <c r="C180" s="9">
        <v>98398.07</v>
      </c>
      <c r="D180" s="2">
        <v>-3024.59</v>
      </c>
      <c r="E180" s="3">
        <v>-3.0738306E-2</v>
      </c>
      <c r="F180" s="3">
        <v>-2.356749E-2</v>
      </c>
      <c r="G180" s="3">
        <v>-2.3849649226388613E-2</v>
      </c>
      <c r="H180" s="3">
        <f>returns_pnl[[#This Row],[portfolio_simple_return]]-returns_pnl[[#This Row],[B.simple_return]]</f>
        <v>-7.170816E-3</v>
      </c>
    </row>
    <row r="181" spans="1:8" x14ac:dyDescent="0.35">
      <c r="A181" s="1">
        <v>45769</v>
      </c>
      <c r="B181" s="9">
        <v>97736.12</v>
      </c>
      <c r="C181" s="9">
        <v>95373.48</v>
      </c>
      <c r="D181" s="2">
        <v>2362.64</v>
      </c>
      <c r="E181" s="3">
        <v>2.4772505E-2</v>
      </c>
      <c r="F181" s="3">
        <v>2.511729E-2</v>
      </c>
      <c r="G181" s="3">
        <v>2.4807034313980587E-2</v>
      </c>
      <c r="H181" s="3">
        <f>returns_pnl[[#This Row],[portfolio_simple_return]]-returns_pnl[[#This Row],[B.simple_return]]</f>
        <v>-3.4478500000000023E-4</v>
      </c>
    </row>
    <row r="182" spans="1:8" x14ac:dyDescent="0.35">
      <c r="A182" s="1">
        <v>45770</v>
      </c>
      <c r="B182" s="9">
        <v>100658.34</v>
      </c>
      <c r="C182" s="9">
        <v>97736.12</v>
      </c>
      <c r="D182" s="2">
        <v>2922.22</v>
      </c>
      <c r="E182" s="3">
        <v>2.9899078999999999E-2</v>
      </c>
      <c r="F182" s="3">
        <v>1.6661120000000001E-2</v>
      </c>
      <c r="G182" s="3">
        <v>1.6523845474794581E-2</v>
      </c>
      <c r="H182" s="3">
        <f>returns_pnl[[#This Row],[portfolio_simple_return]]-returns_pnl[[#This Row],[B.simple_return]]</f>
        <v>1.3237958999999997E-2</v>
      </c>
    </row>
    <row r="183" spans="1:8" x14ac:dyDescent="0.35">
      <c r="A183" s="1">
        <v>45771</v>
      </c>
      <c r="B183" s="9">
        <v>104554.06</v>
      </c>
      <c r="C183" s="9">
        <v>100658.34</v>
      </c>
      <c r="D183" s="2">
        <v>3895.72</v>
      </c>
      <c r="E183" s="3">
        <v>3.8702407000000001E-2</v>
      </c>
      <c r="F183" s="3">
        <v>2.0259079999999999E-2</v>
      </c>
      <c r="G183" s="3">
        <v>2.0056599089608312E-2</v>
      </c>
      <c r="H183" s="3">
        <f>returns_pnl[[#This Row],[portfolio_simple_return]]-returns_pnl[[#This Row],[B.simple_return]]</f>
        <v>1.8443327000000002E-2</v>
      </c>
    </row>
    <row r="184" spans="1:8" x14ac:dyDescent="0.35">
      <c r="A184" s="1">
        <v>45772</v>
      </c>
      <c r="B184" s="9">
        <v>106011.33</v>
      </c>
      <c r="C184" s="9">
        <v>104554.06</v>
      </c>
      <c r="D184" s="2">
        <v>1457.27</v>
      </c>
      <c r="E184" s="3">
        <v>1.3937957000000001E-2</v>
      </c>
      <c r="F184" s="3">
        <v>7.3731400000000002E-3</v>
      </c>
      <c r="G184" s="3">
        <v>7.3460954265647197E-3</v>
      </c>
      <c r="H184" s="3">
        <f>returns_pnl[[#This Row],[portfolio_simple_return]]-returns_pnl[[#This Row],[B.simple_return]]</f>
        <v>6.5648170000000006E-3</v>
      </c>
    </row>
    <row r="185" spans="1:8" x14ac:dyDescent="0.35">
      <c r="A185" s="1">
        <v>45775</v>
      </c>
      <c r="B185" s="9">
        <v>105951.63</v>
      </c>
      <c r="C185" s="9">
        <v>106011.33</v>
      </c>
      <c r="D185" s="2">
        <v>-59.7</v>
      </c>
      <c r="E185" s="3">
        <v>-5.6314699999999995E-4</v>
      </c>
      <c r="F185" s="3">
        <v>6.4070000000000002E-4</v>
      </c>
      <c r="G185" s="3">
        <v>6.4049446913477337E-4</v>
      </c>
      <c r="H185" s="3">
        <f>returns_pnl[[#This Row],[portfolio_simple_return]]-returns_pnl[[#This Row],[B.simple_return]]</f>
        <v>-1.2038470000000001E-3</v>
      </c>
    </row>
    <row r="186" spans="1:8" x14ac:dyDescent="0.35">
      <c r="A186" s="1">
        <v>45776</v>
      </c>
      <c r="B186" s="9">
        <v>106307.39</v>
      </c>
      <c r="C186" s="9">
        <v>105951.63</v>
      </c>
      <c r="D186" s="2">
        <v>355.76</v>
      </c>
      <c r="E186" s="3">
        <v>3.3577590000000001E-3</v>
      </c>
      <c r="F186" s="3">
        <v>5.8024000000000001E-3</v>
      </c>
      <c r="G186" s="3">
        <v>5.7856274963946795E-3</v>
      </c>
      <c r="H186" s="3">
        <f>returns_pnl[[#This Row],[portfolio_simple_return]]-returns_pnl[[#This Row],[B.simple_return]]</f>
        <v>-2.444641E-3</v>
      </c>
    </row>
    <row r="187" spans="1:8" x14ac:dyDescent="0.35">
      <c r="A187" s="1">
        <v>45777</v>
      </c>
      <c r="B187" s="9">
        <v>107019.86</v>
      </c>
      <c r="C187" s="9">
        <v>106307.39</v>
      </c>
      <c r="D187" s="2">
        <v>712.47</v>
      </c>
      <c r="E187" s="3">
        <v>6.7019799999999997E-3</v>
      </c>
      <c r="F187" s="3">
        <v>1.47999E-3</v>
      </c>
      <c r="G187" s="3">
        <v>1.4789007797954687E-3</v>
      </c>
      <c r="H187" s="3">
        <f>returns_pnl[[#This Row],[portfolio_simple_return]]-returns_pnl[[#This Row],[B.simple_return]]</f>
        <v>5.2219899999999993E-3</v>
      </c>
    </row>
    <row r="188" spans="1:8" x14ac:dyDescent="0.35">
      <c r="A188" s="1">
        <v>45778</v>
      </c>
      <c r="B188" s="9">
        <v>106015.52</v>
      </c>
      <c r="C188" s="9">
        <v>107019.86</v>
      </c>
      <c r="D188" s="2">
        <v>-1004.34</v>
      </c>
      <c r="E188" s="3">
        <v>-9.384613E-3</v>
      </c>
      <c r="F188" s="3">
        <v>6.2990900000000002E-3</v>
      </c>
      <c r="G188" s="3">
        <v>6.2793318417251861E-3</v>
      </c>
      <c r="H188" s="3">
        <f>returns_pnl[[#This Row],[portfolio_simple_return]]-returns_pnl[[#This Row],[B.simple_return]]</f>
        <v>-1.5683703E-2</v>
      </c>
    </row>
    <row r="189" spans="1:8" x14ac:dyDescent="0.35">
      <c r="A189" s="1">
        <v>45779</v>
      </c>
      <c r="B189" s="9">
        <v>108835.39</v>
      </c>
      <c r="C189" s="9">
        <v>106015.52</v>
      </c>
      <c r="D189" s="2">
        <v>2819.87</v>
      </c>
      <c r="E189" s="3">
        <v>2.6598653E-2</v>
      </c>
      <c r="F189" s="3">
        <v>1.4726609999999999E-2</v>
      </c>
      <c r="G189" s="3">
        <v>1.4619229243408062E-2</v>
      </c>
      <c r="H189" s="3">
        <f>returns_pnl[[#This Row],[portfolio_simple_return]]-returns_pnl[[#This Row],[B.simple_return]]</f>
        <v>1.1872043000000001E-2</v>
      </c>
    </row>
    <row r="190" spans="1:8" x14ac:dyDescent="0.35">
      <c r="A190" s="1">
        <v>45782</v>
      </c>
      <c r="B190" s="9">
        <v>108739.95</v>
      </c>
      <c r="C190" s="9">
        <v>108835.39</v>
      </c>
      <c r="D190" s="2">
        <v>-95.44</v>
      </c>
      <c r="E190" s="3">
        <v>-8.7692100000000002E-4</v>
      </c>
      <c r="F190" s="3">
        <v>-6.3815900000000004E-3</v>
      </c>
      <c r="G190" s="3">
        <v>-6.4020400278313339E-3</v>
      </c>
      <c r="H190" s="3">
        <f>returns_pnl[[#This Row],[portfolio_simple_return]]-returns_pnl[[#This Row],[B.simple_return]]</f>
        <v>5.5046690000000002E-3</v>
      </c>
    </row>
    <row r="191" spans="1:8" x14ac:dyDescent="0.35">
      <c r="A191" s="1">
        <v>45783</v>
      </c>
      <c r="B191" s="9">
        <v>107055.66</v>
      </c>
      <c r="C191" s="9">
        <v>108739.95</v>
      </c>
      <c r="D191" s="2">
        <v>-1684.29</v>
      </c>
      <c r="E191" s="3">
        <v>-1.5489156E-2</v>
      </c>
      <c r="F191" s="3">
        <v>-7.6932900000000002E-3</v>
      </c>
      <c r="G191" s="3">
        <v>-7.7230338855465552E-3</v>
      </c>
      <c r="H191" s="3">
        <f>returns_pnl[[#This Row],[portfolio_simple_return]]-returns_pnl[[#This Row],[B.simple_return]]</f>
        <v>-7.7958660000000003E-3</v>
      </c>
    </row>
    <row r="192" spans="1:8" x14ac:dyDescent="0.35">
      <c r="A192" s="1">
        <v>45784</v>
      </c>
      <c r="B192" s="9">
        <v>106737.76</v>
      </c>
      <c r="C192" s="9">
        <v>107055.66</v>
      </c>
      <c r="D192" s="2">
        <v>-317.89999999999998</v>
      </c>
      <c r="E192" s="3">
        <v>-2.9694830000000002E-3</v>
      </c>
      <c r="F192" s="3">
        <v>4.3464200000000001E-3</v>
      </c>
      <c r="G192" s="3">
        <v>4.3370041259599666E-3</v>
      </c>
      <c r="H192" s="3">
        <f>returns_pnl[[#This Row],[portfolio_simple_return]]-returns_pnl[[#This Row],[B.simple_return]]</f>
        <v>-7.3159030000000003E-3</v>
      </c>
    </row>
    <row r="193" spans="1:8" x14ac:dyDescent="0.35">
      <c r="A193" s="1">
        <v>45785</v>
      </c>
      <c r="B193" s="9">
        <v>107670.76</v>
      </c>
      <c r="C193" s="9">
        <v>106737.76</v>
      </c>
      <c r="D193" s="2">
        <v>933</v>
      </c>
      <c r="E193" s="3">
        <v>8.7410490000000007E-3</v>
      </c>
      <c r="F193" s="3">
        <v>5.7997500000000002E-3</v>
      </c>
      <c r="G193" s="3">
        <v>5.7829933406663538E-3</v>
      </c>
      <c r="H193" s="3">
        <f>returns_pnl[[#This Row],[portfolio_simple_return]]-returns_pnl[[#This Row],[B.simple_return]]</f>
        <v>2.9412990000000005E-3</v>
      </c>
    </row>
    <row r="194" spans="1:8" x14ac:dyDescent="0.35">
      <c r="A194" s="1">
        <v>45786</v>
      </c>
      <c r="B194" s="9">
        <v>108195.63</v>
      </c>
      <c r="C194" s="9">
        <v>107670.76</v>
      </c>
      <c r="D194" s="2">
        <v>524.87</v>
      </c>
      <c r="E194" s="3">
        <v>4.8747679999999998E-3</v>
      </c>
      <c r="F194" s="3">
        <v>-7.1151999999999999E-4</v>
      </c>
      <c r="G194" s="3">
        <v>-7.117720863733933E-4</v>
      </c>
      <c r="H194" s="3">
        <f>returns_pnl[[#This Row],[portfolio_simple_return]]-returns_pnl[[#This Row],[B.simple_return]]</f>
        <v>5.586288E-3</v>
      </c>
    </row>
    <row r="195" spans="1:8" x14ac:dyDescent="0.35">
      <c r="A195" s="1">
        <v>45789</v>
      </c>
      <c r="B195" s="9">
        <v>113247.25</v>
      </c>
      <c r="C195" s="9">
        <v>108195.63</v>
      </c>
      <c r="D195" s="2">
        <v>5051.62</v>
      </c>
      <c r="E195" s="3">
        <v>4.6689686000000001E-2</v>
      </c>
      <c r="F195" s="3">
        <v>3.2558820000000002E-2</v>
      </c>
      <c r="G195" s="3">
        <v>3.2040014309449735E-2</v>
      </c>
      <c r="H195" s="3">
        <f>returns_pnl[[#This Row],[portfolio_simple_return]]-returns_pnl[[#This Row],[B.simple_return]]</f>
        <v>1.4130865999999999E-2</v>
      </c>
    </row>
    <row r="196" spans="1:8" x14ac:dyDescent="0.35">
      <c r="A196" s="1">
        <v>45790</v>
      </c>
      <c r="B196" s="9">
        <v>115332.26</v>
      </c>
      <c r="C196" s="9">
        <v>113247.25</v>
      </c>
      <c r="D196" s="2">
        <v>2085.0100000000002</v>
      </c>
      <c r="E196" s="3">
        <v>1.8411131000000001E-2</v>
      </c>
      <c r="F196" s="3">
        <v>7.2482199999999997E-3</v>
      </c>
      <c r="G196" s="3">
        <v>7.2220821737149429E-3</v>
      </c>
      <c r="H196" s="3">
        <f>returns_pnl[[#This Row],[portfolio_simple_return]]-returns_pnl[[#This Row],[B.simple_return]]</f>
        <v>1.1162911000000001E-2</v>
      </c>
    </row>
    <row r="197" spans="1:8" x14ac:dyDescent="0.35">
      <c r="A197" s="1">
        <v>45791</v>
      </c>
      <c r="B197" s="9">
        <v>115334.76</v>
      </c>
      <c r="C197" s="9">
        <v>115332.26</v>
      </c>
      <c r="D197" s="2">
        <v>2.5</v>
      </c>
      <c r="E197" s="3">
        <v>2.1676500000000002E-5</v>
      </c>
      <c r="F197" s="3">
        <v>1.0243699999999999E-3</v>
      </c>
      <c r="G197" s="3">
        <v>1.0238448046247569E-3</v>
      </c>
      <c r="H197" s="3">
        <f>returns_pnl[[#This Row],[portfolio_simple_return]]-returns_pnl[[#This Row],[B.simple_return]]</f>
        <v>-1.0026935E-3</v>
      </c>
    </row>
    <row r="198" spans="1:8" x14ac:dyDescent="0.35">
      <c r="A198" s="1">
        <v>45792</v>
      </c>
      <c r="B198" s="9">
        <v>115550.41</v>
      </c>
      <c r="C198" s="9">
        <v>115334.76</v>
      </c>
      <c r="D198" s="2">
        <v>215.65</v>
      </c>
      <c r="E198" s="3">
        <v>1.869775E-3</v>
      </c>
      <c r="F198" s="3">
        <v>4.1323200000000001E-3</v>
      </c>
      <c r="G198" s="3">
        <v>4.1238009887726761E-3</v>
      </c>
      <c r="H198" s="3">
        <f>returns_pnl[[#This Row],[portfolio_simple_return]]-returns_pnl[[#This Row],[B.simple_return]]</f>
        <v>-2.2625450000000004E-3</v>
      </c>
    </row>
    <row r="199" spans="1:8" x14ac:dyDescent="0.35">
      <c r="A199" s="1">
        <v>45793</v>
      </c>
      <c r="B199" s="9">
        <v>115660.59</v>
      </c>
      <c r="C199" s="9">
        <v>115550.41</v>
      </c>
      <c r="D199" s="2">
        <v>110.18</v>
      </c>
      <c r="E199" s="3">
        <v>9.5352299999999996E-4</v>
      </c>
      <c r="F199" s="3">
        <v>7.0053199999999998E-3</v>
      </c>
      <c r="G199" s="3">
        <v>6.9808987439629782E-3</v>
      </c>
      <c r="H199" s="3">
        <f>returns_pnl[[#This Row],[portfolio_simple_return]]-returns_pnl[[#This Row],[B.simple_return]]</f>
        <v>-6.0517969999999994E-3</v>
      </c>
    </row>
    <row r="200" spans="1:8" x14ac:dyDescent="0.35">
      <c r="A200" s="1">
        <v>45796</v>
      </c>
      <c r="B200" s="9">
        <v>115367.27</v>
      </c>
      <c r="C200" s="9">
        <v>115660.59</v>
      </c>
      <c r="D200" s="2">
        <v>-293.32</v>
      </c>
      <c r="E200" s="3">
        <v>-2.5360410000000002E-3</v>
      </c>
      <c r="F200" s="3">
        <v>8.7608E-4</v>
      </c>
      <c r="G200" s="3">
        <v>8.7569352298437302E-4</v>
      </c>
      <c r="H200" s="3">
        <f>returns_pnl[[#This Row],[portfolio_simple_return]]-returns_pnl[[#This Row],[B.simple_return]]</f>
        <v>-3.4121210000000002E-3</v>
      </c>
    </row>
    <row r="201" spans="1:8" x14ac:dyDescent="0.35">
      <c r="A201" s="1">
        <v>45797</v>
      </c>
      <c r="B201" s="9">
        <v>114591.49</v>
      </c>
      <c r="C201" s="9">
        <v>115367.27</v>
      </c>
      <c r="D201" s="2">
        <v>-775.78</v>
      </c>
      <c r="E201" s="3">
        <v>-6.7244380000000001E-3</v>
      </c>
      <c r="F201" s="3">
        <v>-3.8802099999999998E-3</v>
      </c>
      <c r="G201" s="3">
        <v>-3.8877541185178555E-3</v>
      </c>
      <c r="H201" s="3">
        <f>returns_pnl[[#This Row],[portfolio_simple_return]]-returns_pnl[[#This Row],[B.simple_return]]</f>
        <v>-2.8442280000000003E-3</v>
      </c>
    </row>
    <row r="202" spans="1:8" x14ac:dyDescent="0.35">
      <c r="A202" s="1">
        <v>45798</v>
      </c>
      <c r="B202" s="9">
        <v>112181.99</v>
      </c>
      <c r="C202" s="9">
        <v>114591.49</v>
      </c>
      <c r="D202" s="2">
        <v>-2409.5</v>
      </c>
      <c r="E202" s="3">
        <v>-2.1026867000000001E-2</v>
      </c>
      <c r="F202" s="3">
        <v>-1.6135110000000001E-2</v>
      </c>
      <c r="G202" s="3">
        <v>-1.6266702451148453E-2</v>
      </c>
      <c r="H202" s="3">
        <f>returns_pnl[[#This Row],[portfolio_simple_return]]-returns_pnl[[#This Row],[B.simple_return]]</f>
        <v>-4.891757E-3</v>
      </c>
    </row>
    <row r="203" spans="1:8" x14ac:dyDescent="0.35">
      <c r="A203" s="1">
        <v>45799</v>
      </c>
      <c r="B203" s="9">
        <v>112424.92</v>
      </c>
      <c r="C203" s="9">
        <v>112181.99</v>
      </c>
      <c r="D203" s="2">
        <v>242.93</v>
      </c>
      <c r="E203" s="3">
        <v>2.165499E-3</v>
      </c>
      <c r="F203" s="3">
        <v>-4.4485E-4</v>
      </c>
      <c r="G203" s="3">
        <v>-4.4495329580263406E-4</v>
      </c>
      <c r="H203" s="3">
        <f>returns_pnl[[#This Row],[portfolio_simple_return]]-returns_pnl[[#This Row],[B.simple_return]]</f>
        <v>2.6103490000000001E-3</v>
      </c>
    </row>
    <row r="204" spans="1:8" x14ac:dyDescent="0.35">
      <c r="A204" s="1">
        <v>45800</v>
      </c>
      <c r="B204" s="9">
        <v>111423.54</v>
      </c>
      <c r="C204" s="9">
        <v>112424.92</v>
      </c>
      <c r="D204" s="2">
        <v>-1001.38</v>
      </c>
      <c r="E204" s="3">
        <v>-8.9070999999999994E-3</v>
      </c>
      <c r="F204" s="3">
        <v>-6.7083100000000003E-3</v>
      </c>
      <c r="G204" s="3">
        <v>-6.730909417987146E-3</v>
      </c>
      <c r="H204" s="3">
        <f>returns_pnl[[#This Row],[portfolio_simple_return]]-returns_pnl[[#This Row],[B.simple_return]]</f>
        <v>-2.1987899999999991E-3</v>
      </c>
    </row>
    <row r="205" spans="1:8" x14ac:dyDescent="0.35">
      <c r="A205" s="1">
        <v>45804</v>
      </c>
      <c r="B205" s="9">
        <v>114733.71</v>
      </c>
      <c r="C205" s="9">
        <v>111423.54</v>
      </c>
      <c r="D205" s="2">
        <v>3310.17</v>
      </c>
      <c r="E205" s="3">
        <v>2.9707995000000001E-2</v>
      </c>
      <c r="F205" s="3">
        <v>2.0459020000000001E-2</v>
      </c>
      <c r="G205" s="3">
        <v>2.025254391312099E-2</v>
      </c>
      <c r="H205" s="3">
        <f>returns_pnl[[#This Row],[portfolio_simple_return]]-returns_pnl[[#This Row],[B.simple_return]]</f>
        <v>9.2489749999999996E-3</v>
      </c>
    </row>
    <row r="206" spans="1:8" x14ac:dyDescent="0.35">
      <c r="A206" s="1">
        <v>45805</v>
      </c>
      <c r="B206" s="9">
        <v>115033.62</v>
      </c>
      <c r="C206" s="9">
        <v>114733.71</v>
      </c>
      <c r="D206" s="2">
        <v>299.91000000000003</v>
      </c>
      <c r="E206" s="3">
        <v>2.6139660000000001E-3</v>
      </c>
      <c r="F206" s="3">
        <v>-5.5711900000000002E-3</v>
      </c>
      <c r="G206" s="3">
        <v>-5.5867628115826729E-3</v>
      </c>
      <c r="H206" s="3">
        <f>returns_pnl[[#This Row],[portfolio_simple_return]]-returns_pnl[[#This Row],[B.simple_return]]</f>
        <v>8.1851560000000007E-3</v>
      </c>
    </row>
    <row r="207" spans="1:8" x14ac:dyDescent="0.35">
      <c r="A207" s="1">
        <v>45806</v>
      </c>
      <c r="B207" s="9">
        <v>115482.17</v>
      </c>
      <c r="C207" s="9">
        <v>115033.62</v>
      </c>
      <c r="D207" s="2">
        <v>448.55</v>
      </c>
      <c r="E207" s="3">
        <v>3.8992950000000001E-3</v>
      </c>
      <c r="F207" s="3">
        <v>4.0111699999999997E-3</v>
      </c>
      <c r="G207" s="3">
        <v>4.0031509167171844E-3</v>
      </c>
      <c r="H207" s="3">
        <f>returns_pnl[[#This Row],[portfolio_simple_return]]-returns_pnl[[#This Row],[B.simple_return]]</f>
        <v>-1.1187499999999956E-4</v>
      </c>
    </row>
    <row r="208" spans="1:8" x14ac:dyDescent="0.35">
      <c r="A208" s="1">
        <v>45807</v>
      </c>
      <c r="B208" s="9">
        <v>114657.77</v>
      </c>
      <c r="C208" s="9">
        <v>115482.17</v>
      </c>
      <c r="D208" s="2">
        <v>-824.4</v>
      </c>
      <c r="E208" s="3">
        <v>-7.1387639999999997E-3</v>
      </c>
      <c r="F208" s="3">
        <v>-8.119E-5</v>
      </c>
      <c r="G208" s="3">
        <v>-8.119175975762441E-5</v>
      </c>
      <c r="H208" s="3">
        <f>returns_pnl[[#This Row],[portfolio_simple_return]]-returns_pnl[[#This Row],[B.simple_return]]</f>
        <v>-7.0575739999999996E-3</v>
      </c>
    </row>
    <row r="209" spans="1:8" x14ac:dyDescent="0.35">
      <c r="A209" s="1">
        <v>45810</v>
      </c>
      <c r="B209" s="9">
        <v>116520.36</v>
      </c>
      <c r="C209" s="9">
        <v>114657.77</v>
      </c>
      <c r="D209" s="2">
        <v>1862.59</v>
      </c>
      <c r="E209" s="3">
        <v>1.6244778000000001E-2</v>
      </c>
      <c r="F209" s="3">
        <v>4.1020400000000004E-3</v>
      </c>
      <c r="G209" s="3">
        <v>4.0936514501346477E-3</v>
      </c>
      <c r="H209" s="3">
        <f>returns_pnl[[#This Row],[portfolio_simple_return]]-returns_pnl[[#This Row],[B.simple_return]]</f>
        <v>1.2142738E-2</v>
      </c>
    </row>
    <row r="210" spans="1:8" x14ac:dyDescent="0.35">
      <c r="A210" s="1">
        <v>45811</v>
      </c>
      <c r="B210" s="9">
        <v>118258.06</v>
      </c>
      <c r="C210" s="9">
        <v>116520.36</v>
      </c>
      <c r="D210" s="2">
        <v>1737.7</v>
      </c>
      <c r="E210" s="3">
        <v>1.4913274000000001E-2</v>
      </c>
      <c r="F210" s="3">
        <v>5.8002599999999998E-3</v>
      </c>
      <c r="G210" s="3">
        <v>5.7835040361739996E-3</v>
      </c>
      <c r="H210" s="3">
        <f>returns_pnl[[#This Row],[portfolio_simple_return]]-returns_pnl[[#This Row],[B.simple_return]]</f>
        <v>9.1130140000000009E-3</v>
      </c>
    </row>
    <row r="211" spans="1:8" x14ac:dyDescent="0.35">
      <c r="A211" s="1">
        <v>45812</v>
      </c>
      <c r="B211" s="9">
        <v>120274.43</v>
      </c>
      <c r="C211" s="9">
        <v>118258.06</v>
      </c>
      <c r="D211" s="2">
        <v>2016.37</v>
      </c>
      <c r="E211" s="3">
        <v>1.7050592999999999E-2</v>
      </c>
      <c r="F211" s="3">
        <v>7.3700000000000002E-5</v>
      </c>
      <c r="G211" s="3">
        <v>7.3694559532491577E-5</v>
      </c>
      <c r="H211" s="3">
        <f>returns_pnl[[#This Row],[portfolio_simple_return]]-returns_pnl[[#This Row],[B.simple_return]]</f>
        <v>1.6976893E-2</v>
      </c>
    </row>
    <row r="212" spans="1:8" x14ac:dyDescent="0.35">
      <c r="A212" s="1">
        <v>45813</v>
      </c>
      <c r="B212" s="9">
        <v>119400.7</v>
      </c>
      <c r="C212" s="9">
        <v>120274.43</v>
      </c>
      <c r="D212" s="2">
        <v>-873.73</v>
      </c>
      <c r="E212" s="3">
        <v>-7.2644700000000003E-3</v>
      </c>
      <c r="F212" s="3">
        <v>-5.2773400000000002E-3</v>
      </c>
      <c r="G212" s="3">
        <v>-5.2913152805629804E-3</v>
      </c>
      <c r="H212" s="3">
        <f>returns_pnl[[#This Row],[portfolio_simple_return]]-returns_pnl[[#This Row],[B.simple_return]]</f>
        <v>-1.9871300000000001E-3</v>
      </c>
    </row>
    <row r="213" spans="1:8" x14ac:dyDescent="0.35">
      <c r="A213" s="1">
        <v>45814</v>
      </c>
      <c r="B213" s="9">
        <v>119574.38</v>
      </c>
      <c r="C213" s="9">
        <v>119400.7</v>
      </c>
      <c r="D213" s="2">
        <v>173.68</v>
      </c>
      <c r="E213" s="3">
        <v>1.4545980000000001E-3</v>
      </c>
      <c r="F213" s="3">
        <v>1.028067E-2</v>
      </c>
      <c r="G213" s="3">
        <v>1.0228186115699976E-2</v>
      </c>
      <c r="H213" s="3">
        <f>returns_pnl[[#This Row],[portfolio_simple_return]]-returns_pnl[[#This Row],[B.simple_return]]</f>
        <v>-8.8260720000000008E-3</v>
      </c>
    </row>
    <row r="214" spans="1:8" x14ac:dyDescent="0.35">
      <c r="A214" s="1">
        <v>45817</v>
      </c>
      <c r="B214" s="9">
        <v>119972.88</v>
      </c>
      <c r="C214" s="9">
        <v>119574.38</v>
      </c>
      <c r="D214" s="2">
        <v>398.5</v>
      </c>
      <c r="E214" s="3">
        <v>3.332654E-3</v>
      </c>
      <c r="F214" s="3">
        <v>9.1993999999999995E-4</v>
      </c>
      <c r="G214" s="3">
        <v>9.1952191342815816E-4</v>
      </c>
      <c r="H214" s="3">
        <f>returns_pnl[[#This Row],[portfolio_simple_return]]-returns_pnl[[#This Row],[B.simple_return]]</f>
        <v>2.4127139999999998E-3</v>
      </c>
    </row>
    <row r="215" spans="1:8" x14ac:dyDescent="0.35">
      <c r="A215" s="1">
        <v>45818</v>
      </c>
      <c r="B215" s="9">
        <v>120910.93</v>
      </c>
      <c r="C215" s="9">
        <v>119972.88</v>
      </c>
      <c r="D215" s="2">
        <v>938.05</v>
      </c>
      <c r="E215" s="3">
        <v>7.8188500000000005E-3</v>
      </c>
      <c r="F215" s="3">
        <v>5.4829600000000003E-3</v>
      </c>
      <c r="G215" s="3">
        <v>5.4679833266549453E-3</v>
      </c>
      <c r="H215" s="3">
        <f>returns_pnl[[#This Row],[portfolio_simple_return]]-returns_pnl[[#This Row],[B.simple_return]]</f>
        <v>2.3358900000000002E-3</v>
      </c>
    </row>
    <row r="216" spans="1:8" x14ac:dyDescent="0.35">
      <c r="A216" s="1">
        <v>45819</v>
      </c>
      <c r="B216" s="9">
        <v>121588.26</v>
      </c>
      <c r="C216" s="9">
        <v>120910.93</v>
      </c>
      <c r="D216" s="2">
        <v>677.33</v>
      </c>
      <c r="E216" s="3">
        <v>5.6018919999999998E-3</v>
      </c>
      <c r="F216" s="3">
        <v>-2.74392E-3</v>
      </c>
      <c r="G216" s="3">
        <v>-2.7476895336659888E-3</v>
      </c>
      <c r="H216" s="3">
        <f>returns_pnl[[#This Row],[portfolio_simple_return]]-returns_pnl[[#This Row],[B.simple_return]]</f>
        <v>8.3458119999999993E-3</v>
      </c>
    </row>
    <row r="217" spans="1:8" x14ac:dyDescent="0.35">
      <c r="A217" s="1">
        <v>45820</v>
      </c>
      <c r="B217" s="9">
        <v>121856</v>
      </c>
      <c r="C217" s="9">
        <v>121588.26</v>
      </c>
      <c r="D217" s="2">
        <v>267.74</v>
      </c>
      <c r="E217" s="3">
        <v>2.2020220000000001E-3</v>
      </c>
      <c r="F217" s="3">
        <v>3.8224999999999999E-3</v>
      </c>
      <c r="G217" s="3">
        <v>3.815210759964134E-3</v>
      </c>
      <c r="H217" s="3">
        <f>returns_pnl[[#This Row],[portfolio_simple_return]]-returns_pnl[[#This Row],[B.simple_return]]</f>
        <v>-1.6204779999999998E-3</v>
      </c>
    </row>
    <row r="218" spans="1:8" x14ac:dyDescent="0.35">
      <c r="A218" s="1">
        <v>45821</v>
      </c>
      <c r="B218" s="9">
        <v>118376.1</v>
      </c>
      <c r="C218" s="9">
        <v>121856</v>
      </c>
      <c r="D218" s="2">
        <v>-3479.9</v>
      </c>
      <c r="E218" s="3">
        <v>-2.8557478000000001E-2</v>
      </c>
      <c r="F218" s="3">
        <v>-1.129645E-2</v>
      </c>
      <c r="G218" s="3">
        <v>-1.1360743305409217E-2</v>
      </c>
      <c r="H218" s="3">
        <f>returns_pnl[[#This Row],[portfolio_simple_return]]-returns_pnl[[#This Row],[B.simple_return]]</f>
        <v>-1.7261028000000001E-2</v>
      </c>
    </row>
    <row r="219" spans="1:8" x14ac:dyDescent="0.35">
      <c r="A219" s="1">
        <v>45824</v>
      </c>
      <c r="B219" s="9">
        <v>121262.9</v>
      </c>
      <c r="C219" s="9">
        <v>118376.1</v>
      </c>
      <c r="D219" s="2">
        <v>2886.8</v>
      </c>
      <c r="E219" s="3">
        <v>2.4386679000000001E-2</v>
      </c>
      <c r="F219" s="3">
        <v>9.3927200000000002E-3</v>
      </c>
      <c r="G219" s="3">
        <v>9.348881754855402E-3</v>
      </c>
      <c r="H219" s="3">
        <f>returns_pnl[[#This Row],[portfolio_simple_return]]-returns_pnl[[#This Row],[B.simple_return]]</f>
        <v>1.4993959000000001E-2</v>
      </c>
    </row>
    <row r="220" spans="1:8" x14ac:dyDescent="0.35">
      <c r="A220" s="1">
        <v>45825</v>
      </c>
      <c r="B220" s="9">
        <v>120657.76</v>
      </c>
      <c r="C220" s="9">
        <v>121262.9</v>
      </c>
      <c r="D220" s="2">
        <v>-605.14</v>
      </c>
      <c r="E220" s="3">
        <v>-4.990314E-3</v>
      </c>
      <c r="F220" s="3">
        <v>-8.3522400000000004E-3</v>
      </c>
      <c r="G220" s="3">
        <v>-8.3873182957623672E-3</v>
      </c>
      <c r="H220" s="3">
        <f>returns_pnl[[#This Row],[portfolio_simple_return]]-returns_pnl[[#This Row],[B.simple_return]]</f>
        <v>3.3619260000000003E-3</v>
      </c>
    </row>
    <row r="221" spans="1:8" x14ac:dyDescent="0.35">
      <c r="A221" s="1">
        <v>45826</v>
      </c>
      <c r="B221" s="9">
        <v>121159.4</v>
      </c>
      <c r="C221" s="9">
        <v>120657.76</v>
      </c>
      <c r="D221" s="2">
        <v>501.64</v>
      </c>
      <c r="E221" s="3">
        <v>4.157544E-3</v>
      </c>
      <c r="F221" s="3">
        <v>-3.0922000000000002E-4</v>
      </c>
      <c r="G221" s="3">
        <v>-3.092717177278354E-4</v>
      </c>
      <c r="H221" s="3">
        <f>returns_pnl[[#This Row],[portfolio_simple_return]]-returns_pnl[[#This Row],[B.simple_return]]</f>
        <v>4.4667639999999998E-3</v>
      </c>
    </row>
    <row r="222" spans="1:8" x14ac:dyDescent="0.35">
      <c r="A222" s="1">
        <v>45828</v>
      </c>
      <c r="B222" s="9">
        <v>120403.79</v>
      </c>
      <c r="C222" s="9">
        <v>121159.4</v>
      </c>
      <c r="D222" s="2">
        <v>-755.61</v>
      </c>
      <c r="E222" s="3">
        <v>-6.2364949999999999E-3</v>
      </c>
      <c r="F222" s="3">
        <v>-2.1786100000000001E-3</v>
      </c>
      <c r="G222" s="3">
        <v>-2.1809894398640384E-3</v>
      </c>
      <c r="H222" s="3">
        <f>returns_pnl[[#This Row],[portfolio_simple_return]]-returns_pnl[[#This Row],[B.simple_return]]</f>
        <v>-4.0578849999999998E-3</v>
      </c>
    </row>
    <row r="223" spans="1:8" x14ac:dyDescent="0.35">
      <c r="A223" s="1">
        <v>45831</v>
      </c>
      <c r="B223" s="9">
        <v>120833.27</v>
      </c>
      <c r="C223" s="9">
        <v>120403.79</v>
      </c>
      <c r="D223" s="2">
        <v>429.48</v>
      </c>
      <c r="E223" s="3">
        <v>3.5669970000000001E-3</v>
      </c>
      <c r="F223" s="3">
        <v>9.6064900000000005E-3</v>
      </c>
      <c r="G223" s="3">
        <v>9.5606418556962881E-3</v>
      </c>
      <c r="H223" s="3">
        <f>returns_pnl[[#This Row],[portfolio_simple_return]]-returns_pnl[[#This Row],[B.simple_return]]</f>
        <v>-6.0394929999999999E-3</v>
      </c>
    </row>
    <row r="224" spans="1:8" x14ac:dyDescent="0.35">
      <c r="A224" s="1">
        <v>45832</v>
      </c>
      <c r="B224" s="9">
        <v>125479.38</v>
      </c>
      <c r="C224" s="9">
        <v>120833.27</v>
      </c>
      <c r="D224" s="2">
        <v>4646.1099999999997</v>
      </c>
      <c r="E224" s="3">
        <v>3.8450586000000002E-2</v>
      </c>
      <c r="F224" s="3">
        <v>1.112168E-2</v>
      </c>
      <c r="G224" s="3">
        <v>1.1060286796932075E-2</v>
      </c>
      <c r="H224" s="3">
        <f>returns_pnl[[#This Row],[portfolio_simple_return]]-returns_pnl[[#This Row],[B.simple_return]]</f>
        <v>2.7328906E-2</v>
      </c>
    </row>
    <row r="225" spans="1:8" x14ac:dyDescent="0.35">
      <c r="A225" s="1">
        <v>45833</v>
      </c>
      <c r="B225" s="9">
        <v>126292.28</v>
      </c>
      <c r="C225" s="9">
        <v>125479.38</v>
      </c>
      <c r="D225" s="2">
        <v>812.9</v>
      </c>
      <c r="E225" s="3">
        <v>6.4783549999999999E-3</v>
      </c>
      <c r="F225" s="3">
        <v>-3.2799999999999999E-6</v>
      </c>
      <c r="G225" s="3">
        <v>-3.2829024797798922E-6</v>
      </c>
      <c r="H225" s="3">
        <f>returns_pnl[[#This Row],[portfolio_simple_return]]-returns_pnl[[#This Row],[B.simple_return]]</f>
        <v>6.4816349999999995E-3</v>
      </c>
    </row>
    <row r="226" spans="1:8" x14ac:dyDescent="0.35">
      <c r="A226" s="1">
        <v>45834</v>
      </c>
      <c r="B226" s="9">
        <v>128312.4</v>
      </c>
      <c r="C226" s="9">
        <v>126292.28</v>
      </c>
      <c r="D226" s="2">
        <v>2020.12</v>
      </c>
      <c r="E226" s="3">
        <v>1.5995593999999998E-2</v>
      </c>
      <c r="F226" s="3">
        <v>8.0201400000000003E-3</v>
      </c>
      <c r="G226" s="3">
        <v>7.9881534997771932E-3</v>
      </c>
      <c r="H226" s="3">
        <f>returns_pnl[[#This Row],[portfolio_simple_return]]-returns_pnl[[#This Row],[B.simple_return]]</f>
        <v>7.9754539999999981E-3</v>
      </c>
    </row>
    <row r="227" spans="1:8" x14ac:dyDescent="0.35">
      <c r="A227" s="1">
        <v>45835</v>
      </c>
      <c r="B227" s="9">
        <v>127650.01</v>
      </c>
      <c r="C227" s="9">
        <v>128312.4</v>
      </c>
      <c r="D227" s="2">
        <v>-662.39</v>
      </c>
      <c r="E227" s="3">
        <v>-5.1623229999999999E-3</v>
      </c>
      <c r="F227" s="3">
        <v>5.2189999999999997E-3</v>
      </c>
      <c r="G227" s="3">
        <v>5.2054309121066676E-3</v>
      </c>
      <c r="H227" s="3">
        <f>returns_pnl[[#This Row],[portfolio_simple_return]]-returns_pnl[[#This Row],[B.simple_return]]</f>
        <v>-1.0381323E-2</v>
      </c>
    </row>
    <row r="228" spans="1:8" x14ac:dyDescent="0.35">
      <c r="A228" s="1">
        <v>45838</v>
      </c>
      <c r="B228" s="9">
        <v>128791.86</v>
      </c>
      <c r="C228" s="9">
        <v>127650.01</v>
      </c>
      <c r="D228" s="2">
        <v>1141.8499999999999</v>
      </c>
      <c r="E228" s="3">
        <v>8.9451619999999996E-3</v>
      </c>
      <c r="F228" s="3">
        <v>5.1643699999999997E-3</v>
      </c>
      <c r="G228" s="3">
        <v>5.1510775537443156E-3</v>
      </c>
      <c r="H228" s="3">
        <f>returns_pnl[[#This Row],[portfolio_simple_return]]-returns_pnl[[#This Row],[B.simple_return]]</f>
        <v>3.7807919999999998E-3</v>
      </c>
    </row>
    <row r="229" spans="1:8" x14ac:dyDescent="0.35">
      <c r="A229" s="1">
        <v>45839</v>
      </c>
      <c r="B229" s="9">
        <v>126714.96</v>
      </c>
      <c r="C229" s="9">
        <v>128791.86</v>
      </c>
      <c r="D229" s="2">
        <v>-2076.9</v>
      </c>
      <c r="E229" s="3">
        <v>-1.6126018999999998E-2</v>
      </c>
      <c r="F229" s="3">
        <v>-1.1184599999999999E-3</v>
      </c>
      <c r="G229" s="3">
        <v>-1.1190878184368853E-3</v>
      </c>
      <c r="H229" s="3">
        <f>returns_pnl[[#This Row],[portfolio_simple_return]]-returns_pnl[[#This Row],[B.simple_return]]</f>
        <v>-1.5007558999999998E-2</v>
      </c>
    </row>
    <row r="230" spans="1:8" x14ac:dyDescent="0.35">
      <c r="A230" s="1">
        <v>45840</v>
      </c>
      <c r="B230" s="9">
        <v>127271.55</v>
      </c>
      <c r="C230" s="9">
        <v>126714.96</v>
      </c>
      <c r="D230" s="2">
        <v>556.59</v>
      </c>
      <c r="E230" s="3">
        <v>4.3924569999999998E-3</v>
      </c>
      <c r="F230" s="3">
        <v>4.7450699999999997E-3</v>
      </c>
      <c r="G230" s="3">
        <v>4.7338490372572867E-3</v>
      </c>
      <c r="H230" s="3">
        <f>returns_pnl[[#This Row],[portfolio_simple_return]]-returns_pnl[[#This Row],[B.simple_return]]</f>
        <v>-3.5261299999999988E-4</v>
      </c>
    </row>
    <row r="231" spans="1:8" x14ac:dyDescent="0.35">
      <c r="A231" s="1">
        <v>45841</v>
      </c>
      <c r="B231" s="9">
        <v>128525.81</v>
      </c>
      <c r="C231" s="9">
        <v>127271.55</v>
      </c>
      <c r="D231" s="2">
        <v>1254.26</v>
      </c>
      <c r="E231" s="3">
        <v>9.8549910000000004E-3</v>
      </c>
      <c r="F231" s="3">
        <v>8.3389299999999996E-3</v>
      </c>
      <c r="G231" s="3">
        <v>8.3043501133723049E-3</v>
      </c>
      <c r="H231" s="3">
        <f>returns_pnl[[#This Row],[portfolio_simple_return]]-returns_pnl[[#This Row],[B.simple_return]]</f>
        <v>1.5160610000000008E-3</v>
      </c>
    </row>
    <row r="232" spans="1:8" x14ac:dyDescent="0.35">
      <c r="A232" s="1">
        <v>45845</v>
      </c>
      <c r="B232" s="9">
        <v>126404.97</v>
      </c>
      <c r="C232" s="9">
        <v>128525.81</v>
      </c>
      <c r="D232" s="2">
        <v>-2120.84</v>
      </c>
      <c r="E232" s="3">
        <v>-1.6501277000000002E-2</v>
      </c>
      <c r="F232" s="3">
        <v>-7.8622799999999993E-3</v>
      </c>
      <c r="G232" s="3">
        <v>-7.8933494172340087E-3</v>
      </c>
      <c r="H232" s="3">
        <f>returns_pnl[[#This Row],[portfolio_simple_return]]-returns_pnl[[#This Row],[B.simple_return]]</f>
        <v>-8.6389970000000024E-3</v>
      </c>
    </row>
    <row r="233" spans="1:8" x14ac:dyDescent="0.35">
      <c r="A233" s="1">
        <v>45846</v>
      </c>
      <c r="B233" s="9">
        <v>126201.03</v>
      </c>
      <c r="C233" s="9">
        <v>126404.97</v>
      </c>
      <c r="D233" s="2">
        <v>-203.94</v>
      </c>
      <c r="E233" s="3">
        <v>-1.6133860000000001E-3</v>
      </c>
      <c r="F233" s="3">
        <v>-7.1588999999999995E-4</v>
      </c>
      <c r="G233" s="3">
        <v>-7.1614952279989823E-4</v>
      </c>
      <c r="H233" s="3">
        <f>returns_pnl[[#This Row],[portfolio_simple_return]]-returns_pnl[[#This Row],[B.simple_return]]</f>
        <v>-8.9749600000000012E-4</v>
      </c>
    </row>
    <row r="234" spans="1:8" x14ac:dyDescent="0.35">
      <c r="A234" s="1">
        <v>45847</v>
      </c>
      <c r="B234" s="9">
        <v>127458.73</v>
      </c>
      <c r="C234" s="9">
        <v>126201.03</v>
      </c>
      <c r="D234" s="2">
        <v>1257.7</v>
      </c>
      <c r="E234" s="3">
        <v>9.9658460000000004E-3</v>
      </c>
      <c r="F234" s="3">
        <v>6.0621399999999997E-3</v>
      </c>
      <c r="G234" s="3">
        <v>6.0438433346768419E-3</v>
      </c>
      <c r="H234" s="3">
        <f>returns_pnl[[#This Row],[portfolio_simple_return]]-returns_pnl[[#This Row],[B.simple_return]]</f>
        <v>3.9037060000000007E-3</v>
      </c>
    </row>
    <row r="235" spans="1:8" x14ac:dyDescent="0.35">
      <c r="A235" s="1">
        <v>45848</v>
      </c>
      <c r="B235" s="9">
        <v>128675.92</v>
      </c>
      <c r="C235" s="9">
        <v>127458.73</v>
      </c>
      <c r="D235" s="2">
        <v>1217.19</v>
      </c>
      <c r="E235" s="3">
        <v>9.5496790000000002E-3</v>
      </c>
      <c r="F235" s="3">
        <v>2.74617E-3</v>
      </c>
      <c r="G235" s="3">
        <v>2.7424098720043449E-3</v>
      </c>
      <c r="H235" s="3">
        <f>returns_pnl[[#This Row],[portfolio_simple_return]]-returns_pnl[[#This Row],[B.simple_return]]</f>
        <v>6.8035090000000001E-3</v>
      </c>
    </row>
    <row r="236" spans="1:8" x14ac:dyDescent="0.35">
      <c r="A236" s="1">
        <v>45849</v>
      </c>
      <c r="B236" s="9">
        <v>127833.58</v>
      </c>
      <c r="C236" s="9">
        <v>128675.92</v>
      </c>
      <c r="D236" s="2">
        <v>-842.34</v>
      </c>
      <c r="E236" s="3">
        <v>-6.5462130000000004E-3</v>
      </c>
      <c r="F236" s="3">
        <v>-3.2975299999999999E-3</v>
      </c>
      <c r="G236" s="3">
        <v>-3.3029779929135954E-3</v>
      </c>
      <c r="H236" s="3">
        <f>returns_pnl[[#This Row],[portfolio_simple_return]]-returns_pnl[[#This Row],[B.simple_return]]</f>
        <v>-3.2486830000000005E-3</v>
      </c>
    </row>
    <row r="237" spans="1:8" x14ac:dyDescent="0.35">
      <c r="A237" s="1">
        <v>45852</v>
      </c>
      <c r="B237" s="9">
        <v>128281.62</v>
      </c>
      <c r="C237" s="9">
        <v>127833.58</v>
      </c>
      <c r="D237" s="2">
        <v>448.04</v>
      </c>
      <c r="E237" s="3">
        <v>3.5048689999999999E-3</v>
      </c>
      <c r="F237" s="3">
        <v>1.4074000000000001E-3</v>
      </c>
      <c r="G237" s="3">
        <v>1.4064149836943984E-3</v>
      </c>
      <c r="H237" s="3">
        <f>returns_pnl[[#This Row],[portfolio_simple_return]]-returns_pnl[[#This Row],[B.simple_return]]</f>
        <v>2.0974689999999998E-3</v>
      </c>
    </row>
    <row r="238" spans="1:8" x14ac:dyDescent="0.35">
      <c r="A238" s="1">
        <v>45853</v>
      </c>
      <c r="B238" s="9">
        <v>128580.13</v>
      </c>
      <c r="C238" s="9">
        <v>128281.62</v>
      </c>
      <c r="D238" s="2">
        <v>298.51</v>
      </c>
      <c r="E238" s="3">
        <v>2.3269900000000001E-3</v>
      </c>
      <c r="F238" s="3">
        <v>-3.9562499999999997E-3</v>
      </c>
      <c r="G238" s="3">
        <v>-3.9640981809521275E-3</v>
      </c>
      <c r="H238" s="3">
        <f>returns_pnl[[#This Row],[portfolio_simple_return]]-returns_pnl[[#This Row],[B.simple_return]]</f>
        <v>6.2832399999999998E-3</v>
      </c>
    </row>
    <row r="239" spans="1:8" x14ac:dyDescent="0.35">
      <c r="A239" s="1">
        <v>45854</v>
      </c>
      <c r="B239" s="9">
        <v>129343.01</v>
      </c>
      <c r="C239" s="9">
        <v>128580.13</v>
      </c>
      <c r="D239" s="2">
        <v>762.88</v>
      </c>
      <c r="E239" s="3">
        <v>5.9331100000000001E-3</v>
      </c>
      <c r="F239" s="3">
        <v>3.1935900000000001E-3</v>
      </c>
      <c r="G239" s="3">
        <v>3.1884998062567844E-3</v>
      </c>
      <c r="H239" s="3">
        <f>returns_pnl[[#This Row],[portfolio_simple_return]]-returns_pnl[[#This Row],[B.simple_return]]</f>
        <v>2.7395200000000001E-3</v>
      </c>
    </row>
    <row r="240" spans="1:8" x14ac:dyDescent="0.35">
      <c r="A240" s="1">
        <v>45855</v>
      </c>
      <c r="B240" s="9">
        <v>129987.63</v>
      </c>
      <c r="C240" s="9">
        <v>129343.01</v>
      </c>
      <c r="D240" s="2">
        <v>644.62</v>
      </c>
      <c r="E240" s="3">
        <v>4.9838019999999999E-3</v>
      </c>
      <c r="F240" s="3">
        <v>5.3738199999999996E-3</v>
      </c>
      <c r="G240" s="3">
        <v>5.359433132147322E-3</v>
      </c>
      <c r="H240" s="3">
        <f>returns_pnl[[#This Row],[portfolio_simple_return]]-returns_pnl[[#This Row],[B.simple_return]]</f>
        <v>-3.9001799999999979E-4</v>
      </c>
    </row>
    <row r="241" spans="1:8" x14ac:dyDescent="0.35">
      <c r="A241" s="1">
        <v>45856</v>
      </c>
      <c r="B241" s="9">
        <v>129562.76</v>
      </c>
      <c r="C241" s="9">
        <v>129987.63</v>
      </c>
      <c r="D241" s="2">
        <v>-424.87</v>
      </c>
      <c r="E241" s="3">
        <v>-3.2685420000000001E-3</v>
      </c>
      <c r="F241" s="3">
        <v>-9.0509999999999999E-5</v>
      </c>
      <c r="G241" s="3">
        <v>-9.0518216852961196E-5</v>
      </c>
      <c r="H241" s="3">
        <f>returns_pnl[[#This Row],[portfolio_simple_return]]-returns_pnl[[#This Row],[B.simple_return]]</f>
        <v>-3.1780320000000003E-3</v>
      </c>
    </row>
    <row r="242" spans="1:8" x14ac:dyDescent="0.35">
      <c r="A242" s="1">
        <v>45859</v>
      </c>
      <c r="B242" s="9">
        <v>129289.38</v>
      </c>
      <c r="C242" s="9">
        <v>129562.76</v>
      </c>
      <c r="D242" s="2">
        <v>-273.38</v>
      </c>
      <c r="E242" s="3">
        <v>-2.1100200000000002E-3</v>
      </c>
      <c r="F242" s="3">
        <v>1.3991299999999999E-3</v>
      </c>
      <c r="G242" s="3">
        <v>1.3981477220053166E-3</v>
      </c>
      <c r="H242" s="3">
        <f>returns_pnl[[#This Row],[portfolio_simple_return]]-returns_pnl[[#This Row],[B.simple_return]]</f>
        <v>-3.5091499999999999E-3</v>
      </c>
    </row>
    <row r="243" spans="1:8" x14ac:dyDescent="0.35">
      <c r="A243" s="1">
        <v>45860</v>
      </c>
      <c r="B243" s="9">
        <v>128054.11</v>
      </c>
      <c r="C243" s="9">
        <v>129289.38</v>
      </c>
      <c r="D243" s="2">
        <v>-1235.27</v>
      </c>
      <c r="E243" s="3">
        <v>-9.5543039999999996E-3</v>
      </c>
      <c r="F243" s="3">
        <v>6.3752999999999998E-4</v>
      </c>
      <c r="G243" s="3">
        <v>6.3732541106239072E-4</v>
      </c>
      <c r="H243" s="3">
        <f>returns_pnl[[#This Row],[portfolio_simple_return]]-returns_pnl[[#This Row],[B.simple_return]]</f>
        <v>-1.0191834E-2</v>
      </c>
    </row>
    <row r="244" spans="1:8" x14ac:dyDescent="0.35">
      <c r="A244" s="1">
        <v>45861</v>
      </c>
      <c r="B244" s="9">
        <v>130431.44</v>
      </c>
      <c r="C244" s="9">
        <v>128054.11</v>
      </c>
      <c r="D244" s="2">
        <v>2377.33</v>
      </c>
      <c r="E244" s="3">
        <v>1.8565043E-2</v>
      </c>
      <c r="F244" s="3">
        <v>7.8118800000000002E-3</v>
      </c>
      <c r="G244" s="3">
        <v>7.7815261467118115E-3</v>
      </c>
      <c r="H244" s="3">
        <f>returns_pnl[[#This Row],[portfolio_simple_return]]-returns_pnl[[#This Row],[B.simple_return]]</f>
        <v>1.0753163E-2</v>
      </c>
    </row>
    <row r="245" spans="1:8" x14ac:dyDescent="0.35">
      <c r="A245" s="1">
        <v>45862</v>
      </c>
      <c r="B245" s="9">
        <v>131659.37</v>
      </c>
      <c r="C245" s="9">
        <v>130431.44</v>
      </c>
      <c r="D245" s="2">
        <v>1227.93</v>
      </c>
      <c r="E245" s="3">
        <v>9.4143709999999995E-3</v>
      </c>
      <c r="F245" s="3">
        <v>6.9822999999999999E-4</v>
      </c>
      <c r="G245" s="3">
        <v>6.9798922208170696E-4</v>
      </c>
      <c r="H245" s="3">
        <f>returns_pnl[[#This Row],[portfolio_simple_return]]-returns_pnl[[#This Row],[B.simple_return]]</f>
        <v>8.7161410000000002E-3</v>
      </c>
    </row>
    <row r="246" spans="1:8" x14ac:dyDescent="0.35">
      <c r="A246" s="1">
        <v>45863</v>
      </c>
      <c r="B246" s="9">
        <v>132982.19</v>
      </c>
      <c r="C246" s="9">
        <v>131659.37</v>
      </c>
      <c r="D246" s="2">
        <v>1322.82</v>
      </c>
      <c r="E246" s="3">
        <v>1.0047291E-2</v>
      </c>
      <c r="F246" s="3">
        <v>3.9743199999999999E-3</v>
      </c>
      <c r="G246" s="3">
        <v>3.9664449480632307E-3</v>
      </c>
      <c r="H246" s="3">
        <f>returns_pnl[[#This Row],[portfolio_simple_return]]-returns_pnl[[#This Row],[B.simple_return]]</f>
        <v>6.0729709999999999E-3</v>
      </c>
    </row>
    <row r="247" spans="1:8" x14ac:dyDescent="0.35">
      <c r="A247" s="1">
        <v>45866</v>
      </c>
      <c r="B247" s="9">
        <v>134553.69</v>
      </c>
      <c r="C247" s="9">
        <v>132982.19</v>
      </c>
      <c r="D247" s="2">
        <v>1571.5</v>
      </c>
      <c r="E247" s="3">
        <v>1.1817372E-2</v>
      </c>
      <c r="F247" s="3">
        <v>1.7688E-4</v>
      </c>
      <c r="G247" s="3">
        <v>1.7686081491285848E-4</v>
      </c>
      <c r="H247" s="3">
        <f>returns_pnl[[#This Row],[portfolio_simple_return]]-returns_pnl[[#This Row],[B.simple_return]]</f>
        <v>1.1640491999999999E-2</v>
      </c>
    </row>
    <row r="248" spans="1:8" x14ac:dyDescent="0.35">
      <c r="A248" s="1">
        <v>45867</v>
      </c>
      <c r="B248" s="9">
        <v>134182.10999999999</v>
      </c>
      <c r="C248" s="9">
        <v>134553.69</v>
      </c>
      <c r="D248" s="2">
        <v>-371.58</v>
      </c>
      <c r="E248" s="3">
        <v>-2.7615740000000001E-3</v>
      </c>
      <c r="F248" s="3">
        <v>-2.9594199999999999E-3</v>
      </c>
      <c r="G248" s="3">
        <v>-2.9638056808080813E-3</v>
      </c>
      <c r="H248" s="3">
        <f>returns_pnl[[#This Row],[portfolio_simple_return]]-returns_pnl[[#This Row],[B.simple_return]]</f>
        <v>1.9784599999999979E-4</v>
      </c>
    </row>
    <row r="249" spans="1:8" x14ac:dyDescent="0.35">
      <c r="A249" s="1">
        <v>45868</v>
      </c>
      <c r="B249" s="9">
        <v>136031.07999999999</v>
      </c>
      <c r="C249" s="9">
        <v>134182.10999999999</v>
      </c>
      <c r="D249" s="2">
        <v>1848.97</v>
      </c>
      <c r="E249" s="3">
        <v>1.3779557E-2</v>
      </c>
      <c r="F249" s="3">
        <v>-1.2494400000000001E-3</v>
      </c>
      <c r="G249" s="3">
        <v>-1.2502200507663753E-3</v>
      </c>
      <c r="H249" s="3">
        <f>returns_pnl[[#This Row],[portfolio_simple_return]]-returns_pnl[[#This Row],[B.simple_return]]</f>
        <v>1.5028996999999999E-2</v>
      </c>
    </row>
    <row r="250" spans="1:8" x14ac:dyDescent="0.35">
      <c r="A250" s="1">
        <v>45869</v>
      </c>
      <c r="B250" s="9">
        <v>133240.62</v>
      </c>
      <c r="C250" s="9">
        <v>136031.07999999999</v>
      </c>
      <c r="D250" s="2">
        <v>-2790.46</v>
      </c>
      <c r="E250" s="3">
        <v>-2.0513400000000001E-2</v>
      </c>
      <c r="F250" s="3">
        <v>-3.6948599999999999E-3</v>
      </c>
      <c r="G250" s="3">
        <v>-3.7016989606790925E-3</v>
      </c>
      <c r="H250" s="3">
        <f>returns_pnl[[#This Row],[portfolio_simple_return]]-returns_pnl[[#This Row],[B.simple_return]]</f>
        <v>-1.681854E-2</v>
      </c>
    </row>
    <row r="251" spans="1:8" x14ac:dyDescent="0.35">
      <c r="A251" s="1">
        <v>45870</v>
      </c>
      <c r="B251" s="9">
        <v>130247.06</v>
      </c>
      <c r="C251" s="9">
        <v>133240.62</v>
      </c>
      <c r="D251" s="2">
        <v>-2993.56</v>
      </c>
      <c r="E251" s="3">
        <v>-2.2467323000000001E-2</v>
      </c>
      <c r="F251" s="3">
        <v>-1.5992070000000001E-2</v>
      </c>
      <c r="G251" s="3">
        <v>-1.6121328046944342E-2</v>
      </c>
      <c r="H251" s="3">
        <f>returns_pnl[[#This Row],[portfolio_simple_return]]-returns_pnl[[#This Row],[B.simple_return]]</f>
        <v>-6.4752530000000003E-3</v>
      </c>
    </row>
    <row r="252" spans="1:8" x14ac:dyDescent="0.35">
      <c r="A252" s="1">
        <v>45873</v>
      </c>
      <c r="B252" s="9">
        <v>133061.54</v>
      </c>
      <c r="C252" s="9">
        <v>130247.06</v>
      </c>
      <c r="D252" s="2">
        <v>2814.48</v>
      </c>
      <c r="E252" s="3">
        <v>2.1608780000000001E-2</v>
      </c>
      <c r="F252" s="3">
        <v>1.473707E-2</v>
      </c>
      <c r="G252" s="3">
        <v>1.4629536175939909E-2</v>
      </c>
      <c r="H252" s="3">
        <f>returns_pnl[[#This Row],[portfolio_simple_return]]-returns_pnl[[#This Row],[B.simple_return]]</f>
        <v>6.8717100000000014E-3</v>
      </c>
    </row>
    <row r="253" spans="1:8" x14ac:dyDescent="0.35">
      <c r="A253" s="1">
        <v>45874</v>
      </c>
      <c r="B253" s="9">
        <v>131746.44</v>
      </c>
      <c r="C253" s="9">
        <v>133061.54</v>
      </c>
      <c r="D253" s="2">
        <v>-1315.1</v>
      </c>
      <c r="E253" s="3">
        <v>-9.8833970000000004E-3</v>
      </c>
      <c r="F253" s="3">
        <v>-4.8578700000000002E-3</v>
      </c>
      <c r="G253" s="3">
        <v>-4.8697037352752534E-3</v>
      </c>
      <c r="H253" s="3">
        <f>returns_pnl[[#This Row],[portfolio_simple_return]]-returns_pnl[[#This Row],[B.simple_return]]</f>
        <v>-5.0255270000000001E-3</v>
      </c>
    </row>
    <row r="254" spans="1:8" x14ac:dyDescent="0.35">
      <c r="A254" s="1">
        <v>45875</v>
      </c>
      <c r="B254" s="9">
        <v>130658.51</v>
      </c>
      <c r="C254" s="9">
        <v>131746.44</v>
      </c>
      <c r="D254" s="2">
        <v>-1087.93</v>
      </c>
      <c r="E254" s="3">
        <v>-8.2577559999999998E-3</v>
      </c>
      <c r="F254" s="3">
        <v>7.2818900000000001E-3</v>
      </c>
      <c r="G254" s="3">
        <v>7.255503683515384E-3</v>
      </c>
      <c r="H254" s="3">
        <f>returns_pnl[[#This Row],[portfolio_simple_return]]-returns_pnl[[#This Row],[B.simple_return]]</f>
        <v>-1.5539646000000001E-2</v>
      </c>
    </row>
    <row r="255" spans="1:8" x14ac:dyDescent="0.35">
      <c r="A255" s="1">
        <v>45876</v>
      </c>
      <c r="B255" s="9">
        <v>129557.46</v>
      </c>
      <c r="C255" s="9">
        <v>130658.51</v>
      </c>
      <c r="D255" s="2">
        <v>-1101.05</v>
      </c>
      <c r="E255" s="3">
        <v>-8.4269289999999997E-3</v>
      </c>
      <c r="F255" s="3">
        <v>-7.9746999999999999E-4</v>
      </c>
      <c r="G255" s="3">
        <v>-7.9778893728163589E-4</v>
      </c>
      <c r="H255" s="3">
        <f>returns_pnl[[#This Row],[portfolio_simple_return]]-returns_pnl[[#This Row],[B.simple_return]]</f>
        <v>-7.6294589999999999E-3</v>
      </c>
    </row>
    <row r="256" spans="1:8" x14ac:dyDescent="0.35">
      <c r="A256" s="1">
        <v>45877</v>
      </c>
      <c r="B256" s="9">
        <v>130305.08</v>
      </c>
      <c r="C256" s="9">
        <v>129557.46</v>
      </c>
      <c r="D256" s="2">
        <v>747.62</v>
      </c>
      <c r="E256" s="3">
        <v>5.7705669999999999E-3</v>
      </c>
      <c r="F256" s="3">
        <v>7.7996799999999998E-3</v>
      </c>
      <c r="G256" s="3">
        <v>7.7694242484223387E-3</v>
      </c>
      <c r="H256" s="3">
        <f>returns_pnl[[#This Row],[portfolio_simple_return]]-returns_pnl[[#This Row],[B.simple_return]]</f>
        <v>-2.0291129999999999E-3</v>
      </c>
    </row>
    <row r="257" spans="1:8" x14ac:dyDescent="0.35">
      <c r="A257" s="1">
        <v>45880</v>
      </c>
      <c r="B257" s="9">
        <v>130163.41</v>
      </c>
      <c r="C257" s="9">
        <v>130305.08</v>
      </c>
      <c r="D257" s="2">
        <v>-141.66999999999999</v>
      </c>
      <c r="E257" s="3">
        <v>-1.087218E-3</v>
      </c>
      <c r="F257" s="3">
        <v>-2.5041299999999998E-3</v>
      </c>
      <c r="G257" s="3">
        <v>-2.5072684706233723E-3</v>
      </c>
      <c r="H257" s="3">
        <f>returns_pnl[[#This Row],[portfolio_simple_return]]-returns_pnl[[#This Row],[B.simple_return]]</f>
        <v>1.4169119999999998E-3</v>
      </c>
    </row>
    <row r="258" spans="1:8" x14ac:dyDescent="0.35">
      <c r="A258" s="1">
        <v>45881</v>
      </c>
      <c r="B258" s="9">
        <v>132253.62</v>
      </c>
      <c r="C258" s="9">
        <v>130163.41</v>
      </c>
      <c r="D258" s="2">
        <v>2090.21</v>
      </c>
      <c r="E258" s="3">
        <v>1.6058353000000001E-2</v>
      </c>
      <c r="F258" s="3">
        <v>1.13455E-2</v>
      </c>
      <c r="G258" s="3">
        <v>1.1281626080988628E-2</v>
      </c>
      <c r="H258" s="3">
        <f>returns_pnl[[#This Row],[portfolio_simple_return]]-returns_pnl[[#This Row],[B.simple_return]]</f>
        <v>4.7128530000000012E-3</v>
      </c>
    </row>
    <row r="259" spans="1:8" x14ac:dyDescent="0.35">
      <c r="A259" s="1">
        <v>45882</v>
      </c>
      <c r="B259" s="9">
        <v>134455.31</v>
      </c>
      <c r="C259" s="9">
        <v>132253.62</v>
      </c>
      <c r="D259" s="2">
        <v>2201.69</v>
      </c>
      <c r="E259" s="3">
        <v>1.6647484000000001E-2</v>
      </c>
      <c r="F259" s="3">
        <v>3.2300300000000001E-3</v>
      </c>
      <c r="G259" s="3">
        <v>3.2248249415864237E-3</v>
      </c>
      <c r="H259" s="3">
        <f>returns_pnl[[#This Row],[portfolio_simple_return]]-returns_pnl[[#This Row],[B.simple_return]]</f>
        <v>1.3417454000000001E-2</v>
      </c>
    </row>
    <row r="260" spans="1:8" x14ac:dyDescent="0.35">
      <c r="A260" s="1">
        <v>45883</v>
      </c>
      <c r="B260" s="9">
        <v>134907.63</v>
      </c>
      <c r="C260" s="9">
        <v>134455.31</v>
      </c>
      <c r="D260" s="2">
        <v>452.32</v>
      </c>
      <c r="E260" s="3">
        <v>3.364092E-3</v>
      </c>
      <c r="F260" s="3">
        <v>3.0309999999999999E-4</v>
      </c>
      <c r="G260" s="3">
        <v>3.0305092105848265E-4</v>
      </c>
      <c r="H260" s="3">
        <f>returns_pnl[[#This Row],[portfolio_simple_return]]-returns_pnl[[#This Row],[B.simple_return]]</f>
        <v>3.0609919999999998E-3</v>
      </c>
    </row>
    <row r="261" spans="1:8" x14ac:dyDescent="0.35">
      <c r="A261" s="1">
        <v>45884</v>
      </c>
      <c r="B261" s="9">
        <v>133289.54</v>
      </c>
      <c r="C261" s="9">
        <v>134907.63</v>
      </c>
      <c r="D261" s="2">
        <v>-1618.09</v>
      </c>
      <c r="E261" s="3">
        <v>-1.1994059E-2</v>
      </c>
      <c r="F261" s="3">
        <v>-2.8971000000000001E-3</v>
      </c>
      <c r="G261" s="3">
        <v>-2.9013035955742518E-3</v>
      </c>
      <c r="H261" s="3">
        <f>returns_pnl[[#This Row],[portfolio_simple_return]]-returns_pnl[[#This Row],[B.simple_return]]</f>
        <v>-9.0969589999999999E-3</v>
      </c>
    </row>
    <row r="262" spans="1:8" x14ac:dyDescent="0.35">
      <c r="A262" s="1">
        <v>45887</v>
      </c>
      <c r="B262" s="9">
        <v>133129.85</v>
      </c>
      <c r="C262" s="9">
        <v>133289.54</v>
      </c>
      <c r="D262" s="2">
        <v>-159.69</v>
      </c>
      <c r="E262" s="3">
        <v>-1.198069E-3</v>
      </c>
      <c r="F262" s="3">
        <v>-1.0077999999999999E-4</v>
      </c>
      <c r="G262" s="3">
        <v>-1.0078339718354772E-4</v>
      </c>
      <c r="H262" s="3">
        <f>returns_pnl[[#This Row],[portfolio_simple_return]]-returns_pnl[[#This Row],[B.simple_return]]</f>
        <v>-1.097289E-3</v>
      </c>
    </row>
    <row r="263" spans="1:8" x14ac:dyDescent="0.35">
      <c r="A263" s="1">
        <v>45888</v>
      </c>
      <c r="B263" s="9">
        <v>129483.86</v>
      </c>
      <c r="C263" s="9">
        <v>133129.85</v>
      </c>
      <c r="D263" s="2">
        <v>-3645.99</v>
      </c>
      <c r="E263" s="3">
        <v>-2.7386720999999999E-2</v>
      </c>
      <c r="F263" s="3">
        <v>-5.8581400000000004E-3</v>
      </c>
      <c r="G263" s="3">
        <v>-5.8753625327812135E-3</v>
      </c>
      <c r="H263" s="3">
        <f>returns_pnl[[#This Row],[portfolio_simple_return]]-returns_pnl[[#This Row],[B.simple_return]]</f>
        <v>-2.1528580999999998E-2</v>
      </c>
    </row>
    <row r="264" spans="1:8" x14ac:dyDescent="0.35">
      <c r="A264" s="1">
        <v>45889</v>
      </c>
      <c r="B264" s="9">
        <v>128958.68</v>
      </c>
      <c r="C264" s="9">
        <v>129483.86</v>
      </c>
      <c r="D264" s="2">
        <v>-525.17999999999995</v>
      </c>
      <c r="E264" s="3">
        <v>-4.05595E-3</v>
      </c>
      <c r="F264" s="3">
        <v>-2.4316199999999998E-3</v>
      </c>
      <c r="G264" s="3">
        <v>-2.4345787627045859E-3</v>
      </c>
      <c r="H264" s="3">
        <f>returns_pnl[[#This Row],[portfolio_simple_return]]-returns_pnl[[#This Row],[B.simple_return]]</f>
        <v>-1.6243300000000002E-3</v>
      </c>
    </row>
    <row r="265" spans="1:8" x14ac:dyDescent="0.35">
      <c r="A265" s="1">
        <v>45890</v>
      </c>
      <c r="B265" s="9">
        <v>128647.96</v>
      </c>
      <c r="C265" s="9">
        <v>128958.68</v>
      </c>
      <c r="D265" s="2">
        <v>-310.72000000000003</v>
      </c>
      <c r="E265" s="3">
        <v>-2.4094540000000001E-3</v>
      </c>
      <c r="F265" s="3">
        <v>-4.0042000000000003E-3</v>
      </c>
      <c r="G265" s="3">
        <v>-4.0122410562430525E-3</v>
      </c>
      <c r="H265" s="3">
        <f>returns_pnl[[#This Row],[portfolio_simple_return]]-returns_pnl[[#This Row],[B.simple_return]]</f>
        <v>1.5947460000000002E-3</v>
      </c>
    </row>
    <row r="266" spans="1:8" x14ac:dyDescent="0.35">
      <c r="A266" s="1">
        <v>45891</v>
      </c>
      <c r="B266" s="9">
        <v>131301.6</v>
      </c>
      <c r="C266" s="9">
        <v>128647.96</v>
      </c>
      <c r="D266" s="2">
        <v>2653.64</v>
      </c>
      <c r="E266" s="3">
        <v>2.0627144E-2</v>
      </c>
      <c r="F266" s="3">
        <v>1.5186409999999999E-2</v>
      </c>
      <c r="G266" s="3">
        <v>1.5072248733123567E-2</v>
      </c>
      <c r="H266" s="3">
        <f>returns_pnl[[#This Row],[portfolio_simple_return]]-returns_pnl[[#This Row],[B.simple_return]]</f>
        <v>5.4407340000000009E-3</v>
      </c>
    </row>
    <row r="267" spans="1:8" x14ac:dyDescent="0.35">
      <c r="A267" s="1">
        <v>45894</v>
      </c>
      <c r="B267" s="9">
        <v>130131.01</v>
      </c>
      <c r="C267" s="9">
        <v>131301.6</v>
      </c>
      <c r="D267" s="2">
        <v>-1170.5899999999999</v>
      </c>
      <c r="E267" s="3">
        <v>-8.9152759999999998E-3</v>
      </c>
      <c r="F267" s="3">
        <v>-4.2663299999999996E-3</v>
      </c>
      <c r="G267" s="3">
        <v>-4.2754610800767165E-3</v>
      </c>
      <c r="H267" s="3">
        <f>returns_pnl[[#This Row],[portfolio_simple_return]]-returns_pnl[[#This Row],[B.simple_return]]</f>
        <v>-4.6489460000000002E-3</v>
      </c>
    </row>
    <row r="268" spans="1:8" x14ac:dyDescent="0.35">
      <c r="A268" s="1">
        <v>45895</v>
      </c>
      <c r="B268" s="9">
        <v>132599.03</v>
      </c>
      <c r="C268" s="9">
        <v>130131.01</v>
      </c>
      <c r="D268" s="2">
        <v>2468.02</v>
      </c>
      <c r="E268" s="3">
        <v>1.8965656000000001E-2</v>
      </c>
      <c r="F268" s="3">
        <v>4.1339799999999998E-3</v>
      </c>
      <c r="G268" s="3">
        <v>4.1254554739158684E-3</v>
      </c>
      <c r="H268" s="3">
        <f>returns_pnl[[#This Row],[portfolio_simple_return]]-returns_pnl[[#This Row],[B.simple_return]]</f>
        <v>1.4831676000000002E-2</v>
      </c>
    </row>
    <row r="269" spans="1:8" x14ac:dyDescent="0.35">
      <c r="A269" s="1">
        <v>45896</v>
      </c>
      <c r="B269" s="9">
        <v>133091.46</v>
      </c>
      <c r="C269" s="9">
        <v>132599.03</v>
      </c>
      <c r="D269" s="2">
        <v>492.43</v>
      </c>
      <c r="E269" s="3">
        <v>3.7136769999999999E-3</v>
      </c>
      <c r="F269" s="3">
        <v>2.39099E-3</v>
      </c>
      <c r="G269" s="3">
        <v>2.3881364585491512E-3</v>
      </c>
      <c r="H269" s="3">
        <f>returns_pnl[[#This Row],[portfolio_simple_return]]-returns_pnl[[#This Row],[B.simple_return]]</f>
        <v>1.3226869999999999E-3</v>
      </c>
    </row>
    <row r="270" spans="1:8" x14ac:dyDescent="0.35">
      <c r="A270" s="1">
        <v>45897</v>
      </c>
      <c r="B270" s="9">
        <v>135095.96</v>
      </c>
      <c r="C270" s="9">
        <v>133091.46</v>
      </c>
      <c r="D270" s="2">
        <v>2004.5</v>
      </c>
      <c r="E270" s="3">
        <v>1.5061072E-2</v>
      </c>
      <c r="F270" s="3">
        <v>3.15673E-3</v>
      </c>
      <c r="G270" s="3">
        <v>3.1517534019497762E-3</v>
      </c>
      <c r="H270" s="3">
        <f>returns_pnl[[#This Row],[portfolio_simple_return]]-returns_pnl[[#This Row],[B.simple_return]]</f>
        <v>1.1904342E-2</v>
      </c>
    </row>
    <row r="271" spans="1:8" x14ac:dyDescent="0.35">
      <c r="A271" s="1">
        <v>45898</v>
      </c>
      <c r="B271" s="9">
        <v>129703.63</v>
      </c>
      <c r="C271" s="9">
        <v>135095.96</v>
      </c>
      <c r="D271" s="2">
        <v>-5392.33</v>
      </c>
      <c r="E271" s="3">
        <v>-3.9914813E-2</v>
      </c>
      <c r="F271" s="3">
        <v>-6.3981699999999999E-3</v>
      </c>
      <c r="G271" s="3">
        <v>-6.4187251509292701E-3</v>
      </c>
      <c r="H271" s="3">
        <f>returns_pnl[[#This Row],[portfolio_simple_return]]-returns_pnl[[#This Row],[B.simple_return]]</f>
        <v>-3.3516642999999999E-2</v>
      </c>
    </row>
    <row r="272" spans="1:8" x14ac:dyDescent="0.35">
      <c r="A272" s="1">
        <v>45902</v>
      </c>
      <c r="B272" s="9">
        <v>130155.11</v>
      </c>
      <c r="C272" s="9">
        <v>129703.63</v>
      </c>
      <c r="D272" s="2">
        <v>451.48</v>
      </c>
      <c r="E272" s="3">
        <v>3.4808590000000002E-3</v>
      </c>
      <c r="F272" s="3">
        <v>-6.92232E-3</v>
      </c>
      <c r="G272" s="3">
        <v>-6.9463924292619854E-3</v>
      </c>
      <c r="H272" s="3">
        <f>returns_pnl[[#This Row],[portfolio_simple_return]]-returns_pnl[[#This Row],[B.simple_return]]</f>
        <v>1.0403179E-2</v>
      </c>
    </row>
    <row r="273" spans="1:8" x14ac:dyDescent="0.35">
      <c r="A273" s="1">
        <v>45903</v>
      </c>
      <c r="B273" s="9">
        <v>129598.27</v>
      </c>
      <c r="C273" s="9">
        <v>130155.11</v>
      </c>
      <c r="D273" s="2">
        <v>-556.84</v>
      </c>
      <c r="E273" s="3">
        <v>-4.2782799999999998E-3</v>
      </c>
      <c r="F273" s="3">
        <v>5.1001199999999997E-3</v>
      </c>
      <c r="G273" s="3">
        <v>5.0871547386878756E-3</v>
      </c>
      <c r="H273" s="3">
        <f>returns_pnl[[#This Row],[portfolio_simple_return]]-returns_pnl[[#This Row],[B.simple_return]]</f>
        <v>-9.3783999999999985E-3</v>
      </c>
    </row>
    <row r="274" spans="1:8" x14ac:dyDescent="0.35">
      <c r="A274" s="1">
        <v>45904</v>
      </c>
      <c r="B274" s="9">
        <v>131021.36</v>
      </c>
      <c r="C274" s="9">
        <v>129598.27</v>
      </c>
      <c r="D274" s="2">
        <v>1423.09</v>
      </c>
      <c r="E274" s="3">
        <v>1.0980779E-2</v>
      </c>
      <c r="F274" s="3">
        <v>8.3464400000000001E-3</v>
      </c>
      <c r="G274" s="3">
        <v>8.3117987404726541E-3</v>
      </c>
      <c r="H274" s="3">
        <f>returns_pnl[[#This Row],[portfolio_simple_return]]-returns_pnl[[#This Row],[B.simple_return]]</f>
        <v>2.6343389999999994E-3</v>
      </c>
    </row>
    <row r="275" spans="1:8" x14ac:dyDescent="0.35">
      <c r="A275" s="1">
        <v>45905</v>
      </c>
      <c r="B275" s="9">
        <v>131629.13</v>
      </c>
      <c r="C275" s="9">
        <v>131021.36</v>
      </c>
      <c r="D275" s="2">
        <v>607.77</v>
      </c>
      <c r="E275" s="3">
        <v>4.6387090000000004E-3</v>
      </c>
      <c r="F275" s="3">
        <v>-3.1651399999999999E-3</v>
      </c>
      <c r="G275" s="3">
        <v>-3.1701606545509482E-3</v>
      </c>
      <c r="H275" s="3">
        <f>returns_pnl[[#This Row],[portfolio_simple_return]]-returns_pnl[[#This Row],[B.simple_return]]</f>
        <v>7.8038489999999999E-3</v>
      </c>
    </row>
    <row r="276" spans="1:8" x14ac:dyDescent="0.35">
      <c r="A276" s="1">
        <v>45908</v>
      </c>
      <c r="B276" s="9">
        <v>133700.28</v>
      </c>
      <c r="C276" s="9">
        <v>131629.13</v>
      </c>
      <c r="D276" s="2">
        <v>2071.15</v>
      </c>
      <c r="E276" s="3">
        <v>1.5734739000000001E-2</v>
      </c>
      <c r="F276" s="3">
        <v>2.1059899999999999E-3</v>
      </c>
      <c r="G276" s="3">
        <v>2.1037794861457856E-3</v>
      </c>
      <c r="H276" s="3">
        <f>returns_pnl[[#This Row],[portfolio_simple_return]]-returns_pnl[[#This Row],[B.simple_return]]</f>
        <v>1.3628749000000001E-2</v>
      </c>
    </row>
    <row r="277" spans="1:8" x14ac:dyDescent="0.35">
      <c r="A277" s="1">
        <v>45909</v>
      </c>
      <c r="B277" s="9">
        <v>133737.14000000001</v>
      </c>
      <c r="C277" s="9">
        <v>133700.28</v>
      </c>
      <c r="D277" s="2">
        <v>36.86</v>
      </c>
      <c r="E277" s="3">
        <v>2.75691E-4</v>
      </c>
      <c r="F277" s="3">
        <v>2.6881600000000002E-3</v>
      </c>
      <c r="G277" s="3">
        <v>2.6845529877440578E-3</v>
      </c>
      <c r="H277" s="3">
        <f>returns_pnl[[#This Row],[portfolio_simple_return]]-returns_pnl[[#This Row],[B.simple_return]]</f>
        <v>-2.4124690000000004E-3</v>
      </c>
    </row>
    <row r="278" spans="1:8" x14ac:dyDescent="0.35">
      <c r="A278" s="1">
        <v>45910</v>
      </c>
      <c r="B278" s="9">
        <v>137636.26</v>
      </c>
      <c r="C278" s="9">
        <v>133737.14000000001</v>
      </c>
      <c r="D278" s="2">
        <v>3899.12</v>
      </c>
      <c r="E278" s="3">
        <v>2.9155101999999999E-2</v>
      </c>
      <c r="F278" s="3">
        <v>2.98344E-3</v>
      </c>
      <c r="G278" s="3">
        <v>2.9790012563325726E-3</v>
      </c>
      <c r="H278" s="3">
        <f>returns_pnl[[#This Row],[portfolio_simple_return]]-returns_pnl[[#This Row],[B.simple_return]]</f>
        <v>2.6171661999999998E-2</v>
      </c>
    </row>
    <row r="279" spans="1:8" x14ac:dyDescent="0.35">
      <c r="A279" s="1">
        <v>45911</v>
      </c>
      <c r="B279" s="9">
        <v>136662.28</v>
      </c>
      <c r="C279" s="9">
        <v>137636.26</v>
      </c>
      <c r="D279" s="2">
        <v>-973.98</v>
      </c>
      <c r="E279" s="3">
        <v>-7.0764779999999998E-3</v>
      </c>
      <c r="F279" s="3">
        <v>8.4858599999999996E-3</v>
      </c>
      <c r="G279" s="3">
        <v>8.4500609892315826E-3</v>
      </c>
      <c r="H279" s="3">
        <f>returns_pnl[[#This Row],[portfolio_simple_return]]-returns_pnl[[#This Row],[B.simple_return]]</f>
        <v>-1.5562337999999998E-2</v>
      </c>
    </row>
    <row r="280" spans="1:8" x14ac:dyDescent="0.35">
      <c r="A280" s="1">
        <v>45912</v>
      </c>
      <c r="B280" s="9">
        <v>136713.19</v>
      </c>
      <c r="C280" s="9">
        <v>136662.28</v>
      </c>
      <c r="D280" s="2">
        <v>50.91</v>
      </c>
      <c r="E280" s="3">
        <v>3.72524E-4</v>
      </c>
      <c r="F280" s="3">
        <v>-4.8273000000000001E-4</v>
      </c>
      <c r="G280" s="3">
        <v>-4.8285120011051867E-4</v>
      </c>
      <c r="H280" s="3">
        <f>returns_pnl[[#This Row],[portfolio_simple_return]]-returns_pnl[[#This Row],[B.simple_return]]</f>
        <v>8.5525399999999995E-4</v>
      </c>
    </row>
    <row r="281" spans="1:8" x14ac:dyDescent="0.35">
      <c r="A281" s="1">
        <v>45915</v>
      </c>
      <c r="B281" s="9">
        <v>137500.22</v>
      </c>
      <c r="C281" s="9">
        <v>136713.19</v>
      </c>
      <c r="D281" s="2">
        <v>787.03</v>
      </c>
      <c r="E281" s="3">
        <v>5.7567959999999998E-3</v>
      </c>
      <c r="F281" s="3">
        <v>4.7066599999999997E-3</v>
      </c>
      <c r="G281" s="3">
        <v>4.6956161361366338E-3</v>
      </c>
      <c r="H281" s="3">
        <f>returns_pnl[[#This Row],[portfolio_simple_return]]-returns_pnl[[#This Row],[B.simple_return]]</f>
        <v>1.0501360000000001E-3</v>
      </c>
    </row>
    <row r="282" spans="1:8" x14ac:dyDescent="0.35">
      <c r="A282" s="1">
        <v>45916</v>
      </c>
      <c r="B282" s="9">
        <v>137704.76999999999</v>
      </c>
      <c r="C282" s="9">
        <v>137500.22</v>
      </c>
      <c r="D282" s="2">
        <v>204.55</v>
      </c>
      <c r="E282" s="3">
        <v>1.487634E-3</v>
      </c>
      <c r="F282" s="3">
        <v>-1.2879300000000001E-3</v>
      </c>
      <c r="G282" s="3">
        <v>-1.2887574351970004E-3</v>
      </c>
      <c r="H282" s="3">
        <f>returns_pnl[[#This Row],[portfolio_simple_return]]-returns_pnl[[#This Row],[B.simple_return]]</f>
        <v>2.7755640000000003E-3</v>
      </c>
    </row>
    <row r="283" spans="1:8" x14ac:dyDescent="0.35">
      <c r="A283" s="1">
        <v>45917</v>
      </c>
      <c r="B283" s="9">
        <v>137435.29</v>
      </c>
      <c r="C283" s="9">
        <v>137704.76999999999</v>
      </c>
      <c r="D283" s="2">
        <v>-269.48</v>
      </c>
      <c r="E283" s="3">
        <v>-1.9569399999999999E-3</v>
      </c>
      <c r="F283" s="3">
        <v>-9.7022000000000005E-4</v>
      </c>
      <c r="G283" s="3">
        <v>-9.7068934889039981E-4</v>
      </c>
      <c r="H283" s="3">
        <f>returns_pnl[[#This Row],[portfolio_simple_return]]-returns_pnl[[#This Row],[B.simple_return]]</f>
        <v>-9.8671999999999996E-4</v>
      </c>
    </row>
    <row r="284" spans="1:8" x14ac:dyDescent="0.35">
      <c r="A284" s="1">
        <v>45918</v>
      </c>
      <c r="B284" s="9">
        <v>137975.01999999999</v>
      </c>
      <c r="C284" s="9">
        <v>137435.29</v>
      </c>
      <c r="D284" s="2">
        <v>539.73</v>
      </c>
      <c r="E284" s="3">
        <v>3.9271569999999997E-3</v>
      </c>
      <c r="F284" s="3">
        <v>4.7891399999999999E-3</v>
      </c>
      <c r="G284" s="3">
        <v>4.7777085223636995E-3</v>
      </c>
      <c r="H284" s="3">
        <f>returns_pnl[[#This Row],[portfolio_simple_return]]-returns_pnl[[#This Row],[B.simple_return]]</f>
        <v>-8.6198300000000019E-4</v>
      </c>
    </row>
    <row r="285" spans="1:8" x14ac:dyDescent="0.35">
      <c r="A285" s="1">
        <v>45919</v>
      </c>
      <c r="B285" s="9">
        <v>137830.26999999999</v>
      </c>
      <c r="C285" s="9">
        <v>137975.01999999999</v>
      </c>
      <c r="D285" s="2">
        <v>-144.75</v>
      </c>
      <c r="E285" s="3">
        <v>-1.049103E-3</v>
      </c>
      <c r="F285" s="3">
        <v>4.8854299999999996E-3</v>
      </c>
      <c r="G285" s="3">
        <v>4.8735385623534912E-3</v>
      </c>
      <c r="H285" s="3">
        <f>returns_pnl[[#This Row],[portfolio_simple_return]]-returns_pnl[[#This Row],[B.simple_return]]</f>
        <v>-5.9345329999999996E-3</v>
      </c>
    </row>
    <row r="286" spans="1:8" x14ac:dyDescent="0.35">
      <c r="A286" s="1">
        <v>45922</v>
      </c>
      <c r="B286" s="9">
        <v>137996.07</v>
      </c>
      <c r="C286" s="9">
        <v>137830.26999999999</v>
      </c>
      <c r="D286" s="2">
        <v>165.8</v>
      </c>
      <c r="E286" s="3">
        <v>1.2029289999999999E-3</v>
      </c>
      <c r="F286" s="3">
        <v>4.4100299999999997E-3</v>
      </c>
      <c r="G286" s="3">
        <v>4.4003301998512797E-3</v>
      </c>
      <c r="H286" s="3">
        <f>returns_pnl[[#This Row],[portfolio_simple_return]]-returns_pnl[[#This Row],[B.simple_return]]</f>
        <v>-3.2071009999999995E-3</v>
      </c>
    </row>
    <row r="287" spans="1:8" x14ac:dyDescent="0.35">
      <c r="A287" s="1">
        <v>45923</v>
      </c>
      <c r="B287" s="9">
        <v>137429.49</v>
      </c>
      <c r="C287" s="9">
        <v>137996.07</v>
      </c>
      <c r="D287" s="2">
        <v>-566.58000000000004</v>
      </c>
      <c r="E287" s="3">
        <v>-4.1057690000000004E-3</v>
      </c>
      <c r="F287" s="3">
        <v>-5.5021499999999999E-3</v>
      </c>
      <c r="G287" s="3">
        <v>-5.517340092831724E-3</v>
      </c>
      <c r="H287" s="3">
        <f>returns_pnl[[#This Row],[portfolio_simple_return]]-returns_pnl[[#This Row],[B.simple_return]]</f>
        <v>1.3963809999999995E-3</v>
      </c>
    </row>
    <row r="288" spans="1:8" x14ac:dyDescent="0.35">
      <c r="A288" s="1">
        <v>45924</v>
      </c>
      <c r="B288" s="9">
        <v>138742.67000000001</v>
      </c>
      <c r="C288" s="9">
        <v>137429.49</v>
      </c>
      <c r="D288" s="2">
        <v>1313.18</v>
      </c>
      <c r="E288" s="3">
        <v>9.5552999999999992E-3</v>
      </c>
      <c r="F288" s="3">
        <v>-2.84666E-3</v>
      </c>
      <c r="G288" s="3">
        <v>-2.8507212670842554E-3</v>
      </c>
      <c r="H288" s="3">
        <f>returns_pnl[[#This Row],[portfolio_simple_return]]-returns_pnl[[#This Row],[B.simple_return]]</f>
        <v>1.240196E-2</v>
      </c>
    </row>
    <row r="289" spans="1:8" x14ac:dyDescent="0.35">
      <c r="A289" s="1">
        <v>45925</v>
      </c>
      <c r="B289" s="9">
        <v>138609.60999999999</v>
      </c>
      <c r="C289" s="9">
        <v>138742.67000000001</v>
      </c>
      <c r="D289" s="2">
        <v>-133.06</v>
      </c>
      <c r="E289" s="3">
        <v>-9.5904200000000001E-4</v>
      </c>
      <c r="F289" s="3">
        <v>-5.0090600000000001E-3</v>
      </c>
      <c r="G289" s="3">
        <v>-5.0216489054652645E-3</v>
      </c>
      <c r="H289" s="3">
        <f>returns_pnl[[#This Row],[portfolio_simple_return]]-returns_pnl[[#This Row],[B.simple_return]]</f>
        <v>4.0500179999999998E-3</v>
      </c>
    </row>
    <row r="290" spans="1:8" x14ac:dyDescent="0.35">
      <c r="A290" s="1">
        <v>45926</v>
      </c>
      <c r="B290" s="9">
        <v>138488.4</v>
      </c>
      <c r="C290" s="9">
        <v>138609.60999999999</v>
      </c>
      <c r="D290" s="2">
        <v>-121.21</v>
      </c>
      <c r="E290" s="3">
        <v>-8.7447000000000002E-4</v>
      </c>
      <c r="F290" s="3">
        <v>5.9018400000000002E-3</v>
      </c>
      <c r="G290" s="3">
        <v>5.8844922610822008E-3</v>
      </c>
      <c r="H290" s="3">
        <f>returns_pnl[[#This Row],[portfolio_simple_return]]-returns_pnl[[#This Row],[B.simple_return]]</f>
        <v>-6.7763100000000007E-3</v>
      </c>
    </row>
    <row r="291" spans="1:8" x14ac:dyDescent="0.35">
      <c r="A291" s="1">
        <v>45929</v>
      </c>
      <c r="B291" s="9">
        <v>138030.07</v>
      </c>
      <c r="C291" s="9">
        <v>138488.4</v>
      </c>
      <c r="D291" s="2">
        <v>-458.33</v>
      </c>
      <c r="E291" s="3">
        <v>-3.3095189999999999E-3</v>
      </c>
      <c r="F291" s="3">
        <v>2.6355800000000002E-3</v>
      </c>
      <c r="G291" s="3">
        <v>2.6321125222386276E-3</v>
      </c>
      <c r="H291" s="3">
        <f>returns_pnl[[#This Row],[portfolio_simple_return]]-returns_pnl[[#This Row],[B.simple_return]]</f>
        <v>-5.9450990000000006E-3</v>
      </c>
    </row>
    <row r="292" spans="1:8" x14ac:dyDescent="0.35">
      <c r="A292" s="1">
        <v>45930</v>
      </c>
      <c r="B292" s="9">
        <v>138881.51</v>
      </c>
      <c r="C292" s="9">
        <v>138030.07</v>
      </c>
      <c r="D292" s="2">
        <v>851.44</v>
      </c>
      <c r="E292" s="3">
        <v>6.1685109999999998E-3</v>
      </c>
      <c r="F292" s="3">
        <v>4.09085E-3</v>
      </c>
      <c r="G292" s="3">
        <v>4.08250358961618E-3</v>
      </c>
      <c r="H292" s="3">
        <f>returns_pnl[[#This Row],[portfolio_simple_return]]-returns_pnl[[#This Row],[B.simple_return]]</f>
        <v>2.0776609999999997E-3</v>
      </c>
    </row>
    <row r="293" spans="1:8" x14ac:dyDescent="0.35">
      <c r="A293" s="1">
        <v>45931</v>
      </c>
      <c r="B293" s="9">
        <v>140920.5</v>
      </c>
      <c r="C293" s="9">
        <v>138881.51</v>
      </c>
      <c r="D293" s="2">
        <v>2038.99</v>
      </c>
      <c r="E293" s="3">
        <v>1.4681507999999999E-2</v>
      </c>
      <c r="F293" s="3">
        <v>3.39989E-3</v>
      </c>
      <c r="G293" s="3">
        <v>3.3941192284702741E-3</v>
      </c>
      <c r="H293" s="3">
        <f>returns_pnl[[#This Row],[portfolio_simple_return]]-returns_pnl[[#This Row],[B.simple_return]]</f>
        <v>1.1281618E-2</v>
      </c>
    </row>
    <row r="294" spans="1:8" x14ac:dyDescent="0.35">
      <c r="A294" s="1">
        <v>45932</v>
      </c>
      <c r="B294" s="9">
        <v>142691.13</v>
      </c>
      <c r="C294" s="9">
        <v>140920.5</v>
      </c>
      <c r="D294" s="2">
        <v>1770.63</v>
      </c>
      <c r="E294" s="3">
        <v>1.2564743999999999E-2</v>
      </c>
      <c r="F294" s="3">
        <v>6.1837000000000003E-4</v>
      </c>
      <c r="G294" s="3">
        <v>6.1817818161146419E-4</v>
      </c>
      <c r="H294" s="3">
        <f>returns_pnl[[#This Row],[portfolio_simple_return]]-returns_pnl[[#This Row],[B.simple_return]]</f>
        <v>1.1946373999999999E-2</v>
      </c>
    </row>
    <row r="295" spans="1:8" x14ac:dyDescent="0.35">
      <c r="A295" s="1">
        <v>45933</v>
      </c>
      <c r="B295" s="9">
        <v>142709.71</v>
      </c>
      <c r="C295" s="9">
        <v>142691.13</v>
      </c>
      <c r="D295" s="2">
        <v>18.579999999999998</v>
      </c>
      <c r="E295" s="3">
        <v>1.30211E-4</v>
      </c>
      <c r="F295" s="3">
        <v>6.5519999999999996E-5</v>
      </c>
      <c r="G295" s="3">
        <v>6.5519382592537398E-5</v>
      </c>
      <c r="H295" s="3">
        <f>returns_pnl[[#This Row],[portfolio_simple_return]]-returns_pnl[[#This Row],[B.simple_return]]</f>
        <v>6.4691000000000008E-5</v>
      </c>
    </row>
    <row r="296" spans="1:8" x14ac:dyDescent="0.35">
      <c r="A296" s="1">
        <v>45936</v>
      </c>
      <c r="B296" s="9">
        <v>148201.68</v>
      </c>
      <c r="C296" s="9">
        <v>142709.71</v>
      </c>
      <c r="D296" s="2">
        <v>5491.97</v>
      </c>
      <c r="E296" s="3">
        <v>3.8483506000000001E-2</v>
      </c>
      <c r="F296" s="3">
        <v>3.6466300000000001E-3</v>
      </c>
      <c r="G296" s="3">
        <v>3.6399969738822847E-3</v>
      </c>
      <c r="H296" s="3">
        <f>returns_pnl[[#This Row],[portfolio_simple_return]]-returns_pnl[[#This Row],[B.simple_return]]</f>
        <v>3.4836876000000003E-2</v>
      </c>
    </row>
    <row r="297" spans="1:8" x14ac:dyDescent="0.35">
      <c r="A297" s="1">
        <v>45937</v>
      </c>
      <c r="B297" s="9">
        <v>148673.72</v>
      </c>
      <c r="C297" s="9">
        <v>148201.68</v>
      </c>
      <c r="D297" s="2">
        <v>472.04</v>
      </c>
      <c r="E297" s="3">
        <v>3.1851190000000001E-3</v>
      </c>
      <c r="F297" s="3">
        <v>-3.8114099999999999E-3</v>
      </c>
      <c r="G297" s="3">
        <v>-3.8186963112344565E-3</v>
      </c>
      <c r="H297" s="3">
        <f>returns_pnl[[#This Row],[portfolio_simple_return]]-returns_pnl[[#This Row],[B.simple_return]]</f>
        <v>6.9965289999999996E-3</v>
      </c>
    </row>
    <row r="298" spans="1:8" x14ac:dyDescent="0.35">
      <c r="A298" s="1">
        <v>45938</v>
      </c>
      <c r="B298" s="9">
        <v>153888.07999999999</v>
      </c>
      <c r="C298" s="9">
        <v>148673.72</v>
      </c>
      <c r="D298" s="2">
        <v>5214.3599999999997</v>
      </c>
      <c r="E298" s="3">
        <v>3.5072506000000003E-2</v>
      </c>
      <c r="F298" s="3">
        <v>5.8276100000000004E-3</v>
      </c>
      <c r="G298" s="3">
        <v>5.8106934127934015E-3</v>
      </c>
      <c r="H298" s="3">
        <f>returns_pnl[[#This Row],[portfolio_simple_return]]-returns_pnl[[#This Row],[B.simple_return]]</f>
        <v>2.9244896000000003E-2</v>
      </c>
    </row>
    <row r="299" spans="1:8" x14ac:dyDescent="0.35">
      <c r="A299" s="1">
        <v>45939</v>
      </c>
      <c r="B299" s="9">
        <v>152978.92000000001</v>
      </c>
      <c r="C299" s="9">
        <v>153888.07999999999</v>
      </c>
      <c r="D299" s="2">
        <v>-909.16</v>
      </c>
      <c r="E299" s="3">
        <v>-5.9079299999999996E-3</v>
      </c>
      <c r="F299" s="3">
        <v>-2.75552E-3</v>
      </c>
      <c r="G299" s="3">
        <v>-2.7593218696983605E-3</v>
      </c>
      <c r="H299" s="3">
        <f>returns_pnl[[#This Row],[portfolio_simple_return]]-returns_pnl[[#This Row],[B.simple_return]]</f>
        <v>-3.1524099999999996E-3</v>
      </c>
    </row>
    <row r="300" spans="1:8" x14ac:dyDescent="0.35">
      <c r="A300" s="1">
        <v>45940</v>
      </c>
      <c r="B300" s="9">
        <v>145870.79999999999</v>
      </c>
      <c r="C300" s="9">
        <v>152978.92000000001</v>
      </c>
      <c r="D300" s="2">
        <v>-7108.12</v>
      </c>
      <c r="E300" s="3">
        <v>-4.6464703000000003E-2</v>
      </c>
      <c r="F300" s="3">
        <v>-2.7111659999999999E-2</v>
      </c>
      <c r="G300" s="3">
        <v>-2.748595997057204E-2</v>
      </c>
      <c r="H300" s="3">
        <f>returns_pnl[[#This Row],[portfolio_simple_return]]-returns_pnl[[#This Row],[B.simple_return]]</f>
        <v>-1.9353043000000004E-2</v>
      </c>
    </row>
    <row r="301" spans="1:8" x14ac:dyDescent="0.35">
      <c r="A301" s="1">
        <v>45943</v>
      </c>
      <c r="B301" s="9">
        <v>150839.92000000001</v>
      </c>
      <c r="C301" s="9">
        <v>145870.79999999999</v>
      </c>
      <c r="D301" s="2">
        <v>4969.12</v>
      </c>
      <c r="E301" s="3">
        <v>3.4065214000000003E-2</v>
      </c>
      <c r="F301" s="3">
        <v>1.5598600000000001E-2</v>
      </c>
      <c r="G301" s="3">
        <v>1.5478194983781826E-2</v>
      </c>
      <c r="H301" s="3">
        <f>returns_pnl[[#This Row],[portfolio_simple_return]]-returns_pnl[[#This Row],[B.simple_return]]</f>
        <v>1.8466614000000003E-2</v>
      </c>
    </row>
    <row r="302" spans="1:8" x14ac:dyDescent="0.35">
      <c r="A302" s="1">
        <v>45944</v>
      </c>
      <c r="B302" s="9">
        <v>149624</v>
      </c>
      <c r="C302" s="9">
        <v>150839.92000000001</v>
      </c>
      <c r="D302" s="2">
        <v>-1215.92</v>
      </c>
      <c r="E302" s="3">
        <v>-8.0609960000000008E-3</v>
      </c>
      <c r="F302" s="3">
        <v>-1.5643E-3</v>
      </c>
      <c r="G302" s="3">
        <v>-1.565528031162684E-3</v>
      </c>
      <c r="H302" s="3">
        <f>returns_pnl[[#This Row],[portfolio_simple_return]]-returns_pnl[[#This Row],[B.simple_return]]</f>
        <v>-6.4966960000000006E-3</v>
      </c>
    </row>
    <row r="303" spans="1:8" x14ac:dyDescent="0.35">
      <c r="A303" s="1">
        <v>45945</v>
      </c>
      <c r="B303" s="9">
        <v>153694.94</v>
      </c>
      <c r="C303" s="9">
        <v>149624</v>
      </c>
      <c r="D303" s="2">
        <v>4070.94</v>
      </c>
      <c r="E303" s="3">
        <v>2.7207801E-2</v>
      </c>
      <c r="F303" s="3">
        <v>4.0260000000000001E-3</v>
      </c>
      <c r="G303" s="3">
        <v>4.0179185387894355E-3</v>
      </c>
      <c r="H303" s="3">
        <f>returns_pnl[[#This Row],[portfolio_simple_return]]-returns_pnl[[#This Row],[B.simple_return]]</f>
        <v>2.3181801000000002E-2</v>
      </c>
    </row>
    <row r="304" spans="1:8" x14ac:dyDescent="0.35">
      <c r="A304" s="1">
        <v>45946</v>
      </c>
      <c r="B304" s="9">
        <v>152033.07</v>
      </c>
      <c r="C304" s="9">
        <v>153694.94</v>
      </c>
      <c r="D304" s="2">
        <v>-1661.87</v>
      </c>
      <c r="E304" s="3">
        <v>-1.0812782999999999E-2</v>
      </c>
      <c r="F304" s="3">
        <v>-6.2943499999999998E-3</v>
      </c>
      <c r="G304" s="3">
        <v>-6.3142449751387216E-3</v>
      </c>
      <c r="H304" s="3">
        <f>returns_pnl[[#This Row],[portfolio_simple_return]]-returns_pnl[[#This Row],[B.simple_return]]</f>
        <v>-4.5184329999999997E-3</v>
      </c>
    </row>
    <row r="305" spans="1:8" x14ac:dyDescent="0.35">
      <c r="A305" s="1">
        <v>45947</v>
      </c>
      <c r="B305" s="9">
        <v>152880.38</v>
      </c>
      <c r="C305" s="9">
        <v>152033.07</v>
      </c>
      <c r="D305" s="2">
        <v>847.31</v>
      </c>
      <c r="E305" s="3">
        <v>5.5731950000000004E-3</v>
      </c>
      <c r="F305" s="3">
        <v>5.2707199999999996E-3</v>
      </c>
      <c r="G305" s="3">
        <v>5.2568825980633324E-3</v>
      </c>
      <c r="H305" s="3">
        <f>returns_pnl[[#This Row],[portfolio_simple_return]]-returns_pnl[[#This Row],[B.simple_return]]</f>
        <v>3.0247500000000083E-4</v>
      </c>
    </row>
    <row r="306" spans="1:8" x14ac:dyDescent="0.35">
      <c r="A306" s="1">
        <v>45950</v>
      </c>
      <c r="B306" s="9">
        <v>153728.63</v>
      </c>
      <c r="C306" s="9">
        <v>152880.38</v>
      </c>
      <c r="D306" s="2">
        <v>848.25</v>
      </c>
      <c r="E306" s="3">
        <v>5.5484560000000002E-3</v>
      </c>
      <c r="F306" s="3">
        <v>1.0672249999999999E-2</v>
      </c>
      <c r="G306" s="3">
        <v>1.0615706365319902E-2</v>
      </c>
      <c r="H306" s="3">
        <f>returns_pnl[[#This Row],[portfolio_simple_return]]-returns_pnl[[#This Row],[B.simple_return]]</f>
        <v>-5.1237939999999992E-3</v>
      </c>
    </row>
    <row r="307" spans="1:8" x14ac:dyDescent="0.35">
      <c r="A307" s="1">
        <v>45951</v>
      </c>
      <c r="B307" s="9">
        <v>152622.37</v>
      </c>
      <c r="C307" s="9">
        <v>153728.63</v>
      </c>
      <c r="D307" s="2">
        <v>-1106.26</v>
      </c>
      <c r="E307" s="3">
        <v>-7.1961869999999997E-3</v>
      </c>
      <c r="F307" s="3">
        <v>3.2660000000000002E-5</v>
      </c>
      <c r="G307" s="3">
        <v>3.2664017914663565E-5</v>
      </c>
      <c r="H307" s="3">
        <f>returns_pnl[[#This Row],[portfolio_simple_return]]-returns_pnl[[#This Row],[B.simple_return]]</f>
        <v>-7.2288470000000001E-3</v>
      </c>
    </row>
    <row r="308" spans="1:8" x14ac:dyDescent="0.35">
      <c r="A308" s="1">
        <v>45952</v>
      </c>
      <c r="B308" s="9">
        <v>150450.35999999999</v>
      </c>
      <c r="C308" s="9">
        <v>152622.37</v>
      </c>
      <c r="D308" s="2">
        <v>-2172.0100000000002</v>
      </c>
      <c r="E308" s="3">
        <v>-1.4231269E-2</v>
      </c>
      <c r="F308" s="3">
        <v>-5.3375100000000002E-3</v>
      </c>
      <c r="G308" s="3">
        <v>-5.3518056988169672E-3</v>
      </c>
      <c r="H308" s="3">
        <f>returns_pnl[[#This Row],[portfolio_simple_return]]-returns_pnl[[#This Row],[B.simple_return]]</f>
        <v>-8.8937589999999993E-3</v>
      </c>
    </row>
    <row r="309" spans="1:8" x14ac:dyDescent="0.35">
      <c r="A309" s="1">
        <v>45953</v>
      </c>
      <c r="B309" s="9">
        <v>152361.38</v>
      </c>
      <c r="C309" s="9">
        <v>150450.35999999999</v>
      </c>
      <c r="D309" s="2">
        <v>1911.02</v>
      </c>
      <c r="E309" s="3">
        <v>1.2701997E-2</v>
      </c>
      <c r="F309" s="3">
        <v>5.82739E-3</v>
      </c>
      <c r="G309" s="3">
        <v>5.8104739805954339E-3</v>
      </c>
      <c r="H309" s="3">
        <f>returns_pnl[[#This Row],[portfolio_simple_return]]-returns_pnl[[#This Row],[B.simple_return]]</f>
        <v>6.8746069999999996E-3</v>
      </c>
    </row>
    <row r="310" spans="1:8" x14ac:dyDescent="0.35">
      <c r="A310" s="1">
        <v>45954</v>
      </c>
      <c r="B310" s="9">
        <v>156445.39000000001</v>
      </c>
      <c r="C310" s="9">
        <v>152361.38</v>
      </c>
      <c r="D310" s="2">
        <v>4084.01</v>
      </c>
      <c r="E310" s="3">
        <v>2.6804759000000001E-2</v>
      </c>
      <c r="F310" s="3">
        <v>7.9024200000000003E-3</v>
      </c>
      <c r="G310" s="3">
        <v>7.8713619070685803E-3</v>
      </c>
      <c r="H310" s="3">
        <f>returns_pnl[[#This Row],[portfolio_simple_return]]-returns_pnl[[#This Row],[B.simple_return]]</f>
        <v>1.8902339000000001E-2</v>
      </c>
    </row>
    <row r="311" spans="1:8" x14ac:dyDescent="0.35">
      <c r="A311" s="1">
        <v>45957</v>
      </c>
      <c r="B311" s="9">
        <v>159722.26</v>
      </c>
      <c r="C311" s="9">
        <v>156445.39000000001</v>
      </c>
      <c r="D311" s="2">
        <v>3276.87</v>
      </c>
      <c r="E311" s="3">
        <v>2.0945775E-2</v>
      </c>
      <c r="F311" s="3">
        <v>1.229002E-2</v>
      </c>
      <c r="G311" s="3">
        <v>1.2215109973364811E-2</v>
      </c>
      <c r="H311" s="3">
        <f>returns_pnl[[#This Row],[portfolio_simple_return]]-returns_pnl[[#This Row],[B.simple_return]]</f>
        <v>8.6557549999999994E-3</v>
      </c>
    </row>
    <row r="312" spans="1:8" x14ac:dyDescent="0.35">
      <c r="A312" s="1">
        <v>45958</v>
      </c>
      <c r="B312" s="9">
        <v>160454.01999999999</v>
      </c>
      <c r="C312" s="9">
        <v>159722.26</v>
      </c>
      <c r="D312" s="2">
        <v>731.76</v>
      </c>
      <c r="E312" s="3">
        <v>4.5814530000000001E-3</v>
      </c>
      <c r="F312" s="3">
        <v>2.28795E-3</v>
      </c>
      <c r="G312" s="3">
        <v>2.2853333884670069E-3</v>
      </c>
      <c r="H312" s="3">
        <f>returns_pnl[[#This Row],[portfolio_simple_return]]-returns_pnl[[#This Row],[B.simple_return]]</f>
        <v>2.2935030000000001E-3</v>
      </c>
    </row>
    <row r="313" spans="1:8" x14ac:dyDescent="0.35">
      <c r="A313" s="1">
        <v>45959</v>
      </c>
      <c r="B313" s="9">
        <v>162492.9</v>
      </c>
      <c r="C313" s="9">
        <v>160454.01999999999</v>
      </c>
      <c r="D313" s="2">
        <v>2038.88</v>
      </c>
      <c r="E313" s="3">
        <v>1.2706943E-2</v>
      </c>
      <c r="F313" s="3">
        <v>-4.354E-5</v>
      </c>
      <c r="G313" s="3">
        <v>-4.3536688374153406E-5</v>
      </c>
      <c r="H313" s="3">
        <f>returns_pnl[[#This Row],[portfolio_simple_return]]-returns_pnl[[#This Row],[B.simple_return]]</f>
        <v>1.2750483E-2</v>
      </c>
    </row>
    <row r="314" spans="1:8" x14ac:dyDescent="0.35">
      <c r="A314" s="1">
        <v>45960</v>
      </c>
      <c r="B314" s="9">
        <v>160705.28</v>
      </c>
      <c r="C314" s="9">
        <v>162492.9</v>
      </c>
      <c r="D314" s="2">
        <v>-1787.62</v>
      </c>
      <c r="E314" s="3">
        <v>-1.1001219E-2</v>
      </c>
      <c r="F314" s="3">
        <v>-9.90481E-3</v>
      </c>
      <c r="G314" s="3">
        <v>-9.9541911976876295E-3</v>
      </c>
      <c r="H314" s="3">
        <f>returns_pnl[[#This Row],[portfolio_simple_return]]-returns_pnl[[#This Row],[B.simple_return]]</f>
        <v>-1.0964089999999996E-3</v>
      </c>
    </row>
    <row r="315" spans="1:8" x14ac:dyDescent="0.35">
      <c r="A315" s="1">
        <v>45961</v>
      </c>
      <c r="B315" s="9">
        <v>161679.4</v>
      </c>
      <c r="C315" s="9">
        <v>160705.28</v>
      </c>
      <c r="D315" s="2">
        <v>974.12</v>
      </c>
      <c r="E315" s="3">
        <v>6.0615310000000002E-3</v>
      </c>
      <c r="F315" s="3">
        <v>2.61787E-3</v>
      </c>
      <c r="G315" s="3">
        <v>2.6144494615602319E-3</v>
      </c>
      <c r="H315" s="3">
        <f>returns_pnl[[#This Row],[portfolio_simple_return]]-returns_pnl[[#This Row],[B.simple_return]]</f>
        <v>3.4436610000000002E-3</v>
      </c>
    </row>
    <row r="316" spans="1:8" x14ac:dyDescent="0.35">
      <c r="A316" s="1">
        <v>45964</v>
      </c>
      <c r="B316" s="9">
        <v>160925.57</v>
      </c>
      <c r="C316" s="9">
        <v>161679.4</v>
      </c>
      <c r="D316" s="2">
        <v>-753.83</v>
      </c>
      <c r="E316" s="3">
        <v>-4.6624989999999996E-3</v>
      </c>
      <c r="F316" s="3">
        <v>1.7207100000000001E-3</v>
      </c>
      <c r="G316" s="3">
        <v>1.7192311955086541E-3</v>
      </c>
      <c r="H316" s="3">
        <f>returns_pnl[[#This Row],[portfolio_simple_return]]-returns_pnl[[#This Row],[B.simple_return]]</f>
        <v>-6.3832089999999999E-3</v>
      </c>
    </row>
    <row r="317" spans="1:8" x14ac:dyDescent="0.35">
      <c r="A317" s="1">
        <v>45965</v>
      </c>
      <c r="B317" s="9">
        <v>158128.21</v>
      </c>
      <c r="C317" s="9">
        <v>160925.57</v>
      </c>
      <c r="D317" s="2">
        <v>-2797.36</v>
      </c>
      <c r="E317" s="3">
        <v>-1.7382943000000001E-2</v>
      </c>
      <c r="F317" s="3">
        <v>-1.1736770000000001E-2</v>
      </c>
      <c r="G317" s="3">
        <v>-1.1806190194192139E-2</v>
      </c>
      <c r="H317" s="3">
        <f>returns_pnl[[#This Row],[portfolio_simple_return]]-returns_pnl[[#This Row],[B.simple_return]]</f>
        <v>-5.6461730000000009E-3</v>
      </c>
    </row>
    <row r="318" spans="1:8" x14ac:dyDescent="0.35">
      <c r="A318" s="1">
        <v>45966</v>
      </c>
      <c r="B318" s="9">
        <v>161835.24</v>
      </c>
      <c r="C318" s="9">
        <v>158128.21</v>
      </c>
      <c r="D318" s="2">
        <v>3707.03</v>
      </c>
      <c r="E318" s="3">
        <v>2.3443192000000002E-2</v>
      </c>
      <c r="F318" s="3">
        <v>3.6535199999999999E-3</v>
      </c>
      <c r="G318" s="3">
        <v>3.6468630849652776E-3</v>
      </c>
      <c r="H318" s="3">
        <f>returns_pnl[[#This Row],[portfolio_simple_return]]-returns_pnl[[#This Row],[B.simple_return]]</f>
        <v>1.9789672000000001E-2</v>
      </c>
    </row>
    <row r="319" spans="1:8" x14ac:dyDescent="0.35">
      <c r="A319" s="1">
        <v>45967</v>
      </c>
      <c r="B319" s="9">
        <v>159252.18</v>
      </c>
      <c r="C319" s="9">
        <v>161835.24</v>
      </c>
      <c r="D319" s="2">
        <v>-2583.06</v>
      </c>
      <c r="E319" s="3">
        <v>-1.5961047999999999E-2</v>
      </c>
      <c r="F319" s="3">
        <v>-1.1178159999999999E-2</v>
      </c>
      <c r="G319" s="3">
        <v>-1.1241102610422679E-2</v>
      </c>
      <c r="H319" s="3">
        <f>returns_pnl[[#This Row],[portfolio_simple_return]]-returns_pnl[[#This Row],[B.simple_return]]</f>
        <v>-4.782887999999999E-3</v>
      </c>
    </row>
    <row r="320" spans="1:8" x14ac:dyDescent="0.35">
      <c r="A320" s="1">
        <v>45968</v>
      </c>
      <c r="B320" s="9">
        <v>157263.35</v>
      </c>
      <c r="C320" s="9">
        <v>159252.18</v>
      </c>
      <c r="D320" s="2">
        <v>-1988.83</v>
      </c>
      <c r="E320" s="3">
        <v>-1.2488558E-2</v>
      </c>
      <c r="F320" s="3">
        <v>1.26184E-3</v>
      </c>
      <c r="G320" s="3">
        <v>1.2610492171640812E-3</v>
      </c>
      <c r="H320" s="3">
        <f>returns_pnl[[#This Row],[portfolio_simple_return]]-returns_pnl[[#This Row],[B.simple_return]]</f>
        <v>-1.3750398E-2</v>
      </c>
    </row>
    <row r="321" spans="1:8" x14ac:dyDescent="0.35">
      <c r="A321" s="1">
        <v>45971</v>
      </c>
      <c r="B321" s="9">
        <v>160928.57999999999</v>
      </c>
      <c r="C321" s="9">
        <v>157263.35</v>
      </c>
      <c r="D321" s="2">
        <v>3665.23</v>
      </c>
      <c r="E321" s="3">
        <v>2.3306319999999998E-2</v>
      </c>
      <c r="F321" s="3">
        <v>1.540096E-2</v>
      </c>
      <c r="G321" s="3">
        <v>1.5283571949665772E-2</v>
      </c>
      <c r="H321" s="3">
        <f>returns_pnl[[#This Row],[portfolio_simple_return]]-returns_pnl[[#This Row],[B.simple_return]]</f>
        <v>7.9053599999999984E-3</v>
      </c>
    </row>
    <row r="322" spans="1:8" x14ac:dyDescent="0.35">
      <c r="A322" s="1">
        <v>45972</v>
      </c>
      <c r="B322" s="9">
        <v>159207.20000000001</v>
      </c>
      <c r="C322" s="9">
        <v>160928.57999999999</v>
      </c>
      <c r="D322" s="2">
        <v>-1721.38</v>
      </c>
      <c r="E322" s="3">
        <v>-1.0696545999999999E-2</v>
      </c>
      <c r="F322" s="3">
        <v>2.0753999999999998E-3</v>
      </c>
      <c r="G322" s="3">
        <v>2.0732456487025067E-3</v>
      </c>
      <c r="H322" s="3">
        <f>returns_pnl[[#This Row],[portfolio_simple_return]]-returns_pnl[[#This Row],[B.simple_return]]</f>
        <v>-1.2771945999999999E-2</v>
      </c>
    </row>
    <row r="323" spans="1:8" x14ac:dyDescent="0.35">
      <c r="A323" s="1">
        <v>45973</v>
      </c>
      <c r="B323" s="9">
        <v>163023.75</v>
      </c>
      <c r="C323" s="9">
        <v>159207.20000000001</v>
      </c>
      <c r="D323" s="2">
        <v>3816.55</v>
      </c>
      <c r="E323" s="3">
        <v>2.3972219999999999E-2</v>
      </c>
      <c r="F323" s="3">
        <v>6.2951000000000001E-4</v>
      </c>
      <c r="G323" s="3">
        <v>6.2931056069833119E-4</v>
      </c>
      <c r="H323" s="3">
        <f>returns_pnl[[#This Row],[portfolio_simple_return]]-returns_pnl[[#This Row],[B.simple_return]]</f>
        <v>2.3342709999999999E-2</v>
      </c>
    </row>
    <row r="324" spans="1:8" x14ac:dyDescent="0.35">
      <c r="A324" s="1">
        <v>45974</v>
      </c>
      <c r="B324" s="9">
        <v>158833.32999999999</v>
      </c>
      <c r="C324" s="9">
        <v>163023.75</v>
      </c>
      <c r="D324" s="2">
        <v>-4190.42</v>
      </c>
      <c r="E324" s="3">
        <v>-2.5704352999999999E-2</v>
      </c>
      <c r="F324" s="3">
        <v>-1.6556899999999999E-2</v>
      </c>
      <c r="G324" s="3">
        <v>-1.6695497821198804E-2</v>
      </c>
      <c r="H324" s="3">
        <f>returns_pnl[[#This Row],[portfolio_simple_return]]-returns_pnl[[#This Row],[B.simple_return]]</f>
        <v>-9.1474529999999998E-3</v>
      </c>
    </row>
    <row r="325" spans="1:8" x14ac:dyDescent="0.35">
      <c r="A325" s="1">
        <v>45975</v>
      </c>
      <c r="B325" s="9">
        <v>157846.76</v>
      </c>
      <c r="C325" s="9">
        <v>158833.32999999999</v>
      </c>
      <c r="D325" s="2">
        <v>-986.57</v>
      </c>
      <c r="E325" s="3">
        <v>-6.2113539999999997E-3</v>
      </c>
      <c r="F325" s="3">
        <v>-5.0166999999999996E-4</v>
      </c>
      <c r="G325" s="3">
        <v>-5.0179638215562831E-4</v>
      </c>
      <c r="H325" s="3">
        <f>returns_pnl[[#This Row],[portfolio_simple_return]]-returns_pnl[[#This Row],[B.simple_return]]</f>
        <v>-5.7096839999999996E-3</v>
      </c>
    </row>
    <row r="326" spans="1:8" x14ac:dyDescent="0.35">
      <c r="A326" s="1">
        <v>45978</v>
      </c>
      <c r="B326" s="9">
        <v>154875.76999999999</v>
      </c>
      <c r="C326" s="9">
        <v>157846.76</v>
      </c>
      <c r="D326" s="2">
        <v>-2970.99</v>
      </c>
      <c r="E326" s="3">
        <v>-1.8821989000000001E-2</v>
      </c>
      <c r="F326" s="3">
        <v>-9.1623099999999999E-3</v>
      </c>
      <c r="G326" s="3">
        <v>-9.2045416140541063E-3</v>
      </c>
      <c r="H326" s="3">
        <f>returns_pnl[[#This Row],[portfolio_simple_return]]-returns_pnl[[#This Row],[B.simple_return]]</f>
        <v>-9.6596790000000009E-3</v>
      </c>
    </row>
    <row r="327" spans="1:8" x14ac:dyDescent="0.35">
      <c r="A327" s="1">
        <v>45979</v>
      </c>
      <c r="B327" s="9">
        <v>151924.12</v>
      </c>
      <c r="C327" s="9">
        <v>154875.76999999999</v>
      </c>
      <c r="D327" s="2">
        <v>-2951.65</v>
      </c>
      <c r="E327" s="3">
        <v>-1.9058177999999999E-2</v>
      </c>
      <c r="F327" s="3">
        <v>-8.2563900000000006E-3</v>
      </c>
      <c r="G327" s="3">
        <v>-8.290659863030455E-3</v>
      </c>
      <c r="H327" s="3">
        <f>returns_pnl[[#This Row],[portfolio_simple_return]]-returns_pnl[[#This Row],[B.simple_return]]</f>
        <v>-1.0801787999999998E-2</v>
      </c>
    </row>
    <row r="328" spans="1:8" x14ac:dyDescent="0.35">
      <c r="A328" s="1">
        <v>45980</v>
      </c>
      <c r="B328" s="9">
        <v>154187.68</v>
      </c>
      <c r="C328" s="9">
        <v>151924.12</v>
      </c>
      <c r="D328" s="2">
        <v>2263.56</v>
      </c>
      <c r="E328" s="3">
        <v>1.4899280000000001E-2</v>
      </c>
      <c r="F328" s="3">
        <v>3.7537899999999999E-3</v>
      </c>
      <c r="G328" s="3">
        <v>3.7467576494783256E-3</v>
      </c>
      <c r="H328" s="3">
        <f>returns_pnl[[#This Row],[portfolio_simple_return]]-returns_pnl[[#This Row],[B.simple_return]]</f>
        <v>1.1145490000000001E-2</v>
      </c>
    </row>
    <row r="329" spans="1:8" x14ac:dyDescent="0.35">
      <c r="A329" s="1">
        <v>45981</v>
      </c>
      <c r="B329" s="9">
        <v>149690.60999999999</v>
      </c>
      <c r="C329" s="9">
        <v>154187.68</v>
      </c>
      <c r="D329" s="2">
        <v>-4497.07</v>
      </c>
      <c r="E329" s="3">
        <v>-2.9166207999999999E-2</v>
      </c>
      <c r="F329" s="3">
        <v>-1.556723E-2</v>
      </c>
      <c r="G329" s="3">
        <v>-1.5689666748388651E-2</v>
      </c>
      <c r="H329" s="3">
        <f>returns_pnl[[#This Row],[portfolio_simple_return]]-returns_pnl[[#This Row],[B.simple_return]]</f>
        <v>-1.3598977999999999E-2</v>
      </c>
    </row>
    <row r="330" spans="1:8" x14ac:dyDescent="0.35">
      <c r="A330" s="1">
        <v>45982</v>
      </c>
      <c r="B330" s="9">
        <v>150066.04999999999</v>
      </c>
      <c r="C330" s="9">
        <v>149690.60999999999</v>
      </c>
      <c r="D330" s="2">
        <v>375.44</v>
      </c>
      <c r="E330" s="3">
        <v>2.5081069999999999E-3</v>
      </c>
      <c r="F330" s="3">
        <v>9.8229600000000004E-3</v>
      </c>
      <c r="G330" s="3">
        <v>9.775031702356704E-3</v>
      </c>
      <c r="H330" s="3">
        <f>returns_pnl[[#This Row],[portfolio_simple_return]]-returns_pnl[[#This Row],[B.simple_return]]</f>
        <v>-7.3148530000000005E-3</v>
      </c>
    </row>
    <row r="331" spans="1:8" x14ac:dyDescent="0.35">
      <c r="A331" s="1">
        <v>45985</v>
      </c>
      <c r="B331" s="9">
        <v>157922.75</v>
      </c>
      <c r="C331" s="9">
        <v>150066.04999999999</v>
      </c>
      <c r="D331" s="2">
        <v>7856.7</v>
      </c>
      <c r="E331" s="3">
        <v>5.2354945999999999E-2</v>
      </c>
      <c r="F331" s="3">
        <v>1.546724E-2</v>
      </c>
      <c r="G331" s="3">
        <v>1.5348836917048726E-2</v>
      </c>
      <c r="H331" s="3">
        <f>returns_pnl[[#This Row],[portfolio_simple_return]]-returns_pnl[[#This Row],[B.simple_return]]</f>
        <v>3.6887705999999999E-2</v>
      </c>
    </row>
    <row r="332" spans="1:8" x14ac:dyDescent="0.35">
      <c r="A332" s="1">
        <v>45986</v>
      </c>
      <c r="B332" s="9">
        <v>159077.35999999999</v>
      </c>
      <c r="C332" s="9">
        <v>157922.75</v>
      </c>
      <c r="D332" s="2">
        <v>1154.6099999999999</v>
      </c>
      <c r="E332" s="3">
        <v>7.3112330000000003E-3</v>
      </c>
      <c r="F332" s="3">
        <v>9.0617300000000005E-3</v>
      </c>
      <c r="G332" s="3">
        <v>9.0209207985121487E-3</v>
      </c>
      <c r="H332" s="3">
        <f>returns_pnl[[#This Row],[portfolio_simple_return]]-returns_pnl[[#This Row],[B.simple_return]]</f>
        <v>-1.7504970000000002E-3</v>
      </c>
    </row>
    <row r="333" spans="1:8" x14ac:dyDescent="0.35">
      <c r="A333" s="1">
        <v>45987</v>
      </c>
      <c r="B333" s="9">
        <v>162579.29</v>
      </c>
      <c r="C333" s="9">
        <v>159077.35999999999</v>
      </c>
      <c r="D333" s="2">
        <v>3501.93</v>
      </c>
      <c r="E333" s="3">
        <v>2.2014005999999999E-2</v>
      </c>
      <c r="F333" s="3">
        <v>6.9067099999999999E-3</v>
      </c>
      <c r="G333" s="3">
        <v>6.8829721842697568E-3</v>
      </c>
      <c r="H333" s="3">
        <f>returns_pnl[[#This Row],[portfolio_simple_return]]-returns_pnl[[#This Row],[B.simple_return]]</f>
        <v>1.5107295999999999E-2</v>
      </c>
    </row>
    <row r="334" spans="1:8" x14ac:dyDescent="0.35">
      <c r="A334" s="1">
        <v>45989</v>
      </c>
      <c r="B334" s="9">
        <v>163597.07</v>
      </c>
      <c r="C334" s="9">
        <v>162579.29</v>
      </c>
      <c r="D334" s="2">
        <v>1017.78</v>
      </c>
      <c r="E334" s="3">
        <v>6.2602070000000003E-3</v>
      </c>
      <c r="F334" s="3">
        <v>5.35478E-3</v>
      </c>
      <c r="G334" s="3">
        <v>5.3404900859037579E-3</v>
      </c>
      <c r="H334" s="3">
        <f>returns_pnl[[#This Row],[portfolio_simple_return]]-returns_pnl[[#This Row],[B.simple_return]]</f>
        <v>9.0542700000000031E-4</v>
      </c>
    </row>
    <row r="335" spans="1:8" x14ac:dyDescent="0.35">
      <c r="A335" s="1">
        <v>45992</v>
      </c>
      <c r="B335" s="9">
        <v>161480.34</v>
      </c>
      <c r="C335" s="9">
        <v>163597.07</v>
      </c>
      <c r="D335" s="2">
        <v>-2116.73</v>
      </c>
      <c r="E335" s="3">
        <v>-1.2938679E-2</v>
      </c>
      <c r="F335" s="3">
        <v>-5.3233300000000002E-3</v>
      </c>
      <c r="G335" s="3">
        <v>-5.337554357799105E-3</v>
      </c>
      <c r="H335" s="3">
        <f>returns_pnl[[#This Row],[portfolio_simple_return]]-returns_pnl[[#This Row],[B.simple_return]]</f>
        <v>-7.6153489999999996E-3</v>
      </c>
    </row>
    <row r="336" spans="1:8" x14ac:dyDescent="0.35">
      <c r="A336" s="1">
        <v>45993</v>
      </c>
      <c r="B336" s="9">
        <v>160615.97</v>
      </c>
      <c r="C336" s="9">
        <v>161480.34</v>
      </c>
      <c r="D336" s="2">
        <v>-864.37</v>
      </c>
      <c r="E336" s="3">
        <v>-5.3527879999999998E-3</v>
      </c>
      <c r="F336" s="3">
        <v>2.4572000000000001E-3</v>
      </c>
      <c r="G336" s="3">
        <v>2.4541868350872E-3</v>
      </c>
      <c r="H336" s="3">
        <f>returns_pnl[[#This Row],[portfolio_simple_return]]-returns_pnl[[#This Row],[B.simple_return]]</f>
        <v>-7.8099880000000003E-3</v>
      </c>
    </row>
    <row r="337" spans="1:8" x14ac:dyDescent="0.35">
      <c r="A337" s="1">
        <v>45994</v>
      </c>
      <c r="B337" s="9">
        <v>162980.67000000001</v>
      </c>
      <c r="C337" s="9">
        <v>160615.97</v>
      </c>
      <c r="D337" s="2">
        <v>2364.6999999999998</v>
      </c>
      <c r="E337" s="3">
        <v>1.4722694999999999E-2</v>
      </c>
      <c r="F337" s="3">
        <v>2.97978E-3</v>
      </c>
      <c r="G337" s="3">
        <v>2.9753463150951035E-3</v>
      </c>
      <c r="H337" s="3">
        <f>returns_pnl[[#This Row],[portfolio_simple_return]]-returns_pnl[[#This Row],[B.simple_return]]</f>
        <v>1.1742915E-2</v>
      </c>
    </row>
    <row r="338" spans="1:8" x14ac:dyDescent="0.35">
      <c r="A338" s="1">
        <v>45995</v>
      </c>
      <c r="B338" s="9">
        <v>161956.18</v>
      </c>
      <c r="C338" s="9">
        <v>162980.67000000001</v>
      </c>
      <c r="D338" s="2">
        <v>-1024.49</v>
      </c>
      <c r="E338" s="3">
        <v>-6.2859600000000002E-3</v>
      </c>
      <c r="F338" s="3">
        <v>1.0803399999999999E-3</v>
      </c>
      <c r="G338" s="3">
        <v>1.0797529874065185E-3</v>
      </c>
      <c r="H338" s="3">
        <f>returns_pnl[[#This Row],[portfolio_simple_return]]-returns_pnl[[#This Row],[B.simple_return]]</f>
        <v>-7.3663000000000001E-3</v>
      </c>
    </row>
    <row r="339" spans="1:8" x14ac:dyDescent="0.35">
      <c r="A339" s="1">
        <v>45996</v>
      </c>
      <c r="B339" s="9">
        <v>163561.35</v>
      </c>
      <c r="C339" s="9">
        <v>161956.18</v>
      </c>
      <c r="D339" s="2">
        <v>1605.17</v>
      </c>
      <c r="E339" s="3">
        <v>9.9111379999999999E-3</v>
      </c>
      <c r="F339" s="3">
        <v>1.9366699999999999E-3</v>
      </c>
      <c r="G339" s="3">
        <v>1.9348001886360358E-3</v>
      </c>
      <c r="H339" s="3">
        <f>returns_pnl[[#This Row],[portfolio_simple_return]]-returns_pnl[[#This Row],[B.simple_return]]</f>
        <v>7.9744680000000002E-3</v>
      </c>
    </row>
    <row r="340" spans="1:8" x14ac:dyDescent="0.35">
      <c r="A340" s="1">
        <v>45999</v>
      </c>
      <c r="B340" s="9">
        <v>162287.64000000001</v>
      </c>
      <c r="C340" s="9">
        <v>163561.35</v>
      </c>
      <c r="D340" s="2">
        <v>-1273.71</v>
      </c>
      <c r="E340" s="3">
        <v>-7.7873530000000003E-3</v>
      </c>
      <c r="F340" s="3">
        <v>-3.4772399999999999E-3</v>
      </c>
      <c r="G340" s="3">
        <v>-3.4832953129334491E-3</v>
      </c>
      <c r="H340" s="3">
        <f>returns_pnl[[#This Row],[portfolio_simple_return]]-returns_pnl[[#This Row],[B.simple_return]]</f>
        <v>-4.3101130000000008E-3</v>
      </c>
    </row>
    <row r="341" spans="1:8" x14ac:dyDescent="0.35">
      <c r="A341" s="1">
        <v>46000</v>
      </c>
      <c r="B341" s="9">
        <v>161900.35999999999</v>
      </c>
      <c r="C341" s="9">
        <v>162287.64000000001</v>
      </c>
      <c r="D341" s="2">
        <v>-387.28</v>
      </c>
      <c r="E341" s="3">
        <v>-2.38638E-3</v>
      </c>
      <c r="F341" s="3">
        <v>-8.7635999999999996E-4</v>
      </c>
      <c r="G341" s="3">
        <v>-8.7674313098681116E-4</v>
      </c>
      <c r="H341" s="3">
        <f>returns_pnl[[#This Row],[portfolio_simple_return]]-returns_pnl[[#This Row],[B.simple_return]]</f>
        <v>-1.5100199999999999E-3</v>
      </c>
    </row>
    <row r="342" spans="1:8" x14ac:dyDescent="0.35">
      <c r="A342" s="1">
        <v>46001</v>
      </c>
      <c r="B342" s="9">
        <v>164533.59</v>
      </c>
      <c r="C342" s="9">
        <v>161900.35999999999</v>
      </c>
      <c r="D342" s="2">
        <v>2633.23</v>
      </c>
      <c r="E342" s="3">
        <v>1.6264509999999999E-2</v>
      </c>
      <c r="F342" s="3">
        <v>6.7495000000000003E-3</v>
      </c>
      <c r="G342" s="3">
        <v>6.7268208715260186E-3</v>
      </c>
      <c r="H342" s="3">
        <f>returns_pnl[[#This Row],[portfolio_simple_return]]-returns_pnl[[#This Row],[B.simple_return]]</f>
        <v>9.5150099999999991E-3</v>
      </c>
    </row>
    <row r="343" spans="1:8" x14ac:dyDescent="0.35">
      <c r="A343" s="1">
        <v>46002</v>
      </c>
      <c r="B343" s="9">
        <v>165179.43</v>
      </c>
      <c r="C343" s="9">
        <v>164533.59</v>
      </c>
      <c r="D343" s="2">
        <v>645.84</v>
      </c>
      <c r="E343" s="3">
        <v>3.9252779999999999E-3</v>
      </c>
      <c r="F343" s="3">
        <v>2.07938E-3</v>
      </c>
      <c r="G343" s="3">
        <v>2.0772175085341247E-3</v>
      </c>
      <c r="H343" s="3">
        <f>returns_pnl[[#This Row],[portfolio_simple_return]]-returns_pnl[[#This Row],[B.simple_return]]</f>
        <v>1.8458979999999999E-3</v>
      </c>
    </row>
    <row r="344" spans="1:8" x14ac:dyDescent="0.35">
      <c r="A344" s="1">
        <v>46003</v>
      </c>
      <c r="B344" s="9">
        <v>157614.9</v>
      </c>
      <c r="C344" s="9">
        <v>165179.43</v>
      </c>
      <c r="D344" s="2">
        <v>-7564.53</v>
      </c>
      <c r="E344" s="3">
        <v>-4.5795835999999999E-2</v>
      </c>
      <c r="F344" s="3">
        <v>-1.066367E-2</v>
      </c>
      <c r="G344" s="3">
        <v>-1.0720936344245894E-2</v>
      </c>
      <c r="H344" s="3">
        <f>returns_pnl[[#This Row],[portfolio_simple_return]]-returns_pnl[[#This Row],[B.simple_return]]</f>
        <v>-3.5132165999999999E-2</v>
      </c>
    </row>
    <row r="345" spans="1:8" x14ac:dyDescent="0.35">
      <c r="A345" s="1">
        <v>46006</v>
      </c>
      <c r="B345" s="9">
        <v>155528.31</v>
      </c>
      <c r="C345" s="9">
        <v>157614.9</v>
      </c>
      <c r="D345" s="2">
        <v>-2086.59</v>
      </c>
      <c r="E345" s="3">
        <v>-1.3238533E-2</v>
      </c>
      <c r="F345" s="3">
        <v>-1.59651E-3</v>
      </c>
      <c r="G345" s="3">
        <v>-1.5977816227139984E-3</v>
      </c>
      <c r="H345" s="3">
        <f>returns_pnl[[#This Row],[portfolio_simple_return]]-returns_pnl[[#This Row],[B.simple_return]]</f>
        <v>-1.1642023E-2</v>
      </c>
    </row>
    <row r="346" spans="1:8" x14ac:dyDescent="0.35">
      <c r="A346" s="1">
        <v>46007</v>
      </c>
      <c r="B346" s="9">
        <v>155454.78</v>
      </c>
      <c r="C346" s="9">
        <v>155528.31</v>
      </c>
      <c r="D346" s="2">
        <v>-73.53</v>
      </c>
      <c r="E346" s="3">
        <v>-4.72776E-4</v>
      </c>
      <c r="F346" s="3">
        <v>-2.3839199999999999E-3</v>
      </c>
      <c r="G346" s="3">
        <v>-2.3867639262764775E-3</v>
      </c>
      <c r="H346" s="3">
        <f>returns_pnl[[#This Row],[portfolio_simple_return]]-returns_pnl[[#This Row],[B.simple_return]]</f>
        <v>1.9111439999999998E-3</v>
      </c>
    </row>
    <row r="347" spans="1:8" x14ac:dyDescent="0.35">
      <c r="A347" s="1">
        <v>46008</v>
      </c>
      <c r="B347" s="9">
        <v>151070.42000000001</v>
      </c>
      <c r="C347" s="9">
        <v>155454.78</v>
      </c>
      <c r="D347" s="2">
        <v>-4384.3599999999997</v>
      </c>
      <c r="E347" s="3">
        <v>-2.8203443000000002E-2</v>
      </c>
      <c r="F347" s="3">
        <v>-1.15922E-2</v>
      </c>
      <c r="G347" s="3">
        <v>-1.1659917229324452E-2</v>
      </c>
      <c r="H347" s="3">
        <f>returns_pnl[[#This Row],[portfolio_simple_return]]-returns_pnl[[#This Row],[B.simple_return]]</f>
        <v>-1.6611243000000001E-2</v>
      </c>
    </row>
    <row r="348" spans="1:8" x14ac:dyDescent="0.35">
      <c r="A348" s="1">
        <v>46009</v>
      </c>
      <c r="B348" s="9">
        <v>153006.15</v>
      </c>
      <c r="C348" s="9">
        <v>151070.42000000001</v>
      </c>
      <c r="D348" s="2">
        <v>1935.73</v>
      </c>
      <c r="E348" s="3">
        <v>1.2813428E-2</v>
      </c>
      <c r="F348" s="3">
        <v>7.9343199999999999E-3</v>
      </c>
      <c r="G348" s="3">
        <v>7.9030122681599327E-3</v>
      </c>
      <c r="H348" s="3">
        <f>returns_pnl[[#This Row],[portfolio_simple_return]]-returns_pnl[[#This Row],[B.simple_return]]</f>
        <v>4.8791080000000001E-3</v>
      </c>
    </row>
    <row r="349" spans="1:8" x14ac:dyDescent="0.35">
      <c r="A349" s="1">
        <v>46010</v>
      </c>
      <c r="B349" s="9">
        <v>156210.34</v>
      </c>
      <c r="C349" s="9">
        <v>153006.15</v>
      </c>
      <c r="D349" s="2">
        <v>3204.19</v>
      </c>
      <c r="E349" s="3">
        <v>2.0941576999999999E-2</v>
      </c>
      <c r="F349" s="3">
        <v>8.8180199999999993E-3</v>
      </c>
      <c r="G349" s="3">
        <v>8.7793728265068479E-3</v>
      </c>
      <c r="H349" s="3">
        <f>returns_pnl[[#This Row],[portfolio_simple_return]]-returns_pnl[[#This Row],[B.simple_return]]</f>
        <v>1.2123557E-2</v>
      </c>
    </row>
    <row r="350" spans="1:8" x14ac:dyDescent="0.35">
      <c r="A350" s="1">
        <v>46013</v>
      </c>
      <c r="B350" s="9">
        <v>157282.97</v>
      </c>
      <c r="C350" s="9">
        <v>156210.34</v>
      </c>
      <c r="D350" s="2">
        <v>1072.6300000000001</v>
      </c>
      <c r="E350" s="3">
        <v>6.8665749999999998E-3</v>
      </c>
      <c r="F350" s="3">
        <v>6.4364599999999998E-3</v>
      </c>
      <c r="G350" s="3">
        <v>6.415836501950419E-3</v>
      </c>
      <c r="H350" s="3">
        <f>returns_pnl[[#This Row],[portfolio_simple_return]]-returns_pnl[[#This Row],[B.simple_return]]</f>
        <v>4.3011500000000001E-4</v>
      </c>
    </row>
    <row r="351" spans="1:8" x14ac:dyDescent="0.35">
      <c r="A351" s="1">
        <v>46014</v>
      </c>
      <c r="B351" s="9">
        <v>159000.54999999999</v>
      </c>
      <c r="C351" s="9">
        <v>157282.97</v>
      </c>
      <c r="D351" s="2">
        <v>1717.58</v>
      </c>
      <c r="E351" s="3">
        <v>1.0920318E-2</v>
      </c>
      <c r="F351" s="3">
        <v>4.5504200000000003E-3</v>
      </c>
      <c r="G351" s="3">
        <v>4.5400954671889586E-3</v>
      </c>
      <c r="H351" s="3">
        <f>returns_pnl[[#This Row],[portfolio_simple_return]]-returns_pnl[[#This Row],[B.simple_return]]</f>
        <v>6.3698979999999997E-3</v>
      </c>
    </row>
    <row r="352" spans="1:8" x14ac:dyDescent="0.35">
      <c r="A352" s="1">
        <v>46015</v>
      </c>
      <c r="B352" s="9">
        <v>159085.04999999999</v>
      </c>
      <c r="C352" s="9">
        <v>159000.54999999999</v>
      </c>
      <c r="D352" s="2">
        <v>84.5</v>
      </c>
      <c r="E352" s="3">
        <v>5.3144499999999996E-4</v>
      </c>
      <c r="F352" s="3">
        <v>3.2215199999999999E-3</v>
      </c>
      <c r="G352" s="3">
        <v>3.2163381731992791E-3</v>
      </c>
      <c r="H352" s="3">
        <f>returns_pnl[[#This Row],[portfolio_simple_return]]-returns_pnl[[#This Row],[B.simple_return]]</f>
        <v>-2.6900750000000001E-3</v>
      </c>
    </row>
    <row r="353" spans="1:8" x14ac:dyDescent="0.35">
      <c r="A353" s="1">
        <v>46017</v>
      </c>
      <c r="B353" s="9">
        <v>159123.54</v>
      </c>
      <c r="C353" s="9">
        <v>159085.04999999999</v>
      </c>
      <c r="D353" s="2">
        <v>38.49</v>
      </c>
      <c r="E353" s="3">
        <v>2.4194599999999999E-4</v>
      </c>
      <c r="F353" s="3">
        <v>-3.0437999999999998E-4</v>
      </c>
      <c r="G353" s="3">
        <v>-3.0442959723612513E-4</v>
      </c>
      <c r="H353" s="3">
        <f>returns_pnl[[#This Row],[portfolio_simple_return]]-returns_pnl[[#This Row],[B.simple_return]]</f>
        <v>5.4632599999999997E-4</v>
      </c>
    </row>
    <row r="354" spans="1:8" x14ac:dyDescent="0.35">
      <c r="A354" s="1">
        <v>46020</v>
      </c>
      <c r="B354" s="9">
        <v>158350.04</v>
      </c>
      <c r="C354" s="9">
        <v>159123.54</v>
      </c>
      <c r="D354" s="2">
        <v>-773.5</v>
      </c>
      <c r="E354" s="3">
        <v>-4.861003E-3</v>
      </c>
      <c r="F354" s="3">
        <v>-3.4920900000000002E-3</v>
      </c>
      <c r="G354" s="3">
        <v>-3.4982053182543806E-3</v>
      </c>
      <c r="H354" s="3">
        <f>returns_pnl[[#This Row],[portfolio_simple_return]]-returns_pnl[[#This Row],[B.simple_return]]</f>
        <v>-1.3689129999999998E-3</v>
      </c>
    </row>
    <row r="355" spans="1:8" x14ac:dyDescent="0.35">
      <c r="A355" s="1">
        <v>46021</v>
      </c>
      <c r="B355" s="9">
        <v>158460.72</v>
      </c>
      <c r="C355" s="9">
        <v>158350.04</v>
      </c>
      <c r="D355" s="2">
        <v>110.68</v>
      </c>
      <c r="E355" s="3">
        <v>6.9895799999999996E-4</v>
      </c>
      <c r="F355" s="3">
        <v>-1.3756700000000001E-3</v>
      </c>
      <c r="G355" s="3">
        <v>-1.3766142974067502E-3</v>
      </c>
      <c r="H355" s="3">
        <f>returns_pnl[[#This Row],[portfolio_simple_return]]-returns_pnl[[#This Row],[B.simple_return]]</f>
        <v>2.0746280000000002E-3</v>
      </c>
    </row>
    <row r="356" spans="1:8" x14ac:dyDescent="0.35">
      <c r="A356" s="1">
        <v>46022</v>
      </c>
      <c r="B356" s="9">
        <v>156903.16</v>
      </c>
      <c r="C356" s="9">
        <v>158460.72</v>
      </c>
      <c r="D356" s="2">
        <v>-1557.56</v>
      </c>
      <c r="E356" s="3">
        <v>-9.8293129999999992E-3</v>
      </c>
      <c r="F356" s="3">
        <v>-7.3576300000000004E-3</v>
      </c>
      <c r="G356" s="3">
        <v>-7.3848334483381777E-3</v>
      </c>
      <c r="H356" s="3">
        <f>returns_pnl[[#This Row],[portfolio_simple_return]]-returns_pnl[[#This Row],[B.simple_return]]</f>
        <v>-2.4716829999999988E-3</v>
      </c>
    </row>
    <row r="357" spans="1:8" x14ac:dyDescent="0.35">
      <c r="A357" s="1">
        <v>46024</v>
      </c>
      <c r="B357" s="9">
        <v>159445.59</v>
      </c>
      <c r="C357" s="9">
        <v>156903.16</v>
      </c>
      <c r="D357" s="2">
        <v>2542.4299999999998</v>
      </c>
      <c r="E357" s="3">
        <v>1.6203815999999999E-2</v>
      </c>
      <c r="F357" s="3">
        <v>1.8946799999999999E-3</v>
      </c>
      <c r="G357" s="3">
        <v>1.8928827007984883E-3</v>
      </c>
      <c r="H357" s="3">
        <f>returns_pnl[[#This Row],[portfolio_simple_return]]-returns_pnl[[#This Row],[B.simple_return]]</f>
        <v>1.4309136E-2</v>
      </c>
    </row>
    <row r="358" spans="1:8" x14ac:dyDescent="0.35">
      <c r="A358" s="1">
        <v>46027</v>
      </c>
      <c r="B358" s="9">
        <v>159049.46</v>
      </c>
      <c r="C358" s="9">
        <v>159445.59</v>
      </c>
      <c r="D358" s="2">
        <v>-396.13</v>
      </c>
      <c r="E358" s="3">
        <v>-2.4844210000000001E-3</v>
      </c>
      <c r="F358" s="3">
        <v>6.35419E-3</v>
      </c>
      <c r="G358" s="3">
        <v>6.334084134121119E-3</v>
      </c>
      <c r="H358" s="3">
        <f>returns_pnl[[#This Row],[portfolio_simple_return]]-returns_pnl[[#This Row],[B.simple_return]]</f>
        <v>-8.8386109999999997E-3</v>
      </c>
    </row>
    <row r="359" spans="1:8" x14ac:dyDescent="0.35">
      <c r="A359" s="1">
        <v>46028</v>
      </c>
      <c r="B359" s="9">
        <v>158652.43</v>
      </c>
      <c r="C359" s="9">
        <v>159049.46</v>
      </c>
      <c r="D359" s="2">
        <v>-397.03</v>
      </c>
      <c r="E359" s="3">
        <v>-2.4962679999999998E-3</v>
      </c>
      <c r="F359" s="3">
        <v>6.1967100000000002E-3</v>
      </c>
      <c r="G359" s="3">
        <v>6.1775890172726979E-3</v>
      </c>
      <c r="H359" s="3">
        <f>returns_pnl[[#This Row],[portfolio_simple_return]]-returns_pnl[[#This Row],[B.simple_return]]</f>
        <v>-8.6929780000000005E-3</v>
      </c>
    </row>
    <row r="360" spans="1:8" x14ac:dyDescent="0.35">
      <c r="A360" s="1">
        <v>46029</v>
      </c>
      <c r="B360" s="9">
        <v>157545.96</v>
      </c>
      <c r="C360" s="9">
        <v>158652.43</v>
      </c>
      <c r="D360" s="2">
        <v>-1106.47</v>
      </c>
      <c r="E360" s="3">
        <v>-6.9741760000000003E-3</v>
      </c>
      <c r="F360" s="3">
        <v>-3.4399700000000001E-3</v>
      </c>
      <c r="G360" s="3">
        <v>-3.4459042806426455E-3</v>
      </c>
      <c r="H360" s="3">
        <f>returns_pnl[[#This Row],[portfolio_simple_return]]-returns_pnl[[#This Row],[B.simple_return]]</f>
        <v>-3.5342060000000002E-3</v>
      </c>
    </row>
    <row r="361" spans="1:8" x14ac:dyDescent="0.35">
      <c r="A361" s="1">
        <v>46030</v>
      </c>
      <c r="B361" s="9">
        <v>154944.67000000001</v>
      </c>
      <c r="C361" s="9">
        <v>157545.96</v>
      </c>
      <c r="D361" s="2">
        <v>-2601.29</v>
      </c>
      <c r="E361" s="3">
        <v>-1.6511308999999998E-2</v>
      </c>
      <c r="F361" s="3">
        <v>7.6580000000000002E-5</v>
      </c>
      <c r="G361" s="3">
        <v>7.657637160338651E-5</v>
      </c>
      <c r="H361" s="3">
        <f>returns_pnl[[#This Row],[portfolio_simple_return]]-returns_pnl[[#This Row],[B.simple_return]]</f>
        <v>-1.6587888999999998E-2</v>
      </c>
    </row>
    <row r="362" spans="1:8" x14ac:dyDescent="0.35">
      <c r="A362" s="1">
        <v>46031</v>
      </c>
      <c r="B362" s="9">
        <v>155023.69</v>
      </c>
      <c r="C362" s="9">
        <v>154944.67000000001</v>
      </c>
      <c r="D362" s="2">
        <v>79.02</v>
      </c>
      <c r="E362" s="3">
        <v>5.0998899999999997E-4</v>
      </c>
      <c r="F362" s="3">
        <v>6.4755100000000003E-3</v>
      </c>
      <c r="G362" s="3">
        <v>6.4546363351698308E-3</v>
      </c>
      <c r="H362" s="3">
        <f>returns_pnl[[#This Row],[portfolio_simple_return]]-returns_pnl[[#This Row],[B.simple_return]]</f>
        <v>-5.9655210000000005E-3</v>
      </c>
    </row>
    <row r="363" spans="1:8" x14ac:dyDescent="0.35">
      <c r="A363" s="1">
        <v>46034</v>
      </c>
      <c r="B363" s="9">
        <v>155185.76</v>
      </c>
      <c r="C363" s="9">
        <v>155023.69</v>
      </c>
      <c r="D363" s="2">
        <v>162.07</v>
      </c>
      <c r="E363" s="3">
        <v>1.045453E-3</v>
      </c>
      <c r="F363" s="3">
        <v>1.5776E-3</v>
      </c>
      <c r="G363" s="3">
        <v>1.5763564193844878E-3</v>
      </c>
      <c r="H363" s="3">
        <f>returns_pnl[[#This Row],[portfolio_simple_return]]-returns_pnl[[#This Row],[B.simple_return]]</f>
        <v>-5.3214699999999996E-4</v>
      </c>
    </row>
    <row r="364" spans="1:8" x14ac:dyDescent="0.35">
      <c r="A364" s="1">
        <v>46035</v>
      </c>
      <c r="B364" s="9">
        <v>156024.59</v>
      </c>
      <c r="C364" s="9">
        <v>155185.76</v>
      </c>
      <c r="D364" s="2">
        <v>838.83</v>
      </c>
      <c r="E364" s="3">
        <v>5.405328E-3</v>
      </c>
      <c r="F364" s="3">
        <v>-1.9391499999999999E-3</v>
      </c>
      <c r="G364" s="3">
        <v>-1.9410364454217331E-3</v>
      </c>
      <c r="H364" s="3">
        <f>returns_pnl[[#This Row],[portfolio_simple_return]]-returns_pnl[[#This Row],[B.simple_return]]</f>
        <v>7.3444779999999998E-3</v>
      </c>
    </row>
    <row r="365" spans="1:8" x14ac:dyDescent="0.35">
      <c r="A365" s="1">
        <v>46036</v>
      </c>
      <c r="B365" s="9">
        <v>154227.54</v>
      </c>
      <c r="C365" s="9">
        <v>156024.59</v>
      </c>
      <c r="D365" s="2">
        <v>-1797.05</v>
      </c>
      <c r="E365" s="3">
        <v>-1.1517736000000001E-2</v>
      </c>
      <c r="F365" s="3">
        <v>-5.3333399999999998E-3</v>
      </c>
      <c r="G365" s="3">
        <v>-5.3476140263805623E-3</v>
      </c>
      <c r="H365" s="3">
        <f>returns_pnl[[#This Row],[portfolio_simple_return]]-returns_pnl[[#This Row],[B.simple_return]]</f>
        <v>-6.1843960000000009E-3</v>
      </c>
    </row>
    <row r="366" spans="1:8" x14ac:dyDescent="0.35">
      <c r="A366" s="1">
        <v>46037</v>
      </c>
      <c r="B366" s="9">
        <v>153950.94</v>
      </c>
      <c r="C366" s="9">
        <v>154227.54</v>
      </c>
      <c r="D366" s="2">
        <v>-276.60000000000002</v>
      </c>
      <c r="E366" s="3">
        <v>-1.7934540000000001E-3</v>
      </c>
      <c r="F366" s="3">
        <v>2.5799099999999999E-3</v>
      </c>
      <c r="G366" s="3">
        <v>2.5765870817868754E-3</v>
      </c>
      <c r="H366" s="3">
        <f>returns_pnl[[#This Row],[portfolio_simple_return]]-returns_pnl[[#This Row],[B.simple_return]]</f>
        <v>-4.3733640000000002E-3</v>
      </c>
    </row>
    <row r="367" spans="1:8" x14ac:dyDescent="0.35">
      <c r="A367" s="1">
        <v>46038</v>
      </c>
      <c r="B367" s="9">
        <v>156087.07999999999</v>
      </c>
      <c r="C367" s="9">
        <v>153950.94</v>
      </c>
      <c r="D367" s="2">
        <v>2136.14</v>
      </c>
      <c r="E367" s="3">
        <v>1.3875459E-2</v>
      </c>
      <c r="F367" s="3">
        <v>-6.4223999999999998E-4</v>
      </c>
      <c r="G367" s="3">
        <v>-6.4244395949999966E-4</v>
      </c>
      <c r="H367" s="3">
        <f>returns_pnl[[#This Row],[portfolio_simple_return]]-returns_pnl[[#This Row],[B.simple_return]]</f>
        <v>1.4517699E-2</v>
      </c>
    </row>
    <row r="368" spans="1:8" x14ac:dyDescent="0.35">
      <c r="A368" s="1">
        <v>46042</v>
      </c>
      <c r="B368" s="9">
        <v>152822.10999999999</v>
      </c>
      <c r="C368" s="9">
        <v>156087.07999999999</v>
      </c>
      <c r="D368" s="2">
        <v>-3264.97</v>
      </c>
      <c r="E368" s="3">
        <v>-2.0917618999999998E-2</v>
      </c>
      <c r="F368" s="3">
        <v>-2.0626769999999999E-2</v>
      </c>
      <c r="G368" s="3">
        <v>-2.0842474609839904E-2</v>
      </c>
      <c r="H368" s="3">
        <f>returns_pnl[[#This Row],[portfolio_simple_return]]-returns_pnl[[#This Row],[B.simple_return]]</f>
        <v>-2.9084899999999927E-4</v>
      </c>
    </row>
    <row r="369" spans="1:8" x14ac:dyDescent="0.35">
      <c r="A369" s="1">
        <v>46043</v>
      </c>
      <c r="B369" s="9">
        <v>156579.31</v>
      </c>
      <c r="C369" s="9">
        <v>152822.10999999999</v>
      </c>
      <c r="D369" s="2">
        <v>3757.2</v>
      </c>
      <c r="E369" s="3">
        <v>2.4585447999999999E-2</v>
      </c>
      <c r="F369" s="3">
        <v>1.1587699999999999E-2</v>
      </c>
      <c r="G369" s="3">
        <v>1.1521080474655875E-2</v>
      </c>
      <c r="H369" s="3">
        <f>returns_pnl[[#This Row],[portfolio_simple_return]]-returns_pnl[[#This Row],[B.simple_return]]</f>
        <v>1.2997748E-2</v>
      </c>
    </row>
    <row r="370" spans="1:8" x14ac:dyDescent="0.35">
      <c r="A370" s="1">
        <v>46044</v>
      </c>
      <c r="B370" s="9">
        <v>157654.37</v>
      </c>
      <c r="C370" s="9">
        <v>156579.31</v>
      </c>
      <c r="D370" s="2">
        <v>1075.06</v>
      </c>
      <c r="E370" s="3">
        <v>6.8659139999999999E-3</v>
      </c>
      <c r="F370" s="3">
        <v>5.4875100000000001E-3</v>
      </c>
      <c r="G370" s="3">
        <v>5.472503626070247E-3</v>
      </c>
      <c r="H370" s="3">
        <f>returns_pnl[[#This Row],[portfolio_simple_return]]-returns_pnl[[#This Row],[B.simple_return]]</f>
        <v>1.3784039999999997E-3</v>
      </c>
    </row>
    <row r="371" spans="1:8" x14ac:dyDescent="0.35">
      <c r="A371" s="1">
        <v>46045</v>
      </c>
      <c r="B371" s="9">
        <v>156134.42000000001</v>
      </c>
      <c r="C371" s="9">
        <v>157654.37</v>
      </c>
      <c r="D371" s="2">
        <v>-1519.95</v>
      </c>
      <c r="E371" s="3">
        <v>-9.6410269999999999E-3</v>
      </c>
      <c r="F371" s="3">
        <v>3.2689999999999998E-4</v>
      </c>
      <c r="G371" s="3">
        <v>3.2685032281820544E-4</v>
      </c>
      <c r="H371" s="3">
        <f>returns_pnl[[#This Row],[portfolio_simple_return]]-returns_pnl[[#This Row],[B.simple_return]]</f>
        <v>-9.9679269999999997E-3</v>
      </c>
    </row>
    <row r="372" spans="1:8" x14ac:dyDescent="0.35">
      <c r="A372" s="1">
        <v>46048</v>
      </c>
      <c r="B372" s="9">
        <v>156248.01</v>
      </c>
      <c r="C372" s="9">
        <v>156134.42000000001</v>
      </c>
      <c r="D372" s="2">
        <v>113.59</v>
      </c>
      <c r="E372" s="3">
        <v>7.2751399999999996E-4</v>
      </c>
      <c r="F372" s="3">
        <v>5.0060699999999996E-3</v>
      </c>
      <c r="G372" s="3">
        <v>4.9935773007325299E-3</v>
      </c>
      <c r="H372" s="3">
        <f>returns_pnl[[#This Row],[portfolio_simple_return]]-returns_pnl[[#This Row],[B.simple_return]]</f>
        <v>-4.2785559999999993E-3</v>
      </c>
    </row>
    <row r="373" spans="1:8" x14ac:dyDescent="0.35">
      <c r="A373" s="1">
        <v>46049</v>
      </c>
      <c r="B373" s="9">
        <v>156619.29999999999</v>
      </c>
      <c r="C373" s="9">
        <v>156248.01</v>
      </c>
      <c r="D373" s="2">
        <v>371.29</v>
      </c>
      <c r="E373" s="3">
        <v>2.376286E-3</v>
      </c>
      <c r="F373" s="3">
        <v>4.0818800000000004E-3</v>
      </c>
      <c r="G373" s="3">
        <v>4.0735710366091391E-3</v>
      </c>
      <c r="H373" s="3">
        <f>returns_pnl[[#This Row],[portfolio_simple_return]]-returns_pnl[[#This Row],[B.simple_return]]</f>
        <v>-1.7055940000000004E-3</v>
      </c>
    </row>
    <row r="374" spans="1:8" x14ac:dyDescent="0.35">
      <c r="A374" s="1">
        <v>46050</v>
      </c>
      <c r="B374" s="9">
        <v>156571.10999999999</v>
      </c>
      <c r="C374" s="9">
        <v>156619.29999999999</v>
      </c>
      <c r="D374" s="2">
        <v>-48.19</v>
      </c>
      <c r="E374" s="3">
        <v>-3.0768899999999999E-4</v>
      </c>
      <c r="F374" s="3">
        <v>-8.1680000000000004E-5</v>
      </c>
      <c r="G374" s="3">
        <v>-8.1681609431021862E-5</v>
      </c>
      <c r="H374" s="3">
        <f>returns_pnl[[#This Row],[portfolio_simple_return]]-returns_pnl[[#This Row],[B.simple_return]]</f>
        <v>-2.26009E-4</v>
      </c>
    </row>
    <row r="375" spans="1:8" x14ac:dyDescent="0.35">
      <c r="A375" s="1">
        <v>46051</v>
      </c>
      <c r="B375" s="9">
        <v>156026.63</v>
      </c>
      <c r="C375" s="9">
        <v>156571.10999999999</v>
      </c>
      <c r="D375" s="2">
        <v>-544.48</v>
      </c>
      <c r="E375" s="3">
        <v>-3.477525E-3</v>
      </c>
      <c r="F375" s="3">
        <v>-1.2926299999999999E-3</v>
      </c>
      <c r="G375" s="3">
        <v>-1.2934646000264138E-3</v>
      </c>
      <c r="H375" s="3">
        <f>returns_pnl[[#This Row],[portfolio_simple_return]]-returns_pnl[[#This Row],[B.simple_return]]</f>
        <v>-2.1848950000000001E-3</v>
      </c>
    </row>
    <row r="376" spans="1:8" x14ac:dyDescent="0.35">
      <c r="A376" s="1">
        <v>46052</v>
      </c>
      <c r="B376" s="9">
        <v>152713.44</v>
      </c>
      <c r="C376" s="9">
        <v>156026.63</v>
      </c>
      <c r="D376" s="2">
        <v>-3313.19</v>
      </c>
      <c r="E376" s="3">
        <v>-2.1234772999999998E-2</v>
      </c>
      <c r="F376" s="3">
        <v>-4.3019E-3</v>
      </c>
      <c r="G376" s="3">
        <v>-4.3111820838502074E-3</v>
      </c>
      <c r="H376" s="3">
        <f>returns_pnl[[#This Row],[portfolio_simple_return]]-returns_pnl[[#This Row],[B.simple_return]]</f>
        <v>-1.6932872999999998E-2</v>
      </c>
    </row>
    <row r="377" spans="1:8" x14ac:dyDescent="0.35">
      <c r="A377" s="1">
        <v>46055</v>
      </c>
      <c r="B377" s="9">
        <v>154765.82</v>
      </c>
      <c r="C377" s="9">
        <v>152713.44</v>
      </c>
      <c r="D377" s="2">
        <v>2052.38</v>
      </c>
      <c r="E377" s="3">
        <v>1.3439420000000001E-2</v>
      </c>
      <c r="F377" s="3">
        <v>5.3912400000000003E-3</v>
      </c>
      <c r="G377" s="3">
        <v>5.3767627145276543E-3</v>
      </c>
      <c r="H377" s="3">
        <f>returns_pnl[[#This Row],[portfolio_simple_return]]-returns_pnl[[#This Row],[B.simple_return]]</f>
        <v>8.0481800000000003E-3</v>
      </c>
    </row>
    <row r="378" spans="1:8" x14ac:dyDescent="0.35">
      <c r="A378" s="1">
        <v>46056</v>
      </c>
      <c r="B378" s="9">
        <v>150862.71</v>
      </c>
      <c r="C378" s="9">
        <v>154765.82</v>
      </c>
      <c r="D378" s="2">
        <v>-3903.11</v>
      </c>
      <c r="E378" s="3">
        <v>-2.5219457000000001E-2</v>
      </c>
      <c r="F378" s="3">
        <v>-8.404E-3</v>
      </c>
      <c r="G378" s="3">
        <v>-8.4395124594528609E-3</v>
      </c>
      <c r="H378" s="3">
        <f>returns_pnl[[#This Row],[portfolio_simple_return]]-returns_pnl[[#This Row],[B.simple_return]]</f>
        <v>-1.6815456999999999E-2</v>
      </c>
    </row>
    <row r="379" spans="1:8" x14ac:dyDescent="0.35">
      <c r="A379" s="1">
        <v>46057</v>
      </c>
      <c r="B379" s="9">
        <v>146123.45000000001</v>
      </c>
      <c r="C379" s="9">
        <v>150862.71</v>
      </c>
      <c r="D379" s="2">
        <v>-4739.26</v>
      </c>
      <c r="E379" s="3">
        <v>-3.141439E-2</v>
      </c>
      <c r="F379" s="3">
        <v>-5.0724100000000003E-3</v>
      </c>
      <c r="G379" s="3">
        <v>-5.0853228999764265E-3</v>
      </c>
      <c r="H379" s="3">
        <f>returns_pnl[[#This Row],[portfolio_simple_return]]-returns_pnl[[#This Row],[B.simple_return]]</f>
        <v>-2.6341980000000001E-2</v>
      </c>
    </row>
    <row r="380" spans="1:8" x14ac:dyDescent="0.35">
      <c r="A380" s="1">
        <v>46058</v>
      </c>
      <c r="B380" s="9">
        <v>143845.6</v>
      </c>
      <c r="C380" s="9">
        <v>146123.45000000001</v>
      </c>
      <c r="D380" s="2">
        <v>-2277.85</v>
      </c>
      <c r="E380" s="3">
        <v>-1.5588532E-2</v>
      </c>
      <c r="F380" s="3">
        <v>-1.225097E-2</v>
      </c>
      <c r="G380" s="3">
        <v>-1.2326632274291658E-2</v>
      </c>
      <c r="H380" s="3">
        <f>returns_pnl[[#This Row],[portfolio_simple_return]]-returns_pnl[[#This Row],[B.simple_return]]</f>
        <v>-3.3375620000000005E-3</v>
      </c>
    </row>
    <row r="381" spans="1:8" x14ac:dyDescent="0.35">
      <c r="A381" s="1">
        <v>46059</v>
      </c>
      <c r="B381" s="9">
        <v>151193.51</v>
      </c>
      <c r="C381" s="9">
        <v>143845.6</v>
      </c>
      <c r="D381" s="2">
        <v>7347.91</v>
      </c>
      <c r="E381" s="3">
        <v>5.1081924000000001E-2</v>
      </c>
      <c r="F381" s="3">
        <v>1.9695810000000001E-2</v>
      </c>
      <c r="G381" s="3">
        <v>1.9504358091878945E-2</v>
      </c>
      <c r="H381" s="3">
        <f>returns_pnl[[#This Row],[portfolio_simple_return]]-returns_pnl[[#This Row],[B.simple_return]]</f>
        <v>3.1386114E-2</v>
      </c>
    </row>
    <row r="382" spans="1:8" x14ac:dyDescent="0.35">
      <c r="A382" s="1">
        <v>46062</v>
      </c>
      <c r="B382" s="9">
        <v>153323.78</v>
      </c>
      <c r="C382" s="9">
        <v>151193.51</v>
      </c>
      <c r="D382" s="2">
        <v>2130.27</v>
      </c>
      <c r="E382" s="3">
        <v>1.4089691999999999E-2</v>
      </c>
      <c r="F382" s="3">
        <v>4.6910800000000002E-3</v>
      </c>
      <c r="G382" s="3">
        <v>4.6801149243004755E-3</v>
      </c>
      <c r="H382" s="3">
        <f>returns_pnl[[#This Row],[portfolio_simple_return]]-returns_pnl[[#This Row],[B.simple_return]]</f>
        <v>9.3986119999999989E-3</v>
      </c>
    </row>
    <row r="383" spans="1:8" x14ac:dyDescent="0.35">
      <c r="A383" s="1">
        <v>46063</v>
      </c>
      <c r="B383" s="9">
        <v>152539.29</v>
      </c>
      <c r="C383" s="9">
        <v>153323.78</v>
      </c>
      <c r="D383" s="2">
        <v>-784.49</v>
      </c>
      <c r="E383" s="3">
        <v>-5.1165580000000002E-3</v>
      </c>
      <c r="F383" s="3">
        <v>-3.3037499999999998E-3</v>
      </c>
      <c r="G383" s="3">
        <v>-3.3092159636614348E-3</v>
      </c>
      <c r="H383" s="3">
        <f>returns_pnl[[#This Row],[portfolio_simple_return]]-returns_pnl[[#This Row],[B.simple_return]]</f>
        <v>-1.8128080000000004E-3</v>
      </c>
    </row>
    <row r="384" spans="1:8" x14ac:dyDescent="0.35">
      <c r="A384" s="1">
        <v>46064</v>
      </c>
      <c r="B384" s="9">
        <v>151881.71</v>
      </c>
      <c r="C384" s="9">
        <v>152539.29</v>
      </c>
      <c r="D384" s="2">
        <v>-657.58</v>
      </c>
      <c r="E384" s="3">
        <v>-4.310889E-3</v>
      </c>
      <c r="F384" s="3">
        <v>-4.8980000000000002E-5</v>
      </c>
      <c r="G384" s="3">
        <v>-4.8979780004177092E-5</v>
      </c>
      <c r="H384" s="3">
        <f>returns_pnl[[#This Row],[portfolio_simple_return]]-returns_pnl[[#This Row],[B.simple_return]]</f>
        <v>-4.2619090000000004E-3</v>
      </c>
    </row>
    <row r="385" spans="1:8" x14ac:dyDescent="0.35">
      <c r="A385" s="1">
        <v>46065</v>
      </c>
      <c r="B385" s="9">
        <v>148185.07</v>
      </c>
      <c r="C385" s="9">
        <v>151881.71</v>
      </c>
      <c r="D385" s="2">
        <v>-3696.64</v>
      </c>
      <c r="E385" s="3">
        <v>-2.4338940999999999E-2</v>
      </c>
      <c r="F385" s="3">
        <v>-1.566095E-2</v>
      </c>
      <c r="G385" s="3">
        <v>-1.578487613370198E-2</v>
      </c>
      <c r="H385" s="3">
        <f>returns_pnl[[#This Row],[portfolio_simple_return]]-returns_pnl[[#This Row],[B.simple_return]]</f>
        <v>-8.6779909999999995E-3</v>
      </c>
    </row>
    <row r="386" spans="1:8" x14ac:dyDescent="0.35">
      <c r="A386" s="1">
        <v>46066</v>
      </c>
      <c r="B386" s="9">
        <v>146819.10999999999</v>
      </c>
      <c r="C386" s="9">
        <v>148185.07</v>
      </c>
      <c r="D386" s="2">
        <v>-1365.96</v>
      </c>
      <c r="E386" s="3">
        <v>-9.2179329999999993E-3</v>
      </c>
      <c r="F386" s="3">
        <v>4.9907E-4</v>
      </c>
      <c r="G386" s="3">
        <v>4.9894177097124651E-4</v>
      </c>
      <c r="H386" s="3">
        <f>returns_pnl[[#This Row],[portfolio_simple_return]]-returns_pnl[[#This Row],[B.simple_return]]</f>
        <v>-9.7170030000000001E-3</v>
      </c>
    </row>
    <row r="387" spans="1:8" x14ac:dyDescent="0.35">
      <c r="A387" s="1">
        <v>46070</v>
      </c>
      <c r="B387" s="9">
        <v>147956.75</v>
      </c>
      <c r="C387" s="9">
        <v>146819.10999999999</v>
      </c>
      <c r="D387" s="2">
        <v>1137.6400000000001</v>
      </c>
      <c r="E387" s="3">
        <v>7.7485829999999999E-3</v>
      </c>
      <c r="F387" s="3">
        <v>1.0312800000000001E-3</v>
      </c>
      <c r="G387" s="3">
        <v>1.0307478073486504E-3</v>
      </c>
      <c r="H387" s="3">
        <f>returns_pnl[[#This Row],[portfolio_simple_return]]-returns_pnl[[#This Row],[B.simple_return]]</f>
        <v>6.717303E-3</v>
      </c>
    </row>
    <row r="388" spans="1:8" x14ac:dyDescent="0.35">
      <c r="A388" s="1">
        <v>46071</v>
      </c>
      <c r="B388" s="9">
        <v>147569.69</v>
      </c>
      <c r="C388" s="9">
        <v>147956.75</v>
      </c>
      <c r="D388" s="2">
        <v>-387.06</v>
      </c>
      <c r="E388" s="3">
        <v>-2.6160350000000001E-3</v>
      </c>
      <c r="F388" s="3">
        <v>5.5660900000000001E-3</v>
      </c>
      <c r="G388" s="3">
        <v>5.55065970134696E-3</v>
      </c>
      <c r="H388" s="3">
        <f>returns_pnl[[#This Row],[portfolio_simple_return]]-returns_pnl[[#This Row],[B.simple_return]]</f>
        <v>-8.1821250000000002E-3</v>
      </c>
    </row>
    <row r="389" spans="1:8" x14ac:dyDescent="0.35">
      <c r="A389" s="1">
        <v>46072</v>
      </c>
      <c r="B389" s="9">
        <v>147897.07</v>
      </c>
      <c r="C389" s="9">
        <v>147569.69</v>
      </c>
      <c r="D389" s="2">
        <v>327.38</v>
      </c>
      <c r="E389" s="3">
        <v>2.2184769999999999E-3</v>
      </c>
      <c r="F389" s="3">
        <v>-2.8221399999999999E-3</v>
      </c>
      <c r="G389" s="3">
        <v>-2.8261268009801056E-3</v>
      </c>
      <c r="H389" s="3">
        <f>returns_pnl[[#This Row],[portfolio_simple_return]]-returns_pnl[[#This Row],[B.simple_return]]</f>
        <v>5.0406169999999998E-3</v>
      </c>
    </row>
    <row r="390" spans="1:8" x14ac:dyDescent="0.35">
      <c r="A390" s="1">
        <v>46073</v>
      </c>
      <c r="B390" s="9">
        <v>147395.38</v>
      </c>
      <c r="C390" s="9">
        <v>147897.07</v>
      </c>
      <c r="D390" s="2">
        <v>-501.69</v>
      </c>
      <c r="E390" s="3">
        <v>-3.3921569999999998E-3</v>
      </c>
      <c r="F390" s="3">
        <v>6.9397800000000004E-3</v>
      </c>
      <c r="G390" s="3">
        <v>6.915809547172946E-3</v>
      </c>
      <c r="H390" s="3">
        <f>returns_pnl[[#This Row],[portfolio_simple_return]]-returns_pnl[[#This Row],[B.simple_return]]</f>
        <v>-1.0331936999999999E-2</v>
      </c>
    </row>
    <row r="391" spans="1:8" x14ac:dyDescent="0.35">
      <c r="A391" s="1">
        <v>46076</v>
      </c>
      <c r="B391" s="9">
        <v>144641.62</v>
      </c>
      <c r="C391" s="9">
        <v>147395.38</v>
      </c>
      <c r="D391" s="2">
        <v>-2753.76</v>
      </c>
      <c r="E391" s="3">
        <v>-1.8682811000000001E-2</v>
      </c>
      <c r="F391" s="3">
        <v>-1.038569E-2</v>
      </c>
      <c r="G391" s="3">
        <v>-1.0439993392096881E-2</v>
      </c>
      <c r="H391" s="3">
        <f>returns_pnl[[#This Row],[portfolio_simple_return]]-returns_pnl[[#This Row],[B.simple_return]]</f>
        <v>-8.2971210000000011E-3</v>
      </c>
    </row>
    <row r="392" spans="1:8" x14ac:dyDescent="0.35">
      <c r="A392" s="1">
        <v>46077</v>
      </c>
      <c r="B392" s="9">
        <v>146089.19</v>
      </c>
      <c r="C392" s="9">
        <v>144641.62</v>
      </c>
      <c r="D392" s="2">
        <v>1447.57</v>
      </c>
      <c r="E392" s="3">
        <v>1.0007976999999999E-2</v>
      </c>
      <c r="F392" s="3">
        <v>7.6516400000000004E-3</v>
      </c>
      <c r="G392" s="3">
        <v>7.622514474642573E-3</v>
      </c>
      <c r="H392" s="3">
        <f>returns_pnl[[#This Row],[portfolio_simple_return]]-returns_pnl[[#This Row],[B.simple_return]]</f>
        <v>2.3563369999999991E-3</v>
      </c>
    </row>
    <row r="393" spans="1:8" x14ac:dyDescent="0.35">
      <c r="A393" s="1">
        <v>46078</v>
      </c>
      <c r="B393" s="9">
        <v>147692.26999999999</v>
      </c>
      <c r="C393" s="9">
        <v>146089.19</v>
      </c>
      <c r="D393" s="2">
        <v>1603.08</v>
      </c>
      <c r="E393" s="3">
        <v>1.0973297E-2</v>
      </c>
      <c r="F393" s="3">
        <v>8.1363500000000005E-3</v>
      </c>
      <c r="G393" s="3">
        <v>8.1034253287755442E-3</v>
      </c>
      <c r="H393" s="3">
        <f>returns_pnl[[#This Row],[portfolio_simple_return]]-returns_pnl[[#This Row],[B.simple_return]]</f>
        <v>2.8369469999999994E-3</v>
      </c>
    </row>
    <row r="394" spans="1:8" x14ac:dyDescent="0.35">
      <c r="A394" s="1">
        <v>46079</v>
      </c>
      <c r="B394" s="9">
        <v>145807.28</v>
      </c>
      <c r="C394" s="9">
        <v>147692.26999999999</v>
      </c>
      <c r="D394" s="2">
        <v>-1884.99</v>
      </c>
      <c r="E394" s="3">
        <v>-1.2762956000000001E-2</v>
      </c>
      <c r="F394" s="3">
        <v>-5.36558E-3</v>
      </c>
      <c r="G394" s="3">
        <v>-5.3800240775696588E-3</v>
      </c>
      <c r="H394" s="3">
        <f>returns_pnl[[#This Row],[portfolio_simple_return]]-returns_pnl[[#This Row],[B.simple_return]]</f>
        <v>-7.3973760000000006E-3</v>
      </c>
    </row>
    <row r="395" spans="1:8" x14ac:dyDescent="0.35">
      <c r="A395" s="1">
        <v>46080</v>
      </c>
      <c r="B395" s="9">
        <v>144806.69</v>
      </c>
      <c r="C395" s="9">
        <v>145807.28</v>
      </c>
      <c r="D395" s="2">
        <v>-1000.59</v>
      </c>
      <c r="E395" s="3">
        <v>-6.8624150000000002E-3</v>
      </c>
      <c r="F395" s="3">
        <v>-4.3393599999999996E-3</v>
      </c>
      <c r="G395" s="3">
        <v>-4.3487978810990424E-3</v>
      </c>
      <c r="H395" s="3">
        <f>returns_pnl[[#This Row],[portfolio_simple_return]]-returns_pnl[[#This Row],[B.simple_return]]</f>
        <v>-2.5230550000000006E-3</v>
      </c>
    </row>
    <row r="396" spans="1:8" x14ac:dyDescent="0.35">
      <c r="A396" s="1">
        <v>46083</v>
      </c>
      <c r="B396" s="9">
        <v>143549.16</v>
      </c>
      <c r="C396" s="9">
        <v>144806.69</v>
      </c>
      <c r="D396" s="2">
        <v>-1257.53</v>
      </c>
      <c r="E396" s="3">
        <v>-8.6841980000000006E-3</v>
      </c>
      <c r="F396" s="3">
        <v>3.9832000000000002E-4</v>
      </c>
      <c r="G396" s="3">
        <v>3.9824134823782868E-4</v>
      </c>
      <c r="H396" s="3">
        <f>returns_pnl[[#This Row],[portfolio_simple_return]]-returns_pnl[[#This Row],[B.simple_return]]</f>
        <v>-9.0825180000000012E-3</v>
      </c>
    </row>
    <row r="397" spans="1:8" x14ac:dyDescent="0.35">
      <c r="A397" s="1">
        <v>46084</v>
      </c>
      <c r="B397" s="9">
        <v>140977.09</v>
      </c>
      <c r="C397" s="9">
        <v>143549.16</v>
      </c>
      <c r="D397" s="2">
        <v>-2572.0700000000002</v>
      </c>
      <c r="E397" s="3">
        <v>-1.7917695000000001E-2</v>
      </c>
      <c r="F397" s="3">
        <v>-9.4439999999999993E-3</v>
      </c>
      <c r="G397" s="3">
        <v>-9.4888745108425935E-3</v>
      </c>
      <c r="H397" s="3">
        <f>returns_pnl[[#This Row],[portfolio_simple_return]]-returns_pnl[[#This Row],[B.simple_return]]</f>
        <v>-8.4736950000000016E-3</v>
      </c>
    </row>
    <row r="398" spans="1:8" x14ac:dyDescent="0.35">
      <c r="A398" s="1">
        <v>46085</v>
      </c>
      <c r="B398" s="9">
        <v>143069.54999999999</v>
      </c>
      <c r="C398" s="9">
        <v>140977.09</v>
      </c>
      <c r="D398" s="2">
        <v>2092.46</v>
      </c>
      <c r="E398" s="3">
        <v>1.4842554000000001E-2</v>
      </c>
      <c r="F398" s="3">
        <v>7.7560299999999997E-3</v>
      </c>
      <c r="G398" s="3">
        <v>7.726108548736556E-3</v>
      </c>
      <c r="H398" s="3">
        <f>returns_pnl[[#This Row],[portfolio_simple_return]]-returns_pnl[[#This Row],[B.simple_return]]</f>
        <v>7.0865240000000012E-3</v>
      </c>
    </row>
    <row r="399" spans="1:8" x14ac:dyDescent="0.35">
      <c r="A399" s="1">
        <v>46086</v>
      </c>
      <c r="B399" s="9">
        <v>143108.9</v>
      </c>
      <c r="C399" s="9">
        <v>143069.54999999999</v>
      </c>
      <c r="D399" s="2">
        <v>39.35</v>
      </c>
      <c r="E399" s="3">
        <v>2.7504100000000001E-4</v>
      </c>
      <c r="F399" s="3">
        <v>-5.6467000000000002E-3</v>
      </c>
      <c r="G399" s="3">
        <v>-5.6627020540441766E-3</v>
      </c>
      <c r="H399" s="3">
        <f>returns_pnl[[#This Row],[portfolio_simple_return]]-returns_pnl[[#This Row],[B.simple_return]]</f>
        <v>5.9217410000000003E-3</v>
      </c>
    </row>
    <row r="400" spans="1:8" x14ac:dyDescent="0.35">
      <c r="A400" s="1">
        <v>46087</v>
      </c>
      <c r="B400" s="9">
        <v>145204.18</v>
      </c>
      <c r="C400" s="9">
        <v>143108.9</v>
      </c>
      <c r="D400" s="2">
        <v>2095.2800000000002</v>
      </c>
      <c r="E400" s="3">
        <v>1.4641158E-2</v>
      </c>
      <c r="F400" s="3">
        <v>-1.32768E-2</v>
      </c>
      <c r="G400" s="3">
        <v>-1.3365729048958096E-2</v>
      </c>
      <c r="H400" s="3">
        <f>returns_pnl[[#This Row],[portfolio_simple_return]]-returns_pnl[[#This Row],[B.simple_return]]</f>
        <v>2.7917958E-2</v>
      </c>
    </row>
    <row r="401" spans="1:8" x14ac:dyDescent="0.35">
      <c r="A401" s="1">
        <v>46090</v>
      </c>
      <c r="B401" s="9">
        <v>149601.4</v>
      </c>
      <c r="C401" s="9">
        <v>145204.18</v>
      </c>
      <c r="D401" s="2">
        <v>4397.22</v>
      </c>
      <c r="E401" s="3">
        <v>3.0283013000000001E-2</v>
      </c>
      <c r="F401" s="3">
        <v>8.3041299999999998E-3</v>
      </c>
      <c r="G401" s="3">
        <v>8.269840075943247E-3</v>
      </c>
      <c r="H401" s="3">
        <f>returns_pnl[[#This Row],[portfolio_simple_return]]-returns_pnl[[#This Row],[B.simple_return]]</f>
        <v>2.1978883000000001E-2</v>
      </c>
    </row>
    <row r="402" spans="1:8" x14ac:dyDescent="0.35">
      <c r="A402" s="1">
        <v>46091</v>
      </c>
      <c r="B402" s="9">
        <v>149096.85999999999</v>
      </c>
      <c r="C402" s="9">
        <v>149601.4</v>
      </c>
      <c r="D402" s="2">
        <v>-504.54</v>
      </c>
      <c r="E402" s="3">
        <v>-3.372562E-3</v>
      </c>
      <c r="F402" s="3">
        <v>-2.1350800000000001E-3</v>
      </c>
      <c r="G402" s="3">
        <v>-2.1373651385525202E-3</v>
      </c>
      <c r="H402" s="3">
        <f>returns_pnl[[#This Row],[portfolio_simple_return]]-returns_pnl[[#This Row],[B.simple_return]]</f>
        <v>-1.2374819999999998E-3</v>
      </c>
    </row>
    <row r="403" spans="1:8" x14ac:dyDescent="0.35">
      <c r="A403" s="1">
        <v>46092</v>
      </c>
      <c r="B403" s="9">
        <v>148244.76</v>
      </c>
      <c r="C403" s="9">
        <v>149096.85999999999</v>
      </c>
      <c r="D403" s="2">
        <v>-852.1</v>
      </c>
      <c r="E403" s="3">
        <v>-5.7150769999999998E-3</v>
      </c>
      <c r="F403" s="3">
        <v>-8.3757999999999999E-4</v>
      </c>
      <c r="G403" s="3">
        <v>-8.3792624071156246E-4</v>
      </c>
      <c r="H403" s="3">
        <f>returns_pnl[[#This Row],[portfolio_simple_return]]-returns_pnl[[#This Row],[B.simple_return]]</f>
        <v>-4.8774969999999997E-3</v>
      </c>
    </row>
    <row r="404" spans="1:8" x14ac:dyDescent="0.35">
      <c r="A404" s="1">
        <v>46093</v>
      </c>
      <c r="B404" s="9">
        <v>145105.85999999999</v>
      </c>
      <c r="C404" s="9">
        <v>148244.76</v>
      </c>
      <c r="D404" s="2">
        <v>-3138.9</v>
      </c>
      <c r="E404" s="3">
        <v>-2.1173767E-2</v>
      </c>
      <c r="F404" s="3">
        <v>-1.522772E-2</v>
      </c>
      <c r="G404" s="3">
        <v>-1.5344854576946067E-2</v>
      </c>
      <c r="H404" s="3">
        <f>returns_pnl[[#This Row],[portfolio_simple_return]]-returns_pnl[[#This Row],[B.simple_return]]</f>
        <v>-5.9460469999999994E-3</v>
      </c>
    </row>
    <row r="405" spans="1:8" x14ac:dyDescent="0.35">
      <c r="A405" s="1">
        <v>46094</v>
      </c>
      <c r="B405" s="9">
        <v>143115</v>
      </c>
      <c r="C405" s="9">
        <v>145105.85999999999</v>
      </c>
      <c r="D405" s="2">
        <v>-1990.86</v>
      </c>
      <c r="E405" s="3">
        <v>-1.3720052E-2</v>
      </c>
      <c r="F405" s="3">
        <v>-6.0590899999999996E-3</v>
      </c>
      <c r="G405" s="3">
        <v>-6.0775200013083444E-3</v>
      </c>
      <c r="H405" s="3">
        <f>returns_pnl[[#This Row],[portfolio_simple_return]]-returns_pnl[[#This Row],[B.simple_return]]</f>
        <v>-7.6609620000000003E-3</v>
      </c>
    </row>
    <row r="406" spans="1:8" x14ac:dyDescent="0.35">
      <c r="A406" s="1">
        <v>46097</v>
      </c>
      <c r="B406" s="9">
        <v>144960.89000000001</v>
      </c>
      <c r="C406" s="9">
        <v>143115</v>
      </c>
      <c r="D406" s="2">
        <v>1845.89</v>
      </c>
      <c r="E406" s="3">
        <v>1.2897949000000001E-2</v>
      </c>
      <c r="F406" s="3">
        <v>1.013089E-2</v>
      </c>
      <c r="G406" s="3">
        <v>1.0079918404358078E-2</v>
      </c>
      <c r="H406" s="3">
        <f>returns_pnl[[#This Row],[portfolio_simple_return]]-returns_pnl[[#This Row],[B.simple_return]]</f>
        <v>2.7670590000000005E-3</v>
      </c>
    </row>
    <row r="407" spans="1:8" x14ac:dyDescent="0.35">
      <c r="A407" s="1">
        <v>46098</v>
      </c>
      <c r="B407" s="9">
        <v>143169.72</v>
      </c>
      <c r="C407" s="9">
        <v>144960.89000000001</v>
      </c>
      <c r="D407" s="2">
        <v>-1791.17</v>
      </c>
      <c r="E407" s="3">
        <v>-1.2356229E-2</v>
      </c>
      <c r="F407" s="3">
        <v>2.4942599999999999E-3</v>
      </c>
      <c r="G407" s="3">
        <v>2.4911551576874799E-3</v>
      </c>
      <c r="H407" s="3">
        <f>returns_pnl[[#This Row],[portfolio_simple_return]]-returns_pnl[[#This Row],[B.simple_return]]</f>
        <v>-1.4850489E-2</v>
      </c>
    </row>
    <row r="408" spans="1:8" x14ac:dyDescent="0.35">
      <c r="A408" s="1">
        <v>46099</v>
      </c>
      <c r="B408" s="9">
        <v>140887.12</v>
      </c>
      <c r="C408" s="9">
        <v>143169.72</v>
      </c>
      <c r="D408" s="2">
        <v>-2282.6</v>
      </c>
      <c r="E408" s="3">
        <v>-1.5943315E-2</v>
      </c>
      <c r="F408" s="3">
        <v>-1.3607620000000001E-2</v>
      </c>
      <c r="G408" s="3">
        <v>-1.370105213122259E-2</v>
      </c>
      <c r="H408" s="3">
        <f>returns_pnl[[#This Row],[portfolio_simple_return]]-returns_pnl[[#This Row],[B.simple_return]]</f>
        <v>-2.3356949999999987E-3</v>
      </c>
    </row>
    <row r="409" spans="1:8" x14ac:dyDescent="0.35">
      <c r="A409" s="1">
        <v>46100</v>
      </c>
      <c r="B409" s="9">
        <v>142633.9</v>
      </c>
      <c r="C409" s="9">
        <v>140887.12</v>
      </c>
      <c r="D409" s="2">
        <v>1746.78</v>
      </c>
      <c r="E409" s="3">
        <v>1.2398436000000001E-2</v>
      </c>
      <c r="F409" s="3">
        <v>-2.7488E-3</v>
      </c>
      <c r="G409" s="3">
        <v>-2.7525886179107706E-3</v>
      </c>
      <c r="H409" s="3">
        <f>returns_pnl[[#This Row],[portfolio_simple_return]]-returns_pnl[[#This Row],[B.simple_return]]</f>
        <v>1.5147236000000001E-2</v>
      </c>
    </row>
    <row r="410" spans="1:8" x14ac:dyDescent="0.35">
      <c r="A410" s="1">
        <v>46101</v>
      </c>
      <c r="B410" s="9">
        <v>140598.01</v>
      </c>
      <c r="C410" s="9">
        <v>142633.9</v>
      </c>
      <c r="D410" s="2">
        <v>-2035.89</v>
      </c>
      <c r="E410" s="3">
        <v>-1.4273535E-2</v>
      </c>
      <c r="F410" s="3">
        <v>-1.513814E-2</v>
      </c>
      <c r="G410" s="3">
        <v>-1.5253895829477377E-2</v>
      </c>
      <c r="H410" s="3">
        <f>returns_pnl[[#This Row],[portfolio_simple_return]]-returns_pnl[[#This Row],[B.simple_return]]</f>
        <v>8.6460499999999919E-4</v>
      </c>
    </row>
    <row r="411" spans="1:8" x14ac:dyDescent="0.35">
      <c r="A411" s="1">
        <v>46104</v>
      </c>
      <c r="B411" s="9">
        <v>143402.23999999999</v>
      </c>
      <c r="C411" s="9">
        <v>140598.01</v>
      </c>
      <c r="D411" s="2">
        <v>2804.23</v>
      </c>
      <c r="E411" s="3">
        <v>1.9945019000000001E-2</v>
      </c>
      <c r="F411" s="3">
        <v>1.14532E-2</v>
      </c>
      <c r="G411" s="3">
        <v>1.1388106093259189E-2</v>
      </c>
      <c r="H411" s="3">
        <f>returns_pnl[[#This Row],[portfolio_simple_return]]-returns_pnl[[#This Row],[B.simple_return]]</f>
        <v>8.4918190000000011E-3</v>
      </c>
    </row>
    <row r="412" spans="1:8" x14ac:dyDescent="0.35">
      <c r="A412" s="1">
        <v>46105</v>
      </c>
      <c r="B412" s="9">
        <v>143657.71</v>
      </c>
      <c r="C412" s="9">
        <v>143402.23999999999</v>
      </c>
      <c r="D412" s="2">
        <v>255.47</v>
      </c>
      <c r="E412" s="3">
        <v>1.781492E-3</v>
      </c>
      <c r="F412" s="3">
        <v>-3.7425900000000001E-3</v>
      </c>
      <c r="G412" s="3">
        <v>-3.7496133331591376E-3</v>
      </c>
      <c r="H412" s="3">
        <f>returns_pnl[[#This Row],[portfolio_simple_return]]-returns_pnl[[#This Row],[B.simple_return]]</f>
        <v>5.5240819999999996E-3</v>
      </c>
    </row>
    <row r="413" spans="1:8" x14ac:dyDescent="0.35">
      <c r="A413" s="1">
        <v>46106</v>
      </c>
      <c r="B413" s="9">
        <v>147421.96</v>
      </c>
      <c r="C413" s="9">
        <v>143657.71</v>
      </c>
      <c r="D413" s="2">
        <v>3764.25</v>
      </c>
      <c r="E413" s="3">
        <v>2.6202909999999999E-2</v>
      </c>
      <c r="F413" s="3">
        <v>5.4191600000000001E-3</v>
      </c>
      <c r="G413" s="3">
        <v>5.4045264483709894E-3</v>
      </c>
      <c r="H413" s="3">
        <f>returns_pnl[[#This Row],[portfolio_simple_return]]-returns_pnl[[#This Row],[B.simple_return]]</f>
        <v>2.078375E-2</v>
      </c>
    </row>
    <row r="414" spans="1:8" x14ac:dyDescent="0.35">
      <c r="A414" s="1">
        <v>46107</v>
      </c>
      <c r="B414" s="9">
        <v>143674.51999999999</v>
      </c>
      <c r="C414" s="9">
        <v>147421.96</v>
      </c>
      <c r="D414" s="2">
        <v>-3747.44</v>
      </c>
      <c r="E414" s="3">
        <v>-2.5419822000000002E-2</v>
      </c>
      <c r="F414" s="3">
        <v>-1.7406209999999998E-2</v>
      </c>
      <c r="G414" s="3">
        <v>-1.7559479899019164E-2</v>
      </c>
      <c r="H414" s="3">
        <f>returns_pnl[[#This Row],[portfolio_simple_return]]-returns_pnl[[#This Row],[B.simple_return]]</f>
        <v>-8.0136120000000033E-3</v>
      </c>
    </row>
    <row r="415" spans="1:8" x14ac:dyDescent="0.35">
      <c r="A415" s="1">
        <v>46108</v>
      </c>
      <c r="B415" s="9">
        <v>140240.54999999999</v>
      </c>
      <c r="C415" s="9">
        <v>143674.51999999999</v>
      </c>
      <c r="D415" s="2">
        <v>-3433.97</v>
      </c>
      <c r="E415" s="3">
        <v>-2.3901037E-2</v>
      </c>
      <c r="F415" s="3">
        <v>-1.672183E-2</v>
      </c>
      <c r="G415" s="3">
        <v>-1.6863223156244337E-2</v>
      </c>
      <c r="H415" s="3">
        <f>returns_pnl[[#This Row],[portfolio_simple_return]]-returns_pnl[[#This Row],[B.simple_return]]</f>
        <v>-7.1792069999999999E-3</v>
      </c>
    </row>
    <row r="416" spans="1:8" x14ac:dyDescent="0.35">
      <c r="A416" s="1">
        <v>46111</v>
      </c>
      <c r="B416" s="9">
        <v>137573.66</v>
      </c>
      <c r="C416" s="9">
        <v>140240.54999999999</v>
      </c>
      <c r="D416" s="2">
        <v>-2666.89</v>
      </c>
      <c r="E416" s="3">
        <v>-1.9016539999999998E-2</v>
      </c>
      <c r="F416" s="3">
        <v>-3.9457700000000004E-3</v>
      </c>
      <c r="G416" s="3">
        <v>-3.9535723670909078E-3</v>
      </c>
      <c r="H416" s="3">
        <f>returns_pnl[[#This Row],[portfolio_simple_return]]-returns_pnl[[#This Row],[B.simple_return]]</f>
        <v>-1.5070769999999997E-2</v>
      </c>
    </row>
    <row r="417" spans="1:8" x14ac:dyDescent="0.35">
      <c r="A417" s="1">
        <v>46112</v>
      </c>
      <c r="B417" s="9">
        <v>144458.69</v>
      </c>
      <c r="C417" s="9">
        <v>137573.66</v>
      </c>
      <c r="D417" s="2">
        <v>6885.03</v>
      </c>
      <c r="E417" s="3">
        <v>5.0046134999999999E-2</v>
      </c>
      <c r="F417" s="3">
        <v>2.9131170000000001E-2</v>
      </c>
      <c r="G417" s="3">
        <v>2.8714924185272283E-2</v>
      </c>
      <c r="H417" s="3">
        <f>returns_pnl[[#This Row],[portfolio_simple_return]]-returns_pnl[[#This Row],[B.simple_return]]</f>
        <v>2.0914964999999997E-2</v>
      </c>
    </row>
    <row r="418" spans="1:8" x14ac:dyDescent="0.35">
      <c r="A418" s="1">
        <v>46113</v>
      </c>
      <c r="B418" s="9">
        <v>148175.95000000001</v>
      </c>
      <c r="C418" s="9">
        <v>144458.69</v>
      </c>
      <c r="D418" s="2">
        <v>3717.26</v>
      </c>
      <c r="E418" s="3">
        <v>2.5732339E-2</v>
      </c>
      <c r="F418" s="3">
        <v>7.1685500000000001E-3</v>
      </c>
      <c r="G418" s="3">
        <v>7.1429747289304358E-3</v>
      </c>
      <c r="H418" s="3">
        <f>returns_pnl[[#This Row],[portfolio_simple_return]]-returns_pnl[[#This Row],[B.simple_return]]</f>
        <v>1.8563789000000001E-2</v>
      </c>
    </row>
    <row r="419" spans="1:8" x14ac:dyDescent="0.35">
      <c r="A419" s="1">
        <v>46114</v>
      </c>
      <c r="B419" s="9">
        <v>149000.25</v>
      </c>
      <c r="C419" s="9">
        <v>148175.95000000001</v>
      </c>
      <c r="D419" s="2">
        <v>824.3</v>
      </c>
      <c r="E419" s="3">
        <v>5.5629809999999998E-3</v>
      </c>
      <c r="F419" s="3">
        <v>1.12086E-3</v>
      </c>
      <c r="G419" s="3">
        <v>1.1202303039330127E-3</v>
      </c>
      <c r="H419" s="3">
        <f>returns_pnl[[#This Row],[portfolio_simple_return]]-returns_pnl[[#This Row],[B.simple_return]]</f>
        <v>4.4421210000000003E-3</v>
      </c>
    </row>
    <row r="420" spans="1:8" x14ac:dyDescent="0.35">
      <c r="A420" s="1">
        <v>46118</v>
      </c>
      <c r="B420" s="9">
        <v>150318.81</v>
      </c>
      <c r="C420" s="9">
        <v>149000.25</v>
      </c>
      <c r="D420" s="2">
        <v>1318.56</v>
      </c>
      <c r="E420" s="3">
        <v>8.8493809999999999E-3</v>
      </c>
      <c r="F420" s="3">
        <v>4.4267600000000001E-3</v>
      </c>
      <c r="G420" s="3">
        <v>4.4169924144773845E-3</v>
      </c>
      <c r="H420" s="3">
        <f>returns_pnl[[#This Row],[portfolio_simple_return]]-returns_pnl[[#This Row],[B.simple_return]]</f>
        <v>4.4226209999999998E-3</v>
      </c>
    </row>
    <row r="421" spans="1:8" x14ac:dyDescent="0.35">
      <c r="A421" s="1">
        <v>46119</v>
      </c>
      <c r="B421" s="9">
        <v>152781.17000000001</v>
      </c>
      <c r="C421" s="9">
        <v>150318.81</v>
      </c>
      <c r="D421" s="2">
        <v>2462.36</v>
      </c>
      <c r="E421" s="3">
        <v>1.6380916999999998E-2</v>
      </c>
      <c r="F421" s="3">
        <v>7.5925000000000005E-4</v>
      </c>
      <c r="G421" s="3">
        <v>7.5895709034712322E-4</v>
      </c>
      <c r="H421" s="3">
        <f>returns_pnl[[#This Row],[portfolio_simple_return]]-returns_pnl[[#This Row],[B.simple_return]]</f>
        <v>1.5621666999999999E-2</v>
      </c>
    </row>
    <row r="422" spans="1:8" x14ac:dyDescent="0.35">
      <c r="A422" s="1">
        <v>46120</v>
      </c>
      <c r="B422" s="9">
        <v>158770.57</v>
      </c>
      <c r="C422" s="9">
        <v>152781.17000000001</v>
      </c>
      <c r="D422" s="2">
        <v>5989.4</v>
      </c>
      <c r="E422" s="3">
        <v>3.9202475000000001E-2</v>
      </c>
      <c r="F422" s="3">
        <v>2.508142E-2</v>
      </c>
      <c r="G422" s="3">
        <v>2.4772044477339827E-2</v>
      </c>
      <c r="H422" s="3">
        <f>returns_pnl[[#This Row],[portfolio_simple_return]]-returns_pnl[[#This Row],[B.simple_return]]</f>
        <v>1.4121055E-2</v>
      </c>
    </row>
    <row r="423" spans="1:8" x14ac:dyDescent="0.35">
      <c r="A423" s="1">
        <v>46121</v>
      </c>
      <c r="B423" s="9">
        <v>161399.65</v>
      </c>
      <c r="C423" s="9">
        <v>158770.57</v>
      </c>
      <c r="D423" s="2">
        <v>2629.08</v>
      </c>
      <c r="E423" s="3">
        <v>1.6558988E-2</v>
      </c>
      <c r="F423" s="3">
        <v>6.1700100000000001E-3</v>
      </c>
      <c r="G423" s="3">
        <v>6.1510526131666162E-3</v>
      </c>
      <c r="H423" s="3">
        <f>returns_pnl[[#This Row],[portfolio_simple_return]]-returns_pnl[[#This Row],[B.simple_return]]</f>
        <v>1.0388978E-2</v>
      </c>
    </row>
    <row r="424" spans="1:8" x14ac:dyDescent="0.35">
      <c r="A424" s="1">
        <v>46122</v>
      </c>
      <c r="B424" s="9">
        <v>165750.13</v>
      </c>
      <c r="C424" s="9">
        <v>161399.65</v>
      </c>
      <c r="D424" s="2">
        <v>4350.4799999999996</v>
      </c>
      <c r="E424" s="3">
        <v>2.6954704999999999E-2</v>
      </c>
      <c r="F424" s="3">
        <v>-1.1385200000000001E-3</v>
      </c>
      <c r="G424" s="3">
        <v>-1.1391668601092532E-3</v>
      </c>
      <c r="H424" s="3">
        <f>returns_pnl[[#This Row],[portfolio_simple_return]]-returns_pnl[[#This Row],[B.simple_return]]</f>
        <v>2.8093224999999999E-2</v>
      </c>
    </row>
    <row r="425" spans="1:8" x14ac:dyDescent="0.35">
      <c r="A425" s="1">
        <v>46125</v>
      </c>
      <c r="B425" s="9">
        <v>168454.04</v>
      </c>
      <c r="C425" s="9">
        <v>165750.13</v>
      </c>
      <c r="D425" s="2">
        <v>2703.91</v>
      </c>
      <c r="E425" s="3">
        <v>1.6313169999999998E-2</v>
      </c>
      <c r="F425" s="3">
        <v>1.017326E-2</v>
      </c>
      <c r="G425" s="3">
        <v>1.0121861514360279E-2</v>
      </c>
      <c r="H425" s="3">
        <f>returns_pnl[[#This Row],[portfolio_simple_return]]-returns_pnl[[#This Row],[B.simple_return]]</f>
        <v>6.1399099999999984E-3</v>
      </c>
    </row>
    <row r="426" spans="1:8" x14ac:dyDescent="0.35">
      <c r="A426" s="1">
        <v>46126</v>
      </c>
      <c r="B426" s="9">
        <v>170470.71</v>
      </c>
      <c r="C426" s="9">
        <v>168454.04</v>
      </c>
      <c r="D426" s="2">
        <v>2016.67</v>
      </c>
      <c r="E426" s="3">
        <v>1.1971633000000001E-2</v>
      </c>
      <c r="F426" s="3">
        <v>1.1782920000000001E-2</v>
      </c>
      <c r="G426" s="3">
        <v>1.1714039770857793E-2</v>
      </c>
      <c r="H426" s="3">
        <f>returns_pnl[[#This Row],[portfolio_simple_return]]-returns_pnl[[#This Row],[B.simple_return]]</f>
        <v>1.8871300000000008E-4</v>
      </c>
    </row>
    <row r="427" spans="1:8" x14ac:dyDescent="0.35">
      <c r="A427" s="1">
        <v>46127</v>
      </c>
      <c r="B427" s="9">
        <v>172936.83</v>
      </c>
      <c r="C427" s="9">
        <v>170470.71</v>
      </c>
      <c r="D427" s="2">
        <v>2466.12</v>
      </c>
      <c r="E427" s="3">
        <v>1.4466532000000001E-2</v>
      </c>
      <c r="F427" s="3">
        <v>7.9757400000000003E-3</v>
      </c>
      <c r="G427" s="3">
        <v>7.9441002815085933E-3</v>
      </c>
      <c r="H427" s="3">
        <f>returns_pnl[[#This Row],[portfolio_simple_return]]-returns_pnl[[#This Row],[B.simple_return]]</f>
        <v>6.4907920000000004E-3</v>
      </c>
    </row>
    <row r="428" spans="1:8" x14ac:dyDescent="0.35">
      <c r="A428" s="1">
        <v>46128</v>
      </c>
      <c r="B428" s="9">
        <v>175054.57</v>
      </c>
      <c r="C428" s="9">
        <v>172936.83</v>
      </c>
      <c r="D428" s="2">
        <v>2117.7399999999998</v>
      </c>
      <c r="E428" s="3">
        <v>1.2245743E-2</v>
      </c>
      <c r="F428" s="3">
        <v>2.6100099999999998E-3</v>
      </c>
      <c r="G428" s="3">
        <v>2.6066141379231045E-3</v>
      </c>
      <c r="H428" s="3">
        <f>returns_pnl[[#This Row],[portfolio_simple_return]]-returns_pnl[[#This Row],[B.simple_return]]</f>
        <v>9.6357330000000005E-3</v>
      </c>
    </row>
    <row r="429" spans="1:8" x14ac:dyDescent="0.35">
      <c r="A429" s="1">
        <v>46129</v>
      </c>
      <c r="B429" s="9">
        <v>178630.41</v>
      </c>
      <c r="C429" s="9">
        <v>175054.57</v>
      </c>
      <c r="D429" s="2">
        <v>3575.84</v>
      </c>
      <c r="E429" s="3">
        <v>2.0427002E-2</v>
      </c>
      <c r="F429" s="3">
        <v>1.204042E-2</v>
      </c>
      <c r="G429" s="3">
        <v>1.1968515194245957E-2</v>
      </c>
      <c r="H429" s="3">
        <f>returns_pnl[[#This Row],[portfolio_simple_return]]-returns_pnl[[#This Row],[B.simple_return]]</f>
        <v>8.3865820000000001E-3</v>
      </c>
    </row>
    <row r="430" spans="1:8" x14ac:dyDescent="0.35">
      <c r="A430" s="1">
        <v>46132</v>
      </c>
      <c r="B430" s="9">
        <v>179109.16</v>
      </c>
      <c r="C430" s="9">
        <v>178630.41</v>
      </c>
      <c r="D430" s="2">
        <v>478.75</v>
      </c>
      <c r="E430" s="3">
        <v>2.6801149999999998E-3</v>
      </c>
      <c r="F430" s="3">
        <v>-2.3743800000000002E-3</v>
      </c>
      <c r="G430" s="3">
        <v>-2.3772069191958763E-3</v>
      </c>
      <c r="H430" s="3">
        <f>returns_pnl[[#This Row],[portfolio_simple_return]]-returns_pnl[[#This Row],[B.simple_return]]</f>
        <v>5.054495E-3</v>
      </c>
    </row>
    <row r="431" spans="1:8" x14ac:dyDescent="0.35">
      <c r="A431" s="1">
        <v>46133</v>
      </c>
      <c r="B431" s="9">
        <v>180919.34</v>
      </c>
      <c r="C431" s="9">
        <v>179109.16</v>
      </c>
      <c r="D431" s="2">
        <v>1810.18</v>
      </c>
      <c r="E431" s="3">
        <v>1.0106574E-2</v>
      </c>
      <c r="F431" s="3">
        <v>-6.3481700000000002E-3</v>
      </c>
      <c r="G431" s="3">
        <v>-6.3684011707009656E-3</v>
      </c>
      <c r="H431" s="3">
        <f>returns_pnl[[#This Row],[portfolio_simple_return]]-returns_pnl[[#This Row],[B.simple_return]]</f>
        <v>1.6454744E-2</v>
      </c>
    </row>
    <row r="432" spans="1:8" x14ac:dyDescent="0.35">
      <c r="A432" s="1">
        <v>46134</v>
      </c>
      <c r="B432" s="9">
        <v>187873.06</v>
      </c>
      <c r="C432" s="9">
        <v>180919.34</v>
      </c>
      <c r="D432" s="2">
        <v>6953.72</v>
      </c>
      <c r="E432" s="3">
        <v>3.8435470999999999E-2</v>
      </c>
      <c r="F432" s="3">
        <v>1.046006E-2</v>
      </c>
      <c r="G432" s="3">
        <v>1.0405736514160378E-2</v>
      </c>
      <c r="H432" s="3">
        <f>returns_pnl[[#This Row],[portfolio_simple_return]]-returns_pnl[[#This Row],[B.simple_return]]</f>
        <v>2.7975410999999999E-2</v>
      </c>
    </row>
    <row r="433" spans="1:8" x14ac:dyDescent="0.35">
      <c r="A433" s="1">
        <v>46135</v>
      </c>
      <c r="B433" s="9">
        <v>188787.93</v>
      </c>
      <c r="C433" s="9">
        <v>187873.06</v>
      </c>
      <c r="D433" s="2">
        <v>914.87</v>
      </c>
      <c r="E433" s="3">
        <v>4.869618E-3</v>
      </c>
      <c r="F433" s="3">
        <v>-4.1328700000000003E-3</v>
      </c>
      <c r="G433" s="3">
        <v>-4.1414321141621281E-3</v>
      </c>
      <c r="H433" s="3">
        <f>returns_pnl[[#This Row],[portfolio_simple_return]]-returns_pnl[[#This Row],[B.simple_return]]</f>
        <v>9.0024879999999995E-3</v>
      </c>
    </row>
    <row r="434" spans="1:8" x14ac:dyDescent="0.35">
      <c r="A434" s="1">
        <v>46136</v>
      </c>
      <c r="B434" s="9">
        <v>193189.8</v>
      </c>
      <c r="C434" s="9">
        <v>188787.93</v>
      </c>
      <c r="D434" s="2">
        <v>4401.87</v>
      </c>
      <c r="E434" s="3">
        <v>2.3316480000000001E-2</v>
      </c>
      <c r="F434" s="3">
        <v>7.9736600000000005E-3</v>
      </c>
      <c r="G434" s="3">
        <v>7.942043275907907E-3</v>
      </c>
      <c r="H434" s="3">
        <f>returns_pnl[[#This Row],[portfolio_simple_return]]-returns_pnl[[#This Row],[B.simple_return]]</f>
        <v>1.534282E-2</v>
      </c>
    </row>
    <row r="435" spans="1:8" x14ac:dyDescent="0.35">
      <c r="A435" s="1">
        <v>46139</v>
      </c>
      <c r="B435" s="9">
        <v>189423.05</v>
      </c>
      <c r="C435" s="9">
        <v>193189.8</v>
      </c>
      <c r="D435" s="2">
        <v>-3766.75</v>
      </c>
      <c r="E435" s="3">
        <v>-1.9497665000000001E-2</v>
      </c>
      <c r="F435" s="3">
        <v>1.23237E-3</v>
      </c>
      <c r="G435" s="3">
        <v>1.2316071238145734E-3</v>
      </c>
      <c r="H435" s="3">
        <f>returns_pnl[[#This Row],[portfolio_simple_return]]-returns_pnl[[#This Row],[B.simple_return]]</f>
        <v>-2.0730035000000001E-2</v>
      </c>
    </row>
    <row r="436" spans="1:8" x14ac:dyDescent="0.35">
      <c r="A436" s="1">
        <v>46140</v>
      </c>
      <c r="B436" s="9">
        <v>184489.17</v>
      </c>
      <c r="C436" s="9">
        <v>189423.05</v>
      </c>
      <c r="D436" s="2">
        <v>-4933.88</v>
      </c>
      <c r="E436" s="3">
        <v>-2.6046883E-2</v>
      </c>
      <c r="F436" s="3">
        <v>-4.8941200000000001E-3</v>
      </c>
      <c r="G436" s="3">
        <v>-4.9061387291934886E-3</v>
      </c>
      <c r="H436" s="3">
        <f>returns_pnl[[#This Row],[portfolio_simple_return]]-returns_pnl[[#This Row],[B.simple_return]]</f>
        <v>-2.1152762999999998E-2</v>
      </c>
    </row>
    <row r="437" spans="1:8" x14ac:dyDescent="0.35">
      <c r="A437" s="1">
        <v>46141</v>
      </c>
      <c r="B437" s="9">
        <v>188895.12</v>
      </c>
      <c r="C437" s="9">
        <v>184489.17</v>
      </c>
      <c r="D437" s="2">
        <v>4405.95</v>
      </c>
      <c r="E437" s="3">
        <v>2.3881889999999999E-2</v>
      </c>
      <c r="F437" s="3">
        <v>-3.9922999999999998E-4</v>
      </c>
      <c r="G437" s="3">
        <v>-3.9930647301965165E-4</v>
      </c>
      <c r="H437" s="3">
        <f>returns_pnl[[#This Row],[portfolio_simple_return]]-returns_pnl[[#This Row],[B.simple_return]]</f>
        <v>2.428112E-2</v>
      </c>
    </row>
    <row r="438" spans="1:8" x14ac:dyDescent="0.35">
      <c r="A438" s="1">
        <v>46142</v>
      </c>
      <c r="B438" s="9">
        <v>196551.2</v>
      </c>
      <c r="C438" s="9">
        <v>188895.12</v>
      </c>
      <c r="D438" s="2">
        <v>7656.08</v>
      </c>
      <c r="E438" s="3">
        <v>4.0530851E-2</v>
      </c>
      <c r="F438" s="3">
        <v>1.0238300000000001E-2</v>
      </c>
      <c r="G438" s="3">
        <v>1.0186244049720987E-2</v>
      </c>
      <c r="H438" s="3">
        <f>returns_pnl[[#This Row],[portfolio_simple_return]]-returns_pnl[[#This Row],[B.simple_return]]</f>
        <v>3.0292551000000001E-2</v>
      </c>
    </row>
    <row r="439" spans="1:8" x14ac:dyDescent="0.35">
      <c r="A439" s="1">
        <v>46143</v>
      </c>
      <c r="B439" s="9">
        <v>197930.53</v>
      </c>
      <c r="C439" s="9">
        <v>196551.2</v>
      </c>
      <c r="D439" s="2">
        <v>1379.33</v>
      </c>
      <c r="E439" s="3">
        <v>7.0176630000000004E-3</v>
      </c>
      <c r="F439" s="3">
        <v>2.9282800000000001E-3</v>
      </c>
      <c r="G439" s="3">
        <v>2.9240009668849726E-3</v>
      </c>
      <c r="H439" s="3">
        <f>returns_pnl[[#This Row],[portfolio_simple_return]]-returns_pnl[[#This Row],[B.simple_return]]</f>
        <v>4.0893830000000003E-3</v>
      </c>
    </row>
    <row r="440" spans="1:8" x14ac:dyDescent="0.35">
      <c r="A440" s="1">
        <v>46146</v>
      </c>
      <c r="B440" s="9">
        <v>194642</v>
      </c>
      <c r="C440" s="9">
        <v>197930.53</v>
      </c>
      <c r="D440" s="2">
        <v>-3288.53</v>
      </c>
      <c r="E440" s="3">
        <v>-1.6614567E-2</v>
      </c>
      <c r="F440" s="3">
        <v>-4.0621700000000004E-3</v>
      </c>
      <c r="G440" s="3">
        <v>-4.0704462796038324E-3</v>
      </c>
      <c r="H440" s="3">
        <f>returns_pnl[[#This Row],[portfolio_simple_return]]-returns_pnl[[#This Row],[B.simple_return]]</f>
        <v>-1.2552397E-2</v>
      </c>
    </row>
    <row r="441" spans="1:8" x14ac:dyDescent="0.35">
      <c r="A441" s="1">
        <v>46147</v>
      </c>
      <c r="B441" s="9">
        <v>198838.38</v>
      </c>
      <c r="C441" s="9">
        <v>194642</v>
      </c>
      <c r="D441" s="2">
        <v>4196.38</v>
      </c>
      <c r="E441" s="3">
        <v>2.1559478E-2</v>
      </c>
      <c r="F441" s="3">
        <v>8.1199900000000005E-3</v>
      </c>
      <c r="G441" s="3">
        <v>8.0871977845929817E-3</v>
      </c>
      <c r="H441" s="3">
        <f>returns_pnl[[#This Row],[portfolio_simple_return]]-returns_pnl[[#This Row],[B.simple_return]]</f>
        <v>1.3439487999999999E-2</v>
      </c>
    </row>
    <row r="442" spans="1:8" x14ac:dyDescent="0.35">
      <c r="A442" s="1">
        <v>46148</v>
      </c>
      <c r="B442" s="9">
        <v>208010.16</v>
      </c>
      <c r="C442" s="9">
        <v>198838.38</v>
      </c>
      <c r="D442" s="2">
        <v>9171.7800000000007</v>
      </c>
      <c r="E442" s="3">
        <v>4.6126808999999998E-2</v>
      </c>
      <c r="F442" s="3">
        <v>1.458834E-2</v>
      </c>
      <c r="G442" s="3">
        <v>1.4482958012583242E-2</v>
      </c>
      <c r="H442" s="3">
        <f>returns_pnl[[#This Row],[portfolio_simple_return]]-returns_pnl[[#This Row],[B.simple_return]]</f>
        <v>3.1538469E-2</v>
      </c>
    </row>
    <row r="443" spans="1:8" x14ac:dyDescent="0.35">
      <c r="A443" s="1">
        <v>46149</v>
      </c>
      <c r="B443" s="9">
        <v>201419.95</v>
      </c>
      <c r="C443" s="9">
        <v>208010.16</v>
      </c>
      <c r="D443" s="2">
        <v>-6590.21</v>
      </c>
      <c r="E443" s="3">
        <v>-3.1682153999999997E-2</v>
      </c>
      <c r="F443" s="3">
        <v>-3.80306E-3</v>
      </c>
      <c r="G443" s="3">
        <v>-3.8103109376631393E-3</v>
      </c>
      <c r="H443" s="3">
        <f>returns_pnl[[#This Row],[portfolio_simple_return]]-returns_pnl[[#This Row],[B.simple_return]]</f>
        <v>-2.7879093999999997E-2</v>
      </c>
    </row>
    <row r="444" spans="1:8" x14ac:dyDescent="0.35">
      <c r="A444" s="1">
        <v>46150</v>
      </c>
      <c r="B444" s="9">
        <v>211085.04</v>
      </c>
      <c r="C444" s="9">
        <v>201419.95</v>
      </c>
      <c r="D444" s="2">
        <v>9665.09</v>
      </c>
      <c r="E444" s="3">
        <v>4.7984770000000003E-2</v>
      </c>
      <c r="F444" s="3">
        <v>8.4256599999999997E-3</v>
      </c>
      <c r="G444" s="3">
        <v>8.3903630375044835E-3</v>
      </c>
      <c r="H444" s="3">
        <f>returns_pnl[[#This Row],[portfolio_simple_return]]-returns_pnl[[#This Row],[B.simple_return]]</f>
        <v>3.9559110000000001E-2</v>
      </c>
    </row>
    <row r="445" spans="1:8" x14ac:dyDescent="0.35">
      <c r="A445" s="1">
        <v>46153</v>
      </c>
      <c r="B445" s="9">
        <v>211990.31</v>
      </c>
      <c r="C445" s="9">
        <v>211085.04</v>
      </c>
      <c r="D445" s="2">
        <v>905.27</v>
      </c>
      <c r="E445" s="3">
        <v>4.2886510000000001E-3</v>
      </c>
      <c r="F445" s="3">
        <v>1.8799999999999999E-3</v>
      </c>
      <c r="G445" s="3">
        <v>1.8782365766246575E-3</v>
      </c>
      <c r="H445" s="3">
        <f>returns_pnl[[#This Row],[portfolio_simple_return]]-returns_pnl[[#This Row],[B.simple_return]]</f>
        <v>2.4086510000000004E-3</v>
      </c>
    </row>
    <row r="446" spans="1:8" x14ac:dyDescent="0.35">
      <c r="A446" s="1">
        <v>46154</v>
      </c>
      <c r="B446" s="9">
        <v>208714.07</v>
      </c>
      <c r="C446" s="9">
        <v>211990.31</v>
      </c>
      <c r="D446" s="2">
        <v>-3276.24</v>
      </c>
      <c r="E446" s="3">
        <v>-1.5454669000000001E-2</v>
      </c>
      <c r="F446" s="3">
        <v>-1.6026199999999999E-3</v>
      </c>
      <c r="G446" s="3">
        <v>-1.6039102116678665E-3</v>
      </c>
      <c r="H446" s="3">
        <f>returns_pnl[[#This Row],[portfolio_simple_return]]-returns_pnl[[#This Row],[B.simple_return]]</f>
        <v>-1.3852049000000002E-2</v>
      </c>
    </row>
    <row r="447" spans="1:8" x14ac:dyDescent="0.35">
      <c r="A447" s="1">
        <v>46155</v>
      </c>
      <c r="B447" s="9">
        <v>211447.47</v>
      </c>
      <c r="C447" s="9">
        <v>208714.07</v>
      </c>
      <c r="D447" s="2">
        <v>2733.4</v>
      </c>
      <c r="E447" s="3">
        <v>1.3096386E-2</v>
      </c>
      <c r="F447" s="3">
        <v>5.8492400000000003E-3</v>
      </c>
      <c r="G447" s="3">
        <v>5.8322007849638527E-3</v>
      </c>
      <c r="H447" s="3">
        <f>returns_pnl[[#This Row],[portfolio_simple_return]]-returns_pnl[[#This Row],[B.simple_return]]</f>
        <v>7.2471459999999994E-3</v>
      </c>
    </row>
    <row r="448" spans="1:8" x14ac:dyDescent="0.35">
      <c r="A448" s="1">
        <v>46156</v>
      </c>
      <c r="B448" s="9">
        <v>215967.94</v>
      </c>
      <c r="C448" s="9">
        <v>211447.47</v>
      </c>
      <c r="D448" s="2">
        <v>4520.47</v>
      </c>
      <c r="E448" s="3">
        <v>2.1378689999999999E-2</v>
      </c>
      <c r="F448" s="3">
        <v>7.6555700000000004E-3</v>
      </c>
      <c r="G448" s="3">
        <v>7.6264178989046798E-3</v>
      </c>
      <c r="H448" s="3">
        <f>returns_pnl[[#This Row],[portfolio_simple_return]]-returns_pnl[[#This Row],[B.simple_return]]</f>
        <v>1.3723119999999998E-2</v>
      </c>
    </row>
    <row r="449" spans="1:8" x14ac:dyDescent="0.35">
      <c r="A449" s="1">
        <v>46157</v>
      </c>
      <c r="B449" s="9">
        <v>209805.84</v>
      </c>
      <c r="C449" s="9">
        <v>215967.94</v>
      </c>
      <c r="D449" s="2">
        <v>-6162.1</v>
      </c>
      <c r="E449" s="3">
        <v>-2.8532476000000001E-2</v>
      </c>
      <c r="F449" s="3">
        <v>-1.2363290000000001E-2</v>
      </c>
      <c r="G449" s="3">
        <v>-1.2440350542896678E-2</v>
      </c>
      <c r="H449" s="3">
        <f>returns_pnl[[#This Row],[portfolio_simple_return]]-returns_pnl[[#This Row],[B.simple_return]]</f>
        <v>-1.6169186000000002E-2</v>
      </c>
    </row>
    <row r="450" spans="1:8" x14ac:dyDescent="0.35">
      <c r="A450" s="1">
        <v>46160</v>
      </c>
      <c r="B450" s="9">
        <v>206820.69</v>
      </c>
      <c r="C450" s="9">
        <v>209805.84</v>
      </c>
      <c r="D450" s="2">
        <v>-2985.15</v>
      </c>
      <c r="E450" s="3">
        <v>-1.4228154999999999E-2</v>
      </c>
      <c r="F450" s="3">
        <v>-7.3563999999999997E-4</v>
      </c>
      <c r="G450" s="3">
        <v>-7.3591220985800621E-4</v>
      </c>
      <c r="H450" s="3">
        <f>returns_pnl[[#This Row],[portfolio_simple_return]]-returns_pnl[[#This Row],[B.simple_return]]</f>
        <v>-1.3492515E-2</v>
      </c>
    </row>
    <row r="451" spans="1:8" x14ac:dyDescent="0.35">
      <c r="A451" s="1">
        <v>46161</v>
      </c>
      <c r="B451" s="9">
        <v>207092.79</v>
      </c>
      <c r="C451" s="9">
        <v>206820.69</v>
      </c>
      <c r="D451" s="2">
        <v>272.10000000000002</v>
      </c>
      <c r="E451" s="3">
        <v>1.315632E-3</v>
      </c>
      <c r="F451" s="3">
        <v>-6.6783299999999997E-3</v>
      </c>
      <c r="G451" s="3">
        <v>-6.700728347319029E-3</v>
      </c>
      <c r="H451" s="3">
        <f>returns_pnl[[#This Row],[portfolio_simple_return]]-returns_pnl[[#This Row],[B.simple_return]]</f>
        <v>7.9939620000000003E-3</v>
      </c>
    </row>
    <row r="452" spans="1:8" x14ac:dyDescent="0.35">
      <c r="A452" s="1">
        <v>46162</v>
      </c>
      <c r="B452" s="9">
        <v>214889.75</v>
      </c>
      <c r="C452" s="9">
        <v>207092.79</v>
      </c>
      <c r="D452" s="2">
        <v>7796.96</v>
      </c>
      <c r="E452" s="3">
        <v>3.7649597E-2</v>
      </c>
      <c r="F452" s="3">
        <v>1.079198E-2</v>
      </c>
      <c r="G452" s="3">
        <v>1.0734160570107872E-2</v>
      </c>
      <c r="H452" s="3">
        <f>returns_pnl[[#This Row],[portfolio_simple_return]]-returns_pnl[[#This Row],[B.simple_return]]</f>
        <v>2.6857617E-2</v>
      </c>
    </row>
    <row r="453" spans="1:8" x14ac:dyDescent="0.35">
      <c r="A453" s="1">
        <v>46163</v>
      </c>
      <c r="B453" s="9">
        <v>216280.37</v>
      </c>
      <c r="C453" s="9">
        <v>214889.75</v>
      </c>
      <c r="D453" s="2">
        <v>1390.62</v>
      </c>
      <c r="E453" s="3">
        <v>6.4713180000000002E-3</v>
      </c>
      <c r="F453" s="3">
        <v>1.7153299999999999E-3</v>
      </c>
      <c r="G453" s="3">
        <v>1.7138609811618597E-3</v>
      </c>
      <c r="H453" s="3">
        <f>returns_pnl[[#This Row],[portfolio_simple_return]]-returns_pnl[[#This Row],[B.simple_return]]</f>
        <v>4.7559880000000001E-3</v>
      </c>
    </row>
    <row r="454" spans="1:8" x14ac:dyDescent="0.35">
      <c r="A454" s="1">
        <v>46164</v>
      </c>
      <c r="B454" s="9">
        <v>220443.9</v>
      </c>
      <c r="C454" s="9">
        <v>216280.37</v>
      </c>
      <c r="D454" s="2">
        <v>4163.53</v>
      </c>
      <c r="E454" s="3">
        <v>1.9250613999999999E-2</v>
      </c>
      <c r="F454" s="3">
        <v>3.72697E-3</v>
      </c>
      <c r="G454" s="3">
        <v>3.7200453914820997E-3</v>
      </c>
      <c r="H454" s="3">
        <f>returns_pnl[[#This Row],[portfolio_simple_return]]-returns_pnl[[#This Row],[B.simple_return]]</f>
        <v>1.5523644E-2</v>
      </c>
    </row>
    <row r="455" spans="1:8" x14ac:dyDescent="0.35">
      <c r="A455" s="1">
        <v>46168</v>
      </c>
      <c r="B455" s="9">
        <v>228839.19</v>
      </c>
      <c r="C455" s="9">
        <v>220443.9</v>
      </c>
      <c r="D455" s="2">
        <v>8395.2900000000009</v>
      </c>
      <c r="E455" s="3">
        <v>3.8083566999999999E-2</v>
      </c>
      <c r="F455" s="3">
        <v>6.1082699999999998E-3</v>
      </c>
      <c r="G455" s="3">
        <v>6.0896937854017941E-3</v>
      </c>
      <c r="H455" s="3">
        <f>returns_pnl[[#This Row],[portfolio_simple_return]]-returns_pnl[[#This Row],[B.simple_return]]</f>
        <v>3.1975297E-2</v>
      </c>
    </row>
    <row r="456" spans="1:8" x14ac:dyDescent="0.35">
      <c r="A456" s="1">
        <v>46169</v>
      </c>
      <c r="B456" s="9">
        <v>225803.03</v>
      </c>
      <c r="C456" s="9">
        <v>228839.19</v>
      </c>
      <c r="D456" s="2">
        <v>-3036.16</v>
      </c>
      <c r="E456" s="3">
        <v>-1.3267658E-2</v>
      </c>
      <c r="F456" s="3">
        <v>1.6490999999999999E-4</v>
      </c>
      <c r="G456" s="3">
        <v>1.648993187011506E-4</v>
      </c>
      <c r="H456" s="3">
        <f>returns_pnl[[#This Row],[portfolio_simple_return]]-returns_pnl[[#This Row],[B.simple_return]]</f>
        <v>-1.3432568000000001E-2</v>
      </c>
    </row>
    <row r="457" spans="1:8" x14ac:dyDescent="0.35">
      <c r="A457" s="1">
        <v>46170</v>
      </c>
      <c r="B457" s="9">
        <v>231678.89</v>
      </c>
      <c r="C457" s="9">
        <v>225803.03</v>
      </c>
      <c r="D457" s="2">
        <v>5875.86</v>
      </c>
      <c r="E457" s="3">
        <v>2.602206E-2</v>
      </c>
      <c r="F457" s="3">
        <v>5.7537100000000004E-3</v>
      </c>
      <c r="G457" s="3">
        <v>5.7372245259544354E-3</v>
      </c>
      <c r="H457" s="3">
        <f>returns_pnl[[#This Row],[portfolio_simple_return]]-returns_pnl[[#This Row],[B.simple_return]]</f>
        <v>2.0268349999999997E-2</v>
      </c>
    </row>
    <row r="458" spans="1:8" x14ac:dyDescent="0.35">
      <c r="A458" s="1">
        <v>46171</v>
      </c>
      <c r="B458" s="9">
        <v>233497.78</v>
      </c>
      <c r="C458" s="9">
        <v>231678.89</v>
      </c>
      <c r="D458" s="2">
        <v>1818.89</v>
      </c>
      <c r="E458" s="3">
        <v>7.8509099999999991E-3</v>
      </c>
      <c r="F458" s="3">
        <v>2.1722400000000002E-3</v>
      </c>
      <c r="G458" s="3">
        <v>2.1698815079501913E-3</v>
      </c>
      <c r="H458" s="3">
        <f>returns_pnl[[#This Row],[portfolio_simple_return]]-returns_pnl[[#This Row],[B.simple_return]]</f>
        <v>5.6786699999999985E-3</v>
      </c>
    </row>
    <row r="459" spans="1:8" x14ac:dyDescent="0.35">
      <c r="A459" s="1">
        <v>46174</v>
      </c>
      <c r="B459" s="9">
        <v>237168.2</v>
      </c>
      <c r="C459" s="9">
        <v>233497.78</v>
      </c>
      <c r="D459" s="2">
        <v>3670.42</v>
      </c>
      <c r="E459" s="3">
        <v>1.5719292999999999E-2</v>
      </c>
      <c r="F459" s="3">
        <v>2.6253100000000001E-3</v>
      </c>
      <c r="G459" s="3">
        <v>2.6218689303055954E-3</v>
      </c>
      <c r="H459" s="3">
        <f>returns_pnl[[#This Row],[portfolio_simple_return]]-returns_pnl[[#This Row],[B.simple_return]]</f>
        <v>1.3093982999999998E-2</v>
      </c>
    </row>
    <row r="460" spans="1:8" x14ac:dyDescent="0.35">
      <c r="A460" s="1">
        <v>46175</v>
      </c>
      <c r="B460" s="9">
        <v>259009.16</v>
      </c>
      <c r="C460" s="9">
        <v>237168.2</v>
      </c>
      <c r="D460" s="2">
        <v>21840.959999999999</v>
      </c>
      <c r="E460" s="3">
        <v>9.2090591999999999E-2</v>
      </c>
      <c r="F460" s="3">
        <v>1.29211E-3</v>
      </c>
      <c r="G460" s="3">
        <v>1.2912780053423547E-3</v>
      </c>
      <c r="H460" s="3">
        <f>returns_pnl[[#This Row],[portfolio_simple_return]]-returns_pnl[[#This Row],[B.simple_return]]</f>
        <v>9.0798482E-2</v>
      </c>
    </row>
    <row r="461" spans="1:8" x14ac:dyDescent="0.35">
      <c r="A461" s="1">
        <v>46176</v>
      </c>
      <c r="B461" s="9">
        <v>263541.09999999998</v>
      </c>
      <c r="C461" s="9">
        <v>259009.16</v>
      </c>
      <c r="D461" s="2">
        <v>4531.9399999999996</v>
      </c>
      <c r="E461" s="3">
        <v>1.7497219000000001E-2</v>
      </c>
      <c r="F461" s="3">
        <v>-7.3720900000000004E-3</v>
      </c>
      <c r="G461" s="3">
        <v>-7.3994003955932426E-3</v>
      </c>
      <c r="H461" s="3">
        <f>returns_pnl[[#This Row],[portfolio_simple_return]]-returns_pnl[[#This Row],[B.simple_return]]</f>
        <v>2.4869309000000003E-2</v>
      </c>
    </row>
    <row r="462" spans="1:8" x14ac:dyDescent="0.35">
      <c r="A462" s="1">
        <v>46177</v>
      </c>
      <c r="B462" s="9">
        <v>260413.8</v>
      </c>
      <c r="C462" s="9">
        <v>263541.09999999998</v>
      </c>
      <c r="D462" s="2">
        <v>-3127.3</v>
      </c>
      <c r="E462" s="3">
        <v>-1.1866460000000001E-2</v>
      </c>
      <c r="F462" s="3">
        <v>4.0549799999999997E-3</v>
      </c>
      <c r="G462" s="3">
        <v>4.0467779144759105E-3</v>
      </c>
      <c r="H462" s="3">
        <f>returns_pnl[[#This Row],[portfolio_simple_return]]-returns_pnl[[#This Row],[B.simple_return]]</f>
        <v>-1.5921440000000002E-2</v>
      </c>
    </row>
    <row r="463" spans="1:8" x14ac:dyDescent="0.35">
      <c r="A463" s="1">
        <v>46178</v>
      </c>
      <c r="B463" s="9">
        <v>235734.98</v>
      </c>
      <c r="C463" s="9">
        <v>260413.8</v>
      </c>
      <c r="D463" s="2">
        <v>-24678.82</v>
      </c>
      <c r="E463" s="3">
        <v>-9.4767712000000004E-2</v>
      </c>
      <c r="F463" s="3">
        <v>-2.6445389999999999E-2</v>
      </c>
      <c r="G463" s="3">
        <v>-2.6801354331751116E-2</v>
      </c>
      <c r="H463" s="3">
        <f>returns_pnl[[#This Row],[portfolio_simple_return]]-returns_pnl[[#This Row],[B.simple_return]]</f>
        <v>-6.8322322000000005E-2</v>
      </c>
    </row>
    <row r="464" spans="1:8" x14ac:dyDescent="0.35">
      <c r="A464" s="1">
        <v>46181</v>
      </c>
      <c r="B464" s="9">
        <v>246900.09</v>
      </c>
      <c r="C464" s="9">
        <v>235734.98</v>
      </c>
      <c r="D464" s="2">
        <v>11165.11</v>
      </c>
      <c r="E464" s="3">
        <v>4.7362975000000002E-2</v>
      </c>
      <c r="F464" s="3">
        <v>2.97817E-3</v>
      </c>
      <c r="G464" s="3">
        <v>2.9737395870207137E-3</v>
      </c>
      <c r="H464" s="3">
        <f>returns_pnl[[#This Row],[portfolio_simple_return]]-returns_pnl[[#This Row],[B.simple_return]]</f>
        <v>4.4384804999999999E-2</v>
      </c>
    </row>
    <row r="465" spans="1:8" x14ac:dyDescent="0.35">
      <c r="A465" s="1">
        <v>46182</v>
      </c>
      <c r="B465" s="9">
        <v>239387.87</v>
      </c>
      <c r="C465" s="9">
        <v>246900.09</v>
      </c>
      <c r="D465" s="2">
        <v>-7512.22</v>
      </c>
      <c r="E465" s="3">
        <v>-3.0426153000000001E-2</v>
      </c>
      <c r="F465" s="3">
        <v>-2.5763800000000001E-3</v>
      </c>
      <c r="G465" s="3">
        <v>-2.579708009296603E-3</v>
      </c>
      <c r="H465" s="3">
        <f>returns_pnl[[#This Row],[portfolio_simple_return]]-returns_pnl[[#This Row],[B.simple_return]]</f>
        <v>-2.7849773000000001E-2</v>
      </c>
    </row>
    <row r="466" spans="1:8" x14ac:dyDescent="0.35">
      <c r="A466" s="1">
        <v>46183</v>
      </c>
      <c r="B466" s="9">
        <v>229801.12</v>
      </c>
      <c r="C466" s="9">
        <v>239387.87</v>
      </c>
      <c r="D466" s="2">
        <v>-9586.75</v>
      </c>
      <c r="E466" s="3">
        <v>-4.0046933E-2</v>
      </c>
      <c r="F466" s="3">
        <v>-1.6199499999999999E-2</v>
      </c>
      <c r="G466" s="3">
        <v>-1.633214134085224E-2</v>
      </c>
      <c r="H466" s="3">
        <f>returns_pnl[[#This Row],[portfolio_simple_return]]-returns_pnl[[#This Row],[B.simple_return]]</f>
        <v>-2.3847433000000001E-2</v>
      </c>
    </row>
    <row r="467" spans="1:8" x14ac:dyDescent="0.35">
      <c r="A467" s="1">
        <v>46184</v>
      </c>
      <c r="B467" s="9">
        <v>243879.53</v>
      </c>
      <c r="C467" s="9">
        <v>229801.12</v>
      </c>
      <c r="D467" s="2">
        <v>14078.41</v>
      </c>
      <c r="E467" s="3">
        <v>6.1263453000000002E-2</v>
      </c>
      <c r="F467" s="3">
        <v>1.7518949999999998E-2</v>
      </c>
      <c r="G467" s="3">
        <v>1.736725757939692E-2</v>
      </c>
      <c r="H467" s="3">
        <f>returns_pnl[[#This Row],[portfolio_simple_return]]-returns_pnl[[#This Row],[B.simple_return]]</f>
        <v>4.3744503000000004E-2</v>
      </c>
    </row>
    <row r="468" spans="1:8" x14ac:dyDescent="0.35">
      <c r="A468" s="1">
        <v>46185</v>
      </c>
      <c r="B468" s="9">
        <v>246247.58</v>
      </c>
      <c r="C468" s="9">
        <v>243879.53</v>
      </c>
      <c r="D468" s="2">
        <v>2368.0500000000002</v>
      </c>
      <c r="E468" s="3">
        <v>9.7099170000000002E-3</v>
      </c>
      <c r="F468" s="3">
        <v>5.0254899999999996E-3</v>
      </c>
      <c r="G468" s="3">
        <v>5.0129069696037117E-3</v>
      </c>
      <c r="H468" s="3">
        <f>returns_pnl[[#This Row],[portfolio_simple_return]]-returns_pnl[[#This Row],[B.simple_return]]</f>
        <v>4.6844270000000006E-3</v>
      </c>
    </row>
    <row r="469" spans="1:8" x14ac:dyDescent="0.35">
      <c r="A469" s="1">
        <v>46188</v>
      </c>
      <c r="B469" s="9">
        <v>260472.42</v>
      </c>
      <c r="C469" s="9">
        <v>246247.58</v>
      </c>
      <c r="D469" s="2">
        <v>14224.84</v>
      </c>
      <c r="E469" s="3">
        <v>5.7766415000000002E-2</v>
      </c>
      <c r="F469" s="3">
        <v>1.6528379999999999E-2</v>
      </c>
      <c r="G469" s="3">
        <v>1.6393273711308838E-2</v>
      </c>
      <c r="H469" s="3">
        <f>returns_pnl[[#This Row],[portfolio_simple_return]]-returns_pnl[[#This Row],[B.simple_return]]</f>
        <v>4.1238035000000006E-2</v>
      </c>
    </row>
    <row r="470" spans="1:8" x14ac:dyDescent="0.35">
      <c r="A470" s="1">
        <v>46189</v>
      </c>
      <c r="B470" s="9">
        <v>246321.79</v>
      </c>
      <c r="C470" s="9">
        <v>260472.42</v>
      </c>
      <c r="D470" s="2">
        <v>-14150.63</v>
      </c>
      <c r="E470" s="3">
        <v>-5.4326788000000001E-2</v>
      </c>
      <c r="F470" s="3">
        <v>-5.6841900000000004E-3</v>
      </c>
      <c r="G470" s="3">
        <v>-5.7004038695285929E-3</v>
      </c>
      <c r="H470" s="3">
        <f>returns_pnl[[#This Row],[portfolio_simple_return]]-returns_pnl[[#This Row],[B.simple_return]]</f>
        <v>-4.8642598000000002E-2</v>
      </c>
    </row>
    <row r="471" spans="1:8" x14ac:dyDescent="0.35">
      <c r="A471" s="1">
        <v>46190</v>
      </c>
      <c r="B471" s="9">
        <v>251278.86</v>
      </c>
      <c r="C471" s="9">
        <v>246321.79</v>
      </c>
      <c r="D471" s="2">
        <v>4957.07</v>
      </c>
      <c r="E471" s="3">
        <v>2.0124367000000001E-2</v>
      </c>
      <c r="F471" s="3">
        <v>-1.2148279999999999E-2</v>
      </c>
      <c r="G471" s="3">
        <v>-1.222267576324425E-2</v>
      </c>
      <c r="H471" s="3">
        <f>returns_pnl[[#This Row],[portfolio_simple_return]]-returns_pnl[[#This Row],[B.simple_return]]</f>
        <v>3.2272647000000002E-2</v>
      </c>
    </row>
    <row r="472" spans="1:8" x14ac:dyDescent="0.35">
      <c r="A472" s="1">
        <v>46191</v>
      </c>
      <c r="B472" s="9">
        <v>261417.81</v>
      </c>
      <c r="C472" s="9">
        <v>251278.86</v>
      </c>
      <c r="D472" s="2">
        <v>10138.950000000001</v>
      </c>
      <c r="E472" s="3">
        <v>4.0349395000000003E-2</v>
      </c>
      <c r="F472" s="3">
        <v>1.084622E-2</v>
      </c>
      <c r="G472" s="3">
        <v>1.0787816708107401E-2</v>
      </c>
      <c r="H472" s="3">
        <f>returns_pnl[[#This Row],[portfolio_simple_return]]-returns_pnl[[#This Row],[B.simple_return]]</f>
        <v>2.9503175000000003E-2</v>
      </c>
    </row>
    <row r="473" spans="1:8" x14ac:dyDescent="0.35">
      <c r="A473" s="1">
        <v>46195</v>
      </c>
      <c r="B473" s="9">
        <v>260359.2</v>
      </c>
      <c r="C473" s="9">
        <v>261417.81</v>
      </c>
      <c r="D473" s="2">
        <v>-1058.6099999999999</v>
      </c>
      <c r="E473" s="3">
        <v>-4.0494950000000002E-3</v>
      </c>
      <c r="F473" s="3">
        <v>-3.7050500000000001E-3</v>
      </c>
      <c r="G473" s="3">
        <v>-3.7119274964131756E-3</v>
      </c>
      <c r="H473" s="3">
        <f>returns_pnl[[#This Row],[portfolio_simple_return]]-returns_pnl[[#This Row],[B.simple_return]]</f>
        <v>-3.4444500000000008E-4</v>
      </c>
    </row>
    <row r="474" spans="1:8" x14ac:dyDescent="0.35">
      <c r="A474" s="1">
        <v>46196</v>
      </c>
      <c r="B474" s="9">
        <v>247591.71</v>
      </c>
      <c r="C474" s="9">
        <v>260359.2</v>
      </c>
      <c r="D474" s="2">
        <v>-12767.49</v>
      </c>
      <c r="E474" s="3">
        <v>-4.9037983E-2</v>
      </c>
      <c r="F474" s="3">
        <v>-1.436277E-2</v>
      </c>
      <c r="G474" s="3">
        <v>-1.446691785533019E-2</v>
      </c>
      <c r="H474" s="3">
        <f>returns_pnl[[#This Row],[portfolio_simple_return]]-returns_pnl[[#This Row],[B.simple_return]]</f>
        <v>-3.4675212999999996E-2</v>
      </c>
    </row>
    <row r="475" spans="1:8" x14ac:dyDescent="0.35">
      <c r="A475" s="1">
        <v>46197</v>
      </c>
      <c r="B475" s="9">
        <v>247937.16</v>
      </c>
      <c r="C475" s="9">
        <v>247591.71</v>
      </c>
      <c r="D475" s="2">
        <v>345.45</v>
      </c>
      <c r="E475" s="3">
        <v>1.395241E-3</v>
      </c>
      <c r="F475" s="3">
        <v>-9.8296999999999989E-4</v>
      </c>
      <c r="G475" s="3">
        <v>-9.834498689903408E-4</v>
      </c>
      <c r="H475" s="3">
        <f>returns_pnl[[#This Row],[portfolio_simple_return]]-returns_pnl[[#This Row],[B.simple_return]]</f>
        <v>2.3782109999999999E-3</v>
      </c>
    </row>
    <row r="476" spans="1:8" x14ac:dyDescent="0.35">
      <c r="A476" s="1">
        <v>46198</v>
      </c>
      <c r="B476" s="9">
        <v>250494.67</v>
      </c>
      <c r="C476" s="9">
        <v>247937.16</v>
      </c>
      <c r="D476" s="2">
        <v>2557.5100000000002</v>
      </c>
      <c r="E476" s="3">
        <v>1.0315154E-2</v>
      </c>
      <c r="F476" s="3">
        <v>-9.9209999999999994E-5</v>
      </c>
      <c r="G476" s="3">
        <v>-9.9213697551659894E-5</v>
      </c>
      <c r="H476" s="3">
        <f>returns_pnl[[#This Row],[portfolio_simple_return]]-returns_pnl[[#This Row],[B.simple_return]]</f>
        <v>1.0414364000000001E-2</v>
      </c>
    </row>
    <row r="477" spans="1:8" x14ac:dyDescent="0.35">
      <c r="A477" s="1">
        <v>46199</v>
      </c>
      <c r="B477" s="9">
        <v>245542.63</v>
      </c>
      <c r="C477" s="9">
        <v>250494.67</v>
      </c>
      <c r="D477" s="2">
        <v>-4952.04</v>
      </c>
      <c r="E477" s="3">
        <v>-1.9769043E-2</v>
      </c>
      <c r="F477" s="3">
        <v>-4.7163000000000001E-4</v>
      </c>
      <c r="G477" s="3">
        <v>-4.7173948348613545E-4</v>
      </c>
      <c r="H477" s="3">
        <f>returns_pnl[[#This Row],[portfolio_simple_return]]-returns_pnl[[#This Row],[B.simple_return]]</f>
        <v>-1.9297412999999999E-2</v>
      </c>
    </row>
    <row r="478" spans="1:8" x14ac:dyDescent="0.35">
      <c r="A478" s="1">
        <v>46202</v>
      </c>
      <c r="B478" s="9">
        <v>252350.1</v>
      </c>
      <c r="C478" s="9">
        <v>245542.63</v>
      </c>
      <c r="D478" s="2">
        <v>6807.47</v>
      </c>
      <c r="E478" s="3">
        <v>2.7724188E-2</v>
      </c>
      <c r="F478" s="3">
        <v>1.175004E-2</v>
      </c>
      <c r="G478" s="3">
        <v>1.1681540390059574E-2</v>
      </c>
      <c r="H478" s="3">
        <f>returns_pnl[[#This Row],[portfolio_simple_return]]-returns_pnl[[#This Row],[B.simple_return]]</f>
        <v>1.5974148000000001E-2</v>
      </c>
    </row>
    <row r="479" spans="1:8" x14ac:dyDescent="0.35">
      <c r="A479" s="1">
        <v>46203</v>
      </c>
      <c r="B479" s="9">
        <v>262789.39</v>
      </c>
      <c r="C479" s="9">
        <v>252350.1</v>
      </c>
      <c r="D479" s="2">
        <v>10439.290000000001</v>
      </c>
      <c r="E479" s="3">
        <v>4.1368281999999999E-2</v>
      </c>
      <c r="F479" s="3">
        <v>7.9202400000000003E-3</v>
      </c>
      <c r="G479" s="3">
        <v>7.8890406940173036E-3</v>
      </c>
      <c r="H479" s="3">
        <f>returns_pnl[[#This Row],[portfolio_simple_return]]-returns_pnl[[#This Row],[B.simple_return]]</f>
        <v>3.3448041999999997E-2</v>
      </c>
    </row>
    <row r="480" spans="1:8" x14ac:dyDescent="0.35">
      <c r="A480" s="1">
        <v>46204</v>
      </c>
      <c r="B480" s="9">
        <v>250976.34</v>
      </c>
      <c r="C480" s="9">
        <v>262789.39</v>
      </c>
      <c r="D480" s="2">
        <v>-11813.05</v>
      </c>
      <c r="E480" s="3">
        <v>-4.4952538E-2</v>
      </c>
      <c r="F480" s="3">
        <v>-2.1508500000000002E-3</v>
      </c>
      <c r="G480" s="3">
        <v>-2.1531666062711637E-3</v>
      </c>
      <c r="H480" s="3">
        <f>returns_pnl[[#This Row],[portfolio_simple_return]]-returns_pnl[[#This Row],[B.simple_return]]</f>
        <v>-4.2801687999999997E-2</v>
      </c>
    </row>
    <row r="481" spans="1:8" x14ac:dyDescent="0.35">
      <c r="A481" s="1">
        <v>46205</v>
      </c>
      <c r="B481" s="9">
        <v>241406.44</v>
      </c>
      <c r="C481" s="9">
        <v>250976.34</v>
      </c>
      <c r="D481" s="2">
        <v>-9569.9</v>
      </c>
      <c r="E481" s="3">
        <v>-3.8130685999999997E-2</v>
      </c>
      <c r="F481" s="3">
        <v>1.3400000000000001E-6</v>
      </c>
      <c r="G481" s="3">
        <v>1.3363204549235743E-6</v>
      </c>
      <c r="H481" s="3">
        <f>returns_pnl[[#This Row],[portfolio_simple_return]]-returns_pnl[[#This Row],[B.simple_return]]</f>
        <v>-3.8132025999999999E-2</v>
      </c>
    </row>
    <row r="482" spans="1:8" x14ac:dyDescent="0.35">
      <c r="A482" s="1">
        <v>46209</v>
      </c>
      <c r="B482" s="9">
        <v>247978.23999999999</v>
      </c>
      <c r="C482" s="9">
        <v>241406.44</v>
      </c>
      <c r="D482" s="2">
        <v>6571.8</v>
      </c>
      <c r="E482" s="3">
        <v>2.7222969E-2</v>
      </c>
      <c r="F482" s="3">
        <v>7.2415200000000004E-3</v>
      </c>
      <c r="G482" s="3">
        <v>7.2154218293220126E-3</v>
      </c>
      <c r="H482" s="3">
        <f>returns_pnl[[#This Row],[portfolio_simple_return]]-returns_pnl[[#This Row],[B.simple_return]]</f>
        <v>1.9981448999999998E-2</v>
      </c>
    </row>
    <row r="483" spans="1:8" x14ac:dyDescent="0.35">
      <c r="A483" s="1">
        <v>46210</v>
      </c>
      <c r="B483" s="9">
        <v>238154.46</v>
      </c>
      <c r="C483" s="9">
        <v>247978.23999999999</v>
      </c>
      <c r="D483" s="2">
        <v>-9823.7800000000007</v>
      </c>
      <c r="E483" s="3">
        <v>-3.9615492000000002E-2</v>
      </c>
      <c r="F483" s="3">
        <v>-4.4551E-3</v>
      </c>
      <c r="G483" s="3">
        <v>-4.4650529462263375E-3</v>
      </c>
      <c r="H483" s="3">
        <f>returns_pnl[[#This Row],[portfolio_simple_return]]-returns_pnl[[#This Row],[B.simple_return]]</f>
        <v>-3.5160391999999999E-2</v>
      </c>
    </row>
    <row r="484" spans="1:8" x14ac:dyDescent="0.35">
      <c r="A484" s="1">
        <v>46211</v>
      </c>
      <c r="B484" s="9">
        <v>239036.19</v>
      </c>
      <c r="C484" s="9">
        <v>238154.46</v>
      </c>
      <c r="D484" s="2">
        <v>881.73</v>
      </c>
      <c r="E484" s="3">
        <v>3.7023450000000001E-3</v>
      </c>
      <c r="F484" s="3">
        <v>-2.8172200000000001E-3</v>
      </c>
      <c r="G484" s="3">
        <v>-2.8211963280919635E-3</v>
      </c>
      <c r="H484" s="3">
        <f>returns_pnl[[#This Row],[portfolio_simple_return]]-returns_pnl[[#This Row],[B.simple_return]]</f>
        <v>6.5195649999999997E-3</v>
      </c>
    </row>
    <row r="485" spans="1:8" x14ac:dyDescent="0.35">
      <c r="A485" s="1">
        <v>46212</v>
      </c>
      <c r="B485" s="9">
        <v>247941.27</v>
      </c>
      <c r="C485" s="9">
        <v>239036.19</v>
      </c>
      <c r="D485" s="2">
        <v>8905.08</v>
      </c>
      <c r="E485" s="3">
        <v>3.7254108000000001E-2</v>
      </c>
      <c r="F485" s="3">
        <v>8.1427700000000006E-3</v>
      </c>
      <c r="G485" s="3">
        <v>8.1097983130782817E-3</v>
      </c>
      <c r="H485" s="3">
        <f>returns_pnl[[#This Row],[portfolio_simple_return]]-returns_pnl[[#This Row],[B.simple_return]]</f>
        <v>2.9111338E-2</v>
      </c>
    </row>
    <row r="486" spans="1:8" x14ac:dyDescent="0.35">
      <c r="A486" s="1">
        <v>46213</v>
      </c>
      <c r="B486" s="9">
        <v>246990.16</v>
      </c>
      <c r="C486" s="9">
        <v>247941.27</v>
      </c>
      <c r="D486" s="2">
        <v>-951.11</v>
      </c>
      <c r="E486" s="3">
        <v>-3.8360289999999999E-3</v>
      </c>
      <c r="F486" s="3">
        <v>4.2088400000000002E-3</v>
      </c>
      <c r="G486" s="3">
        <v>4.2000110685318937E-3</v>
      </c>
      <c r="H486" s="3">
        <f>returns_pnl[[#This Row],[portfolio_simple_return]]-returns_pnl[[#This Row],[B.simple_return]]</f>
        <v>-8.0448689999999996E-3</v>
      </c>
    </row>
    <row r="487" spans="1:8" x14ac:dyDescent="0.35">
      <c r="A487" s="1">
        <v>46216</v>
      </c>
      <c r="B487" s="9">
        <v>238081.17</v>
      </c>
      <c r="C487" s="9">
        <v>246990.16</v>
      </c>
      <c r="D487" s="2">
        <v>-8908.99</v>
      </c>
      <c r="E487" s="3">
        <v>-3.6070221999999999E-2</v>
      </c>
      <c r="F487" s="3">
        <v>-7.9269800000000001E-3</v>
      </c>
      <c r="G487" s="3">
        <v>-7.9585701894838694E-3</v>
      </c>
      <c r="H487" s="3">
        <f>returns_pnl[[#This Row],[portfolio_simple_return]]-returns_pnl[[#This Row],[B.simple_return]]</f>
        <v>-2.8143241999999999E-2</v>
      </c>
    </row>
    <row r="488" spans="1:8" x14ac:dyDescent="0.35">
      <c r="A488" s="1">
        <v>46217</v>
      </c>
      <c r="B488" s="9">
        <v>241027.05</v>
      </c>
      <c r="C488" s="9">
        <v>238081.17</v>
      </c>
      <c r="D488" s="2">
        <v>2945.88</v>
      </c>
      <c r="E488" s="3">
        <v>1.2373426999999999E-2</v>
      </c>
      <c r="F488" s="3">
        <v>3.7589799999999999E-3</v>
      </c>
      <c r="G488" s="3">
        <v>3.7519309990238026E-3</v>
      </c>
      <c r="H488" s="3">
        <f>returns_pnl[[#This Row],[portfolio_simple_return]]-returns_pnl[[#This Row],[B.simple_return]]</f>
        <v>8.614446999999999E-3</v>
      </c>
    </row>
    <row r="489" spans="1:8" x14ac:dyDescent="0.35">
      <c r="A489" s="1">
        <v>46218</v>
      </c>
      <c r="B489" s="9">
        <v>235199.82</v>
      </c>
      <c r="C489" s="9">
        <v>241027.05</v>
      </c>
      <c r="D489" s="2">
        <v>-5827.23</v>
      </c>
      <c r="E489" s="3">
        <v>-2.4176664E-2</v>
      </c>
      <c r="F489" s="3">
        <v>3.8191399999999999E-3</v>
      </c>
      <c r="G489" s="3">
        <v>3.8118621254450251E-3</v>
      </c>
      <c r="H489" s="3">
        <f>returns_pnl[[#This Row],[portfolio_simple_return]]-returns_pnl[[#This Row],[B.simple_return]]</f>
        <v>-2.7995803999999999E-2</v>
      </c>
    </row>
    <row r="490" spans="1:8" x14ac:dyDescent="0.35">
      <c r="A490" s="1">
        <v>46219</v>
      </c>
      <c r="B490" s="9">
        <v>225754.9</v>
      </c>
      <c r="C490" s="9">
        <v>235199.82</v>
      </c>
      <c r="D490" s="2">
        <v>-9444.92</v>
      </c>
      <c r="E490" s="3">
        <v>-4.0157004000000003E-2</v>
      </c>
      <c r="F490" s="3">
        <v>-5.1014199999999997E-3</v>
      </c>
      <c r="G490" s="3">
        <v>-5.1144776216000658E-3</v>
      </c>
      <c r="H490" s="3">
        <f>returns_pnl[[#This Row],[portfolio_simple_return]]-returns_pnl[[#This Row],[B.simple_return]]</f>
        <v>-3.5055584000000001E-2</v>
      </c>
    </row>
    <row r="491" spans="1:8" x14ac:dyDescent="0.35">
      <c r="A491" s="1">
        <v>46220</v>
      </c>
      <c r="B491" s="9">
        <v>224161</v>
      </c>
      <c r="C491" s="9">
        <v>225754.9</v>
      </c>
      <c r="D491" s="2">
        <v>-1593.9</v>
      </c>
      <c r="E491" s="3">
        <v>-7.060312E-3</v>
      </c>
      <c r="F491" s="3">
        <v>-1.009853E-2</v>
      </c>
      <c r="G491" s="3">
        <v>-1.0149865742796128E-2</v>
      </c>
      <c r="H491" s="3">
        <f>returns_pnl[[#This Row],[portfolio_simple_return]]-returns_pnl[[#This Row],[B.simple_return]]</f>
        <v>3.0382179999999996E-3</v>
      </c>
    </row>
    <row r="492" spans="1:8" x14ac:dyDescent="0.35">
      <c r="A492" s="1">
        <v>46223</v>
      </c>
      <c r="B492" s="9">
        <v>226879.28</v>
      </c>
      <c r="C492" s="9">
        <v>224161</v>
      </c>
      <c r="D492" s="2">
        <v>2718.28</v>
      </c>
      <c r="E492" s="3">
        <v>1.2126463000000001E-2</v>
      </c>
      <c r="F492" s="3">
        <v>-1.9322300000000001E-3</v>
      </c>
      <c r="G492" s="3">
        <v>-1.9341028794798384E-3</v>
      </c>
      <c r="H492" s="3">
        <f>returns_pnl[[#This Row],[portfolio_simple_return]]-returns_pnl[[#This Row],[B.simple_return]]</f>
        <v>1.4058693000000001E-2</v>
      </c>
    </row>
    <row r="493" spans="1:8" x14ac:dyDescent="0.35">
      <c r="A493" s="1">
        <v>46224</v>
      </c>
      <c r="B493" s="9">
        <v>236601.91</v>
      </c>
      <c r="C493" s="9">
        <v>226879.28</v>
      </c>
      <c r="D493" s="2">
        <v>9722.6299999999992</v>
      </c>
      <c r="E493" s="3">
        <v>4.2853758999999998E-2</v>
      </c>
      <c r="F493" s="3">
        <v>8.8563099999999992E-3</v>
      </c>
      <c r="G493" s="3">
        <v>8.8173235583282692E-3</v>
      </c>
      <c r="H493" s="3">
        <f>returns_pnl[[#This Row],[portfolio_simple_return]]-returns_pnl[[#This Row],[B.simple_return]]</f>
        <v>3.3997448999999999E-2</v>
      </c>
    </row>
    <row r="494" spans="1:8" x14ac:dyDescent="0.35">
      <c r="A494" s="1">
        <v>46225</v>
      </c>
      <c r="B494" s="9">
        <v>239025.71</v>
      </c>
      <c r="C494" s="9">
        <v>236601.91</v>
      </c>
      <c r="D494" s="2">
        <v>2423.8000000000002</v>
      </c>
      <c r="E494" s="3">
        <v>1.0244212000000001E-2</v>
      </c>
      <c r="F494" s="3">
        <v>-1.36366E-3</v>
      </c>
      <c r="G494" s="3">
        <v>-1.364591207582994E-3</v>
      </c>
      <c r="H494" s="3">
        <f>returns_pnl[[#This Row],[portfolio_simple_return]]-returns_pnl[[#This Row],[B.simple_return]]</f>
        <v>1.1607872000000002E-2</v>
      </c>
    </row>
    <row r="495" spans="1:8" x14ac:dyDescent="0.35">
      <c r="A495" s="1">
        <v>46226</v>
      </c>
      <c r="B495" s="9">
        <v>236315.01</v>
      </c>
      <c r="C495" s="9">
        <v>239025.71</v>
      </c>
      <c r="D495" s="2">
        <v>-2710.7</v>
      </c>
      <c r="E495" s="3">
        <v>-1.1340621E-2</v>
      </c>
      <c r="F495" s="3">
        <v>-1.208968E-2</v>
      </c>
      <c r="G495" s="3">
        <v>-1.2163350976321244E-2</v>
      </c>
      <c r="H495" s="3">
        <f>returns_pnl[[#This Row],[portfolio_simple_return]]-returns_pnl[[#This Row],[B.simple_return]]</f>
        <v>7.4905899999999984E-4</v>
      </c>
    </row>
    <row r="496" spans="1:8" x14ac:dyDescent="0.35">
      <c r="A496" s="1">
        <v>46227</v>
      </c>
      <c r="B496" s="9">
        <v>228384.99</v>
      </c>
      <c r="C496" s="9">
        <v>236315.01</v>
      </c>
      <c r="D496" s="2">
        <v>-7930.02</v>
      </c>
      <c r="E496" s="3">
        <v>-3.3556988000000003E-2</v>
      </c>
      <c r="F496" s="3">
        <v>4.9673999999999996E-4</v>
      </c>
      <c r="G496" s="3">
        <v>4.9661680826991602E-4</v>
      </c>
      <c r="H496" s="3">
        <f>returns_pnl[[#This Row],[portfolio_simple_return]]-returns_pnl[[#This Row],[B.simple_return]]</f>
        <v>-3.4053728000000005E-2</v>
      </c>
    </row>
    <row r="497" spans="1:8" x14ac:dyDescent="0.35">
      <c r="A497" s="1">
        <v>46230</v>
      </c>
      <c r="B497" s="9">
        <v>224869.56</v>
      </c>
      <c r="C497" s="9">
        <v>228384.99</v>
      </c>
      <c r="D497" s="2">
        <v>-3515.43</v>
      </c>
      <c r="E497" s="3">
        <v>-1.5392562E-2</v>
      </c>
      <c r="F497" s="3">
        <v>1.6190000000000001E-4</v>
      </c>
      <c r="G497" s="3">
        <v>1.6188695469337175E-4</v>
      </c>
      <c r="H497" s="3">
        <f>returns_pnl[[#This Row],[portfolio_simple_return]]-returns_pnl[[#This Row],[B.simple_return]]</f>
        <v>-1.5554462E-2</v>
      </c>
    </row>
    <row r="498" spans="1:8" x14ac:dyDescent="0.35">
      <c r="A498" s="1">
        <v>46231</v>
      </c>
      <c r="B498" s="9">
        <v>216447.61</v>
      </c>
      <c r="C498" s="9">
        <v>224869.56</v>
      </c>
      <c r="D498" s="2">
        <v>-8421.9500000000007</v>
      </c>
      <c r="E498" s="3">
        <v>-3.7452601000000002E-2</v>
      </c>
      <c r="F498" s="3">
        <v>2.10436E-3</v>
      </c>
      <c r="G498" s="3">
        <v>2.1021490079125723E-3</v>
      </c>
      <c r="H498" s="3">
        <f>returns_pnl[[#This Row],[portfolio_simple_return]]-returns_pnl[[#This Row],[B.simple_return]]</f>
        <v>-3.9556961000000002E-2</v>
      </c>
    </row>
    <row r="499" spans="1:8" x14ac:dyDescent="0.35">
      <c r="A499" s="1">
        <v>46232</v>
      </c>
      <c r="B499" s="9">
        <v>208749.21</v>
      </c>
      <c r="C499" s="9">
        <v>216447.61</v>
      </c>
      <c r="D499" s="2">
        <v>-7698.4</v>
      </c>
      <c r="E499" s="3">
        <v>-3.5567036000000003E-2</v>
      </c>
      <c r="F499" s="3">
        <v>-1.5161310000000001E-2</v>
      </c>
      <c r="G499" s="3">
        <v>-1.5277412729498334E-2</v>
      </c>
      <c r="H499" s="3">
        <f>returns_pnl[[#This Row],[portfolio_simple_return]]-returns_pnl[[#This Row],[B.simple_return]]</f>
        <v>-2.0405726000000003E-2</v>
      </c>
    </row>
    <row r="500" spans="1:8" x14ac:dyDescent="0.35">
      <c r="A500" s="1">
        <v>46233</v>
      </c>
      <c r="B500" s="9">
        <v>222164.51</v>
      </c>
      <c r="C500" s="9">
        <v>208749.21</v>
      </c>
      <c r="D500" s="2">
        <v>13415.3</v>
      </c>
      <c r="E500" s="3">
        <v>6.4265153000000005E-2</v>
      </c>
      <c r="F500" s="3">
        <v>1.6604359999999999E-2</v>
      </c>
      <c r="G500" s="3">
        <v>1.6468016385045775E-2</v>
      </c>
      <c r="H500" s="3">
        <f>returns_pnl[[#This Row],[portfolio_simple_return]]-returns_pnl[[#This Row],[B.simple_return]]</f>
        <v>4.7660793000000007E-2</v>
      </c>
    </row>
    <row r="501" spans="1:8" x14ac:dyDescent="0.35">
      <c r="A501" s="1">
        <v>46234</v>
      </c>
      <c r="B501" s="9">
        <v>222071.12</v>
      </c>
      <c r="C501" s="9">
        <v>222164.51</v>
      </c>
      <c r="D501" s="2">
        <v>-93.39</v>
      </c>
      <c r="E501" s="3">
        <v>-4.20364E-4</v>
      </c>
      <c r="F501" s="3">
        <v>7.0035799999999997E-3</v>
      </c>
      <c r="G501" s="3">
        <v>6.9791639422006856E-3</v>
      </c>
      <c r="H501" s="3">
        <f>returns_pnl[[#This Row],[portfolio_simple_return]]-returns_pnl[[#This Row],[B.simple_return]]</f>
        <v>-7.423944E-3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75E42-830D-4639-9B24-A5BC2ADBD7AF}">
  <dimension ref="A1:E501"/>
  <sheetViews>
    <sheetView topLeftCell="A479" workbookViewId="0">
      <selection activeCell="H495" sqref="H495"/>
    </sheetView>
  </sheetViews>
  <sheetFormatPr defaultRowHeight="14.5" x14ac:dyDescent="0.35"/>
  <cols>
    <col min="1" max="1" width="12" bestFit="1" customWidth="1"/>
    <col min="2" max="2" width="19.08984375" bestFit="1" customWidth="1"/>
    <col min="3" max="3" width="16.08984375" bestFit="1" customWidth="1"/>
    <col min="4" max="4" width="14.90625" bestFit="1" customWidth="1"/>
    <col min="5" max="5" width="12.453125" bestFit="1" customWidth="1"/>
  </cols>
  <sheetData>
    <row r="1" spans="1:5" x14ac:dyDescent="0.35">
      <c r="A1" t="s">
        <v>0</v>
      </c>
      <c r="B1" t="s">
        <v>14</v>
      </c>
      <c r="C1" t="s">
        <v>15</v>
      </c>
      <c r="D1" t="s">
        <v>12</v>
      </c>
      <c r="E1" t="s">
        <v>13</v>
      </c>
    </row>
    <row r="2" spans="1:5" x14ac:dyDescent="0.35">
      <c r="A2" s="1">
        <v>45506</v>
      </c>
      <c r="B2">
        <v>-2.9933696199999998E-2</v>
      </c>
      <c r="C2">
        <v>-3.0766808482564217E-2</v>
      </c>
      <c r="D2">
        <v>-1.838184E-2</v>
      </c>
      <c r="E2">
        <v>-1.8552885294602865E-2</v>
      </c>
    </row>
    <row r="3" spans="1:5" x14ac:dyDescent="0.35">
      <c r="A3" s="1">
        <v>45509</v>
      </c>
      <c r="B3">
        <v>-2.0495239883330001E-2</v>
      </c>
      <c r="C3">
        <v>-2.0893006997692403E-2</v>
      </c>
      <c r="D3">
        <v>-2.99688E-2</v>
      </c>
      <c r="E3">
        <v>-3.0427045496882073E-2</v>
      </c>
    </row>
    <row r="4" spans="1:5" x14ac:dyDescent="0.35">
      <c r="A4" s="1">
        <v>45510</v>
      </c>
      <c r="B4">
        <v>6.8833687833299998E-3</v>
      </c>
      <c r="C4">
        <v>6.6694385006516059E-3</v>
      </c>
      <c r="D4">
        <v>1.035414E-2</v>
      </c>
      <c r="E4">
        <v>1.0300905557719547E-2</v>
      </c>
    </row>
    <row r="5" spans="1:5" x14ac:dyDescent="0.35">
      <c r="A5" s="1">
        <v>45511</v>
      </c>
      <c r="B5">
        <v>-2.3935042283329998E-2</v>
      </c>
      <c r="C5">
        <v>-2.4370341503914577E-2</v>
      </c>
      <c r="D5">
        <v>-7.7346899999999998E-3</v>
      </c>
      <c r="E5">
        <v>-7.7647563892512947E-3</v>
      </c>
    </row>
    <row r="6" spans="1:5" x14ac:dyDescent="0.35">
      <c r="A6" s="1">
        <v>45512</v>
      </c>
      <c r="B6">
        <v>5.7759493683329999E-2</v>
      </c>
      <c r="C6">
        <v>5.5711727560668688E-2</v>
      </c>
      <c r="D6">
        <v>2.30426E-2</v>
      </c>
      <c r="E6">
        <v>2.2781128575607587E-2</v>
      </c>
    </row>
    <row r="7" spans="1:5" x14ac:dyDescent="0.35">
      <c r="A7" s="1">
        <v>45513</v>
      </c>
      <c r="B7">
        <v>1.0913979666669999E-2</v>
      </c>
      <c r="C7">
        <v>1.0592241818244171E-2</v>
      </c>
      <c r="D7">
        <v>4.6716600000000002E-3</v>
      </c>
      <c r="E7">
        <v>4.660780212150723E-3</v>
      </c>
    </row>
    <row r="8" spans="1:5" x14ac:dyDescent="0.35">
      <c r="A8" s="1">
        <v>45516</v>
      </c>
      <c r="B8">
        <v>1.52865723333E-3</v>
      </c>
      <c r="C8">
        <v>1.4929922941126121E-3</v>
      </c>
      <c r="D8">
        <v>4.3040000000000001E-5</v>
      </c>
      <c r="E8">
        <v>4.3036707511422095E-5</v>
      </c>
    </row>
    <row r="9" spans="1:5" x14ac:dyDescent="0.35">
      <c r="A9" s="1">
        <v>45517</v>
      </c>
      <c r="B9">
        <v>2.94977308E-2</v>
      </c>
      <c r="C9">
        <v>2.8868472834321379E-2</v>
      </c>
      <c r="D9">
        <v>1.6847569999999999E-2</v>
      </c>
      <c r="E9">
        <v>1.6707226654933075E-2</v>
      </c>
    </row>
    <row r="10" spans="1:5" x14ac:dyDescent="0.35">
      <c r="A10" s="1">
        <v>45518</v>
      </c>
      <c r="B10">
        <v>8.8183710000000002E-3</v>
      </c>
      <c r="C10">
        <v>8.7189547883700907E-3</v>
      </c>
      <c r="D10">
        <v>3.8237700000000002E-3</v>
      </c>
      <c r="E10">
        <v>3.816476067632372E-3</v>
      </c>
    </row>
    <row r="11" spans="1:5" x14ac:dyDescent="0.35">
      <c r="A11" s="1">
        <v>45519</v>
      </c>
      <c r="B11">
        <v>3.8741253199999999E-2</v>
      </c>
      <c r="C11">
        <v>3.7654034665642447E-2</v>
      </c>
      <c r="D11">
        <v>1.61332E-2</v>
      </c>
      <c r="E11">
        <v>1.600444401278572E-2</v>
      </c>
    </row>
    <row r="12" spans="1:5" x14ac:dyDescent="0.35">
      <c r="A12" s="1">
        <v>45520</v>
      </c>
      <c r="B12">
        <v>1.0679959333300001E-3</v>
      </c>
      <c r="C12">
        <v>1.0464443909046304E-3</v>
      </c>
      <c r="D12">
        <v>1.9898199999999998E-3</v>
      </c>
      <c r="E12">
        <v>1.9878411263283945E-3</v>
      </c>
    </row>
    <row r="13" spans="1:5" x14ac:dyDescent="0.35">
      <c r="A13" s="1">
        <v>45523</v>
      </c>
      <c r="B13">
        <v>1.460195901667E-2</v>
      </c>
      <c r="C13">
        <v>1.4365893938671132E-2</v>
      </c>
      <c r="D13">
        <v>9.7222799999999998E-3</v>
      </c>
      <c r="E13">
        <v>9.6753274361777754E-3</v>
      </c>
    </row>
    <row r="14" spans="1:5" x14ac:dyDescent="0.35">
      <c r="A14" s="1">
        <v>45524</v>
      </c>
      <c r="B14">
        <v>1.06599088333E-3</v>
      </c>
      <c r="C14">
        <v>9.2755995871810642E-4</v>
      </c>
      <c r="D14">
        <v>-1.9845800000000001E-3</v>
      </c>
      <c r="E14">
        <v>-1.9865481747165059E-3</v>
      </c>
    </row>
    <row r="15" spans="1:5" x14ac:dyDescent="0.35">
      <c r="A15" s="1">
        <v>45525</v>
      </c>
      <c r="B15">
        <v>1.95150661667E-3</v>
      </c>
      <c r="C15">
        <v>1.820129226182551E-3</v>
      </c>
      <c r="D15">
        <v>4.23968E-3</v>
      </c>
      <c r="E15">
        <v>4.2307182841846242E-3</v>
      </c>
    </row>
    <row r="16" spans="1:5" x14ac:dyDescent="0.35">
      <c r="A16" s="1">
        <v>45526</v>
      </c>
      <c r="B16">
        <v>-1.4960852983329999E-2</v>
      </c>
      <c r="C16">
        <v>-1.5249554108185627E-2</v>
      </c>
      <c r="D16">
        <v>-8.9328099999999994E-3</v>
      </c>
      <c r="E16">
        <v>-8.9729494254644684E-3</v>
      </c>
    </row>
    <row r="17" spans="1:5" x14ac:dyDescent="0.35">
      <c r="A17" s="1">
        <v>45527</v>
      </c>
      <c r="B17">
        <v>1.7270481300000001E-2</v>
      </c>
      <c r="C17">
        <v>1.6991051127165903E-2</v>
      </c>
      <c r="D17">
        <v>1.1483419999999999E-2</v>
      </c>
      <c r="E17">
        <v>1.1417986208502666E-2</v>
      </c>
    </row>
    <row r="18" spans="1:5" x14ac:dyDescent="0.35">
      <c r="A18" s="1">
        <v>45530</v>
      </c>
      <c r="B18">
        <v>-1.7320662166670001E-2</v>
      </c>
      <c r="C18">
        <v>-1.7710939273819327E-2</v>
      </c>
      <c r="D18">
        <v>-3.15372E-3</v>
      </c>
      <c r="E18">
        <v>-3.1587066155747872E-3</v>
      </c>
    </row>
    <row r="19" spans="1:5" x14ac:dyDescent="0.35">
      <c r="A19" s="1">
        <v>45531</v>
      </c>
      <c r="B19">
        <v>7.5774939833300001E-3</v>
      </c>
      <c r="C19">
        <v>7.5421501714592566E-3</v>
      </c>
      <c r="D19">
        <v>1.5952E-3</v>
      </c>
      <c r="E19">
        <v>1.5939320118754585E-3</v>
      </c>
    </row>
    <row r="20" spans="1:5" x14ac:dyDescent="0.35">
      <c r="A20" s="1">
        <v>45532</v>
      </c>
      <c r="B20">
        <v>-1.1499111500000001E-2</v>
      </c>
      <c r="C20">
        <v>-1.1635659410843791E-2</v>
      </c>
      <c r="D20">
        <v>-5.9760400000000002E-3</v>
      </c>
      <c r="E20">
        <v>-5.9939669454233853E-3</v>
      </c>
    </row>
    <row r="21" spans="1:5" x14ac:dyDescent="0.35">
      <c r="A21" s="1">
        <v>45533</v>
      </c>
      <c r="B21">
        <v>4.5254624999999998E-3</v>
      </c>
      <c r="C21">
        <v>4.4364070790991672E-3</v>
      </c>
      <c r="D21">
        <v>-3.9339999999999999E-5</v>
      </c>
      <c r="E21">
        <v>-3.9341424558025361E-5</v>
      </c>
    </row>
    <row r="22" spans="1:5" x14ac:dyDescent="0.35">
      <c r="A22" s="1">
        <v>45534</v>
      </c>
      <c r="B22">
        <v>2.9040949699999999E-2</v>
      </c>
      <c r="C22">
        <v>2.8187139531543327E-2</v>
      </c>
      <c r="D22">
        <v>1.0093059999999999E-2</v>
      </c>
      <c r="E22">
        <v>1.0042467382856683E-2</v>
      </c>
    </row>
    <row r="23" spans="1:5" x14ac:dyDescent="0.35">
      <c r="A23" s="1">
        <v>45538</v>
      </c>
      <c r="B23">
        <v>-3.8994462299999998E-2</v>
      </c>
      <c r="C23">
        <v>-4.0479148630244398E-2</v>
      </c>
      <c r="D23">
        <v>-2.1151119999999999E-2</v>
      </c>
      <c r="E23">
        <v>-2.1378012454581541E-2</v>
      </c>
    </row>
    <row r="24" spans="1:5" x14ac:dyDescent="0.35">
      <c r="A24" s="1">
        <v>45539</v>
      </c>
      <c r="B24">
        <v>5.9589012166699996E-3</v>
      </c>
      <c r="C24">
        <v>5.8508771526092698E-3</v>
      </c>
      <c r="D24">
        <v>-1.6024800000000001E-3</v>
      </c>
      <c r="E24">
        <v>-1.6037653903593241E-3</v>
      </c>
    </row>
    <row r="25" spans="1:5" x14ac:dyDescent="0.35">
      <c r="A25" s="1">
        <v>45540</v>
      </c>
      <c r="B25">
        <v>-1.235800995E-2</v>
      </c>
      <c r="C25">
        <v>-1.2499789397940648E-2</v>
      </c>
      <c r="D25">
        <v>-3.0180799999999998E-3</v>
      </c>
      <c r="E25">
        <v>-3.0226412501880655E-3</v>
      </c>
    </row>
    <row r="26" spans="1:5" x14ac:dyDescent="0.35">
      <c r="A26" s="1">
        <v>45541</v>
      </c>
      <c r="B26">
        <v>-3.8681140733329997E-2</v>
      </c>
      <c r="C26">
        <v>-4.0088887592574736E-2</v>
      </c>
      <c r="D26">
        <v>-1.7260210000000002E-2</v>
      </c>
      <c r="E26">
        <v>-1.7410901670867562E-2</v>
      </c>
    </row>
    <row r="27" spans="1:5" x14ac:dyDescent="0.35">
      <c r="A27" s="1">
        <v>45544</v>
      </c>
      <c r="B27">
        <v>2.5680715316669999E-2</v>
      </c>
      <c r="C27">
        <v>2.5304647044106732E-2</v>
      </c>
      <c r="D27">
        <v>1.1580089999999999E-2</v>
      </c>
      <c r="E27">
        <v>1.1513555690021488E-2</v>
      </c>
    </row>
    <row r="28" spans="1:5" x14ac:dyDescent="0.35">
      <c r="A28" s="1">
        <v>45545</v>
      </c>
      <c r="B28">
        <v>1.5761372499999999E-2</v>
      </c>
      <c r="C28">
        <v>1.5278071137270213E-2</v>
      </c>
      <c r="D28">
        <v>4.47263E-3</v>
      </c>
      <c r="E28">
        <v>4.4626607244899977E-3</v>
      </c>
    </row>
    <row r="29" spans="1:5" x14ac:dyDescent="0.35">
      <c r="A29" s="1">
        <v>45546</v>
      </c>
      <c r="B29">
        <v>3.5936968700000002E-2</v>
      </c>
      <c r="C29">
        <v>3.5059238732977525E-2</v>
      </c>
      <c r="D29">
        <v>1.0665050000000001E-2</v>
      </c>
      <c r="E29">
        <v>1.0608580303039005E-2</v>
      </c>
    </row>
    <row r="30" spans="1:5" x14ac:dyDescent="0.35">
      <c r="A30" s="1">
        <v>45547</v>
      </c>
      <c r="B30">
        <v>1.034364315E-2</v>
      </c>
      <c r="C30">
        <v>1.0184469966702766E-2</v>
      </c>
      <c r="D30">
        <v>7.4953199999999998E-3</v>
      </c>
      <c r="E30">
        <v>7.46737294203047E-3</v>
      </c>
    </row>
    <row r="31" spans="1:5" x14ac:dyDescent="0.35">
      <c r="A31" s="1">
        <v>45548</v>
      </c>
      <c r="B31">
        <v>6.9314647833299999E-3</v>
      </c>
      <c r="C31">
        <v>6.8574998133796817E-3</v>
      </c>
      <c r="D31">
        <v>5.4076699999999998E-3</v>
      </c>
      <c r="E31">
        <v>5.3930968783714164E-3</v>
      </c>
    </row>
    <row r="32" spans="1:5" x14ac:dyDescent="0.35">
      <c r="A32" s="1">
        <v>45551</v>
      </c>
      <c r="B32">
        <v>-3.1863566999999998E-3</v>
      </c>
      <c r="C32">
        <v>-3.2599639011875168E-3</v>
      </c>
      <c r="D32">
        <v>1.2566599999999999E-3</v>
      </c>
      <c r="E32">
        <v>1.2558720767880025E-3</v>
      </c>
    </row>
    <row r="33" spans="1:5" x14ac:dyDescent="0.35">
      <c r="A33" s="1">
        <v>45552</v>
      </c>
      <c r="B33">
        <v>-4.1483036000000001E-3</v>
      </c>
      <c r="C33">
        <v>-4.2211492455926031E-3</v>
      </c>
      <c r="D33">
        <v>2.6450999999999997E-4</v>
      </c>
      <c r="E33">
        <v>2.6447349073670164E-4</v>
      </c>
    </row>
    <row r="34" spans="1:5" x14ac:dyDescent="0.35">
      <c r="A34" s="1">
        <v>45553</v>
      </c>
      <c r="B34">
        <v>-1.041597816667E-2</v>
      </c>
      <c r="C34">
        <v>-1.0487289647791198E-2</v>
      </c>
      <c r="D34">
        <v>-2.8963999999999999E-3</v>
      </c>
      <c r="E34">
        <v>-2.9006031263851696E-3</v>
      </c>
    </row>
    <row r="35" spans="1:5" x14ac:dyDescent="0.35">
      <c r="A35" s="1">
        <v>45554</v>
      </c>
      <c r="B35">
        <v>2.7340895916670001E-2</v>
      </c>
      <c r="C35">
        <v>2.6729790498019133E-2</v>
      </c>
      <c r="D35">
        <v>1.6976789999999999E-2</v>
      </c>
      <c r="E35">
        <v>1.6834291247586949E-2</v>
      </c>
    </row>
    <row r="36" spans="1:5" x14ac:dyDescent="0.35">
      <c r="A36" s="1">
        <v>45555</v>
      </c>
      <c r="B36">
        <v>1.62439431667E-3</v>
      </c>
      <c r="C36">
        <v>1.5628753295315575E-3</v>
      </c>
      <c r="D36">
        <v>-1.94097E-3</v>
      </c>
      <c r="E36">
        <v>-1.942855451501775E-3</v>
      </c>
    </row>
    <row r="37" spans="1:5" x14ac:dyDescent="0.35">
      <c r="A37" s="1">
        <v>45558</v>
      </c>
      <c r="B37">
        <v>-1.3256729166700001E-3</v>
      </c>
      <c r="C37">
        <v>-1.422808894628369E-3</v>
      </c>
      <c r="D37">
        <v>2.80927E-3</v>
      </c>
      <c r="E37">
        <v>2.805330914357048E-3</v>
      </c>
    </row>
    <row r="38" spans="1:5" x14ac:dyDescent="0.35">
      <c r="A38" s="1">
        <v>45559</v>
      </c>
      <c r="B38">
        <v>-6.6750613666700003E-3</v>
      </c>
      <c r="C38">
        <v>-6.9651211409729836E-3</v>
      </c>
      <c r="D38">
        <v>2.5111199999999999E-3</v>
      </c>
      <c r="E38">
        <v>2.5079697029956895E-3</v>
      </c>
    </row>
    <row r="39" spans="1:5" x14ac:dyDescent="0.35">
      <c r="A39" s="1">
        <v>45560</v>
      </c>
      <c r="B39">
        <v>2.5702271499999998E-3</v>
      </c>
      <c r="C39">
        <v>2.5129432203115768E-3</v>
      </c>
      <c r="D39">
        <v>-1.86118E-3</v>
      </c>
      <c r="E39">
        <v>-1.8629115860668811E-3</v>
      </c>
    </row>
    <row r="40" spans="1:5" x14ac:dyDescent="0.35">
      <c r="A40" s="1">
        <v>45561</v>
      </c>
      <c r="B40">
        <v>1.314831473333E-2</v>
      </c>
      <c r="C40">
        <v>1.2922405588811451E-2</v>
      </c>
      <c r="D40">
        <v>4.0386099999999998E-3</v>
      </c>
      <c r="E40">
        <v>4.0304808028723289E-3</v>
      </c>
    </row>
    <row r="41" spans="1:5" x14ac:dyDescent="0.35">
      <c r="A41" s="1">
        <v>45562</v>
      </c>
      <c r="B41">
        <v>-1.559578635E-2</v>
      </c>
      <c r="C41">
        <v>-1.5925136750937468E-2</v>
      </c>
      <c r="D41">
        <v>-1.25318E-3</v>
      </c>
      <c r="E41">
        <v>-1.2539688882457197E-3</v>
      </c>
    </row>
    <row r="42" spans="1:5" x14ac:dyDescent="0.35">
      <c r="A42" s="1">
        <v>45565</v>
      </c>
      <c r="B42">
        <v>3.6960546499999998E-3</v>
      </c>
      <c r="C42">
        <v>3.6676203174596206E-3</v>
      </c>
      <c r="D42">
        <v>4.2365399999999996E-3</v>
      </c>
      <c r="E42">
        <v>4.2275934328562942E-3</v>
      </c>
    </row>
    <row r="43" spans="1:5" x14ac:dyDescent="0.35">
      <c r="A43" s="1">
        <v>45566</v>
      </c>
      <c r="B43">
        <v>-1.3707153099999999E-2</v>
      </c>
      <c r="C43">
        <v>-1.3907503529385931E-2</v>
      </c>
      <c r="D43">
        <v>-9.32411E-3</v>
      </c>
      <c r="E43">
        <v>-9.3678520838371398E-3</v>
      </c>
    </row>
    <row r="44" spans="1:5" x14ac:dyDescent="0.35">
      <c r="A44" s="1">
        <v>45567</v>
      </c>
      <c r="B44">
        <v>9.6280002666699997E-3</v>
      </c>
      <c r="C44">
        <v>9.5373260274685071E-3</v>
      </c>
      <c r="D44">
        <v>1.3838000000000001E-4</v>
      </c>
      <c r="E44">
        <v>1.3837448536698041E-4</v>
      </c>
    </row>
    <row r="45" spans="1:5" x14ac:dyDescent="0.35">
      <c r="A45" s="1">
        <v>45568</v>
      </c>
      <c r="B45">
        <v>2.3161546333299999E-3</v>
      </c>
      <c r="C45">
        <v>2.2713974744247556E-3</v>
      </c>
      <c r="D45">
        <v>-1.6814E-3</v>
      </c>
      <c r="E45">
        <v>-1.6828115331257495E-3</v>
      </c>
    </row>
    <row r="46" spans="1:5" x14ac:dyDescent="0.35">
      <c r="A46" s="1">
        <v>45569</v>
      </c>
      <c r="B46">
        <v>2.1070271599999999E-2</v>
      </c>
      <c r="C46">
        <v>2.0725700103768941E-2</v>
      </c>
      <c r="D46">
        <v>8.9702700000000007E-3</v>
      </c>
      <c r="E46">
        <v>8.9302759844378885E-3</v>
      </c>
    </row>
    <row r="47" spans="1:5" x14ac:dyDescent="0.35">
      <c r="A47" s="1">
        <v>45572</v>
      </c>
      <c r="B47">
        <v>-2.3874452500000001E-3</v>
      </c>
      <c r="C47">
        <v>-2.4326478084575106E-3</v>
      </c>
      <c r="D47">
        <v>-9.5860400000000005E-3</v>
      </c>
      <c r="E47">
        <v>-9.6322841074211688E-3</v>
      </c>
    </row>
    <row r="48" spans="1:5" x14ac:dyDescent="0.35">
      <c r="A48" s="1">
        <v>45573</v>
      </c>
      <c r="B48">
        <v>6.4887558166700004E-3</v>
      </c>
      <c r="C48">
        <v>6.3384695636334075E-3</v>
      </c>
      <c r="D48">
        <v>9.6893599999999993E-3</v>
      </c>
      <c r="E48">
        <v>9.6427168941924952E-3</v>
      </c>
    </row>
    <row r="49" spans="1:5" x14ac:dyDescent="0.35">
      <c r="A49" s="1">
        <v>45574</v>
      </c>
      <c r="B49">
        <v>6.2043089000000003E-3</v>
      </c>
      <c r="C49">
        <v>6.1120936477749742E-3</v>
      </c>
      <c r="D49">
        <v>7.1133799999999999E-3</v>
      </c>
      <c r="E49">
        <v>7.0882038963943272E-3</v>
      </c>
    </row>
    <row r="50" spans="1:5" x14ac:dyDescent="0.35">
      <c r="A50" s="1">
        <v>45575</v>
      </c>
      <c r="B50">
        <v>-9.4836766833300001E-3</v>
      </c>
      <c r="C50">
        <v>-9.6316852851842539E-3</v>
      </c>
      <c r="D50">
        <v>-2.0700800000000002E-3</v>
      </c>
      <c r="E50">
        <v>-2.0722279710147706E-3</v>
      </c>
    </row>
    <row r="51" spans="1:5" x14ac:dyDescent="0.35">
      <c r="A51" s="1">
        <v>45576</v>
      </c>
      <c r="B51">
        <v>1.1004381683330001E-2</v>
      </c>
      <c r="C51">
        <v>1.0803497783918545E-2</v>
      </c>
      <c r="D51">
        <v>6.0518500000000001E-3</v>
      </c>
      <c r="E51">
        <v>6.0336118627852325E-3</v>
      </c>
    </row>
    <row r="52" spans="1:5" x14ac:dyDescent="0.35">
      <c r="A52" s="1">
        <v>45579</v>
      </c>
      <c r="B52">
        <v>7.8908951999999994E-3</v>
      </c>
      <c r="C52">
        <v>7.6608537180144383E-3</v>
      </c>
      <c r="D52">
        <v>7.7076100000000002E-3</v>
      </c>
      <c r="E52">
        <v>7.6780609629939472E-3</v>
      </c>
    </row>
    <row r="53" spans="1:5" x14ac:dyDescent="0.35">
      <c r="A53" s="1">
        <v>45580</v>
      </c>
      <c r="B53">
        <v>-1.4030151649999999E-2</v>
      </c>
      <c r="C53">
        <v>-1.4437495916843681E-2</v>
      </c>
      <c r="D53">
        <v>-7.6094099999999996E-3</v>
      </c>
      <c r="E53">
        <v>-7.6385090687540345E-3</v>
      </c>
    </row>
    <row r="54" spans="1:5" x14ac:dyDescent="0.35">
      <c r="A54" s="1">
        <v>45581</v>
      </c>
      <c r="B54">
        <v>1.3120590466669999E-2</v>
      </c>
      <c r="C54">
        <v>1.2958579275718881E-2</v>
      </c>
      <c r="D54">
        <v>4.6790699999999996E-3</v>
      </c>
      <c r="E54">
        <v>4.6681557065759915E-3</v>
      </c>
    </row>
    <row r="55" spans="1:5" x14ac:dyDescent="0.35">
      <c r="A55" s="1">
        <v>45582</v>
      </c>
      <c r="B55">
        <v>5.1728662166699996E-3</v>
      </c>
      <c r="C55">
        <v>5.0492282500532179E-3</v>
      </c>
      <c r="D55">
        <v>-1.7116000000000001E-4</v>
      </c>
      <c r="E55">
        <v>-1.7117513483320916E-4</v>
      </c>
    </row>
    <row r="56" spans="1:5" x14ac:dyDescent="0.35">
      <c r="A56" s="1">
        <v>45583</v>
      </c>
      <c r="B56">
        <v>-6.8860126833299997E-3</v>
      </c>
      <c r="C56">
        <v>-6.977531463117889E-3</v>
      </c>
      <c r="D56">
        <v>3.9715999999999996E-3</v>
      </c>
      <c r="E56">
        <v>3.9637370431245362E-3</v>
      </c>
    </row>
    <row r="57" spans="1:5" x14ac:dyDescent="0.35">
      <c r="A57" s="1">
        <v>45586</v>
      </c>
      <c r="B57">
        <v>-1.6669090166700001E-3</v>
      </c>
      <c r="C57">
        <v>-1.7985303095035916E-3</v>
      </c>
      <c r="D57">
        <v>-1.82278E-3</v>
      </c>
      <c r="E57">
        <v>-1.8244427413089312E-3</v>
      </c>
    </row>
    <row r="58" spans="1:5" x14ac:dyDescent="0.35">
      <c r="A58" s="1">
        <v>45587</v>
      </c>
      <c r="B58">
        <v>-1.11007218333E-3</v>
      </c>
      <c r="C58">
        <v>-1.197108320515937E-3</v>
      </c>
      <c r="D58">
        <v>-4.7489E-4</v>
      </c>
      <c r="E58">
        <v>-4.7500338350551163E-4</v>
      </c>
    </row>
    <row r="59" spans="1:5" x14ac:dyDescent="0.35">
      <c r="A59" s="1">
        <v>45588</v>
      </c>
      <c r="B59">
        <v>-1.2169912316670001E-2</v>
      </c>
      <c r="C59">
        <v>-1.2300272166594734E-2</v>
      </c>
      <c r="D59">
        <v>-9.1912799999999996E-3</v>
      </c>
      <c r="E59">
        <v>-9.2337774119530536E-3</v>
      </c>
    </row>
    <row r="60" spans="1:5" x14ac:dyDescent="0.35">
      <c r="A60" s="1">
        <v>45589</v>
      </c>
      <c r="B60">
        <v>-4.5800375166699997E-3</v>
      </c>
      <c r="C60">
        <v>-4.6109275799334779E-3</v>
      </c>
      <c r="D60">
        <v>2.1457799999999999E-3</v>
      </c>
      <c r="E60">
        <v>2.143483186928571E-3</v>
      </c>
    </row>
    <row r="61" spans="1:5" x14ac:dyDescent="0.35">
      <c r="A61" s="1">
        <v>45590</v>
      </c>
      <c r="B61">
        <v>1.74208645E-3</v>
      </c>
      <c r="C61">
        <v>1.6954378106001419E-3</v>
      </c>
      <c r="D61">
        <v>-2.9949000000000002E-4</v>
      </c>
      <c r="E61">
        <v>-2.9953572187414154E-4</v>
      </c>
    </row>
    <row r="62" spans="1:5" x14ac:dyDescent="0.35">
      <c r="A62" s="1">
        <v>45593</v>
      </c>
      <c r="B62">
        <v>1.1292941799999999E-2</v>
      </c>
      <c r="C62">
        <v>1.1176425015093049E-2</v>
      </c>
      <c r="D62">
        <v>2.65146E-3</v>
      </c>
      <c r="E62">
        <v>2.6479514493707988E-3</v>
      </c>
    </row>
    <row r="63" spans="1:5" x14ac:dyDescent="0.35">
      <c r="A63" s="1">
        <v>45594</v>
      </c>
      <c r="B63">
        <v>1.5942392033330002E-2</v>
      </c>
      <c r="C63">
        <v>1.5634798959663607E-2</v>
      </c>
      <c r="D63">
        <v>1.61414E-3</v>
      </c>
      <c r="E63">
        <v>1.6128426925638532E-3</v>
      </c>
    </row>
    <row r="64" spans="1:5" x14ac:dyDescent="0.35">
      <c r="A64" s="1">
        <v>45595</v>
      </c>
      <c r="B64">
        <v>-2.749930855E-2</v>
      </c>
      <c r="C64">
        <v>-2.9007662479501078E-2</v>
      </c>
      <c r="D64">
        <v>-3.3002299999999999E-3</v>
      </c>
      <c r="E64">
        <v>-3.3056916281390038E-3</v>
      </c>
    </row>
    <row r="65" spans="1:5" x14ac:dyDescent="0.35">
      <c r="A65" s="1">
        <v>45596</v>
      </c>
      <c r="B65">
        <v>-2.2951484866670001E-2</v>
      </c>
      <c r="C65">
        <v>-2.3302288653009928E-2</v>
      </c>
      <c r="D65">
        <v>-1.8614749999999999E-2</v>
      </c>
      <c r="E65">
        <v>-1.8790182599519714E-2</v>
      </c>
    </row>
    <row r="66" spans="1:5" x14ac:dyDescent="0.35">
      <c r="A66" s="1">
        <v>45597</v>
      </c>
      <c r="B66">
        <v>6.2549427333300003E-3</v>
      </c>
      <c r="C66">
        <v>5.9387496495940809E-3</v>
      </c>
      <c r="D66">
        <v>4.0925800000000002E-3</v>
      </c>
      <c r="E66">
        <v>4.0842263302362366E-3</v>
      </c>
    </row>
    <row r="67" spans="1:5" x14ac:dyDescent="0.35">
      <c r="A67" s="1">
        <v>45600</v>
      </c>
      <c r="B67">
        <v>-5.9776116999999997E-3</v>
      </c>
      <c r="C67">
        <v>-6.014087280007299E-3</v>
      </c>
      <c r="D67">
        <v>-2.81211E-3</v>
      </c>
      <c r="E67">
        <v>-2.8160686495113905E-3</v>
      </c>
    </row>
    <row r="68" spans="1:5" x14ac:dyDescent="0.35">
      <c r="A68" s="1">
        <v>45601</v>
      </c>
      <c r="B68">
        <v>1.631844196667E-2</v>
      </c>
      <c r="C68">
        <v>1.6102784201482399E-2</v>
      </c>
      <c r="D68">
        <v>1.2265679999999999E-2</v>
      </c>
      <c r="E68">
        <v>1.219106130274787E-2</v>
      </c>
    </row>
    <row r="69" spans="1:5" x14ac:dyDescent="0.35">
      <c r="A69" s="1">
        <v>45602</v>
      </c>
      <c r="B69">
        <v>2.9528103466670001E-2</v>
      </c>
      <c r="C69">
        <v>2.8578044836960054E-2</v>
      </c>
      <c r="D69">
        <v>2.529588E-2</v>
      </c>
      <c r="E69">
        <v>2.4981233838896749E-2</v>
      </c>
    </row>
    <row r="70" spans="1:5" x14ac:dyDescent="0.35">
      <c r="A70" s="1">
        <v>45603</v>
      </c>
      <c r="B70">
        <v>1.4409226833329999E-2</v>
      </c>
      <c r="C70">
        <v>1.4037845353328297E-2</v>
      </c>
      <c r="D70">
        <v>7.4312199999999997E-3</v>
      </c>
      <c r="E70">
        <v>7.4037444129892429E-3</v>
      </c>
    </row>
    <row r="71" spans="1:5" x14ac:dyDescent="0.35">
      <c r="A71" s="1">
        <v>45604</v>
      </c>
      <c r="B71">
        <v>6.2234236333300001E-3</v>
      </c>
      <c r="C71">
        <v>6.0575763762607876E-3</v>
      </c>
      <c r="D71">
        <v>3.75684E-3</v>
      </c>
      <c r="E71">
        <v>3.7498038697994338E-3</v>
      </c>
    </row>
    <row r="72" spans="1:5" x14ac:dyDescent="0.35">
      <c r="A72" s="1">
        <v>45607</v>
      </c>
      <c r="B72">
        <v>-2.7793309666700001E-3</v>
      </c>
      <c r="C72">
        <v>-2.8968858161440799E-3</v>
      </c>
      <c r="D72">
        <v>9.6904999999999995E-4</v>
      </c>
      <c r="E72">
        <v>9.6858443383637458E-4</v>
      </c>
    </row>
    <row r="73" spans="1:5" x14ac:dyDescent="0.35">
      <c r="A73" s="1">
        <v>45608</v>
      </c>
      <c r="B73">
        <v>-1.1585756266669999E-2</v>
      </c>
      <c r="C73">
        <v>-1.1704472728837996E-2</v>
      </c>
      <c r="D73">
        <v>-2.8926799999999999E-3</v>
      </c>
      <c r="E73">
        <v>-2.8968743715660776E-3</v>
      </c>
    </row>
    <row r="74" spans="1:5" x14ac:dyDescent="0.35">
      <c r="A74" s="1">
        <v>45609</v>
      </c>
      <c r="B74">
        <v>-1.4526034950000001E-2</v>
      </c>
      <c r="C74">
        <v>-1.4701823788289358E-2</v>
      </c>
      <c r="D74">
        <v>2.3228999999999999E-4</v>
      </c>
      <c r="E74">
        <v>2.322595101076364E-4</v>
      </c>
    </row>
    <row r="75" spans="1:5" x14ac:dyDescent="0.35">
      <c r="A75" s="1">
        <v>45610</v>
      </c>
      <c r="B75">
        <v>-7.9887798500000006E-3</v>
      </c>
      <c r="C75">
        <v>-8.1087005732656189E-3</v>
      </c>
      <c r="D75">
        <v>-6.0497399999999996E-3</v>
      </c>
      <c r="E75">
        <v>-6.0681150291174617E-3</v>
      </c>
    </row>
    <row r="76" spans="1:5" x14ac:dyDescent="0.35">
      <c r="A76" s="1">
        <v>45611</v>
      </c>
      <c r="B76">
        <v>-2.3983493316670001E-2</v>
      </c>
      <c r="C76">
        <v>-2.445459328357498E-2</v>
      </c>
      <c r="D76">
        <v>-1.320352E-2</v>
      </c>
      <c r="E76">
        <v>-1.3291463960568205E-2</v>
      </c>
    </row>
    <row r="77" spans="1:5" x14ac:dyDescent="0.35">
      <c r="A77" s="1">
        <v>45614</v>
      </c>
      <c r="B77">
        <v>3.8280694000000001E-3</v>
      </c>
      <c r="C77">
        <v>3.6824819228189359E-3</v>
      </c>
      <c r="D77">
        <v>3.9178099999999999E-3</v>
      </c>
      <c r="E77">
        <v>3.9101598241076656E-3</v>
      </c>
    </row>
    <row r="78" spans="1:5" x14ac:dyDescent="0.35">
      <c r="A78" s="1">
        <v>45615</v>
      </c>
      <c r="B78">
        <v>1.83371673333E-3</v>
      </c>
      <c r="C78">
        <v>1.8272220243767021E-3</v>
      </c>
      <c r="D78">
        <v>3.9636100000000002E-3</v>
      </c>
      <c r="E78">
        <v>3.9557737052673715E-3</v>
      </c>
    </row>
    <row r="79" spans="1:5" x14ac:dyDescent="0.35">
      <c r="A79" s="1">
        <v>45616</v>
      </c>
      <c r="B79">
        <v>9.9857026666999994E-4</v>
      </c>
      <c r="C79">
        <v>8.6048796559286961E-4</v>
      </c>
      <c r="D79">
        <v>2.1970000000000001E-5</v>
      </c>
      <c r="E79">
        <v>2.1970426117316337E-5</v>
      </c>
    </row>
    <row r="80" spans="1:5" x14ac:dyDescent="0.35">
      <c r="A80" s="1">
        <v>45617</v>
      </c>
      <c r="B80">
        <v>9.9370979666699999E-3</v>
      </c>
      <c r="C80">
        <v>9.8046887288918642E-3</v>
      </c>
      <c r="D80">
        <v>5.3404400000000001E-3</v>
      </c>
      <c r="E80">
        <v>5.3262353051749837E-3</v>
      </c>
    </row>
    <row r="81" spans="1:5" x14ac:dyDescent="0.35">
      <c r="A81" s="1">
        <v>45618</v>
      </c>
      <c r="B81">
        <v>4.8737572000000003E-3</v>
      </c>
      <c r="C81">
        <v>4.8022839956030463E-3</v>
      </c>
      <c r="D81">
        <v>3.4679799999999998E-3</v>
      </c>
      <c r="E81">
        <v>3.4619792004100735E-3</v>
      </c>
    </row>
    <row r="82" spans="1:5" x14ac:dyDescent="0.35">
      <c r="A82" s="1">
        <v>45621</v>
      </c>
      <c r="B82">
        <v>8.9401480000000002E-3</v>
      </c>
      <c r="C82">
        <v>8.8748025568871017E-3</v>
      </c>
      <c r="D82">
        <v>3.0204300000000002E-3</v>
      </c>
      <c r="E82">
        <v>3.015882072251307E-3</v>
      </c>
    </row>
    <row r="83" spans="1:5" x14ac:dyDescent="0.35">
      <c r="A83" s="1">
        <v>45622</v>
      </c>
      <c r="B83">
        <v>4.5619641666699998E-3</v>
      </c>
      <c r="C83">
        <v>4.3357504417786052E-3</v>
      </c>
      <c r="D83">
        <v>5.7220400000000003E-3</v>
      </c>
      <c r="E83">
        <v>5.7057361888066833E-3</v>
      </c>
    </row>
    <row r="84" spans="1:5" x14ac:dyDescent="0.35">
      <c r="A84" s="1">
        <v>45623</v>
      </c>
      <c r="B84">
        <v>-1.177942635E-2</v>
      </c>
      <c r="C84">
        <v>-1.1969258036354812E-2</v>
      </c>
      <c r="D84">
        <v>-3.8013000000000001E-3</v>
      </c>
      <c r="E84">
        <v>-3.8085396153747638E-3</v>
      </c>
    </row>
    <row r="85" spans="1:5" x14ac:dyDescent="0.35">
      <c r="A85" s="1">
        <v>45625</v>
      </c>
      <c r="B85">
        <v>1.040732871667E-2</v>
      </c>
      <c r="C85">
        <v>1.0309892389976904E-2</v>
      </c>
      <c r="D85">
        <v>5.6078400000000002E-3</v>
      </c>
      <c r="E85">
        <v>5.5921788939180331E-3</v>
      </c>
    </row>
    <row r="86" spans="1:5" x14ac:dyDescent="0.35">
      <c r="A86" s="1">
        <v>45628</v>
      </c>
      <c r="B86">
        <v>1.8421612550000001E-2</v>
      </c>
      <c r="C86">
        <v>1.8083731265922318E-2</v>
      </c>
      <c r="D86">
        <v>2.44845E-3</v>
      </c>
      <c r="E86">
        <v>2.4454606033056034E-3</v>
      </c>
    </row>
    <row r="87" spans="1:5" x14ac:dyDescent="0.35">
      <c r="A87" s="1">
        <v>45629</v>
      </c>
      <c r="B87">
        <v>7.3387858332999995E-4</v>
      </c>
      <c r="C87">
        <v>6.830517378174592E-4</v>
      </c>
      <c r="D87">
        <v>4.5145E-4</v>
      </c>
      <c r="E87">
        <v>4.5135046310470323E-4</v>
      </c>
    </row>
    <row r="88" spans="1:5" x14ac:dyDescent="0.35">
      <c r="A88" s="1">
        <v>45630</v>
      </c>
      <c r="B88">
        <v>4.5393137883329999E-2</v>
      </c>
      <c r="C88">
        <v>4.1427370406049588E-2</v>
      </c>
      <c r="D88">
        <v>6.0513600000000004E-3</v>
      </c>
      <c r="E88">
        <v>6.0331237505021089E-3</v>
      </c>
    </row>
    <row r="89" spans="1:5" x14ac:dyDescent="0.35">
      <c r="A89" s="1">
        <v>45631</v>
      </c>
      <c r="B89">
        <v>-1.2303653866670001E-2</v>
      </c>
      <c r="C89">
        <v>-1.2478677914998272E-2</v>
      </c>
      <c r="D89">
        <v>-1.8697099999999999E-3</v>
      </c>
      <c r="E89">
        <v>-1.8714648272306858E-3</v>
      </c>
    </row>
    <row r="90" spans="1:5" x14ac:dyDescent="0.35">
      <c r="A90" s="1">
        <v>45632</v>
      </c>
      <c r="B90">
        <v>8.9773780333299996E-3</v>
      </c>
      <c r="C90">
        <v>8.703121870326137E-3</v>
      </c>
      <c r="D90">
        <v>2.4954299999999999E-3</v>
      </c>
      <c r="E90">
        <v>2.4923196558417739E-3</v>
      </c>
    </row>
    <row r="91" spans="1:5" x14ac:dyDescent="0.35">
      <c r="A91" s="1">
        <v>45635</v>
      </c>
      <c r="B91">
        <v>-2.944748225E-2</v>
      </c>
      <c r="C91">
        <v>-3.0120639741737384E-2</v>
      </c>
      <c r="D91">
        <v>-6.1442299999999997E-3</v>
      </c>
      <c r="E91">
        <v>-6.1631802121963038E-3</v>
      </c>
    </row>
    <row r="92" spans="1:5" x14ac:dyDescent="0.35">
      <c r="A92" s="1">
        <v>45636</v>
      </c>
      <c r="B92">
        <v>-6.7685536000000003E-3</v>
      </c>
      <c r="C92">
        <v>-6.9975271098345823E-3</v>
      </c>
      <c r="D92">
        <v>-2.9638899999999998E-3</v>
      </c>
      <c r="E92">
        <v>-2.9682940713744561E-3</v>
      </c>
    </row>
    <row r="93" spans="1:5" x14ac:dyDescent="0.35">
      <c r="A93" s="1">
        <v>45637</v>
      </c>
      <c r="B93">
        <v>2.1644223416670001E-2</v>
      </c>
      <c r="C93">
        <v>2.1104883483117703E-2</v>
      </c>
      <c r="D93">
        <v>8.1658200000000007E-3</v>
      </c>
      <c r="E93">
        <v>8.1326619328853031E-3</v>
      </c>
    </row>
    <row r="94" spans="1:5" x14ac:dyDescent="0.35">
      <c r="A94" s="1">
        <v>45638</v>
      </c>
      <c r="B94">
        <v>-9.0216748833299998E-3</v>
      </c>
      <c r="C94">
        <v>-9.1056732906118574E-3</v>
      </c>
      <c r="D94">
        <v>-5.4140300000000002E-3</v>
      </c>
      <c r="E94">
        <v>-5.4287410919564485E-3</v>
      </c>
    </row>
    <row r="95" spans="1:5" x14ac:dyDescent="0.35">
      <c r="A95" s="1">
        <v>45639</v>
      </c>
      <c r="B95">
        <v>5.6742906016670001E-2</v>
      </c>
      <c r="C95">
        <v>5.1469948595573023E-2</v>
      </c>
      <c r="D95">
        <v>-2.6440000000000001E-5</v>
      </c>
      <c r="E95">
        <v>-2.6441167577431051E-5</v>
      </c>
    </row>
    <row r="96" spans="1:5" x14ac:dyDescent="0.35">
      <c r="A96" s="1">
        <v>45642</v>
      </c>
      <c r="B96">
        <v>2.3188674199999999E-2</v>
      </c>
      <c r="C96">
        <v>2.2106766034340006E-2</v>
      </c>
      <c r="D96">
        <v>3.7993200000000001E-3</v>
      </c>
      <c r="E96">
        <v>3.7921163249597686E-3</v>
      </c>
    </row>
    <row r="97" spans="1:5" x14ac:dyDescent="0.35">
      <c r="A97" s="1">
        <v>45643</v>
      </c>
      <c r="B97">
        <v>-2.548049993333E-2</v>
      </c>
      <c r="C97">
        <v>-2.6536314271272912E-2</v>
      </c>
      <c r="D97">
        <v>-3.8639600000000001E-3</v>
      </c>
      <c r="E97">
        <v>-3.871444022762897E-3</v>
      </c>
    </row>
    <row r="98" spans="1:5" x14ac:dyDescent="0.35">
      <c r="A98" s="1">
        <v>45644</v>
      </c>
      <c r="B98">
        <v>-4.1623689833330001E-2</v>
      </c>
      <c r="C98">
        <v>-4.2709243039362459E-2</v>
      </c>
      <c r="D98">
        <v>-2.9492890000000001E-2</v>
      </c>
      <c r="E98">
        <v>-2.9936554508987644E-2</v>
      </c>
    </row>
    <row r="99" spans="1:5" x14ac:dyDescent="0.35">
      <c r="A99" s="1">
        <v>45645</v>
      </c>
      <c r="B99">
        <v>2.89063603333E-3</v>
      </c>
      <c r="C99">
        <v>2.6410545277918435E-3</v>
      </c>
      <c r="D99">
        <v>-8.6510000000000005E-4</v>
      </c>
      <c r="E99">
        <v>-8.6547345775283581E-4</v>
      </c>
    </row>
    <row r="100" spans="1:5" x14ac:dyDescent="0.35">
      <c r="A100" s="1">
        <v>45646</v>
      </c>
      <c r="B100">
        <v>1.352395651667E-2</v>
      </c>
      <c r="C100">
        <v>1.340770560186349E-2</v>
      </c>
      <c r="D100">
        <v>1.0869119999999999E-2</v>
      </c>
      <c r="E100">
        <v>1.0810476252410451E-2</v>
      </c>
    </row>
    <row r="101" spans="1:5" x14ac:dyDescent="0.35">
      <c r="A101" s="1">
        <v>45649</v>
      </c>
      <c r="B101">
        <v>2.5050125600000001E-2</v>
      </c>
      <c r="C101">
        <v>2.452875006430083E-2</v>
      </c>
      <c r="D101">
        <v>7.2873199999999999E-3</v>
      </c>
      <c r="E101">
        <v>7.2608954754625398E-3</v>
      </c>
    </row>
    <row r="102" spans="1:5" x14ac:dyDescent="0.35">
      <c r="A102" s="1">
        <v>45650</v>
      </c>
      <c r="B102">
        <v>1.5000671966669999E-2</v>
      </c>
      <c r="C102">
        <v>1.4843971490389081E-2</v>
      </c>
      <c r="D102">
        <v>1.1042720000000001E-2</v>
      </c>
      <c r="E102">
        <v>1.0982197273831982E-2</v>
      </c>
    </row>
    <row r="103" spans="1:5" x14ac:dyDescent="0.35">
      <c r="A103" s="1">
        <v>45652</v>
      </c>
      <c r="B103">
        <v>2.08723115E-3</v>
      </c>
      <c r="C103">
        <v>2.0322257781276915E-3</v>
      </c>
      <c r="D103">
        <v>-4.0562999999999998E-4</v>
      </c>
      <c r="E103">
        <v>-4.0570874146761795E-4</v>
      </c>
    </row>
    <row r="104" spans="1:5" x14ac:dyDescent="0.35">
      <c r="A104" s="1">
        <v>45653</v>
      </c>
      <c r="B104">
        <v>-1.037205645E-2</v>
      </c>
      <c r="C104">
        <v>-1.0445894778828941E-2</v>
      </c>
      <c r="D104">
        <v>-1.105574E-2</v>
      </c>
      <c r="E104">
        <v>-1.111730467559637E-2</v>
      </c>
    </row>
    <row r="105" spans="1:5" x14ac:dyDescent="0.35">
      <c r="A105" s="1">
        <v>45656</v>
      </c>
      <c r="B105">
        <v>-1.658699575E-2</v>
      </c>
      <c r="C105">
        <v>-1.6742142845307961E-2</v>
      </c>
      <c r="D105">
        <v>-1.070201E-2</v>
      </c>
      <c r="E105">
        <v>-1.0759690191101182E-2</v>
      </c>
    </row>
    <row r="106" spans="1:5" x14ac:dyDescent="0.35">
      <c r="A106" s="1">
        <v>45657</v>
      </c>
      <c r="B106">
        <v>-7.0111502499999997E-3</v>
      </c>
      <c r="C106">
        <v>-7.0586993978540083E-3</v>
      </c>
      <c r="D106">
        <v>-4.2847900000000001E-3</v>
      </c>
      <c r="E106">
        <v>-4.2939964541345611E-3</v>
      </c>
    </row>
    <row r="107" spans="1:5" x14ac:dyDescent="0.35">
      <c r="A107" s="1">
        <v>45659</v>
      </c>
      <c r="B107">
        <v>5.9393432166700002E-3</v>
      </c>
      <c r="C107">
        <v>5.864398624304548E-3</v>
      </c>
      <c r="D107">
        <v>-2.2238700000000002E-3</v>
      </c>
      <c r="E107">
        <v>-2.2263497925529528E-3</v>
      </c>
    </row>
    <row r="108" spans="1:5" x14ac:dyDescent="0.35">
      <c r="A108" s="1">
        <v>45660</v>
      </c>
      <c r="B108">
        <v>1.744384853333E-2</v>
      </c>
      <c r="C108">
        <v>1.7161315930196364E-2</v>
      </c>
      <c r="D108">
        <v>1.259596E-2</v>
      </c>
      <c r="E108">
        <v>1.2517287272659085E-2</v>
      </c>
    </row>
    <row r="109" spans="1:5" x14ac:dyDescent="0.35">
      <c r="A109" s="1">
        <v>45663</v>
      </c>
      <c r="B109">
        <v>4.2465484333299996E-3</v>
      </c>
      <c r="C109">
        <v>4.0854622192607638E-3</v>
      </c>
      <c r="D109">
        <v>5.5380999999999998E-3</v>
      </c>
      <c r="E109">
        <v>5.5228222624888485E-3</v>
      </c>
    </row>
    <row r="110" spans="1:5" x14ac:dyDescent="0.35">
      <c r="A110" s="1">
        <v>45664</v>
      </c>
      <c r="B110">
        <v>-1.10950744E-2</v>
      </c>
      <c r="C110">
        <v>-1.1269161186766097E-2</v>
      </c>
      <c r="D110">
        <v>-1.11039E-2</v>
      </c>
      <c r="E110">
        <v>-1.1166004769812079E-2</v>
      </c>
    </row>
    <row r="111" spans="1:5" x14ac:dyDescent="0.35">
      <c r="A111" s="1">
        <v>45665</v>
      </c>
      <c r="B111">
        <v>1.2789143332999999E-4</v>
      </c>
      <c r="C111">
        <v>-8.4827793613652502E-5</v>
      </c>
      <c r="D111">
        <v>1.56032E-3</v>
      </c>
      <c r="E111">
        <v>1.5591077352826652E-3</v>
      </c>
    </row>
    <row r="112" spans="1:5" x14ac:dyDescent="0.35">
      <c r="A112" s="1">
        <v>45667</v>
      </c>
      <c r="B112">
        <v>-2.22580889E-2</v>
      </c>
      <c r="C112">
        <v>-2.2713199719694415E-2</v>
      </c>
      <c r="D112">
        <v>-1.5411650000000001E-2</v>
      </c>
      <c r="E112">
        <v>-1.5531644353894208E-2</v>
      </c>
    </row>
    <row r="113" spans="1:5" x14ac:dyDescent="0.35">
      <c r="A113" s="1">
        <v>45670</v>
      </c>
      <c r="B113">
        <v>4.9584139333300001E-3</v>
      </c>
      <c r="C113">
        <v>4.9277830119209909E-3</v>
      </c>
      <c r="D113">
        <v>1.57541E-3</v>
      </c>
      <c r="E113">
        <v>1.5741742695762329E-3</v>
      </c>
    </row>
    <row r="114" spans="1:5" x14ac:dyDescent="0.35">
      <c r="A114" s="1">
        <v>45671</v>
      </c>
      <c r="B114">
        <v>-1.0045607450000001E-2</v>
      </c>
      <c r="C114">
        <v>-1.0448892346536958E-2</v>
      </c>
      <c r="D114">
        <v>1.1462899999999999E-3</v>
      </c>
      <c r="E114">
        <v>1.1456334044925851E-3</v>
      </c>
    </row>
    <row r="115" spans="1:5" x14ac:dyDescent="0.35">
      <c r="A115" s="1">
        <v>45672</v>
      </c>
      <c r="B115">
        <v>2.0084047850000002E-2</v>
      </c>
      <c r="C115">
        <v>1.9798017106731101E-2</v>
      </c>
      <c r="D115">
        <v>1.8312789999999999E-2</v>
      </c>
      <c r="E115">
        <v>1.8147132985426716E-2</v>
      </c>
    </row>
    <row r="116" spans="1:5" x14ac:dyDescent="0.35">
      <c r="A116" s="1">
        <v>45673</v>
      </c>
      <c r="B116">
        <v>3.6757629833299998E-3</v>
      </c>
      <c r="C116">
        <v>3.6249318489738592E-3</v>
      </c>
      <c r="D116">
        <v>-2.1126399999999998E-3</v>
      </c>
      <c r="E116">
        <v>-2.1148717634666895E-3</v>
      </c>
    </row>
    <row r="117" spans="1:5" x14ac:dyDescent="0.35">
      <c r="A117" s="1">
        <v>45674</v>
      </c>
      <c r="B117">
        <v>1.507054931667E-2</v>
      </c>
      <c r="C117">
        <v>1.4461386247815684E-2</v>
      </c>
      <c r="D117">
        <v>9.9910099999999998E-3</v>
      </c>
      <c r="E117">
        <v>9.9414259357241096E-3</v>
      </c>
    </row>
    <row r="118" spans="1:5" x14ac:dyDescent="0.35">
      <c r="A118" s="1">
        <v>45678</v>
      </c>
      <c r="B118">
        <v>1.061489795E-2</v>
      </c>
      <c r="C118">
        <v>1.0513259496239423E-2</v>
      </c>
      <c r="D118">
        <v>8.7682100000000002E-3</v>
      </c>
      <c r="E118">
        <v>8.7299967522312897E-3</v>
      </c>
    </row>
    <row r="119" spans="1:5" x14ac:dyDescent="0.35">
      <c r="A119" s="1">
        <v>45679</v>
      </c>
      <c r="B119">
        <v>9.1742378166700007E-3</v>
      </c>
      <c r="C119">
        <v>9.1153826240634919E-3</v>
      </c>
      <c r="D119">
        <v>6.1379599999999996E-3</v>
      </c>
      <c r="E119">
        <v>6.1192005774427091E-3</v>
      </c>
    </row>
    <row r="120" spans="1:5" x14ac:dyDescent="0.35">
      <c r="A120" s="1">
        <v>45680</v>
      </c>
      <c r="B120">
        <v>6.7964773999999997E-3</v>
      </c>
      <c r="C120">
        <v>6.7387546170793776E-3</v>
      </c>
      <c r="D120">
        <v>5.3135099999999996E-3</v>
      </c>
      <c r="E120">
        <v>5.2994450977238887E-3</v>
      </c>
    </row>
    <row r="121" spans="1:5" x14ac:dyDescent="0.35">
      <c r="A121" s="1">
        <v>45681</v>
      </c>
      <c r="B121">
        <v>2.8809677333299999E-3</v>
      </c>
      <c r="C121">
        <v>2.762156409106912E-3</v>
      </c>
      <c r="D121">
        <v>-2.8551800000000001E-3</v>
      </c>
      <c r="E121">
        <v>-2.8592607828964826E-3</v>
      </c>
    </row>
    <row r="122" spans="1:5" x14ac:dyDescent="0.35">
      <c r="A122" s="1">
        <v>45684</v>
      </c>
      <c r="B122">
        <v>-6.6985999216670006E-2</v>
      </c>
      <c r="C122">
        <v>-7.3794741222744667E-2</v>
      </c>
      <c r="D122">
        <v>-1.4580640000000001E-2</v>
      </c>
      <c r="E122">
        <v>-1.4687984883634318E-2</v>
      </c>
    </row>
    <row r="123" spans="1:5" x14ac:dyDescent="0.35">
      <c r="A123" s="1">
        <v>45685</v>
      </c>
      <c r="B123">
        <v>8.6332023833299992E-3</v>
      </c>
      <c r="C123">
        <v>8.4703394036807021E-3</v>
      </c>
      <c r="D123">
        <v>9.2178E-3</v>
      </c>
      <c r="E123">
        <v>9.1755762546756169E-3</v>
      </c>
    </row>
    <row r="124" spans="1:5" x14ac:dyDescent="0.35">
      <c r="A124" s="1">
        <v>45686</v>
      </c>
      <c r="B124">
        <v>8.0674524333299996E-3</v>
      </c>
      <c r="C124">
        <v>7.9335676662689505E-3</v>
      </c>
      <c r="D124">
        <v>-4.6788699999999999E-3</v>
      </c>
      <c r="E124">
        <v>-4.6898535700950032E-3</v>
      </c>
    </row>
    <row r="125" spans="1:5" x14ac:dyDescent="0.35">
      <c r="A125" s="1">
        <v>45687</v>
      </c>
      <c r="B125">
        <v>2.4672307533329999E-2</v>
      </c>
      <c r="C125">
        <v>2.4308970406343191E-2</v>
      </c>
      <c r="D125">
        <v>5.2754400000000002E-3</v>
      </c>
      <c r="E125">
        <v>5.2615707224358387E-3</v>
      </c>
    </row>
    <row r="126" spans="1:5" x14ac:dyDescent="0.35">
      <c r="A126" s="1">
        <v>45688</v>
      </c>
      <c r="B126">
        <v>2.2602301666999999E-4</v>
      </c>
      <c r="C126">
        <v>5.5359288262399244E-5</v>
      </c>
      <c r="D126">
        <v>-5.0467999999999997E-3</v>
      </c>
      <c r="E126">
        <v>-5.0595812914254659E-3</v>
      </c>
    </row>
    <row r="127" spans="1:5" x14ac:dyDescent="0.35">
      <c r="A127" s="1">
        <v>45691</v>
      </c>
      <c r="B127">
        <v>-2.7039023333300001E-3</v>
      </c>
      <c r="C127">
        <v>-2.7585122652911006E-3</v>
      </c>
      <c r="D127">
        <v>-7.6086000000000001E-3</v>
      </c>
      <c r="E127">
        <v>-7.637696973119063E-3</v>
      </c>
    </row>
    <row r="128" spans="1:5" x14ac:dyDescent="0.35">
      <c r="A128" s="1">
        <v>45692</v>
      </c>
      <c r="B128">
        <v>8.0709588166700003E-3</v>
      </c>
      <c r="C128">
        <v>7.7328616690214872E-3</v>
      </c>
      <c r="D128">
        <v>7.2248700000000004E-3</v>
      </c>
      <c r="E128">
        <v>7.1988974883324779E-3</v>
      </c>
    </row>
    <row r="129" spans="1:5" x14ac:dyDescent="0.35">
      <c r="A129" s="1">
        <v>45693</v>
      </c>
      <c r="B129">
        <v>1.4813186650000001E-2</v>
      </c>
      <c r="C129">
        <v>1.3954195151865849E-2</v>
      </c>
      <c r="D129">
        <v>3.9086600000000004E-3</v>
      </c>
      <c r="E129">
        <v>3.9010377290886913E-3</v>
      </c>
    </row>
    <row r="130" spans="1:5" x14ac:dyDescent="0.35">
      <c r="A130" s="1">
        <v>45694</v>
      </c>
      <c r="B130">
        <v>5.2123328500000001E-3</v>
      </c>
      <c r="C130">
        <v>5.0478846826587272E-3</v>
      </c>
      <c r="D130">
        <v>3.6443199999999999E-3</v>
      </c>
      <c r="E130">
        <v>3.637700027498819E-3</v>
      </c>
    </row>
    <row r="131" spans="1:5" x14ac:dyDescent="0.35">
      <c r="A131" s="1">
        <v>45695</v>
      </c>
      <c r="B131">
        <v>-2.0637613333330002E-2</v>
      </c>
      <c r="C131">
        <v>-2.1225751395604207E-2</v>
      </c>
      <c r="D131">
        <v>-9.4648400000000004E-3</v>
      </c>
      <c r="E131">
        <v>-9.5099134821077444E-3</v>
      </c>
    </row>
    <row r="132" spans="1:5" x14ac:dyDescent="0.35">
      <c r="A132" s="1">
        <v>45698</v>
      </c>
      <c r="B132">
        <v>1.166946095E-2</v>
      </c>
      <c r="C132">
        <v>1.1359302324016279E-2</v>
      </c>
      <c r="D132">
        <v>6.71259E-3</v>
      </c>
      <c r="E132">
        <v>6.6901608481498556E-3</v>
      </c>
    </row>
    <row r="133" spans="1:5" x14ac:dyDescent="0.35">
      <c r="A133" s="1">
        <v>45699</v>
      </c>
      <c r="B133">
        <v>-5.8589563333300001E-3</v>
      </c>
      <c r="C133">
        <v>-5.9544982516796423E-3</v>
      </c>
      <c r="D133">
        <v>3.3956999999999998E-4</v>
      </c>
      <c r="E133">
        <v>3.3951548500248807E-4</v>
      </c>
    </row>
    <row r="134" spans="1:5" x14ac:dyDescent="0.35">
      <c r="A134" s="1">
        <v>45700</v>
      </c>
      <c r="B134">
        <v>-3.5973668333299999E-3</v>
      </c>
      <c r="C134">
        <v>-3.7167953786555272E-3</v>
      </c>
      <c r="D134">
        <v>-2.7239E-3</v>
      </c>
      <c r="E134">
        <v>-2.7276186894511618E-3</v>
      </c>
    </row>
    <row r="135" spans="1:5" x14ac:dyDescent="0.35">
      <c r="A135" s="1">
        <v>45701</v>
      </c>
      <c r="B135">
        <v>-9.3955813332999999E-4</v>
      </c>
      <c r="C135">
        <v>-9.807241051105291E-4</v>
      </c>
      <c r="D135">
        <v>1.0426360000000001E-2</v>
      </c>
      <c r="E135">
        <v>1.0372377459622351E-2</v>
      </c>
    </row>
    <row r="136" spans="1:5" x14ac:dyDescent="0.35">
      <c r="A136" s="1">
        <v>45702</v>
      </c>
      <c r="B136">
        <v>6.1070804999999997E-4</v>
      </c>
      <c r="C136">
        <v>4.2064562040802805E-4</v>
      </c>
      <c r="D136">
        <v>-7.1950000000000001E-5</v>
      </c>
      <c r="E136">
        <v>-7.1955976056645635E-5</v>
      </c>
    </row>
    <row r="137" spans="1:5" x14ac:dyDescent="0.35">
      <c r="A137" s="1">
        <v>45706</v>
      </c>
      <c r="B137">
        <v>4.6318017333299996E-3</v>
      </c>
      <c r="C137">
        <v>4.5589214806747097E-3</v>
      </c>
      <c r="D137">
        <v>2.4449599999999999E-3</v>
      </c>
      <c r="E137">
        <v>2.4419717448794743E-3</v>
      </c>
    </row>
    <row r="138" spans="1:5" x14ac:dyDescent="0.35">
      <c r="A138" s="1">
        <v>45707</v>
      </c>
      <c r="B138">
        <v>6.2225610833299997E-3</v>
      </c>
      <c r="C138">
        <v>6.1021826285001966E-3</v>
      </c>
      <c r="D138">
        <v>2.3770000000000002E-3</v>
      </c>
      <c r="E138">
        <v>2.3741775065796778E-3</v>
      </c>
    </row>
    <row r="139" spans="1:5" x14ac:dyDescent="0.35">
      <c r="A139" s="1">
        <v>45708</v>
      </c>
      <c r="B139">
        <v>-1.0018959283329999E-2</v>
      </c>
      <c r="C139">
        <v>-1.0115554557351089E-2</v>
      </c>
      <c r="D139">
        <v>-4.3341999999999999E-3</v>
      </c>
      <c r="E139">
        <v>-4.3436239711487964E-3</v>
      </c>
    </row>
    <row r="140" spans="1:5" x14ac:dyDescent="0.35">
      <c r="A140" s="1">
        <v>45709</v>
      </c>
      <c r="B140">
        <v>-2.3778195616669998E-2</v>
      </c>
      <c r="C140">
        <v>-2.4201948906979798E-2</v>
      </c>
      <c r="D140">
        <v>-1.7064099999999999E-2</v>
      </c>
      <c r="E140">
        <v>-1.7211373991261967E-2</v>
      </c>
    </row>
    <row r="141" spans="1:5" x14ac:dyDescent="0.35">
      <c r="A141" s="1">
        <v>45712</v>
      </c>
      <c r="B141">
        <v>-1.9574003566669999E-2</v>
      </c>
      <c r="C141">
        <v>-2.012041837134346E-2</v>
      </c>
      <c r="D141">
        <v>-4.9691300000000004E-3</v>
      </c>
      <c r="E141">
        <v>-4.9815130548550111E-3</v>
      </c>
    </row>
    <row r="142" spans="1:5" x14ac:dyDescent="0.35">
      <c r="A142" s="1">
        <v>45713</v>
      </c>
      <c r="B142">
        <v>-1.539142486667E-2</v>
      </c>
      <c r="C142">
        <v>-1.5843224217139348E-2</v>
      </c>
      <c r="D142">
        <v>-4.67973E-3</v>
      </c>
      <c r="E142">
        <v>-4.690715138395557E-3</v>
      </c>
    </row>
    <row r="143" spans="1:5" x14ac:dyDescent="0.35">
      <c r="A143" s="1">
        <v>45714</v>
      </c>
      <c r="B143">
        <v>1.6531927666669999E-2</v>
      </c>
      <c r="C143">
        <v>1.6253993115347837E-2</v>
      </c>
      <c r="D143">
        <v>1.3600999999999999E-4</v>
      </c>
      <c r="E143">
        <v>1.3600519191397061E-4</v>
      </c>
    </row>
    <row r="144" spans="1:5" x14ac:dyDescent="0.35">
      <c r="A144" s="1">
        <v>45715</v>
      </c>
      <c r="B144">
        <v>-3.3339518033329997E-2</v>
      </c>
      <c r="C144">
        <v>-3.4540194185413847E-2</v>
      </c>
      <c r="D144">
        <v>-1.5864509999999998E-2</v>
      </c>
      <c r="E144">
        <v>-1.5991702852088913E-2</v>
      </c>
    </row>
    <row r="145" spans="1:5" x14ac:dyDescent="0.35">
      <c r="A145" s="1">
        <v>45716</v>
      </c>
      <c r="B145">
        <v>1.983248246667E-2</v>
      </c>
      <c r="C145">
        <v>1.954400187658431E-2</v>
      </c>
      <c r="D145">
        <v>1.5854110000000001E-2</v>
      </c>
      <c r="E145">
        <v>1.5729750431897126E-2</v>
      </c>
    </row>
    <row r="146" spans="1:5" x14ac:dyDescent="0.35">
      <c r="A146" s="1">
        <v>45719</v>
      </c>
      <c r="B146">
        <v>-2.5464463400000002E-2</v>
      </c>
      <c r="C146">
        <v>-2.6211832619663717E-2</v>
      </c>
      <c r="D146">
        <v>-1.7596779999999999E-2</v>
      </c>
      <c r="E146">
        <v>-1.7753439375493379E-2</v>
      </c>
    </row>
    <row r="147" spans="1:5" x14ac:dyDescent="0.35">
      <c r="A147" s="1">
        <v>45720</v>
      </c>
      <c r="B147">
        <v>-5.3141917666700003E-3</v>
      </c>
      <c r="C147">
        <v>-5.6728743833037417E-3</v>
      </c>
      <c r="D147">
        <v>-1.2234770000000001E-2</v>
      </c>
      <c r="E147">
        <v>-1.2310234603366358E-2</v>
      </c>
    </row>
    <row r="148" spans="1:5" x14ac:dyDescent="0.35">
      <c r="A148" s="1">
        <v>45721</v>
      </c>
      <c r="B148">
        <v>1.2625956266669999E-2</v>
      </c>
      <c r="C148">
        <v>1.2510100547743994E-2</v>
      </c>
      <c r="D148">
        <v>1.1159280000000001E-2</v>
      </c>
      <c r="E148">
        <v>1.1097475685101249E-2</v>
      </c>
    </row>
    <row r="149" spans="1:5" x14ac:dyDescent="0.35">
      <c r="A149" s="1">
        <v>45722</v>
      </c>
      <c r="B149">
        <v>-6.027331971667E-2</v>
      </c>
      <c r="C149">
        <v>-6.462187702639656E-2</v>
      </c>
      <c r="D149">
        <v>-1.781903E-2</v>
      </c>
      <c r="E149">
        <v>-1.7979700568310192E-2</v>
      </c>
    </row>
    <row r="150" spans="1:5" x14ac:dyDescent="0.35">
      <c r="A150" s="1">
        <v>45723</v>
      </c>
      <c r="B150">
        <v>4.7542833833300003E-3</v>
      </c>
      <c r="C150">
        <v>3.9138769806159905E-3</v>
      </c>
      <c r="D150">
        <v>5.5205899999999997E-3</v>
      </c>
      <c r="E150">
        <v>5.5054046005092328E-3</v>
      </c>
    </row>
    <row r="151" spans="1:5" x14ac:dyDescent="0.35">
      <c r="A151" s="1">
        <v>45726</v>
      </c>
      <c r="B151">
        <v>-4.4001352016669999E-2</v>
      </c>
      <c r="C151">
        <v>-4.5187500413813066E-2</v>
      </c>
      <c r="D151">
        <v>-2.6973069999999998E-2</v>
      </c>
      <c r="E151">
        <v>-2.7343518375984522E-2</v>
      </c>
    </row>
    <row r="152" spans="1:5" x14ac:dyDescent="0.35">
      <c r="A152" s="1">
        <v>45727</v>
      </c>
      <c r="B152">
        <v>-3.8358923333E-4</v>
      </c>
      <c r="C152">
        <v>-6.1339006954946645E-4</v>
      </c>
      <c r="D152">
        <v>-7.5678200000000003E-3</v>
      </c>
      <c r="E152">
        <v>-7.5966049356514251E-3</v>
      </c>
    </row>
    <row r="153" spans="1:5" x14ac:dyDescent="0.35">
      <c r="A153" s="1">
        <v>45728</v>
      </c>
      <c r="B153">
        <v>2.0651258033330001E-2</v>
      </c>
      <c r="C153">
        <v>2.0304240961912856E-2</v>
      </c>
      <c r="D153">
        <v>4.8868699999999998E-3</v>
      </c>
      <c r="E153">
        <v>4.8749712752344252E-3</v>
      </c>
    </row>
    <row r="154" spans="1:5" x14ac:dyDescent="0.35">
      <c r="A154" s="1">
        <v>45729</v>
      </c>
      <c r="B154">
        <v>-1.8503055899999999E-2</v>
      </c>
      <c r="C154">
        <v>-1.869024946046529E-2</v>
      </c>
      <c r="D154">
        <v>-1.389102E-2</v>
      </c>
      <c r="E154">
        <v>-1.3988405225352909E-2</v>
      </c>
    </row>
    <row r="155" spans="1:5" x14ac:dyDescent="0.35">
      <c r="A155" s="1">
        <v>45730</v>
      </c>
      <c r="B155">
        <v>1.8538330383329998E-2</v>
      </c>
      <c r="C155">
        <v>1.8298824870077904E-2</v>
      </c>
      <c r="D155">
        <v>2.1265880000000001E-2</v>
      </c>
      <c r="E155">
        <v>2.1042919881408523E-2</v>
      </c>
    </row>
    <row r="156" spans="1:5" x14ac:dyDescent="0.35">
      <c r="A156" s="1">
        <v>45733</v>
      </c>
      <c r="B156">
        <v>1.202187985E-2</v>
      </c>
      <c r="C156">
        <v>1.1843642459445726E-2</v>
      </c>
      <c r="D156">
        <v>6.4161000000000001E-3</v>
      </c>
      <c r="E156">
        <v>6.3956039343472998E-3</v>
      </c>
    </row>
    <row r="157" spans="1:5" x14ac:dyDescent="0.35">
      <c r="A157" s="1">
        <v>45734</v>
      </c>
      <c r="B157">
        <v>-1.312721201667E-2</v>
      </c>
      <c r="C157">
        <v>-1.3293639332455856E-2</v>
      </c>
      <c r="D157">
        <v>-1.065352E-2</v>
      </c>
      <c r="E157">
        <v>-1.071067425391002E-2</v>
      </c>
    </row>
    <row r="158" spans="1:5" x14ac:dyDescent="0.35">
      <c r="A158" s="1">
        <v>45735</v>
      </c>
      <c r="B158">
        <v>2.4717451800000002E-2</v>
      </c>
      <c r="C158">
        <v>2.4391682954859634E-2</v>
      </c>
      <c r="D158">
        <v>1.0798520000000001E-2</v>
      </c>
      <c r="E158">
        <v>1.0740629118978858E-2</v>
      </c>
    </row>
    <row r="159" spans="1:5" x14ac:dyDescent="0.35">
      <c r="A159" s="1">
        <v>45736</v>
      </c>
      <c r="B159">
        <v>-1.9892358332999999E-4</v>
      </c>
      <c r="C159">
        <v>-2.7274548541650714E-4</v>
      </c>
      <c r="D159">
        <v>-2.18491E-3</v>
      </c>
      <c r="E159">
        <v>-2.1873007738032347E-3</v>
      </c>
    </row>
    <row r="160" spans="1:5" x14ac:dyDescent="0.35">
      <c r="A160" s="1">
        <v>45737</v>
      </c>
      <c r="B160">
        <v>-3.41677445E-3</v>
      </c>
      <c r="C160">
        <v>-3.4371880185172427E-3</v>
      </c>
      <c r="D160">
        <v>8.2467E-4</v>
      </c>
      <c r="E160">
        <v>8.2432741231720308E-4</v>
      </c>
    </row>
    <row r="161" spans="1:5" x14ac:dyDescent="0.35">
      <c r="A161" s="1">
        <v>45740</v>
      </c>
      <c r="B161">
        <v>3.09012197E-2</v>
      </c>
      <c r="C161">
        <v>3.0226051145037635E-2</v>
      </c>
      <c r="D161">
        <v>1.7646040000000002E-2</v>
      </c>
      <c r="E161">
        <v>1.7492157944606672E-2</v>
      </c>
    </row>
    <row r="162" spans="1:5" x14ac:dyDescent="0.35">
      <c r="A162" s="1">
        <v>45741</v>
      </c>
      <c r="B162">
        <v>-4.9002336500000004E-3</v>
      </c>
      <c r="C162">
        <v>-4.9658820886706824E-3</v>
      </c>
      <c r="D162">
        <v>1.5743199999999999E-3</v>
      </c>
      <c r="E162">
        <v>1.5730819184730236E-3</v>
      </c>
    </row>
    <row r="163" spans="1:5" x14ac:dyDescent="0.35">
      <c r="A163" s="1">
        <v>45742</v>
      </c>
      <c r="B163">
        <v>-3.3257679733329999E-2</v>
      </c>
      <c r="C163">
        <v>-3.4090983730278905E-2</v>
      </c>
      <c r="D163">
        <v>-1.115699E-2</v>
      </c>
      <c r="E163">
        <v>-1.1219691455108394E-2</v>
      </c>
    </row>
    <row r="164" spans="1:5" x14ac:dyDescent="0.35">
      <c r="A164" s="1">
        <v>45743</v>
      </c>
      <c r="B164">
        <v>-1.7544913416669999E-2</v>
      </c>
      <c r="C164">
        <v>-1.7885997085062309E-2</v>
      </c>
      <c r="D164">
        <v>-3.3069599999999998E-3</v>
      </c>
      <c r="E164">
        <v>-3.3124371066494736E-3</v>
      </c>
    </row>
    <row r="165" spans="1:5" x14ac:dyDescent="0.35">
      <c r="A165" s="1">
        <v>45744</v>
      </c>
      <c r="B165">
        <v>-2.2563863416670001E-2</v>
      </c>
      <c r="C165">
        <v>-2.2920621277994855E-2</v>
      </c>
      <c r="D165">
        <v>-1.97372E-2</v>
      </c>
      <c r="E165">
        <v>-1.9934580336265731E-2</v>
      </c>
    </row>
    <row r="166" spans="1:5" x14ac:dyDescent="0.35">
      <c r="A166" s="1">
        <v>45747</v>
      </c>
      <c r="B166">
        <v>2.9264002000000001E-3</v>
      </c>
      <c r="C166">
        <v>2.8545939356467639E-3</v>
      </c>
      <c r="D166">
        <v>5.5384900000000001E-3</v>
      </c>
      <c r="E166">
        <v>5.5232124569497927E-3</v>
      </c>
    </row>
    <row r="167" spans="1:5" x14ac:dyDescent="0.35">
      <c r="A167" s="1">
        <v>45748</v>
      </c>
      <c r="B167">
        <v>-1.1143558333300001E-3</v>
      </c>
      <c r="C167">
        <v>-1.2112037862837433E-3</v>
      </c>
      <c r="D167">
        <v>3.7812800000000001E-3</v>
      </c>
      <c r="E167">
        <v>3.7741531622358859E-3</v>
      </c>
    </row>
    <row r="168" spans="1:5" x14ac:dyDescent="0.35">
      <c r="A168" s="1">
        <v>45749</v>
      </c>
      <c r="B168">
        <v>1.0930174033329999E-2</v>
      </c>
      <c r="C168">
        <v>1.0839352817678649E-2</v>
      </c>
      <c r="D168">
        <v>6.7281299999999997E-3</v>
      </c>
      <c r="E168">
        <v>6.7055923394208307E-3</v>
      </c>
    </row>
    <row r="169" spans="1:5" x14ac:dyDescent="0.35">
      <c r="A169" s="1">
        <v>45750</v>
      </c>
      <c r="B169">
        <v>-7.8226845549999993E-2</v>
      </c>
      <c r="C169">
        <v>-8.2253737927877976E-2</v>
      </c>
      <c r="D169">
        <v>-4.8395599999999997E-2</v>
      </c>
      <c r="E169">
        <v>-4.960587756339517E-2</v>
      </c>
    </row>
    <row r="170" spans="1:5" x14ac:dyDescent="0.35">
      <c r="A170" s="1">
        <v>45751</v>
      </c>
      <c r="B170">
        <v>-7.4393707399999995E-2</v>
      </c>
      <c r="C170">
        <v>-7.7552848926564055E-2</v>
      </c>
      <c r="D170">
        <v>-5.9749620000000003E-2</v>
      </c>
      <c r="E170">
        <v>-6.1609073675880102E-2</v>
      </c>
    </row>
    <row r="171" spans="1:5" x14ac:dyDescent="0.35">
      <c r="A171" s="1">
        <v>45754</v>
      </c>
      <c r="B171">
        <v>6.8447149833299999E-3</v>
      </c>
      <c r="C171">
        <v>6.4453090466597132E-3</v>
      </c>
      <c r="D171">
        <v>-2.33146E-3</v>
      </c>
      <c r="E171">
        <v>-2.3341792090838189E-3</v>
      </c>
    </row>
    <row r="172" spans="1:5" x14ac:dyDescent="0.35">
      <c r="A172" s="1">
        <v>45755</v>
      </c>
      <c r="B172">
        <v>-1.5585684933330001E-2</v>
      </c>
      <c r="C172">
        <v>-1.6023778084267023E-2</v>
      </c>
      <c r="D172">
        <v>-1.5700530000000001E-2</v>
      </c>
      <c r="E172">
        <v>-1.5825087196812415E-2</v>
      </c>
    </row>
    <row r="173" spans="1:5" x14ac:dyDescent="0.35">
      <c r="A173" s="1">
        <v>45756</v>
      </c>
      <c r="B173">
        <v>0.14889093984999999</v>
      </c>
      <c r="C173">
        <v>0.13676152487673227</v>
      </c>
      <c r="D173">
        <v>9.51539E-2</v>
      </c>
      <c r="E173">
        <v>9.0894901648715012E-2</v>
      </c>
    </row>
    <row r="174" spans="1:5" x14ac:dyDescent="0.35">
      <c r="A174" s="1">
        <v>45757</v>
      </c>
      <c r="B174">
        <v>-6.8695988350000001E-2</v>
      </c>
      <c r="C174">
        <v>-7.1864031078762783E-2</v>
      </c>
      <c r="D174">
        <v>-3.4607560000000002E-2</v>
      </c>
      <c r="E174">
        <v>-3.5220587845118091E-2</v>
      </c>
    </row>
    <row r="175" spans="1:5" x14ac:dyDescent="0.35">
      <c r="A175" s="1">
        <v>45758</v>
      </c>
      <c r="B175">
        <v>2.9829386533330001E-2</v>
      </c>
      <c r="C175">
        <v>2.9238529871466679E-2</v>
      </c>
      <c r="D175">
        <v>1.809208E-2</v>
      </c>
      <c r="E175">
        <v>1.7930369252113706E-2</v>
      </c>
    </row>
    <row r="176" spans="1:5" x14ac:dyDescent="0.35">
      <c r="A176" s="1">
        <v>45761</v>
      </c>
      <c r="B176">
        <v>3.8589683666699999E-3</v>
      </c>
      <c r="C176">
        <v>3.6776530574900231E-3</v>
      </c>
      <c r="D176">
        <v>7.9446499999999993E-3</v>
      </c>
      <c r="E176">
        <v>7.9132540931508445E-3</v>
      </c>
    </row>
    <row r="177" spans="1:5" x14ac:dyDescent="0.35">
      <c r="A177" s="1">
        <v>45762</v>
      </c>
      <c r="B177">
        <v>7.8821807666700008E-3</v>
      </c>
      <c r="C177">
        <v>7.832379831791976E-3</v>
      </c>
      <c r="D177">
        <v>-1.7277200000000001E-3</v>
      </c>
      <c r="E177">
        <v>-1.7292137684181356E-3</v>
      </c>
    </row>
    <row r="178" spans="1:5" x14ac:dyDescent="0.35">
      <c r="A178" s="1">
        <v>45763</v>
      </c>
      <c r="B178">
        <v>-3.0950849583330001E-2</v>
      </c>
      <c r="C178">
        <v>-3.1650864496143183E-2</v>
      </c>
      <c r="D178">
        <v>-2.240843E-2</v>
      </c>
      <c r="E178">
        <v>-2.2663312700996363E-2</v>
      </c>
    </row>
    <row r="179" spans="1:5" x14ac:dyDescent="0.35">
      <c r="A179" s="1">
        <v>45764</v>
      </c>
      <c r="B179">
        <v>1.621543928333E-2</v>
      </c>
      <c r="C179">
        <v>1.460872423406997E-2</v>
      </c>
      <c r="D179">
        <v>1.3268399999999999E-3</v>
      </c>
      <c r="E179">
        <v>1.3259586728286152E-3</v>
      </c>
    </row>
    <row r="180" spans="1:5" x14ac:dyDescent="0.35">
      <c r="A180" s="1">
        <v>45768</v>
      </c>
      <c r="B180">
        <v>-3.083160656667E-2</v>
      </c>
      <c r="C180">
        <v>-3.1345783166117698E-2</v>
      </c>
      <c r="D180">
        <v>-2.356749E-2</v>
      </c>
      <c r="E180">
        <v>-2.3849649226388613E-2</v>
      </c>
    </row>
    <row r="181" spans="1:5" x14ac:dyDescent="0.35">
      <c r="A181" s="1">
        <v>45769</v>
      </c>
      <c r="B181">
        <v>2.3561991533329999E-2</v>
      </c>
      <c r="C181">
        <v>2.3222809579103939E-2</v>
      </c>
      <c r="D181">
        <v>2.511729E-2</v>
      </c>
      <c r="E181">
        <v>2.4807034313980587E-2</v>
      </c>
    </row>
    <row r="182" spans="1:5" x14ac:dyDescent="0.35">
      <c r="A182" s="1">
        <v>45770</v>
      </c>
      <c r="B182">
        <v>3.2524838700000003E-2</v>
      </c>
      <c r="C182">
        <v>3.1794963344535646E-2</v>
      </c>
      <c r="D182">
        <v>1.6661120000000001E-2</v>
      </c>
      <c r="E182">
        <v>1.6523845474794581E-2</v>
      </c>
    </row>
    <row r="183" spans="1:5" x14ac:dyDescent="0.35">
      <c r="A183" s="1">
        <v>45771</v>
      </c>
      <c r="B183">
        <v>4.0505409700000002E-2</v>
      </c>
      <c r="C183">
        <v>3.9495529056474396E-2</v>
      </c>
      <c r="D183">
        <v>2.0259079999999999E-2</v>
      </c>
      <c r="E183">
        <v>2.0056599089608312E-2</v>
      </c>
    </row>
    <row r="184" spans="1:5" x14ac:dyDescent="0.35">
      <c r="A184" s="1">
        <v>45772</v>
      </c>
      <c r="B184">
        <v>1.5112385766670001E-2</v>
      </c>
      <c r="C184">
        <v>1.4890293262357622E-2</v>
      </c>
      <c r="D184">
        <v>7.3731400000000002E-3</v>
      </c>
      <c r="E184">
        <v>7.3460954265647197E-3</v>
      </c>
    </row>
    <row r="185" spans="1:5" x14ac:dyDescent="0.35">
      <c r="A185" s="1">
        <v>45775</v>
      </c>
      <c r="B185">
        <v>-1.0291574666699999E-3</v>
      </c>
      <c r="C185">
        <v>-1.0406339180369388E-3</v>
      </c>
      <c r="D185">
        <v>6.4070000000000002E-4</v>
      </c>
      <c r="E185">
        <v>6.4049446913477337E-4</v>
      </c>
    </row>
    <row r="186" spans="1:5" x14ac:dyDescent="0.35">
      <c r="A186" s="1">
        <v>45776</v>
      </c>
      <c r="B186">
        <v>3.0319534166700001E-3</v>
      </c>
      <c r="C186">
        <v>3.0036802803226677E-3</v>
      </c>
      <c r="D186">
        <v>5.8024000000000001E-3</v>
      </c>
      <c r="E186">
        <v>5.7856274963946795E-3</v>
      </c>
    </row>
    <row r="187" spans="1:5" x14ac:dyDescent="0.35">
      <c r="A187" s="1">
        <v>45777</v>
      </c>
      <c r="B187">
        <v>6.6414949166699998E-3</v>
      </c>
      <c r="C187">
        <v>6.5888626832148302E-3</v>
      </c>
      <c r="D187">
        <v>1.47999E-3</v>
      </c>
      <c r="E187">
        <v>1.4789007797954687E-3</v>
      </c>
    </row>
    <row r="188" spans="1:5" x14ac:dyDescent="0.35">
      <c r="A188" s="1">
        <v>45778</v>
      </c>
      <c r="B188">
        <v>-9.2012898166700004E-3</v>
      </c>
      <c r="C188">
        <v>-1.0658194797938106E-2</v>
      </c>
      <c r="D188">
        <v>6.2990900000000002E-3</v>
      </c>
      <c r="E188">
        <v>6.2793318417251861E-3</v>
      </c>
    </row>
    <row r="189" spans="1:5" x14ac:dyDescent="0.35">
      <c r="A189" s="1">
        <v>45779</v>
      </c>
      <c r="B189">
        <v>2.6670262899999998E-2</v>
      </c>
      <c r="C189">
        <v>2.6294870967992792E-2</v>
      </c>
      <c r="D189">
        <v>1.4726609999999999E-2</v>
      </c>
      <c r="E189">
        <v>1.4619229243408062E-2</v>
      </c>
    </row>
    <row r="190" spans="1:5" x14ac:dyDescent="0.35">
      <c r="A190" s="1">
        <v>45782</v>
      </c>
      <c r="B190">
        <v>4.6578628333000002E-4</v>
      </c>
      <c r="C190">
        <v>4.1599356848881242E-4</v>
      </c>
      <c r="D190">
        <v>-6.3815900000000004E-3</v>
      </c>
      <c r="E190">
        <v>-6.4020400278313339E-3</v>
      </c>
    </row>
    <row r="191" spans="1:5" x14ac:dyDescent="0.35">
      <c r="A191" s="1">
        <v>45783</v>
      </c>
      <c r="B191">
        <v>-1.7276738483330001E-2</v>
      </c>
      <c r="C191">
        <v>-1.7606469756694079E-2</v>
      </c>
      <c r="D191">
        <v>-7.6932900000000002E-3</v>
      </c>
      <c r="E191">
        <v>-7.7230338855465552E-3</v>
      </c>
    </row>
    <row r="192" spans="1:5" x14ac:dyDescent="0.35">
      <c r="A192" s="1">
        <v>45784</v>
      </c>
      <c r="B192">
        <v>-4.5937683000000003E-3</v>
      </c>
      <c r="C192">
        <v>-5.2359620721236849E-3</v>
      </c>
      <c r="D192">
        <v>4.3464200000000001E-3</v>
      </c>
      <c r="E192">
        <v>4.3370041259599666E-3</v>
      </c>
    </row>
    <row r="193" spans="1:5" x14ac:dyDescent="0.35">
      <c r="A193" s="1">
        <v>45785</v>
      </c>
      <c r="B193">
        <v>8.2718918499999992E-3</v>
      </c>
      <c r="C193">
        <v>8.0442311227520765E-3</v>
      </c>
      <c r="D193">
        <v>5.7997500000000002E-3</v>
      </c>
      <c r="E193">
        <v>5.7829933406663538E-3</v>
      </c>
    </row>
    <row r="194" spans="1:5" x14ac:dyDescent="0.35">
      <c r="A194" s="1">
        <v>45786</v>
      </c>
      <c r="B194">
        <v>5.4131640499999996E-3</v>
      </c>
      <c r="C194">
        <v>5.2578395854670232E-3</v>
      </c>
      <c r="D194">
        <v>-7.1151999999999999E-4</v>
      </c>
      <c r="E194">
        <v>-7.117720863733933E-4</v>
      </c>
    </row>
    <row r="195" spans="1:5" x14ac:dyDescent="0.35">
      <c r="A195" s="1">
        <v>45789</v>
      </c>
      <c r="B195">
        <v>4.7590048383330003E-2</v>
      </c>
      <c r="C195">
        <v>4.6243812159045584E-2</v>
      </c>
      <c r="D195">
        <v>3.2558820000000002E-2</v>
      </c>
      <c r="E195">
        <v>3.2040014309449735E-2</v>
      </c>
    </row>
    <row r="196" spans="1:5" x14ac:dyDescent="0.35">
      <c r="A196" s="1">
        <v>45790</v>
      </c>
      <c r="B196">
        <v>1.7298594149999999E-2</v>
      </c>
      <c r="C196">
        <v>1.6931654573680038E-2</v>
      </c>
      <c r="D196">
        <v>7.2482199999999997E-3</v>
      </c>
      <c r="E196">
        <v>7.2220821737149429E-3</v>
      </c>
    </row>
    <row r="197" spans="1:5" x14ac:dyDescent="0.35">
      <c r="A197" s="1">
        <v>45791</v>
      </c>
      <c r="B197">
        <v>7.7252418332999996E-4</v>
      </c>
      <c r="C197">
        <v>4.4446771948913546E-4</v>
      </c>
      <c r="D197">
        <v>1.0243699999999999E-3</v>
      </c>
      <c r="E197">
        <v>1.0238448046247569E-3</v>
      </c>
    </row>
    <row r="198" spans="1:5" x14ac:dyDescent="0.35">
      <c r="A198" s="1">
        <v>45792</v>
      </c>
      <c r="B198">
        <v>1.29264048333E-3</v>
      </c>
      <c r="C198">
        <v>1.1644924385646974E-3</v>
      </c>
      <c r="D198">
        <v>4.1323200000000001E-3</v>
      </c>
      <c r="E198">
        <v>4.1238009887726761E-3</v>
      </c>
    </row>
    <row r="199" spans="1:5" x14ac:dyDescent="0.35">
      <c r="A199" s="1">
        <v>45793</v>
      </c>
      <c r="B199">
        <v>3.46101323333E-3</v>
      </c>
      <c r="C199">
        <v>3.2717416320960251E-3</v>
      </c>
      <c r="D199">
        <v>7.0053199999999998E-3</v>
      </c>
      <c r="E199">
        <v>6.9808987439629782E-3</v>
      </c>
    </row>
    <row r="200" spans="1:5" x14ac:dyDescent="0.35">
      <c r="A200" s="1">
        <v>45796</v>
      </c>
      <c r="B200">
        <v>-4.5868960333300002E-3</v>
      </c>
      <c r="C200">
        <v>-4.665330737946431E-3</v>
      </c>
      <c r="D200">
        <v>8.7608E-4</v>
      </c>
      <c r="E200">
        <v>8.7569352298437302E-4</v>
      </c>
    </row>
    <row r="201" spans="1:5" x14ac:dyDescent="0.35">
      <c r="A201" s="1">
        <v>45797</v>
      </c>
      <c r="B201">
        <v>-8.0759190666700002E-3</v>
      </c>
      <c r="C201">
        <v>-8.1348277963481635E-3</v>
      </c>
      <c r="D201">
        <v>-3.8802099999999998E-3</v>
      </c>
      <c r="E201">
        <v>-3.8877541185178555E-3</v>
      </c>
    </row>
    <row r="202" spans="1:5" x14ac:dyDescent="0.35">
      <c r="A202" s="1">
        <v>45798</v>
      </c>
      <c r="B202">
        <v>-2.1611483116670001E-2</v>
      </c>
      <c r="C202">
        <v>-2.1890174466187861E-2</v>
      </c>
      <c r="D202">
        <v>-1.6135110000000001E-2</v>
      </c>
      <c r="E202">
        <v>-1.6266702451148453E-2</v>
      </c>
    </row>
    <row r="203" spans="1:5" x14ac:dyDescent="0.35">
      <c r="A203" s="1">
        <v>45799</v>
      </c>
      <c r="B203">
        <v>1.6896361E-3</v>
      </c>
      <c r="C203">
        <v>1.591231945226003E-3</v>
      </c>
      <c r="D203">
        <v>-4.4485E-4</v>
      </c>
      <c r="E203">
        <v>-4.4495329580263406E-4</v>
      </c>
    </row>
    <row r="204" spans="1:5" x14ac:dyDescent="0.35">
      <c r="A204" s="1">
        <v>45800</v>
      </c>
      <c r="B204">
        <v>-8.5838713499999993E-3</v>
      </c>
      <c r="C204">
        <v>-8.636940770976138E-3</v>
      </c>
      <c r="D204">
        <v>-6.7083100000000003E-3</v>
      </c>
      <c r="E204">
        <v>-6.730909417987146E-3</v>
      </c>
    </row>
    <row r="205" spans="1:5" x14ac:dyDescent="0.35">
      <c r="A205" s="1">
        <v>45804</v>
      </c>
      <c r="B205">
        <v>3.0460261083330002E-2</v>
      </c>
      <c r="C205">
        <v>2.99337669092401E-2</v>
      </c>
      <c r="D205">
        <v>2.0459020000000001E-2</v>
      </c>
      <c r="E205">
        <v>2.025254391312099E-2</v>
      </c>
    </row>
    <row r="206" spans="1:5" x14ac:dyDescent="0.35">
      <c r="A206" s="1">
        <v>45805</v>
      </c>
      <c r="B206">
        <v>8.4378533332999999E-4</v>
      </c>
      <c r="C206">
        <v>7.8631326217122523E-4</v>
      </c>
      <c r="D206">
        <v>-5.5711900000000002E-3</v>
      </c>
      <c r="E206">
        <v>-5.5867628115826729E-3</v>
      </c>
    </row>
    <row r="207" spans="1:5" x14ac:dyDescent="0.35">
      <c r="A207" s="1">
        <v>45806</v>
      </c>
      <c r="B207">
        <v>2.9214079500000001E-3</v>
      </c>
      <c r="C207">
        <v>2.8868756127035399E-3</v>
      </c>
      <c r="D207">
        <v>4.0111699999999997E-3</v>
      </c>
      <c r="E207">
        <v>4.0031509167171844E-3</v>
      </c>
    </row>
    <row r="208" spans="1:5" x14ac:dyDescent="0.35">
      <c r="A208" s="1">
        <v>45807</v>
      </c>
      <c r="B208">
        <v>-8.56475225E-3</v>
      </c>
      <c r="C208">
        <v>-8.9093067355142438E-3</v>
      </c>
      <c r="D208">
        <v>-8.119E-5</v>
      </c>
      <c r="E208">
        <v>-8.119175975762441E-5</v>
      </c>
    </row>
    <row r="209" spans="1:5" x14ac:dyDescent="0.35">
      <c r="A209" s="1">
        <v>45810</v>
      </c>
      <c r="B209">
        <v>1.6906077883330001E-2</v>
      </c>
      <c r="C209">
        <v>1.6691183838538487E-2</v>
      </c>
      <c r="D209">
        <v>4.1020400000000004E-3</v>
      </c>
      <c r="E209">
        <v>4.0936514501346477E-3</v>
      </c>
    </row>
    <row r="210" spans="1:5" x14ac:dyDescent="0.35">
      <c r="A210" s="1">
        <v>45811</v>
      </c>
      <c r="B210">
        <v>1.3989878833329999E-2</v>
      </c>
      <c r="C210">
        <v>1.3834149008496922E-2</v>
      </c>
      <c r="D210">
        <v>5.8002599999999998E-3</v>
      </c>
      <c r="E210">
        <v>5.7835040361739996E-3</v>
      </c>
    </row>
    <row r="211" spans="1:5" x14ac:dyDescent="0.35">
      <c r="A211" s="1">
        <v>45812</v>
      </c>
      <c r="B211">
        <v>1.8579215216670001E-2</v>
      </c>
      <c r="C211">
        <v>1.8189938652291932E-2</v>
      </c>
      <c r="D211">
        <v>7.3700000000000002E-5</v>
      </c>
      <c r="E211">
        <v>7.3694559532491577E-5</v>
      </c>
    </row>
    <row r="212" spans="1:5" x14ac:dyDescent="0.35">
      <c r="A212" s="1">
        <v>45813</v>
      </c>
      <c r="B212">
        <v>-8.2368365499999995E-3</v>
      </c>
      <c r="C212">
        <v>-8.3146372669338792E-3</v>
      </c>
      <c r="D212">
        <v>-5.2773400000000002E-3</v>
      </c>
      <c r="E212">
        <v>-5.2913152805629804E-3</v>
      </c>
    </row>
    <row r="213" spans="1:5" x14ac:dyDescent="0.35">
      <c r="A213" s="1">
        <v>45814</v>
      </c>
      <c r="B213">
        <v>6.6921367333299996E-3</v>
      </c>
      <c r="C213">
        <v>6.2319146302154951E-3</v>
      </c>
      <c r="D213">
        <v>1.028067E-2</v>
      </c>
      <c r="E213">
        <v>1.0228186115699976E-2</v>
      </c>
    </row>
    <row r="214" spans="1:5" x14ac:dyDescent="0.35">
      <c r="A214" s="1">
        <v>45817</v>
      </c>
      <c r="B214">
        <v>6.8095379833299999E-3</v>
      </c>
      <c r="C214">
        <v>6.5946190052443886E-3</v>
      </c>
      <c r="D214">
        <v>9.1993999999999995E-4</v>
      </c>
      <c r="E214">
        <v>9.1952191342815816E-4</v>
      </c>
    </row>
    <row r="215" spans="1:5" x14ac:dyDescent="0.35">
      <c r="A215" s="1">
        <v>45818</v>
      </c>
      <c r="B215">
        <v>9.5039746500000001E-3</v>
      </c>
      <c r="C215">
        <v>9.3239596343215794E-3</v>
      </c>
      <c r="D215">
        <v>5.4829600000000003E-3</v>
      </c>
      <c r="E215">
        <v>5.4679833266549453E-3</v>
      </c>
    </row>
    <row r="216" spans="1:5" x14ac:dyDescent="0.35">
      <c r="A216" s="1">
        <v>45819</v>
      </c>
      <c r="B216">
        <v>2.5814881166699999E-3</v>
      </c>
      <c r="C216">
        <v>2.452744751129277E-3</v>
      </c>
      <c r="D216">
        <v>-2.74392E-3</v>
      </c>
      <c r="E216">
        <v>-2.7476895336659888E-3</v>
      </c>
    </row>
    <row r="217" spans="1:5" x14ac:dyDescent="0.35">
      <c r="A217" s="1">
        <v>45820</v>
      </c>
      <c r="B217">
        <v>1.1032297666699999E-3</v>
      </c>
      <c r="C217">
        <v>1.0107367907203817E-3</v>
      </c>
      <c r="D217">
        <v>3.8224999999999999E-3</v>
      </c>
      <c r="E217">
        <v>3.815210759964134E-3</v>
      </c>
    </row>
    <row r="218" spans="1:5" x14ac:dyDescent="0.35">
      <c r="A218" s="1">
        <v>45821</v>
      </c>
      <c r="B218">
        <v>-2.6476280783329999E-2</v>
      </c>
      <c r="C218">
        <v>-2.7006970284425641E-2</v>
      </c>
      <c r="D218">
        <v>-1.129645E-2</v>
      </c>
      <c r="E218">
        <v>-1.1360743305409217E-2</v>
      </c>
    </row>
    <row r="219" spans="1:5" x14ac:dyDescent="0.35">
      <c r="A219" s="1">
        <v>45824</v>
      </c>
      <c r="B219">
        <v>2.7538516533330001E-2</v>
      </c>
      <c r="C219">
        <v>2.6662741365370116E-2</v>
      </c>
      <c r="D219">
        <v>9.3927200000000002E-3</v>
      </c>
      <c r="E219">
        <v>9.348881754855402E-3</v>
      </c>
    </row>
    <row r="220" spans="1:5" x14ac:dyDescent="0.35">
      <c r="A220" s="1">
        <v>45825</v>
      </c>
      <c r="B220">
        <v>-4.950739E-3</v>
      </c>
      <c r="C220">
        <v>-5.0064817787694458E-3</v>
      </c>
      <c r="D220">
        <v>-8.3522400000000004E-3</v>
      </c>
      <c r="E220">
        <v>-8.3873182957623672E-3</v>
      </c>
    </row>
    <row r="221" spans="1:5" x14ac:dyDescent="0.35">
      <c r="A221" s="1">
        <v>45826</v>
      </c>
      <c r="B221">
        <v>5.2824931166700001E-3</v>
      </c>
      <c r="C221">
        <v>4.6546802293609751E-3</v>
      </c>
      <c r="D221">
        <v>-3.0922000000000002E-4</v>
      </c>
      <c r="E221">
        <v>-3.092717177278354E-4</v>
      </c>
    </row>
    <row r="222" spans="1:5" x14ac:dyDescent="0.35">
      <c r="A222" s="1">
        <v>45828</v>
      </c>
      <c r="B222">
        <v>-6.5390918166700002E-3</v>
      </c>
      <c r="C222">
        <v>-6.6585601166018081E-3</v>
      </c>
      <c r="D222">
        <v>-2.1786100000000001E-3</v>
      </c>
      <c r="E222">
        <v>-2.1809894398640384E-3</v>
      </c>
    </row>
    <row r="223" spans="1:5" x14ac:dyDescent="0.35">
      <c r="A223" s="1">
        <v>45831</v>
      </c>
      <c r="B223">
        <v>2.9308799999999999E-3</v>
      </c>
      <c r="C223">
        <v>2.7558998035983177E-3</v>
      </c>
      <c r="D223">
        <v>9.6064900000000005E-3</v>
      </c>
      <c r="E223">
        <v>9.5606418556962881E-3</v>
      </c>
    </row>
    <row r="224" spans="1:5" x14ac:dyDescent="0.35">
      <c r="A224" s="1">
        <v>45832</v>
      </c>
      <c r="B224">
        <v>3.8678712116669997E-2</v>
      </c>
      <c r="C224">
        <v>3.774674635739967E-2</v>
      </c>
      <c r="D224">
        <v>1.112168E-2</v>
      </c>
      <c r="E224">
        <v>1.1060286796932075E-2</v>
      </c>
    </row>
    <row r="225" spans="1:5" x14ac:dyDescent="0.35">
      <c r="A225" s="1">
        <v>45833</v>
      </c>
      <c r="B225">
        <v>8.2755263499999995E-3</v>
      </c>
      <c r="C225">
        <v>8.1068787353647306E-3</v>
      </c>
      <c r="D225">
        <v>-3.2799999999999999E-6</v>
      </c>
      <c r="E225">
        <v>-3.2829024797798922E-6</v>
      </c>
    </row>
    <row r="226" spans="1:5" x14ac:dyDescent="0.35">
      <c r="A226" s="1">
        <v>45834</v>
      </c>
      <c r="B226">
        <v>1.516290391667E-2</v>
      </c>
      <c r="C226">
        <v>1.4890529485870179E-2</v>
      </c>
      <c r="D226">
        <v>8.0201400000000003E-3</v>
      </c>
      <c r="E226">
        <v>7.9881534997771932E-3</v>
      </c>
    </row>
    <row r="227" spans="1:5" x14ac:dyDescent="0.35">
      <c r="A227" s="1">
        <v>45835</v>
      </c>
      <c r="B227">
        <v>-6.0038141499999999E-3</v>
      </c>
      <c r="C227">
        <v>-6.1947427730659477E-3</v>
      </c>
      <c r="D227">
        <v>5.2189999999999997E-3</v>
      </c>
      <c r="E227">
        <v>5.2054309121066676E-3</v>
      </c>
    </row>
    <row r="228" spans="1:5" x14ac:dyDescent="0.35">
      <c r="A228" s="1">
        <v>45838</v>
      </c>
      <c r="B228">
        <v>7.0994634500000002E-3</v>
      </c>
      <c r="C228">
        <v>7.0059006597225455E-3</v>
      </c>
      <c r="D228">
        <v>5.1643699999999997E-3</v>
      </c>
      <c r="E228">
        <v>5.1510775537443156E-3</v>
      </c>
    </row>
    <row r="229" spans="1:5" x14ac:dyDescent="0.35">
      <c r="A229" s="1">
        <v>45839</v>
      </c>
      <c r="B229">
        <v>-1.46190225E-2</v>
      </c>
      <c r="C229">
        <v>-1.4926833458164019E-2</v>
      </c>
      <c r="D229">
        <v>-1.1184599999999999E-3</v>
      </c>
      <c r="E229">
        <v>-1.1190878184368853E-3</v>
      </c>
    </row>
    <row r="230" spans="1:5" x14ac:dyDescent="0.35">
      <c r="A230" s="1">
        <v>45840</v>
      </c>
      <c r="B230">
        <v>3.5807606666700001E-3</v>
      </c>
      <c r="C230">
        <v>3.4557427303652313E-3</v>
      </c>
      <c r="D230">
        <v>4.7450699999999997E-3</v>
      </c>
      <c r="E230">
        <v>4.7338490372572867E-3</v>
      </c>
    </row>
    <row r="231" spans="1:5" x14ac:dyDescent="0.35">
      <c r="A231" s="1">
        <v>45841</v>
      </c>
      <c r="B231">
        <v>8.3844298333299993E-3</v>
      </c>
      <c r="C231">
        <v>8.3189556078510155E-3</v>
      </c>
      <c r="D231">
        <v>8.3389299999999996E-3</v>
      </c>
      <c r="E231">
        <v>8.3043501133723049E-3</v>
      </c>
    </row>
    <row r="232" spans="1:5" x14ac:dyDescent="0.35">
      <c r="A232" s="1">
        <v>45845</v>
      </c>
      <c r="B232">
        <v>-1.785060138333E-2</v>
      </c>
      <c r="C232">
        <v>-1.8129897432468577E-2</v>
      </c>
      <c r="D232">
        <v>-7.8622799999999993E-3</v>
      </c>
      <c r="E232">
        <v>-7.8933494172340087E-3</v>
      </c>
    </row>
    <row r="233" spans="1:5" x14ac:dyDescent="0.35">
      <c r="A233" s="1">
        <v>45846</v>
      </c>
      <c r="B233">
        <v>3.0571748332999999E-4</v>
      </c>
      <c r="C233">
        <v>2.2276230419301054E-4</v>
      </c>
      <c r="D233">
        <v>-7.1588999999999995E-4</v>
      </c>
      <c r="E233">
        <v>-7.1614952279989823E-4</v>
      </c>
    </row>
    <row r="234" spans="1:5" x14ac:dyDescent="0.35">
      <c r="A234" s="1">
        <v>45847</v>
      </c>
      <c r="B234">
        <v>8.8601633666700007E-3</v>
      </c>
      <c r="C234">
        <v>8.7971155444467892E-3</v>
      </c>
      <c r="D234">
        <v>6.0621399999999997E-3</v>
      </c>
      <c r="E234">
        <v>6.0438433346768419E-3</v>
      </c>
    </row>
    <row r="235" spans="1:5" x14ac:dyDescent="0.35">
      <c r="A235" s="1">
        <v>45848</v>
      </c>
      <c r="B235">
        <v>1.20195375E-2</v>
      </c>
      <c r="C235">
        <v>1.1798830287422372E-2</v>
      </c>
      <c r="D235">
        <v>2.74617E-3</v>
      </c>
      <c r="E235">
        <v>2.7424098720043449E-3</v>
      </c>
    </row>
    <row r="236" spans="1:5" x14ac:dyDescent="0.35">
      <c r="A236" s="1">
        <v>45849</v>
      </c>
      <c r="B236">
        <v>-5.6636571166699999E-3</v>
      </c>
      <c r="C236">
        <v>-5.7611523837820125E-3</v>
      </c>
      <c r="D236">
        <v>-3.2975299999999999E-3</v>
      </c>
      <c r="E236">
        <v>-3.3029779929135954E-3</v>
      </c>
    </row>
    <row r="237" spans="1:5" x14ac:dyDescent="0.35">
      <c r="A237" s="1">
        <v>45852</v>
      </c>
      <c r="B237">
        <v>3.3956583500000001E-3</v>
      </c>
      <c r="C237">
        <v>3.3817403785759378E-3</v>
      </c>
      <c r="D237">
        <v>1.4074000000000001E-3</v>
      </c>
      <c r="E237">
        <v>1.4064149836943984E-3</v>
      </c>
    </row>
    <row r="238" spans="1:5" x14ac:dyDescent="0.35">
      <c r="A238" s="1">
        <v>45853</v>
      </c>
      <c r="B238">
        <v>9.3719168332999999E-4</v>
      </c>
      <c r="C238">
        <v>3.8087869055408616E-4</v>
      </c>
      <c r="D238">
        <v>-3.9562499999999997E-3</v>
      </c>
      <c r="E238">
        <v>-3.9640981809521275E-3</v>
      </c>
    </row>
    <row r="239" spans="1:5" x14ac:dyDescent="0.35">
      <c r="A239" s="1">
        <v>45854</v>
      </c>
      <c r="B239">
        <v>7.0717333166700003E-3</v>
      </c>
      <c r="C239">
        <v>6.9130575674775001E-3</v>
      </c>
      <c r="D239">
        <v>3.1935900000000001E-3</v>
      </c>
      <c r="E239">
        <v>3.1884998062567844E-3</v>
      </c>
    </row>
    <row r="240" spans="1:5" x14ac:dyDescent="0.35">
      <c r="A240" s="1">
        <v>45855</v>
      </c>
      <c r="B240">
        <v>2.2485012333299998E-3</v>
      </c>
      <c r="C240">
        <v>2.0731299706719217E-3</v>
      </c>
      <c r="D240">
        <v>5.3738199999999996E-3</v>
      </c>
      <c r="E240">
        <v>5.359433132147322E-3</v>
      </c>
    </row>
    <row r="241" spans="1:5" x14ac:dyDescent="0.35">
      <c r="A241" s="1">
        <v>45856</v>
      </c>
      <c r="B241">
        <v>-1.2911142E-3</v>
      </c>
      <c r="C241">
        <v>-1.5106378013482068E-3</v>
      </c>
      <c r="D241">
        <v>-9.0509999999999999E-5</v>
      </c>
      <c r="E241">
        <v>-9.0518216852961196E-5</v>
      </c>
    </row>
    <row r="242" spans="1:5" x14ac:dyDescent="0.35">
      <c r="A242" s="1">
        <v>45859</v>
      </c>
      <c r="B242">
        <v>-4.5256376499999999E-3</v>
      </c>
      <c r="C242">
        <v>-4.6256083105042567E-3</v>
      </c>
      <c r="D242">
        <v>1.3991299999999999E-3</v>
      </c>
      <c r="E242">
        <v>1.3981477220053166E-3</v>
      </c>
    </row>
    <row r="243" spans="1:5" x14ac:dyDescent="0.35">
      <c r="A243" s="1">
        <v>45860</v>
      </c>
      <c r="B243">
        <v>-6.2255731333299997E-3</v>
      </c>
      <c r="C243">
        <v>-6.3869559331447634E-3</v>
      </c>
      <c r="D243">
        <v>6.3752999999999998E-4</v>
      </c>
      <c r="E243">
        <v>6.3732541106239072E-4</v>
      </c>
    </row>
    <row r="244" spans="1:5" x14ac:dyDescent="0.35">
      <c r="A244" s="1">
        <v>45861</v>
      </c>
      <c r="B244">
        <v>1.916853885E-2</v>
      </c>
      <c r="C244">
        <v>1.8967591351011275E-2</v>
      </c>
      <c r="D244">
        <v>7.8118800000000002E-3</v>
      </c>
      <c r="E244">
        <v>7.7815261467118115E-3</v>
      </c>
    </row>
    <row r="245" spans="1:5" x14ac:dyDescent="0.35">
      <c r="A245" s="1">
        <v>45862</v>
      </c>
      <c r="B245">
        <v>8.8698757500000006E-3</v>
      </c>
      <c r="C245">
        <v>8.7887979536255961E-3</v>
      </c>
      <c r="D245">
        <v>6.9822999999999999E-4</v>
      </c>
      <c r="E245">
        <v>6.9798922208170696E-4</v>
      </c>
    </row>
    <row r="246" spans="1:5" x14ac:dyDescent="0.35">
      <c r="A246" s="1">
        <v>45863</v>
      </c>
      <c r="B246">
        <v>1.0467793383329999E-2</v>
      </c>
      <c r="C246">
        <v>1.0383464772865095E-2</v>
      </c>
      <c r="D246">
        <v>3.9743199999999999E-3</v>
      </c>
      <c r="E246">
        <v>3.9664449480632307E-3</v>
      </c>
    </row>
    <row r="247" spans="1:5" x14ac:dyDescent="0.35">
      <c r="A247" s="1">
        <v>45866</v>
      </c>
      <c r="B247">
        <v>1.1245365E-2</v>
      </c>
      <c r="C247">
        <v>1.10296064343032E-2</v>
      </c>
      <c r="D247">
        <v>1.7688E-4</v>
      </c>
      <c r="E247">
        <v>1.7686081491285848E-4</v>
      </c>
    </row>
    <row r="248" spans="1:5" x14ac:dyDescent="0.35">
      <c r="A248" s="1">
        <v>45867</v>
      </c>
      <c r="B248">
        <v>-6.1149556833300003E-3</v>
      </c>
      <c r="C248">
        <v>-6.4520174435240196E-3</v>
      </c>
      <c r="D248">
        <v>-2.9594199999999999E-3</v>
      </c>
      <c r="E248">
        <v>-2.9638056808080813E-3</v>
      </c>
    </row>
    <row r="249" spans="1:5" x14ac:dyDescent="0.35">
      <c r="A249" s="1">
        <v>45868</v>
      </c>
      <c r="B249">
        <v>1.306927555E-2</v>
      </c>
      <c r="C249">
        <v>1.2609974493845417E-2</v>
      </c>
      <c r="D249">
        <v>-1.2494400000000001E-3</v>
      </c>
      <c r="E249">
        <v>-1.2502200507663753E-3</v>
      </c>
    </row>
    <row r="250" spans="1:5" x14ac:dyDescent="0.35">
      <c r="A250" s="1">
        <v>45869</v>
      </c>
      <c r="B250">
        <v>-1.990074501667E-2</v>
      </c>
      <c r="C250">
        <v>-2.0119459140018833E-2</v>
      </c>
      <c r="D250">
        <v>-3.6948599999999999E-3</v>
      </c>
      <c r="E250">
        <v>-3.7016989606790925E-3</v>
      </c>
    </row>
    <row r="251" spans="1:5" x14ac:dyDescent="0.35">
      <c r="A251" s="1">
        <v>45870</v>
      </c>
      <c r="B251">
        <v>-2.0251734583329999E-2</v>
      </c>
      <c r="C251">
        <v>-2.0934666214249067E-2</v>
      </c>
      <c r="D251">
        <v>-1.5992070000000001E-2</v>
      </c>
      <c r="E251">
        <v>-1.6121328046944342E-2</v>
      </c>
    </row>
    <row r="252" spans="1:5" x14ac:dyDescent="0.35">
      <c r="A252" s="1">
        <v>45873</v>
      </c>
      <c r="B252">
        <v>2.01105881E-2</v>
      </c>
      <c r="C252">
        <v>1.9864643111683396E-2</v>
      </c>
      <c r="D252">
        <v>1.473707E-2</v>
      </c>
      <c r="E252">
        <v>1.4629536175939909E-2</v>
      </c>
    </row>
    <row r="253" spans="1:5" x14ac:dyDescent="0.35">
      <c r="A253" s="1">
        <v>45874</v>
      </c>
      <c r="B253">
        <v>-8.8410729333300003E-3</v>
      </c>
      <c r="C253">
        <v>-8.9003322856323359E-3</v>
      </c>
      <c r="D253">
        <v>-4.8578700000000002E-3</v>
      </c>
      <c r="E253">
        <v>-4.8697037352752534E-3</v>
      </c>
    </row>
    <row r="254" spans="1:5" x14ac:dyDescent="0.35">
      <c r="A254" s="1">
        <v>45875</v>
      </c>
      <c r="B254">
        <v>-1.2313331E-2</v>
      </c>
      <c r="C254">
        <v>-1.2830016141186425E-2</v>
      </c>
      <c r="D254">
        <v>7.2818900000000001E-3</v>
      </c>
      <c r="E254">
        <v>7.255503683515384E-3</v>
      </c>
    </row>
    <row r="255" spans="1:5" x14ac:dyDescent="0.35">
      <c r="A255" s="1">
        <v>45876</v>
      </c>
      <c r="B255">
        <v>-1.5961131816669999E-2</v>
      </c>
      <c r="C255">
        <v>-1.8113682903262252E-2</v>
      </c>
      <c r="D255">
        <v>-7.9746999999999999E-4</v>
      </c>
      <c r="E255">
        <v>-7.9778893728163589E-4</v>
      </c>
    </row>
    <row r="256" spans="1:5" x14ac:dyDescent="0.35">
      <c r="A256" s="1">
        <v>45877</v>
      </c>
      <c r="B256">
        <v>4.2109135333300001E-3</v>
      </c>
      <c r="C256">
        <v>4.1063753774618307E-3</v>
      </c>
      <c r="D256">
        <v>7.7996799999999998E-3</v>
      </c>
      <c r="E256">
        <v>7.7694242484223387E-3</v>
      </c>
    </row>
    <row r="257" spans="1:5" x14ac:dyDescent="0.35">
      <c r="A257" s="1">
        <v>45880</v>
      </c>
      <c r="B257">
        <v>2.6429826666999999E-4</v>
      </c>
      <c r="C257">
        <v>2.4134429592151995E-4</v>
      </c>
      <c r="D257">
        <v>-2.5041299999999998E-3</v>
      </c>
      <c r="E257">
        <v>-2.5072684706233723E-3</v>
      </c>
    </row>
    <row r="258" spans="1:5" x14ac:dyDescent="0.35">
      <c r="A258" s="1">
        <v>45881</v>
      </c>
      <c r="B258">
        <v>1.407200203333E-2</v>
      </c>
      <c r="C258">
        <v>1.3927995850464184E-2</v>
      </c>
      <c r="D258">
        <v>1.13455E-2</v>
      </c>
      <c r="E258">
        <v>1.1281626080988628E-2</v>
      </c>
    </row>
    <row r="259" spans="1:5" x14ac:dyDescent="0.35">
      <c r="A259" s="1">
        <v>45882</v>
      </c>
      <c r="B259">
        <v>2.0640119183329999E-2</v>
      </c>
      <c r="C259">
        <v>2.0236398306130846E-2</v>
      </c>
      <c r="D259">
        <v>3.2300300000000001E-3</v>
      </c>
      <c r="E259">
        <v>3.2248249415864237E-3</v>
      </c>
    </row>
    <row r="260" spans="1:5" x14ac:dyDescent="0.35">
      <c r="A260" s="1">
        <v>45883</v>
      </c>
      <c r="B260">
        <v>5.3681323333300002E-3</v>
      </c>
      <c r="C260">
        <v>5.2195757998271253E-3</v>
      </c>
      <c r="D260">
        <v>3.0309999999999999E-4</v>
      </c>
      <c r="E260">
        <v>3.0305092105848265E-4</v>
      </c>
    </row>
    <row r="261" spans="1:5" x14ac:dyDescent="0.35">
      <c r="A261" s="1">
        <v>45884</v>
      </c>
      <c r="B261">
        <v>-9.4217963500000008E-3</v>
      </c>
      <c r="C261">
        <v>-9.6387609192539973E-3</v>
      </c>
      <c r="D261">
        <v>-2.8971000000000001E-3</v>
      </c>
      <c r="E261">
        <v>-2.9013035955742518E-3</v>
      </c>
    </row>
    <row r="262" spans="1:5" x14ac:dyDescent="0.35">
      <c r="A262" s="1">
        <v>45887</v>
      </c>
      <c r="B262">
        <v>-1.12952338333E-3</v>
      </c>
      <c r="C262">
        <v>-1.1451834880910816E-3</v>
      </c>
      <c r="D262">
        <v>-1.0077999999999999E-4</v>
      </c>
      <c r="E262">
        <v>-1.0078339718354772E-4</v>
      </c>
    </row>
    <row r="263" spans="1:5" x14ac:dyDescent="0.35">
      <c r="A263" s="1">
        <v>45888</v>
      </c>
      <c r="B263">
        <v>-2.4555595083329999E-2</v>
      </c>
      <c r="C263">
        <v>-2.5246573656348682E-2</v>
      </c>
      <c r="D263">
        <v>-5.8581400000000004E-3</v>
      </c>
      <c r="E263">
        <v>-5.8753625327812135E-3</v>
      </c>
    </row>
    <row r="264" spans="1:5" x14ac:dyDescent="0.35">
      <c r="A264" s="1">
        <v>45889</v>
      </c>
      <c r="B264">
        <v>-2.9291237999999999E-3</v>
      </c>
      <c r="C264">
        <v>-2.9668989375549472E-3</v>
      </c>
      <c r="D264">
        <v>-2.4316199999999998E-3</v>
      </c>
      <c r="E264">
        <v>-2.4345787627045859E-3</v>
      </c>
    </row>
    <row r="265" spans="1:5" x14ac:dyDescent="0.35">
      <c r="A265" s="1">
        <v>45890</v>
      </c>
      <c r="B265">
        <v>-1.63108828333E-3</v>
      </c>
      <c r="C265">
        <v>-1.6436278965448498E-3</v>
      </c>
      <c r="D265">
        <v>-4.0042000000000003E-3</v>
      </c>
      <c r="E265">
        <v>-4.0122410562430525E-3</v>
      </c>
    </row>
    <row r="266" spans="1:5" x14ac:dyDescent="0.35">
      <c r="A266" s="1">
        <v>45891</v>
      </c>
      <c r="B266">
        <v>2.0304604333329999E-2</v>
      </c>
      <c r="C266">
        <v>2.0051395530399366E-2</v>
      </c>
      <c r="D266">
        <v>1.5186409999999999E-2</v>
      </c>
      <c r="E266">
        <v>1.5072248733123567E-2</v>
      </c>
    </row>
    <row r="267" spans="1:5" x14ac:dyDescent="0.35">
      <c r="A267" s="1">
        <v>45894</v>
      </c>
      <c r="B267">
        <v>-1.0519553799999999E-2</v>
      </c>
      <c r="C267">
        <v>-1.0632976148246898E-2</v>
      </c>
      <c r="D267">
        <v>-4.2663299999999996E-3</v>
      </c>
      <c r="E267">
        <v>-4.2754610800767165E-3</v>
      </c>
    </row>
    <row r="268" spans="1:5" x14ac:dyDescent="0.35">
      <c r="A268" s="1">
        <v>45895</v>
      </c>
      <c r="B268">
        <v>2.1876506983330001E-2</v>
      </c>
      <c r="C268">
        <v>2.1505867546393165E-2</v>
      </c>
      <c r="D268">
        <v>4.1339799999999998E-3</v>
      </c>
      <c r="E268">
        <v>4.1254554739158684E-3</v>
      </c>
    </row>
    <row r="269" spans="1:5" x14ac:dyDescent="0.35">
      <c r="A269" s="1">
        <v>45896</v>
      </c>
      <c r="B269">
        <v>3.1042600000000002E-3</v>
      </c>
      <c r="C269">
        <v>3.0907779807072197E-3</v>
      </c>
      <c r="D269">
        <v>2.39099E-3</v>
      </c>
      <c r="E269">
        <v>2.3881364585491512E-3</v>
      </c>
    </row>
    <row r="270" spans="1:5" x14ac:dyDescent="0.35">
      <c r="A270" s="1">
        <v>45897</v>
      </c>
      <c r="B270">
        <v>1.3152783366669999E-2</v>
      </c>
      <c r="C270">
        <v>1.2978485976371898E-2</v>
      </c>
      <c r="D270">
        <v>3.15673E-3</v>
      </c>
      <c r="E270">
        <v>3.1517534019497762E-3</v>
      </c>
    </row>
    <row r="271" spans="1:5" x14ac:dyDescent="0.35">
      <c r="A271" s="1">
        <v>45898</v>
      </c>
      <c r="B271">
        <v>-3.970995941667E-2</v>
      </c>
      <c r="C271">
        <v>-4.3243535844569005E-2</v>
      </c>
      <c r="D271">
        <v>-6.3981699999999999E-3</v>
      </c>
      <c r="E271">
        <v>-6.4187251509292701E-3</v>
      </c>
    </row>
    <row r="272" spans="1:5" x14ac:dyDescent="0.35">
      <c r="A272" s="1">
        <v>45902</v>
      </c>
      <c r="B272">
        <v>4.4781716166700002E-3</v>
      </c>
      <c r="C272">
        <v>4.4121855462102731E-3</v>
      </c>
      <c r="D272">
        <v>-6.92232E-3</v>
      </c>
      <c r="E272">
        <v>-6.9463924292619854E-3</v>
      </c>
    </row>
    <row r="273" spans="1:5" x14ac:dyDescent="0.35">
      <c r="A273" s="1">
        <v>45903</v>
      </c>
      <c r="B273">
        <v>-6.5640033666699996E-3</v>
      </c>
      <c r="C273">
        <v>-6.7319180179811026E-3</v>
      </c>
      <c r="D273">
        <v>5.1001199999999997E-3</v>
      </c>
      <c r="E273">
        <v>5.0871547386878756E-3</v>
      </c>
    </row>
    <row r="274" spans="1:5" x14ac:dyDescent="0.35">
      <c r="A274" s="1">
        <v>45904</v>
      </c>
      <c r="B274">
        <v>1.12608628E-2</v>
      </c>
      <c r="C274">
        <v>1.1138865712101756E-2</v>
      </c>
      <c r="D274">
        <v>8.3464400000000001E-3</v>
      </c>
      <c r="E274">
        <v>8.3117987404726541E-3</v>
      </c>
    </row>
    <row r="275" spans="1:5" x14ac:dyDescent="0.35">
      <c r="A275" s="1">
        <v>45905</v>
      </c>
      <c r="B275">
        <v>-6.7421113166700004E-3</v>
      </c>
      <c r="C275">
        <v>-7.9202827594863062E-3</v>
      </c>
      <c r="D275">
        <v>-3.1651399999999999E-3</v>
      </c>
      <c r="E275">
        <v>-3.1701606545509482E-3</v>
      </c>
    </row>
    <row r="276" spans="1:5" x14ac:dyDescent="0.35">
      <c r="A276" s="1">
        <v>45908</v>
      </c>
      <c r="B276">
        <v>1.4438435366669999E-2</v>
      </c>
      <c r="C276">
        <v>1.4188366139861014E-2</v>
      </c>
      <c r="D276">
        <v>2.1059899999999999E-3</v>
      </c>
      <c r="E276">
        <v>2.1037794861457856E-3</v>
      </c>
    </row>
    <row r="277" spans="1:5" x14ac:dyDescent="0.35">
      <c r="A277" s="1">
        <v>45909</v>
      </c>
      <c r="B277">
        <v>5.6213228999999997E-3</v>
      </c>
      <c r="C277">
        <v>5.4567672235792336E-3</v>
      </c>
      <c r="D277">
        <v>2.6881600000000002E-3</v>
      </c>
      <c r="E277">
        <v>2.6845529877440578E-3</v>
      </c>
    </row>
    <row r="278" spans="1:5" x14ac:dyDescent="0.35">
      <c r="A278" s="1">
        <v>45910</v>
      </c>
      <c r="B278">
        <v>1.8451818500000002E-2</v>
      </c>
      <c r="C278">
        <v>1.7628636973809411E-2</v>
      </c>
      <c r="D278">
        <v>2.98344E-3</v>
      </c>
      <c r="E278">
        <v>2.9790012563325726E-3</v>
      </c>
    </row>
    <row r="279" spans="1:5" x14ac:dyDescent="0.35">
      <c r="A279" s="1">
        <v>45911</v>
      </c>
      <c r="B279">
        <v>-3.7015457166699999E-3</v>
      </c>
      <c r="C279">
        <v>-3.8668774098438888E-3</v>
      </c>
      <c r="D279">
        <v>8.4858599999999996E-3</v>
      </c>
      <c r="E279">
        <v>8.4500609892315826E-3</v>
      </c>
    </row>
    <row r="280" spans="1:5" x14ac:dyDescent="0.35">
      <c r="A280" s="1">
        <v>45912</v>
      </c>
      <c r="B280">
        <v>9.2272679999999996E-4</v>
      </c>
      <c r="C280">
        <v>8.5904291695090894E-4</v>
      </c>
      <c r="D280">
        <v>-4.8273000000000001E-4</v>
      </c>
      <c r="E280">
        <v>-4.8285120011051867E-4</v>
      </c>
    </row>
    <row r="281" spans="1:5" x14ac:dyDescent="0.35">
      <c r="A281" s="1">
        <v>45915</v>
      </c>
      <c r="B281">
        <v>4.0985033833300004E-3</v>
      </c>
      <c r="C281">
        <v>4.0543166751692969E-3</v>
      </c>
      <c r="D281">
        <v>4.7066599999999997E-3</v>
      </c>
      <c r="E281">
        <v>4.6956161361366338E-3</v>
      </c>
    </row>
    <row r="282" spans="1:5" x14ac:dyDescent="0.35">
      <c r="A282" s="1">
        <v>45916</v>
      </c>
      <c r="B282">
        <v>4.9880526166700004E-3</v>
      </c>
      <c r="C282">
        <v>4.8981521374625884E-3</v>
      </c>
      <c r="D282">
        <v>-1.2879300000000001E-3</v>
      </c>
      <c r="E282">
        <v>-1.2887574351970004E-3</v>
      </c>
    </row>
    <row r="283" spans="1:5" x14ac:dyDescent="0.35">
      <c r="A283" s="1">
        <v>45917</v>
      </c>
      <c r="B283">
        <v>3.9703749333299997E-3</v>
      </c>
      <c r="C283">
        <v>3.669699563284392E-3</v>
      </c>
      <c r="D283">
        <v>-9.7022000000000005E-4</v>
      </c>
      <c r="E283">
        <v>-9.7068934889039981E-4</v>
      </c>
    </row>
    <row r="284" spans="1:5" x14ac:dyDescent="0.35">
      <c r="A284" s="1">
        <v>45918</v>
      </c>
      <c r="B284">
        <v>5.5034409333300002E-3</v>
      </c>
      <c r="C284">
        <v>5.2583171215991832E-3</v>
      </c>
      <c r="D284">
        <v>4.7891399999999999E-3</v>
      </c>
      <c r="E284">
        <v>4.7777085223636995E-3</v>
      </c>
    </row>
    <row r="285" spans="1:5" x14ac:dyDescent="0.35">
      <c r="A285" s="1">
        <v>45919</v>
      </c>
      <c r="B285">
        <v>-1.65764151667E-3</v>
      </c>
      <c r="C285">
        <v>-1.6847451963277729E-3</v>
      </c>
      <c r="D285">
        <v>4.8854299999999996E-3</v>
      </c>
      <c r="E285">
        <v>4.8735385623534912E-3</v>
      </c>
    </row>
    <row r="286" spans="1:5" x14ac:dyDescent="0.35">
      <c r="A286" s="1">
        <v>45922</v>
      </c>
      <c r="B286">
        <v>4.34959278333E-3</v>
      </c>
      <c r="C286">
        <v>4.2728289841386328E-3</v>
      </c>
      <c r="D286">
        <v>4.4100299999999997E-3</v>
      </c>
      <c r="E286">
        <v>4.4003301998512797E-3</v>
      </c>
    </row>
    <row r="287" spans="1:5" x14ac:dyDescent="0.35">
      <c r="A287" s="1">
        <v>45923</v>
      </c>
      <c r="B287">
        <v>-5.0358445E-3</v>
      </c>
      <c r="C287">
        <v>-5.0843459138786443E-3</v>
      </c>
      <c r="D287">
        <v>-5.5021499999999999E-3</v>
      </c>
      <c r="E287">
        <v>-5.517340092831724E-3</v>
      </c>
    </row>
    <row r="288" spans="1:5" x14ac:dyDescent="0.35">
      <c r="A288" s="1">
        <v>45924</v>
      </c>
      <c r="B288">
        <v>1.0741024816670001E-2</v>
      </c>
      <c r="C288">
        <v>1.0309222144808295E-2</v>
      </c>
      <c r="D288">
        <v>-2.84666E-3</v>
      </c>
      <c r="E288">
        <v>-2.8507212670842554E-3</v>
      </c>
    </row>
    <row r="289" spans="1:5" x14ac:dyDescent="0.35">
      <c r="A289" s="1">
        <v>45925</v>
      </c>
      <c r="B289">
        <v>-1.5479904499999999E-3</v>
      </c>
      <c r="C289">
        <v>-1.8561019912176205E-3</v>
      </c>
      <c r="D289">
        <v>-5.0090600000000001E-3</v>
      </c>
      <c r="E289">
        <v>-5.0216489054652645E-3</v>
      </c>
    </row>
    <row r="290" spans="1:5" x14ac:dyDescent="0.35">
      <c r="A290" s="1">
        <v>45926</v>
      </c>
      <c r="B290">
        <v>3.4793996666999998E-4</v>
      </c>
      <c r="C290">
        <v>3.0863020813718067E-4</v>
      </c>
      <c r="D290">
        <v>5.9018400000000002E-3</v>
      </c>
      <c r="E290">
        <v>5.8844922610822008E-3</v>
      </c>
    </row>
    <row r="291" spans="1:5" x14ac:dyDescent="0.35">
      <c r="A291" s="1">
        <v>45929</v>
      </c>
      <c r="B291">
        <v>-7.4156150000000002E-4</v>
      </c>
      <c r="C291">
        <v>-8.0041216958923677E-4</v>
      </c>
      <c r="D291">
        <v>2.6355800000000002E-3</v>
      </c>
      <c r="E291">
        <v>2.6321125222386276E-3</v>
      </c>
    </row>
    <row r="292" spans="1:5" x14ac:dyDescent="0.35">
      <c r="A292" s="1">
        <v>45930</v>
      </c>
      <c r="B292">
        <v>8.8911796000000001E-3</v>
      </c>
      <c r="C292">
        <v>8.5740269243828968E-3</v>
      </c>
      <c r="D292">
        <v>4.09085E-3</v>
      </c>
      <c r="E292">
        <v>4.08250358961618E-3</v>
      </c>
    </row>
    <row r="293" spans="1:5" x14ac:dyDescent="0.35">
      <c r="A293" s="1">
        <v>45931</v>
      </c>
      <c r="B293">
        <v>1.8665525049999999E-2</v>
      </c>
      <c r="C293">
        <v>1.8072092500695639E-2</v>
      </c>
      <c r="D293">
        <v>3.39989E-3</v>
      </c>
      <c r="E293">
        <v>3.3941192284702741E-3</v>
      </c>
    </row>
    <row r="294" spans="1:5" x14ac:dyDescent="0.35">
      <c r="A294" s="1">
        <v>45932</v>
      </c>
      <c r="B294">
        <v>1.1745033550000001E-2</v>
      </c>
      <c r="C294">
        <v>1.1557790727481079E-2</v>
      </c>
      <c r="D294">
        <v>6.1837000000000003E-4</v>
      </c>
      <c r="E294">
        <v>6.1817818161146419E-4</v>
      </c>
    </row>
    <row r="295" spans="1:5" x14ac:dyDescent="0.35">
      <c r="A295" s="1">
        <v>45933</v>
      </c>
      <c r="B295">
        <v>9.8651323332999991E-4</v>
      </c>
      <c r="C295">
        <v>8.5151484996676921E-4</v>
      </c>
      <c r="D295">
        <v>6.5519999999999996E-5</v>
      </c>
      <c r="E295">
        <v>6.5519382592537398E-5</v>
      </c>
    </row>
    <row r="296" spans="1:5" x14ac:dyDescent="0.35">
      <c r="A296" s="1">
        <v>45936</v>
      </c>
      <c r="B296">
        <v>4.4958355666670002E-2</v>
      </c>
      <c r="C296">
        <v>4.0812148473015286E-2</v>
      </c>
      <c r="D296">
        <v>3.6466300000000001E-3</v>
      </c>
      <c r="E296">
        <v>3.6399969738822847E-3</v>
      </c>
    </row>
    <row r="297" spans="1:5" x14ac:dyDescent="0.35">
      <c r="A297" s="1">
        <v>45937</v>
      </c>
      <c r="B297">
        <v>2.38381805E-3</v>
      </c>
      <c r="C297">
        <v>2.2041284372912823E-3</v>
      </c>
      <c r="D297">
        <v>-3.8114099999999999E-3</v>
      </c>
      <c r="E297">
        <v>-3.8186963112344565E-3</v>
      </c>
    </row>
    <row r="298" spans="1:5" x14ac:dyDescent="0.35">
      <c r="A298" s="1">
        <v>45938</v>
      </c>
      <c r="B298">
        <v>3.1854661683330003E-2</v>
      </c>
      <c r="C298">
        <v>3.0454744142440402E-2</v>
      </c>
      <c r="D298">
        <v>5.8276100000000004E-3</v>
      </c>
      <c r="E298">
        <v>5.8106934127934015E-3</v>
      </c>
    </row>
    <row r="299" spans="1:5" x14ac:dyDescent="0.35">
      <c r="A299" s="1">
        <v>45939</v>
      </c>
      <c r="B299">
        <v>-5.2322248499999998E-3</v>
      </c>
      <c r="C299">
        <v>-5.2995944715375559E-3</v>
      </c>
      <c r="D299">
        <v>-2.75552E-3</v>
      </c>
      <c r="E299">
        <v>-2.7593218696983605E-3</v>
      </c>
    </row>
    <row r="300" spans="1:5" x14ac:dyDescent="0.35">
      <c r="A300" s="1">
        <v>45940</v>
      </c>
      <c r="B300">
        <v>-4.2132246300000002E-2</v>
      </c>
      <c r="C300">
        <v>-4.334763707232106E-2</v>
      </c>
      <c r="D300">
        <v>-2.7111659999999999E-2</v>
      </c>
      <c r="E300">
        <v>-2.748595997057204E-2</v>
      </c>
    </row>
    <row r="301" spans="1:5" x14ac:dyDescent="0.35">
      <c r="A301" s="1">
        <v>45943</v>
      </c>
      <c r="B301">
        <v>2.563064705E-2</v>
      </c>
      <c r="C301">
        <v>2.4642445933996046E-2</v>
      </c>
      <c r="D301">
        <v>1.5598600000000001E-2</v>
      </c>
      <c r="E301">
        <v>1.5478194983781826E-2</v>
      </c>
    </row>
    <row r="302" spans="1:5" x14ac:dyDescent="0.35">
      <c r="A302" s="1">
        <v>45944</v>
      </c>
      <c r="B302">
        <v>-4.4465752333299998E-3</v>
      </c>
      <c r="C302">
        <v>-4.7631951097479091E-3</v>
      </c>
      <c r="D302">
        <v>-1.5643E-3</v>
      </c>
      <c r="E302">
        <v>-1.565528031162684E-3</v>
      </c>
    </row>
    <row r="303" spans="1:5" x14ac:dyDescent="0.35">
      <c r="A303" s="1">
        <v>45945</v>
      </c>
      <c r="B303">
        <v>2.485618975E-2</v>
      </c>
      <c r="C303">
        <v>2.4014209307525073E-2</v>
      </c>
      <c r="D303">
        <v>4.0260000000000001E-3</v>
      </c>
      <c r="E303">
        <v>4.0179185387894355E-3</v>
      </c>
    </row>
    <row r="304" spans="1:5" x14ac:dyDescent="0.35">
      <c r="A304" s="1">
        <v>45946</v>
      </c>
      <c r="B304">
        <v>-1.2933066700000001E-2</v>
      </c>
      <c r="C304">
        <v>-1.3092868023125313E-2</v>
      </c>
      <c r="D304">
        <v>-6.2943499999999998E-3</v>
      </c>
      <c r="E304">
        <v>-6.3142449751387216E-3</v>
      </c>
    </row>
    <row r="305" spans="1:5" x14ac:dyDescent="0.35">
      <c r="A305" s="1">
        <v>45947</v>
      </c>
      <c r="B305">
        <v>8.1311612000000005E-3</v>
      </c>
      <c r="C305">
        <v>7.6256284176220782E-3</v>
      </c>
      <c r="D305">
        <v>5.2707199999999996E-3</v>
      </c>
      <c r="E305">
        <v>5.2568825980633324E-3</v>
      </c>
    </row>
    <row r="306" spans="1:5" x14ac:dyDescent="0.35">
      <c r="A306" s="1">
        <v>45950</v>
      </c>
      <c r="B306">
        <v>5.1834729500000003E-3</v>
      </c>
      <c r="C306">
        <v>5.0357095994930127E-3</v>
      </c>
      <c r="D306">
        <v>1.0672249999999999E-2</v>
      </c>
      <c r="E306">
        <v>1.0615706365319902E-2</v>
      </c>
    </row>
    <row r="307" spans="1:5" x14ac:dyDescent="0.35">
      <c r="A307" s="1">
        <v>45951</v>
      </c>
      <c r="B307">
        <v>-5.8029374333299997E-3</v>
      </c>
      <c r="C307">
        <v>-5.9097932949474337E-3</v>
      </c>
      <c r="D307">
        <v>3.2660000000000002E-5</v>
      </c>
      <c r="E307">
        <v>3.2664017914663565E-5</v>
      </c>
    </row>
    <row r="308" spans="1:5" x14ac:dyDescent="0.35">
      <c r="A308" s="1">
        <v>45952</v>
      </c>
      <c r="B308">
        <v>-1.2676998016670001E-2</v>
      </c>
      <c r="C308">
        <v>-1.2927155897362458E-2</v>
      </c>
      <c r="D308">
        <v>-5.3375100000000002E-3</v>
      </c>
      <c r="E308">
        <v>-5.3518056988169672E-3</v>
      </c>
    </row>
    <row r="309" spans="1:5" x14ac:dyDescent="0.35">
      <c r="A309" s="1">
        <v>45953</v>
      </c>
      <c r="B309">
        <v>1.238006855E-2</v>
      </c>
      <c r="C309">
        <v>1.2281269617046063E-2</v>
      </c>
      <c r="D309">
        <v>5.82739E-3</v>
      </c>
      <c r="E309">
        <v>5.8104739805954339E-3</v>
      </c>
    </row>
    <row r="310" spans="1:5" x14ac:dyDescent="0.35">
      <c r="A310" s="1">
        <v>45954</v>
      </c>
      <c r="B310">
        <v>2.303306991667E-2</v>
      </c>
      <c r="C310">
        <v>2.2473857665497639E-2</v>
      </c>
      <c r="D310">
        <v>7.9024200000000003E-3</v>
      </c>
      <c r="E310">
        <v>7.8713619070685803E-3</v>
      </c>
    </row>
    <row r="311" spans="1:5" x14ac:dyDescent="0.35">
      <c r="A311" s="1">
        <v>45957</v>
      </c>
      <c r="B311">
        <v>1.956945128333E-2</v>
      </c>
      <c r="C311">
        <v>1.9220528528291207E-2</v>
      </c>
      <c r="D311">
        <v>1.229002E-2</v>
      </c>
      <c r="E311">
        <v>1.2215109973364811E-2</v>
      </c>
    </row>
    <row r="312" spans="1:5" x14ac:dyDescent="0.35">
      <c r="A312" s="1">
        <v>45958</v>
      </c>
      <c r="B312">
        <v>1.48343811667E-3</v>
      </c>
      <c r="C312">
        <v>1.3993069741936714E-3</v>
      </c>
      <c r="D312">
        <v>2.28795E-3</v>
      </c>
      <c r="E312">
        <v>2.2853333884670069E-3</v>
      </c>
    </row>
    <row r="313" spans="1:5" x14ac:dyDescent="0.35">
      <c r="A313" s="1">
        <v>45959</v>
      </c>
      <c r="B313">
        <v>7.7478129666699999E-3</v>
      </c>
      <c r="C313">
        <v>7.5369181481198186E-3</v>
      </c>
      <c r="D313">
        <v>-4.354E-5</v>
      </c>
      <c r="E313">
        <v>-4.3536688374153406E-5</v>
      </c>
    </row>
    <row r="314" spans="1:5" x14ac:dyDescent="0.35">
      <c r="A314" s="1">
        <v>45960</v>
      </c>
      <c r="B314">
        <v>-4.5279779166700002E-3</v>
      </c>
      <c r="C314">
        <v>-4.8434285638097631E-3</v>
      </c>
      <c r="D314">
        <v>-9.90481E-3</v>
      </c>
      <c r="E314">
        <v>-9.9541911976876295E-3</v>
      </c>
    </row>
    <row r="315" spans="1:5" x14ac:dyDescent="0.35">
      <c r="A315" s="1">
        <v>45961</v>
      </c>
      <c r="B315">
        <v>9.9479650333299998E-3</v>
      </c>
      <c r="C315">
        <v>9.5906463504688514E-3</v>
      </c>
      <c r="D315">
        <v>2.61787E-3</v>
      </c>
      <c r="E315">
        <v>2.6144494615602319E-3</v>
      </c>
    </row>
    <row r="316" spans="1:5" x14ac:dyDescent="0.35">
      <c r="A316" s="1">
        <v>45964</v>
      </c>
      <c r="B316">
        <v>-1.85052756667E-3</v>
      </c>
      <c r="C316">
        <v>-2.1423919406029107E-3</v>
      </c>
      <c r="D316">
        <v>1.7207100000000001E-3</v>
      </c>
      <c r="E316">
        <v>1.7192311955086541E-3</v>
      </c>
    </row>
    <row r="317" spans="1:5" x14ac:dyDescent="0.35">
      <c r="A317" s="1">
        <v>45965</v>
      </c>
      <c r="B317">
        <v>-1.308513463333E-2</v>
      </c>
      <c r="C317">
        <v>-1.337547346123452E-2</v>
      </c>
      <c r="D317">
        <v>-1.1736770000000001E-2</v>
      </c>
      <c r="E317">
        <v>-1.1806190194192139E-2</v>
      </c>
    </row>
    <row r="318" spans="1:5" x14ac:dyDescent="0.35">
      <c r="A318" s="1">
        <v>45966</v>
      </c>
      <c r="B318">
        <v>2.3433990700000001E-2</v>
      </c>
      <c r="C318">
        <v>2.3001116778518734E-2</v>
      </c>
      <c r="D318">
        <v>3.6535199999999999E-3</v>
      </c>
      <c r="E318">
        <v>3.6468630849652776E-3</v>
      </c>
    </row>
    <row r="319" spans="1:5" x14ac:dyDescent="0.35">
      <c r="A319" s="1">
        <v>45967</v>
      </c>
      <c r="B319">
        <v>-1.236361423333E-2</v>
      </c>
      <c r="C319">
        <v>-1.2855554387463755E-2</v>
      </c>
      <c r="D319">
        <v>-1.1178159999999999E-2</v>
      </c>
      <c r="E319">
        <v>-1.1241102610422679E-2</v>
      </c>
    </row>
    <row r="320" spans="1:5" x14ac:dyDescent="0.35">
      <c r="A320" s="1">
        <v>45968</v>
      </c>
      <c r="B320">
        <v>-1.1615889149999999E-2</v>
      </c>
      <c r="C320">
        <v>-1.1745452211591024E-2</v>
      </c>
      <c r="D320">
        <v>1.26184E-3</v>
      </c>
      <c r="E320">
        <v>1.2610492171640812E-3</v>
      </c>
    </row>
    <row r="321" spans="1:5" x14ac:dyDescent="0.35">
      <c r="A321" s="1">
        <v>45971</v>
      </c>
      <c r="B321">
        <v>2.2701271583330001E-2</v>
      </c>
      <c r="C321">
        <v>2.2262369607261964E-2</v>
      </c>
      <c r="D321">
        <v>1.540096E-2</v>
      </c>
      <c r="E321">
        <v>1.5283571949665772E-2</v>
      </c>
    </row>
    <row r="322" spans="1:5" x14ac:dyDescent="0.35">
      <c r="A322" s="1">
        <v>45972</v>
      </c>
      <c r="B322">
        <v>-7.5266715999999997E-3</v>
      </c>
      <c r="C322">
        <v>-7.821165481931177E-3</v>
      </c>
      <c r="D322">
        <v>2.0753999999999998E-3</v>
      </c>
      <c r="E322">
        <v>2.0732456487025067E-3</v>
      </c>
    </row>
    <row r="323" spans="1:5" x14ac:dyDescent="0.35">
      <c r="A323" s="1">
        <v>45973</v>
      </c>
      <c r="B323">
        <v>2.2610405100000001E-2</v>
      </c>
      <c r="C323">
        <v>2.1891413343138464E-2</v>
      </c>
      <c r="D323">
        <v>6.2951000000000001E-4</v>
      </c>
      <c r="E323">
        <v>6.2931056069833119E-4</v>
      </c>
    </row>
    <row r="324" spans="1:5" x14ac:dyDescent="0.35">
      <c r="A324" s="1">
        <v>45974</v>
      </c>
      <c r="B324">
        <v>-2.1702222149999999E-2</v>
      </c>
      <c r="C324">
        <v>-2.2094808839521321E-2</v>
      </c>
      <c r="D324">
        <v>-1.6556899999999999E-2</v>
      </c>
      <c r="E324">
        <v>-1.6695497821198804E-2</v>
      </c>
    </row>
    <row r="325" spans="1:5" x14ac:dyDescent="0.35">
      <c r="A325" s="1">
        <v>45975</v>
      </c>
      <c r="B325">
        <v>-7.6574374333299999E-3</v>
      </c>
      <c r="C325">
        <v>-7.7403017629577575E-3</v>
      </c>
      <c r="D325">
        <v>-5.0166999999999996E-4</v>
      </c>
      <c r="E325">
        <v>-5.0179638215562831E-4</v>
      </c>
    </row>
    <row r="326" spans="1:5" x14ac:dyDescent="0.35">
      <c r="A326" s="1">
        <v>45978</v>
      </c>
      <c r="B326">
        <v>-2.0110370383329999E-2</v>
      </c>
      <c r="C326">
        <v>-2.0454143700737351E-2</v>
      </c>
      <c r="D326">
        <v>-9.1623099999999999E-3</v>
      </c>
      <c r="E326">
        <v>-9.2045416140541063E-3</v>
      </c>
    </row>
    <row r="327" spans="1:5" x14ac:dyDescent="0.35">
      <c r="A327" s="1">
        <v>45979</v>
      </c>
      <c r="B327">
        <v>-1.8925482266669999E-2</v>
      </c>
      <c r="C327">
        <v>-1.9389401540270874E-2</v>
      </c>
      <c r="D327">
        <v>-8.2563900000000006E-3</v>
      </c>
      <c r="E327">
        <v>-8.290659863030455E-3</v>
      </c>
    </row>
    <row r="328" spans="1:5" x14ac:dyDescent="0.35">
      <c r="A328" s="1">
        <v>45980</v>
      </c>
      <c r="B328">
        <v>1.416397615E-2</v>
      </c>
      <c r="C328">
        <v>1.3815936427797658E-2</v>
      </c>
      <c r="D328">
        <v>3.7537899999999999E-3</v>
      </c>
      <c r="E328">
        <v>3.7467576494783256E-3</v>
      </c>
    </row>
    <row r="329" spans="1:5" x14ac:dyDescent="0.35">
      <c r="A329" s="1">
        <v>45981</v>
      </c>
      <c r="B329">
        <v>-2.7741244633330001E-2</v>
      </c>
      <c r="C329">
        <v>-2.8606724693480176E-2</v>
      </c>
      <c r="D329">
        <v>-1.556723E-2</v>
      </c>
      <c r="E329">
        <v>-1.5689666748388651E-2</v>
      </c>
    </row>
    <row r="330" spans="1:5" x14ac:dyDescent="0.35">
      <c r="A330" s="1">
        <v>45982</v>
      </c>
      <c r="B330">
        <v>5.8755376666699997E-3</v>
      </c>
      <c r="C330">
        <v>5.7348927550836286E-3</v>
      </c>
      <c r="D330">
        <v>9.8229600000000004E-3</v>
      </c>
      <c r="E330">
        <v>9.775031702356704E-3</v>
      </c>
    </row>
    <row r="331" spans="1:5" x14ac:dyDescent="0.35">
      <c r="A331" s="1">
        <v>45985</v>
      </c>
      <c r="B331">
        <v>4.5111245616670001E-2</v>
      </c>
      <c r="C331">
        <v>4.3363656389362709E-2</v>
      </c>
      <c r="D331">
        <v>1.546724E-2</v>
      </c>
      <c r="E331">
        <v>1.5348836917048726E-2</v>
      </c>
    </row>
    <row r="332" spans="1:5" x14ac:dyDescent="0.35">
      <c r="A332" s="1">
        <v>45986</v>
      </c>
      <c r="B332">
        <v>7.47278488333E-3</v>
      </c>
      <c r="C332">
        <v>7.1325560968065185E-3</v>
      </c>
      <c r="D332">
        <v>9.0617300000000005E-3</v>
      </c>
      <c r="E332">
        <v>9.0209207985121487E-3</v>
      </c>
    </row>
    <row r="333" spans="1:5" x14ac:dyDescent="0.35">
      <c r="A333" s="1">
        <v>45987</v>
      </c>
      <c r="B333">
        <v>1.995725315E-2</v>
      </c>
      <c r="C333">
        <v>1.9528303250649411E-2</v>
      </c>
      <c r="D333">
        <v>6.9067099999999999E-3</v>
      </c>
      <c r="E333">
        <v>6.8829721842697568E-3</v>
      </c>
    </row>
    <row r="334" spans="1:5" x14ac:dyDescent="0.35">
      <c r="A334" s="1">
        <v>45989</v>
      </c>
      <c r="B334">
        <v>4.5737601833300001E-3</v>
      </c>
      <c r="C334">
        <v>4.4496054809139369E-3</v>
      </c>
      <c r="D334">
        <v>5.35478E-3</v>
      </c>
      <c r="E334">
        <v>5.3404900859037579E-3</v>
      </c>
    </row>
    <row r="335" spans="1:5" x14ac:dyDescent="0.35">
      <c r="A335" s="1">
        <v>45992</v>
      </c>
      <c r="B335">
        <v>-9.1096713000000003E-3</v>
      </c>
      <c r="C335">
        <v>-9.3489125604246815E-3</v>
      </c>
      <c r="D335">
        <v>-5.3233300000000002E-3</v>
      </c>
      <c r="E335">
        <v>-5.337554357799105E-3</v>
      </c>
    </row>
    <row r="336" spans="1:5" x14ac:dyDescent="0.35">
      <c r="A336" s="1">
        <v>45993</v>
      </c>
      <c r="B336">
        <v>-4.1624615833299999E-3</v>
      </c>
      <c r="C336">
        <v>-4.2523675642390114E-3</v>
      </c>
      <c r="D336">
        <v>2.4572000000000001E-3</v>
      </c>
      <c r="E336">
        <v>2.4541868350872E-3</v>
      </c>
    </row>
    <row r="337" spans="1:5" x14ac:dyDescent="0.35">
      <c r="A337" s="1">
        <v>45994</v>
      </c>
      <c r="B337">
        <v>1.595100688333E-2</v>
      </c>
      <c r="C337">
        <v>1.5403035402329289E-2</v>
      </c>
      <c r="D337">
        <v>2.97978E-3</v>
      </c>
      <c r="E337">
        <v>2.9753463150951035E-3</v>
      </c>
    </row>
    <row r="338" spans="1:5" x14ac:dyDescent="0.35">
      <c r="A338" s="1">
        <v>45995</v>
      </c>
      <c r="B338">
        <v>-7.3772448666700003E-3</v>
      </c>
      <c r="C338">
        <v>-7.4551347761389131E-3</v>
      </c>
      <c r="D338">
        <v>1.0803399999999999E-3</v>
      </c>
      <c r="E338">
        <v>1.0797529874065185E-3</v>
      </c>
    </row>
    <row r="339" spans="1:5" x14ac:dyDescent="0.35">
      <c r="A339" s="1">
        <v>45996</v>
      </c>
      <c r="B339">
        <v>7.8497972833300005E-3</v>
      </c>
      <c r="C339">
        <v>7.7753457494134049E-3</v>
      </c>
      <c r="D339">
        <v>1.9366699999999999E-3</v>
      </c>
      <c r="E339">
        <v>1.9348001886360358E-3</v>
      </c>
    </row>
    <row r="340" spans="1:5" x14ac:dyDescent="0.35">
      <c r="A340" s="1">
        <v>45999</v>
      </c>
      <c r="B340">
        <v>-1.25484372E-2</v>
      </c>
      <c r="C340">
        <v>-1.3123953594858358E-2</v>
      </c>
      <c r="D340">
        <v>-3.4772399999999999E-3</v>
      </c>
      <c r="E340">
        <v>-3.4832953129334491E-3</v>
      </c>
    </row>
    <row r="341" spans="1:5" x14ac:dyDescent="0.35">
      <c r="A341" s="1">
        <v>46000</v>
      </c>
      <c r="B341">
        <v>-5.0663007499999997E-3</v>
      </c>
      <c r="C341">
        <v>-5.1991330172233953E-3</v>
      </c>
      <c r="D341">
        <v>-8.7635999999999996E-4</v>
      </c>
      <c r="E341">
        <v>-8.7674313098681116E-4</v>
      </c>
    </row>
    <row r="342" spans="1:5" x14ac:dyDescent="0.35">
      <c r="A342" s="1">
        <v>46001</v>
      </c>
      <c r="B342">
        <v>1.6167626500000001E-2</v>
      </c>
      <c r="C342">
        <v>1.5918973528741064E-2</v>
      </c>
      <c r="D342">
        <v>6.7495000000000003E-3</v>
      </c>
      <c r="E342">
        <v>6.7268208715260186E-3</v>
      </c>
    </row>
    <row r="343" spans="1:5" x14ac:dyDescent="0.35">
      <c r="A343" s="1">
        <v>46002</v>
      </c>
      <c r="B343">
        <v>8.8229583166699998E-3</v>
      </c>
      <c r="C343">
        <v>8.3392558143148745E-3</v>
      </c>
      <c r="D343">
        <v>2.07938E-3</v>
      </c>
      <c r="E343">
        <v>2.0772175085341247E-3</v>
      </c>
    </row>
    <row r="344" spans="1:5" x14ac:dyDescent="0.35">
      <c r="A344" s="1">
        <v>46003</v>
      </c>
      <c r="B344">
        <v>-3.333552868333E-2</v>
      </c>
      <c r="C344">
        <v>-3.501740532606426E-2</v>
      </c>
      <c r="D344">
        <v>-1.066367E-2</v>
      </c>
      <c r="E344">
        <v>-1.0720936344245894E-2</v>
      </c>
    </row>
    <row r="345" spans="1:5" x14ac:dyDescent="0.35">
      <c r="A345" s="1">
        <v>46006</v>
      </c>
      <c r="B345">
        <v>-7.0033000333299998E-3</v>
      </c>
      <c r="C345">
        <v>-7.3870273318543634E-3</v>
      </c>
      <c r="D345">
        <v>-1.59651E-3</v>
      </c>
      <c r="E345">
        <v>-1.5977816227139984E-3</v>
      </c>
    </row>
    <row r="346" spans="1:5" x14ac:dyDescent="0.35">
      <c r="A346" s="1">
        <v>46007</v>
      </c>
      <c r="B346">
        <v>-1.2560829E-3</v>
      </c>
      <c r="C346">
        <v>-1.2716956154872688E-3</v>
      </c>
      <c r="D346">
        <v>-2.3839199999999999E-3</v>
      </c>
      <c r="E346">
        <v>-2.3867639262764775E-3</v>
      </c>
    </row>
    <row r="347" spans="1:5" x14ac:dyDescent="0.35">
      <c r="A347" s="1">
        <v>46008</v>
      </c>
      <c r="B347">
        <v>-2.5536795466669999E-2</v>
      </c>
      <c r="C347">
        <v>-2.6045497159372679E-2</v>
      </c>
      <c r="D347">
        <v>-1.15922E-2</v>
      </c>
      <c r="E347">
        <v>-1.1659917229324452E-2</v>
      </c>
    </row>
    <row r="348" spans="1:5" x14ac:dyDescent="0.35">
      <c r="A348" s="1">
        <v>46009</v>
      </c>
      <c r="B348">
        <v>1.32542852E-2</v>
      </c>
      <c r="C348">
        <v>1.3111602503381599E-2</v>
      </c>
      <c r="D348">
        <v>7.9343199999999999E-3</v>
      </c>
      <c r="E348">
        <v>7.9030122681599327E-3</v>
      </c>
    </row>
    <row r="349" spans="1:5" x14ac:dyDescent="0.35">
      <c r="A349" s="1">
        <v>46010</v>
      </c>
      <c r="B349">
        <v>1.9095174466670001E-2</v>
      </c>
      <c r="C349">
        <v>1.8684540613490602E-2</v>
      </c>
      <c r="D349">
        <v>8.8180199999999993E-3</v>
      </c>
      <c r="E349">
        <v>8.7793728265068479E-3</v>
      </c>
    </row>
    <row r="350" spans="1:5" x14ac:dyDescent="0.35">
      <c r="A350" s="1">
        <v>46013</v>
      </c>
      <c r="B350">
        <v>7.1883629666700003E-3</v>
      </c>
      <c r="C350">
        <v>7.1590888659998865E-3</v>
      </c>
      <c r="D350">
        <v>6.4364599999999998E-3</v>
      </c>
      <c r="E350">
        <v>6.415836501950419E-3</v>
      </c>
    </row>
    <row r="351" spans="1:5" x14ac:dyDescent="0.35">
      <c r="A351" s="1">
        <v>46014</v>
      </c>
      <c r="B351">
        <v>9.9107601000000007E-3</v>
      </c>
      <c r="C351">
        <v>9.7693217438664815E-3</v>
      </c>
      <c r="D351">
        <v>4.5504200000000003E-3</v>
      </c>
      <c r="E351">
        <v>4.5400954671889586E-3</v>
      </c>
    </row>
    <row r="352" spans="1:5" x14ac:dyDescent="0.35">
      <c r="A352" s="1">
        <v>46015</v>
      </c>
      <c r="B352">
        <v>3.3774839999999999E-4</v>
      </c>
      <c r="C352">
        <v>3.1706567527427476E-4</v>
      </c>
      <c r="D352">
        <v>3.2215199999999999E-3</v>
      </c>
      <c r="E352">
        <v>3.2163381731992791E-3</v>
      </c>
    </row>
    <row r="353" spans="1:5" x14ac:dyDescent="0.35">
      <c r="A353" s="1">
        <v>46017</v>
      </c>
      <c r="B353">
        <v>-2.6156648333000001E-4</v>
      </c>
      <c r="C353">
        <v>-2.6676512694978871E-4</v>
      </c>
      <c r="D353">
        <v>-3.0437999999999998E-4</v>
      </c>
      <c r="E353">
        <v>-3.0442959723612513E-4</v>
      </c>
    </row>
    <row r="354" spans="1:5" x14ac:dyDescent="0.35">
      <c r="A354" s="1">
        <v>46020</v>
      </c>
      <c r="B354">
        <v>-4.4736127499999997E-3</v>
      </c>
      <c r="C354">
        <v>-4.5023580644941519E-3</v>
      </c>
      <c r="D354">
        <v>-3.4920900000000002E-3</v>
      </c>
      <c r="E354">
        <v>-3.4982053182543806E-3</v>
      </c>
    </row>
    <row r="355" spans="1:5" x14ac:dyDescent="0.35">
      <c r="A355" s="1">
        <v>46021</v>
      </c>
      <c r="B355">
        <v>7.8937423332999998E-4</v>
      </c>
      <c r="C355">
        <v>7.7491957899717887E-4</v>
      </c>
      <c r="D355">
        <v>-1.3756700000000001E-3</v>
      </c>
      <c r="E355">
        <v>-1.3766142974067502E-3</v>
      </c>
    </row>
    <row r="356" spans="1:5" x14ac:dyDescent="0.35">
      <c r="A356" s="1">
        <v>46022</v>
      </c>
      <c r="B356">
        <v>-9.8087573833299992E-3</v>
      </c>
      <c r="C356">
        <v>-9.8711107609337125E-3</v>
      </c>
      <c r="D356">
        <v>-7.3576300000000004E-3</v>
      </c>
      <c r="E356">
        <v>-7.3848334483381777E-3</v>
      </c>
    </row>
    <row r="357" spans="1:5" x14ac:dyDescent="0.35">
      <c r="A357" s="1">
        <v>46024</v>
      </c>
      <c r="B357">
        <v>1.6749517333330001E-2</v>
      </c>
      <c r="C357">
        <v>1.6358679661040716E-2</v>
      </c>
      <c r="D357">
        <v>1.8946799999999999E-3</v>
      </c>
      <c r="E357">
        <v>1.8928827007984883E-3</v>
      </c>
    </row>
    <row r="358" spans="1:5" x14ac:dyDescent="0.35">
      <c r="A358" s="1">
        <v>46027</v>
      </c>
      <c r="B358">
        <v>-1.54090055E-3</v>
      </c>
      <c r="C358">
        <v>-1.746782282399972E-3</v>
      </c>
      <c r="D358">
        <v>6.35419E-3</v>
      </c>
      <c r="E358">
        <v>6.334084134121119E-3</v>
      </c>
    </row>
    <row r="359" spans="1:5" x14ac:dyDescent="0.35">
      <c r="A359" s="1">
        <v>46028</v>
      </c>
      <c r="B359">
        <v>-1.571402E-3</v>
      </c>
      <c r="C359">
        <v>-1.747775680443743E-3</v>
      </c>
      <c r="D359">
        <v>6.1967100000000002E-3</v>
      </c>
      <c r="E359">
        <v>6.1775890172726979E-3</v>
      </c>
    </row>
    <row r="360" spans="1:5" x14ac:dyDescent="0.35">
      <c r="A360" s="1">
        <v>46029</v>
      </c>
      <c r="B360">
        <v>-6.4828363833300002E-3</v>
      </c>
      <c r="C360">
        <v>-6.8163335497162456E-3</v>
      </c>
      <c r="D360">
        <v>-3.4399700000000001E-3</v>
      </c>
      <c r="E360">
        <v>-3.4459042806426455E-3</v>
      </c>
    </row>
    <row r="361" spans="1:5" x14ac:dyDescent="0.35">
      <c r="A361" s="1">
        <v>46030</v>
      </c>
      <c r="B361">
        <v>-1.498406663333E-2</v>
      </c>
      <c r="C361">
        <v>-1.5201153359718797E-2</v>
      </c>
      <c r="D361">
        <v>7.6580000000000002E-5</v>
      </c>
      <c r="E361">
        <v>7.657637160338651E-5</v>
      </c>
    </row>
    <row r="362" spans="1:5" x14ac:dyDescent="0.35">
      <c r="A362" s="1">
        <v>46031</v>
      </c>
      <c r="B362">
        <v>-3.1212054500000001E-3</v>
      </c>
      <c r="C362">
        <v>-3.3100338534064171E-3</v>
      </c>
      <c r="D362">
        <v>6.4755100000000003E-3</v>
      </c>
      <c r="E362">
        <v>6.4546363351698308E-3</v>
      </c>
    </row>
    <row r="363" spans="1:5" x14ac:dyDescent="0.35">
      <c r="A363" s="1">
        <v>46034</v>
      </c>
      <c r="B363">
        <v>-9.6121951667E-4</v>
      </c>
      <c r="C363">
        <v>-1.2473610209836723E-3</v>
      </c>
      <c r="D363">
        <v>1.5776E-3</v>
      </c>
      <c r="E363">
        <v>1.5763564193844878E-3</v>
      </c>
    </row>
    <row r="364" spans="1:5" x14ac:dyDescent="0.35">
      <c r="A364" s="1">
        <v>46035</v>
      </c>
      <c r="B364">
        <v>3.35015423333E-3</v>
      </c>
      <c r="C364">
        <v>2.8453081957646648E-3</v>
      </c>
      <c r="D364">
        <v>-1.9391499999999999E-3</v>
      </c>
      <c r="E364">
        <v>-1.9410364454217331E-3</v>
      </c>
    </row>
    <row r="365" spans="1:5" x14ac:dyDescent="0.35">
      <c r="A365" s="1">
        <v>46036</v>
      </c>
      <c r="B365">
        <v>-8.4539265999999998E-3</v>
      </c>
      <c r="C365">
        <v>-8.6572778841182887E-3</v>
      </c>
      <c r="D365">
        <v>-5.3333399999999998E-3</v>
      </c>
      <c r="E365">
        <v>-5.3476140263805623E-3</v>
      </c>
    </row>
    <row r="366" spans="1:5" x14ac:dyDescent="0.35">
      <c r="A366" s="1">
        <v>46037</v>
      </c>
      <c r="B366">
        <v>-4.3426972666699998E-3</v>
      </c>
      <c r="C366">
        <v>-4.511902861284574E-3</v>
      </c>
      <c r="D366">
        <v>2.5799099999999999E-3</v>
      </c>
      <c r="E366">
        <v>2.5765870817868754E-3</v>
      </c>
    </row>
    <row r="367" spans="1:5" x14ac:dyDescent="0.35">
      <c r="A367" s="1">
        <v>46038</v>
      </c>
      <c r="B367">
        <v>1.186363411667E-2</v>
      </c>
      <c r="C367">
        <v>1.1748742716734468E-2</v>
      </c>
      <c r="D367">
        <v>-6.4223999999999998E-4</v>
      </c>
      <c r="E367">
        <v>-6.4244395949999966E-4</v>
      </c>
    </row>
    <row r="368" spans="1:5" x14ac:dyDescent="0.35">
      <c r="A368" s="1">
        <v>46042</v>
      </c>
      <c r="B368">
        <v>-1.6910085700000001E-2</v>
      </c>
      <c r="C368">
        <v>-1.7278241848884667E-2</v>
      </c>
      <c r="D368">
        <v>-2.0626769999999999E-2</v>
      </c>
      <c r="E368">
        <v>-2.0842474609839904E-2</v>
      </c>
    </row>
    <row r="369" spans="1:5" x14ac:dyDescent="0.35">
      <c r="A369" s="1">
        <v>46043</v>
      </c>
      <c r="B369">
        <v>2.588268548333E-2</v>
      </c>
      <c r="C369">
        <v>2.5162975610447311E-2</v>
      </c>
      <c r="D369">
        <v>1.1587699999999999E-2</v>
      </c>
      <c r="E369">
        <v>1.1521080474655875E-2</v>
      </c>
    </row>
    <row r="370" spans="1:5" x14ac:dyDescent="0.35">
      <c r="A370" s="1">
        <v>46044</v>
      </c>
      <c r="B370">
        <v>7.8749881333299993E-3</v>
      </c>
      <c r="C370">
        <v>7.7910019624571128E-3</v>
      </c>
      <c r="D370">
        <v>5.4875100000000001E-3</v>
      </c>
      <c r="E370">
        <v>5.472503626070247E-3</v>
      </c>
    </row>
    <row r="371" spans="1:5" x14ac:dyDescent="0.35">
      <c r="A371" s="1">
        <v>46045</v>
      </c>
      <c r="B371">
        <v>-1.113100986667E-2</v>
      </c>
      <c r="C371">
        <v>-1.1364501642400273E-2</v>
      </c>
      <c r="D371">
        <v>3.2689999999999998E-4</v>
      </c>
      <c r="E371">
        <v>3.2685032281820544E-4</v>
      </c>
    </row>
    <row r="372" spans="1:5" x14ac:dyDescent="0.35">
      <c r="A372" s="1">
        <v>46048</v>
      </c>
      <c r="B372">
        <v>1.9847641333299998E-3</v>
      </c>
      <c r="C372">
        <v>1.8415273709498706E-3</v>
      </c>
      <c r="D372">
        <v>5.0060699999999996E-3</v>
      </c>
      <c r="E372">
        <v>4.9935773007325299E-3</v>
      </c>
    </row>
    <row r="373" spans="1:5" x14ac:dyDescent="0.35">
      <c r="A373" s="1">
        <v>46049</v>
      </c>
      <c r="B373">
        <v>-1.1143546667E-4</v>
      </c>
      <c r="C373">
        <v>-2.354543277172565E-4</v>
      </c>
      <c r="D373">
        <v>4.0818800000000004E-3</v>
      </c>
      <c r="E373">
        <v>4.0735710366091391E-3</v>
      </c>
    </row>
    <row r="374" spans="1:5" x14ac:dyDescent="0.35">
      <c r="A374" s="1">
        <v>46050</v>
      </c>
      <c r="B374">
        <v>-6.9650041667000001E-4</v>
      </c>
      <c r="C374">
        <v>-7.2852026650102326E-4</v>
      </c>
      <c r="D374">
        <v>-8.1680000000000004E-5</v>
      </c>
      <c r="E374">
        <v>-8.1681609431021862E-5</v>
      </c>
    </row>
    <row r="375" spans="1:5" x14ac:dyDescent="0.35">
      <c r="A375" s="1">
        <v>46051</v>
      </c>
      <c r="B375">
        <v>-2.9518599666699999E-3</v>
      </c>
      <c r="C375">
        <v>-3.0395527433177832E-3</v>
      </c>
      <c r="D375">
        <v>-1.2926299999999999E-3</v>
      </c>
      <c r="E375">
        <v>-1.2934646000264138E-3</v>
      </c>
    </row>
    <row r="376" spans="1:5" x14ac:dyDescent="0.35">
      <c r="A376" s="1">
        <v>46052</v>
      </c>
      <c r="B376">
        <v>-2.0715957733330001E-2</v>
      </c>
      <c r="C376">
        <v>-2.1234057871385912E-2</v>
      </c>
      <c r="D376">
        <v>-4.3019E-3</v>
      </c>
      <c r="E376">
        <v>-4.3111820838502074E-3</v>
      </c>
    </row>
    <row r="377" spans="1:5" x14ac:dyDescent="0.35">
      <c r="A377" s="1">
        <v>46055</v>
      </c>
      <c r="B377">
        <v>1.3725502650000001E-2</v>
      </c>
      <c r="C377">
        <v>1.3475470705242127E-2</v>
      </c>
      <c r="D377">
        <v>5.3912400000000003E-3</v>
      </c>
      <c r="E377">
        <v>5.3767627145276543E-3</v>
      </c>
    </row>
    <row r="378" spans="1:5" x14ac:dyDescent="0.35">
      <c r="A378" s="1">
        <v>46056</v>
      </c>
      <c r="B378">
        <v>-2.530697001667E-2</v>
      </c>
      <c r="C378">
        <v>-2.571090990671146E-2</v>
      </c>
      <c r="D378">
        <v>-8.404E-3</v>
      </c>
      <c r="E378">
        <v>-8.4395124594528609E-3</v>
      </c>
    </row>
    <row r="379" spans="1:5" x14ac:dyDescent="0.35">
      <c r="A379" s="1">
        <v>46057</v>
      </c>
      <c r="B379">
        <v>-1.9580351883329999E-2</v>
      </c>
      <c r="C379">
        <v>-2.3429065976199093E-2</v>
      </c>
      <c r="D379">
        <v>-5.0724100000000003E-3</v>
      </c>
      <c r="E379">
        <v>-5.0853228999764265E-3</v>
      </c>
    </row>
    <row r="380" spans="1:5" x14ac:dyDescent="0.35">
      <c r="A380" s="1">
        <v>46058</v>
      </c>
      <c r="B380">
        <v>-1.6941431199999999E-2</v>
      </c>
      <c r="C380">
        <v>-1.7611608863149792E-2</v>
      </c>
      <c r="D380">
        <v>-1.225097E-2</v>
      </c>
      <c r="E380">
        <v>-1.2326632274291658E-2</v>
      </c>
    </row>
    <row r="381" spans="1:5" x14ac:dyDescent="0.35">
      <c r="A381" s="1">
        <v>46059</v>
      </c>
      <c r="B381">
        <v>4.8927919083330003E-2</v>
      </c>
      <c r="C381">
        <v>4.731617814426383E-2</v>
      </c>
      <c r="D381">
        <v>1.9695810000000001E-2</v>
      </c>
      <c r="E381">
        <v>1.9504358091878945E-2</v>
      </c>
    </row>
    <row r="382" spans="1:5" x14ac:dyDescent="0.35">
      <c r="A382" s="1">
        <v>46062</v>
      </c>
      <c r="B382">
        <v>1.095214391667E-2</v>
      </c>
      <c r="C382">
        <v>1.0659803230469153E-2</v>
      </c>
      <c r="D382">
        <v>4.6910800000000002E-3</v>
      </c>
      <c r="E382">
        <v>4.6801149243004755E-3</v>
      </c>
    </row>
    <row r="383" spans="1:5" x14ac:dyDescent="0.35">
      <c r="A383" s="1">
        <v>46063</v>
      </c>
      <c r="B383">
        <v>-4.4310269499999999E-3</v>
      </c>
      <c r="C383">
        <v>-4.4949530490144005E-3</v>
      </c>
      <c r="D383">
        <v>-3.3037499999999998E-3</v>
      </c>
      <c r="E383">
        <v>-3.3092159636614348E-3</v>
      </c>
    </row>
    <row r="384" spans="1:5" x14ac:dyDescent="0.35">
      <c r="A384" s="1">
        <v>46064</v>
      </c>
      <c r="B384">
        <v>-5.4836299333300004E-3</v>
      </c>
      <c r="C384">
        <v>-5.5558804104592248E-3</v>
      </c>
      <c r="D384">
        <v>-4.8980000000000002E-5</v>
      </c>
      <c r="E384">
        <v>-4.8979780004177092E-5</v>
      </c>
    </row>
    <row r="385" spans="1:5" x14ac:dyDescent="0.35">
      <c r="A385" s="1">
        <v>46065</v>
      </c>
      <c r="B385">
        <v>-2.1985577199999998E-2</v>
      </c>
      <c r="C385">
        <v>-2.2463709522640114E-2</v>
      </c>
      <c r="D385">
        <v>-1.566095E-2</v>
      </c>
      <c r="E385">
        <v>-1.578487613370198E-2</v>
      </c>
    </row>
    <row r="386" spans="1:5" x14ac:dyDescent="0.35">
      <c r="A386" s="1">
        <v>46066</v>
      </c>
      <c r="B386">
        <v>-8.6231747999999993E-3</v>
      </c>
      <c r="C386">
        <v>-8.7601227237897594E-3</v>
      </c>
      <c r="D386">
        <v>4.9907E-4</v>
      </c>
      <c r="E386">
        <v>4.9894177097124651E-4</v>
      </c>
    </row>
    <row r="387" spans="1:5" x14ac:dyDescent="0.35">
      <c r="A387" s="1">
        <v>46070</v>
      </c>
      <c r="B387">
        <v>6.9317175333300004E-3</v>
      </c>
      <c r="C387">
        <v>6.7906552064136124E-3</v>
      </c>
      <c r="D387">
        <v>1.0312800000000001E-3</v>
      </c>
      <c r="E387">
        <v>1.0307478073486504E-3</v>
      </c>
    </row>
    <row r="388" spans="1:5" x14ac:dyDescent="0.35">
      <c r="A388" s="1">
        <v>46071</v>
      </c>
      <c r="B388">
        <v>-3.0216474166699999E-3</v>
      </c>
      <c r="C388">
        <v>-3.0617014515670455E-3</v>
      </c>
      <c r="D388">
        <v>5.5660900000000001E-3</v>
      </c>
      <c r="E388">
        <v>5.55065970134696E-3</v>
      </c>
    </row>
    <row r="389" spans="1:5" x14ac:dyDescent="0.35">
      <c r="A389" s="1">
        <v>46072</v>
      </c>
      <c r="B389">
        <v>2.0358204666700002E-3</v>
      </c>
      <c r="C389">
        <v>1.9992023478002624E-3</v>
      </c>
      <c r="D389">
        <v>-2.8221399999999999E-3</v>
      </c>
      <c r="E389">
        <v>-2.8261268009801056E-3</v>
      </c>
    </row>
    <row r="390" spans="1:5" x14ac:dyDescent="0.35">
      <c r="A390" s="1">
        <v>46073</v>
      </c>
      <c r="B390">
        <v>-3.0386061000000002E-3</v>
      </c>
      <c r="C390">
        <v>-3.0884743006972561E-3</v>
      </c>
      <c r="D390">
        <v>6.9397800000000004E-3</v>
      </c>
      <c r="E390">
        <v>6.915809547172946E-3</v>
      </c>
    </row>
    <row r="391" spans="1:5" x14ac:dyDescent="0.35">
      <c r="A391" s="1">
        <v>46076</v>
      </c>
      <c r="B391">
        <v>-1.9061720349999998E-2</v>
      </c>
      <c r="C391">
        <v>-1.994917466806918E-2</v>
      </c>
      <c r="D391">
        <v>-1.038569E-2</v>
      </c>
      <c r="E391">
        <v>-1.0439993392096881E-2</v>
      </c>
    </row>
    <row r="392" spans="1:5" x14ac:dyDescent="0.35">
      <c r="A392" s="1">
        <v>46077</v>
      </c>
      <c r="B392">
        <v>1.0856275033330001E-2</v>
      </c>
      <c r="C392">
        <v>1.020641849426587E-2</v>
      </c>
      <c r="D392">
        <v>7.6516400000000004E-3</v>
      </c>
      <c r="E392">
        <v>7.622514474642573E-3</v>
      </c>
    </row>
    <row r="393" spans="1:5" x14ac:dyDescent="0.35">
      <c r="A393" s="1">
        <v>46078</v>
      </c>
      <c r="B393">
        <v>1.098621141667E-2</v>
      </c>
      <c r="C393">
        <v>1.077108050942451E-2</v>
      </c>
      <c r="D393">
        <v>8.1363500000000005E-3</v>
      </c>
      <c r="E393">
        <v>8.1034253287755442E-3</v>
      </c>
    </row>
    <row r="394" spans="1:5" x14ac:dyDescent="0.35">
      <c r="A394" s="1">
        <v>46079</v>
      </c>
      <c r="B394">
        <v>-9.2878140833299993E-3</v>
      </c>
      <c r="C394">
        <v>-9.5749372880146195E-3</v>
      </c>
      <c r="D394">
        <v>-5.36558E-3</v>
      </c>
      <c r="E394">
        <v>-5.3800240775696588E-3</v>
      </c>
    </row>
    <row r="395" spans="1:5" x14ac:dyDescent="0.35">
      <c r="A395" s="1">
        <v>46080</v>
      </c>
      <c r="B395">
        <v>-5.3425423999999997E-3</v>
      </c>
      <c r="C395">
        <v>-6.0718541617686391E-3</v>
      </c>
      <c r="D395">
        <v>-4.3393599999999996E-3</v>
      </c>
      <c r="E395">
        <v>-4.3487978810990424E-3</v>
      </c>
    </row>
    <row r="396" spans="1:5" x14ac:dyDescent="0.35">
      <c r="A396" s="1">
        <v>46083</v>
      </c>
      <c r="B396">
        <v>-9.3880456166699992E-3</v>
      </c>
      <c r="C396">
        <v>-9.4935059211069071E-3</v>
      </c>
      <c r="D396">
        <v>3.9832000000000002E-4</v>
      </c>
      <c r="E396">
        <v>3.9824134823782868E-4</v>
      </c>
    </row>
    <row r="397" spans="1:5" x14ac:dyDescent="0.35">
      <c r="A397" s="1">
        <v>46084</v>
      </c>
      <c r="B397">
        <v>-1.7243071549999999E-2</v>
      </c>
      <c r="C397">
        <v>-1.7547000557222251E-2</v>
      </c>
      <c r="D397">
        <v>-9.4439999999999993E-3</v>
      </c>
      <c r="E397">
        <v>-9.4888745108425935E-3</v>
      </c>
    </row>
    <row r="398" spans="1:5" x14ac:dyDescent="0.35">
      <c r="A398" s="1">
        <v>46085</v>
      </c>
      <c r="B398">
        <v>1.387306318333E-2</v>
      </c>
      <c r="C398">
        <v>1.3573330209956836E-2</v>
      </c>
      <c r="D398">
        <v>7.7560299999999997E-3</v>
      </c>
      <c r="E398">
        <v>7.726108548736556E-3</v>
      </c>
    </row>
    <row r="399" spans="1:5" x14ac:dyDescent="0.35">
      <c r="A399" s="1">
        <v>46086</v>
      </c>
      <c r="B399">
        <v>-5.1689421500000004E-3</v>
      </c>
      <c r="C399">
        <v>-5.498999754496455E-3</v>
      </c>
      <c r="D399">
        <v>-5.6467000000000002E-3</v>
      </c>
      <c r="E399">
        <v>-5.6627020540441766E-3</v>
      </c>
    </row>
    <row r="400" spans="1:5" x14ac:dyDescent="0.35">
      <c r="A400" s="1">
        <v>46087</v>
      </c>
      <c r="B400">
        <v>2.0133988666669999E-2</v>
      </c>
      <c r="C400">
        <v>1.7475716682196999E-2</v>
      </c>
      <c r="D400">
        <v>-1.32768E-2</v>
      </c>
      <c r="E400">
        <v>-1.3365729048958096E-2</v>
      </c>
    </row>
    <row r="401" spans="1:5" x14ac:dyDescent="0.35">
      <c r="A401" s="1">
        <v>46090</v>
      </c>
      <c r="B401">
        <v>2.704435195E-2</v>
      </c>
      <c r="C401">
        <v>2.6500576482278753E-2</v>
      </c>
      <c r="D401">
        <v>8.3041299999999998E-3</v>
      </c>
      <c r="E401">
        <v>8.269840075943247E-3</v>
      </c>
    </row>
    <row r="402" spans="1:5" x14ac:dyDescent="0.35">
      <c r="A402" s="1">
        <v>46091</v>
      </c>
      <c r="B402">
        <v>-3.0994783833299998E-3</v>
      </c>
      <c r="C402">
        <v>-3.1217538551231287E-3</v>
      </c>
      <c r="D402">
        <v>-2.1350800000000001E-3</v>
      </c>
      <c r="E402">
        <v>-2.1373651385525202E-3</v>
      </c>
    </row>
    <row r="403" spans="1:5" x14ac:dyDescent="0.35">
      <c r="A403" s="1">
        <v>46092</v>
      </c>
      <c r="B403">
        <v>-5.8775652666699998E-3</v>
      </c>
      <c r="C403">
        <v>-5.9963462729671112E-3</v>
      </c>
      <c r="D403">
        <v>-8.3757999999999999E-4</v>
      </c>
      <c r="E403">
        <v>-8.3792624071156246E-4</v>
      </c>
    </row>
    <row r="404" spans="1:5" x14ac:dyDescent="0.35">
      <c r="A404" s="1">
        <v>46093</v>
      </c>
      <c r="B404">
        <v>-2.093198915E-2</v>
      </c>
      <c r="C404">
        <v>-2.1200251968673856E-2</v>
      </c>
      <c r="D404">
        <v>-1.522772E-2</v>
      </c>
      <c r="E404">
        <v>-1.5344854576946067E-2</v>
      </c>
    </row>
    <row r="405" spans="1:5" x14ac:dyDescent="0.35">
      <c r="A405" s="1">
        <v>46094</v>
      </c>
      <c r="B405">
        <v>-9.5381521499999997E-3</v>
      </c>
      <c r="C405">
        <v>-9.7333593751541218E-3</v>
      </c>
      <c r="D405">
        <v>-6.0590899999999996E-3</v>
      </c>
      <c r="E405">
        <v>-6.0775200013083444E-3</v>
      </c>
    </row>
    <row r="406" spans="1:5" x14ac:dyDescent="0.35">
      <c r="A406" s="1">
        <v>46097</v>
      </c>
      <c r="B406">
        <v>1.255100358333E-2</v>
      </c>
      <c r="C406">
        <v>1.2365170721521436E-2</v>
      </c>
      <c r="D406">
        <v>1.013089E-2</v>
      </c>
      <c r="E406">
        <v>1.0079918404358078E-2</v>
      </c>
    </row>
    <row r="407" spans="1:5" x14ac:dyDescent="0.35">
      <c r="A407" s="1">
        <v>46098</v>
      </c>
      <c r="B407">
        <v>-1.315095753333E-2</v>
      </c>
      <c r="C407">
        <v>-1.3480471573882435E-2</v>
      </c>
      <c r="D407">
        <v>2.4942599999999999E-3</v>
      </c>
      <c r="E407">
        <v>2.4911551576874799E-3</v>
      </c>
    </row>
    <row r="408" spans="1:5" x14ac:dyDescent="0.35">
      <c r="A408" s="1">
        <v>46099</v>
      </c>
      <c r="B408">
        <v>-1.6503415850000001E-2</v>
      </c>
      <c r="C408">
        <v>-1.6779046861534013E-2</v>
      </c>
      <c r="D408">
        <v>-1.3607620000000001E-2</v>
      </c>
      <c r="E408">
        <v>-1.370105213122259E-2</v>
      </c>
    </row>
    <row r="409" spans="1:5" x14ac:dyDescent="0.35">
      <c r="A409" s="1">
        <v>46100</v>
      </c>
      <c r="B409">
        <v>1.11410377E-2</v>
      </c>
      <c r="C409">
        <v>1.1019229851387523E-2</v>
      </c>
      <c r="D409">
        <v>-2.7488E-3</v>
      </c>
      <c r="E409">
        <v>-2.7525886179107706E-3</v>
      </c>
    </row>
    <row r="410" spans="1:5" x14ac:dyDescent="0.35">
      <c r="A410" s="1">
        <v>46101</v>
      </c>
      <c r="B410">
        <v>-1.165419816667E-2</v>
      </c>
      <c r="C410">
        <v>-1.1800556577127898E-2</v>
      </c>
      <c r="D410">
        <v>-1.513814E-2</v>
      </c>
      <c r="E410">
        <v>-1.5253895829477377E-2</v>
      </c>
    </row>
    <row r="411" spans="1:5" x14ac:dyDescent="0.35">
      <c r="A411" s="1">
        <v>46104</v>
      </c>
      <c r="B411">
        <v>1.7705598783330001E-2</v>
      </c>
      <c r="C411">
        <v>1.7479457899368653E-2</v>
      </c>
      <c r="D411">
        <v>1.14532E-2</v>
      </c>
      <c r="E411">
        <v>1.1388106093259189E-2</v>
      </c>
    </row>
    <row r="412" spans="1:5" x14ac:dyDescent="0.35">
      <c r="A412" s="1">
        <v>46105</v>
      </c>
      <c r="B412">
        <v>2.3971863499999998E-3</v>
      </c>
      <c r="C412">
        <v>2.3132628487584871E-3</v>
      </c>
      <c r="D412">
        <v>-3.7425900000000001E-3</v>
      </c>
      <c r="E412">
        <v>-3.7496133331591376E-3</v>
      </c>
    </row>
    <row r="413" spans="1:5" x14ac:dyDescent="0.35">
      <c r="A413" s="1">
        <v>46106</v>
      </c>
      <c r="B413">
        <v>2.5466449316670001E-2</v>
      </c>
      <c r="C413">
        <v>2.467866007143928E-2</v>
      </c>
      <c r="D413">
        <v>5.4191600000000001E-3</v>
      </c>
      <c r="E413">
        <v>5.4045264483709894E-3</v>
      </c>
    </row>
    <row r="414" spans="1:5" x14ac:dyDescent="0.35">
      <c r="A414" s="1">
        <v>46107</v>
      </c>
      <c r="B414">
        <v>-2.2342318600000001E-2</v>
      </c>
      <c r="C414">
        <v>-2.2952084383557794E-2</v>
      </c>
      <c r="D414">
        <v>-1.7406209999999998E-2</v>
      </c>
      <c r="E414">
        <v>-1.7559479899019164E-2</v>
      </c>
    </row>
    <row r="415" spans="1:5" x14ac:dyDescent="0.35">
      <c r="A415" s="1">
        <v>46108</v>
      </c>
      <c r="B415">
        <v>-2.3850891999999999E-2</v>
      </c>
      <c r="C415">
        <v>-2.4171177352600815E-2</v>
      </c>
      <c r="D415">
        <v>-1.672183E-2</v>
      </c>
      <c r="E415">
        <v>-1.6863223156244337E-2</v>
      </c>
    </row>
    <row r="416" spans="1:5" x14ac:dyDescent="0.35">
      <c r="A416" s="1">
        <v>46111</v>
      </c>
      <c r="B416">
        <v>-1.452234571667E-2</v>
      </c>
      <c r="C416">
        <v>-1.5181794082273213E-2</v>
      </c>
      <c r="D416">
        <v>-3.9457700000000004E-3</v>
      </c>
      <c r="E416">
        <v>-3.9535723670909078E-3</v>
      </c>
    </row>
    <row r="417" spans="1:5" x14ac:dyDescent="0.35">
      <c r="A417" s="1">
        <v>46112</v>
      </c>
      <c r="B417">
        <v>4.7289505766670001E-2</v>
      </c>
      <c r="C417">
        <v>4.5529325049937154E-2</v>
      </c>
      <c r="D417">
        <v>2.9131170000000001E-2</v>
      </c>
      <c r="E417">
        <v>2.8714924185272283E-2</v>
      </c>
    </row>
    <row r="418" spans="1:5" x14ac:dyDescent="0.35">
      <c r="A418" s="1">
        <v>46113</v>
      </c>
      <c r="B418">
        <v>2.4259491183330002E-2</v>
      </c>
      <c r="C418">
        <v>2.355136987891936E-2</v>
      </c>
      <c r="D418">
        <v>7.1685500000000001E-3</v>
      </c>
      <c r="E418">
        <v>7.1429747289304358E-3</v>
      </c>
    </row>
    <row r="419" spans="1:5" x14ac:dyDescent="0.35">
      <c r="A419" s="1">
        <v>46114</v>
      </c>
      <c r="B419">
        <v>4.2375669499999996E-3</v>
      </c>
      <c r="C419">
        <v>4.0978705439890161E-3</v>
      </c>
      <c r="D419">
        <v>1.12086E-3</v>
      </c>
      <c r="E419">
        <v>1.1202303039330127E-3</v>
      </c>
    </row>
    <row r="420" spans="1:5" x14ac:dyDescent="0.35">
      <c r="A420" s="1">
        <v>46118</v>
      </c>
      <c r="B420">
        <v>8.6900622833300002E-3</v>
      </c>
      <c r="C420">
        <v>8.5953205834355742E-3</v>
      </c>
      <c r="D420">
        <v>4.4267600000000001E-3</v>
      </c>
      <c r="E420">
        <v>4.4169924144773845E-3</v>
      </c>
    </row>
    <row r="421" spans="1:5" x14ac:dyDescent="0.35">
      <c r="A421" s="1">
        <v>46119</v>
      </c>
      <c r="B421">
        <v>1.218602918333E-2</v>
      </c>
      <c r="C421">
        <v>1.1870082858118849E-2</v>
      </c>
      <c r="D421">
        <v>7.5925000000000005E-4</v>
      </c>
      <c r="E421">
        <v>7.5895709034712322E-4</v>
      </c>
    </row>
    <row r="422" spans="1:5" x14ac:dyDescent="0.35">
      <c r="A422" s="1">
        <v>46120</v>
      </c>
      <c r="B422">
        <v>3.6341615183329998E-2</v>
      </c>
      <c r="C422">
        <v>3.5634106399958031E-2</v>
      </c>
      <c r="D422">
        <v>2.508142E-2</v>
      </c>
      <c r="E422">
        <v>2.4772044477339827E-2</v>
      </c>
    </row>
    <row r="423" spans="1:5" x14ac:dyDescent="0.35">
      <c r="A423" s="1">
        <v>46121</v>
      </c>
      <c r="B423">
        <v>1.4202373016669999E-2</v>
      </c>
      <c r="C423">
        <v>1.3966942177713486E-2</v>
      </c>
      <c r="D423">
        <v>6.1700100000000001E-3</v>
      </c>
      <c r="E423">
        <v>6.1510526131666162E-3</v>
      </c>
    </row>
    <row r="424" spans="1:5" x14ac:dyDescent="0.35">
      <c r="A424" s="1">
        <v>46122</v>
      </c>
      <c r="B424">
        <v>1.8519077316670001E-2</v>
      </c>
      <c r="C424">
        <v>1.7781824700723179E-2</v>
      </c>
      <c r="D424">
        <v>-1.1385200000000001E-3</v>
      </c>
      <c r="E424">
        <v>-1.1391668601092532E-3</v>
      </c>
    </row>
    <row r="425" spans="1:5" x14ac:dyDescent="0.35">
      <c r="A425" s="1">
        <v>46125</v>
      </c>
      <c r="B425">
        <v>1.5021673516669999E-2</v>
      </c>
      <c r="C425">
        <v>1.481772316757872E-2</v>
      </c>
      <c r="D425">
        <v>1.017326E-2</v>
      </c>
      <c r="E425">
        <v>1.0121861514360279E-2</v>
      </c>
    </row>
    <row r="426" spans="1:5" x14ac:dyDescent="0.35">
      <c r="A426" s="1">
        <v>46126</v>
      </c>
      <c r="B426">
        <v>1.0646096783330001E-2</v>
      </c>
      <c r="C426">
        <v>1.0508080361677573E-2</v>
      </c>
      <c r="D426">
        <v>1.1782920000000001E-2</v>
      </c>
      <c r="E426">
        <v>1.1714039770857793E-2</v>
      </c>
    </row>
    <row r="427" spans="1:5" x14ac:dyDescent="0.35">
      <c r="A427" s="1">
        <v>46127</v>
      </c>
      <c r="B427">
        <v>1.027306178333E-2</v>
      </c>
      <c r="C427">
        <v>1.0065174364732825E-2</v>
      </c>
      <c r="D427">
        <v>7.9757400000000003E-3</v>
      </c>
      <c r="E427">
        <v>7.9441002815085933E-3</v>
      </c>
    </row>
    <row r="428" spans="1:5" x14ac:dyDescent="0.35">
      <c r="A428" s="1">
        <v>46128</v>
      </c>
      <c r="B428">
        <v>9.9261646833299997E-3</v>
      </c>
      <c r="C428">
        <v>9.4260517619276524E-3</v>
      </c>
      <c r="D428">
        <v>2.6100099999999998E-3</v>
      </c>
      <c r="E428">
        <v>2.6066141379231045E-3</v>
      </c>
    </row>
    <row r="429" spans="1:5" x14ac:dyDescent="0.35">
      <c r="A429" s="1">
        <v>46129</v>
      </c>
      <c r="B429">
        <v>1.9648420016669998E-2</v>
      </c>
      <c r="C429">
        <v>1.9349663431029729E-2</v>
      </c>
      <c r="D429">
        <v>1.204042E-2</v>
      </c>
      <c r="E429">
        <v>1.1968515194245957E-2</v>
      </c>
    </row>
    <row r="430" spans="1:5" x14ac:dyDescent="0.35">
      <c r="A430" s="1">
        <v>46132</v>
      </c>
      <c r="B430">
        <v>1.015976E-3</v>
      </c>
      <c r="C430">
        <v>6.9031281158980686E-4</v>
      </c>
      <c r="D430">
        <v>-2.3743800000000002E-3</v>
      </c>
      <c r="E430">
        <v>-2.3772069191958763E-3</v>
      </c>
    </row>
    <row r="431" spans="1:5" x14ac:dyDescent="0.35">
      <c r="A431" s="1">
        <v>46133</v>
      </c>
      <c r="B431">
        <v>5.5317981166700001E-3</v>
      </c>
      <c r="C431">
        <v>5.3431233917629701E-3</v>
      </c>
      <c r="D431">
        <v>-6.3481700000000002E-3</v>
      </c>
      <c r="E431">
        <v>-6.3684011707009656E-3</v>
      </c>
    </row>
    <row r="432" spans="1:5" x14ac:dyDescent="0.35">
      <c r="A432" s="1">
        <v>46134</v>
      </c>
      <c r="B432">
        <v>3.1925447750000002E-2</v>
      </c>
      <c r="C432">
        <v>3.1190186218913701E-2</v>
      </c>
      <c r="D432">
        <v>1.046006E-2</v>
      </c>
      <c r="E432">
        <v>1.0405736514160378E-2</v>
      </c>
    </row>
    <row r="433" spans="1:5" x14ac:dyDescent="0.35">
      <c r="A433" s="1">
        <v>46135</v>
      </c>
      <c r="B433">
        <v>-4.7945244999999999E-4</v>
      </c>
      <c r="C433">
        <v>-8.7288562935584164E-4</v>
      </c>
      <c r="D433">
        <v>-4.1328700000000003E-3</v>
      </c>
      <c r="E433">
        <v>-4.1414321141621281E-3</v>
      </c>
    </row>
    <row r="434" spans="1:5" x14ac:dyDescent="0.35">
      <c r="A434" s="1">
        <v>46136</v>
      </c>
      <c r="B434">
        <v>1.488264038333E-2</v>
      </c>
      <c r="C434">
        <v>1.3264663213911192E-2</v>
      </c>
      <c r="D434">
        <v>7.9736600000000005E-3</v>
      </c>
      <c r="E434">
        <v>7.942043275907907E-3</v>
      </c>
    </row>
    <row r="435" spans="1:5" x14ac:dyDescent="0.35">
      <c r="A435" s="1">
        <v>46139</v>
      </c>
      <c r="B435">
        <v>-1.460940538333E-2</v>
      </c>
      <c r="C435">
        <v>-1.4905290900949053E-2</v>
      </c>
      <c r="D435">
        <v>1.23237E-3</v>
      </c>
      <c r="E435">
        <v>1.2316071238145734E-3</v>
      </c>
    </row>
    <row r="436" spans="1:5" x14ac:dyDescent="0.35">
      <c r="A436" s="1">
        <v>46140</v>
      </c>
      <c r="B436">
        <v>-1.8880441866670001E-2</v>
      </c>
      <c r="C436">
        <v>-1.924061852495175E-2</v>
      </c>
      <c r="D436">
        <v>-4.8941200000000001E-3</v>
      </c>
      <c r="E436">
        <v>-4.9061387291934886E-3</v>
      </c>
    </row>
    <row r="437" spans="1:5" x14ac:dyDescent="0.35">
      <c r="A437" s="1">
        <v>46141</v>
      </c>
      <c r="B437">
        <v>2.2438446300000001E-2</v>
      </c>
      <c r="C437">
        <v>2.1635983417617365E-2</v>
      </c>
      <c r="D437">
        <v>-3.9922999999999998E-4</v>
      </c>
      <c r="E437">
        <v>-3.9930647301965165E-4</v>
      </c>
    </row>
    <row r="438" spans="1:5" x14ac:dyDescent="0.35">
      <c r="A438" s="1">
        <v>46142</v>
      </c>
      <c r="B438">
        <v>4.0386971799999997E-2</v>
      </c>
      <c r="C438">
        <v>3.904485585264629E-2</v>
      </c>
      <c r="D438">
        <v>1.0238300000000001E-2</v>
      </c>
      <c r="E438">
        <v>1.0186244049720987E-2</v>
      </c>
    </row>
    <row r="439" spans="1:5" x14ac:dyDescent="0.35">
      <c r="A439" s="1">
        <v>46143</v>
      </c>
      <c r="B439">
        <v>6.6499913166700002E-3</v>
      </c>
      <c r="C439">
        <v>6.5300022331989567E-3</v>
      </c>
      <c r="D439">
        <v>2.9282800000000001E-3</v>
      </c>
      <c r="E439">
        <v>2.9240009668849726E-3</v>
      </c>
    </row>
    <row r="440" spans="1:5" x14ac:dyDescent="0.35">
      <c r="A440" s="1">
        <v>46146</v>
      </c>
      <c r="B440">
        <v>-1.202633393333E-2</v>
      </c>
      <c r="C440">
        <v>-1.2285318842632016E-2</v>
      </c>
      <c r="D440">
        <v>-4.0621700000000004E-3</v>
      </c>
      <c r="E440">
        <v>-4.0704462796038324E-3</v>
      </c>
    </row>
    <row r="441" spans="1:5" x14ac:dyDescent="0.35">
      <c r="A441" s="1">
        <v>46147</v>
      </c>
      <c r="B441">
        <v>1.5670123433330001E-2</v>
      </c>
      <c r="C441">
        <v>1.5338978474668375E-2</v>
      </c>
      <c r="D441">
        <v>8.1199900000000005E-3</v>
      </c>
      <c r="E441">
        <v>8.0871977845929817E-3</v>
      </c>
    </row>
    <row r="442" spans="1:5" x14ac:dyDescent="0.35">
      <c r="A442" s="1">
        <v>46148</v>
      </c>
      <c r="B442">
        <v>3.4793715783330001E-2</v>
      </c>
      <c r="C442">
        <v>3.2147985964657642E-2</v>
      </c>
      <c r="D442">
        <v>1.458834E-2</v>
      </c>
      <c r="E442">
        <v>1.4482958012583242E-2</v>
      </c>
    </row>
    <row r="443" spans="1:5" x14ac:dyDescent="0.35">
      <c r="A443" s="1">
        <v>46149</v>
      </c>
      <c r="B443">
        <v>-2.4320014616670001E-2</v>
      </c>
      <c r="C443">
        <v>-2.4939035254461839E-2</v>
      </c>
      <c r="D443">
        <v>-3.80306E-3</v>
      </c>
      <c r="E443">
        <v>-3.8103109376631393E-3</v>
      </c>
    </row>
    <row r="444" spans="1:5" x14ac:dyDescent="0.35">
      <c r="A444" s="1">
        <v>46150</v>
      </c>
      <c r="B444">
        <v>2.9439372700000001E-2</v>
      </c>
      <c r="C444">
        <v>2.7886918832267654E-2</v>
      </c>
      <c r="D444">
        <v>8.4256599999999997E-3</v>
      </c>
      <c r="E444">
        <v>8.3903630375044835E-3</v>
      </c>
    </row>
    <row r="445" spans="1:5" x14ac:dyDescent="0.35">
      <c r="A445" s="1">
        <v>46153</v>
      </c>
      <c r="B445">
        <v>5.3571799499999998E-3</v>
      </c>
      <c r="C445">
        <v>5.2855681329846077E-3</v>
      </c>
      <c r="D445">
        <v>1.8799999999999999E-3</v>
      </c>
      <c r="E445">
        <v>1.8782365766246575E-3</v>
      </c>
    </row>
    <row r="446" spans="1:5" x14ac:dyDescent="0.35">
      <c r="A446" s="1">
        <v>46154</v>
      </c>
      <c r="B446">
        <v>-7.2283381500000002E-3</v>
      </c>
      <c r="C446">
        <v>-7.4832223680856578E-3</v>
      </c>
      <c r="D446">
        <v>-1.6026199999999999E-3</v>
      </c>
      <c r="E446">
        <v>-1.6039102116678665E-3</v>
      </c>
    </row>
    <row r="447" spans="1:5" x14ac:dyDescent="0.35">
      <c r="A447" s="1">
        <v>46155</v>
      </c>
      <c r="B447">
        <v>1.033772368333E-2</v>
      </c>
      <c r="C447">
        <v>9.6986272372608043E-3</v>
      </c>
      <c r="D447">
        <v>5.8492400000000003E-3</v>
      </c>
      <c r="E447">
        <v>5.8322007849638527E-3</v>
      </c>
    </row>
    <row r="448" spans="1:5" x14ac:dyDescent="0.35">
      <c r="A448" s="1">
        <v>46156</v>
      </c>
      <c r="B448">
        <v>1.6471016916669998E-2</v>
      </c>
      <c r="C448">
        <v>1.6144172917600928E-2</v>
      </c>
      <c r="D448">
        <v>7.6555700000000004E-3</v>
      </c>
      <c r="E448">
        <v>7.6264178989046798E-3</v>
      </c>
    </row>
    <row r="449" spans="1:5" x14ac:dyDescent="0.35">
      <c r="A449" s="1">
        <v>46157</v>
      </c>
      <c r="B449">
        <v>-1.846202593333E-2</v>
      </c>
      <c r="C449">
        <v>-1.8928363092672307E-2</v>
      </c>
      <c r="D449">
        <v>-1.2363290000000001E-2</v>
      </c>
      <c r="E449">
        <v>-1.2440350542896678E-2</v>
      </c>
    </row>
    <row r="450" spans="1:5" x14ac:dyDescent="0.35">
      <c r="A450" s="1">
        <v>46160</v>
      </c>
      <c r="B450">
        <v>-1.0403561166669999E-2</v>
      </c>
      <c r="C450">
        <v>-1.0653077670257723E-2</v>
      </c>
      <c r="D450">
        <v>-7.3563999999999997E-4</v>
      </c>
      <c r="E450">
        <v>-7.3591220985800621E-4</v>
      </c>
    </row>
    <row r="451" spans="1:5" x14ac:dyDescent="0.35">
      <c r="A451" s="1">
        <v>46161</v>
      </c>
      <c r="B451">
        <v>3.3636830166700001E-3</v>
      </c>
      <c r="C451">
        <v>3.0377281334036579E-3</v>
      </c>
      <c r="D451">
        <v>-6.6783299999999997E-3</v>
      </c>
      <c r="E451">
        <v>-6.700728347319029E-3</v>
      </c>
    </row>
    <row r="452" spans="1:5" x14ac:dyDescent="0.35">
      <c r="A452" s="1">
        <v>46162</v>
      </c>
      <c r="B452">
        <v>2.645021368333E-2</v>
      </c>
      <c r="C452">
        <v>2.5622381341500865E-2</v>
      </c>
      <c r="D452">
        <v>1.079198E-2</v>
      </c>
      <c r="E452">
        <v>1.0734160570107872E-2</v>
      </c>
    </row>
    <row r="453" spans="1:5" x14ac:dyDescent="0.35">
      <c r="A453" s="1">
        <v>46163</v>
      </c>
      <c r="B453">
        <v>6.7947859666700004E-3</v>
      </c>
      <c r="C453">
        <v>6.7114193880336319E-3</v>
      </c>
      <c r="D453">
        <v>1.7153299999999999E-3</v>
      </c>
      <c r="E453">
        <v>1.7138609811618597E-3</v>
      </c>
    </row>
    <row r="454" spans="1:5" x14ac:dyDescent="0.35">
      <c r="A454" s="1">
        <v>46164</v>
      </c>
      <c r="B454">
        <v>1.51276225E-2</v>
      </c>
      <c r="C454">
        <v>1.4878232141869481E-2</v>
      </c>
      <c r="D454">
        <v>3.72697E-3</v>
      </c>
      <c r="E454">
        <v>3.7200453914820997E-3</v>
      </c>
    </row>
    <row r="455" spans="1:5" x14ac:dyDescent="0.35">
      <c r="A455" s="1">
        <v>46168</v>
      </c>
      <c r="B455">
        <v>2.4440555366669999E-2</v>
      </c>
      <c r="C455">
        <v>2.3629754098482548E-2</v>
      </c>
      <c r="D455">
        <v>6.1082699999999998E-3</v>
      </c>
      <c r="E455">
        <v>6.0896937854017941E-3</v>
      </c>
    </row>
    <row r="456" spans="1:5" x14ac:dyDescent="0.35">
      <c r="A456" s="1">
        <v>46169</v>
      </c>
      <c r="B456">
        <v>-6.0729268500000003E-3</v>
      </c>
      <c r="C456">
        <v>-6.3051079898847028E-3</v>
      </c>
      <c r="D456">
        <v>1.6490999999999999E-4</v>
      </c>
      <c r="E456">
        <v>1.648993187011506E-4</v>
      </c>
    </row>
    <row r="457" spans="1:5" x14ac:dyDescent="0.35">
      <c r="A457" s="1">
        <v>46170</v>
      </c>
      <c r="B457">
        <v>2.1366765933329999E-2</v>
      </c>
      <c r="C457">
        <v>2.096678263430678E-2</v>
      </c>
      <c r="D457">
        <v>5.7537100000000004E-3</v>
      </c>
      <c r="E457">
        <v>5.7372245259544354E-3</v>
      </c>
    </row>
    <row r="458" spans="1:5" x14ac:dyDescent="0.35">
      <c r="A458" s="1">
        <v>46171</v>
      </c>
      <c r="B458">
        <v>5.5992066499999998E-3</v>
      </c>
      <c r="C458">
        <v>5.3822392000196151E-3</v>
      </c>
      <c r="D458">
        <v>2.1722400000000002E-3</v>
      </c>
      <c r="E458">
        <v>2.1698815079501913E-3</v>
      </c>
    </row>
    <row r="459" spans="1:5" x14ac:dyDescent="0.35">
      <c r="A459" s="1">
        <v>46174</v>
      </c>
      <c r="B459">
        <v>7.9126889333299994E-3</v>
      </c>
      <c r="C459">
        <v>7.382298060153056E-3</v>
      </c>
      <c r="D459">
        <v>2.6253100000000001E-3</v>
      </c>
      <c r="E459">
        <v>2.6218689303055954E-3</v>
      </c>
    </row>
    <row r="460" spans="1:5" x14ac:dyDescent="0.35">
      <c r="A460" s="1">
        <v>46175</v>
      </c>
      <c r="B460">
        <v>5.8795308516670003E-2</v>
      </c>
      <c r="C460">
        <v>5.1249896033790591E-2</v>
      </c>
      <c r="D460">
        <v>1.29211E-3</v>
      </c>
      <c r="E460">
        <v>1.2912780053423547E-3</v>
      </c>
    </row>
    <row r="461" spans="1:5" x14ac:dyDescent="0.35">
      <c r="A461" s="1">
        <v>46176</v>
      </c>
      <c r="B461">
        <v>6.25232001667E-3</v>
      </c>
      <c r="C461">
        <v>5.8744010847983129E-3</v>
      </c>
      <c r="D461">
        <v>-7.3720900000000004E-3</v>
      </c>
      <c r="E461">
        <v>-7.3994003955932426E-3</v>
      </c>
    </row>
    <row r="462" spans="1:5" x14ac:dyDescent="0.35">
      <c r="A462" s="1">
        <v>46177</v>
      </c>
      <c r="B462">
        <v>-7.8216306667000003E-4</v>
      </c>
      <c r="C462">
        <v>-2.8566851732325055E-3</v>
      </c>
      <c r="D462">
        <v>4.0549799999999997E-3</v>
      </c>
      <c r="E462">
        <v>4.0467779144759105E-3</v>
      </c>
    </row>
    <row r="463" spans="1:5" x14ac:dyDescent="0.35">
      <c r="A463" s="1">
        <v>46178</v>
      </c>
      <c r="B463">
        <v>-5.7517323516670001E-2</v>
      </c>
      <c r="C463">
        <v>-6.1777138468652182E-2</v>
      </c>
      <c r="D463">
        <v>-2.6445389999999999E-2</v>
      </c>
      <c r="E463">
        <v>-2.6801354331751116E-2</v>
      </c>
    </row>
    <row r="464" spans="1:5" x14ac:dyDescent="0.35">
      <c r="A464" s="1">
        <v>46181</v>
      </c>
      <c r="B464">
        <v>3.0793280583330002E-2</v>
      </c>
      <c r="C464">
        <v>2.9754077090509437E-2</v>
      </c>
      <c r="D464">
        <v>2.97817E-3</v>
      </c>
      <c r="E464">
        <v>2.9737395870207137E-3</v>
      </c>
    </row>
    <row r="465" spans="1:5" x14ac:dyDescent="0.35">
      <c r="A465" s="1">
        <v>46182</v>
      </c>
      <c r="B465">
        <v>-1.4178576083329999E-2</v>
      </c>
      <c r="C465">
        <v>-1.48306101674959E-2</v>
      </c>
      <c r="D465">
        <v>-2.5763800000000001E-3</v>
      </c>
      <c r="E465">
        <v>-2.579708009296603E-3</v>
      </c>
    </row>
    <row r="466" spans="1:5" x14ac:dyDescent="0.35">
      <c r="A466" s="1">
        <v>46183</v>
      </c>
      <c r="B466">
        <v>-3.0469549333330001E-2</v>
      </c>
      <c r="C466">
        <v>-3.1175569383249502E-2</v>
      </c>
      <c r="D466">
        <v>-1.6199499999999999E-2</v>
      </c>
      <c r="E466">
        <v>-1.633214134085224E-2</v>
      </c>
    </row>
    <row r="467" spans="1:5" x14ac:dyDescent="0.35">
      <c r="A467" s="1">
        <v>46184</v>
      </c>
      <c r="B467">
        <v>4.219534293333E-2</v>
      </c>
      <c r="C467">
        <v>4.055103510179222E-2</v>
      </c>
      <c r="D467">
        <v>1.7518949999999998E-2</v>
      </c>
      <c r="E467">
        <v>1.736725757939692E-2</v>
      </c>
    </row>
    <row r="468" spans="1:5" x14ac:dyDescent="0.35">
      <c r="A468" s="1">
        <v>46185</v>
      </c>
      <c r="B468">
        <v>7.1455169166699996E-3</v>
      </c>
      <c r="C468">
        <v>6.8592386917983436E-3</v>
      </c>
      <c r="D468">
        <v>5.0254899999999996E-3</v>
      </c>
      <c r="E468">
        <v>5.0129069696037117E-3</v>
      </c>
    </row>
    <row r="469" spans="1:5" x14ac:dyDescent="0.35">
      <c r="A469" s="1">
        <v>46188</v>
      </c>
      <c r="B469">
        <v>3.9486107133329999E-2</v>
      </c>
      <c r="C469">
        <v>3.8092464960353886E-2</v>
      </c>
      <c r="D469">
        <v>1.6528379999999999E-2</v>
      </c>
      <c r="E469">
        <v>1.6393273711308838E-2</v>
      </c>
    </row>
    <row r="470" spans="1:5" x14ac:dyDescent="0.35">
      <c r="A470" s="1">
        <v>46189</v>
      </c>
      <c r="B470">
        <v>-2.9323847583329999E-2</v>
      </c>
      <c r="C470">
        <v>-3.0900352647004723E-2</v>
      </c>
      <c r="D470">
        <v>-5.6841900000000004E-3</v>
      </c>
      <c r="E470">
        <v>-5.7004038695285929E-3</v>
      </c>
    </row>
    <row r="471" spans="1:5" x14ac:dyDescent="0.35">
      <c r="A471" s="1">
        <v>46190</v>
      </c>
      <c r="B471">
        <v>1.2341426516669999E-2</v>
      </c>
      <c r="C471">
        <v>1.2046489501290905E-2</v>
      </c>
      <c r="D471">
        <v>-1.2148279999999999E-2</v>
      </c>
      <c r="E471">
        <v>-1.222267576324425E-2</v>
      </c>
    </row>
    <row r="472" spans="1:5" x14ac:dyDescent="0.35">
      <c r="A472" s="1">
        <v>46191</v>
      </c>
      <c r="B472">
        <v>2.3192160699999999E-2</v>
      </c>
      <c r="C472">
        <v>2.2379222023412502E-2</v>
      </c>
      <c r="D472">
        <v>1.084622E-2</v>
      </c>
      <c r="E472">
        <v>1.0787816708107401E-2</v>
      </c>
    </row>
    <row r="473" spans="1:5" x14ac:dyDescent="0.35">
      <c r="A473" s="1">
        <v>46195</v>
      </c>
      <c r="B473">
        <v>-4.58315765E-3</v>
      </c>
      <c r="C473">
        <v>-4.8362258948040924E-3</v>
      </c>
      <c r="D473">
        <v>-3.7050500000000001E-3</v>
      </c>
      <c r="E473">
        <v>-3.7119274964131756E-3</v>
      </c>
    </row>
    <row r="474" spans="1:5" x14ac:dyDescent="0.35">
      <c r="A474" s="1">
        <v>46196</v>
      </c>
      <c r="B474">
        <v>-2.8723468500000002E-2</v>
      </c>
      <c r="C474">
        <v>-2.9874418881096109E-2</v>
      </c>
      <c r="D474">
        <v>-1.436277E-2</v>
      </c>
      <c r="E474">
        <v>-1.446691785533019E-2</v>
      </c>
    </row>
    <row r="475" spans="1:5" x14ac:dyDescent="0.35">
      <c r="A475" s="1">
        <v>46197</v>
      </c>
      <c r="B475">
        <v>5.2026579333300004E-3</v>
      </c>
      <c r="C475">
        <v>5.1603278269311686E-3</v>
      </c>
      <c r="D475">
        <v>-9.8296999999999989E-4</v>
      </c>
      <c r="E475">
        <v>-9.834498689903408E-4</v>
      </c>
    </row>
    <row r="476" spans="1:5" x14ac:dyDescent="0.35">
      <c r="A476" s="1">
        <v>46198</v>
      </c>
      <c r="B476">
        <v>6.1318346500000001E-3</v>
      </c>
      <c r="C476">
        <v>6.0443156846163816E-3</v>
      </c>
      <c r="D476">
        <v>-9.9209999999999994E-5</v>
      </c>
      <c r="E476">
        <v>-9.9213697551659894E-5</v>
      </c>
    </row>
    <row r="477" spans="1:5" x14ac:dyDescent="0.35">
      <c r="A477" s="1">
        <v>46199</v>
      </c>
      <c r="B477">
        <v>-4.3908728833299999E-3</v>
      </c>
      <c r="C477">
        <v>-5.2032416482656772E-3</v>
      </c>
      <c r="D477">
        <v>-4.7163000000000001E-4</v>
      </c>
      <c r="E477">
        <v>-4.7173948348613545E-4</v>
      </c>
    </row>
    <row r="478" spans="1:5" x14ac:dyDescent="0.35">
      <c r="A478" s="1">
        <v>46202</v>
      </c>
      <c r="B478">
        <v>2.1925437900000001E-2</v>
      </c>
      <c r="C478">
        <v>2.1609437639604712E-2</v>
      </c>
      <c r="D478">
        <v>1.175004E-2</v>
      </c>
      <c r="E478">
        <v>1.1681540390059574E-2</v>
      </c>
    </row>
    <row r="479" spans="1:5" x14ac:dyDescent="0.35">
      <c r="A479" s="1">
        <v>46203</v>
      </c>
      <c r="B479">
        <v>2.253648653333E-2</v>
      </c>
      <c r="C479">
        <v>2.1575696721269477E-2</v>
      </c>
      <c r="D479">
        <v>7.9202400000000003E-3</v>
      </c>
      <c r="E479">
        <v>7.8890406940173036E-3</v>
      </c>
    </row>
    <row r="480" spans="1:5" x14ac:dyDescent="0.35">
      <c r="A480" s="1">
        <v>46204</v>
      </c>
      <c r="B480">
        <v>-2.20356918E-2</v>
      </c>
      <c r="C480">
        <v>-2.3274213275432054E-2</v>
      </c>
      <c r="D480">
        <v>-2.1508500000000002E-3</v>
      </c>
      <c r="E480">
        <v>-2.1531666062711637E-3</v>
      </c>
    </row>
    <row r="481" spans="1:5" x14ac:dyDescent="0.35">
      <c r="A481" s="1">
        <v>46205</v>
      </c>
      <c r="B481">
        <v>-1.726863173333E-2</v>
      </c>
      <c r="C481">
        <v>-1.8457081486764896E-2</v>
      </c>
      <c r="D481">
        <v>1.3400000000000001E-6</v>
      </c>
      <c r="E481">
        <v>1.3363204549235743E-6</v>
      </c>
    </row>
    <row r="482" spans="1:5" x14ac:dyDescent="0.35">
      <c r="A482" s="1">
        <v>46209</v>
      </c>
      <c r="B482">
        <v>1.7720464916669999E-2</v>
      </c>
      <c r="C482">
        <v>1.7199423695963015E-2</v>
      </c>
      <c r="D482">
        <v>7.2415200000000004E-3</v>
      </c>
      <c r="E482">
        <v>7.2154218293220126E-3</v>
      </c>
    </row>
    <row r="483" spans="1:5" x14ac:dyDescent="0.35">
      <c r="A483" s="1">
        <v>46210</v>
      </c>
      <c r="B483">
        <v>-2.510252743333E-2</v>
      </c>
      <c r="C483">
        <v>-2.6080516653254615E-2</v>
      </c>
      <c r="D483">
        <v>-4.4551E-3</v>
      </c>
      <c r="E483">
        <v>-4.4650529462263375E-3</v>
      </c>
    </row>
    <row r="484" spans="1:5" x14ac:dyDescent="0.35">
      <c r="A484" s="1">
        <v>46211</v>
      </c>
      <c r="B484">
        <v>-1.9597619333300001E-3</v>
      </c>
      <c r="C484">
        <v>-2.3082429394322246E-3</v>
      </c>
      <c r="D484">
        <v>-2.8172200000000001E-3</v>
      </c>
      <c r="E484">
        <v>-2.8211963280919635E-3</v>
      </c>
    </row>
    <row r="485" spans="1:5" x14ac:dyDescent="0.35">
      <c r="A485" s="1">
        <v>46212</v>
      </c>
      <c r="B485">
        <v>2.867474045E-2</v>
      </c>
      <c r="C485">
        <v>2.8055543594830052E-2</v>
      </c>
      <c r="D485">
        <v>8.1427700000000006E-3</v>
      </c>
      <c r="E485">
        <v>8.1097983130782817E-3</v>
      </c>
    </row>
    <row r="486" spans="1:5" x14ac:dyDescent="0.35">
      <c r="A486" s="1">
        <v>46213</v>
      </c>
      <c r="B486">
        <v>-3.8407998499999998E-3</v>
      </c>
      <c r="C486">
        <v>-4.012461864252569E-3</v>
      </c>
      <c r="D486">
        <v>4.2088400000000002E-3</v>
      </c>
      <c r="E486">
        <v>4.2000110685318937E-3</v>
      </c>
    </row>
    <row r="487" spans="1:5" x14ac:dyDescent="0.35">
      <c r="A487" s="1">
        <v>46216</v>
      </c>
      <c r="B487">
        <v>-2.1491642700000001E-2</v>
      </c>
      <c r="C487">
        <v>-2.237221747277612E-2</v>
      </c>
      <c r="D487">
        <v>-7.9269800000000001E-3</v>
      </c>
      <c r="E487">
        <v>-7.9585701894838694E-3</v>
      </c>
    </row>
    <row r="488" spans="1:5" x14ac:dyDescent="0.35">
      <c r="A488" s="1">
        <v>46217</v>
      </c>
      <c r="B488">
        <v>5.5972740999999998E-3</v>
      </c>
      <c r="C488">
        <v>5.4325367759584936E-3</v>
      </c>
      <c r="D488">
        <v>3.7589799999999999E-3</v>
      </c>
      <c r="E488">
        <v>3.7519309990238026E-3</v>
      </c>
    </row>
    <row r="489" spans="1:5" x14ac:dyDescent="0.35">
      <c r="A489" s="1">
        <v>46218</v>
      </c>
      <c r="B489">
        <v>-1.391677006667E-2</v>
      </c>
      <c r="C489">
        <v>-1.4506338486344387E-2</v>
      </c>
      <c r="D489">
        <v>3.8191399999999999E-3</v>
      </c>
      <c r="E489">
        <v>3.8118621254450251E-3</v>
      </c>
    </row>
    <row r="490" spans="1:5" x14ac:dyDescent="0.35">
      <c r="A490" s="1">
        <v>46219</v>
      </c>
      <c r="B490">
        <v>-2.382179358333E-2</v>
      </c>
      <c r="C490">
        <v>-2.5037364658651213E-2</v>
      </c>
      <c r="D490">
        <v>-5.1014199999999997E-3</v>
      </c>
      <c r="E490">
        <v>-5.1144776216000658E-3</v>
      </c>
    </row>
    <row r="491" spans="1:5" x14ac:dyDescent="0.35">
      <c r="A491" s="1">
        <v>46220</v>
      </c>
      <c r="B491">
        <v>-7.4519163499999997E-3</v>
      </c>
      <c r="C491">
        <v>-7.5273949559078943E-3</v>
      </c>
      <c r="D491">
        <v>-1.009853E-2</v>
      </c>
      <c r="E491">
        <v>-1.0149865742796128E-2</v>
      </c>
    </row>
    <row r="492" spans="1:5" x14ac:dyDescent="0.35">
      <c r="A492" s="1">
        <v>46223</v>
      </c>
      <c r="B492">
        <v>6.2270260000000001E-3</v>
      </c>
      <c r="C492">
        <v>6.0109517226437544E-3</v>
      </c>
      <c r="D492">
        <v>-1.9322300000000001E-3</v>
      </c>
      <c r="E492">
        <v>-1.9341028794798384E-3</v>
      </c>
    </row>
    <row r="493" spans="1:5" x14ac:dyDescent="0.35">
      <c r="A493" s="1">
        <v>46224</v>
      </c>
      <c r="B493">
        <v>2.9738340183329999E-2</v>
      </c>
      <c r="C493">
        <v>2.8755628193667785E-2</v>
      </c>
      <c r="D493">
        <v>8.8563099999999992E-3</v>
      </c>
      <c r="E493">
        <v>8.8173235583282692E-3</v>
      </c>
    </row>
    <row r="494" spans="1:5" x14ac:dyDescent="0.35">
      <c r="A494" s="1">
        <v>46225</v>
      </c>
      <c r="B494">
        <v>5.4362573000000004E-3</v>
      </c>
      <c r="C494">
        <v>5.3270887636479225E-3</v>
      </c>
      <c r="D494">
        <v>-1.36366E-3</v>
      </c>
      <c r="E494">
        <v>-1.364591207582994E-3</v>
      </c>
    </row>
    <row r="495" spans="1:5" x14ac:dyDescent="0.35">
      <c r="A495" s="1">
        <v>46226</v>
      </c>
      <c r="B495">
        <v>-8.3139879666699994E-3</v>
      </c>
      <c r="C495">
        <v>-8.4510168551151389E-3</v>
      </c>
      <c r="D495">
        <v>-1.208968E-2</v>
      </c>
      <c r="E495">
        <v>-1.2163350976321244E-2</v>
      </c>
    </row>
    <row r="496" spans="1:5" x14ac:dyDescent="0.35">
      <c r="A496" s="1">
        <v>46227</v>
      </c>
      <c r="B496">
        <v>-2.5756794316669999E-2</v>
      </c>
      <c r="C496">
        <v>-2.6541770436628951E-2</v>
      </c>
      <c r="D496">
        <v>4.9673999999999996E-4</v>
      </c>
      <c r="E496">
        <v>4.9661680826991602E-4</v>
      </c>
    </row>
    <row r="497" spans="1:5" x14ac:dyDescent="0.35">
      <c r="A497" s="1">
        <v>46230</v>
      </c>
      <c r="B497">
        <v>-4.2947060500000004E-3</v>
      </c>
      <c r="C497">
        <v>-4.6796894310286268E-3</v>
      </c>
      <c r="D497">
        <v>1.6190000000000001E-4</v>
      </c>
      <c r="E497">
        <v>1.6188695469337175E-4</v>
      </c>
    </row>
    <row r="498" spans="1:5" x14ac:dyDescent="0.35">
      <c r="A498" s="1">
        <v>46231</v>
      </c>
      <c r="B498">
        <v>-2.183461855E-2</v>
      </c>
      <c r="C498">
        <v>-2.2996072423065183E-2</v>
      </c>
      <c r="D498">
        <v>2.10436E-3</v>
      </c>
      <c r="E498">
        <v>2.1021490079125723E-3</v>
      </c>
    </row>
    <row r="499" spans="1:5" x14ac:dyDescent="0.35">
      <c r="A499" s="1">
        <v>46232</v>
      </c>
      <c r="B499">
        <v>-2.7415400266670002E-2</v>
      </c>
      <c r="C499">
        <v>-2.8123086953313087E-2</v>
      </c>
      <c r="D499">
        <v>-1.5161310000000001E-2</v>
      </c>
      <c r="E499">
        <v>-1.5277412729498334E-2</v>
      </c>
    </row>
    <row r="500" spans="1:5" x14ac:dyDescent="0.35">
      <c r="A500" s="1">
        <v>46233</v>
      </c>
      <c r="B500">
        <v>4.4176812866670002E-2</v>
      </c>
      <c r="C500">
        <v>4.1346693086502011E-2</v>
      </c>
      <c r="D500">
        <v>1.6604359999999999E-2</v>
      </c>
      <c r="E500">
        <v>1.6468016385045775E-2</v>
      </c>
    </row>
    <row r="501" spans="1:5" x14ac:dyDescent="0.35">
      <c r="A501" s="1">
        <v>46234</v>
      </c>
      <c r="B501">
        <v>-2.5587454999999998E-4</v>
      </c>
      <c r="C501">
        <v>-3.354832539918618E-4</v>
      </c>
      <c r="D501">
        <v>7.0035799999999997E-3</v>
      </c>
      <c r="E501">
        <v>6.9791639422006856E-3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3C06-B848-4CD0-9462-4D86CD71AFE3}">
  <dimension ref="A1:D501"/>
  <sheetViews>
    <sheetView showGridLines="0" workbookViewId="0">
      <selection activeCell="B63" sqref="B63"/>
    </sheetView>
  </sheetViews>
  <sheetFormatPr defaultRowHeight="14.5" x14ac:dyDescent="0.35"/>
  <cols>
    <col min="1" max="1" width="10.453125" bestFit="1" customWidth="1"/>
    <col min="2" max="2" width="26.90625" bestFit="1" customWidth="1"/>
    <col min="3" max="3" width="26.7265625" bestFit="1" customWidth="1"/>
    <col min="4" max="4" width="22" bestFit="1" customWidth="1"/>
  </cols>
  <sheetData>
    <row r="1" spans="1:4" x14ac:dyDescent="0.35">
      <c r="A1" s="4" t="s">
        <v>97</v>
      </c>
      <c r="B1" s="4" t="s">
        <v>120</v>
      </c>
      <c r="C1" s="4" t="s">
        <v>121</v>
      </c>
      <c r="D1" s="4" t="s">
        <v>122</v>
      </c>
    </row>
    <row r="2" spans="1:4" hidden="1" x14ac:dyDescent="0.35">
      <c r="A2" s="7">
        <f>returns_pnl[[#This Row],[price_date]]</f>
        <v>45506</v>
      </c>
      <c r="B2" s="4"/>
      <c r="C2" s="4"/>
      <c r="D2" s="4"/>
    </row>
    <row r="3" spans="1:4" hidden="1" x14ac:dyDescent="0.35">
      <c r="A3" s="7">
        <f>returns_pnl[[#This Row],[price_date]]</f>
        <v>45509</v>
      </c>
      <c r="B3" s="4"/>
      <c r="C3" s="4"/>
      <c r="D3" s="4"/>
    </row>
    <row r="4" spans="1:4" hidden="1" x14ac:dyDescent="0.35">
      <c r="A4" s="7">
        <f>returns_pnl[[#This Row],[price_date]]</f>
        <v>45510</v>
      </c>
      <c r="B4" s="4"/>
      <c r="C4" s="4"/>
      <c r="D4" s="4"/>
    </row>
    <row r="5" spans="1:4" hidden="1" x14ac:dyDescent="0.35">
      <c r="A5" s="7">
        <f>returns_pnl[[#This Row],[price_date]]</f>
        <v>45511</v>
      </c>
      <c r="B5" s="4"/>
      <c r="C5" s="4"/>
      <c r="D5" s="4"/>
    </row>
    <row r="6" spans="1:4" hidden="1" x14ac:dyDescent="0.35">
      <c r="A6" s="7">
        <f>returns_pnl[[#This Row],[price_date]]</f>
        <v>45512</v>
      </c>
      <c r="B6" s="4"/>
      <c r="C6" s="4"/>
      <c r="D6" s="4"/>
    </row>
    <row r="7" spans="1:4" hidden="1" x14ac:dyDescent="0.35">
      <c r="A7" s="7">
        <f>returns_pnl[[#This Row],[price_date]]</f>
        <v>45513</v>
      </c>
      <c r="B7" s="4"/>
      <c r="C7" s="4"/>
      <c r="D7" s="4"/>
    </row>
    <row r="8" spans="1:4" hidden="1" x14ac:dyDescent="0.35">
      <c r="A8" s="7">
        <f>returns_pnl[[#This Row],[price_date]]</f>
        <v>45516</v>
      </c>
      <c r="B8" s="4"/>
      <c r="C8" s="4"/>
      <c r="D8" s="4"/>
    </row>
    <row r="9" spans="1:4" hidden="1" x14ac:dyDescent="0.35">
      <c r="A9" s="7">
        <f>returns_pnl[[#This Row],[price_date]]</f>
        <v>45517</v>
      </c>
      <c r="B9" s="4"/>
      <c r="C9" s="4"/>
      <c r="D9" s="4"/>
    </row>
    <row r="10" spans="1:4" hidden="1" x14ac:dyDescent="0.35">
      <c r="A10" s="7">
        <f>returns_pnl[[#This Row],[price_date]]</f>
        <v>45518</v>
      </c>
      <c r="B10" s="4"/>
      <c r="C10" s="4"/>
      <c r="D10" s="4"/>
    </row>
    <row r="11" spans="1:4" hidden="1" x14ac:dyDescent="0.35">
      <c r="A11" s="7">
        <f>returns_pnl[[#This Row],[price_date]]</f>
        <v>45519</v>
      </c>
      <c r="B11" s="4"/>
      <c r="C11" s="4"/>
      <c r="D11" s="4"/>
    </row>
    <row r="12" spans="1:4" hidden="1" x14ac:dyDescent="0.35">
      <c r="A12" s="7">
        <f>returns_pnl[[#This Row],[price_date]]</f>
        <v>45520</v>
      </c>
      <c r="B12" s="4"/>
      <c r="C12" s="4"/>
      <c r="D12" s="4"/>
    </row>
    <row r="13" spans="1:4" hidden="1" x14ac:dyDescent="0.35">
      <c r="A13" s="7">
        <f>returns_pnl[[#This Row],[price_date]]</f>
        <v>45523</v>
      </c>
      <c r="B13" s="4"/>
      <c r="C13" s="4"/>
      <c r="D13" s="4"/>
    </row>
    <row r="14" spans="1:4" hidden="1" x14ac:dyDescent="0.35">
      <c r="A14" s="7">
        <f>returns_pnl[[#This Row],[price_date]]</f>
        <v>45524</v>
      </c>
      <c r="B14" s="4"/>
      <c r="C14" s="4"/>
      <c r="D14" s="4"/>
    </row>
    <row r="15" spans="1:4" hidden="1" x14ac:dyDescent="0.35">
      <c r="A15" s="7">
        <f>returns_pnl[[#This Row],[price_date]]</f>
        <v>45525</v>
      </c>
      <c r="B15" s="4"/>
      <c r="C15" s="4"/>
      <c r="D15" s="4"/>
    </row>
    <row r="16" spans="1:4" hidden="1" x14ac:dyDescent="0.35">
      <c r="A16" s="7">
        <f>returns_pnl[[#This Row],[price_date]]</f>
        <v>45526</v>
      </c>
      <c r="B16" s="4"/>
      <c r="C16" s="4"/>
      <c r="D16" s="4"/>
    </row>
    <row r="17" spans="1:4" hidden="1" x14ac:dyDescent="0.35">
      <c r="A17" s="7">
        <f>returns_pnl[[#This Row],[price_date]]</f>
        <v>45527</v>
      </c>
      <c r="B17" s="4"/>
      <c r="C17" s="4"/>
      <c r="D17" s="4"/>
    </row>
    <row r="18" spans="1:4" hidden="1" x14ac:dyDescent="0.35">
      <c r="A18" s="7">
        <f>returns_pnl[[#This Row],[price_date]]</f>
        <v>45530</v>
      </c>
      <c r="B18" s="4"/>
      <c r="C18" s="4"/>
      <c r="D18" s="4"/>
    </row>
    <row r="19" spans="1:4" hidden="1" x14ac:dyDescent="0.35">
      <c r="A19" s="7">
        <f>returns_pnl[[#This Row],[price_date]]</f>
        <v>45531</v>
      </c>
      <c r="B19" s="4"/>
      <c r="C19" s="4"/>
      <c r="D19" s="4"/>
    </row>
    <row r="20" spans="1:4" hidden="1" x14ac:dyDescent="0.35">
      <c r="A20" s="7">
        <f>returns_pnl[[#This Row],[price_date]]</f>
        <v>45532</v>
      </c>
      <c r="B20" s="4"/>
      <c r="C20" s="4"/>
      <c r="D20" s="4"/>
    </row>
    <row r="21" spans="1:4" hidden="1" x14ac:dyDescent="0.35">
      <c r="A21" s="7">
        <f>returns_pnl[[#This Row],[price_date]]</f>
        <v>45533</v>
      </c>
      <c r="B21" s="4"/>
      <c r="C21" s="4"/>
      <c r="D21" s="4"/>
    </row>
    <row r="22" spans="1:4" hidden="1" x14ac:dyDescent="0.35">
      <c r="A22" s="7">
        <f>returns_pnl[[#This Row],[price_date]]</f>
        <v>45534</v>
      </c>
      <c r="B22" s="4"/>
      <c r="C22" s="4"/>
      <c r="D22" s="4"/>
    </row>
    <row r="23" spans="1:4" hidden="1" x14ac:dyDescent="0.35">
      <c r="A23" s="7">
        <f>returns_pnl[[#This Row],[price_date]]</f>
        <v>45538</v>
      </c>
      <c r="B23" s="4"/>
      <c r="C23" s="4"/>
      <c r="D23" s="4"/>
    </row>
    <row r="24" spans="1:4" hidden="1" x14ac:dyDescent="0.35">
      <c r="A24" s="7">
        <f>returns_pnl[[#This Row],[price_date]]</f>
        <v>45539</v>
      </c>
      <c r="B24" s="4"/>
      <c r="C24" s="4"/>
      <c r="D24" s="4"/>
    </row>
    <row r="25" spans="1:4" hidden="1" x14ac:dyDescent="0.35">
      <c r="A25" s="7">
        <f>returns_pnl[[#This Row],[price_date]]</f>
        <v>45540</v>
      </c>
      <c r="B25" s="4"/>
      <c r="C25" s="4"/>
      <c r="D25" s="4"/>
    </row>
    <row r="26" spans="1:4" hidden="1" x14ac:dyDescent="0.35">
      <c r="A26" s="7">
        <f>returns_pnl[[#This Row],[price_date]]</f>
        <v>45541</v>
      </c>
      <c r="B26" s="4"/>
      <c r="C26" s="4"/>
      <c r="D26" s="4"/>
    </row>
    <row r="27" spans="1:4" hidden="1" x14ac:dyDescent="0.35">
      <c r="A27" s="7">
        <f>returns_pnl[[#This Row],[price_date]]</f>
        <v>45544</v>
      </c>
      <c r="B27" s="4"/>
      <c r="C27" s="4"/>
      <c r="D27" s="4"/>
    </row>
    <row r="28" spans="1:4" hidden="1" x14ac:dyDescent="0.35">
      <c r="A28" s="7">
        <f>returns_pnl[[#This Row],[price_date]]</f>
        <v>45545</v>
      </c>
      <c r="B28" s="4"/>
      <c r="C28" s="4"/>
      <c r="D28" s="4"/>
    </row>
    <row r="29" spans="1:4" hidden="1" x14ac:dyDescent="0.35">
      <c r="A29" s="7">
        <f>returns_pnl[[#This Row],[price_date]]</f>
        <v>45546</v>
      </c>
      <c r="B29" s="4"/>
      <c r="C29" s="4"/>
      <c r="D29" s="4"/>
    </row>
    <row r="30" spans="1:4" hidden="1" x14ac:dyDescent="0.35">
      <c r="A30" s="7">
        <f>returns_pnl[[#This Row],[price_date]]</f>
        <v>45547</v>
      </c>
      <c r="B30" s="4"/>
      <c r="C30" s="4"/>
      <c r="D30" s="4"/>
    </row>
    <row r="31" spans="1:4" hidden="1" x14ac:dyDescent="0.35">
      <c r="A31" s="7">
        <f>returns_pnl[[#This Row],[price_date]]</f>
        <v>45548</v>
      </c>
      <c r="B31" s="4"/>
      <c r="C31" s="4"/>
      <c r="D31" s="4"/>
    </row>
    <row r="32" spans="1:4" hidden="1" x14ac:dyDescent="0.35">
      <c r="A32" s="7">
        <f>returns_pnl[[#This Row],[price_date]]</f>
        <v>45551</v>
      </c>
      <c r="B32" s="4"/>
      <c r="C32" s="4"/>
      <c r="D32" s="4"/>
    </row>
    <row r="33" spans="1:4" hidden="1" x14ac:dyDescent="0.35">
      <c r="A33" s="7">
        <f>returns_pnl[[#This Row],[price_date]]</f>
        <v>45552</v>
      </c>
      <c r="B33" s="4"/>
      <c r="C33" s="4"/>
      <c r="D33" s="4"/>
    </row>
    <row r="34" spans="1:4" hidden="1" x14ac:dyDescent="0.35">
      <c r="A34" s="7">
        <f>returns_pnl[[#This Row],[price_date]]</f>
        <v>45553</v>
      </c>
      <c r="B34" s="4"/>
      <c r="C34" s="4"/>
      <c r="D34" s="4"/>
    </row>
    <row r="35" spans="1:4" hidden="1" x14ac:dyDescent="0.35">
      <c r="A35" s="7">
        <f>returns_pnl[[#This Row],[price_date]]</f>
        <v>45554</v>
      </c>
      <c r="B35" s="4"/>
      <c r="C35" s="4"/>
      <c r="D35" s="4"/>
    </row>
    <row r="36" spans="1:4" hidden="1" x14ac:dyDescent="0.35">
      <c r="A36" s="7">
        <f>returns_pnl[[#This Row],[price_date]]</f>
        <v>45555</v>
      </c>
      <c r="B36" s="4"/>
      <c r="C36" s="4"/>
      <c r="D36" s="4"/>
    </row>
    <row r="37" spans="1:4" hidden="1" x14ac:dyDescent="0.35">
      <c r="A37" s="7">
        <f>returns_pnl[[#This Row],[price_date]]</f>
        <v>45558</v>
      </c>
      <c r="B37" s="4"/>
      <c r="C37" s="4"/>
      <c r="D37" s="4"/>
    </row>
    <row r="38" spans="1:4" hidden="1" x14ac:dyDescent="0.35">
      <c r="A38" s="7">
        <f>returns_pnl[[#This Row],[price_date]]</f>
        <v>45559</v>
      </c>
      <c r="B38" s="4"/>
      <c r="C38" s="4"/>
      <c r="D38" s="4"/>
    </row>
    <row r="39" spans="1:4" hidden="1" x14ac:dyDescent="0.35">
      <c r="A39" s="7">
        <f>returns_pnl[[#This Row],[price_date]]</f>
        <v>45560</v>
      </c>
      <c r="B39" s="4"/>
      <c r="C39" s="4"/>
      <c r="D39" s="4"/>
    </row>
    <row r="40" spans="1:4" hidden="1" x14ac:dyDescent="0.35">
      <c r="A40" s="7">
        <f>returns_pnl[[#This Row],[price_date]]</f>
        <v>45561</v>
      </c>
      <c r="B40" s="4"/>
      <c r="C40" s="4"/>
      <c r="D40" s="4"/>
    </row>
    <row r="41" spans="1:4" hidden="1" x14ac:dyDescent="0.35">
      <c r="A41" s="7">
        <f>returns_pnl[[#This Row],[price_date]]</f>
        <v>45562</v>
      </c>
      <c r="B41" s="4"/>
      <c r="C41" s="4"/>
      <c r="D41" s="4"/>
    </row>
    <row r="42" spans="1:4" hidden="1" x14ac:dyDescent="0.35">
      <c r="A42" s="7">
        <f>returns_pnl[[#This Row],[price_date]]</f>
        <v>45565</v>
      </c>
      <c r="B42" s="4"/>
      <c r="C42" s="4"/>
      <c r="D42" s="4"/>
    </row>
    <row r="43" spans="1:4" hidden="1" x14ac:dyDescent="0.35">
      <c r="A43" s="7">
        <f>returns_pnl[[#This Row],[price_date]]</f>
        <v>45566</v>
      </c>
      <c r="B43" s="4"/>
      <c r="C43" s="4"/>
      <c r="D43" s="4"/>
    </row>
    <row r="44" spans="1:4" hidden="1" x14ac:dyDescent="0.35">
      <c r="A44" s="7">
        <f>returns_pnl[[#This Row],[price_date]]</f>
        <v>45567</v>
      </c>
      <c r="B44" s="4"/>
      <c r="C44" s="4"/>
      <c r="D44" s="4"/>
    </row>
    <row r="45" spans="1:4" hidden="1" x14ac:dyDescent="0.35">
      <c r="A45" s="7">
        <f>returns_pnl[[#This Row],[price_date]]</f>
        <v>45568</v>
      </c>
      <c r="B45" s="4"/>
      <c r="C45" s="4"/>
      <c r="D45" s="4"/>
    </row>
    <row r="46" spans="1:4" hidden="1" x14ac:dyDescent="0.35">
      <c r="A46" s="7">
        <f>returns_pnl[[#This Row],[price_date]]</f>
        <v>45569</v>
      </c>
      <c r="B46" s="4"/>
      <c r="C46" s="4"/>
      <c r="D46" s="4"/>
    </row>
    <row r="47" spans="1:4" hidden="1" x14ac:dyDescent="0.35">
      <c r="A47" s="7">
        <f>returns_pnl[[#This Row],[price_date]]</f>
        <v>45572</v>
      </c>
      <c r="B47" s="4"/>
      <c r="C47" s="4"/>
      <c r="D47" s="4"/>
    </row>
    <row r="48" spans="1:4" hidden="1" x14ac:dyDescent="0.35">
      <c r="A48" s="7">
        <f>returns_pnl[[#This Row],[price_date]]</f>
        <v>45573</v>
      </c>
      <c r="B48" s="4"/>
      <c r="C48" s="4"/>
      <c r="D48" s="4"/>
    </row>
    <row r="49" spans="1:4" hidden="1" x14ac:dyDescent="0.35">
      <c r="A49" s="7">
        <f>returns_pnl[[#This Row],[price_date]]</f>
        <v>45574</v>
      </c>
      <c r="B49" s="4"/>
      <c r="C49" s="4"/>
      <c r="D49" s="4"/>
    </row>
    <row r="50" spans="1:4" hidden="1" x14ac:dyDescent="0.35">
      <c r="A50" s="7">
        <f>returns_pnl[[#This Row],[price_date]]</f>
        <v>45575</v>
      </c>
      <c r="B50" s="4"/>
      <c r="C50" s="4"/>
      <c r="D50" s="4"/>
    </row>
    <row r="51" spans="1:4" hidden="1" x14ac:dyDescent="0.35">
      <c r="A51" s="7">
        <f>returns_pnl[[#This Row],[price_date]]</f>
        <v>45576</v>
      </c>
      <c r="B51" s="4"/>
      <c r="C51" s="4"/>
      <c r="D51" s="4"/>
    </row>
    <row r="52" spans="1:4" hidden="1" x14ac:dyDescent="0.35">
      <c r="A52" s="7">
        <f>returns_pnl[[#This Row],[price_date]]</f>
        <v>45579</v>
      </c>
      <c r="B52" s="4"/>
      <c r="C52" s="4"/>
      <c r="D52" s="4"/>
    </row>
    <row r="53" spans="1:4" hidden="1" x14ac:dyDescent="0.35">
      <c r="A53" s="7">
        <f>returns_pnl[[#This Row],[price_date]]</f>
        <v>45580</v>
      </c>
      <c r="B53" s="4"/>
      <c r="C53" s="4"/>
      <c r="D53" s="4"/>
    </row>
    <row r="54" spans="1:4" hidden="1" x14ac:dyDescent="0.35">
      <c r="A54" s="7">
        <f>returns_pnl[[#This Row],[price_date]]</f>
        <v>45581</v>
      </c>
      <c r="B54" s="4"/>
      <c r="C54" s="4"/>
      <c r="D54" s="4"/>
    </row>
    <row r="55" spans="1:4" hidden="1" x14ac:dyDescent="0.35">
      <c r="A55" s="7">
        <f>returns_pnl[[#This Row],[price_date]]</f>
        <v>45582</v>
      </c>
      <c r="B55" s="4"/>
      <c r="C55" s="4"/>
      <c r="D55" s="4"/>
    </row>
    <row r="56" spans="1:4" hidden="1" x14ac:dyDescent="0.35">
      <c r="A56" s="7">
        <f>returns_pnl[[#This Row],[price_date]]</f>
        <v>45583</v>
      </c>
      <c r="B56" s="4"/>
      <c r="C56" s="4"/>
      <c r="D56" s="4"/>
    </row>
    <row r="57" spans="1:4" hidden="1" x14ac:dyDescent="0.35">
      <c r="A57" s="7">
        <f>returns_pnl[[#This Row],[price_date]]</f>
        <v>45586</v>
      </c>
      <c r="B57" s="4"/>
      <c r="C57" s="4"/>
      <c r="D57" s="4"/>
    </row>
    <row r="58" spans="1:4" hidden="1" x14ac:dyDescent="0.35">
      <c r="A58" s="7">
        <f>returns_pnl[[#This Row],[price_date]]</f>
        <v>45587</v>
      </c>
      <c r="B58" s="4"/>
      <c r="C58" s="4"/>
      <c r="D58" s="4"/>
    </row>
    <row r="59" spans="1:4" hidden="1" x14ac:dyDescent="0.35">
      <c r="A59" s="7">
        <f>returns_pnl[[#This Row],[price_date]]</f>
        <v>45588</v>
      </c>
      <c r="B59" s="4"/>
      <c r="C59" s="4"/>
      <c r="D59" s="4"/>
    </row>
    <row r="60" spans="1:4" hidden="1" x14ac:dyDescent="0.35">
      <c r="A60" s="7">
        <f>returns_pnl[[#This Row],[price_date]]</f>
        <v>45589</v>
      </c>
      <c r="B60" s="4"/>
      <c r="C60" s="4"/>
      <c r="D60" s="4"/>
    </row>
    <row r="61" spans="1:4" x14ac:dyDescent="0.35">
      <c r="A61" s="7">
        <f>returns_pnl[[#This Row],[price_date]]</f>
        <v>45590</v>
      </c>
      <c r="B61" s="21">
        <f>CORREL('Returns '!I2:I61,'Returns '!J2:J61)</f>
        <v>0.70965862510002442</v>
      </c>
      <c r="C61" s="21">
        <f>CORREL('Returns '!I2:I61,'Returns '!M2:M61)</f>
        <v>0.64927206831468021</v>
      </c>
      <c r="D61" s="21">
        <f>CORREL('Returns '!K2:K61,'Returns '!N2:N61)</f>
        <v>0.28201258746428581</v>
      </c>
    </row>
    <row r="62" spans="1:4" x14ac:dyDescent="0.35">
      <c r="A62" s="7">
        <f>returns_pnl[[#This Row],[price_date]]</f>
        <v>45593</v>
      </c>
      <c r="B62" s="21">
        <f>CORREL('Returns '!I3:I62,'Returns '!J3:J62)</f>
        <v>0.70439233705645987</v>
      </c>
      <c r="C62" s="21">
        <f>CORREL('Returns '!I3:I62,'Returns '!M3:M62)</f>
        <v>0.66827916665517428</v>
      </c>
      <c r="D62" s="21">
        <f>CORREL('Returns '!K3:K62,'Returns '!N3:N62)</f>
        <v>0.34010522434652007</v>
      </c>
    </row>
    <row r="63" spans="1:4" x14ac:dyDescent="0.35">
      <c r="A63" s="7">
        <f>returns_pnl[[#This Row],[price_date]]</f>
        <v>45594</v>
      </c>
      <c r="B63" s="21">
        <f>CORREL('Returns '!I4:I63,'Returns '!J4:J63)</f>
        <v>0.71997674709428761</v>
      </c>
      <c r="C63" s="21">
        <f>CORREL('Returns '!I4:I63,'Returns '!M4:M63)</f>
        <v>0.68086751260849743</v>
      </c>
      <c r="D63" s="21">
        <f>CORREL('Returns '!K4:K63,'Returns '!N4:N63)</f>
        <v>0.27067954711138537</v>
      </c>
    </row>
    <row r="64" spans="1:4" x14ac:dyDescent="0.35">
      <c r="A64" s="7">
        <f>returns_pnl[[#This Row],[price_date]]</f>
        <v>45595</v>
      </c>
      <c r="B64" s="21">
        <f>CORREL('Returns '!I5:I64,'Returns '!J5:J64)</f>
        <v>0.68898437369629884</v>
      </c>
      <c r="C64" s="21">
        <f>CORREL('Returns '!I5:I64,'Returns '!M5:M64)</f>
        <v>0.66677660600283184</v>
      </c>
      <c r="D64" s="21">
        <f>CORREL('Returns '!K5:K64,'Returns '!N5:N64)</f>
        <v>0.27930798492201919</v>
      </c>
    </row>
    <row r="65" spans="1:4" x14ac:dyDescent="0.35">
      <c r="A65" s="7">
        <f>returns_pnl[[#This Row],[price_date]]</f>
        <v>45596</v>
      </c>
      <c r="B65" s="21">
        <f>CORREL('Returns '!I6:I65,'Returns '!J6:J65)</f>
        <v>0.70341188973518187</v>
      </c>
      <c r="C65" s="21">
        <f>CORREL('Returns '!I6:I65,'Returns '!M6:M65)</f>
        <v>0.67424582383440412</v>
      </c>
      <c r="D65" s="21">
        <f>CORREL('Returns '!K6:K65,'Returns '!N6:N65)</f>
        <v>0.27323548992389951</v>
      </c>
    </row>
    <row r="66" spans="1:4" x14ac:dyDescent="0.35">
      <c r="A66" s="7">
        <f>returns_pnl[[#This Row],[price_date]]</f>
        <v>45597</v>
      </c>
      <c r="B66" s="21">
        <f>CORREL('Returns '!I7:I66,'Returns '!J7:J66)</f>
        <v>0.68261736311943777</v>
      </c>
      <c r="C66" s="21">
        <f>CORREL('Returns '!I7:I66,'Returns '!M7:M66)</f>
        <v>0.61677061341738648</v>
      </c>
      <c r="D66" s="21">
        <f>CORREL('Returns '!K7:K66,'Returns '!N7:N66)</f>
        <v>0.25979547474802578</v>
      </c>
    </row>
    <row r="67" spans="1:4" x14ac:dyDescent="0.35">
      <c r="A67" s="7">
        <f>returns_pnl[[#This Row],[price_date]]</f>
        <v>45600</v>
      </c>
      <c r="B67" s="21">
        <f>CORREL('Returns '!I8:I67,'Returns '!J8:J67)</f>
        <v>0.69049672249632932</v>
      </c>
      <c r="C67" s="21">
        <f>CORREL('Returns '!I8:I67,'Returns '!M8:M67)</f>
        <v>0.61570828174051484</v>
      </c>
      <c r="D67" s="21">
        <f>CORREL('Returns '!K8:K67,'Returns '!N8:N67)</f>
        <v>0.26250430527632646</v>
      </c>
    </row>
    <row r="68" spans="1:4" x14ac:dyDescent="0.35">
      <c r="A68" s="7">
        <f>returns_pnl[[#This Row],[price_date]]</f>
        <v>45601</v>
      </c>
      <c r="B68" s="21">
        <f>CORREL('Returns '!I9:I68,'Returns '!J9:J68)</f>
        <v>0.68981561075749565</v>
      </c>
      <c r="C68" s="21">
        <f>CORREL('Returns '!I9:I68,'Returns '!M9:M68)</f>
        <v>0.61872756065668189</v>
      </c>
      <c r="D68" s="21">
        <f>CORREL('Returns '!K9:K68,'Returns '!N9:N68)</f>
        <v>0.26348427497693139</v>
      </c>
    </row>
    <row r="69" spans="1:4" x14ac:dyDescent="0.35">
      <c r="A69" s="7">
        <f>returns_pnl[[#This Row],[price_date]]</f>
        <v>45602</v>
      </c>
      <c r="B69" s="21">
        <f>CORREL('Returns '!I10:I69,'Returns '!J10:J69)</f>
        <v>0.68686748298714495</v>
      </c>
      <c r="C69" s="21">
        <f>CORREL('Returns '!I10:I69,'Returns '!M10:M69)</f>
        <v>0.61454204530545131</v>
      </c>
      <c r="D69" s="21">
        <f>CORREL('Returns '!K10:K69,'Returns '!N10:N69)</f>
        <v>0.43064130983280208</v>
      </c>
    </row>
    <row r="70" spans="1:4" x14ac:dyDescent="0.35">
      <c r="A70" s="7">
        <f>returns_pnl[[#This Row],[price_date]]</f>
        <v>45603</v>
      </c>
      <c r="B70" s="21">
        <f>CORREL('Returns '!I11:I70,'Returns '!J11:J70)</f>
        <v>0.6911719919737086</v>
      </c>
      <c r="C70" s="21">
        <f>CORREL('Returns '!I11:I70,'Returns '!M11:M70)</f>
        <v>0.62079630619501003</v>
      </c>
      <c r="D70" s="21">
        <f>CORREL('Returns '!K11:K70,'Returns '!N11:N70)</f>
        <v>0.43778107359753499</v>
      </c>
    </row>
    <row r="71" spans="1:4" x14ac:dyDescent="0.35">
      <c r="A71" s="7">
        <f>returns_pnl[[#This Row],[price_date]]</f>
        <v>45604</v>
      </c>
      <c r="B71" s="21">
        <f>CORREL('Returns '!I12:I71,'Returns '!J12:J71)</f>
        <v>0.67647895928645418</v>
      </c>
      <c r="C71" s="21">
        <f>CORREL('Returns '!I12:I71,'Returns '!M12:M71)</f>
        <v>0.60073415783075135</v>
      </c>
      <c r="D71" s="21">
        <f>CORREL('Returns '!K12:K71,'Returns '!N12:N71)</f>
        <v>0.42082097002990942</v>
      </c>
    </row>
    <row r="72" spans="1:4" x14ac:dyDescent="0.35">
      <c r="A72" s="7">
        <f>returns_pnl[[#This Row],[price_date]]</f>
        <v>45607</v>
      </c>
      <c r="B72" s="21">
        <f>CORREL('Returns '!I13:I72,'Returns '!J13:J72)</f>
        <v>0.67461985296861204</v>
      </c>
      <c r="C72" s="21">
        <f>CORREL('Returns '!I13:I72,'Returns '!M13:M72)</f>
        <v>0.60112112325749856</v>
      </c>
      <c r="D72" s="21">
        <f>CORREL('Returns '!K13:K72,'Returns '!N13:N72)</f>
        <v>0.42608410619378573</v>
      </c>
    </row>
    <row r="73" spans="1:4" x14ac:dyDescent="0.35">
      <c r="A73" s="7">
        <f>returns_pnl[[#This Row],[price_date]]</f>
        <v>45608</v>
      </c>
      <c r="B73" s="21">
        <f>CORREL('Returns '!I14:I73,'Returns '!J14:J73)</f>
        <v>0.68176322674662382</v>
      </c>
      <c r="C73" s="21">
        <f>CORREL('Returns '!I14:I73,'Returns '!M14:M73)</f>
        <v>0.59428215452129485</v>
      </c>
      <c r="D73" s="21">
        <f>CORREL('Returns '!K14:K73,'Returns '!N14:N73)</f>
        <v>0.43383396108398126</v>
      </c>
    </row>
    <row r="74" spans="1:4" x14ac:dyDescent="0.35">
      <c r="A74" s="7">
        <f>returns_pnl[[#This Row],[price_date]]</f>
        <v>45609</v>
      </c>
      <c r="B74" s="21">
        <f>CORREL('Returns '!I15:I74,'Returns '!J15:J74)</f>
        <v>0.68715660692325609</v>
      </c>
      <c r="C74" s="21">
        <f>CORREL('Returns '!I15:I74,'Returns '!M15:M74)</f>
        <v>0.61094184185959632</v>
      </c>
      <c r="D74" s="21">
        <f>CORREL('Returns '!K15:K74,'Returns '!N15:N74)</f>
        <v>0.43685693197398801</v>
      </c>
    </row>
    <row r="75" spans="1:4" x14ac:dyDescent="0.35">
      <c r="A75" s="7">
        <f>returns_pnl[[#This Row],[price_date]]</f>
        <v>45610</v>
      </c>
      <c r="B75" s="21">
        <f>CORREL('Returns '!I16:I75,'Returns '!J16:J75)</f>
        <v>0.68634925157816329</v>
      </c>
      <c r="C75" s="21">
        <f>CORREL('Returns '!I16:I75,'Returns '!M16:M75)</f>
        <v>0.60983627122039208</v>
      </c>
      <c r="D75" s="21">
        <f>CORREL('Returns '!K16:K75,'Returns '!N16:N75)</f>
        <v>0.44289056282803801</v>
      </c>
    </row>
    <row r="76" spans="1:4" x14ac:dyDescent="0.35">
      <c r="A76" s="7">
        <f>returns_pnl[[#This Row],[price_date]]</f>
        <v>45611</v>
      </c>
      <c r="B76" s="21">
        <f>CORREL('Returns '!I17:I76,'Returns '!J17:J76)</f>
        <v>0.68817982790096044</v>
      </c>
      <c r="C76" s="21">
        <f>CORREL('Returns '!I17:I76,'Returns '!M17:M76)</f>
        <v>0.60499872558901402</v>
      </c>
      <c r="D76" s="21">
        <f>CORREL('Returns '!K17:K76,'Returns '!N17:N76)</f>
        <v>0.44208894700088236</v>
      </c>
    </row>
    <row r="77" spans="1:4" x14ac:dyDescent="0.35">
      <c r="A77" s="7">
        <f>returns_pnl[[#This Row],[price_date]]</f>
        <v>45614</v>
      </c>
      <c r="B77" s="21">
        <f>CORREL('Returns '!I18:I77,'Returns '!J18:J77)</f>
        <v>0.68067588986990679</v>
      </c>
      <c r="C77" s="21">
        <f>CORREL('Returns '!I18:I77,'Returns '!M18:M77)</f>
        <v>0.59690182024327643</v>
      </c>
      <c r="D77" s="21">
        <f>CORREL('Returns '!K18:K77,'Returns '!N18:N77)</f>
        <v>0.44404517978172453</v>
      </c>
    </row>
    <row r="78" spans="1:4" x14ac:dyDescent="0.35">
      <c r="A78" s="7">
        <f>returns_pnl[[#This Row],[price_date]]</f>
        <v>45615</v>
      </c>
      <c r="B78" s="21">
        <f>CORREL('Returns '!I19:I78,'Returns '!J19:J78)</f>
        <v>0.67262488229334927</v>
      </c>
      <c r="C78" s="21">
        <f>CORREL('Returns '!I19:I78,'Returns '!M19:M78)</f>
        <v>0.58660504897544574</v>
      </c>
      <c r="D78" s="21">
        <f>CORREL('Returns '!K19:K78,'Returns '!N19:N78)</f>
        <v>0.44499395352275062</v>
      </c>
    </row>
    <row r="79" spans="1:4" x14ac:dyDescent="0.35">
      <c r="A79" s="7">
        <f>returns_pnl[[#This Row],[price_date]]</f>
        <v>45616</v>
      </c>
      <c r="B79" s="21">
        <f>CORREL('Returns '!I20:I79,'Returns '!J20:J79)</f>
        <v>0.67364787651391189</v>
      </c>
      <c r="C79" s="21">
        <f>CORREL('Returns '!I20:I79,'Returns '!M20:M79)</f>
        <v>0.58528516984844581</v>
      </c>
      <c r="D79" s="21">
        <f>CORREL('Returns '!K20:K79,'Returns '!N20:N79)</f>
        <v>0.43170397080762024</v>
      </c>
    </row>
    <row r="80" spans="1:4" x14ac:dyDescent="0.35">
      <c r="A80" s="7">
        <f>returns_pnl[[#This Row],[price_date]]</f>
        <v>45617</v>
      </c>
      <c r="B80" s="21">
        <f>CORREL('Returns '!I21:I80,'Returns '!J21:J80)</f>
        <v>0.67000641206672373</v>
      </c>
      <c r="C80" s="21">
        <f>CORREL('Returns '!I21:I80,'Returns '!M21:M80)</f>
        <v>0.57505481665130065</v>
      </c>
      <c r="D80" s="21">
        <f>CORREL('Returns '!K21:K80,'Returns '!N21:N80)</f>
        <v>0.43996021384800915</v>
      </c>
    </row>
    <row r="81" spans="1:4" x14ac:dyDescent="0.35">
      <c r="A81" s="7">
        <f>returns_pnl[[#This Row],[price_date]]</f>
        <v>45618</v>
      </c>
      <c r="B81" s="21">
        <f>CORREL('Returns '!I22:I81,'Returns '!J22:J81)</f>
        <v>0.66954973744597923</v>
      </c>
      <c r="C81" s="21">
        <f>CORREL('Returns '!I22:I81,'Returns '!M22:M81)</f>
        <v>0.57601970000205127</v>
      </c>
      <c r="D81" s="21">
        <f>CORREL('Returns '!K22:K81,'Returns '!N22:N81)</f>
        <v>0.42383127438715512</v>
      </c>
    </row>
    <row r="82" spans="1:4" x14ac:dyDescent="0.35">
      <c r="A82" s="7">
        <f>returns_pnl[[#This Row],[price_date]]</f>
        <v>45621</v>
      </c>
      <c r="B82" s="21">
        <f>CORREL('Returns '!I23:I82,'Returns '!J23:J82)</f>
        <v>0.6640835688992287</v>
      </c>
      <c r="C82" s="21">
        <f>CORREL('Returns '!I23:I82,'Returns '!M23:M82)</f>
        <v>0.58158871569212167</v>
      </c>
      <c r="D82" s="21">
        <f>CORREL('Returns '!K23:K82,'Returns '!N23:N82)</f>
        <v>0.43160096945075838</v>
      </c>
    </row>
    <row r="83" spans="1:4" x14ac:dyDescent="0.35">
      <c r="A83" s="7">
        <f>returns_pnl[[#This Row],[price_date]]</f>
        <v>45622</v>
      </c>
      <c r="B83" s="21">
        <f>CORREL('Returns '!I24:I83,'Returns '!J24:J83)</f>
        <v>0.6230194695999004</v>
      </c>
      <c r="C83" s="21">
        <f>CORREL('Returns '!I24:I83,'Returns '!M24:M83)</f>
        <v>0.50297231666812181</v>
      </c>
      <c r="D83" s="21">
        <f>CORREL('Returns '!K24:K83,'Returns '!N24:N83)</f>
        <v>0.44569286104719635</v>
      </c>
    </row>
    <row r="84" spans="1:4" x14ac:dyDescent="0.35">
      <c r="A84" s="7">
        <f>returns_pnl[[#This Row],[price_date]]</f>
        <v>45623</v>
      </c>
      <c r="B84" s="21">
        <f>CORREL('Returns '!I25:I84,'Returns '!J25:J84)</f>
        <v>0.62402937832901884</v>
      </c>
      <c r="C84" s="21">
        <f>CORREL('Returns '!I25:I84,'Returns '!M25:M84)</f>
        <v>0.50238984856215774</v>
      </c>
      <c r="D84" s="21">
        <f>CORREL('Returns '!K25:K84,'Returns '!N25:N84)</f>
        <v>0.44754993286175437</v>
      </c>
    </row>
    <row r="85" spans="1:4" x14ac:dyDescent="0.35">
      <c r="A85" s="7">
        <f>returns_pnl[[#This Row],[price_date]]</f>
        <v>45625</v>
      </c>
      <c r="B85" s="21">
        <f>CORREL('Returns '!I26:I85,'Returns '!J26:J85)</f>
        <v>0.6236692293789815</v>
      </c>
      <c r="C85" s="21">
        <f>CORREL('Returns '!I26:I85,'Returns '!M26:M85)</f>
        <v>0.50053890762354381</v>
      </c>
      <c r="D85" s="21">
        <f>CORREL('Returns '!K26:K85,'Returns '!N26:N85)</f>
        <v>0.44747938721060965</v>
      </c>
    </row>
    <row r="86" spans="1:4" x14ac:dyDescent="0.35">
      <c r="A86" s="7">
        <f>returns_pnl[[#This Row],[price_date]]</f>
        <v>45628</v>
      </c>
      <c r="B86" s="21">
        <f>CORREL('Returns '!I27:I86,'Returns '!J27:J86)</f>
        <v>0.63818387402123267</v>
      </c>
      <c r="C86" s="21">
        <f>CORREL('Returns '!I27:I86,'Returns '!M27:M86)</f>
        <v>0.4939556979656286</v>
      </c>
      <c r="D86" s="21">
        <f>CORREL('Returns '!K27:K86,'Returns '!N27:N86)</f>
        <v>0.46042628961696108</v>
      </c>
    </row>
    <row r="87" spans="1:4" x14ac:dyDescent="0.35">
      <c r="A87" s="7">
        <f>returns_pnl[[#This Row],[price_date]]</f>
        <v>45629</v>
      </c>
      <c r="B87" s="21">
        <f>CORREL('Returns '!I28:I87,'Returns '!J28:J87)</f>
        <v>0.63074808098075785</v>
      </c>
      <c r="C87" s="21">
        <f>CORREL('Returns '!I28:I87,'Returns '!M28:M87)</f>
        <v>0.4805821476053041</v>
      </c>
      <c r="D87" s="21">
        <f>CORREL('Returns '!K28:K87,'Returns '!N28:N87)</f>
        <v>0.43856294984988337</v>
      </c>
    </row>
    <row r="88" spans="1:4" x14ac:dyDescent="0.35">
      <c r="A88" s="7">
        <f>returns_pnl[[#This Row],[price_date]]</f>
        <v>45630</v>
      </c>
      <c r="B88" s="21">
        <f>CORREL('Returns '!I29:I88,'Returns '!J29:J88)</f>
        <v>0.61949906031950841</v>
      </c>
      <c r="C88" s="21">
        <f>CORREL('Returns '!I29:I88,'Returns '!M29:M88)</f>
        <v>0.341731970997107</v>
      </c>
      <c r="D88" s="21">
        <f>CORREL('Returns '!K29:K88,'Returns '!N29:N88)</f>
        <v>0.44153071756955076</v>
      </c>
    </row>
    <row r="89" spans="1:4" x14ac:dyDescent="0.35">
      <c r="A89" s="7">
        <f>returns_pnl[[#This Row],[price_date]]</f>
        <v>45631</v>
      </c>
      <c r="B89" s="21">
        <f>CORREL('Returns '!I30:I89,'Returns '!J30:J89)</f>
        <v>0.58624139611498172</v>
      </c>
      <c r="C89" s="21">
        <f>CORREL('Returns '!I30:I89,'Returns '!M30:M89)</f>
        <v>0.33179108699169513</v>
      </c>
      <c r="D89" s="21">
        <f>CORREL('Returns '!K30:K89,'Returns '!N30:N89)</f>
        <v>0.47731074910249494</v>
      </c>
    </row>
    <row r="90" spans="1:4" x14ac:dyDescent="0.35">
      <c r="A90" s="7">
        <f>returns_pnl[[#This Row],[price_date]]</f>
        <v>45632</v>
      </c>
      <c r="B90" s="21">
        <f>CORREL('Returns '!I31:I90,'Returns '!J31:J90)</f>
        <v>0.53133923695955831</v>
      </c>
      <c r="C90" s="21">
        <f>CORREL('Returns '!I31:I90,'Returns '!M31:M90)</f>
        <v>0.3348948479834109</v>
      </c>
      <c r="D90" s="21">
        <f>CORREL('Returns '!K31:K90,'Returns '!N31:N90)</f>
        <v>0.47898797468620946</v>
      </c>
    </row>
    <row r="91" spans="1:4" x14ac:dyDescent="0.35">
      <c r="A91" s="7">
        <f>returns_pnl[[#This Row],[price_date]]</f>
        <v>45635</v>
      </c>
      <c r="B91" s="21">
        <f>CORREL('Returns '!I32:I91,'Returns '!J32:J91)</f>
        <v>0.51776632888769392</v>
      </c>
      <c r="C91" s="21">
        <f>CORREL('Returns '!I32:I91,'Returns '!M32:M91)</f>
        <v>0.37433750077879563</v>
      </c>
      <c r="D91" s="21">
        <f>CORREL('Returns '!K32:K91,'Returns '!N32:N91)</f>
        <v>0.48460996994090583</v>
      </c>
    </row>
    <row r="92" spans="1:4" x14ac:dyDescent="0.35">
      <c r="A92" s="7">
        <f>returns_pnl[[#This Row],[price_date]]</f>
        <v>45636</v>
      </c>
      <c r="B92" s="21">
        <f>CORREL('Returns '!I33:I92,'Returns '!J33:J92)</f>
        <v>0.53058404108885726</v>
      </c>
      <c r="C92" s="21">
        <f>CORREL('Returns '!I33:I92,'Returns '!M33:M92)</f>
        <v>0.37692142970837977</v>
      </c>
      <c r="D92" s="21">
        <f>CORREL('Returns '!K33:K92,'Returns '!N33:N92)</f>
        <v>0.49076181865150703</v>
      </c>
    </row>
    <row r="93" spans="1:4" x14ac:dyDescent="0.35">
      <c r="A93" s="7">
        <f>returns_pnl[[#This Row],[price_date]]</f>
        <v>45637</v>
      </c>
      <c r="B93" s="21">
        <f>CORREL('Returns '!I34:I93,'Returns '!J34:J93)</f>
        <v>0.5278428170478936</v>
      </c>
      <c r="C93" s="21">
        <f>CORREL('Returns '!I34:I93,'Returns '!M34:M93)</f>
        <v>0.38384984614898321</v>
      </c>
      <c r="D93" s="21">
        <f>CORREL('Returns '!K34:K93,'Returns '!N34:N93)</f>
        <v>0.49068046602441567</v>
      </c>
    </row>
    <row r="94" spans="1:4" x14ac:dyDescent="0.35">
      <c r="A94" s="7">
        <f>returns_pnl[[#This Row],[price_date]]</f>
        <v>45638</v>
      </c>
      <c r="B94" s="21">
        <f>CORREL('Returns '!I35:I94,'Returns '!J35:J94)</f>
        <v>0.52196056988397488</v>
      </c>
      <c r="C94" s="21">
        <f>CORREL('Returns '!I35:I94,'Returns '!M35:M94)</f>
        <v>0.37571026492848608</v>
      </c>
      <c r="D94" s="21">
        <f>CORREL('Returns '!K35:K94,'Returns '!N35:N94)</f>
        <v>0.48202740009316247</v>
      </c>
    </row>
    <row r="95" spans="1:4" x14ac:dyDescent="0.35">
      <c r="A95" s="7">
        <f>returns_pnl[[#This Row],[price_date]]</f>
        <v>45639</v>
      </c>
      <c r="B95" s="21">
        <f>CORREL('Returns '!I36:I95,'Returns '!J36:J95)</f>
        <v>0.18363881578829902</v>
      </c>
      <c r="C95" s="21">
        <f>CORREL('Returns '!I36:I95,'Returns '!M36:M95)</f>
        <v>0.29330398558207615</v>
      </c>
      <c r="D95" s="21">
        <f>CORREL('Returns '!K36:K95,'Returns '!N36:N95)</f>
        <v>0.51946363436996357</v>
      </c>
    </row>
    <row r="96" spans="1:4" x14ac:dyDescent="0.35">
      <c r="A96" s="7">
        <f>returns_pnl[[#This Row],[price_date]]</f>
        <v>45642</v>
      </c>
      <c r="B96" s="21">
        <f>CORREL('Returns '!I37:I96,'Returns '!J37:J96)</f>
        <v>0.17602173122936995</v>
      </c>
      <c r="C96" s="21">
        <f>CORREL('Returns '!I37:I96,'Returns '!M37:M96)</f>
        <v>0.29306502303804649</v>
      </c>
      <c r="D96" s="21">
        <f>CORREL('Returns '!K37:K96,'Returns '!N37:N96)</f>
        <v>0.51964723584898609</v>
      </c>
    </row>
    <row r="97" spans="1:4" x14ac:dyDescent="0.35">
      <c r="A97" s="7">
        <f>returns_pnl[[#This Row],[price_date]]</f>
        <v>45643</v>
      </c>
      <c r="B97" s="21">
        <f>CORREL('Returns '!I38:I97,'Returns '!J38:J97)</f>
        <v>0.18076431441822174</v>
      </c>
      <c r="C97" s="21">
        <f>CORREL('Returns '!I38:I97,'Returns '!M38:M97)</f>
        <v>0.29945474086338364</v>
      </c>
      <c r="D97" s="21">
        <f>CORREL('Returns '!K38:K97,'Returns '!N38:N97)</f>
        <v>0.52577888143315632</v>
      </c>
    </row>
    <row r="98" spans="1:4" x14ac:dyDescent="0.35">
      <c r="A98" s="7">
        <f>returns_pnl[[#This Row],[price_date]]</f>
        <v>45644</v>
      </c>
      <c r="B98" s="21">
        <f>CORREL('Returns '!I39:I98,'Returns '!J39:J98)</f>
        <v>0.20261318451276591</v>
      </c>
      <c r="C98" s="21">
        <f>CORREL('Returns '!I39:I98,'Returns '!M39:M98)</f>
        <v>0.32115806483904691</v>
      </c>
      <c r="D98" s="21">
        <f>CORREL('Returns '!K39:K98,'Returns '!N39:N98)</f>
        <v>0.65664673069454249</v>
      </c>
    </row>
    <row r="99" spans="1:4" x14ac:dyDescent="0.35">
      <c r="A99" s="7">
        <f>returns_pnl[[#This Row],[price_date]]</f>
        <v>45645</v>
      </c>
      <c r="B99" s="21">
        <f>CORREL('Returns '!I40:I99,'Returns '!J40:J99)</f>
        <v>0.21061873815813686</v>
      </c>
      <c r="C99" s="21">
        <f>CORREL('Returns '!I40:I99,'Returns '!M40:M99)</f>
        <v>0.31841111518645782</v>
      </c>
      <c r="D99" s="21">
        <f>CORREL('Returns '!K40:K99,'Returns '!N40:N99)</f>
        <v>0.67016967587914333</v>
      </c>
    </row>
    <row r="100" spans="1:4" x14ac:dyDescent="0.35">
      <c r="A100" s="7">
        <f>returns_pnl[[#This Row],[price_date]]</f>
        <v>45646</v>
      </c>
      <c r="B100" s="21">
        <f>CORREL('Returns '!I41:I100,'Returns '!J41:J100)</f>
        <v>0.209271216592049</v>
      </c>
      <c r="C100" s="21">
        <f>CORREL('Returns '!I41:I100,'Returns '!M41:M100)</f>
        <v>0.31270031911883289</v>
      </c>
      <c r="D100" s="21">
        <f>CORREL('Returns '!K41:K100,'Returns '!N41:N100)</f>
        <v>0.67147146812072223</v>
      </c>
    </row>
    <row r="101" spans="1:4" x14ac:dyDescent="0.35">
      <c r="A101" s="7">
        <f>returns_pnl[[#This Row],[price_date]]</f>
        <v>45649</v>
      </c>
      <c r="B101" s="21">
        <f>CORREL('Returns '!I42:I101,'Returns '!J42:J101)</f>
        <v>0.23056138617889224</v>
      </c>
      <c r="C101" s="21">
        <f>CORREL('Returns '!I42:I101,'Returns '!M42:M101)</f>
        <v>0.30343162465804491</v>
      </c>
      <c r="D101" s="21">
        <f>CORREL('Returns '!K42:K101,'Returns '!N42:N101)</f>
        <v>0.66927837489396191</v>
      </c>
    </row>
    <row r="102" spans="1:4" x14ac:dyDescent="0.35">
      <c r="A102" s="7">
        <f>returns_pnl[[#This Row],[price_date]]</f>
        <v>45650</v>
      </c>
      <c r="B102" s="21">
        <f>CORREL('Returns '!I43:I102,'Returns '!J43:J102)</f>
        <v>0.23610157876293852</v>
      </c>
      <c r="C102" s="21">
        <f>CORREL('Returns '!I43:I102,'Returns '!M43:M102)</f>
        <v>0.30469713318284253</v>
      </c>
      <c r="D102" s="21">
        <f>CORREL('Returns '!K43:K102,'Returns '!N43:N102)</f>
        <v>0.6727491492115566</v>
      </c>
    </row>
    <row r="103" spans="1:4" x14ac:dyDescent="0.35">
      <c r="A103" s="7">
        <f>returns_pnl[[#This Row],[price_date]]</f>
        <v>45652</v>
      </c>
      <c r="B103" s="21">
        <f>CORREL('Returns '!I44:I103,'Returns '!J44:J103)</f>
        <v>0.22479616613414374</v>
      </c>
      <c r="C103" s="21">
        <f>CORREL('Returns '!I44:I103,'Returns '!M44:M103)</f>
        <v>0.29736306778059163</v>
      </c>
      <c r="D103" s="21">
        <f>CORREL('Returns '!K44:K103,'Returns '!N44:N103)</f>
        <v>0.68518709518935927</v>
      </c>
    </row>
    <row r="104" spans="1:4" x14ac:dyDescent="0.35">
      <c r="A104" s="7">
        <f>returns_pnl[[#This Row],[price_date]]</f>
        <v>45653</v>
      </c>
      <c r="B104" s="21">
        <f>CORREL('Returns '!I45:I104,'Returns '!J45:J104)</f>
        <v>0.22216095338335487</v>
      </c>
      <c r="C104" s="21">
        <f>CORREL('Returns '!I45:I104,'Returns '!M45:M104)</f>
        <v>0.29385014135866921</v>
      </c>
      <c r="D104" s="21">
        <f>CORREL('Returns '!K45:K104,'Returns '!N45:N104)</f>
        <v>0.69274589677014087</v>
      </c>
    </row>
    <row r="105" spans="1:4" x14ac:dyDescent="0.35">
      <c r="A105" s="7">
        <f>returns_pnl[[#This Row],[price_date]]</f>
        <v>45656</v>
      </c>
      <c r="B105" s="21">
        <f>CORREL('Returns '!I46:I105,'Returns '!J46:J105)</f>
        <v>0.23007653003630171</v>
      </c>
      <c r="C105" s="21">
        <f>CORREL('Returns '!I46:I105,'Returns '!M46:M105)</f>
        <v>0.30262731441055207</v>
      </c>
      <c r="D105" s="21">
        <f>CORREL('Returns '!K46:K105,'Returns '!N46:N105)</f>
        <v>0.69713924216113987</v>
      </c>
    </row>
    <row r="106" spans="1:4" x14ac:dyDescent="0.35">
      <c r="A106" s="7">
        <f>returns_pnl[[#This Row],[price_date]]</f>
        <v>45657</v>
      </c>
      <c r="B106" s="21">
        <f>CORREL('Returns '!I47:I106,'Returns '!J47:J106)</f>
        <v>0.2230422364893255</v>
      </c>
      <c r="C106" s="21">
        <f>CORREL('Returns '!I47:I106,'Returns '!M47:M106)</f>
        <v>0.30922524070502833</v>
      </c>
      <c r="D106" s="21">
        <f>CORREL('Returns '!K47:K106,'Returns '!N47:N106)</f>
        <v>0.70727258559481065</v>
      </c>
    </row>
    <row r="107" spans="1:4" x14ac:dyDescent="0.35">
      <c r="A107" s="7">
        <f>returns_pnl[[#This Row],[price_date]]</f>
        <v>45659</v>
      </c>
      <c r="B107" s="21">
        <f>CORREL('Returns '!I48:I107,'Returns '!J48:J107)</f>
        <v>0.22428264515641841</v>
      </c>
      <c r="C107" s="21">
        <f>CORREL('Returns '!I48:I107,'Returns '!M48:M107)</f>
        <v>0.31038320175600825</v>
      </c>
      <c r="D107" s="21">
        <f>CORREL('Returns '!K48:K107,'Returns '!N48:N107)</f>
        <v>0.70282111543047543</v>
      </c>
    </row>
    <row r="108" spans="1:4" x14ac:dyDescent="0.35">
      <c r="A108" s="7">
        <f>returns_pnl[[#This Row],[price_date]]</f>
        <v>45660</v>
      </c>
      <c r="B108" s="21">
        <f>CORREL('Returns '!I49:I108,'Returns '!J49:J108)</f>
        <v>0.21140479368011986</v>
      </c>
      <c r="C108" s="21">
        <f>CORREL('Returns '!I49:I108,'Returns '!M49:M108)</f>
        <v>0.32809951141574845</v>
      </c>
      <c r="D108" s="21">
        <f>CORREL('Returns '!K49:K108,'Returns '!N49:N108)</f>
        <v>0.70912013070593338</v>
      </c>
    </row>
    <row r="109" spans="1:4" x14ac:dyDescent="0.35">
      <c r="A109" s="7">
        <f>returns_pnl[[#This Row],[price_date]]</f>
        <v>45663</v>
      </c>
      <c r="B109" s="21">
        <f>CORREL('Returns '!I50:I109,'Returns '!J50:J109)</f>
        <v>0.21687936440039665</v>
      </c>
      <c r="C109" s="21">
        <f>CORREL('Returns '!I50:I109,'Returns '!M50:M109)</f>
        <v>0.32035438754829659</v>
      </c>
      <c r="D109" s="21">
        <f>CORREL('Returns '!K50:K109,'Returns '!N50:N109)</f>
        <v>0.70873532493348879</v>
      </c>
    </row>
    <row r="110" spans="1:4" x14ac:dyDescent="0.35">
      <c r="A110" s="7">
        <f>returns_pnl[[#This Row],[price_date]]</f>
        <v>45664</v>
      </c>
      <c r="B110" s="21">
        <f>CORREL('Returns '!I51:I110,'Returns '!J51:J110)</f>
        <v>0.22276059078150504</v>
      </c>
      <c r="C110" s="21">
        <f>CORREL('Returns '!I51:I110,'Returns '!M51:M110)</f>
        <v>0.32292329550282928</v>
      </c>
      <c r="D110" s="21">
        <f>CORREL('Returns '!K51:K110,'Returns '!N51:N110)</f>
        <v>0.7081646950332412</v>
      </c>
    </row>
    <row r="111" spans="1:4" x14ac:dyDescent="0.35">
      <c r="A111" s="7">
        <f>returns_pnl[[#This Row],[price_date]]</f>
        <v>45665</v>
      </c>
      <c r="B111" s="21">
        <f>CORREL('Returns '!I52:I111,'Returns '!J52:J111)</f>
        <v>0.23348140660809516</v>
      </c>
      <c r="C111" s="21">
        <f>CORREL('Returns '!I52:I111,'Returns '!M52:M111)</f>
        <v>0.31041712509291203</v>
      </c>
      <c r="D111" s="21">
        <f>CORREL('Returns '!K52:K111,'Returns '!N52:N111)</f>
        <v>0.71768341436414362</v>
      </c>
    </row>
    <row r="112" spans="1:4" x14ac:dyDescent="0.35">
      <c r="A112" s="7">
        <f>returns_pnl[[#This Row],[price_date]]</f>
        <v>45667</v>
      </c>
      <c r="B112" s="21">
        <f>CORREL('Returns '!I53:I112,'Returns '!J53:J112)</f>
        <v>0.24453174831564592</v>
      </c>
      <c r="C112" s="21">
        <f>CORREL('Returns '!I53:I112,'Returns '!M53:M112)</f>
        <v>0.3357544654454292</v>
      </c>
      <c r="D112" s="21">
        <f>CORREL('Returns '!K53:K112,'Returns '!N53:N112)</f>
        <v>0.73432187971659435</v>
      </c>
    </row>
    <row r="113" spans="1:4" x14ac:dyDescent="0.35">
      <c r="A113" s="7">
        <f>returns_pnl[[#This Row],[price_date]]</f>
        <v>45670</v>
      </c>
      <c r="B113" s="21">
        <f>CORREL('Returns '!I54:I113,'Returns '!J54:J113)</f>
        <v>0.22382083399422126</v>
      </c>
      <c r="C113" s="21">
        <f>CORREL('Returns '!I54:I113,'Returns '!M54:M113)</f>
        <v>0.35496229613311936</v>
      </c>
      <c r="D113" s="21">
        <f>CORREL('Returns '!K54:K113,'Returns '!N54:N113)</f>
        <v>0.72947656054144749</v>
      </c>
    </row>
    <row r="114" spans="1:4" x14ac:dyDescent="0.35">
      <c r="A114" s="7">
        <f>returns_pnl[[#This Row],[price_date]]</f>
        <v>45671</v>
      </c>
      <c r="B114" s="21">
        <f>CORREL('Returns '!I55:I114,'Returns '!J55:J114)</f>
        <v>0.22435303225187542</v>
      </c>
      <c r="C114" s="21">
        <f>CORREL('Returns '!I55:I114,'Returns '!M55:M114)</f>
        <v>0.35565000264553709</v>
      </c>
      <c r="D114" s="21">
        <f>CORREL('Returns '!K55:K114,'Returns '!N55:N114)</f>
        <v>0.73856697034604302</v>
      </c>
    </row>
    <row r="115" spans="1:4" x14ac:dyDescent="0.35">
      <c r="A115" s="7">
        <f>returns_pnl[[#This Row],[price_date]]</f>
        <v>45672</v>
      </c>
      <c r="B115" s="21">
        <f>CORREL('Returns '!I56:I115,'Returns '!J56:J115)</f>
        <v>0.22489068115818187</v>
      </c>
      <c r="C115" s="21">
        <f>CORREL('Returns '!I56:I115,'Returns '!M56:M115)</f>
        <v>0.35304371784404492</v>
      </c>
      <c r="D115" s="21">
        <f>CORREL('Returns '!K56:K115,'Returns '!N56:N115)</f>
        <v>0.7548932799443181</v>
      </c>
    </row>
    <row r="116" spans="1:4" x14ac:dyDescent="0.35">
      <c r="A116" s="7">
        <f>returns_pnl[[#This Row],[price_date]]</f>
        <v>45673</v>
      </c>
      <c r="B116" s="21">
        <f>CORREL('Returns '!I57:I116,'Returns '!J57:J116)</f>
        <v>0.22520736700394214</v>
      </c>
      <c r="C116" s="21">
        <f>CORREL('Returns '!I57:I116,'Returns '!M57:M116)</f>
        <v>0.35226191770993115</v>
      </c>
      <c r="D116" s="21">
        <f>CORREL('Returns '!K57:K116,'Returns '!N57:N116)</f>
        <v>0.77577084789200712</v>
      </c>
    </row>
    <row r="117" spans="1:4" x14ac:dyDescent="0.35">
      <c r="A117" s="7">
        <f>returns_pnl[[#This Row],[price_date]]</f>
        <v>45674</v>
      </c>
      <c r="B117" s="21">
        <f>CORREL('Returns '!I58:I117,'Returns '!J58:J117)</f>
        <v>0.23696570470271758</v>
      </c>
      <c r="C117" s="21">
        <f>CORREL('Returns '!I58:I117,'Returns '!M58:M117)</f>
        <v>0.36456927752204094</v>
      </c>
      <c r="D117" s="21">
        <f>CORREL('Returns '!K58:K117,'Returns '!N58:N117)</f>
        <v>0.76719045255888652</v>
      </c>
    </row>
    <row r="118" spans="1:4" x14ac:dyDescent="0.35">
      <c r="A118" s="7">
        <f>returns_pnl[[#This Row],[price_date]]</f>
        <v>45678</v>
      </c>
      <c r="B118" s="21">
        <f>CORREL('Returns '!I59:I118,'Returns '!J59:J118)</f>
        <v>0.23616411814967939</v>
      </c>
      <c r="C118" s="21">
        <f>CORREL('Returns '!I59:I118,'Returns '!M59:M118)</f>
        <v>0.36653766745313998</v>
      </c>
      <c r="D118" s="21">
        <f>CORREL('Returns '!K59:K118,'Returns '!N59:N118)</f>
        <v>0.77829415273810876</v>
      </c>
    </row>
    <row r="119" spans="1:4" x14ac:dyDescent="0.35">
      <c r="A119" s="7">
        <f>returns_pnl[[#This Row],[price_date]]</f>
        <v>45679</v>
      </c>
      <c r="B119" s="21">
        <f>CORREL('Returns '!I60:I119,'Returns '!J60:J119)</f>
        <v>0.23386707500973777</v>
      </c>
      <c r="C119" s="21">
        <f>CORREL('Returns '!I60:I119,'Returns '!M60:M119)</f>
        <v>0.36585923037594986</v>
      </c>
      <c r="D119" s="21">
        <f>CORREL('Returns '!K60:K119,'Returns '!N60:N119)</f>
        <v>0.77214831501588443</v>
      </c>
    </row>
    <row r="120" spans="1:4" x14ac:dyDescent="0.35">
      <c r="A120" s="7">
        <f>returns_pnl[[#This Row],[price_date]]</f>
        <v>45680</v>
      </c>
      <c r="B120" s="21">
        <f>CORREL('Returns '!I61:I120,'Returns '!J61:J120)</f>
        <v>0.2365160569548142</v>
      </c>
      <c r="C120" s="21">
        <f>CORREL('Returns '!I61:I120,'Returns '!M61:M120)</f>
        <v>0.36681396587175635</v>
      </c>
      <c r="D120" s="21">
        <f>CORREL('Returns '!K61:K120,'Returns '!N61:N120)</f>
        <v>0.77105941871942862</v>
      </c>
    </row>
    <row r="121" spans="1:4" x14ac:dyDescent="0.35">
      <c r="A121" s="7">
        <f>returns_pnl[[#This Row],[price_date]]</f>
        <v>45681</v>
      </c>
      <c r="B121" s="21">
        <f>CORREL('Returns '!I62:I121,'Returns '!J62:J121)</f>
        <v>0.23702118328382463</v>
      </c>
      <c r="C121" s="21">
        <f>CORREL('Returns '!I62:I121,'Returns '!M62:M121)</f>
        <v>0.37127014635806216</v>
      </c>
      <c r="D121" s="21">
        <f>CORREL('Returns '!K62:K121,'Returns '!N62:N121)</f>
        <v>0.75614642121234732</v>
      </c>
    </row>
    <row r="122" spans="1:4" x14ac:dyDescent="0.35">
      <c r="A122" s="7">
        <f>returns_pnl[[#This Row],[price_date]]</f>
        <v>45684</v>
      </c>
      <c r="B122" s="21">
        <f>CORREL('Returns '!I63:I122,'Returns '!J63:J122)</f>
        <v>0.34160325984470558</v>
      </c>
      <c r="C122" s="21">
        <f>CORREL('Returns '!I63:I122,'Returns '!M63:M122)</f>
        <v>0.44803905905529157</v>
      </c>
      <c r="D122" s="21">
        <f>CORREL('Returns '!K63:K122,'Returns '!N63:N122)</f>
        <v>0.72446687316302283</v>
      </c>
    </row>
    <row r="123" spans="1:4" x14ac:dyDescent="0.35">
      <c r="A123" s="7">
        <f>returns_pnl[[#This Row],[price_date]]</f>
        <v>45685</v>
      </c>
      <c r="B123" s="21">
        <f>CORREL('Returns '!I64:I123,'Returns '!J64:J123)</f>
        <v>0.32770627704872796</v>
      </c>
      <c r="C123" s="21">
        <f>CORREL('Returns '!I64:I123,'Returns '!M64:M123)</f>
        <v>0.44974798111635772</v>
      </c>
      <c r="D123" s="21">
        <f>CORREL('Returns '!K64:K123,'Returns '!N64:N123)</f>
        <v>0.72469429450024103</v>
      </c>
    </row>
    <row r="124" spans="1:4" x14ac:dyDescent="0.35">
      <c r="A124" s="7">
        <f>returns_pnl[[#This Row],[price_date]]</f>
        <v>45686</v>
      </c>
      <c r="B124" s="21">
        <f>CORREL('Returns '!I65:I124,'Returns '!J65:J124)</f>
        <v>0.33974145237847031</v>
      </c>
      <c r="C124" s="21">
        <f>CORREL('Returns '!I65:I124,'Returns '!M65:M124)</f>
        <v>0.47806410388332987</v>
      </c>
      <c r="D124" s="21">
        <f>CORREL('Returns '!K65:K124,'Returns '!N65:N124)</f>
        <v>0.73604719703935217</v>
      </c>
    </row>
    <row r="125" spans="1:4" x14ac:dyDescent="0.35">
      <c r="A125" s="7">
        <f>returns_pnl[[#This Row],[price_date]]</f>
        <v>45687</v>
      </c>
      <c r="B125" s="21">
        <f>CORREL('Returns '!I66:I125,'Returns '!J66:J125)</f>
        <v>0.33470051706520271</v>
      </c>
      <c r="C125" s="21">
        <f>CORREL('Returns '!I66:I125,'Returns '!M66:M125)</f>
        <v>0.47407039164696096</v>
      </c>
      <c r="D125" s="21">
        <f>CORREL('Returns '!K66:K125,'Returns '!N66:N125)</f>
        <v>0.73189842079354028</v>
      </c>
    </row>
    <row r="126" spans="1:4" x14ac:dyDescent="0.35">
      <c r="A126" s="7">
        <f>returns_pnl[[#This Row],[price_date]]</f>
        <v>45688</v>
      </c>
      <c r="B126" s="21">
        <f>CORREL('Returns '!I67:I126,'Returns '!J67:J126)</f>
        <v>0.32416015868303544</v>
      </c>
      <c r="C126" s="21">
        <f>CORREL('Returns '!I67:I126,'Returns '!M67:M126)</f>
        <v>0.47964790671989832</v>
      </c>
      <c r="D126" s="21">
        <f>CORREL('Returns '!K67:K126,'Returns '!N67:N126)</f>
        <v>0.7338289010467659</v>
      </c>
    </row>
    <row r="127" spans="1:4" x14ac:dyDescent="0.35">
      <c r="A127" s="7">
        <f>returns_pnl[[#This Row],[price_date]]</f>
        <v>45691</v>
      </c>
      <c r="B127" s="21">
        <f>CORREL('Returns '!I68:I127,'Returns '!J68:J127)</f>
        <v>0.32624094071503479</v>
      </c>
      <c r="C127" s="21">
        <f>CORREL('Returns '!I68:I127,'Returns '!M68:M127)</f>
        <v>0.47828953945322383</v>
      </c>
      <c r="D127" s="21">
        <f>CORREL('Returns '!K68:K127,'Returns '!N68:N127)</f>
        <v>0.72836354058990571</v>
      </c>
    </row>
    <row r="128" spans="1:4" x14ac:dyDescent="0.35">
      <c r="A128" s="7">
        <f>returns_pnl[[#This Row],[price_date]]</f>
        <v>45692</v>
      </c>
      <c r="B128" s="21">
        <f>CORREL('Returns '!I69:I128,'Returns '!J69:J128)</f>
        <v>0.32372944627680839</v>
      </c>
      <c r="C128" s="21">
        <f>CORREL('Returns '!I69:I128,'Returns '!M69:M128)</f>
        <v>0.43091271745271686</v>
      </c>
      <c r="D128" s="21">
        <f>CORREL('Returns '!K69:K128,'Returns '!N69:N128)</f>
        <v>0.73307950502770647</v>
      </c>
    </row>
    <row r="129" spans="1:4" x14ac:dyDescent="0.35">
      <c r="A129" s="7">
        <f>returns_pnl[[#This Row],[price_date]]</f>
        <v>45693</v>
      </c>
      <c r="B129" s="21">
        <f>CORREL('Returns '!I70:I129,'Returns '!J70:J129)</f>
        <v>0.26931255215931893</v>
      </c>
      <c r="C129" s="21">
        <f>CORREL('Returns '!I70:I129,'Returns '!M70:M129)</f>
        <v>0.35536859491567108</v>
      </c>
      <c r="D129" s="21">
        <f>CORREL('Returns '!K70:K129,'Returns '!N70:N129)</f>
        <v>0.62907219130093561</v>
      </c>
    </row>
    <row r="130" spans="1:4" x14ac:dyDescent="0.35">
      <c r="A130" s="7">
        <f>returns_pnl[[#This Row],[price_date]]</f>
        <v>45694</v>
      </c>
      <c r="B130" s="21">
        <f>CORREL('Returns '!I71:I130,'Returns '!J71:J130)</f>
        <v>0.26572121996414771</v>
      </c>
      <c r="C130" s="21">
        <f>CORREL('Returns '!I71:I130,'Returns '!M71:M130)</f>
        <v>0.34350954551631074</v>
      </c>
      <c r="D130" s="21">
        <f>CORREL('Returns '!K71:K130,'Returns '!N71:N130)</f>
        <v>0.62642038283836954</v>
      </c>
    </row>
    <row r="131" spans="1:4" x14ac:dyDescent="0.35">
      <c r="A131" s="7">
        <f>returns_pnl[[#This Row],[price_date]]</f>
        <v>45695</v>
      </c>
      <c r="B131" s="21">
        <f>CORREL('Returns '!I72:I131,'Returns '!J72:J131)</f>
        <v>0.27165749060788952</v>
      </c>
      <c r="C131" s="21">
        <f>CORREL('Returns '!I72:I131,'Returns '!M72:M131)</f>
        <v>0.35398285334324331</v>
      </c>
      <c r="D131" s="21">
        <f>CORREL('Returns '!K72:K131,'Returns '!N72:N131)</f>
        <v>0.62388560074798172</v>
      </c>
    </row>
    <row r="132" spans="1:4" x14ac:dyDescent="0.35">
      <c r="A132" s="7">
        <f>returns_pnl[[#This Row],[price_date]]</f>
        <v>45698</v>
      </c>
      <c r="B132" s="21">
        <f>CORREL('Returns '!I73:I132,'Returns '!J73:J132)</f>
        <v>0.28528710331052282</v>
      </c>
      <c r="C132" s="21">
        <f>CORREL('Returns '!I73:I132,'Returns '!M73:M132)</f>
        <v>0.3559390924811503</v>
      </c>
      <c r="D132" s="21">
        <f>CORREL('Returns '!K73:K132,'Returns '!N73:N132)</f>
        <v>0.58001323478295375</v>
      </c>
    </row>
    <row r="133" spans="1:4" x14ac:dyDescent="0.35">
      <c r="A133" s="7">
        <f>returns_pnl[[#This Row],[price_date]]</f>
        <v>45699</v>
      </c>
      <c r="B133" s="21">
        <f>CORREL('Returns '!I74:I133,'Returns '!J74:J133)</f>
        <v>0.28013992335781629</v>
      </c>
      <c r="C133" s="21">
        <f>CORREL('Returns '!I74:I133,'Returns '!M74:M133)</f>
        <v>0.35171439554618361</v>
      </c>
      <c r="D133" s="21">
        <f>CORREL('Returns '!K74:K133,'Returns '!N74:N133)</f>
        <v>0.57702630538737565</v>
      </c>
    </row>
    <row r="134" spans="1:4" x14ac:dyDescent="0.35">
      <c r="A134" s="7">
        <f>returns_pnl[[#This Row],[price_date]]</f>
        <v>45700</v>
      </c>
      <c r="B134" s="21">
        <f>CORREL('Returns '!I75:I134,'Returns '!J75:J134)</f>
        <v>0.27503100741593023</v>
      </c>
      <c r="C134" s="21">
        <f>CORREL('Returns '!I75:I134,'Returns '!M75:M134)</f>
        <v>0.33822199649175411</v>
      </c>
      <c r="D134" s="21">
        <f>CORREL('Returns '!K75:K134,'Returns '!N75:N134)</f>
        <v>0.57274711235325071</v>
      </c>
    </row>
    <row r="135" spans="1:4" x14ac:dyDescent="0.35">
      <c r="A135" s="7">
        <f>returns_pnl[[#This Row],[price_date]]</f>
        <v>45701</v>
      </c>
      <c r="B135" s="21">
        <f>CORREL('Returns '!I76:I135,'Returns '!J76:J135)</f>
        <v>0.27500896156091315</v>
      </c>
      <c r="C135" s="21">
        <f>CORREL('Returns '!I76:I135,'Returns '!M76:M135)</f>
        <v>0.33646145256158938</v>
      </c>
      <c r="D135" s="21">
        <f>CORREL('Returns '!K76:K135,'Returns '!N76:N135)</f>
        <v>0.57373044033953902</v>
      </c>
    </row>
    <row r="136" spans="1:4" x14ac:dyDescent="0.35">
      <c r="A136" s="7">
        <f>returns_pnl[[#This Row],[price_date]]</f>
        <v>45702</v>
      </c>
      <c r="B136" s="21">
        <f>CORREL('Returns '!I77:I136,'Returns '!J77:J136)</f>
        <v>0.25992780994115849</v>
      </c>
      <c r="C136" s="21">
        <f>CORREL('Returns '!I77:I136,'Returns '!M77:M136)</f>
        <v>0.33201322862729032</v>
      </c>
      <c r="D136" s="21">
        <f>CORREL('Returns '!K77:K136,'Returns '!N77:N136)</f>
        <v>0.56065015146086561</v>
      </c>
    </row>
    <row r="137" spans="1:4" x14ac:dyDescent="0.35">
      <c r="A137" s="7">
        <f>returns_pnl[[#This Row],[price_date]]</f>
        <v>45706</v>
      </c>
      <c r="B137" s="21">
        <f>CORREL('Returns '!I78:I137,'Returns '!J78:J137)</f>
        <v>0.25836005321214833</v>
      </c>
      <c r="C137" s="21">
        <f>CORREL('Returns '!I78:I137,'Returns '!M78:M137)</f>
        <v>0.33428121910295083</v>
      </c>
      <c r="D137" s="21">
        <f>CORREL('Returns '!K78:K137,'Returns '!N78:N137)</f>
        <v>0.56940413349599794</v>
      </c>
    </row>
    <row r="138" spans="1:4" x14ac:dyDescent="0.35">
      <c r="A138" s="7">
        <f>returns_pnl[[#This Row],[price_date]]</f>
        <v>45707</v>
      </c>
      <c r="B138" s="21">
        <f>CORREL('Returns '!I79:I138,'Returns '!J79:J138)</f>
        <v>0.25861387730714208</v>
      </c>
      <c r="C138" s="21">
        <f>CORREL('Returns '!I79:I138,'Returns '!M79:M138)</f>
        <v>0.33573793488123382</v>
      </c>
      <c r="D138" s="21">
        <f>CORREL('Returns '!K79:K138,'Returns '!N79:N138)</f>
        <v>0.57342775788524081</v>
      </c>
    </row>
    <row r="139" spans="1:4" x14ac:dyDescent="0.35">
      <c r="A139" s="7">
        <f>returns_pnl[[#This Row],[price_date]]</f>
        <v>45708</v>
      </c>
      <c r="B139" s="21">
        <f>CORREL('Returns '!I80:I139,'Returns '!J80:J139)</f>
        <v>0.25670390967174489</v>
      </c>
      <c r="C139" s="21">
        <f>CORREL('Returns '!I80:I139,'Returns '!M80:M139)</f>
        <v>0.33621178344660679</v>
      </c>
      <c r="D139" s="21">
        <f>CORREL('Returns '!K80:K139,'Returns '!N80:N139)</f>
        <v>0.62199038319675182</v>
      </c>
    </row>
    <row r="140" spans="1:4" x14ac:dyDescent="0.35">
      <c r="A140" s="7">
        <f>returns_pnl[[#This Row],[price_date]]</f>
        <v>45709</v>
      </c>
      <c r="B140" s="21">
        <f>CORREL('Returns '!I81:I140,'Returns '!J81:J140)</f>
        <v>0.26820604595183739</v>
      </c>
      <c r="C140" s="21">
        <f>CORREL('Returns '!I81:I140,'Returns '!M81:M140)</f>
        <v>0.34734358297545098</v>
      </c>
      <c r="D140" s="21">
        <f>CORREL('Returns '!K81:K140,'Returns '!N81:N140)</f>
        <v>0.62229530167602709</v>
      </c>
    </row>
    <row r="141" spans="1:4" x14ac:dyDescent="0.35">
      <c r="A141" s="7">
        <f>returns_pnl[[#This Row],[price_date]]</f>
        <v>45712</v>
      </c>
      <c r="B141" s="21">
        <f>CORREL('Returns '!I82:I141,'Returns '!J82:J141)</f>
        <v>0.28063997263313306</v>
      </c>
      <c r="C141" s="21">
        <f>CORREL('Returns '!I82:I141,'Returns '!M82:M141)</f>
        <v>0.3591133431316606</v>
      </c>
      <c r="D141" s="21">
        <f>CORREL('Returns '!K82:K141,'Returns '!N82:N141)</f>
        <v>0.65132597603258335</v>
      </c>
    </row>
    <row r="142" spans="1:4" x14ac:dyDescent="0.35">
      <c r="A142" s="7">
        <f>returns_pnl[[#This Row],[price_date]]</f>
        <v>45713</v>
      </c>
      <c r="B142" s="21">
        <f>CORREL('Returns '!I83:I142,'Returns '!J83:J142)</f>
        <v>0.29240702794579954</v>
      </c>
      <c r="C142" s="21">
        <f>CORREL('Returns '!I83:I142,'Returns '!M83:M142)</f>
        <v>0.37747867862658407</v>
      </c>
      <c r="D142" s="21">
        <f>CORREL('Returns '!K83:K142,'Returns '!N83:N142)</f>
        <v>0.63918376594155912</v>
      </c>
    </row>
    <row r="143" spans="1:4" x14ac:dyDescent="0.35">
      <c r="A143" s="7">
        <f>returns_pnl[[#This Row],[price_date]]</f>
        <v>45714</v>
      </c>
      <c r="B143" s="21">
        <f>CORREL('Returns '!I84:I143,'Returns '!J84:J143)</f>
        <v>0.29735696178676974</v>
      </c>
      <c r="C143" s="21">
        <f>CORREL('Returns '!I84:I143,'Returns '!M84:M143)</f>
        <v>0.38329625991363808</v>
      </c>
      <c r="D143" s="21">
        <f>CORREL('Returns '!K84:K143,'Returns '!N84:N143)</f>
        <v>0.62995559580636951</v>
      </c>
    </row>
    <row r="144" spans="1:4" x14ac:dyDescent="0.35">
      <c r="A144" s="7">
        <f>returns_pnl[[#This Row],[price_date]]</f>
        <v>45715</v>
      </c>
      <c r="B144" s="21">
        <f>CORREL('Returns '!I85:I144,'Returns '!J85:J144)</f>
        <v>0.32762155425718292</v>
      </c>
      <c r="C144" s="21">
        <f>CORREL('Returns '!I85:I144,'Returns '!M85:M144)</f>
        <v>0.40831769554413788</v>
      </c>
      <c r="D144" s="21">
        <f>CORREL('Returns '!K85:K144,'Returns '!N85:N144)</f>
        <v>0.61645235902893347</v>
      </c>
    </row>
    <row r="145" spans="1:4" x14ac:dyDescent="0.35">
      <c r="A145" s="7">
        <f>returns_pnl[[#This Row],[price_date]]</f>
        <v>45716</v>
      </c>
      <c r="B145" s="21">
        <f>CORREL('Returns '!I86:I145,'Returns '!J86:J145)</f>
        <v>0.32679324015600469</v>
      </c>
      <c r="C145" s="21">
        <f>CORREL('Returns '!I86:I145,'Returns '!M86:M145)</f>
        <v>0.40784241841501712</v>
      </c>
      <c r="D145" s="21">
        <f>CORREL('Returns '!K86:K145,'Returns '!N86:N145)</f>
        <v>0.63608720521340301</v>
      </c>
    </row>
    <row r="146" spans="1:4" x14ac:dyDescent="0.35">
      <c r="A146" s="7">
        <f>returns_pnl[[#This Row],[price_date]]</f>
        <v>45719</v>
      </c>
      <c r="B146" s="21">
        <f>CORREL('Returns '!I87:I146,'Returns '!J87:J146)</f>
        <v>0.3262450320311826</v>
      </c>
      <c r="C146" s="21">
        <f>CORREL('Returns '!I87:I146,'Returns '!M87:M146)</f>
        <v>0.39989763995375011</v>
      </c>
      <c r="D146" s="21">
        <f>CORREL('Returns '!K87:K146,'Returns '!N87:N146)</f>
        <v>0.6415154883878702</v>
      </c>
    </row>
    <row r="147" spans="1:4" x14ac:dyDescent="0.35">
      <c r="A147" s="7">
        <f>returns_pnl[[#This Row],[price_date]]</f>
        <v>45720</v>
      </c>
      <c r="B147" s="21">
        <f>CORREL('Returns '!I88:I147,'Returns '!J88:J147)</f>
        <v>0.32070618315154253</v>
      </c>
      <c r="C147" s="21">
        <f>CORREL('Returns '!I88:I147,'Returns '!M88:M147)</f>
        <v>0.40574450392703759</v>
      </c>
      <c r="D147" s="21">
        <f>CORREL('Returns '!K88:K147,'Returns '!N88:N147)</f>
        <v>0.69691698988767747</v>
      </c>
    </row>
    <row r="148" spans="1:4" x14ac:dyDescent="0.35">
      <c r="A148" s="7">
        <f>returns_pnl[[#This Row],[price_date]]</f>
        <v>45721</v>
      </c>
      <c r="B148" s="21">
        <f>CORREL('Returns '!I89:I148,'Returns '!J89:J148)</f>
        <v>0.32189204375978531</v>
      </c>
      <c r="C148" s="21">
        <f>CORREL('Returns '!I89:I148,'Returns '!M89:M148)</f>
        <v>0.42539317400521209</v>
      </c>
      <c r="D148" s="21">
        <f>CORREL('Returns '!K89:K148,'Returns '!N89:N148)</f>
        <v>0.70857018601740807</v>
      </c>
    </row>
    <row r="149" spans="1:4" x14ac:dyDescent="0.35">
      <c r="A149" s="7">
        <f>returns_pnl[[#This Row],[price_date]]</f>
        <v>45722</v>
      </c>
      <c r="B149" s="21">
        <f>CORREL('Returns '!I90:I149,'Returns '!J90:J149)</f>
        <v>0.3343906572760576</v>
      </c>
      <c r="C149" s="21">
        <f>CORREL('Returns '!I90:I149,'Returns '!M90:M149)</f>
        <v>0.42170916046086976</v>
      </c>
      <c r="D149" s="21">
        <f>CORREL('Returns '!K90:K149,'Returns '!N90:N149)</f>
        <v>0.72763276617105666</v>
      </c>
    </row>
    <row r="150" spans="1:4" x14ac:dyDescent="0.35">
      <c r="A150" s="7">
        <f>returns_pnl[[#This Row],[price_date]]</f>
        <v>45723</v>
      </c>
      <c r="B150" s="21">
        <f>CORREL('Returns '!I91:I150,'Returns '!J91:J150)</f>
        <v>0.35944217457372379</v>
      </c>
      <c r="C150" s="21">
        <f>CORREL('Returns '!I91:I150,'Returns '!M91:M150)</f>
        <v>0.41828078787714451</v>
      </c>
      <c r="D150" s="21">
        <f>CORREL('Returns '!K91:K150,'Returns '!N91:N150)</f>
        <v>0.72436463070653767</v>
      </c>
    </row>
    <row r="151" spans="1:4" x14ac:dyDescent="0.35">
      <c r="A151" s="7">
        <f>returns_pnl[[#This Row],[price_date]]</f>
        <v>45726</v>
      </c>
      <c r="B151" s="21">
        <f>CORREL('Returns '!I92:I151,'Returns '!J92:J151)</f>
        <v>0.38279462027792888</v>
      </c>
      <c r="C151" s="21">
        <f>CORREL('Returns '!I92:I151,'Returns '!M92:M151)</f>
        <v>0.41873144340136798</v>
      </c>
      <c r="D151" s="21">
        <f>CORREL('Returns '!K92:K151,'Returns '!N92:N151)</f>
        <v>0.72229996224040593</v>
      </c>
    </row>
    <row r="152" spans="1:4" x14ac:dyDescent="0.35">
      <c r="A152" s="7">
        <f>returns_pnl[[#This Row],[price_date]]</f>
        <v>45727</v>
      </c>
      <c r="B152" s="21">
        <f>CORREL('Returns '!I93:I152,'Returns '!J93:J152)</f>
        <v>0.37728678523329318</v>
      </c>
      <c r="C152" s="21">
        <f>CORREL('Returns '!I93:I152,'Returns '!M93:M152)</f>
        <v>0.42261189869407317</v>
      </c>
      <c r="D152" s="21">
        <f>CORREL('Returns '!K93:K152,'Returns '!N93:N152)</f>
        <v>0.71921447562605723</v>
      </c>
    </row>
    <row r="153" spans="1:4" x14ac:dyDescent="0.35">
      <c r="A153" s="7">
        <f>returns_pnl[[#This Row],[price_date]]</f>
        <v>45728</v>
      </c>
      <c r="B153" s="21">
        <f>CORREL('Returns '!I94:I153,'Returns '!J94:J153)</f>
        <v>0.36617099920962021</v>
      </c>
      <c r="C153" s="21">
        <f>CORREL('Returns '!I94:I153,'Returns '!M94:M153)</f>
        <v>0.42660245649265177</v>
      </c>
      <c r="D153" s="21">
        <f>CORREL('Returns '!K94:K153,'Returns '!N94:N153)</f>
        <v>0.70895299058722672</v>
      </c>
    </row>
    <row r="154" spans="1:4" x14ac:dyDescent="0.35">
      <c r="A154" s="7">
        <f>returns_pnl[[#This Row],[price_date]]</f>
        <v>45729</v>
      </c>
      <c r="B154" s="21">
        <f>CORREL('Returns '!I95:I154,'Returns '!J95:J154)</f>
        <v>0.37044903673606766</v>
      </c>
      <c r="C154" s="21">
        <f>CORREL('Returns '!I95:I154,'Returns '!M95:M154)</f>
        <v>0.42841074592252809</v>
      </c>
      <c r="D154" s="21">
        <f>CORREL('Returns '!K95:K154,'Returns '!N95:N154)</f>
        <v>0.71379133899245417</v>
      </c>
    </row>
    <row r="155" spans="1:4" x14ac:dyDescent="0.35">
      <c r="A155" s="7">
        <f>returns_pnl[[#This Row],[price_date]]</f>
        <v>45730</v>
      </c>
      <c r="B155" s="21">
        <f>CORREL('Returns '!I96:I155,'Returns '!J96:J155)</f>
        <v>0.56871580569111335</v>
      </c>
      <c r="C155" s="21">
        <f>CORREL('Returns '!I96:I155,'Returns '!M96:M155)</f>
        <v>0.48365051081785987</v>
      </c>
      <c r="D155" s="21">
        <f>CORREL('Returns '!K96:K155,'Returns '!N96:N155)</f>
        <v>0.71117093210109794</v>
      </c>
    </row>
    <row r="156" spans="1:4" x14ac:dyDescent="0.35">
      <c r="A156" s="7">
        <f>returns_pnl[[#This Row],[price_date]]</f>
        <v>45733</v>
      </c>
      <c r="B156" s="21">
        <f>CORREL('Returns '!I97:I156,'Returns '!J97:J156)</f>
        <v>0.59344953219915919</v>
      </c>
      <c r="C156" s="21">
        <f>CORREL('Returns '!I97:I156,'Returns '!M97:M156)</f>
        <v>0.4910109798341406</v>
      </c>
      <c r="D156" s="21">
        <f>CORREL('Returns '!K97:K156,'Returns '!N97:N156)</f>
        <v>0.70650783014836949</v>
      </c>
    </row>
    <row r="157" spans="1:4" x14ac:dyDescent="0.35">
      <c r="A157" s="7">
        <f>returns_pnl[[#This Row],[price_date]]</f>
        <v>45734</v>
      </c>
      <c r="B157" s="21">
        <f>CORREL('Returns '!I98:I157,'Returns '!J98:J157)</f>
        <v>0.5928872561945725</v>
      </c>
      <c r="C157" s="21">
        <f>CORREL('Returns '!I98:I157,'Returns '!M98:M157)</f>
        <v>0.49481589485494021</v>
      </c>
      <c r="D157" s="21">
        <f>CORREL('Returns '!K98:K157,'Returns '!N98:N157)</f>
        <v>0.71193606453406588</v>
      </c>
    </row>
    <row r="158" spans="1:4" x14ac:dyDescent="0.35">
      <c r="A158" s="7">
        <f>returns_pnl[[#This Row],[price_date]]</f>
        <v>45735</v>
      </c>
      <c r="B158" s="21">
        <f>CORREL('Returns '!I99:I158,'Returns '!J99:J158)</f>
        <v>0.59105686986968742</v>
      </c>
      <c r="C158" s="21">
        <f>CORREL('Returns '!I99:I158,'Returns '!M99:M158)</f>
        <v>0.48939626164527505</v>
      </c>
      <c r="D158" s="21">
        <f>CORREL('Returns '!K99:K158,'Returns '!N99:N158)</f>
        <v>0.68911656754086725</v>
      </c>
    </row>
    <row r="159" spans="1:4" x14ac:dyDescent="0.35">
      <c r="A159" s="7">
        <f>returns_pnl[[#This Row],[price_date]]</f>
        <v>45736</v>
      </c>
      <c r="B159" s="21">
        <f>CORREL('Returns '!I100:I159,'Returns '!J100:J159)</f>
        <v>0.58115081901678523</v>
      </c>
      <c r="C159" s="21">
        <f>CORREL('Returns '!I100:I159,'Returns '!M100:M159)</f>
        <v>0.50679135754162086</v>
      </c>
      <c r="D159" s="21">
        <f>CORREL('Returns '!K100:K159,'Returns '!N100:N159)</f>
        <v>0.68001819416691556</v>
      </c>
    </row>
    <row r="160" spans="1:4" x14ac:dyDescent="0.35">
      <c r="A160" s="7">
        <f>returns_pnl[[#This Row],[price_date]]</f>
        <v>45737</v>
      </c>
      <c r="B160" s="21">
        <f>CORREL('Returns '!I101:I160,'Returns '!J101:J160)</f>
        <v>0.579894310791917</v>
      </c>
      <c r="C160" s="21">
        <f>CORREL('Returns '!I101:I160,'Returns '!M101:M160)</f>
        <v>0.5064338176945905</v>
      </c>
      <c r="D160" s="21">
        <f>CORREL('Returns '!K101:K160,'Returns '!N101:N160)</f>
        <v>0.66834334292941522</v>
      </c>
    </row>
    <row r="161" spans="1:4" x14ac:dyDescent="0.35">
      <c r="A161" s="7">
        <f>returns_pnl[[#This Row],[price_date]]</f>
        <v>45740</v>
      </c>
      <c r="B161" s="21">
        <f>CORREL('Returns '!I102:I161,'Returns '!J102:J161)</f>
        <v>0.52771502972894391</v>
      </c>
      <c r="C161" s="21">
        <f>CORREL('Returns '!I102:I161,'Returns '!M102:M161)</f>
        <v>0.51046035041403981</v>
      </c>
      <c r="D161" s="21">
        <f>CORREL('Returns '!K102:K161,'Returns '!N102:N161)</f>
        <v>0.68794549003112382</v>
      </c>
    </row>
    <row r="162" spans="1:4" x14ac:dyDescent="0.35">
      <c r="A162" s="7">
        <f>returns_pnl[[#This Row],[price_date]]</f>
        <v>45741</v>
      </c>
      <c r="B162" s="21">
        <f>CORREL('Returns '!I103:I162,'Returns '!J103:J162)</f>
        <v>0.52114100818861542</v>
      </c>
      <c r="C162" s="21">
        <f>CORREL('Returns '!I103:I162,'Returns '!M103:M162)</f>
        <v>0.50628683434927302</v>
      </c>
      <c r="D162" s="21">
        <f>CORREL('Returns '!K103:K162,'Returns '!N103:N162)</f>
        <v>0.68316426679561171</v>
      </c>
    </row>
    <row r="163" spans="1:4" x14ac:dyDescent="0.35">
      <c r="A163" s="7">
        <f>returns_pnl[[#This Row],[price_date]]</f>
        <v>45742</v>
      </c>
      <c r="B163" s="21">
        <f>CORREL('Returns '!I104:I163,'Returns '!J104:J163)</f>
        <v>0.54097309308331354</v>
      </c>
      <c r="C163" s="21">
        <f>CORREL('Returns '!I104:I163,'Returns '!M104:M163)</f>
        <v>0.52200525660988017</v>
      </c>
      <c r="D163" s="21">
        <f>CORREL('Returns '!K104:K163,'Returns '!N104:N163)</f>
        <v>0.6833797009708299</v>
      </c>
    </row>
    <row r="164" spans="1:4" x14ac:dyDescent="0.35">
      <c r="A164" s="7">
        <f>returns_pnl[[#This Row],[price_date]]</f>
        <v>45743</v>
      </c>
      <c r="B164" s="21">
        <f>CORREL('Returns '!I105:I164,'Returns '!J105:J164)</f>
        <v>0.54985464224836555</v>
      </c>
      <c r="C164" s="21">
        <f>CORREL('Returns '!I105:I164,'Returns '!M105:M164)</f>
        <v>0.52436555416944841</v>
      </c>
      <c r="D164" s="21">
        <f>CORREL('Returns '!K105:K164,'Returns '!N105:N164)</f>
        <v>0.65035980357841572</v>
      </c>
    </row>
    <row r="165" spans="1:4" x14ac:dyDescent="0.35">
      <c r="A165" s="7">
        <f>returns_pnl[[#This Row],[price_date]]</f>
        <v>45744</v>
      </c>
      <c r="B165" s="21">
        <f>CORREL('Returns '!I106:I165,'Returns '!J106:J165)</f>
        <v>0.54693384794227506</v>
      </c>
      <c r="C165" s="21">
        <f>CORREL('Returns '!I106:I165,'Returns '!M106:M165)</f>
        <v>0.53017413671025793</v>
      </c>
      <c r="D165" s="21">
        <f>CORREL('Returns '!K106:K165,'Returns '!N106:N165)</f>
        <v>0.66022893070825139</v>
      </c>
    </row>
    <row r="166" spans="1:4" x14ac:dyDescent="0.35">
      <c r="A166" s="7">
        <f>returns_pnl[[#This Row],[price_date]]</f>
        <v>45747</v>
      </c>
      <c r="B166" s="21">
        <f>CORREL('Returns '!I107:I166,'Returns '!J107:J166)</f>
        <v>0.54614175311751367</v>
      </c>
      <c r="C166" s="21">
        <f>CORREL('Returns '!I107:I166,'Returns '!M107:M166)</f>
        <v>0.53051061770144614</v>
      </c>
      <c r="D166" s="21">
        <f>CORREL('Returns '!K107:K166,'Returns '!N107:N166)</f>
        <v>0.66459715366642524</v>
      </c>
    </row>
    <row r="167" spans="1:4" x14ac:dyDescent="0.35">
      <c r="A167" s="7">
        <f>returns_pnl[[#This Row],[price_date]]</f>
        <v>45748</v>
      </c>
      <c r="B167" s="21">
        <f>CORREL('Returns '!I108:I167,'Returns '!J108:J167)</f>
        <v>0.54618782177446068</v>
      </c>
      <c r="C167" s="21">
        <f>CORREL('Returns '!I108:I167,'Returns '!M108:M167)</f>
        <v>0.53213567583625443</v>
      </c>
      <c r="D167" s="21">
        <f>CORREL('Returns '!K108:K167,'Returns '!N108:N167)</f>
        <v>0.65563642246246412</v>
      </c>
    </row>
    <row r="168" spans="1:4" x14ac:dyDescent="0.35">
      <c r="A168" s="7">
        <f>returns_pnl[[#This Row],[price_date]]</f>
        <v>45749</v>
      </c>
      <c r="B168" s="21">
        <f>CORREL('Returns '!I109:I168,'Returns '!J109:J168)</f>
        <v>0.55185160552999046</v>
      </c>
      <c r="C168" s="21">
        <f>CORREL('Returns '!I109:I168,'Returns '!M109:M168)</f>
        <v>0.52111153014592904</v>
      </c>
      <c r="D168" s="21">
        <f>CORREL('Returns '!K109:K168,'Returns '!N109:N168)</f>
        <v>0.65145219048976988</v>
      </c>
    </row>
    <row r="169" spans="1:4" x14ac:dyDescent="0.35">
      <c r="A169" s="7">
        <f>returns_pnl[[#This Row],[price_date]]</f>
        <v>45750</v>
      </c>
      <c r="B169" s="21">
        <f>CORREL('Returns '!I110:I169,'Returns '!J110:J169)</f>
        <v>0.60403768561235593</v>
      </c>
      <c r="C169" s="21">
        <f>CORREL('Returns '!I110:I169,'Returns '!M110:M169)</f>
        <v>0.5705415990196826</v>
      </c>
      <c r="D169" s="21">
        <f>CORREL('Returns '!K110:K169,'Returns '!N110:N169)</f>
        <v>0.64926444914581005</v>
      </c>
    </row>
    <row r="170" spans="1:4" x14ac:dyDescent="0.35">
      <c r="A170" s="7">
        <f>returns_pnl[[#This Row],[price_date]]</f>
        <v>45751</v>
      </c>
      <c r="B170" s="21">
        <f>CORREL('Returns '!I111:I170,'Returns '!J111:J170)</f>
        <v>0.60953408294700195</v>
      </c>
      <c r="C170" s="21">
        <f>CORREL('Returns '!I111:I170,'Returns '!M111:M170)</f>
        <v>0.60376685929976925</v>
      </c>
      <c r="D170" s="21">
        <f>CORREL('Returns '!K111:K170,'Returns '!N111:N170)</f>
        <v>0.67326115082187521</v>
      </c>
    </row>
    <row r="171" spans="1:4" x14ac:dyDescent="0.35">
      <c r="A171" s="7">
        <f>returns_pnl[[#This Row],[price_date]]</f>
        <v>45754</v>
      </c>
      <c r="B171" s="21">
        <f>CORREL('Returns '!I112:I171,'Returns '!J112:J171)</f>
        <v>0.59332999183807178</v>
      </c>
      <c r="C171" s="21">
        <f>CORREL('Returns '!I112:I171,'Returns '!M112:M171)</f>
        <v>0.61023228005172014</v>
      </c>
      <c r="D171" s="21">
        <f>CORREL('Returns '!K112:K171,'Returns '!N112:N171)</f>
        <v>0.67152684822444764</v>
      </c>
    </row>
    <row r="172" spans="1:4" x14ac:dyDescent="0.35">
      <c r="A172" s="7">
        <f>returns_pnl[[#This Row],[price_date]]</f>
        <v>45755</v>
      </c>
      <c r="B172" s="21">
        <f>CORREL('Returns '!I113:I172,'Returns '!J113:J172)</f>
        <v>0.56087375900815239</v>
      </c>
      <c r="C172" s="21">
        <f>CORREL('Returns '!I113:I172,'Returns '!M113:M172)</f>
        <v>0.59663513235260268</v>
      </c>
      <c r="D172" s="21">
        <f>CORREL('Returns '!K113:K172,'Returns '!N113:N172)</f>
        <v>0.66549931558362918</v>
      </c>
    </row>
    <row r="173" spans="1:4" x14ac:dyDescent="0.35">
      <c r="A173" s="7">
        <f>returns_pnl[[#This Row],[price_date]]</f>
        <v>45756</v>
      </c>
      <c r="B173" s="21">
        <f>CORREL('Returns '!I114:I173,'Returns '!J114:J173)</f>
        <v>0.70681022522046022</v>
      </c>
      <c r="C173" s="21">
        <f>CORREL('Returns '!I114:I173,'Returns '!M114:M173)</f>
        <v>0.71642331263118053</v>
      </c>
      <c r="D173" s="21">
        <f>CORREL('Returns '!K114:K173,'Returns '!N114:N173)</f>
        <v>0.77841000526888271</v>
      </c>
    </row>
    <row r="174" spans="1:4" x14ac:dyDescent="0.35">
      <c r="A174" s="7">
        <f>returns_pnl[[#This Row],[price_date]]</f>
        <v>45757</v>
      </c>
      <c r="B174" s="21">
        <f>CORREL('Returns '!I115:I174,'Returns '!J115:J174)</f>
        <v>0.71818482111921977</v>
      </c>
      <c r="C174" s="21">
        <f>CORREL('Returns '!I115:I174,'Returns '!M115:M174)</f>
        <v>0.73394492426607716</v>
      </c>
      <c r="D174" s="21">
        <f>CORREL('Returns '!K115:K174,'Returns '!N115:N174)</f>
        <v>0.78482098464749983</v>
      </c>
    </row>
    <row r="175" spans="1:4" x14ac:dyDescent="0.35">
      <c r="A175" s="7">
        <f>returns_pnl[[#This Row],[price_date]]</f>
        <v>45758</v>
      </c>
      <c r="B175" s="21">
        <f>CORREL('Returns '!I116:I175,'Returns '!J116:J175)</f>
        <v>0.72504833096448085</v>
      </c>
      <c r="C175" s="21">
        <f>CORREL('Returns '!I116:I175,'Returns '!M116:M175)</f>
        <v>0.73138901939483614</v>
      </c>
      <c r="D175" s="21">
        <f>CORREL('Returns '!K116:K175,'Returns '!N116:N175)</f>
        <v>0.77954116134661289</v>
      </c>
    </row>
    <row r="176" spans="1:4" x14ac:dyDescent="0.35">
      <c r="A176" s="7">
        <f>returns_pnl[[#This Row],[price_date]]</f>
        <v>45761</v>
      </c>
      <c r="B176" s="21">
        <f>CORREL('Returns '!I117:I176,'Returns '!J117:J176)</f>
        <v>0.72293494893532118</v>
      </c>
      <c r="C176" s="21">
        <f>CORREL('Returns '!I117:I176,'Returns '!M117:M176)</f>
        <v>0.73240447104971451</v>
      </c>
      <c r="D176" s="21">
        <f>CORREL('Returns '!K117:K176,'Returns '!N117:N176)</f>
        <v>0.77873367468670973</v>
      </c>
    </row>
    <row r="177" spans="1:4" x14ac:dyDescent="0.35">
      <c r="A177" s="7">
        <f>returns_pnl[[#This Row],[price_date]]</f>
        <v>45762</v>
      </c>
      <c r="B177" s="21">
        <f>CORREL('Returns '!I118:I177,'Returns '!J118:J177)</f>
        <v>0.72088466036737775</v>
      </c>
      <c r="C177" s="21">
        <f>CORREL('Returns '!I118:I177,'Returns '!M118:M177)</f>
        <v>0.7311316495058694</v>
      </c>
      <c r="D177" s="21">
        <f>CORREL('Returns '!K118:K177,'Returns '!N118:N177)</f>
        <v>0.7776262468858659</v>
      </c>
    </row>
    <row r="178" spans="1:4" x14ac:dyDescent="0.35">
      <c r="A178" s="7">
        <f>returns_pnl[[#This Row],[price_date]]</f>
        <v>45763</v>
      </c>
      <c r="B178" s="21">
        <f>CORREL('Returns '!I119:I178,'Returns '!J119:J178)</f>
        <v>0.7163543201766015</v>
      </c>
      <c r="C178" s="21">
        <f>CORREL('Returns '!I119:I178,'Returns '!M119:M178)</f>
        <v>0.7225693628634362</v>
      </c>
      <c r="D178" s="21">
        <f>CORREL('Returns '!K119:K178,'Returns '!N119:N178)</f>
        <v>0.7773545402330394</v>
      </c>
    </row>
    <row r="179" spans="1:4" x14ac:dyDescent="0.35">
      <c r="A179" s="7">
        <f>returns_pnl[[#This Row],[price_date]]</f>
        <v>45764</v>
      </c>
      <c r="B179" s="21">
        <f>CORREL('Returns '!I120:I179,'Returns '!J120:J179)</f>
        <v>0.71619353989429968</v>
      </c>
      <c r="C179" s="21">
        <f>CORREL('Returns '!I120:I179,'Returns '!M120:M179)</f>
        <v>0.72154563997830534</v>
      </c>
      <c r="D179" s="21">
        <f>CORREL('Returns '!K120:K179,'Returns '!N120:N179)</f>
        <v>0.77989043996280705</v>
      </c>
    </row>
    <row r="180" spans="1:4" x14ac:dyDescent="0.35">
      <c r="A180" s="7">
        <f>returns_pnl[[#This Row],[price_date]]</f>
        <v>45768</v>
      </c>
      <c r="B180" s="21">
        <f>CORREL('Returns '!I121:I180,'Returns '!J121:J180)</f>
        <v>0.7170022712920171</v>
      </c>
      <c r="C180" s="21">
        <f>CORREL('Returns '!I121:I180,'Returns '!M121:M180)</f>
        <v>0.72306479857423533</v>
      </c>
      <c r="D180" s="21">
        <f>CORREL('Returns '!K121:K180,'Returns '!N121:N180)</f>
        <v>0.78338042891422832</v>
      </c>
    </row>
    <row r="181" spans="1:4" x14ac:dyDescent="0.35">
      <c r="A181" s="7">
        <f>returns_pnl[[#This Row],[price_date]]</f>
        <v>45769</v>
      </c>
      <c r="B181" s="21">
        <f>CORREL('Returns '!I122:I181,'Returns '!J122:J181)</f>
        <v>0.71820413479667833</v>
      </c>
      <c r="C181" s="21">
        <f>CORREL('Returns '!I122:I181,'Returns '!M122:M181)</f>
        <v>0.72327795564123676</v>
      </c>
      <c r="D181" s="21">
        <f>CORREL('Returns '!K122:K181,'Returns '!N122:N181)</f>
        <v>0.7958300076708249</v>
      </c>
    </row>
    <row r="182" spans="1:4" x14ac:dyDescent="0.35">
      <c r="A182" s="7">
        <f>returns_pnl[[#This Row],[price_date]]</f>
        <v>45770</v>
      </c>
      <c r="B182" s="21">
        <f>CORREL('Returns '!I123:I182,'Returns '!J123:J182)</f>
        <v>0.73681309979572862</v>
      </c>
      <c r="C182" s="21">
        <f>CORREL('Returns '!I123:I182,'Returns '!M123:M182)</f>
        <v>0.72996068501395284</v>
      </c>
      <c r="D182" s="21">
        <f>CORREL('Returns '!K123:K182,'Returns '!N123:N182)</f>
        <v>0.80274275257340622</v>
      </c>
    </row>
    <row r="183" spans="1:4" x14ac:dyDescent="0.35">
      <c r="A183" s="7">
        <f>returns_pnl[[#This Row],[price_date]]</f>
        <v>45771</v>
      </c>
      <c r="B183" s="21">
        <f>CORREL('Returns '!I124:I183,'Returns '!J124:J183)</f>
        <v>0.74557683180191714</v>
      </c>
      <c r="C183" s="21">
        <f>CORREL('Returns '!I124:I183,'Returns '!M124:M183)</f>
        <v>0.74031843989835655</v>
      </c>
      <c r="D183" s="21">
        <f>CORREL('Returns '!K124:K183,'Returns '!N124:N183)</f>
        <v>0.79911184612073949</v>
      </c>
    </row>
    <row r="184" spans="1:4" x14ac:dyDescent="0.35">
      <c r="A184" s="7">
        <f>returns_pnl[[#This Row],[price_date]]</f>
        <v>45772</v>
      </c>
      <c r="B184" s="21">
        <f>CORREL('Returns '!I125:I184,'Returns '!J125:J184)</f>
        <v>0.75047011243387296</v>
      </c>
      <c r="C184" s="21">
        <f>CORREL('Returns '!I125:I184,'Returns '!M125:M184)</f>
        <v>0.7399877263412149</v>
      </c>
      <c r="D184" s="21">
        <f>CORREL('Returns '!K125:K184,'Returns '!N125:N184)</f>
        <v>0.79976454087452842</v>
      </c>
    </row>
    <row r="185" spans="1:4" x14ac:dyDescent="0.35">
      <c r="A185" s="7">
        <f>returns_pnl[[#This Row],[price_date]]</f>
        <v>45775</v>
      </c>
      <c r="B185" s="21">
        <f>CORREL('Returns '!I126:I185,'Returns '!J126:J185)</f>
        <v>0.7521956221545163</v>
      </c>
      <c r="C185" s="21">
        <f>CORREL('Returns '!I126:I185,'Returns '!M126:M185)</f>
        <v>0.73986645397076045</v>
      </c>
      <c r="D185" s="21">
        <f>CORREL('Returns '!K126:K185,'Returns '!N126:N185)</f>
        <v>0.800221309251825</v>
      </c>
    </row>
    <row r="186" spans="1:4" x14ac:dyDescent="0.35">
      <c r="A186" s="7">
        <f>returns_pnl[[#This Row],[price_date]]</f>
        <v>45776</v>
      </c>
      <c r="B186" s="21">
        <f>CORREL('Returns '!I127:I186,'Returns '!J127:J186)</f>
        <v>0.76097845949627563</v>
      </c>
      <c r="C186" s="21">
        <f>CORREL('Returns '!I127:I186,'Returns '!M127:M186)</f>
        <v>0.74740304896066356</v>
      </c>
      <c r="D186" s="21">
        <f>CORREL('Returns '!K127:K186,'Returns '!N127:N186)</f>
        <v>0.80051298041454988</v>
      </c>
    </row>
    <row r="187" spans="1:4" x14ac:dyDescent="0.35">
      <c r="A187" s="7">
        <f>returns_pnl[[#This Row],[price_date]]</f>
        <v>45777</v>
      </c>
      <c r="B187" s="21">
        <f>CORREL('Returns '!I128:I187,'Returns '!J128:J187)</f>
        <v>0.76074993606378538</v>
      </c>
      <c r="C187" s="21">
        <f>CORREL('Returns '!I128:I187,'Returns '!M128:M187)</f>
        <v>0.74920473863455139</v>
      </c>
      <c r="D187" s="21">
        <f>CORREL('Returns '!K128:K187,'Returns '!N128:N187)</f>
        <v>0.80075969052197637</v>
      </c>
    </row>
    <row r="188" spans="1:4" x14ac:dyDescent="0.35">
      <c r="A188" s="7">
        <f>returns_pnl[[#This Row],[price_date]]</f>
        <v>45778</v>
      </c>
      <c r="B188" s="21">
        <f>CORREL('Returns '!I129:I188,'Returns '!J129:J188)</f>
        <v>0.75682144680733932</v>
      </c>
      <c r="C188" s="21">
        <f>CORREL('Returns '!I129:I188,'Returns '!M129:M188)</f>
        <v>0.75774307223404791</v>
      </c>
      <c r="D188" s="21">
        <f>CORREL('Returns '!K129:K188,'Returns '!N129:N188)</f>
        <v>0.79602811566734555</v>
      </c>
    </row>
    <row r="189" spans="1:4" x14ac:dyDescent="0.35">
      <c r="A189" s="7">
        <f>returns_pnl[[#This Row],[price_date]]</f>
        <v>45779</v>
      </c>
      <c r="B189" s="21">
        <f>CORREL('Returns '!I130:I189,'Returns '!J130:J189)</f>
        <v>0.79857354423916138</v>
      </c>
      <c r="C189" s="21">
        <f>CORREL('Returns '!I130:I189,'Returns '!M130:M189)</f>
        <v>0.80713637888562317</v>
      </c>
      <c r="D189" s="21">
        <f>CORREL('Returns '!K130:K189,'Returns '!N130:N189)</f>
        <v>0.79694453706881696</v>
      </c>
    </row>
    <row r="190" spans="1:4" x14ac:dyDescent="0.35">
      <c r="A190" s="7">
        <f>returns_pnl[[#This Row],[price_date]]</f>
        <v>45782</v>
      </c>
      <c r="B190" s="21">
        <f>CORREL('Returns '!I131:I190,'Returns '!J131:J190)</f>
        <v>0.79536697211983132</v>
      </c>
      <c r="C190" s="21">
        <f>CORREL('Returns '!I131:I190,'Returns '!M131:M190)</f>
        <v>0.81268348850103089</v>
      </c>
      <c r="D190" s="21">
        <f>CORREL('Returns '!K131:K190,'Returns '!N131:N190)</f>
        <v>0.79772475025783773</v>
      </c>
    </row>
    <row r="191" spans="1:4" x14ac:dyDescent="0.35">
      <c r="A191" s="7">
        <f>returns_pnl[[#This Row],[price_date]]</f>
        <v>45783</v>
      </c>
      <c r="B191" s="21">
        <f>CORREL('Returns '!I132:I191,'Returns '!J132:J191)</f>
        <v>0.79348949864234841</v>
      </c>
      <c r="C191" s="21">
        <f>CORREL('Returns '!I132:I191,'Returns '!M132:M191)</f>
        <v>0.81264089759073477</v>
      </c>
      <c r="D191" s="21">
        <f>CORREL('Returns '!K132:K191,'Returns '!N132:N191)</f>
        <v>0.79868372331696502</v>
      </c>
    </row>
    <row r="192" spans="1:4" x14ac:dyDescent="0.35">
      <c r="A192" s="7">
        <f>returns_pnl[[#This Row],[price_date]]</f>
        <v>45784</v>
      </c>
      <c r="B192" s="21">
        <f>CORREL('Returns '!I133:I192,'Returns '!J133:J192)</f>
        <v>0.79322633918650298</v>
      </c>
      <c r="C192" s="21">
        <f>CORREL('Returns '!I133:I192,'Returns '!M133:M192)</f>
        <v>0.79173375139885183</v>
      </c>
      <c r="D192" s="21">
        <f>CORREL('Returns '!K133:K192,'Returns '!N133:N192)</f>
        <v>0.80758501580249376</v>
      </c>
    </row>
    <row r="193" spans="1:4" x14ac:dyDescent="0.35">
      <c r="A193" s="7">
        <f>returns_pnl[[#This Row],[price_date]]</f>
        <v>45785</v>
      </c>
      <c r="B193" s="21">
        <f>CORREL('Returns '!I134:I193,'Returns '!J134:J193)</f>
        <v>0.79365262720174246</v>
      </c>
      <c r="C193" s="21">
        <f>CORREL('Returns '!I134:I193,'Returns '!M134:M193)</f>
        <v>0.79401194116658858</v>
      </c>
      <c r="D193" s="21">
        <f>CORREL('Returns '!K134:K193,'Returns '!N134:N193)</f>
        <v>0.80459426485157548</v>
      </c>
    </row>
    <row r="194" spans="1:4" x14ac:dyDescent="0.35">
      <c r="A194" s="7">
        <f>returns_pnl[[#This Row],[price_date]]</f>
        <v>45786</v>
      </c>
      <c r="B194" s="21">
        <f>CORREL('Returns '!I135:I194,'Returns '!J135:J194)</f>
        <v>0.79343028211890743</v>
      </c>
      <c r="C194" s="21">
        <f>CORREL('Returns '!I135:I194,'Returns '!M135:M194)</f>
        <v>0.79545029939472844</v>
      </c>
      <c r="D194" s="21">
        <f>CORREL('Returns '!K135:K194,'Returns '!N135:N194)</f>
        <v>0.80587440829995827</v>
      </c>
    </row>
    <row r="195" spans="1:4" x14ac:dyDescent="0.35">
      <c r="A195" s="7">
        <f>returns_pnl[[#This Row],[price_date]]</f>
        <v>45789</v>
      </c>
      <c r="B195" s="21">
        <f>CORREL('Returns '!I136:I195,'Returns '!J136:J195)</f>
        <v>0.79829745505713989</v>
      </c>
      <c r="C195" s="21">
        <f>CORREL('Returns '!I136:I195,'Returns '!M136:M195)</f>
        <v>0.80049762106631051</v>
      </c>
      <c r="D195" s="21">
        <f>CORREL('Returns '!K136:K195,'Returns '!N136:N195)</f>
        <v>0.80002080384083063</v>
      </c>
    </row>
    <row r="196" spans="1:4" x14ac:dyDescent="0.35">
      <c r="A196" s="7">
        <f>returns_pnl[[#This Row],[price_date]]</f>
        <v>45790</v>
      </c>
      <c r="B196" s="21">
        <f>CORREL('Returns '!I137:I196,'Returns '!J137:J196)</f>
        <v>0.80300809874038381</v>
      </c>
      <c r="C196" s="21">
        <f>CORREL('Returns '!I137:I196,'Returns '!M137:M196)</f>
        <v>0.80035141839770463</v>
      </c>
      <c r="D196" s="21">
        <f>CORREL('Returns '!K137:K196,'Returns '!N137:N196)</f>
        <v>0.80242323006148908</v>
      </c>
    </row>
    <row r="197" spans="1:4" x14ac:dyDescent="0.35">
      <c r="A197" s="7">
        <f>returns_pnl[[#This Row],[price_date]]</f>
        <v>45791</v>
      </c>
      <c r="B197" s="21">
        <f>CORREL('Returns '!I138:I197,'Returns '!J138:J197)</f>
        <v>0.79883316570090745</v>
      </c>
      <c r="C197" s="21">
        <f>CORREL('Returns '!I138:I197,'Returns '!M138:M197)</f>
        <v>0.7970110037248217</v>
      </c>
      <c r="D197" s="21">
        <f>CORREL('Returns '!K138:K197,'Returns '!N138:N197)</f>
        <v>0.80199028550920048</v>
      </c>
    </row>
    <row r="198" spans="1:4" x14ac:dyDescent="0.35">
      <c r="A198" s="7">
        <f>returns_pnl[[#This Row],[price_date]]</f>
        <v>45792</v>
      </c>
      <c r="B198" s="21">
        <f>CORREL('Returns '!I139:I198,'Returns '!J139:J198)</f>
        <v>0.79680624752770202</v>
      </c>
      <c r="C198" s="21">
        <f>CORREL('Returns '!I139:I198,'Returns '!M139:M198)</f>
        <v>0.79855407084677543</v>
      </c>
      <c r="D198" s="21">
        <f>CORREL('Returns '!K139:K198,'Returns '!N139:N198)</f>
        <v>0.79656290278088593</v>
      </c>
    </row>
    <row r="199" spans="1:4" x14ac:dyDescent="0.35">
      <c r="A199" s="7">
        <f>returns_pnl[[#This Row],[price_date]]</f>
        <v>45793</v>
      </c>
      <c r="B199" s="21">
        <f>CORREL('Returns '!I140:I199,'Returns '!J140:J199)</f>
        <v>0.79203295898481096</v>
      </c>
      <c r="C199" s="21">
        <f>CORREL('Returns '!I140:I199,'Returns '!M140:M199)</f>
        <v>0.79550857975914135</v>
      </c>
      <c r="D199" s="21">
        <f>CORREL('Returns '!K140:K199,'Returns '!N140:N199)</f>
        <v>0.79428535519799959</v>
      </c>
    </row>
    <row r="200" spans="1:4" x14ac:dyDescent="0.35">
      <c r="A200" s="7">
        <f>returns_pnl[[#This Row],[price_date]]</f>
        <v>45796</v>
      </c>
      <c r="B200" s="21">
        <f>CORREL('Returns '!I141:I200,'Returns '!J141:J200)</f>
        <v>0.7872859133893404</v>
      </c>
      <c r="C200" s="21">
        <f>CORREL('Returns '!I141:I200,'Returns '!M141:M200)</f>
        <v>0.79386324702407429</v>
      </c>
      <c r="D200" s="21">
        <f>CORREL('Returns '!K141:K200,'Returns '!N141:N200)</f>
        <v>0.79435434796956006</v>
      </c>
    </row>
    <row r="201" spans="1:4" x14ac:dyDescent="0.35">
      <c r="A201" s="7">
        <f>returns_pnl[[#This Row],[price_date]]</f>
        <v>45797</v>
      </c>
      <c r="B201" s="21">
        <f>CORREL('Returns '!I142:I201,'Returns '!J142:J201)</f>
        <v>0.78657913603299545</v>
      </c>
      <c r="C201" s="21">
        <f>CORREL('Returns '!I142:I201,'Returns '!M142:M201)</f>
        <v>0.79293789168620121</v>
      </c>
      <c r="D201" s="21">
        <f>CORREL('Returns '!K142:K201,'Returns '!N142:N201)</f>
        <v>0.79457755952242914</v>
      </c>
    </row>
    <row r="202" spans="1:4" x14ac:dyDescent="0.35">
      <c r="A202" s="7">
        <f>returns_pnl[[#This Row],[price_date]]</f>
        <v>45798</v>
      </c>
      <c r="B202" s="21">
        <f>CORREL('Returns '!I143:I202,'Returns '!J143:J202)</f>
        <v>0.78509168243690231</v>
      </c>
      <c r="C202" s="21">
        <f>CORREL('Returns '!I143:I202,'Returns '!M143:M202)</f>
        <v>0.79095172334287744</v>
      </c>
      <c r="D202" s="21">
        <f>CORREL('Returns '!K143:K202,'Returns '!N143:N202)</f>
        <v>0.80126986680134304</v>
      </c>
    </row>
    <row r="203" spans="1:4" x14ac:dyDescent="0.35">
      <c r="A203" s="7">
        <f>returns_pnl[[#This Row],[price_date]]</f>
        <v>45799</v>
      </c>
      <c r="B203" s="21">
        <f>CORREL('Returns '!I144:I203,'Returns '!J144:J203)</f>
        <v>0.79056024486164123</v>
      </c>
      <c r="C203" s="21">
        <f>CORREL('Returns '!I144:I203,'Returns '!M144:M203)</f>
        <v>0.7854467862947182</v>
      </c>
      <c r="D203" s="21">
        <f>CORREL('Returns '!K144:K203,'Returns '!N144:N203)</f>
        <v>0.80313100305260687</v>
      </c>
    </row>
    <row r="204" spans="1:4" x14ac:dyDescent="0.35">
      <c r="A204" s="7">
        <f>returns_pnl[[#This Row],[price_date]]</f>
        <v>45800</v>
      </c>
      <c r="B204" s="21">
        <f>CORREL('Returns '!I145:I204,'Returns '!J145:J204)</f>
        <v>0.7859442007991958</v>
      </c>
      <c r="C204" s="21">
        <f>CORREL('Returns '!I145:I204,'Returns '!M145:M204)</f>
        <v>0.78040499788408602</v>
      </c>
      <c r="D204" s="21">
        <f>CORREL('Returns '!K145:K204,'Returns '!N145:N204)</f>
        <v>0.80862978580320322</v>
      </c>
    </row>
    <row r="205" spans="1:4" x14ac:dyDescent="0.35">
      <c r="A205" s="7">
        <f>returns_pnl[[#This Row],[price_date]]</f>
        <v>45804</v>
      </c>
      <c r="B205" s="21">
        <f>CORREL('Returns '!I146:I205,'Returns '!J146:J205)</f>
        <v>0.7876359774686722</v>
      </c>
      <c r="C205" s="21">
        <f>CORREL('Returns '!I146:I205,'Returns '!M146:M205)</f>
        <v>0.78819215122135144</v>
      </c>
      <c r="D205" s="21">
        <f>CORREL('Returns '!K146:K205,'Returns '!N146:N205)</f>
        <v>0.80910437352263698</v>
      </c>
    </row>
    <row r="206" spans="1:4" x14ac:dyDescent="0.35">
      <c r="A206" s="7">
        <f>returns_pnl[[#This Row],[price_date]]</f>
        <v>45805</v>
      </c>
      <c r="B206" s="21">
        <f>CORREL('Returns '!I147:I206,'Returns '!J147:J206)</f>
        <v>0.79016952069043267</v>
      </c>
      <c r="C206" s="21">
        <f>CORREL('Returns '!I147:I206,'Returns '!M147:M206)</f>
        <v>0.78601419855313281</v>
      </c>
      <c r="D206" s="21">
        <f>CORREL('Returns '!K147:K206,'Returns '!N147:N206)</f>
        <v>0.81023205064407022</v>
      </c>
    </row>
    <row r="207" spans="1:4" x14ac:dyDescent="0.35">
      <c r="A207" s="7">
        <f>returns_pnl[[#This Row],[price_date]]</f>
        <v>45806</v>
      </c>
      <c r="B207" s="21">
        <f>CORREL('Returns '!I148:I207,'Returns '!J148:J207)</f>
        <v>0.79250664981153396</v>
      </c>
      <c r="C207" s="21">
        <f>CORREL('Returns '!I148:I207,'Returns '!M148:M207)</f>
        <v>0.78493891862183907</v>
      </c>
      <c r="D207" s="21">
        <f>CORREL('Returns '!K148:K207,'Returns '!N148:N207)</f>
        <v>0.80435826473379313</v>
      </c>
    </row>
    <row r="208" spans="1:4" x14ac:dyDescent="0.35">
      <c r="A208" s="7">
        <f>returns_pnl[[#This Row],[price_date]]</f>
        <v>45807</v>
      </c>
      <c r="B208" s="21">
        <f>CORREL('Returns '!I149:I208,'Returns '!J149:J208)</f>
        <v>0.79195081720505445</v>
      </c>
      <c r="C208" s="21">
        <f>CORREL('Returns '!I149:I208,'Returns '!M149:M208)</f>
        <v>0.78586664422350061</v>
      </c>
      <c r="D208" s="21">
        <f>CORREL('Returns '!K149:K208,'Returns '!N149:N208)</f>
        <v>0.8021740682573596</v>
      </c>
    </row>
    <row r="209" spans="1:4" x14ac:dyDescent="0.35">
      <c r="A209" s="7">
        <f>returns_pnl[[#This Row],[price_date]]</f>
        <v>45810</v>
      </c>
      <c r="B209" s="21">
        <f>CORREL('Returns '!I150:I209,'Returns '!J150:J209)</f>
        <v>0.79598581993445394</v>
      </c>
      <c r="C209" s="21">
        <f>CORREL('Returns '!I150:I209,'Returns '!M150:M209)</f>
        <v>0.83878089186800919</v>
      </c>
      <c r="D209" s="21">
        <f>CORREL('Returns '!K150:K209,'Returns '!N150:N209)</f>
        <v>0.7980642514749785</v>
      </c>
    </row>
    <row r="210" spans="1:4" x14ac:dyDescent="0.35">
      <c r="A210" s="7">
        <f>returns_pnl[[#This Row],[price_date]]</f>
        <v>45811</v>
      </c>
      <c r="B210" s="21">
        <f>CORREL('Returns '!I151:I210,'Returns '!J151:J210)</f>
        <v>0.81614794838298133</v>
      </c>
      <c r="C210" s="21">
        <f>CORREL('Returns '!I151:I210,'Returns '!M151:M210)</f>
        <v>0.84192745547290349</v>
      </c>
      <c r="D210" s="21">
        <f>CORREL('Returns '!K151:K210,'Returns '!N151:N210)</f>
        <v>0.79947521496821727</v>
      </c>
    </row>
    <row r="211" spans="1:4" x14ac:dyDescent="0.35">
      <c r="A211" s="7">
        <f>returns_pnl[[#This Row],[price_date]]</f>
        <v>45812</v>
      </c>
      <c r="B211" s="21">
        <f>CORREL('Returns '!I152:I211,'Returns '!J152:J211)</f>
        <v>0.81483440746279712</v>
      </c>
      <c r="C211" s="21">
        <f>CORREL('Returns '!I152:I211,'Returns '!M152:M211)</f>
        <v>0.83272656119676502</v>
      </c>
      <c r="D211" s="21">
        <f>CORREL('Returns '!K152:K211,'Returns '!N152:N211)</f>
        <v>0.79960698405316666</v>
      </c>
    </row>
    <row r="212" spans="1:4" x14ac:dyDescent="0.35">
      <c r="A212" s="7">
        <f>returns_pnl[[#This Row],[price_date]]</f>
        <v>45813</v>
      </c>
      <c r="B212" s="21">
        <f>CORREL('Returns '!I153:I212,'Returns '!J153:J212)</f>
        <v>0.81794268313363094</v>
      </c>
      <c r="C212" s="21">
        <f>CORREL('Returns '!I153:I212,'Returns '!M153:M212)</f>
        <v>0.83463640075821066</v>
      </c>
      <c r="D212" s="21">
        <f>CORREL('Returns '!K153:K212,'Returns '!N153:N212)</f>
        <v>0.7980888377327805</v>
      </c>
    </row>
    <row r="213" spans="1:4" x14ac:dyDescent="0.35">
      <c r="A213" s="7">
        <f>returns_pnl[[#This Row],[price_date]]</f>
        <v>45814</v>
      </c>
      <c r="B213" s="21">
        <f>CORREL('Returns '!I154:I213,'Returns '!J154:J213)</f>
        <v>0.80380801774968125</v>
      </c>
      <c r="C213" s="21">
        <f>CORREL('Returns '!I154:I213,'Returns '!M154:M213)</f>
        <v>0.82672606000402926</v>
      </c>
      <c r="D213" s="21">
        <f>CORREL('Returns '!K154:K213,'Returns '!N154:N213)</f>
        <v>0.80093222067056702</v>
      </c>
    </row>
    <row r="214" spans="1:4" x14ac:dyDescent="0.35">
      <c r="A214" s="7">
        <f>returns_pnl[[#This Row],[price_date]]</f>
        <v>45817</v>
      </c>
      <c r="B214" s="21">
        <f>CORREL('Returns '!I155:I214,'Returns '!J155:J214)</f>
        <v>0.7893723094684636</v>
      </c>
      <c r="C214" s="21">
        <f>CORREL('Returns '!I155:I214,'Returns '!M155:M214)</f>
        <v>0.82356792784146993</v>
      </c>
      <c r="D214" s="21">
        <f>CORREL('Returns '!K155:K214,'Returns '!N155:N214)</f>
        <v>0.79856867904638285</v>
      </c>
    </row>
    <row r="215" spans="1:4" x14ac:dyDescent="0.35">
      <c r="A215" s="7">
        <f>returns_pnl[[#This Row],[price_date]]</f>
        <v>45818</v>
      </c>
      <c r="B215" s="21">
        <f>CORREL('Returns '!I156:I215,'Returns '!J156:J215)</f>
        <v>0.78811437639821325</v>
      </c>
      <c r="C215" s="21">
        <f>CORREL('Returns '!I156:I215,'Returns '!M156:M215)</f>
        <v>0.82525050846219505</v>
      </c>
      <c r="D215" s="21">
        <f>CORREL('Returns '!K156:K215,'Returns '!N156:N215)</f>
        <v>0.79547371158799596</v>
      </c>
    </row>
    <row r="216" spans="1:4" x14ac:dyDescent="0.35">
      <c r="A216" s="7">
        <f>returns_pnl[[#This Row],[price_date]]</f>
        <v>45819</v>
      </c>
      <c r="B216" s="21">
        <f>CORREL('Returns '!I157:I216,'Returns '!J157:J216)</f>
        <v>0.7841099444146894</v>
      </c>
      <c r="C216" s="21">
        <f>CORREL('Returns '!I157:I216,'Returns '!M157:M216)</f>
        <v>0.82448392095434231</v>
      </c>
      <c r="D216" s="21">
        <f>CORREL('Returns '!K157:K216,'Returns '!N157:N216)</f>
        <v>0.79680178859490003</v>
      </c>
    </row>
    <row r="217" spans="1:4" x14ac:dyDescent="0.35">
      <c r="A217" s="7">
        <f>returns_pnl[[#This Row],[price_date]]</f>
        <v>45820</v>
      </c>
      <c r="B217" s="21">
        <f>CORREL('Returns '!I158:I217,'Returns '!J158:J217)</f>
        <v>0.78169527796827176</v>
      </c>
      <c r="C217" s="21">
        <f>CORREL('Returns '!I158:I217,'Returns '!M158:M217)</f>
        <v>0.81799530611634441</v>
      </c>
      <c r="D217" s="21">
        <f>CORREL('Returns '!K158:K217,'Returns '!N158:N217)</f>
        <v>0.79718312488710674</v>
      </c>
    </row>
    <row r="218" spans="1:4" x14ac:dyDescent="0.35">
      <c r="A218" s="7">
        <f>returns_pnl[[#This Row],[price_date]]</f>
        <v>45821</v>
      </c>
      <c r="B218" s="21">
        <f>CORREL('Returns '!I159:I218,'Returns '!J159:J218)</f>
        <v>0.78138103112777002</v>
      </c>
      <c r="C218" s="21">
        <f>CORREL('Returns '!I159:I218,'Returns '!M159:M218)</f>
        <v>0.81812877670193773</v>
      </c>
      <c r="D218" s="21">
        <f>CORREL('Returns '!K159:K218,'Returns '!N159:N218)</f>
        <v>0.79315864205199671</v>
      </c>
    </row>
    <row r="219" spans="1:4" x14ac:dyDescent="0.35">
      <c r="A219" s="7">
        <f>returns_pnl[[#This Row],[price_date]]</f>
        <v>45824</v>
      </c>
      <c r="B219" s="21">
        <f>CORREL('Returns '!I160:I219,'Returns '!J160:J219)</f>
        <v>0.77173002728220352</v>
      </c>
      <c r="C219" s="21">
        <f>CORREL('Returns '!I160:I219,'Returns '!M160:M219)</f>
        <v>0.81771402356723299</v>
      </c>
      <c r="D219" s="21">
        <f>CORREL('Returns '!K160:K219,'Returns '!N160:N219)</f>
        <v>0.79305003107234351</v>
      </c>
    </row>
    <row r="220" spans="1:4" x14ac:dyDescent="0.35">
      <c r="A220" s="7">
        <f>returns_pnl[[#This Row],[price_date]]</f>
        <v>45825</v>
      </c>
      <c r="B220" s="21">
        <f>CORREL('Returns '!I161:I220,'Returns '!J161:J220)</f>
        <v>0.77073747419584104</v>
      </c>
      <c r="C220" s="21">
        <f>CORREL('Returns '!I161:I220,'Returns '!M161:M220)</f>
        <v>0.81763889807620416</v>
      </c>
      <c r="D220" s="21">
        <f>CORREL('Returns '!K161:K220,'Returns '!N161:N220)</f>
        <v>0.79277937776756846</v>
      </c>
    </row>
    <row r="221" spans="1:4" x14ac:dyDescent="0.35">
      <c r="A221" s="7">
        <f>returns_pnl[[#This Row],[price_date]]</f>
        <v>45826</v>
      </c>
      <c r="B221" s="21">
        <f>CORREL('Returns '!I162:I221,'Returns '!J162:J221)</f>
        <v>0.78840592825514511</v>
      </c>
      <c r="C221" s="21">
        <f>CORREL('Returns '!I162:I221,'Returns '!M162:M221)</f>
        <v>0.80362042212456875</v>
      </c>
      <c r="D221" s="21">
        <f>CORREL('Returns '!K162:K221,'Returns '!N162:N221)</f>
        <v>0.73538309423291526</v>
      </c>
    </row>
    <row r="222" spans="1:4" x14ac:dyDescent="0.35">
      <c r="A222" s="7">
        <f>returns_pnl[[#This Row],[price_date]]</f>
        <v>45828</v>
      </c>
      <c r="B222" s="21">
        <f>CORREL('Returns '!I163:I222,'Returns '!J163:J222)</f>
        <v>0.78999495441509759</v>
      </c>
      <c r="C222" s="21">
        <f>CORREL('Returns '!I163:I222,'Returns '!M163:M222)</f>
        <v>0.80247036589742704</v>
      </c>
      <c r="D222" s="21">
        <f>CORREL('Returns '!K163:K222,'Returns '!N163:N222)</f>
        <v>0.73382910610920793</v>
      </c>
    </row>
    <row r="223" spans="1:4" x14ac:dyDescent="0.35">
      <c r="A223" s="7">
        <f>returns_pnl[[#This Row],[price_date]]</f>
        <v>45831</v>
      </c>
      <c r="B223" s="21">
        <f>CORREL('Returns '!I164:I223,'Returns '!J164:J223)</f>
        <v>0.78674869500957445</v>
      </c>
      <c r="C223" s="21">
        <f>CORREL('Returns '!I164:I223,'Returns '!M164:M223)</f>
        <v>0.7932523969507983</v>
      </c>
      <c r="D223" s="21">
        <f>CORREL('Returns '!K164:K223,'Returns '!N164:N223)</f>
        <v>0.73205299104577493</v>
      </c>
    </row>
    <row r="224" spans="1:4" x14ac:dyDescent="0.35">
      <c r="A224" s="7">
        <f>returns_pnl[[#This Row],[price_date]]</f>
        <v>45832</v>
      </c>
      <c r="B224" s="21">
        <f>CORREL('Returns '!I165:I224,'Returns '!J165:J224)</f>
        <v>0.78688578696933376</v>
      </c>
      <c r="C224" s="21">
        <f>CORREL('Returns '!I165:I224,'Returns '!M165:M224)</f>
        <v>0.79700152289054826</v>
      </c>
      <c r="D224" s="21">
        <f>CORREL('Returns '!K165:K224,'Returns '!N165:N224)</f>
        <v>0.74942199608853821</v>
      </c>
    </row>
    <row r="225" spans="1:4" x14ac:dyDescent="0.35">
      <c r="A225" s="7">
        <f>returns_pnl[[#This Row],[price_date]]</f>
        <v>45833</v>
      </c>
      <c r="B225" s="21">
        <f>CORREL('Returns '!I166:I225,'Returns '!J166:J225)</f>
        <v>0.78094170359307047</v>
      </c>
      <c r="C225" s="21">
        <f>CORREL('Returns '!I166:I225,'Returns '!M166:M225)</f>
        <v>0.79272365727138594</v>
      </c>
      <c r="D225" s="21">
        <f>CORREL('Returns '!K166:K225,'Returns '!N166:N225)</f>
        <v>0.74174801547454006</v>
      </c>
    </row>
    <row r="226" spans="1:4" x14ac:dyDescent="0.35">
      <c r="A226" s="7">
        <f>returns_pnl[[#This Row],[price_date]]</f>
        <v>45834</v>
      </c>
      <c r="B226" s="21">
        <f>CORREL('Returns '!I167:I226,'Returns '!J167:J226)</f>
        <v>0.77957833366567064</v>
      </c>
      <c r="C226" s="21">
        <f>CORREL('Returns '!I167:I226,'Returns '!M167:M226)</f>
        <v>0.78504890235039804</v>
      </c>
      <c r="D226" s="21">
        <f>CORREL('Returns '!K167:K226,'Returns '!N167:N226)</f>
        <v>0.74316990383558246</v>
      </c>
    </row>
    <row r="227" spans="1:4" x14ac:dyDescent="0.35">
      <c r="A227" s="7">
        <f>returns_pnl[[#This Row],[price_date]]</f>
        <v>45835</v>
      </c>
      <c r="B227" s="21">
        <f>CORREL('Returns '!I168:I227,'Returns '!J168:J227)</f>
        <v>0.77950859416553264</v>
      </c>
      <c r="C227" s="21">
        <f>CORREL('Returns '!I168:I227,'Returns '!M168:M227)</f>
        <v>0.78360335670574199</v>
      </c>
      <c r="D227" s="21">
        <f>CORREL('Returns '!K168:K227,'Returns '!N168:N227)</f>
        <v>0.74667557347580704</v>
      </c>
    </row>
    <row r="228" spans="1:4" x14ac:dyDescent="0.35">
      <c r="A228" s="7">
        <f>returns_pnl[[#This Row],[price_date]]</f>
        <v>45838</v>
      </c>
      <c r="B228" s="21">
        <f>CORREL('Returns '!I169:I228,'Returns '!J169:J228)</f>
        <v>0.77587041715380667</v>
      </c>
      <c r="C228" s="21">
        <f>CORREL('Returns '!I169:I228,'Returns '!M169:M228)</f>
        <v>0.7828757026181713</v>
      </c>
      <c r="D228" s="21">
        <f>CORREL('Returns '!K169:K228,'Returns '!N169:N228)</f>
        <v>0.74499372697780741</v>
      </c>
    </row>
    <row r="229" spans="1:4" x14ac:dyDescent="0.35">
      <c r="A229" s="7">
        <f>returns_pnl[[#This Row],[price_date]]</f>
        <v>45839</v>
      </c>
      <c r="B229" s="21">
        <f>CORREL('Returns '!I170:I229,'Returns '!J170:J229)</f>
        <v>0.76217946848963147</v>
      </c>
      <c r="C229" s="21">
        <f>CORREL('Returns '!I170:I229,'Returns '!M170:M229)</f>
        <v>0.76303879936403018</v>
      </c>
      <c r="D229" s="21">
        <f>CORREL('Returns '!K170:K229,'Returns '!N170:N229)</f>
        <v>0.77730412335252563</v>
      </c>
    </row>
    <row r="230" spans="1:4" x14ac:dyDescent="0.35">
      <c r="A230" s="7">
        <f>returns_pnl[[#This Row],[price_date]]</f>
        <v>45840</v>
      </c>
      <c r="B230" s="21">
        <f>CORREL('Returns '!I171:I230,'Returns '!J171:J230)</f>
        <v>0.74832252867457161</v>
      </c>
      <c r="C230" s="21">
        <f>CORREL('Returns '!I171:I230,'Returns '!M171:M230)</f>
        <v>0.73593054230224808</v>
      </c>
      <c r="D230" s="21">
        <f>CORREL('Returns '!K171:K230,'Returns '!N171:N230)</f>
        <v>0.75374362239471959</v>
      </c>
    </row>
    <row r="231" spans="1:4" x14ac:dyDescent="0.35">
      <c r="A231" s="7">
        <f>returns_pnl[[#This Row],[price_date]]</f>
        <v>45841</v>
      </c>
      <c r="B231" s="21">
        <f>CORREL('Returns '!I172:I231,'Returns '!J172:J231)</f>
        <v>0.77636891305810596</v>
      </c>
      <c r="C231" s="21">
        <f>CORREL('Returns '!I172:I231,'Returns '!M172:M231)</f>
        <v>0.74689103247285327</v>
      </c>
      <c r="D231" s="21">
        <f>CORREL('Returns '!K172:K231,'Returns '!N172:N231)</f>
        <v>0.75214882465827104</v>
      </c>
    </row>
    <row r="232" spans="1:4" x14ac:dyDescent="0.35">
      <c r="A232" s="7">
        <f>returns_pnl[[#This Row],[price_date]]</f>
        <v>45845</v>
      </c>
      <c r="B232" s="21">
        <f>CORREL('Returns '!I173:I232,'Returns '!J173:J232)</f>
        <v>0.79853612199120727</v>
      </c>
      <c r="C232" s="21">
        <f>CORREL('Returns '!I173:I232,'Returns '!M173:M232)</f>
        <v>0.75410741712732487</v>
      </c>
      <c r="D232" s="21">
        <f>CORREL('Returns '!K173:K232,'Returns '!N173:N232)</f>
        <v>0.75034551009655259</v>
      </c>
    </row>
    <row r="233" spans="1:4" x14ac:dyDescent="0.35">
      <c r="A233" s="7">
        <f>returns_pnl[[#This Row],[price_date]]</f>
        <v>45846</v>
      </c>
      <c r="B233" s="21">
        <f>CORREL('Returns '!I174:I233,'Returns '!J174:J233)</f>
        <v>0.60704234488399789</v>
      </c>
      <c r="C233" s="21">
        <f>CORREL('Returns '!I174:I233,'Returns '!M174:M233)</f>
        <v>0.59247987493758525</v>
      </c>
      <c r="D233" s="21">
        <f>CORREL('Returns '!K174:K233,'Returns '!N174:N233)</f>
        <v>0.6124530313273493</v>
      </c>
    </row>
    <row r="234" spans="1:4" x14ac:dyDescent="0.35">
      <c r="A234" s="7">
        <f>returns_pnl[[#This Row],[price_date]]</f>
        <v>45847</v>
      </c>
      <c r="B234" s="21">
        <f>CORREL('Returns '!I175:I234,'Returns '!J175:J234)</f>
        <v>0.53204437184521791</v>
      </c>
      <c r="C234" s="21">
        <f>CORREL('Returns '!I175:I234,'Returns '!M175:M234)</f>
        <v>0.50362822244572714</v>
      </c>
      <c r="D234" s="21">
        <f>CORREL('Returns '!K175:K234,'Returns '!N175:N234)</f>
        <v>0.58633209406814024</v>
      </c>
    </row>
    <row r="235" spans="1:4" x14ac:dyDescent="0.35">
      <c r="A235" s="7">
        <f>returns_pnl[[#This Row],[price_date]]</f>
        <v>45848</v>
      </c>
      <c r="B235" s="21">
        <f>CORREL('Returns '!I176:I235,'Returns '!J176:J235)</f>
        <v>0.48063927409108609</v>
      </c>
      <c r="C235" s="21">
        <f>CORREL('Returns '!I176:I235,'Returns '!M176:M235)</f>
        <v>0.51085801585601665</v>
      </c>
      <c r="D235" s="21">
        <f>CORREL('Returns '!K176:K235,'Returns '!N176:N235)</f>
        <v>0.56353121331997813</v>
      </c>
    </row>
    <row r="236" spans="1:4" x14ac:dyDescent="0.35">
      <c r="A236" s="7">
        <f>returns_pnl[[#This Row],[price_date]]</f>
        <v>45849</v>
      </c>
      <c r="B236" s="21">
        <f>CORREL('Returns '!I177:I236,'Returns '!J177:J236)</f>
        <v>0.48593994582338113</v>
      </c>
      <c r="C236" s="21">
        <f>CORREL('Returns '!I177:I236,'Returns '!M177:M236)</f>
        <v>0.51240733714805053</v>
      </c>
      <c r="D236" s="21">
        <f>CORREL('Returns '!K177:K236,'Returns '!N177:N236)</f>
        <v>0.5776635448373546</v>
      </c>
    </row>
    <row r="237" spans="1:4" x14ac:dyDescent="0.35">
      <c r="A237" s="7">
        <f>returns_pnl[[#This Row],[price_date]]</f>
        <v>45852</v>
      </c>
      <c r="B237" s="21">
        <f>CORREL('Returns '!I178:I237,'Returns '!J178:J237)</f>
        <v>0.4864040822204993</v>
      </c>
      <c r="C237" s="21">
        <f>CORREL('Returns '!I178:I237,'Returns '!M178:M237)</f>
        <v>0.51366079997086278</v>
      </c>
      <c r="D237" s="21">
        <f>CORREL('Returns '!K178:K237,'Returns '!N178:N237)</f>
        <v>0.57712870177763587</v>
      </c>
    </row>
    <row r="238" spans="1:4" x14ac:dyDescent="0.35">
      <c r="A238" s="7">
        <f>returns_pnl[[#This Row],[price_date]]</f>
        <v>45853</v>
      </c>
      <c r="B238" s="21">
        <f>CORREL('Returns '!I179:I238,'Returns '!J179:J238)</f>
        <v>0.45740851013989425</v>
      </c>
      <c r="C238" s="21">
        <f>CORREL('Returns '!I179:I238,'Returns '!M179:M238)</f>
        <v>0.48214678597424582</v>
      </c>
      <c r="D238" s="21">
        <f>CORREL('Returns '!K179:K238,'Returns '!N179:N238)</f>
        <v>0.57074994807239998</v>
      </c>
    </row>
    <row r="239" spans="1:4" x14ac:dyDescent="0.35">
      <c r="A239" s="7">
        <f>returns_pnl[[#This Row],[price_date]]</f>
        <v>45854</v>
      </c>
      <c r="B239" s="21">
        <f>CORREL('Returns '!I180:I239,'Returns '!J180:J239)</f>
        <v>0.44259516195499654</v>
      </c>
      <c r="C239" s="21">
        <f>CORREL('Returns '!I180:I239,'Returns '!M180:M239)</f>
        <v>0.46646447128899066</v>
      </c>
      <c r="D239" s="21">
        <f>CORREL('Returns '!K180:K239,'Returns '!N180:N239)</f>
        <v>0.56800308566216418</v>
      </c>
    </row>
    <row r="240" spans="1:4" x14ac:dyDescent="0.35">
      <c r="A240" s="7">
        <f>returns_pnl[[#This Row],[price_date]]</f>
        <v>45855</v>
      </c>
      <c r="B240" s="21">
        <f>CORREL('Returns '!I181:I240,'Returns '!J181:J240)</f>
        <v>0.41847634223678132</v>
      </c>
      <c r="C240" s="21">
        <f>CORREL('Returns '!I181:I240,'Returns '!M181:M240)</f>
        <v>0.44676197384582317</v>
      </c>
      <c r="D240" s="21">
        <f>CORREL('Returns '!K181:K240,'Returns '!N181:N240)</f>
        <v>0.52889768534871218</v>
      </c>
    </row>
    <row r="241" spans="1:4" x14ac:dyDescent="0.35">
      <c r="A241" s="7">
        <f>returns_pnl[[#This Row],[price_date]]</f>
        <v>45856</v>
      </c>
      <c r="B241" s="21">
        <f>CORREL('Returns '!I182:I241,'Returns '!J182:J241)</f>
        <v>0.43113918389018857</v>
      </c>
      <c r="C241" s="21">
        <f>CORREL('Returns '!I182:I241,'Returns '!M182:M241)</f>
        <v>0.42196686291241409</v>
      </c>
      <c r="D241" s="21">
        <f>CORREL('Returns '!K182:K241,'Returns '!N182:N241)</f>
        <v>0.47650195969321935</v>
      </c>
    </row>
    <row r="242" spans="1:4" x14ac:dyDescent="0.35">
      <c r="A242" s="7">
        <f>returns_pnl[[#This Row],[price_date]]</f>
        <v>45859</v>
      </c>
      <c r="B242" s="21">
        <f>CORREL('Returns '!I183:I242,'Returns '!J183:J242)</f>
        <v>0.40422148815766856</v>
      </c>
      <c r="C242" s="21">
        <f>CORREL('Returns '!I183:I242,'Returns '!M183:M242)</f>
        <v>0.40017177270657689</v>
      </c>
      <c r="D242" s="21">
        <f>CORREL('Returns '!K183:K242,'Returns '!N183:N242)</f>
        <v>0.45893878038620428</v>
      </c>
    </row>
    <row r="243" spans="1:4" x14ac:dyDescent="0.35">
      <c r="A243" s="7">
        <f>returns_pnl[[#This Row],[price_date]]</f>
        <v>45860</v>
      </c>
      <c r="B243" s="21">
        <f>CORREL('Returns '!I184:I243,'Returns '!J184:J243)</f>
        <v>0.38603414123714541</v>
      </c>
      <c r="C243" s="21">
        <f>CORREL('Returns '!I184:I243,'Returns '!M184:M243)</f>
        <v>0.37912066680448286</v>
      </c>
      <c r="D243" s="21">
        <f>CORREL('Returns '!K184:K243,'Returns '!N184:N243)</f>
        <v>0.46273153765896829</v>
      </c>
    </row>
    <row r="244" spans="1:4" x14ac:dyDescent="0.35">
      <c r="A244" s="7">
        <f>returns_pnl[[#This Row],[price_date]]</f>
        <v>45861</v>
      </c>
      <c r="B244" s="21">
        <f>CORREL('Returns '!I185:I244,'Returns '!J185:J244)</f>
        <v>0.38562170556100972</v>
      </c>
      <c r="C244" s="21">
        <f>CORREL('Returns '!I185:I244,'Returns '!M185:M244)</f>
        <v>0.3776578584224296</v>
      </c>
      <c r="D244" s="21">
        <f>CORREL('Returns '!K185:K244,'Returns '!N185:N244)</f>
        <v>0.46734365566910485</v>
      </c>
    </row>
    <row r="245" spans="1:4" x14ac:dyDescent="0.35">
      <c r="A245" s="7">
        <f>returns_pnl[[#This Row],[price_date]]</f>
        <v>45862</v>
      </c>
      <c r="B245" s="21">
        <f>CORREL('Returns '!I186:I245,'Returns '!J186:J245)</f>
        <v>0.38713894467655063</v>
      </c>
      <c r="C245" s="21">
        <f>CORREL('Returns '!I186:I245,'Returns '!M186:M245)</f>
        <v>0.37735107340190099</v>
      </c>
      <c r="D245" s="21">
        <f>CORREL('Returns '!K186:K245,'Returns '!N186:N245)</f>
        <v>0.4700558946298935</v>
      </c>
    </row>
    <row r="246" spans="1:4" x14ac:dyDescent="0.35">
      <c r="A246" s="7">
        <f>returns_pnl[[#This Row],[price_date]]</f>
        <v>45863</v>
      </c>
      <c r="B246" s="21">
        <f>CORREL('Returns '!I187:I246,'Returns '!J187:J246)</f>
        <v>0.38109888278685061</v>
      </c>
      <c r="C246" s="21">
        <f>CORREL('Returns '!I187:I246,'Returns '!M187:M246)</f>
        <v>0.3747077333423996</v>
      </c>
      <c r="D246" s="21">
        <f>CORREL('Returns '!K187:K246,'Returns '!N187:N246)</f>
        <v>0.47139209383914132</v>
      </c>
    </row>
    <row r="247" spans="1:4" x14ac:dyDescent="0.35">
      <c r="A247" s="7">
        <f>returns_pnl[[#This Row],[price_date]]</f>
        <v>45866</v>
      </c>
      <c r="B247" s="21">
        <f>CORREL('Returns '!I188:I247,'Returns '!J188:J247)</f>
        <v>0.3830037643863809</v>
      </c>
      <c r="C247" s="21">
        <f>CORREL('Returns '!I188:I247,'Returns '!M188:M247)</f>
        <v>0.38202857185647471</v>
      </c>
      <c r="D247" s="21">
        <f>CORREL('Returns '!K188:K247,'Returns '!N188:N247)</f>
        <v>0.48026090134414989</v>
      </c>
    </row>
    <row r="248" spans="1:4" x14ac:dyDescent="0.35">
      <c r="A248" s="7">
        <f>returns_pnl[[#This Row],[price_date]]</f>
        <v>45867</v>
      </c>
      <c r="B248" s="21">
        <f>CORREL('Returns '!I189:I248,'Returns '!J189:J248)</f>
        <v>0.39778600885936344</v>
      </c>
      <c r="C248" s="21">
        <f>CORREL('Returns '!I189:I248,'Returns '!M189:M248)</f>
        <v>0.40259508664933508</v>
      </c>
      <c r="D248" s="21">
        <f>CORREL('Returns '!K189:K248,'Returns '!N189:N248)</f>
        <v>0.49158152496100038</v>
      </c>
    </row>
    <row r="249" spans="1:4" x14ac:dyDescent="0.35">
      <c r="A249" s="7">
        <f>returns_pnl[[#This Row],[price_date]]</f>
        <v>45868</v>
      </c>
      <c r="B249" s="21">
        <f>CORREL('Returns '!I190:I249,'Returns '!J190:J249)</f>
        <v>0.39363164242384541</v>
      </c>
      <c r="C249" s="21">
        <f>CORREL('Returns '!I190:I249,'Returns '!M190:M249)</f>
        <v>0.38722271774560202</v>
      </c>
      <c r="D249" s="21">
        <f>CORREL('Returns '!K190:K249,'Returns '!N190:N249)</f>
        <v>0.47194109451238647</v>
      </c>
    </row>
    <row r="250" spans="1:4" x14ac:dyDescent="0.35">
      <c r="A250" s="7">
        <f>returns_pnl[[#This Row],[price_date]]</f>
        <v>45869</v>
      </c>
      <c r="B250" s="21">
        <f>CORREL('Returns '!I191:I250,'Returns '!J191:J250)</f>
        <v>0.42054477486323782</v>
      </c>
      <c r="C250" s="21">
        <f>CORREL('Returns '!I191:I250,'Returns '!M191:M250)</f>
        <v>0.39640782769428518</v>
      </c>
      <c r="D250" s="21">
        <f>CORREL('Returns '!K191:K250,'Returns '!N191:N250)</f>
        <v>0.48159229762249733</v>
      </c>
    </row>
    <row r="251" spans="1:4" x14ac:dyDescent="0.35">
      <c r="A251" s="7">
        <f>returns_pnl[[#This Row],[price_date]]</f>
        <v>45870</v>
      </c>
      <c r="B251" s="21">
        <f>CORREL('Returns '!I192:I251,'Returns '!J192:J251)</f>
        <v>0.43213428697022266</v>
      </c>
      <c r="C251" s="21">
        <f>CORREL('Returns '!I192:I251,'Returns '!M192:M251)</f>
        <v>0.42057865781409298</v>
      </c>
      <c r="D251" s="21">
        <f>CORREL('Returns '!K192:K251,'Returns '!N192:N251)</f>
        <v>0.49466778430069019</v>
      </c>
    </row>
    <row r="252" spans="1:4" x14ac:dyDescent="0.35">
      <c r="A252" s="7">
        <f>returns_pnl[[#This Row],[price_date]]</f>
        <v>45873</v>
      </c>
      <c r="B252" s="21">
        <f>CORREL('Returns '!I193:I252,'Returns '!J193:J252)</f>
        <v>0.43873341488749951</v>
      </c>
      <c r="C252" s="21">
        <f>CORREL('Returns '!I193:I252,'Returns '!M193:M252)</f>
        <v>0.46356159694622795</v>
      </c>
      <c r="D252" s="21">
        <f>CORREL('Returns '!K193:K252,'Returns '!N193:N252)</f>
        <v>0.49918621894548715</v>
      </c>
    </row>
    <row r="253" spans="1:4" x14ac:dyDescent="0.35">
      <c r="A253" s="7">
        <f>returns_pnl[[#This Row],[price_date]]</f>
        <v>45874</v>
      </c>
      <c r="B253" s="21">
        <f>CORREL('Returns '!I194:I253,'Returns '!J194:J253)</f>
        <v>0.44730035001645463</v>
      </c>
      <c r="C253" s="21">
        <f>CORREL('Returns '!I194:I253,'Returns '!M194:M253)</f>
        <v>0.46234417387866522</v>
      </c>
      <c r="D253" s="21">
        <f>CORREL('Returns '!K194:K253,'Returns '!N194:N253)</f>
        <v>0.50491709855342959</v>
      </c>
    </row>
    <row r="254" spans="1:4" x14ac:dyDescent="0.35">
      <c r="A254" s="7">
        <f>returns_pnl[[#This Row],[price_date]]</f>
        <v>45875</v>
      </c>
      <c r="B254" s="21">
        <f>CORREL('Returns '!I195:I254,'Returns '!J195:J254)</f>
        <v>0.36843781019347338</v>
      </c>
      <c r="C254" s="21">
        <f>CORREL('Returns '!I195:I254,'Returns '!M195:M254)</f>
        <v>0.46579385175498939</v>
      </c>
      <c r="D254" s="21">
        <f>CORREL('Returns '!K195:K254,'Returns '!N195:N254)</f>
        <v>0.50032085863864417</v>
      </c>
    </row>
    <row r="255" spans="1:4" x14ac:dyDescent="0.35">
      <c r="A255" s="7">
        <f>returns_pnl[[#This Row],[price_date]]</f>
        <v>45876</v>
      </c>
      <c r="B255" s="21">
        <f>CORREL('Returns '!I196:I255,'Returns '!J196:J255)</f>
        <v>0.31822022080739576</v>
      </c>
      <c r="C255" s="21">
        <f>CORREL('Returns '!I196:I255,'Returns '!M196:M255)</f>
        <v>0.42597401091819376</v>
      </c>
      <c r="D255" s="21">
        <f>CORREL('Returns '!K196:K255,'Returns '!N196:N255)</f>
        <v>0.50368891590494391</v>
      </c>
    </row>
    <row r="256" spans="1:4" x14ac:dyDescent="0.35">
      <c r="A256" s="7">
        <f>returns_pnl[[#This Row],[price_date]]</f>
        <v>45877</v>
      </c>
      <c r="B256" s="21">
        <f>CORREL('Returns '!I197:I256,'Returns '!J197:J256)</f>
        <v>0.29111318495740446</v>
      </c>
      <c r="C256" s="21">
        <f>CORREL('Returns '!I197:I256,'Returns '!M197:M256)</f>
        <v>0.42048667197788159</v>
      </c>
      <c r="D256" s="21">
        <f>CORREL('Returns '!K197:K256,'Returns '!N197:N256)</f>
        <v>0.51015076187116937</v>
      </c>
    </row>
    <row r="257" spans="1:4" x14ac:dyDescent="0.35">
      <c r="A257" s="7">
        <f>returns_pnl[[#This Row],[price_date]]</f>
        <v>45880</v>
      </c>
      <c r="B257" s="21">
        <f>CORREL('Returns '!I198:I257,'Returns '!J198:J257)</f>
        <v>0.30590100997457881</v>
      </c>
      <c r="C257" s="21">
        <f>CORREL('Returns '!I198:I257,'Returns '!M198:M257)</f>
        <v>0.42538016550300406</v>
      </c>
      <c r="D257" s="21">
        <f>CORREL('Returns '!K198:K257,'Returns '!N198:N257)</f>
        <v>0.51263292944773742</v>
      </c>
    </row>
    <row r="258" spans="1:4" x14ac:dyDescent="0.35">
      <c r="A258" s="7">
        <f>returns_pnl[[#This Row],[price_date]]</f>
        <v>45881</v>
      </c>
      <c r="B258" s="21">
        <f>CORREL('Returns '!I199:I258,'Returns '!J199:J258)</f>
        <v>0.30849580500501872</v>
      </c>
      <c r="C258" s="21">
        <f>CORREL('Returns '!I199:I258,'Returns '!M199:M258)</f>
        <v>0.42218765379414319</v>
      </c>
      <c r="D258" s="21">
        <f>CORREL('Returns '!K199:K258,'Returns '!N199:N258)</f>
        <v>0.51739313837533329</v>
      </c>
    </row>
    <row r="259" spans="1:4" x14ac:dyDescent="0.35">
      <c r="A259" s="7">
        <f>returns_pnl[[#This Row],[price_date]]</f>
        <v>45882</v>
      </c>
      <c r="B259" s="21">
        <f>CORREL('Returns '!I200:I259,'Returns '!J200:J259)</f>
        <v>0.28601303430793956</v>
      </c>
      <c r="C259" s="21">
        <f>CORREL('Returns '!I200:I259,'Returns '!M200:M259)</f>
        <v>0.4348061500169686</v>
      </c>
      <c r="D259" s="21">
        <f>CORREL('Returns '!K200:K259,'Returns '!N200:N259)</f>
        <v>0.52666082221920807</v>
      </c>
    </row>
    <row r="260" spans="1:4" x14ac:dyDescent="0.35">
      <c r="A260" s="7">
        <f>returns_pnl[[#This Row],[price_date]]</f>
        <v>45883</v>
      </c>
      <c r="B260" s="21">
        <f>CORREL('Returns '!I201:I260,'Returns '!J201:J260)</f>
        <v>0.2882684040688811</v>
      </c>
      <c r="C260" s="21">
        <f>CORREL('Returns '!I201:I260,'Returns '!M201:M260)</f>
        <v>0.42814178506925205</v>
      </c>
      <c r="D260" s="21">
        <f>CORREL('Returns '!K201:K260,'Returns '!N201:N260)</f>
        <v>0.5294688772940046</v>
      </c>
    </row>
    <row r="261" spans="1:4" x14ac:dyDescent="0.35">
      <c r="A261" s="7">
        <f>returns_pnl[[#This Row],[price_date]]</f>
        <v>45884</v>
      </c>
      <c r="B261" s="21">
        <f>CORREL('Returns '!I202:I261,'Returns '!J202:J261)</f>
        <v>0.30151933983710605</v>
      </c>
      <c r="C261" s="21">
        <f>CORREL('Returns '!I202:I261,'Returns '!M202:M261)</f>
        <v>0.43515992552098648</v>
      </c>
      <c r="D261" s="21">
        <f>CORREL('Returns '!K202:K261,'Returns '!N202:N261)</f>
        <v>0.53028569026962669</v>
      </c>
    </row>
    <row r="262" spans="1:4" x14ac:dyDescent="0.35">
      <c r="A262" s="7">
        <f>returns_pnl[[#This Row],[price_date]]</f>
        <v>45887</v>
      </c>
      <c r="B262" s="21">
        <f>CORREL('Returns '!I203:I262,'Returns '!J203:J262)</f>
        <v>0.29768444326790594</v>
      </c>
      <c r="C262" s="21">
        <f>CORREL('Returns '!I203:I262,'Returns '!M203:M262)</f>
        <v>0.42719338826504782</v>
      </c>
      <c r="D262" s="21">
        <f>CORREL('Returns '!K203:K262,'Returns '!N203:N262)</f>
        <v>0.49728659060197461</v>
      </c>
    </row>
    <row r="263" spans="1:4" x14ac:dyDescent="0.35">
      <c r="A263" s="7">
        <f>returns_pnl[[#This Row],[price_date]]</f>
        <v>45888</v>
      </c>
      <c r="B263" s="21">
        <f>CORREL('Returns '!I204:I263,'Returns '!J204:J263)</f>
        <v>0.34959339262244715</v>
      </c>
      <c r="C263" s="21">
        <f>CORREL('Returns '!I204:I263,'Returns '!M204:M263)</f>
        <v>0.48295124465058892</v>
      </c>
      <c r="D263" s="21">
        <f>CORREL('Returns '!K204:K263,'Returns '!N204:N263)</f>
        <v>0.4972094088712577</v>
      </c>
    </row>
    <row r="264" spans="1:4" x14ac:dyDescent="0.35">
      <c r="A264" s="7">
        <f>returns_pnl[[#This Row],[price_date]]</f>
        <v>45889</v>
      </c>
      <c r="B264" s="21">
        <f>CORREL('Returns '!I205:I264,'Returns '!J205:J264)</f>
        <v>0.35188328616200298</v>
      </c>
      <c r="C264" s="21">
        <f>CORREL('Returns '!I205:I264,'Returns '!M205:M264)</f>
        <v>0.4833093724567562</v>
      </c>
      <c r="D264" s="21">
        <f>CORREL('Returns '!K205:K264,'Returns '!N205:N264)</f>
        <v>0.49443609274858896</v>
      </c>
    </row>
    <row r="265" spans="1:4" x14ac:dyDescent="0.35">
      <c r="A265" s="7">
        <f>returns_pnl[[#This Row],[price_date]]</f>
        <v>45890</v>
      </c>
      <c r="B265" s="21">
        <f>CORREL('Returns '!I206:I265,'Returns '!J206:J265)</f>
        <v>0.33868109382994394</v>
      </c>
      <c r="C265" s="21">
        <f>CORREL('Returns '!I206:I265,'Returns '!M206:M265)</f>
        <v>0.46862424595717822</v>
      </c>
      <c r="D265" s="21">
        <f>CORREL('Returns '!K206:K265,'Returns '!N206:N265)</f>
        <v>0.47413383315599322</v>
      </c>
    </row>
    <row r="266" spans="1:4" x14ac:dyDescent="0.35">
      <c r="A266" s="7">
        <f>returns_pnl[[#This Row],[price_date]]</f>
        <v>45891</v>
      </c>
      <c r="B266" s="21">
        <f>CORREL('Returns '!I207:I266,'Returns '!J207:J266)</f>
        <v>0.35358743107362228</v>
      </c>
      <c r="C266" s="21">
        <f>CORREL('Returns '!I207:I266,'Returns '!M207:M266)</f>
        <v>0.47927097517388823</v>
      </c>
      <c r="D266" s="21">
        <f>CORREL('Returns '!K207:K266,'Returns '!N207:N266)</f>
        <v>0.50072379550614154</v>
      </c>
    </row>
    <row r="267" spans="1:4" x14ac:dyDescent="0.35">
      <c r="A267" s="7">
        <f>returns_pnl[[#This Row],[price_date]]</f>
        <v>45894</v>
      </c>
      <c r="B267" s="21">
        <f>CORREL('Returns '!I208:I267,'Returns '!J208:J267)</f>
        <v>0.35401304610317091</v>
      </c>
      <c r="C267" s="21">
        <f>CORREL('Returns '!I208:I267,'Returns '!M208:M267)</f>
        <v>0.47573368405445993</v>
      </c>
      <c r="D267" s="21">
        <f>CORREL('Returns '!K208:K267,'Returns '!N208:N267)</f>
        <v>0.49882002876750398</v>
      </c>
    </row>
    <row r="268" spans="1:4" x14ac:dyDescent="0.35">
      <c r="A268" s="7">
        <f>returns_pnl[[#This Row],[price_date]]</f>
        <v>45895</v>
      </c>
      <c r="B268" s="21">
        <f>CORREL('Returns '!I209:I268,'Returns '!J209:J268)</f>
        <v>0.35647856081365076</v>
      </c>
      <c r="C268" s="21">
        <f>CORREL('Returns '!I209:I268,'Returns '!M209:M268)</f>
        <v>0.46550780727999913</v>
      </c>
      <c r="D268" s="21">
        <f>CORREL('Returns '!K209:K268,'Returns '!N209:N268)</f>
        <v>0.50918307348838765</v>
      </c>
    </row>
    <row r="269" spans="1:4" x14ac:dyDescent="0.35">
      <c r="A269" s="7">
        <f>returns_pnl[[#This Row],[price_date]]</f>
        <v>45896</v>
      </c>
      <c r="B269" s="21">
        <f>CORREL('Returns '!I210:I269,'Returns '!J210:J269)</f>
        <v>0.34278742616374713</v>
      </c>
      <c r="C269" s="21">
        <f>CORREL('Returns '!I210:I269,'Returns '!M210:M269)</f>
        <v>0.46048948005077051</v>
      </c>
      <c r="D269" s="21">
        <f>CORREL('Returns '!K210:K269,'Returns '!N210:N269)</f>
        <v>0.50798867945035242</v>
      </c>
    </row>
    <row r="270" spans="1:4" x14ac:dyDescent="0.35">
      <c r="A270" s="7">
        <f>returns_pnl[[#This Row],[price_date]]</f>
        <v>45897</v>
      </c>
      <c r="B270" s="21">
        <f>CORREL('Returns '!I211:I270,'Returns '!J211:J270)</f>
        <v>0.33220318001134508</v>
      </c>
      <c r="C270" s="21">
        <f>CORREL('Returns '!I211:I270,'Returns '!M211:M270)</f>
        <v>0.45628040588043972</v>
      </c>
      <c r="D270" s="21">
        <f>CORREL('Returns '!K211:K270,'Returns '!N211:N270)</f>
        <v>0.50347361365955534</v>
      </c>
    </row>
    <row r="271" spans="1:4" x14ac:dyDescent="0.35">
      <c r="A271" s="7">
        <f>returns_pnl[[#This Row],[price_date]]</f>
        <v>45898</v>
      </c>
      <c r="B271" s="21">
        <f>CORREL('Returns '!I212:I271,'Returns '!J212:J271)</f>
        <v>0.36252466716051696</v>
      </c>
      <c r="C271" s="21">
        <f>CORREL('Returns '!I212:I271,'Returns '!M212:M271)</f>
        <v>0.46888381478815694</v>
      </c>
      <c r="D271" s="21">
        <f>CORREL('Returns '!K212:K271,'Returns '!N212:N271)</f>
        <v>0.5118857068517465</v>
      </c>
    </row>
    <row r="272" spans="1:4" x14ac:dyDescent="0.35">
      <c r="A272" s="7">
        <f>returns_pnl[[#This Row],[price_date]]</f>
        <v>45902</v>
      </c>
      <c r="B272" s="21">
        <f>CORREL('Returns '!I213:I272,'Returns '!J213:J272)</f>
        <v>0.35977336713876451</v>
      </c>
      <c r="C272" s="21">
        <f>CORREL('Returns '!I213:I272,'Returns '!M213:M272)</f>
        <v>0.4602347849669019</v>
      </c>
      <c r="D272" s="21">
        <f>CORREL('Returns '!K213:K272,'Returns '!N213:N272)</f>
        <v>0.51200508834424396</v>
      </c>
    </row>
    <row r="273" spans="1:4" x14ac:dyDescent="0.35">
      <c r="A273" s="7">
        <f>returns_pnl[[#This Row],[price_date]]</f>
        <v>45903</v>
      </c>
      <c r="B273" s="21">
        <f>CORREL('Returns '!I214:I273,'Returns '!J214:J273)</f>
        <v>0.37751431962441262</v>
      </c>
      <c r="C273" s="21">
        <f>CORREL('Returns '!I214:I273,'Returns '!M214:M273)</f>
        <v>0.4684476499125807</v>
      </c>
      <c r="D273" s="21">
        <f>CORREL('Returns '!K214:K273,'Returns '!N214:N273)</f>
        <v>0.48578322041506422</v>
      </c>
    </row>
    <row r="274" spans="1:4" x14ac:dyDescent="0.35">
      <c r="A274" s="7">
        <f>returns_pnl[[#This Row],[price_date]]</f>
        <v>45904</v>
      </c>
      <c r="B274" s="21">
        <f>CORREL('Returns '!I215:I274,'Returns '!J215:J274)</f>
        <v>0.40293648658891013</v>
      </c>
      <c r="C274" s="21">
        <f>CORREL('Returns '!I215:I274,'Returns '!M215:M274)</f>
        <v>0.46301728758110677</v>
      </c>
      <c r="D274" s="21">
        <f>CORREL('Returns '!K215:K274,'Returns '!N215:N274)</f>
        <v>0.47836467149297407</v>
      </c>
    </row>
    <row r="275" spans="1:4" x14ac:dyDescent="0.35">
      <c r="A275" s="7">
        <f>returns_pnl[[#This Row],[price_date]]</f>
        <v>45905</v>
      </c>
      <c r="B275" s="21">
        <f>CORREL('Returns '!I216:I275,'Returns '!J216:J275)</f>
        <v>0.16286162729914694</v>
      </c>
      <c r="C275" s="21">
        <f>CORREL('Returns '!I216:I275,'Returns '!M216:M275)</f>
        <v>0.45342812685486605</v>
      </c>
      <c r="D275" s="21">
        <f>CORREL('Returns '!K216:K275,'Returns '!N216:N275)</f>
        <v>0.50444563654012042</v>
      </c>
    </row>
    <row r="276" spans="1:4" x14ac:dyDescent="0.35">
      <c r="A276" s="7">
        <f>returns_pnl[[#This Row],[price_date]]</f>
        <v>45908</v>
      </c>
      <c r="B276" s="21">
        <f>CORREL('Returns '!I217:I276,'Returns '!J217:J276)</f>
        <v>0.17782504044027447</v>
      </c>
      <c r="C276" s="21">
        <f>CORREL('Returns '!I217:I276,'Returns '!M217:M276)</f>
        <v>0.4466402103611532</v>
      </c>
      <c r="D276" s="21">
        <f>CORREL('Returns '!K217:K276,'Returns '!N217:N276)</f>
        <v>0.50842521133626273</v>
      </c>
    </row>
    <row r="277" spans="1:4" x14ac:dyDescent="0.35">
      <c r="A277" s="7">
        <f>returns_pnl[[#This Row],[price_date]]</f>
        <v>45909</v>
      </c>
      <c r="B277" s="21">
        <f>CORREL('Returns '!I218:I277,'Returns '!J218:J277)</f>
        <v>0.1605460930932438</v>
      </c>
      <c r="C277" s="21">
        <f>CORREL('Returns '!I218:I277,'Returns '!M218:M277)</f>
        <v>0.46033553941048627</v>
      </c>
      <c r="D277" s="21">
        <f>CORREL('Returns '!K218:K277,'Returns '!N218:N277)</f>
        <v>0.50366847596832176</v>
      </c>
    </row>
    <row r="278" spans="1:4" x14ac:dyDescent="0.35">
      <c r="A278" s="7">
        <f>returns_pnl[[#This Row],[price_date]]</f>
        <v>45910</v>
      </c>
      <c r="B278" s="21">
        <f>CORREL('Returns '!I219:I278,'Returns '!J219:J278)</f>
        <v>0.16301009709759434</v>
      </c>
      <c r="C278" s="21">
        <f>CORREL('Returns '!I219:I278,'Returns '!M219:M278)</f>
        <v>0.45254268204458697</v>
      </c>
      <c r="D278" s="21">
        <f>CORREL('Returns '!K219:K278,'Returns '!N219:N278)</f>
        <v>0.42243424967115495</v>
      </c>
    </row>
    <row r="279" spans="1:4" x14ac:dyDescent="0.35">
      <c r="A279" s="7">
        <f>returns_pnl[[#This Row],[price_date]]</f>
        <v>45911</v>
      </c>
      <c r="B279" s="21">
        <f>CORREL('Returns '!I220:I279,'Returns '!J220:J279)</f>
        <v>0.18009144844255748</v>
      </c>
      <c r="C279" s="21">
        <f>CORREL('Returns '!I220:I279,'Returns '!M220:M279)</f>
        <v>0.42691627329945225</v>
      </c>
      <c r="D279" s="21">
        <f>CORREL('Returns '!K220:K279,'Returns '!N220:N279)</f>
        <v>0.43105756561323638</v>
      </c>
    </row>
    <row r="280" spans="1:4" x14ac:dyDescent="0.35">
      <c r="A280" s="7">
        <f>returns_pnl[[#This Row],[price_date]]</f>
        <v>45912</v>
      </c>
      <c r="B280" s="21">
        <f>CORREL('Returns '!I221:I280,'Returns '!J221:J280)</f>
        <v>0.17899452064769186</v>
      </c>
      <c r="C280" s="21">
        <f>CORREL('Returns '!I221:I280,'Returns '!M221:M280)</f>
        <v>0.42857929919597559</v>
      </c>
      <c r="D280" s="21">
        <f>CORREL('Returns '!K221:K280,'Returns '!N221:N280)</f>
        <v>0.44692410967896579</v>
      </c>
    </row>
    <row r="281" spans="1:4" x14ac:dyDescent="0.35">
      <c r="A281" s="7">
        <f>returns_pnl[[#This Row],[price_date]]</f>
        <v>45915</v>
      </c>
      <c r="B281" s="21">
        <f>CORREL('Returns '!I222:I281,'Returns '!J222:J281)</f>
        <v>0.18044727085173734</v>
      </c>
      <c r="C281" s="21">
        <f>CORREL('Returns '!I222:I281,'Returns '!M222:M281)</f>
        <v>0.45035584659770328</v>
      </c>
      <c r="D281" s="21">
        <f>CORREL('Returns '!K222:K281,'Returns '!N222:N281)</f>
        <v>0.58057810387753139</v>
      </c>
    </row>
    <row r="282" spans="1:4" x14ac:dyDescent="0.35">
      <c r="A282" s="7">
        <f>returns_pnl[[#This Row],[price_date]]</f>
        <v>45916</v>
      </c>
      <c r="B282" s="21">
        <f>CORREL('Returns '!I223:I282,'Returns '!J223:J282)</f>
        <v>0.18560597273888488</v>
      </c>
      <c r="C282" s="21">
        <f>CORREL('Returns '!I223:I282,'Returns '!M223:M282)</f>
        <v>0.44889451162170296</v>
      </c>
      <c r="D282" s="21">
        <f>CORREL('Returns '!K223:K282,'Returns '!N223:N282)</f>
        <v>0.58494319022810315</v>
      </c>
    </row>
    <row r="283" spans="1:4" x14ac:dyDescent="0.35">
      <c r="A283" s="7">
        <f>returns_pnl[[#This Row],[price_date]]</f>
        <v>45917</v>
      </c>
      <c r="B283" s="21">
        <f>CORREL('Returns '!I224:I283,'Returns '!J224:J283)</f>
        <v>0.19202506874291833</v>
      </c>
      <c r="C283" s="21">
        <f>CORREL('Returns '!I224:I283,'Returns '!M224:M283)</f>
        <v>0.44757224167764281</v>
      </c>
      <c r="D283" s="21">
        <f>CORREL('Returns '!K224:K283,'Returns '!N224:N283)</f>
        <v>0.61340229324386375</v>
      </c>
    </row>
    <row r="284" spans="1:4" x14ac:dyDescent="0.35">
      <c r="A284" s="7">
        <f>returns_pnl[[#This Row],[price_date]]</f>
        <v>45918</v>
      </c>
      <c r="B284" s="21">
        <f>CORREL('Returns '!I225:I284,'Returns '!J225:J284)</f>
        <v>0.15059512955700663</v>
      </c>
      <c r="C284" s="21">
        <f>CORREL('Returns '!I225:I284,'Returns '!M225:M284)</f>
        <v>0.39401467306666732</v>
      </c>
      <c r="D284" s="21">
        <f>CORREL('Returns '!K225:K284,'Returns '!N225:N284)</f>
        <v>0.51559600617412726</v>
      </c>
    </row>
    <row r="285" spans="1:4" x14ac:dyDescent="0.35">
      <c r="A285" s="7">
        <f>returns_pnl[[#This Row],[price_date]]</f>
        <v>45919</v>
      </c>
      <c r="B285" s="21">
        <f>CORREL('Returns '!I226:I285,'Returns '!J226:J285)</f>
        <v>0.15457145636598391</v>
      </c>
      <c r="C285" s="21">
        <f>CORREL('Returns '!I226:I285,'Returns '!M226:M285)</f>
        <v>0.39387004806455506</v>
      </c>
      <c r="D285" s="21">
        <f>CORREL('Returns '!K226:K285,'Returns '!N226:N285)</f>
        <v>0.51693685631666875</v>
      </c>
    </row>
    <row r="286" spans="1:4" x14ac:dyDescent="0.35">
      <c r="A286" s="7">
        <f>returns_pnl[[#This Row],[price_date]]</f>
        <v>45922</v>
      </c>
      <c r="B286" s="21">
        <f>CORREL('Returns '!I227:I286,'Returns '!J227:J286)</f>
        <v>0.14643306025954625</v>
      </c>
      <c r="C286" s="21">
        <f>CORREL('Returns '!I227:I286,'Returns '!M227:M286)</f>
        <v>0.40408330839198647</v>
      </c>
      <c r="D286" s="21">
        <f>CORREL('Returns '!K227:K286,'Returns '!N227:N286)</f>
        <v>0.51174161041125588</v>
      </c>
    </row>
    <row r="287" spans="1:4" x14ac:dyDescent="0.35">
      <c r="A287" s="7">
        <f>returns_pnl[[#This Row],[price_date]]</f>
        <v>45923</v>
      </c>
      <c r="B287" s="21">
        <f>CORREL('Returns '!I228:I287,'Returns '!J228:J287)</f>
        <v>0.14580067663859439</v>
      </c>
      <c r="C287" s="21">
        <f>CORREL('Returns '!I228:I287,'Returns '!M228:M287)</f>
        <v>0.4051897751201809</v>
      </c>
      <c r="D287" s="21">
        <f>CORREL('Returns '!K228:K287,'Returns '!N228:N287)</f>
        <v>0.49550368041093651</v>
      </c>
    </row>
    <row r="288" spans="1:4" x14ac:dyDescent="0.35">
      <c r="A288" s="7">
        <f>returns_pnl[[#This Row],[price_date]]</f>
        <v>45924</v>
      </c>
      <c r="B288" s="21">
        <f>CORREL('Returns '!I229:I288,'Returns '!J229:J288)</f>
        <v>0.15477625144044821</v>
      </c>
      <c r="C288" s="21">
        <f>CORREL('Returns '!I229:I288,'Returns '!M229:M288)</f>
        <v>0.38957715342401805</v>
      </c>
      <c r="D288" s="21">
        <f>CORREL('Returns '!K229:K288,'Returns '!N229:N288)</f>
        <v>0.49906611968455666</v>
      </c>
    </row>
    <row r="289" spans="1:4" x14ac:dyDescent="0.35">
      <c r="A289" s="7">
        <f>returns_pnl[[#This Row],[price_date]]</f>
        <v>45925</v>
      </c>
      <c r="B289" s="21">
        <f>CORREL('Returns '!I230:I289,'Returns '!J230:J289)</f>
        <v>0.11196206407343247</v>
      </c>
      <c r="C289" s="21">
        <f>CORREL('Returns '!I230:I289,'Returns '!M230:M289)</f>
        <v>0.38097192179667533</v>
      </c>
      <c r="D289" s="21">
        <f>CORREL('Returns '!K230:K289,'Returns '!N230:N289)</f>
        <v>0.49740379155484787</v>
      </c>
    </row>
    <row r="290" spans="1:4" x14ac:dyDescent="0.35">
      <c r="A290" s="7">
        <f>returns_pnl[[#This Row],[price_date]]</f>
        <v>45926</v>
      </c>
      <c r="B290" s="21">
        <f>CORREL('Returns '!I231:I290,'Returns '!J231:J290)</f>
        <v>0.10947361134911522</v>
      </c>
      <c r="C290" s="21">
        <f>CORREL('Returns '!I231:I290,'Returns '!M231:M290)</f>
        <v>0.39300943035906322</v>
      </c>
      <c r="D290" s="21">
        <f>CORREL('Returns '!K231:K290,'Returns '!N231:N290)</f>
        <v>0.50270777750182793</v>
      </c>
    </row>
    <row r="291" spans="1:4" x14ac:dyDescent="0.35">
      <c r="A291" s="7">
        <f>returns_pnl[[#This Row],[price_date]]</f>
        <v>45929</v>
      </c>
      <c r="B291" s="21">
        <f>CORREL('Returns '!I232:I291,'Returns '!J232:J291)</f>
        <v>0.10642765358392416</v>
      </c>
      <c r="C291" s="21">
        <f>CORREL('Returns '!I232:I291,'Returns '!M232:M291)</f>
        <v>0.39215111632961064</v>
      </c>
      <c r="D291" s="21">
        <f>CORREL('Returns '!K232:K291,'Returns '!N232:N291)</f>
        <v>0.49765855690867072</v>
      </c>
    </row>
    <row r="292" spans="1:4" x14ac:dyDescent="0.35">
      <c r="A292" s="7">
        <f>returns_pnl[[#This Row],[price_date]]</f>
        <v>45930</v>
      </c>
      <c r="B292" s="21">
        <f>CORREL('Returns '!I233:I292,'Returns '!J233:J292)</f>
        <v>0.10259325320247896</v>
      </c>
      <c r="C292" s="21">
        <f>CORREL('Returns '!I233:I292,'Returns '!M233:M292)</f>
        <v>0.37702427698252833</v>
      </c>
      <c r="D292" s="21">
        <f>CORREL('Returns '!K233:K292,'Returns '!N233:N292)</f>
        <v>0.45773628022421592</v>
      </c>
    </row>
    <row r="293" spans="1:4" x14ac:dyDescent="0.35">
      <c r="A293" s="7">
        <f>returns_pnl[[#This Row],[price_date]]</f>
        <v>45931</v>
      </c>
      <c r="B293" s="21">
        <f>CORREL('Returns '!I234:I293,'Returns '!J234:J293)</f>
        <v>0.11129014722485969</v>
      </c>
      <c r="C293" s="21">
        <f>CORREL('Returns '!I234:I293,'Returns '!M234:M293)</f>
        <v>0.37634530609669786</v>
      </c>
      <c r="D293" s="21">
        <f>CORREL('Returns '!K234:K293,'Returns '!N234:N293)</f>
        <v>0.41313491442342909</v>
      </c>
    </row>
    <row r="294" spans="1:4" x14ac:dyDescent="0.35">
      <c r="A294" s="7">
        <f>returns_pnl[[#This Row],[price_date]]</f>
        <v>45932</v>
      </c>
      <c r="B294" s="21">
        <f>CORREL('Returns '!I235:I294,'Returns '!J235:J294)</f>
        <v>0.1188131536710296</v>
      </c>
      <c r="C294" s="21">
        <f>CORREL('Returns '!I235:I294,'Returns '!M235:M294)</f>
        <v>0.3840186662692181</v>
      </c>
      <c r="D294" s="21">
        <f>CORREL('Returns '!K235:K294,'Returns '!N235:N294)</f>
        <v>0.41115374629366552</v>
      </c>
    </row>
    <row r="295" spans="1:4" x14ac:dyDescent="0.35">
      <c r="A295" s="7">
        <f>returns_pnl[[#This Row],[price_date]]</f>
        <v>45933</v>
      </c>
      <c r="B295" s="21">
        <f>CORREL('Returns '!I236:I295,'Returns '!J236:J295)</f>
        <v>0.13535229410738236</v>
      </c>
      <c r="C295" s="21">
        <f>CORREL('Returns '!I236:I295,'Returns '!M236:M295)</f>
        <v>0.3799399239622519</v>
      </c>
      <c r="D295" s="21">
        <f>CORREL('Returns '!K236:K295,'Returns '!N236:N295)</f>
        <v>0.43132810954480977</v>
      </c>
    </row>
    <row r="296" spans="1:4" x14ac:dyDescent="0.35">
      <c r="A296" s="7">
        <f>returns_pnl[[#This Row],[price_date]]</f>
        <v>45936</v>
      </c>
      <c r="B296" s="21">
        <f>CORREL('Returns '!I237:I296,'Returns '!J237:J296)</f>
        <v>3.9973904608890741E-2</v>
      </c>
      <c r="C296" s="21">
        <f>CORREL('Returns '!I237:I296,'Returns '!M237:M296)</f>
        <v>0.32346157920986796</v>
      </c>
      <c r="D296" s="21">
        <f>CORREL('Returns '!K237:K296,'Returns '!N237:N296)</f>
        <v>0.40309396557210708</v>
      </c>
    </row>
    <row r="297" spans="1:4" x14ac:dyDescent="0.35">
      <c r="A297" s="7">
        <f>returns_pnl[[#This Row],[price_date]]</f>
        <v>45937</v>
      </c>
      <c r="B297" s="21">
        <f>CORREL('Returns '!I238:I297,'Returns '!J238:J297)</f>
        <v>3.9395217721712478E-2</v>
      </c>
      <c r="C297" s="21">
        <f>CORREL('Returns '!I238:I297,'Returns '!M238:M297)</f>
        <v>0.31029732265706989</v>
      </c>
      <c r="D297" s="21">
        <f>CORREL('Returns '!K238:K297,'Returns '!N238:N297)</f>
        <v>0.38208550762246968</v>
      </c>
    </row>
    <row r="298" spans="1:4" x14ac:dyDescent="0.35">
      <c r="A298" s="7">
        <f>returns_pnl[[#This Row],[price_date]]</f>
        <v>45938</v>
      </c>
      <c r="B298" s="21">
        <f>CORREL('Returns '!I239:I298,'Returns '!J239:J298)</f>
        <v>6.3880937186728048E-2</v>
      </c>
      <c r="C298" s="21">
        <f>CORREL('Returns '!I239:I298,'Returns '!M239:M298)</f>
        <v>0.36440144852404927</v>
      </c>
      <c r="D298" s="21">
        <f>CORREL('Returns '!K239:K298,'Returns '!N239:N298)</f>
        <v>0.36524261077654063</v>
      </c>
    </row>
    <row r="299" spans="1:4" x14ac:dyDescent="0.35">
      <c r="A299" s="7">
        <f>returns_pnl[[#This Row],[price_date]]</f>
        <v>45939</v>
      </c>
      <c r="B299" s="21">
        <f>CORREL('Returns '!I240:I299,'Returns '!J240:J299)</f>
        <v>6.6965554365736882E-2</v>
      </c>
      <c r="C299" s="21">
        <f>CORREL('Returns '!I240:I299,'Returns '!M240:M299)</f>
        <v>0.37608077742419838</v>
      </c>
      <c r="D299" s="21">
        <f>CORREL('Returns '!K240:K299,'Returns '!N240:N299)</f>
        <v>0.35764833561676312</v>
      </c>
    </row>
    <row r="300" spans="1:4" x14ac:dyDescent="0.35">
      <c r="A300" s="7">
        <f>returns_pnl[[#This Row],[price_date]]</f>
        <v>45940</v>
      </c>
      <c r="B300" s="21">
        <f>CORREL('Returns '!I241:I300,'Returns '!J241:J300)</f>
        <v>0.14200353383525588</v>
      </c>
      <c r="C300" s="21">
        <f>CORREL('Returns '!I241:I300,'Returns '!M241:M300)</f>
        <v>0.40942385046896335</v>
      </c>
      <c r="D300" s="21">
        <f>CORREL('Returns '!K241:K300,'Returns '!N241:N300)</f>
        <v>0.37602008513303808</v>
      </c>
    </row>
    <row r="301" spans="1:4" x14ac:dyDescent="0.35">
      <c r="A301" s="7">
        <f>returns_pnl[[#This Row],[price_date]]</f>
        <v>45943</v>
      </c>
      <c r="B301" s="21">
        <f>CORREL('Returns '!I242:I301,'Returns '!J242:J301)</f>
        <v>0.12484661981588278</v>
      </c>
      <c r="C301" s="21">
        <f>CORREL('Returns '!I242:I301,'Returns '!M242:M301)</f>
        <v>0.41936371037156878</v>
      </c>
      <c r="D301" s="21">
        <f>CORREL('Returns '!K242:K301,'Returns '!N242:N301)</f>
        <v>0.37060228784542631</v>
      </c>
    </row>
    <row r="302" spans="1:4" x14ac:dyDescent="0.35">
      <c r="A302" s="7">
        <f>returns_pnl[[#This Row],[price_date]]</f>
        <v>45944</v>
      </c>
      <c r="B302" s="21">
        <f>CORREL('Returns '!I243:I302,'Returns '!J243:J302)</f>
        <v>0.12353399694971039</v>
      </c>
      <c r="C302" s="21">
        <f>CORREL('Returns '!I243:I302,'Returns '!M243:M302)</f>
        <v>0.41499404026222403</v>
      </c>
      <c r="D302" s="21">
        <f>CORREL('Returns '!K243:K302,'Returns '!N243:N302)</f>
        <v>0.41923497056627745</v>
      </c>
    </row>
    <row r="303" spans="1:4" x14ac:dyDescent="0.35">
      <c r="A303" s="7">
        <f>returns_pnl[[#This Row],[price_date]]</f>
        <v>45945</v>
      </c>
      <c r="B303" s="21">
        <f>CORREL('Returns '!I244:I303,'Returns '!J244:J303)</f>
        <v>0.13003074100624018</v>
      </c>
      <c r="C303" s="21">
        <f>CORREL('Returns '!I244:I303,'Returns '!M244:M303)</f>
        <v>0.42078152894033105</v>
      </c>
      <c r="D303" s="21">
        <f>CORREL('Returns '!K244:K303,'Returns '!N244:N303)</f>
        <v>0.42306065214784849</v>
      </c>
    </row>
    <row r="304" spans="1:4" x14ac:dyDescent="0.35">
      <c r="A304" s="7">
        <f>returns_pnl[[#This Row],[price_date]]</f>
        <v>45946</v>
      </c>
      <c r="B304" s="21">
        <f>CORREL('Returns '!I245:I304,'Returns '!J245:J304)</f>
        <v>0.12552496515597777</v>
      </c>
      <c r="C304" s="21">
        <f>CORREL('Returns '!I245:I304,'Returns '!M245:M304)</f>
        <v>0.42079960839859043</v>
      </c>
      <c r="D304" s="21">
        <f>CORREL('Returns '!K245:K304,'Returns '!N245:N304)</f>
        <v>0.45621737735500534</v>
      </c>
    </row>
    <row r="305" spans="1:4" x14ac:dyDescent="0.35">
      <c r="A305" s="7">
        <f>returns_pnl[[#This Row],[price_date]]</f>
        <v>45947</v>
      </c>
      <c r="B305" s="21">
        <f>CORREL('Returns '!I246:I305,'Returns '!J246:J305)</f>
        <v>0.12583059676654673</v>
      </c>
      <c r="C305" s="21">
        <f>CORREL('Returns '!I246:I305,'Returns '!M246:M305)</f>
        <v>0.42079498938696419</v>
      </c>
      <c r="D305" s="21">
        <f>CORREL('Returns '!K246:K305,'Returns '!N246:N305)</f>
        <v>0.4941246150779981</v>
      </c>
    </row>
    <row r="306" spans="1:4" x14ac:dyDescent="0.35">
      <c r="A306" s="7">
        <f>returns_pnl[[#This Row],[price_date]]</f>
        <v>45950</v>
      </c>
      <c r="B306" s="21">
        <f>CORREL('Returns '!I247:I306,'Returns '!J247:J306)</f>
        <v>0.12401113867099087</v>
      </c>
      <c r="C306" s="21">
        <f>CORREL('Returns '!I247:I306,'Returns '!M247:M306)</f>
        <v>0.41188275062833346</v>
      </c>
      <c r="D306" s="21">
        <f>CORREL('Returns '!K247:K306,'Returns '!N247:N306)</f>
        <v>0.49253883284581668</v>
      </c>
    </row>
    <row r="307" spans="1:4" x14ac:dyDescent="0.35">
      <c r="A307" s="7">
        <f>returns_pnl[[#This Row],[price_date]]</f>
        <v>45951</v>
      </c>
      <c r="B307" s="21">
        <f>CORREL('Returns '!I248:I307,'Returns '!J248:J307)</f>
        <v>0.12378588567529586</v>
      </c>
      <c r="C307" s="21">
        <f>CORREL('Returns '!I248:I307,'Returns '!M248:M307)</f>
        <v>0.40991621658913668</v>
      </c>
      <c r="D307" s="21">
        <f>CORREL('Returns '!K248:K307,'Returns '!N248:N307)</f>
        <v>0.49707755218791244</v>
      </c>
    </row>
    <row r="308" spans="1:4" x14ac:dyDescent="0.35">
      <c r="A308" s="7">
        <f>returns_pnl[[#This Row],[price_date]]</f>
        <v>45952</v>
      </c>
      <c r="B308" s="21">
        <f>CORREL('Returns '!I249:I308,'Returns '!J249:J308)</f>
        <v>0.12636186189234025</v>
      </c>
      <c r="C308" s="21">
        <f>CORREL('Returns '!I249:I308,'Returns '!M249:M308)</f>
        <v>0.41877101456389204</v>
      </c>
      <c r="D308" s="21">
        <f>CORREL('Returns '!K249:K308,'Returns '!N249:N308)</f>
        <v>0.49529987253620944</v>
      </c>
    </row>
    <row r="309" spans="1:4" x14ac:dyDescent="0.35">
      <c r="A309" s="7">
        <f>returns_pnl[[#This Row],[price_date]]</f>
        <v>45953</v>
      </c>
      <c r="B309" s="21">
        <f>CORREL('Returns '!I250:I309,'Returns '!J250:J309)</f>
        <v>0.12703994088257536</v>
      </c>
      <c r="C309" s="21">
        <f>CORREL('Returns '!I250:I309,'Returns '!M250:M309)</f>
        <v>0.4279896829075886</v>
      </c>
      <c r="D309" s="21">
        <f>CORREL('Returns '!K250:K309,'Returns '!N250:N309)</f>
        <v>0.49989805361517475</v>
      </c>
    </row>
    <row r="310" spans="1:4" x14ac:dyDescent="0.35">
      <c r="A310" s="7">
        <f>returns_pnl[[#This Row],[price_date]]</f>
        <v>45954</v>
      </c>
      <c r="B310" s="21">
        <f>CORREL('Returns '!I251:I310,'Returns '!J251:J310)</f>
        <v>0.13845556544789719</v>
      </c>
      <c r="C310" s="21">
        <f>CORREL('Returns '!I251:I310,'Returns '!M251:M310)</f>
        <v>0.42678602368095714</v>
      </c>
      <c r="D310" s="21">
        <f>CORREL('Returns '!K251:K310,'Returns '!N251:N310)</f>
        <v>0.48948548840789297</v>
      </c>
    </row>
    <row r="311" spans="1:4" x14ac:dyDescent="0.35">
      <c r="A311" s="7">
        <f>returns_pnl[[#This Row],[price_date]]</f>
        <v>45957</v>
      </c>
      <c r="B311" s="21">
        <f>CORREL('Returns '!I252:I311,'Returns '!J252:J311)</f>
        <v>0.13444023774185596</v>
      </c>
      <c r="C311" s="21">
        <f>CORREL('Returns '!I252:I311,'Returns '!M252:M311)</f>
        <v>0.42048755824755696</v>
      </c>
      <c r="D311" s="21">
        <f>CORREL('Returns '!K252:K311,'Returns '!N252:N311)</f>
        <v>0.47194713575976494</v>
      </c>
    </row>
    <row r="312" spans="1:4" x14ac:dyDescent="0.35">
      <c r="A312" s="7">
        <f>returns_pnl[[#This Row],[price_date]]</f>
        <v>45958</v>
      </c>
      <c r="B312" s="21">
        <f>CORREL('Returns '!I253:I312,'Returns '!J253:J312)</f>
        <v>0.12203118915418674</v>
      </c>
      <c r="C312" s="21">
        <f>CORREL('Returns '!I253:I312,'Returns '!M253:M312)</f>
        <v>0.41783031405319132</v>
      </c>
      <c r="D312" s="21">
        <f>CORREL('Returns '!K253:K312,'Returns '!N253:N312)</f>
        <v>0.46824312511700988</v>
      </c>
    </row>
    <row r="313" spans="1:4" x14ac:dyDescent="0.35">
      <c r="A313" s="7">
        <f>returns_pnl[[#This Row],[price_date]]</f>
        <v>45959</v>
      </c>
      <c r="B313" s="21">
        <f>CORREL('Returns '!I254:I313,'Returns '!J254:J313)</f>
        <v>0.12238976975630987</v>
      </c>
      <c r="C313" s="21">
        <f>CORREL('Returns '!I254:I313,'Returns '!M254:M313)</f>
        <v>0.41980447958445249</v>
      </c>
      <c r="D313" s="21">
        <f>CORREL('Returns '!K254:K313,'Returns '!N254:N313)</f>
        <v>0.46968992026741457</v>
      </c>
    </row>
    <row r="314" spans="1:4" x14ac:dyDescent="0.35">
      <c r="A314" s="7">
        <f>returns_pnl[[#This Row],[price_date]]</f>
        <v>45960</v>
      </c>
      <c r="B314" s="21">
        <f>CORREL('Returns '!I255:I314,'Returns '!J255:J314)</f>
        <v>0.16507928302604649</v>
      </c>
      <c r="C314" s="21">
        <f>CORREL('Returns '!I255:I314,'Returns '!M255:M314)</f>
        <v>0.41983746203633171</v>
      </c>
      <c r="D314" s="21">
        <f>CORREL('Returns '!K255:K314,'Returns '!N255:N314)</f>
        <v>0.47101062498470669</v>
      </c>
    </row>
    <row r="315" spans="1:4" x14ac:dyDescent="0.35">
      <c r="A315" s="7">
        <f>returns_pnl[[#This Row],[price_date]]</f>
        <v>45961</v>
      </c>
      <c r="B315" s="21">
        <f>CORREL('Returns '!I256:I315,'Returns '!J256:J315)</f>
        <v>0.16486979924728654</v>
      </c>
      <c r="C315" s="21">
        <f>CORREL('Returns '!I256:I315,'Returns '!M256:M315)</f>
        <v>0.41331823214690994</v>
      </c>
      <c r="D315" s="21">
        <f>CORREL('Returns '!K256:K315,'Returns '!N256:N315)</f>
        <v>0.46761376482716566</v>
      </c>
    </row>
    <row r="316" spans="1:4" x14ac:dyDescent="0.35">
      <c r="A316" s="7">
        <f>returns_pnl[[#This Row],[price_date]]</f>
        <v>45964</v>
      </c>
      <c r="B316" s="21">
        <f>CORREL('Returns '!I257:I316,'Returns '!J257:J316)</f>
        <v>0.16220005742261423</v>
      </c>
      <c r="C316" s="21">
        <f>CORREL('Returns '!I257:I316,'Returns '!M257:M316)</f>
        <v>0.40840866157436612</v>
      </c>
      <c r="D316" s="21">
        <f>CORREL('Returns '!K257:K316,'Returns '!N257:N316)</f>
        <v>0.46340663408928617</v>
      </c>
    </row>
    <row r="317" spans="1:4" x14ac:dyDescent="0.35">
      <c r="A317" s="7">
        <f>returns_pnl[[#This Row],[price_date]]</f>
        <v>45965</v>
      </c>
      <c r="B317" s="21">
        <f>CORREL('Returns '!I258:I317,'Returns '!J258:J317)</f>
        <v>0.17710216238226914</v>
      </c>
      <c r="C317" s="21">
        <f>CORREL('Returns '!I258:I317,'Returns '!M258:M317)</f>
        <v>0.4171334926951788</v>
      </c>
      <c r="D317" s="21">
        <f>CORREL('Returns '!K258:K317,'Returns '!N258:N317)</f>
        <v>0.45225721807392738</v>
      </c>
    </row>
    <row r="318" spans="1:4" x14ac:dyDescent="0.35">
      <c r="A318" s="7">
        <f>returns_pnl[[#This Row],[price_date]]</f>
        <v>45966</v>
      </c>
      <c r="B318" s="21">
        <f>CORREL('Returns '!I259:I318,'Returns '!J259:J318)</f>
        <v>0.17877152766284291</v>
      </c>
      <c r="C318" s="21">
        <f>CORREL('Returns '!I259:I318,'Returns '!M259:M318)</f>
        <v>0.41874675956580731</v>
      </c>
      <c r="D318" s="21">
        <f>CORREL('Returns '!K259:K318,'Returns '!N259:N318)</f>
        <v>0.45103701539084357</v>
      </c>
    </row>
    <row r="319" spans="1:4" x14ac:dyDescent="0.35">
      <c r="A319" s="7">
        <f>returns_pnl[[#This Row],[price_date]]</f>
        <v>45967</v>
      </c>
      <c r="B319" s="21">
        <f>CORREL('Returns '!I260:I319,'Returns '!J260:J319)</f>
        <v>0.19729693632285178</v>
      </c>
      <c r="C319" s="21">
        <f>CORREL('Returns '!I260:I319,'Returns '!M260:M319)</f>
        <v>0.40426891640929907</v>
      </c>
      <c r="D319" s="21">
        <f>CORREL('Returns '!K260:K319,'Returns '!N260:N319)</f>
        <v>0.44680692406663103</v>
      </c>
    </row>
    <row r="320" spans="1:4" x14ac:dyDescent="0.35">
      <c r="A320" s="7">
        <f>returns_pnl[[#This Row],[price_date]]</f>
        <v>45968</v>
      </c>
      <c r="B320" s="21">
        <f>CORREL('Returns '!I261:I320,'Returns '!J261:J320)</f>
        <v>0.20373132939158922</v>
      </c>
      <c r="C320" s="21">
        <f>CORREL('Returns '!I261:I320,'Returns '!M261:M320)</f>
        <v>0.40735652358917113</v>
      </c>
      <c r="D320" s="21">
        <f>CORREL('Returns '!K261:K320,'Returns '!N261:N320)</f>
        <v>0.44801677163343456</v>
      </c>
    </row>
    <row r="321" spans="1:4" x14ac:dyDescent="0.35">
      <c r="A321" s="7">
        <f>returns_pnl[[#This Row],[price_date]]</f>
        <v>45971</v>
      </c>
      <c r="B321" s="21">
        <f>CORREL('Returns '!I262:I321,'Returns '!J262:J321)</f>
        <v>0.20818281982308265</v>
      </c>
      <c r="C321" s="21">
        <f>CORREL('Returns '!I262:I321,'Returns '!M262:M321)</f>
        <v>0.40706246663250428</v>
      </c>
      <c r="D321" s="21">
        <f>CORREL('Returns '!K262:K321,'Returns '!N262:N321)</f>
        <v>0.44807753138950812</v>
      </c>
    </row>
    <row r="322" spans="1:4" x14ac:dyDescent="0.35">
      <c r="A322" s="7">
        <f>returns_pnl[[#This Row],[price_date]]</f>
        <v>45972</v>
      </c>
      <c r="B322" s="21">
        <f>CORREL('Returns '!I263:I322,'Returns '!J263:J322)</f>
        <v>0.21434557476184446</v>
      </c>
      <c r="C322" s="21">
        <f>CORREL('Returns '!I263:I322,'Returns '!M263:M322)</f>
        <v>0.41557220525927141</v>
      </c>
      <c r="D322" s="21">
        <f>CORREL('Returns '!K263:K322,'Returns '!N263:N322)</f>
        <v>0.4482792579404814</v>
      </c>
    </row>
    <row r="323" spans="1:4" x14ac:dyDescent="0.35">
      <c r="A323" s="7">
        <f>returns_pnl[[#This Row],[price_date]]</f>
        <v>45973</v>
      </c>
      <c r="B323" s="21">
        <f>CORREL('Returns '!I264:I323,'Returns '!J264:J323)</f>
        <v>0.19105878928186745</v>
      </c>
      <c r="C323" s="21">
        <f>CORREL('Returns '!I264:I323,'Returns '!M264:M323)</f>
        <v>0.37870866534557152</v>
      </c>
      <c r="D323" s="21">
        <f>CORREL('Returns '!K264:K323,'Returns '!N264:N323)</f>
        <v>0.44825426365785442</v>
      </c>
    </row>
    <row r="324" spans="1:4" x14ac:dyDescent="0.35">
      <c r="A324" s="7">
        <f>returns_pnl[[#This Row],[price_date]]</f>
        <v>45974</v>
      </c>
      <c r="B324" s="21">
        <f>CORREL('Returns '!I265:I324,'Returns '!J265:J324)</f>
        <v>0.21129877943318776</v>
      </c>
      <c r="C324" s="21">
        <f>CORREL('Returns '!I265:I324,'Returns '!M265:M324)</f>
        <v>0.38386727521837538</v>
      </c>
      <c r="D324" s="21">
        <f>CORREL('Returns '!K265:K324,'Returns '!N265:N324)</f>
        <v>0.45552239785030529</v>
      </c>
    </row>
    <row r="325" spans="1:4" x14ac:dyDescent="0.35">
      <c r="A325" s="7">
        <f>returns_pnl[[#This Row],[price_date]]</f>
        <v>45975</v>
      </c>
      <c r="B325" s="21">
        <f>CORREL('Returns '!I266:I325,'Returns '!J266:J325)</f>
        <v>0.20911059873170865</v>
      </c>
      <c r="C325" s="21">
        <f>CORREL('Returns '!I266:I325,'Returns '!M266:M325)</f>
        <v>0.38476970491882695</v>
      </c>
      <c r="D325" s="21">
        <f>CORREL('Returns '!K266:K325,'Returns '!N266:N325)</f>
        <v>0.47665598691803962</v>
      </c>
    </row>
    <row r="326" spans="1:4" x14ac:dyDescent="0.35">
      <c r="A326" s="7">
        <f>returns_pnl[[#This Row],[price_date]]</f>
        <v>45978</v>
      </c>
      <c r="B326" s="21">
        <f>CORREL('Returns '!I267:I326,'Returns '!J267:J326)</f>
        <v>0.2072033654425707</v>
      </c>
      <c r="C326" s="21">
        <f>CORREL('Returns '!I267:I326,'Returns '!M267:M326)</f>
        <v>0.38976514547723901</v>
      </c>
      <c r="D326" s="21">
        <f>CORREL('Returns '!K267:K326,'Returns '!N267:N326)</f>
        <v>0.46078684935207315</v>
      </c>
    </row>
    <row r="327" spans="1:4" x14ac:dyDescent="0.35">
      <c r="A327" s="7">
        <f>returns_pnl[[#This Row],[price_date]]</f>
        <v>45979</v>
      </c>
      <c r="B327" s="21">
        <f>CORREL('Returns '!I268:I327,'Returns '!J268:J327)</f>
        <v>0.21065022913418402</v>
      </c>
      <c r="C327" s="21">
        <f>CORREL('Returns '!I268:I327,'Returns '!M268:M327)</f>
        <v>0.40632664947950292</v>
      </c>
      <c r="D327" s="21">
        <f>CORREL('Returns '!K268:K327,'Returns '!N268:N327)</f>
        <v>0.45856328843557181</v>
      </c>
    </row>
    <row r="328" spans="1:4" x14ac:dyDescent="0.35">
      <c r="A328" s="7">
        <f>returns_pnl[[#This Row],[price_date]]</f>
        <v>45980</v>
      </c>
      <c r="B328" s="21">
        <f>CORREL('Returns '!I269:I328,'Returns '!J269:J328)</f>
        <v>0.18935304238193029</v>
      </c>
      <c r="C328" s="21">
        <f>CORREL('Returns '!I269:I328,'Returns '!M269:M328)</f>
        <v>0.39082173067081011</v>
      </c>
      <c r="D328" s="21">
        <f>CORREL('Returns '!K269:K328,'Returns '!N269:N328)</f>
        <v>0.45798164943171521</v>
      </c>
    </row>
    <row r="329" spans="1:4" x14ac:dyDescent="0.35">
      <c r="A329" s="7">
        <f>returns_pnl[[#This Row],[price_date]]</f>
        <v>45981</v>
      </c>
      <c r="B329" s="21">
        <f>CORREL('Returns '!I270:I329,'Returns '!J270:J329)</f>
        <v>0.20747319787503862</v>
      </c>
      <c r="C329" s="21">
        <f>CORREL('Returns '!I270:I329,'Returns '!M270:M329)</f>
        <v>0.41698559716236877</v>
      </c>
      <c r="D329" s="21">
        <f>CORREL('Returns '!K270:K329,'Returns '!N270:N329)</f>
        <v>0.45850739597366086</v>
      </c>
    </row>
    <row r="330" spans="1:4" x14ac:dyDescent="0.35">
      <c r="A330" s="7">
        <f>returns_pnl[[#This Row],[price_date]]</f>
        <v>45982</v>
      </c>
      <c r="B330" s="21">
        <f>CORREL('Returns '!I271:I330,'Returns '!J271:J330)</f>
        <v>0.21023888299802859</v>
      </c>
      <c r="C330" s="21">
        <f>CORREL('Returns '!I271:I330,'Returns '!M271:M330)</f>
        <v>0.41628465073702886</v>
      </c>
      <c r="D330" s="21">
        <f>CORREL('Returns '!K271:K330,'Returns '!N271:N330)</f>
        <v>0.47804065073439406</v>
      </c>
    </row>
    <row r="331" spans="1:4" x14ac:dyDescent="0.35">
      <c r="A331" s="7">
        <f>returns_pnl[[#This Row],[price_date]]</f>
        <v>45985</v>
      </c>
      <c r="B331" s="21">
        <f>CORREL('Returns '!I272:I331,'Returns '!J272:J331)</f>
        <v>0.23305000383418772</v>
      </c>
      <c r="C331" s="21">
        <f>CORREL('Returns '!I272:I331,'Returns '!M272:M331)</f>
        <v>0.46197862569354231</v>
      </c>
      <c r="D331" s="21">
        <f>CORREL('Returns '!K272:K331,'Returns '!N272:N331)</f>
        <v>0.47621543075083944</v>
      </c>
    </row>
    <row r="332" spans="1:4" x14ac:dyDescent="0.35">
      <c r="A332" s="7">
        <f>returns_pnl[[#This Row],[price_date]]</f>
        <v>45986</v>
      </c>
      <c r="B332" s="21">
        <f>CORREL('Returns '!I273:I332,'Returns '!J273:J332)</f>
        <v>0.22380054161545559</v>
      </c>
      <c r="C332" s="21">
        <f>CORREL('Returns '!I273:I332,'Returns '!M273:M332)</f>
        <v>0.46626326840438898</v>
      </c>
      <c r="D332" s="21">
        <f>CORREL('Returns '!K273:K332,'Returns '!N273:N332)</f>
        <v>0.4885930234387153</v>
      </c>
    </row>
    <row r="333" spans="1:4" x14ac:dyDescent="0.35">
      <c r="A333" s="7">
        <f>returns_pnl[[#This Row],[price_date]]</f>
        <v>45987</v>
      </c>
      <c r="B333" s="21">
        <f>CORREL('Returns '!I274:I333,'Returns '!J274:J333)</f>
        <v>0.23217429425762617</v>
      </c>
      <c r="C333" s="21">
        <f>CORREL('Returns '!I274:I333,'Returns '!M274:M333)</f>
        <v>0.47633594254183342</v>
      </c>
      <c r="D333" s="21">
        <f>CORREL('Returns '!K274:K333,'Returns '!N274:N333)</f>
        <v>0.50382332489741577</v>
      </c>
    </row>
    <row r="334" spans="1:4" x14ac:dyDescent="0.35">
      <c r="A334" s="7">
        <f>returns_pnl[[#This Row],[price_date]]</f>
        <v>45989</v>
      </c>
      <c r="B334" s="21">
        <f>CORREL('Returns '!I275:I334,'Returns '!J275:J334)</f>
        <v>0.23355455099157654</v>
      </c>
      <c r="C334" s="21">
        <f>CORREL('Returns '!I275:I334,'Returns '!M275:M334)</f>
        <v>0.48072488205446284</v>
      </c>
      <c r="D334" s="21">
        <f>CORREL('Returns '!K275:K334,'Returns '!N275:N334)</f>
        <v>0.50793189630870006</v>
      </c>
    </row>
    <row r="335" spans="1:4" x14ac:dyDescent="0.35">
      <c r="A335" s="7">
        <f>returns_pnl[[#This Row],[price_date]]</f>
        <v>45992</v>
      </c>
      <c r="B335" s="21">
        <f>CORREL('Returns '!I276:I335,'Returns '!J276:J335)</f>
        <v>0.32129356742366394</v>
      </c>
      <c r="C335" s="21">
        <f>CORREL('Returns '!I276:I335,'Returns '!M276:M335)</f>
        <v>0.47682131710676801</v>
      </c>
      <c r="D335" s="21">
        <f>CORREL('Returns '!K276:K335,'Returns '!N276:N335)</f>
        <v>0.50539079285474864</v>
      </c>
    </row>
    <row r="336" spans="1:4" x14ac:dyDescent="0.35">
      <c r="A336" s="7">
        <f>returns_pnl[[#This Row],[price_date]]</f>
        <v>45993</v>
      </c>
      <c r="B336" s="21">
        <f>CORREL('Returns '!I277:I336,'Returns '!J277:J336)</f>
        <v>0.32849385040560197</v>
      </c>
      <c r="C336" s="21">
        <f>CORREL('Returns '!I277:I336,'Returns '!M277:M336)</f>
        <v>0.47777832383461183</v>
      </c>
      <c r="D336" s="21">
        <f>CORREL('Returns '!K277:K336,'Returns '!N277:N336)</f>
        <v>0.50500188813575364</v>
      </c>
    </row>
    <row r="337" spans="1:4" x14ac:dyDescent="0.35">
      <c r="A337" s="7">
        <f>returns_pnl[[#This Row],[price_date]]</f>
        <v>45994</v>
      </c>
      <c r="B337" s="21">
        <f>CORREL('Returns '!I278:I337,'Returns '!J278:J337)</f>
        <v>0.33823776332438527</v>
      </c>
      <c r="C337" s="21">
        <f>CORREL('Returns '!I278:I337,'Returns '!M278:M337)</f>
        <v>0.46200805192615879</v>
      </c>
      <c r="D337" s="21">
        <f>CORREL('Returns '!K278:K337,'Returns '!N278:N337)</f>
        <v>0.50488251189075717</v>
      </c>
    </row>
    <row r="338" spans="1:4" x14ac:dyDescent="0.35">
      <c r="A338" s="7">
        <f>returns_pnl[[#This Row],[price_date]]</f>
        <v>45995</v>
      </c>
      <c r="B338" s="21">
        <f>CORREL('Returns '!I279:I338,'Returns '!J279:J338)</f>
        <v>0.34886389592110573</v>
      </c>
      <c r="C338" s="21">
        <f>CORREL('Returns '!I279:I338,'Returns '!M279:M338)</f>
        <v>0.46421843486265613</v>
      </c>
      <c r="D338" s="21">
        <f>CORREL('Returns '!K279:K338,'Returns '!N279:N338)</f>
        <v>0.50062649339887089</v>
      </c>
    </row>
    <row r="339" spans="1:4" x14ac:dyDescent="0.35">
      <c r="A339" s="7">
        <f>returns_pnl[[#This Row],[price_date]]</f>
        <v>45996</v>
      </c>
      <c r="B339" s="21">
        <f>CORREL('Returns '!I280:I339,'Returns '!J280:J339)</f>
        <v>0.34108508834410339</v>
      </c>
      <c r="C339" s="21">
        <f>CORREL('Returns '!I280:I339,'Returns '!M280:M339)</f>
        <v>0.46189205561904645</v>
      </c>
      <c r="D339" s="21">
        <f>CORREL('Returns '!K280:K339,'Returns '!N280:N339)</f>
        <v>0.47729813880146826</v>
      </c>
    </row>
    <row r="340" spans="1:4" x14ac:dyDescent="0.35">
      <c r="A340" s="7">
        <f>returns_pnl[[#This Row],[price_date]]</f>
        <v>45999</v>
      </c>
      <c r="B340" s="21">
        <f>CORREL('Returns '!I281:I340,'Returns '!J281:J340)</f>
        <v>0.34149930088808322</v>
      </c>
      <c r="C340" s="21">
        <f>CORREL('Returns '!I281:I340,'Returns '!M281:M340)</f>
        <v>0.437221292901744</v>
      </c>
      <c r="D340" s="21">
        <f>CORREL('Returns '!K281:K340,'Returns '!N281:N340)</f>
        <v>0.48412800709480819</v>
      </c>
    </row>
    <row r="341" spans="1:4" x14ac:dyDescent="0.35">
      <c r="A341" s="7">
        <f>returns_pnl[[#This Row],[price_date]]</f>
        <v>46000</v>
      </c>
      <c r="B341" s="21">
        <f>CORREL('Returns '!I282:I341,'Returns '!J282:J341)</f>
        <v>0.33979688779482248</v>
      </c>
      <c r="C341" s="21">
        <f>CORREL('Returns '!I282:I341,'Returns '!M282:M341)</f>
        <v>0.43500552593324254</v>
      </c>
      <c r="D341" s="21">
        <f>CORREL('Returns '!K282:K341,'Returns '!N282:N341)</f>
        <v>0.48437104185347452</v>
      </c>
    </row>
    <row r="342" spans="1:4" x14ac:dyDescent="0.35">
      <c r="A342" s="7">
        <f>returns_pnl[[#This Row],[price_date]]</f>
        <v>46001</v>
      </c>
      <c r="B342" s="21">
        <f>CORREL('Returns '!I283:I342,'Returns '!J283:J342)</f>
        <v>0.33675577871817475</v>
      </c>
      <c r="C342" s="21">
        <f>CORREL('Returns '!I283:I342,'Returns '!M283:M342)</f>
        <v>0.43157010657473843</v>
      </c>
      <c r="D342" s="21">
        <f>CORREL('Returns '!K283:K342,'Returns '!N283:N342)</f>
        <v>0.46847417422066651</v>
      </c>
    </row>
    <row r="343" spans="1:4" x14ac:dyDescent="0.35">
      <c r="A343" s="7">
        <f>returns_pnl[[#This Row],[price_date]]</f>
        <v>46002</v>
      </c>
      <c r="B343" s="21">
        <f>CORREL('Returns '!I284:I343,'Returns '!J284:J343)</f>
        <v>0.33573177110127816</v>
      </c>
      <c r="C343" s="21">
        <f>CORREL('Returns '!I284:I343,'Returns '!M284:M343)</f>
        <v>0.43575348376860945</v>
      </c>
      <c r="D343" s="21">
        <f>CORREL('Returns '!K284:K343,'Returns '!N284:N343)</f>
        <v>0.45284186724737402</v>
      </c>
    </row>
    <row r="344" spans="1:4" x14ac:dyDescent="0.35">
      <c r="A344" s="7">
        <f>returns_pnl[[#This Row],[price_date]]</f>
        <v>46003</v>
      </c>
      <c r="B344" s="21">
        <f>CORREL('Returns '!I285:I344,'Returns '!J285:J344)</f>
        <v>0.36143899355119796</v>
      </c>
      <c r="C344" s="21">
        <f>CORREL('Returns '!I285:I344,'Returns '!M285:M344)</f>
        <v>0.46308616871971958</v>
      </c>
      <c r="D344" s="21">
        <f>CORREL('Returns '!K285:K344,'Returns '!N285:N344)</f>
        <v>0.48897884744723458</v>
      </c>
    </row>
    <row r="345" spans="1:4" x14ac:dyDescent="0.35">
      <c r="A345" s="7">
        <f>returns_pnl[[#This Row],[price_date]]</f>
        <v>46006</v>
      </c>
      <c r="B345" s="21">
        <f>CORREL('Returns '!I286:I345,'Returns '!J286:J345)</f>
        <v>0.36426088704661758</v>
      </c>
      <c r="C345" s="21">
        <f>CORREL('Returns '!I286:I345,'Returns '!M286:M345)</f>
        <v>0.46318985126878309</v>
      </c>
      <c r="D345" s="21">
        <f>CORREL('Returns '!K286:K345,'Returns '!N286:N345)</f>
        <v>0.4944243718597906</v>
      </c>
    </row>
    <row r="346" spans="1:4" x14ac:dyDescent="0.35">
      <c r="A346" s="7">
        <f>returns_pnl[[#This Row],[price_date]]</f>
        <v>46007</v>
      </c>
      <c r="B346" s="21">
        <f>CORREL('Returns '!I287:I346,'Returns '!J287:J346)</f>
        <v>0.36725899196054634</v>
      </c>
      <c r="C346" s="21">
        <f>CORREL('Returns '!I287:I346,'Returns '!M287:M346)</f>
        <v>0.46245820186739883</v>
      </c>
      <c r="D346" s="21">
        <f>CORREL('Returns '!K287:K346,'Returns '!N287:N346)</f>
        <v>0.49893485680097294</v>
      </c>
    </row>
    <row r="347" spans="1:4" x14ac:dyDescent="0.35">
      <c r="A347" s="7">
        <f>returns_pnl[[#This Row],[price_date]]</f>
        <v>46008</v>
      </c>
      <c r="B347" s="21">
        <f>CORREL('Returns '!I288:I347,'Returns '!J288:J347)</f>
        <v>0.38435557373572377</v>
      </c>
      <c r="C347" s="21">
        <f>CORREL('Returns '!I288:I347,'Returns '!M288:M347)</f>
        <v>0.47172012683811104</v>
      </c>
      <c r="D347" s="21">
        <f>CORREL('Returns '!K288:K347,'Returns '!N288:N347)</f>
        <v>0.50479132175681485</v>
      </c>
    </row>
    <row r="348" spans="1:4" x14ac:dyDescent="0.35">
      <c r="A348" s="7">
        <f>returns_pnl[[#This Row],[price_date]]</f>
        <v>46009</v>
      </c>
      <c r="B348" s="21">
        <f>CORREL('Returns '!I289:I348,'Returns '!J289:J348)</f>
        <v>0.3851471719933523</v>
      </c>
      <c r="C348" s="21">
        <f>CORREL('Returns '!I289:I348,'Returns '!M289:M348)</f>
        <v>0.49052213904142694</v>
      </c>
      <c r="D348" s="21">
        <f>CORREL('Returns '!K289:K348,'Returns '!N289:N348)</f>
        <v>0.50374988780347929</v>
      </c>
    </row>
    <row r="349" spans="1:4" x14ac:dyDescent="0.35">
      <c r="A349" s="7">
        <f>returns_pnl[[#This Row],[price_date]]</f>
        <v>46010</v>
      </c>
      <c r="B349" s="21">
        <f>CORREL('Returns '!I290:I349,'Returns '!J290:J349)</f>
        <v>0.39607163510182897</v>
      </c>
      <c r="C349" s="21">
        <f>CORREL('Returns '!I290:I349,'Returns '!M290:M349)</f>
        <v>0.48996859894928546</v>
      </c>
      <c r="D349" s="21">
        <f>CORREL('Returns '!K290:K349,'Returns '!N290:N349)</f>
        <v>0.5035535709937764</v>
      </c>
    </row>
    <row r="350" spans="1:4" x14ac:dyDescent="0.35">
      <c r="A350" s="7">
        <f>returns_pnl[[#This Row],[price_date]]</f>
        <v>46013</v>
      </c>
      <c r="B350" s="21">
        <f>CORREL('Returns '!I291:I350,'Returns '!J291:J350)</f>
        <v>0.39561033146580793</v>
      </c>
      <c r="C350" s="21">
        <f>CORREL('Returns '!I291:I350,'Returns '!M291:M350)</f>
        <v>0.48919224866081495</v>
      </c>
      <c r="D350" s="21">
        <f>CORREL('Returns '!K291:K350,'Returns '!N291:N350)</f>
        <v>0.50622571435666708</v>
      </c>
    </row>
    <row r="351" spans="1:4" x14ac:dyDescent="0.35">
      <c r="A351" s="7">
        <f>returns_pnl[[#This Row],[price_date]]</f>
        <v>46014</v>
      </c>
      <c r="B351" s="21">
        <f>CORREL('Returns '!I292:I351,'Returns '!J292:J351)</f>
        <v>0.39538636177839537</v>
      </c>
      <c r="C351" s="21">
        <f>CORREL('Returns '!I292:I351,'Returns '!M292:M351)</f>
        <v>0.48471111458810695</v>
      </c>
      <c r="D351" s="21">
        <f>CORREL('Returns '!K292:K351,'Returns '!N292:N351)</f>
        <v>0.50790638933339793</v>
      </c>
    </row>
    <row r="352" spans="1:4" x14ac:dyDescent="0.35">
      <c r="A352" s="7">
        <f>returns_pnl[[#This Row],[price_date]]</f>
        <v>46015</v>
      </c>
      <c r="B352" s="21">
        <f>CORREL('Returns '!I293:I352,'Returns '!J293:J352)</f>
        <v>0.39551881207008749</v>
      </c>
      <c r="C352" s="21">
        <f>CORREL('Returns '!I293:I352,'Returns '!M293:M352)</f>
        <v>0.48647657834042246</v>
      </c>
      <c r="D352" s="21">
        <f>CORREL('Returns '!K293:K352,'Returns '!N293:N352)</f>
        <v>0.53040105026900508</v>
      </c>
    </row>
    <row r="353" spans="1:4" x14ac:dyDescent="0.35">
      <c r="A353" s="7">
        <f>returns_pnl[[#This Row],[price_date]]</f>
        <v>46017</v>
      </c>
      <c r="B353" s="21">
        <f>CORREL('Returns '!I294:I353,'Returns '!J294:J353)</f>
        <v>0.39477615604743016</v>
      </c>
      <c r="C353" s="21">
        <f>CORREL('Returns '!I294:I353,'Returns '!M294:M353)</f>
        <v>0.48694145751819312</v>
      </c>
      <c r="D353" s="21">
        <f>CORREL('Returns '!K294:K353,'Returns '!N294:N353)</f>
        <v>0.56272709345035188</v>
      </c>
    </row>
    <row r="354" spans="1:4" x14ac:dyDescent="0.35">
      <c r="A354" s="7">
        <f>returns_pnl[[#This Row],[price_date]]</f>
        <v>46020</v>
      </c>
      <c r="B354" s="21">
        <f>CORREL('Returns '!I295:I354,'Returns '!J295:J354)</f>
        <v>0.39250171381304244</v>
      </c>
      <c r="C354" s="21">
        <f>CORREL('Returns '!I295:I354,'Returns '!M295:M354)</f>
        <v>0.48310964030229436</v>
      </c>
      <c r="D354" s="21">
        <f>CORREL('Returns '!K295:K354,'Returns '!N295:N354)</f>
        <v>0.56256572017192263</v>
      </c>
    </row>
    <row r="355" spans="1:4" x14ac:dyDescent="0.35">
      <c r="A355" s="7">
        <f>returns_pnl[[#This Row],[price_date]]</f>
        <v>46021</v>
      </c>
      <c r="B355" s="21">
        <f>CORREL('Returns '!I296:I355,'Returns '!J296:J355)</f>
        <v>0.39393552939984627</v>
      </c>
      <c r="C355" s="21">
        <f>CORREL('Returns '!I296:I355,'Returns '!M296:M355)</f>
        <v>0.48389175990659178</v>
      </c>
      <c r="D355" s="21">
        <f>CORREL('Returns '!K296:K355,'Returns '!N296:N355)</f>
        <v>0.56971268018509869</v>
      </c>
    </row>
    <row r="356" spans="1:4" x14ac:dyDescent="0.35">
      <c r="A356" s="7">
        <f>returns_pnl[[#This Row],[price_date]]</f>
        <v>46022</v>
      </c>
      <c r="B356" s="21">
        <f>CORREL('Returns '!I297:I356,'Returns '!J297:J356)</f>
        <v>0.5320552016364819</v>
      </c>
      <c r="C356" s="21">
        <f>CORREL('Returns '!I297:I356,'Returns '!M297:M356)</f>
        <v>0.53050905566120554</v>
      </c>
      <c r="D356" s="21">
        <f>CORREL('Returns '!K297:K356,'Returns '!N297:N356)</f>
        <v>0.57377824894031604</v>
      </c>
    </row>
    <row r="357" spans="1:4" x14ac:dyDescent="0.35">
      <c r="A357" s="7">
        <f>returns_pnl[[#This Row],[price_date]]</f>
        <v>46024</v>
      </c>
      <c r="B357" s="21">
        <f>CORREL('Returns '!I298:I357,'Returns '!J298:J357)</f>
        <v>0.53180863002243595</v>
      </c>
      <c r="C357" s="21">
        <f>CORREL('Returns '!I298:I357,'Returns '!M298:M357)</f>
        <v>0.55810989110409825</v>
      </c>
      <c r="D357" s="21">
        <f>CORREL('Returns '!K298:K357,'Returns '!N298:N357)</f>
        <v>0.57986700042954442</v>
      </c>
    </row>
    <row r="358" spans="1:4" x14ac:dyDescent="0.35">
      <c r="A358" s="7">
        <f>returns_pnl[[#This Row],[price_date]]</f>
        <v>46027</v>
      </c>
      <c r="B358" s="21">
        <f>CORREL('Returns '!I299:I358,'Returns '!J299:J358)</f>
        <v>0.53688592154536585</v>
      </c>
      <c r="C358" s="21">
        <f>CORREL('Returns '!I299:I358,'Returns '!M299:M358)</f>
        <v>0.52131423929577247</v>
      </c>
      <c r="D358" s="21">
        <f>CORREL('Returns '!K299:K358,'Returns '!N299:N358)</f>
        <v>0.58961717121753965</v>
      </c>
    </row>
    <row r="359" spans="1:4" x14ac:dyDescent="0.35">
      <c r="A359" s="7">
        <f>returns_pnl[[#This Row],[price_date]]</f>
        <v>46028</v>
      </c>
      <c r="B359" s="21">
        <f>CORREL('Returns '!I300:I359,'Returns '!J300:J359)</f>
        <v>0.53364810423165754</v>
      </c>
      <c r="C359" s="21">
        <f>CORREL('Returns '!I300:I359,'Returns '!M300:M359)</f>
        <v>0.52438786528135306</v>
      </c>
      <c r="D359" s="21">
        <f>CORREL('Returns '!K300:K359,'Returns '!N300:N359)</f>
        <v>0.59526080927758951</v>
      </c>
    </row>
    <row r="360" spans="1:4" x14ac:dyDescent="0.35">
      <c r="A360" s="7">
        <f>returns_pnl[[#This Row],[price_date]]</f>
        <v>46029</v>
      </c>
      <c r="B360" s="21">
        <f>CORREL('Returns '!I301:I360,'Returns '!J301:J360)</f>
        <v>0.50074528985283184</v>
      </c>
      <c r="C360" s="21">
        <f>CORREL('Returns '!I301:I360,'Returns '!M301:M360)</f>
        <v>0.50056358575841631</v>
      </c>
      <c r="D360" s="21">
        <f>CORREL('Returns '!K301:K360,'Returns '!N301:N360)</f>
        <v>0.59063246828438332</v>
      </c>
    </row>
    <row r="361" spans="1:4" x14ac:dyDescent="0.35">
      <c r="A361" s="7">
        <f>returns_pnl[[#This Row],[price_date]]</f>
        <v>46030</v>
      </c>
      <c r="B361" s="21">
        <f>CORREL('Returns '!I302:I361,'Returns '!J302:J361)</f>
        <v>0.53933758896244133</v>
      </c>
      <c r="C361" s="21">
        <f>CORREL('Returns '!I302:I361,'Returns '!M302:M361)</f>
        <v>0.50535506586436729</v>
      </c>
      <c r="D361" s="21">
        <f>CORREL('Returns '!K302:K361,'Returns '!N302:N361)</f>
        <v>0.58576633212040918</v>
      </c>
    </row>
    <row r="362" spans="1:4" x14ac:dyDescent="0.35">
      <c r="A362" s="7">
        <f>returns_pnl[[#This Row],[price_date]]</f>
        <v>46031</v>
      </c>
      <c r="B362" s="21">
        <f>CORREL('Returns '!I303:I362,'Returns '!J303:J362)</f>
        <v>0.53890918211677896</v>
      </c>
      <c r="C362" s="21">
        <f>CORREL('Returns '!I303:I362,'Returns '!M303:M362)</f>
        <v>0.51437285970551228</v>
      </c>
      <c r="D362" s="21">
        <f>CORREL('Returns '!K303:K362,'Returns '!N303:N362)</f>
        <v>0.57619094059125042</v>
      </c>
    </row>
    <row r="363" spans="1:4" x14ac:dyDescent="0.35">
      <c r="A363" s="7">
        <f>returns_pnl[[#This Row],[price_date]]</f>
        <v>46034</v>
      </c>
      <c r="B363" s="21">
        <f>CORREL('Returns '!I304:I363,'Returns '!J304:J363)</f>
        <v>0.549047495347326</v>
      </c>
      <c r="C363" s="21">
        <f>CORREL('Returns '!I304:I363,'Returns '!M304:M363)</f>
        <v>0.50477545681197711</v>
      </c>
      <c r="D363" s="21">
        <f>CORREL('Returns '!K304:K363,'Returns '!N304:N363)</f>
        <v>0.59501633374092233</v>
      </c>
    </row>
    <row r="364" spans="1:4" x14ac:dyDescent="0.35">
      <c r="A364" s="7">
        <f>returns_pnl[[#This Row],[price_date]]</f>
        <v>46035</v>
      </c>
      <c r="B364" s="21">
        <f>CORREL('Returns '!I305:I364,'Returns '!J305:J364)</f>
        <v>0.54138775502139369</v>
      </c>
      <c r="C364" s="21">
        <f>CORREL('Returns '!I305:I364,'Returns '!M305:M364)</f>
        <v>0.49041902204355708</v>
      </c>
      <c r="D364" s="21">
        <f>CORREL('Returns '!K305:K364,'Returns '!N305:N364)</f>
        <v>0.53940158057517429</v>
      </c>
    </row>
    <row r="365" spans="1:4" x14ac:dyDescent="0.35">
      <c r="A365" s="7">
        <f>returns_pnl[[#This Row],[price_date]]</f>
        <v>46036</v>
      </c>
      <c r="B365" s="21">
        <f>CORREL('Returns '!I306:I365,'Returns '!J306:J365)</f>
        <v>0.52353680061114771</v>
      </c>
      <c r="C365" s="21">
        <f>CORREL('Returns '!I306:I365,'Returns '!M306:M365)</f>
        <v>0.48419066837293617</v>
      </c>
      <c r="D365" s="21">
        <f>CORREL('Returns '!K306:K365,'Returns '!N306:N365)</f>
        <v>0.52868208429625174</v>
      </c>
    </row>
    <row r="366" spans="1:4" x14ac:dyDescent="0.35">
      <c r="A366" s="7">
        <f>returns_pnl[[#This Row],[price_date]]</f>
        <v>46037</v>
      </c>
      <c r="B366" s="21">
        <f>CORREL('Returns '!I307:I366,'Returns '!J307:J366)</f>
        <v>0.52888577723043928</v>
      </c>
      <c r="C366" s="21">
        <f>CORREL('Returns '!I307:I366,'Returns '!M307:M366)</f>
        <v>0.49678741622080796</v>
      </c>
      <c r="D366" s="21">
        <f>CORREL('Returns '!K307:K366,'Returns '!N307:N366)</f>
        <v>0.52653872257700329</v>
      </c>
    </row>
    <row r="367" spans="1:4" x14ac:dyDescent="0.35">
      <c r="A367" s="7">
        <f>returns_pnl[[#This Row],[price_date]]</f>
        <v>46038</v>
      </c>
      <c r="B367" s="21">
        <f>CORREL('Returns '!I308:I367,'Returns '!J308:J367)</f>
        <v>0.5307229313534253</v>
      </c>
      <c r="C367" s="21">
        <f>CORREL('Returns '!I308:I367,'Returns '!M308:M367)</f>
        <v>0.49481666896497456</v>
      </c>
      <c r="D367" s="21">
        <f>CORREL('Returns '!K308:K367,'Returns '!N308:N367)</f>
        <v>0.51671308264686389</v>
      </c>
    </row>
    <row r="368" spans="1:4" x14ac:dyDescent="0.35">
      <c r="A368" s="7">
        <f>returns_pnl[[#This Row],[price_date]]</f>
        <v>46042</v>
      </c>
      <c r="B368" s="21">
        <f>CORREL('Returns '!I309:I368,'Returns '!J309:J368)</f>
        <v>0.51752235782096923</v>
      </c>
      <c r="C368" s="21">
        <f>CORREL('Returns '!I309:I368,'Returns '!M309:M368)</f>
        <v>0.48485833072776413</v>
      </c>
      <c r="D368" s="21">
        <f>CORREL('Returns '!K309:K368,'Returns '!N309:N368)</f>
        <v>0.50999121687116866</v>
      </c>
    </row>
    <row r="369" spans="1:4" x14ac:dyDescent="0.35">
      <c r="A369" s="7">
        <f>returns_pnl[[#This Row],[price_date]]</f>
        <v>46043</v>
      </c>
      <c r="B369" s="21">
        <f>CORREL('Returns '!I310:I369,'Returns '!J310:J369)</f>
        <v>0.48048199482995635</v>
      </c>
      <c r="C369" s="21">
        <f>CORREL('Returns '!I310:I369,'Returns '!M310:M369)</f>
        <v>0.49541914581993596</v>
      </c>
      <c r="D369" s="21">
        <f>CORREL('Returns '!K310:K369,'Returns '!N310:N369)</f>
        <v>0.50004184007731933</v>
      </c>
    </row>
    <row r="370" spans="1:4" x14ac:dyDescent="0.35">
      <c r="A370" s="7">
        <f>returns_pnl[[#This Row],[price_date]]</f>
        <v>46044</v>
      </c>
      <c r="B370" s="21">
        <f>CORREL('Returns '!I311:I370,'Returns '!J311:J370)</f>
        <v>0.46539243496611477</v>
      </c>
      <c r="C370" s="21">
        <f>CORREL('Returns '!I311:I370,'Returns '!M311:M370)</f>
        <v>0.49949474503444707</v>
      </c>
      <c r="D370" s="21">
        <f>CORREL('Returns '!K311:K370,'Returns '!N311:N370)</f>
        <v>0.49688390335344534</v>
      </c>
    </row>
    <row r="371" spans="1:4" x14ac:dyDescent="0.35">
      <c r="A371" s="7">
        <f>returns_pnl[[#This Row],[price_date]]</f>
        <v>46045</v>
      </c>
      <c r="B371" s="21">
        <f>CORREL('Returns '!I312:I371,'Returns '!J312:J371)</f>
        <v>0.45137475422010293</v>
      </c>
      <c r="C371" s="21">
        <f>CORREL('Returns '!I312:I371,'Returns '!M312:M371)</f>
        <v>0.47292116511438348</v>
      </c>
      <c r="D371" s="21">
        <f>CORREL('Returns '!K312:K371,'Returns '!N312:N371)</f>
        <v>0.49110147891807732</v>
      </c>
    </row>
    <row r="372" spans="1:4" x14ac:dyDescent="0.35">
      <c r="A372" s="7">
        <f>returns_pnl[[#This Row],[price_date]]</f>
        <v>46048</v>
      </c>
      <c r="B372" s="21">
        <f>CORREL('Returns '!I313:I372,'Returns '!J313:J372)</f>
        <v>0.44541687576864702</v>
      </c>
      <c r="C372" s="21">
        <f>CORREL('Returns '!I313:I372,'Returns '!M313:M372)</f>
        <v>0.45753323072948182</v>
      </c>
      <c r="D372" s="21">
        <f>CORREL('Returns '!K313:K372,'Returns '!N313:N372)</f>
        <v>0.4918725932320388</v>
      </c>
    </row>
    <row r="373" spans="1:4" x14ac:dyDescent="0.35">
      <c r="A373" s="7">
        <f>returns_pnl[[#This Row],[price_date]]</f>
        <v>46049</v>
      </c>
      <c r="B373" s="21">
        <f>CORREL('Returns '!I314:I373,'Returns '!J314:J373)</f>
        <v>0.4364189821744458</v>
      </c>
      <c r="C373" s="21">
        <f>CORREL('Returns '!I314:I373,'Returns '!M314:M373)</f>
        <v>0.45334169407586533</v>
      </c>
      <c r="D373" s="21">
        <f>CORREL('Returns '!K314:K373,'Returns '!N314:N373)</f>
        <v>0.492567043232644</v>
      </c>
    </row>
    <row r="374" spans="1:4" x14ac:dyDescent="0.35">
      <c r="A374" s="7">
        <f>returns_pnl[[#This Row],[price_date]]</f>
        <v>46050</v>
      </c>
      <c r="B374" s="21">
        <f>CORREL('Returns '!I315:I374,'Returns '!J315:J374)</f>
        <v>0.42917223162857149</v>
      </c>
      <c r="C374" s="21">
        <f>CORREL('Returns '!I315:I374,'Returns '!M315:M374)</f>
        <v>0.4494873240191592</v>
      </c>
      <c r="D374" s="21">
        <f>CORREL('Returns '!K315:K374,'Returns '!N315:N374)</f>
        <v>0.48906276529858894</v>
      </c>
    </row>
    <row r="375" spans="1:4" x14ac:dyDescent="0.35">
      <c r="A375" s="7">
        <f>returns_pnl[[#This Row],[price_date]]</f>
        <v>46051</v>
      </c>
      <c r="B375" s="21">
        <f>CORREL('Returns '!I316:I375,'Returns '!J316:J375)</f>
        <v>0.4317352332744146</v>
      </c>
      <c r="C375" s="21">
        <f>CORREL('Returns '!I316:I375,'Returns '!M316:M375)</f>
        <v>0.45658330065420294</v>
      </c>
      <c r="D375" s="21">
        <f>CORREL('Returns '!K316:K375,'Returns '!N316:N375)</f>
        <v>0.49731070464010479</v>
      </c>
    </row>
    <row r="376" spans="1:4" x14ac:dyDescent="0.35">
      <c r="A376" s="7">
        <f>returns_pnl[[#This Row],[price_date]]</f>
        <v>46052</v>
      </c>
      <c r="B376" s="21">
        <f>CORREL('Returns '!I317:I376,'Returns '!J317:J376)</f>
        <v>0.42282191154373794</v>
      </c>
      <c r="C376" s="21">
        <f>CORREL('Returns '!I317:I376,'Returns '!M317:M376)</f>
        <v>0.48013613849836256</v>
      </c>
      <c r="D376" s="21">
        <f>CORREL('Returns '!K317:K376,'Returns '!N317:N376)</f>
        <v>0.5179676775542148</v>
      </c>
    </row>
    <row r="377" spans="1:4" x14ac:dyDescent="0.35">
      <c r="A377" s="7">
        <f>returns_pnl[[#This Row],[price_date]]</f>
        <v>46055</v>
      </c>
      <c r="B377" s="21">
        <f>CORREL('Returns '!I318:I377,'Returns '!J318:J377)</f>
        <v>0.40797821253673267</v>
      </c>
      <c r="C377" s="21">
        <f>CORREL('Returns '!I318:I377,'Returns '!M318:M377)</f>
        <v>0.4645138844875748</v>
      </c>
      <c r="D377" s="21">
        <f>CORREL('Returns '!K318:K377,'Returns '!N318:N377)</f>
        <v>0.49766616644152878</v>
      </c>
    </row>
    <row r="378" spans="1:4" x14ac:dyDescent="0.35">
      <c r="A378" s="7">
        <f>returns_pnl[[#This Row],[price_date]]</f>
        <v>46056</v>
      </c>
      <c r="B378" s="21">
        <f>CORREL('Returns '!I319:I378,'Returns '!J319:J378)</f>
        <v>0.40700607337748301</v>
      </c>
      <c r="C378" s="21">
        <f>CORREL('Returns '!I319:I378,'Returns '!M319:M378)</f>
        <v>0.46069921796196645</v>
      </c>
      <c r="D378" s="21">
        <f>CORREL('Returns '!K319:K378,'Returns '!N319:N378)</f>
        <v>0.5058963999255025</v>
      </c>
    </row>
    <row r="379" spans="1:4" x14ac:dyDescent="0.35">
      <c r="A379" s="7">
        <f>returns_pnl[[#This Row],[price_date]]</f>
        <v>46057</v>
      </c>
      <c r="B379" s="21">
        <f>CORREL('Returns '!I320:I379,'Returns '!J320:J379)</f>
        <v>0.42486291030819134</v>
      </c>
      <c r="C379" s="21">
        <f>CORREL('Returns '!I320:I379,'Returns '!M320:M379)</f>
        <v>0.45033440287366161</v>
      </c>
      <c r="D379" s="21">
        <f>CORREL('Returns '!K320:K379,'Returns '!N320:N379)</f>
        <v>0.50799001388329357</v>
      </c>
    </row>
    <row r="380" spans="1:4" x14ac:dyDescent="0.35">
      <c r="A380" s="7">
        <f>returns_pnl[[#This Row],[price_date]]</f>
        <v>46058</v>
      </c>
      <c r="B380" s="21">
        <f>CORREL('Returns '!I321:I380,'Returns '!J321:J380)</f>
        <v>0.41480731435300183</v>
      </c>
      <c r="C380" s="21">
        <f>CORREL('Returns '!I321:I380,'Returns '!M321:M380)</f>
        <v>0.43982785996767698</v>
      </c>
      <c r="D380" s="21">
        <f>CORREL('Returns '!K321:K380,'Returns '!N321:N380)</f>
        <v>0.51002522290835572</v>
      </c>
    </row>
    <row r="381" spans="1:4" x14ac:dyDescent="0.35">
      <c r="A381" s="7">
        <f>returns_pnl[[#This Row],[price_date]]</f>
        <v>46059</v>
      </c>
      <c r="B381" s="21">
        <f>CORREL('Returns '!I322:I381,'Returns '!J322:J381)</f>
        <v>0.45268283516722041</v>
      </c>
      <c r="C381" s="21">
        <f>CORREL('Returns '!I322:I381,'Returns '!M322:M381)</f>
        <v>0.48063405805245257</v>
      </c>
      <c r="D381" s="21">
        <f>CORREL('Returns '!K322:K381,'Returns '!N322:N381)</f>
        <v>0.51315218089362502</v>
      </c>
    </row>
    <row r="382" spans="1:4" x14ac:dyDescent="0.35">
      <c r="A382" s="7">
        <f>returns_pnl[[#This Row],[price_date]]</f>
        <v>46062</v>
      </c>
      <c r="B382" s="21">
        <f>CORREL('Returns '!I323:I382,'Returns '!J323:J382)</f>
        <v>0.4583204925683998</v>
      </c>
      <c r="C382" s="21">
        <f>CORREL('Returns '!I323:I382,'Returns '!M323:M382)</f>
        <v>0.48217990940357619</v>
      </c>
      <c r="D382" s="21">
        <f>CORREL('Returns '!K323:K382,'Returns '!N323:N382)</f>
        <v>0.50229181837415326</v>
      </c>
    </row>
    <row r="383" spans="1:4" x14ac:dyDescent="0.35">
      <c r="A383" s="7">
        <f>returns_pnl[[#This Row],[price_date]]</f>
        <v>46063</v>
      </c>
      <c r="B383" s="21">
        <f>CORREL('Returns '!I324:I383,'Returns '!J324:J383)</f>
        <v>0.4686325123025577</v>
      </c>
      <c r="C383" s="21">
        <f>CORREL('Returns '!I324:I383,'Returns '!M324:M383)</f>
        <v>0.50303245799034213</v>
      </c>
      <c r="D383" s="21">
        <f>CORREL('Returns '!K324:K383,'Returns '!N324:N383)</f>
        <v>0.50613514780134372</v>
      </c>
    </row>
    <row r="384" spans="1:4" x14ac:dyDescent="0.35">
      <c r="A384" s="7">
        <f>returns_pnl[[#This Row],[price_date]]</f>
        <v>46064</v>
      </c>
      <c r="B384" s="21">
        <f>CORREL('Returns '!I325:I384,'Returns '!J325:J384)</f>
        <v>0.45641583373071276</v>
      </c>
      <c r="C384" s="21">
        <f>CORREL('Returns '!I325:I384,'Returns '!M325:M384)</f>
        <v>0.49816823892425166</v>
      </c>
      <c r="D384" s="21">
        <f>CORREL('Returns '!K325:K384,'Returns '!N325:N384)</f>
        <v>0.48536668011164419</v>
      </c>
    </row>
    <row r="385" spans="1:4" x14ac:dyDescent="0.35">
      <c r="A385" s="7">
        <f>returns_pnl[[#This Row],[price_date]]</f>
        <v>46065</v>
      </c>
      <c r="B385" s="21">
        <f>CORREL('Returns '!I326:I385,'Returns '!J326:J385)</f>
        <v>0.4651859528782939</v>
      </c>
      <c r="C385" s="21">
        <f>CORREL('Returns '!I326:I385,'Returns '!M326:M385)</f>
        <v>0.50633421458102679</v>
      </c>
      <c r="D385" s="21">
        <f>CORREL('Returns '!K326:K385,'Returns '!N326:N385)</f>
        <v>0.48616012487118726</v>
      </c>
    </row>
    <row r="386" spans="1:4" x14ac:dyDescent="0.35">
      <c r="A386" s="7">
        <f>returns_pnl[[#This Row],[price_date]]</f>
        <v>46066</v>
      </c>
      <c r="B386" s="21">
        <f>CORREL('Returns '!I327:I386,'Returns '!J327:J386)</f>
        <v>0.46333920045522259</v>
      </c>
      <c r="C386" s="21">
        <f>CORREL('Returns '!I327:I386,'Returns '!M327:M386)</f>
        <v>0.50220808392487926</v>
      </c>
      <c r="D386" s="21">
        <f>CORREL('Returns '!K327:K386,'Returns '!N327:N386)</f>
        <v>0.49397504703050094</v>
      </c>
    </row>
    <row r="387" spans="1:4" x14ac:dyDescent="0.35">
      <c r="A387" s="7">
        <f>returns_pnl[[#This Row],[price_date]]</f>
        <v>46070</v>
      </c>
      <c r="B387" s="21">
        <f>CORREL('Returns '!I328:I387,'Returns '!J328:J387)</f>
        <v>0.45567933376369635</v>
      </c>
      <c r="C387" s="21">
        <f>CORREL('Returns '!I328:I387,'Returns '!M328:M387)</f>
        <v>0.4858885407925479</v>
      </c>
      <c r="D387" s="21">
        <f>CORREL('Returns '!K328:K387,'Returns '!N328:N387)</f>
        <v>0.50883699884420586</v>
      </c>
    </row>
    <row r="388" spans="1:4" x14ac:dyDescent="0.35">
      <c r="A388" s="7">
        <f>returns_pnl[[#This Row],[price_date]]</f>
        <v>46071</v>
      </c>
      <c r="B388" s="21">
        <f>CORREL('Returns '!I329:I388,'Returns '!J329:J388)</f>
        <v>0.47897223656910293</v>
      </c>
      <c r="C388" s="21">
        <f>CORREL('Returns '!I329:I388,'Returns '!M329:M388)</f>
        <v>0.50514405097428328</v>
      </c>
      <c r="D388" s="21">
        <f>CORREL('Returns '!K329:K388,'Returns '!N329:N388)</f>
        <v>0.505489143318545</v>
      </c>
    </row>
    <row r="389" spans="1:4" x14ac:dyDescent="0.35">
      <c r="A389" s="7">
        <f>returns_pnl[[#This Row],[price_date]]</f>
        <v>46072</v>
      </c>
      <c r="B389" s="21">
        <f>CORREL('Returns '!I330:I389,'Returns '!J330:J389)</f>
        <v>0.47430313640729133</v>
      </c>
      <c r="C389" s="21">
        <f>CORREL('Returns '!I330:I389,'Returns '!M330:M389)</f>
        <v>0.47254331692360585</v>
      </c>
      <c r="D389" s="21">
        <f>CORREL('Returns '!K330:K389,'Returns '!N330:N389)</f>
        <v>0.50632648657159041</v>
      </c>
    </row>
    <row r="390" spans="1:4" x14ac:dyDescent="0.35">
      <c r="A390" s="7">
        <f>returns_pnl[[#This Row],[price_date]]</f>
        <v>46073</v>
      </c>
      <c r="B390" s="21">
        <f>CORREL('Returns '!I331:I390,'Returns '!J331:J390)</f>
        <v>0.47313696010485456</v>
      </c>
      <c r="C390" s="21">
        <f>CORREL('Returns '!I331:I390,'Returns '!M331:M390)</f>
        <v>0.47464216282832472</v>
      </c>
      <c r="D390" s="21">
        <f>CORREL('Returns '!K331:K390,'Returns '!N331:N390)</f>
        <v>0.49880431932291924</v>
      </c>
    </row>
    <row r="391" spans="1:4" x14ac:dyDescent="0.35">
      <c r="A391" s="7">
        <f>returns_pnl[[#This Row],[price_date]]</f>
        <v>46076</v>
      </c>
      <c r="B391" s="21">
        <f>CORREL('Returns '!I332:I391,'Returns '!J332:J391)</f>
        <v>0.4416514623102783</v>
      </c>
      <c r="C391" s="21">
        <f>CORREL('Returns '!I332:I391,'Returns '!M332:M391)</f>
        <v>0.44581172125383567</v>
      </c>
      <c r="D391" s="21">
        <f>CORREL('Returns '!K332:K391,'Returns '!N332:N391)</f>
        <v>0.58386784804078229</v>
      </c>
    </row>
    <row r="392" spans="1:4" x14ac:dyDescent="0.35">
      <c r="A392" s="7">
        <f>returns_pnl[[#This Row],[price_date]]</f>
        <v>46077</v>
      </c>
      <c r="B392" s="21">
        <f>CORREL('Returns '!I333:I392,'Returns '!J333:J392)</f>
        <v>0.42374258236699847</v>
      </c>
      <c r="C392" s="21">
        <f>CORREL('Returns '!I333:I392,'Returns '!M333:M392)</f>
        <v>0.43904135716088005</v>
      </c>
      <c r="D392" s="21">
        <f>CORREL('Returns '!K333:K392,'Returns '!N333:N392)</f>
        <v>0.57463638338843137</v>
      </c>
    </row>
    <row r="393" spans="1:4" x14ac:dyDescent="0.35">
      <c r="A393" s="7">
        <f>returns_pnl[[#This Row],[price_date]]</f>
        <v>46078</v>
      </c>
      <c r="B393" s="21">
        <f>CORREL('Returns '!I334:I393,'Returns '!J334:J393)</f>
        <v>0.40264988524354778</v>
      </c>
      <c r="C393" s="21">
        <f>CORREL('Returns '!I334:I393,'Returns '!M334:M393)</f>
        <v>0.41013015212303627</v>
      </c>
      <c r="D393" s="21">
        <f>CORREL('Returns '!K334:K393,'Returns '!N334:N393)</f>
        <v>0.58671313896845301</v>
      </c>
    </row>
    <row r="394" spans="1:4" x14ac:dyDescent="0.35">
      <c r="A394" s="7">
        <f>returns_pnl[[#This Row],[price_date]]</f>
        <v>46079</v>
      </c>
      <c r="B394" s="21">
        <f>CORREL('Returns '!I335:I394,'Returns '!J335:J394)</f>
        <v>0.40971646461346889</v>
      </c>
      <c r="C394" s="21">
        <f>CORREL('Returns '!I335:I394,'Returns '!M335:M394)</f>
        <v>0.41339461094395608</v>
      </c>
      <c r="D394" s="21">
        <f>CORREL('Returns '!K335:K394,'Returns '!N335:N394)</f>
        <v>0.59215546316210721</v>
      </c>
    </row>
    <row r="395" spans="1:4" x14ac:dyDescent="0.35">
      <c r="A395" s="7">
        <f>returns_pnl[[#This Row],[price_date]]</f>
        <v>46080</v>
      </c>
      <c r="B395" s="21">
        <f>CORREL('Returns '!I336:I395,'Returns '!J336:J395)</f>
        <v>0.42395833180381404</v>
      </c>
      <c r="C395" s="21">
        <f>CORREL('Returns '!I336:I395,'Returns '!M336:M395)</f>
        <v>0.39870097247396857</v>
      </c>
      <c r="D395" s="21">
        <f>CORREL('Returns '!K336:K395,'Returns '!N336:N395)</f>
        <v>0.46758672907508486</v>
      </c>
    </row>
    <row r="396" spans="1:4" x14ac:dyDescent="0.35">
      <c r="A396" s="7">
        <f>returns_pnl[[#This Row],[price_date]]</f>
        <v>46083</v>
      </c>
      <c r="B396" s="21">
        <f>CORREL('Returns '!I337:I396,'Returns '!J337:J396)</f>
        <v>0.42224273019307573</v>
      </c>
      <c r="C396" s="21">
        <f>CORREL('Returns '!I337:I396,'Returns '!M337:M396)</f>
        <v>0.40881244071964634</v>
      </c>
      <c r="D396" s="21">
        <f>CORREL('Returns '!K337:K396,'Returns '!N337:N396)</f>
        <v>0.4678353297351322</v>
      </c>
    </row>
    <row r="397" spans="1:4" x14ac:dyDescent="0.35">
      <c r="A397" s="7">
        <f>returns_pnl[[#This Row],[price_date]]</f>
        <v>46084</v>
      </c>
      <c r="B397" s="21">
        <f>CORREL('Returns '!I338:I397,'Returns '!J338:J397)</f>
        <v>0.42611906239765174</v>
      </c>
      <c r="C397" s="21">
        <f>CORREL('Returns '!I338:I397,'Returns '!M338:M397)</f>
        <v>0.43804332311227612</v>
      </c>
      <c r="D397" s="21">
        <f>CORREL('Returns '!K338:K397,'Returns '!N338:N397)</f>
        <v>0.47268123829122077</v>
      </c>
    </row>
    <row r="398" spans="1:4" x14ac:dyDescent="0.35">
      <c r="A398" s="7">
        <f>returns_pnl[[#This Row],[price_date]]</f>
        <v>46085</v>
      </c>
      <c r="B398" s="21">
        <f>CORREL('Returns '!I339:I398,'Returns '!J339:J398)</f>
        <v>0.43083505985436304</v>
      </c>
      <c r="C398" s="21">
        <f>CORREL('Returns '!I339:I398,'Returns '!M339:M398)</f>
        <v>0.43931714357318191</v>
      </c>
      <c r="D398" s="21">
        <f>CORREL('Returns '!K339:K398,'Returns '!N339:N398)</f>
        <v>0.47636429914341627</v>
      </c>
    </row>
    <row r="399" spans="1:4" x14ac:dyDescent="0.35">
      <c r="A399" s="7">
        <f>returns_pnl[[#This Row],[price_date]]</f>
        <v>46086</v>
      </c>
      <c r="B399" s="21">
        <f>CORREL('Returns '!I340:I399,'Returns '!J340:J399)</f>
        <v>0.40841983143177141</v>
      </c>
      <c r="C399" s="21">
        <f>CORREL('Returns '!I340:I399,'Returns '!M340:M399)</f>
        <v>0.43970592443503359</v>
      </c>
      <c r="D399" s="21">
        <f>CORREL('Returns '!K340:K399,'Returns '!N340:N399)</f>
        <v>0.47845038591047601</v>
      </c>
    </row>
    <row r="400" spans="1:4" x14ac:dyDescent="0.35">
      <c r="A400" s="7">
        <f>returns_pnl[[#This Row],[price_date]]</f>
        <v>46087</v>
      </c>
      <c r="B400" s="21">
        <f>CORREL('Returns '!I341:I400,'Returns '!J341:J400)</f>
        <v>0.40529784932883295</v>
      </c>
      <c r="C400" s="21">
        <f>CORREL('Returns '!I341:I400,'Returns '!M341:M400)</f>
        <v>0.26967749732734264</v>
      </c>
      <c r="D400" s="21">
        <f>CORREL('Returns '!K341:K400,'Returns '!N341:N400)</f>
        <v>0.47467152008925528</v>
      </c>
    </row>
    <row r="401" spans="1:4" x14ac:dyDescent="0.35">
      <c r="A401" s="7">
        <f>returns_pnl[[#This Row],[price_date]]</f>
        <v>46090</v>
      </c>
      <c r="B401" s="21">
        <f>CORREL('Returns '!I342:I401,'Returns '!J342:J401)</f>
        <v>0.4286973849109828</v>
      </c>
      <c r="C401" s="21">
        <f>CORREL('Returns '!I342:I401,'Returns '!M342:M401)</f>
        <v>0.28925472254584661</v>
      </c>
      <c r="D401" s="21">
        <f>CORREL('Returns '!K342:K401,'Returns '!N342:N401)</f>
        <v>0.46874052364640395</v>
      </c>
    </row>
    <row r="402" spans="1:4" x14ac:dyDescent="0.35">
      <c r="A402" s="7">
        <f>returns_pnl[[#This Row],[price_date]]</f>
        <v>46091</v>
      </c>
      <c r="B402" s="21">
        <f>CORREL('Returns '!I343:I402,'Returns '!J343:J402)</f>
        <v>0.42981478683099567</v>
      </c>
      <c r="C402" s="21">
        <f>CORREL('Returns '!I343:I402,'Returns '!M343:M402)</f>
        <v>0.29266431213727317</v>
      </c>
      <c r="D402" s="21">
        <f>CORREL('Returns '!K343:K402,'Returns '!N343:N402)</f>
        <v>0.48488404714920957</v>
      </c>
    </row>
    <row r="403" spans="1:4" x14ac:dyDescent="0.35">
      <c r="A403" s="7">
        <f>returns_pnl[[#This Row],[price_date]]</f>
        <v>46092</v>
      </c>
      <c r="B403" s="21">
        <f>CORREL('Returns '!I344:I403,'Returns '!J344:J403)</f>
        <v>0.43053970146284914</v>
      </c>
      <c r="C403" s="21">
        <f>CORREL('Returns '!I344:I403,'Returns '!M344:M403)</f>
        <v>0.28984184664629509</v>
      </c>
      <c r="D403" s="21">
        <f>CORREL('Returns '!K344:K403,'Returns '!N344:N403)</f>
        <v>0.44229992178389826</v>
      </c>
    </row>
    <row r="404" spans="1:4" x14ac:dyDescent="0.35">
      <c r="A404" s="7">
        <f>returns_pnl[[#This Row],[price_date]]</f>
        <v>46093</v>
      </c>
      <c r="B404" s="21">
        <f>CORREL('Returns '!I345:I404,'Returns '!J345:J404)</f>
        <v>0.4187710671161361</v>
      </c>
      <c r="C404" s="21">
        <f>CORREL('Returns '!I345:I404,'Returns '!M345:M404)</f>
        <v>0.27574458600858087</v>
      </c>
      <c r="D404" s="21">
        <f>CORREL('Returns '!K345:K404,'Returns '!N345:N404)</f>
        <v>0.44687464932316662</v>
      </c>
    </row>
    <row r="405" spans="1:4" x14ac:dyDescent="0.35">
      <c r="A405" s="7">
        <f>returns_pnl[[#This Row],[price_date]]</f>
        <v>46094</v>
      </c>
      <c r="B405" s="21">
        <f>CORREL('Returns '!I346:I405,'Returns '!J346:J405)</f>
        <v>0.42792176167209195</v>
      </c>
      <c r="C405" s="21">
        <f>CORREL('Returns '!I346:I405,'Returns '!M346:M405)</f>
        <v>0.27452790513916375</v>
      </c>
      <c r="D405" s="21">
        <f>CORREL('Returns '!K346:K405,'Returns '!N346:N405)</f>
        <v>0.44616590412781942</v>
      </c>
    </row>
    <row r="406" spans="1:4" x14ac:dyDescent="0.35">
      <c r="A406" s="7">
        <f>returns_pnl[[#This Row],[price_date]]</f>
        <v>46097</v>
      </c>
      <c r="B406" s="21">
        <f>CORREL('Returns '!I347:I406,'Returns '!J347:J406)</f>
        <v>0.42908445859840627</v>
      </c>
      <c r="C406" s="21">
        <f>CORREL('Returns '!I347:I406,'Returns '!M347:M406)</f>
        <v>0.27984093389947384</v>
      </c>
      <c r="D406" s="21">
        <f>CORREL('Returns '!K347:K406,'Returns '!N347:N406)</f>
        <v>0.44222221846284199</v>
      </c>
    </row>
    <row r="407" spans="1:4" x14ac:dyDescent="0.35">
      <c r="A407" s="7">
        <f>returns_pnl[[#This Row],[price_date]]</f>
        <v>46098</v>
      </c>
      <c r="B407" s="21">
        <f>CORREL('Returns '!I348:I407,'Returns '!J348:J407)</f>
        <v>0.40448346108507754</v>
      </c>
      <c r="C407" s="21">
        <f>CORREL('Returns '!I348:I407,'Returns '!M348:M407)</f>
        <v>0.2656181475986979</v>
      </c>
      <c r="D407" s="21">
        <f>CORREL('Returns '!K348:K407,'Returns '!N348:N407)</f>
        <v>0.43928239973459299</v>
      </c>
    </row>
    <row r="408" spans="1:4" x14ac:dyDescent="0.35">
      <c r="A408" s="7">
        <f>returns_pnl[[#This Row],[price_date]]</f>
        <v>46099</v>
      </c>
      <c r="B408" s="21">
        <f>CORREL('Returns '!I349:I408,'Returns '!J349:J408)</f>
        <v>0.39563206603029205</v>
      </c>
      <c r="C408" s="21">
        <f>CORREL('Returns '!I349:I408,'Returns '!M349:M408)</f>
        <v>0.25201623860350103</v>
      </c>
      <c r="D408" s="21">
        <f>CORREL('Returns '!K349:K408,'Returns '!N349:N408)</f>
        <v>0.44851273487777382</v>
      </c>
    </row>
    <row r="409" spans="1:4" x14ac:dyDescent="0.35">
      <c r="A409" s="7">
        <f>returns_pnl[[#This Row],[price_date]]</f>
        <v>46100</v>
      </c>
      <c r="B409" s="21">
        <f>CORREL('Returns '!I350:I409,'Returns '!J350:J409)</f>
        <v>0.37694345689712933</v>
      </c>
      <c r="C409" s="21">
        <f>CORREL('Returns '!I350:I409,'Returns '!M350:M409)</f>
        <v>0.26763547611929223</v>
      </c>
      <c r="D409" s="21">
        <f>CORREL('Returns '!K350:K409,'Returns '!N350:N409)</f>
        <v>0.44779463480548032</v>
      </c>
    </row>
    <row r="410" spans="1:4" x14ac:dyDescent="0.35">
      <c r="A410" s="7">
        <f>returns_pnl[[#This Row],[price_date]]</f>
        <v>46101</v>
      </c>
      <c r="B410" s="21">
        <f>CORREL('Returns '!I351:I410,'Returns '!J351:J410)</f>
        <v>0.38125845248988122</v>
      </c>
      <c r="C410" s="21">
        <f>CORREL('Returns '!I351:I410,'Returns '!M351:M410)</f>
        <v>0.27062180368043803</v>
      </c>
      <c r="D410" s="21">
        <f>CORREL('Returns '!K351:K410,'Returns '!N351:N410)</f>
        <v>0.44375228195500138</v>
      </c>
    </row>
    <row r="411" spans="1:4" x14ac:dyDescent="0.35">
      <c r="A411" s="7">
        <f>returns_pnl[[#This Row],[price_date]]</f>
        <v>46104</v>
      </c>
      <c r="B411" s="21">
        <f>CORREL('Returns '!I352:I411,'Returns '!J352:J411)</f>
        <v>0.38046883608551635</v>
      </c>
      <c r="C411" s="21">
        <f>CORREL('Returns '!I352:I411,'Returns '!M352:M411)</f>
        <v>0.27365524958010262</v>
      </c>
      <c r="D411" s="21">
        <f>CORREL('Returns '!K352:K411,'Returns '!N352:N411)</f>
        <v>0.45126153018021936</v>
      </c>
    </row>
    <row r="412" spans="1:4" x14ac:dyDescent="0.35">
      <c r="A412" s="7">
        <f>returns_pnl[[#This Row],[price_date]]</f>
        <v>46105</v>
      </c>
      <c r="B412" s="21">
        <f>CORREL('Returns '!I353:I412,'Returns '!J353:J412)</f>
        <v>0.37632529389446995</v>
      </c>
      <c r="C412" s="21">
        <f>CORREL('Returns '!I353:I412,'Returns '!M353:M412)</f>
        <v>0.27686284548315454</v>
      </c>
      <c r="D412" s="21">
        <f>CORREL('Returns '!K353:K412,'Returns '!N353:N412)</f>
        <v>0.44985512996850879</v>
      </c>
    </row>
    <row r="413" spans="1:4" x14ac:dyDescent="0.35">
      <c r="A413" s="7">
        <f>returns_pnl[[#This Row],[price_date]]</f>
        <v>46106</v>
      </c>
      <c r="B413" s="21">
        <f>CORREL('Returns '!I354:I413,'Returns '!J354:J413)</f>
        <v>0.36988618766264719</v>
      </c>
      <c r="C413" s="21">
        <f>CORREL('Returns '!I354:I413,'Returns '!M354:M413)</f>
        <v>0.31689368194893103</v>
      </c>
      <c r="D413" s="21">
        <f>CORREL('Returns '!K354:K413,'Returns '!N354:N413)</f>
        <v>0.44864475951189364</v>
      </c>
    </row>
    <row r="414" spans="1:4" x14ac:dyDescent="0.35">
      <c r="A414" s="7">
        <f>returns_pnl[[#This Row],[price_date]]</f>
        <v>46107</v>
      </c>
      <c r="B414" s="21">
        <f>CORREL('Returns '!I355:I414,'Returns '!J355:J414)</f>
        <v>0.39190571434593657</v>
      </c>
      <c r="C414" s="21">
        <f>CORREL('Returns '!I355:I414,'Returns '!M355:M414)</f>
        <v>0.31718814085132063</v>
      </c>
      <c r="D414" s="21">
        <f>CORREL('Returns '!K355:K414,'Returns '!N355:N414)</f>
        <v>0.45062156816453092</v>
      </c>
    </row>
    <row r="415" spans="1:4" x14ac:dyDescent="0.35">
      <c r="A415" s="7">
        <f>returns_pnl[[#This Row],[price_date]]</f>
        <v>46108</v>
      </c>
      <c r="B415" s="21">
        <f>CORREL('Returns '!I356:I415,'Returns '!J356:J415)</f>
        <v>0.39180002339974329</v>
      </c>
      <c r="C415" s="21">
        <f>CORREL('Returns '!I356:I415,'Returns '!M356:M415)</f>
        <v>0.31842045629900084</v>
      </c>
      <c r="D415" s="21">
        <f>CORREL('Returns '!K356:K415,'Returns '!N356:N415)</f>
        <v>0.46514475867591787</v>
      </c>
    </row>
    <row r="416" spans="1:4" x14ac:dyDescent="0.35">
      <c r="A416" s="7">
        <f>returns_pnl[[#This Row],[price_date]]</f>
        <v>46111</v>
      </c>
      <c r="B416" s="21">
        <f>CORREL('Returns '!I357:I416,'Returns '!J357:J416)</f>
        <v>0.39796427357907194</v>
      </c>
      <c r="C416" s="21">
        <f>CORREL('Returns '!I357:I416,'Returns '!M357:M416)</f>
        <v>0.3299377692599274</v>
      </c>
      <c r="D416" s="21">
        <f>CORREL('Returns '!K357:K416,'Returns '!N357:N416)</f>
        <v>0.47458666246176795</v>
      </c>
    </row>
    <row r="417" spans="1:4" x14ac:dyDescent="0.35">
      <c r="A417" s="7">
        <f>returns_pnl[[#This Row],[price_date]]</f>
        <v>46112</v>
      </c>
      <c r="B417" s="21">
        <f>CORREL('Returns '!I358:I417,'Returns '!J358:J417)</f>
        <v>0.41273063241398539</v>
      </c>
      <c r="C417" s="21">
        <f>CORREL('Returns '!I358:I417,'Returns '!M358:M417)</f>
        <v>0.33342457420533289</v>
      </c>
      <c r="D417" s="21">
        <f>CORREL('Returns '!K358:K417,'Returns '!N358:N417)</f>
        <v>0.48947983422743807</v>
      </c>
    </row>
    <row r="418" spans="1:4" x14ac:dyDescent="0.35">
      <c r="A418" s="7">
        <f>returns_pnl[[#This Row],[price_date]]</f>
        <v>46113</v>
      </c>
      <c r="B418" s="21">
        <f>CORREL('Returns '!I359:I418,'Returns '!J359:J418)</f>
        <v>0.41612805954170345</v>
      </c>
      <c r="C418" s="21">
        <f>CORREL('Returns '!I359:I418,'Returns '!M359:M418)</f>
        <v>0.34820956231746486</v>
      </c>
      <c r="D418" s="21">
        <f>CORREL('Returns '!K359:K418,'Returns '!N359:N418)</f>
        <v>0.47339986344345347</v>
      </c>
    </row>
    <row r="419" spans="1:4" x14ac:dyDescent="0.35">
      <c r="A419" s="7">
        <f>returns_pnl[[#This Row],[price_date]]</f>
        <v>46114</v>
      </c>
      <c r="B419" s="21">
        <f>CORREL('Returns '!I360:I419,'Returns '!J360:J419)</f>
        <v>0.41925100683896688</v>
      </c>
      <c r="C419" s="21">
        <f>CORREL('Returns '!I360:I419,'Returns '!M360:M419)</f>
        <v>0.34091968415772544</v>
      </c>
      <c r="D419" s="21">
        <f>CORREL('Returns '!K360:K419,'Returns '!N360:N419)</f>
        <v>0.46591825171474716</v>
      </c>
    </row>
    <row r="420" spans="1:4" x14ac:dyDescent="0.35">
      <c r="A420" s="7">
        <f>returns_pnl[[#This Row],[price_date]]</f>
        <v>46118</v>
      </c>
      <c r="B420" s="21">
        <f>CORREL('Returns '!I361:I420,'Returns '!J361:J420)</f>
        <v>0.4202434823770233</v>
      </c>
      <c r="C420" s="21">
        <f>CORREL('Returns '!I361:I420,'Returns '!M361:M420)</f>
        <v>0.3366041011127377</v>
      </c>
      <c r="D420" s="21">
        <f>CORREL('Returns '!K361:K420,'Returns '!N361:N420)</f>
        <v>0.47265809455527696</v>
      </c>
    </row>
    <row r="421" spans="1:4" x14ac:dyDescent="0.35">
      <c r="A421" s="7">
        <f>returns_pnl[[#This Row],[price_date]]</f>
        <v>46119</v>
      </c>
      <c r="B421" s="21">
        <f>CORREL('Returns '!I362:I421,'Returns '!J362:J421)</f>
        <v>0.39707113332242366</v>
      </c>
      <c r="C421" s="21">
        <f>CORREL('Returns '!I362:I421,'Returns '!M362:M421)</f>
        <v>0.33276010185927041</v>
      </c>
      <c r="D421" s="21">
        <f>CORREL('Returns '!K362:K421,'Returns '!N362:N421)</f>
        <v>0.48261674066543647</v>
      </c>
    </row>
    <row r="422" spans="1:4" x14ac:dyDescent="0.35">
      <c r="A422" s="7">
        <f>returns_pnl[[#This Row],[price_date]]</f>
        <v>46120</v>
      </c>
      <c r="B422" s="21">
        <f>CORREL('Returns '!I363:I422,'Returns '!J363:J422)</f>
        <v>0.42738844811190474</v>
      </c>
      <c r="C422" s="21">
        <f>CORREL('Returns '!I363:I422,'Returns '!M363:M422)</f>
        <v>0.34415259282821781</v>
      </c>
      <c r="D422" s="21">
        <f>CORREL('Returns '!K363:K422,'Returns '!N363:N422)</f>
        <v>0.50317840193600016</v>
      </c>
    </row>
    <row r="423" spans="1:4" x14ac:dyDescent="0.35">
      <c r="A423" s="7">
        <f>returns_pnl[[#This Row],[price_date]]</f>
        <v>46121</v>
      </c>
      <c r="B423" s="21">
        <f>CORREL('Returns '!I364:I423,'Returns '!J364:J423)</f>
        <v>0.42608549703252829</v>
      </c>
      <c r="C423" s="21">
        <f>CORREL('Returns '!I364:I423,'Returns '!M364:M423)</f>
        <v>0.35079704622102592</v>
      </c>
      <c r="D423" s="21">
        <f>CORREL('Returns '!K364:K423,'Returns '!N364:N423)</f>
        <v>0.4865554042733104</v>
      </c>
    </row>
    <row r="424" spans="1:4" x14ac:dyDescent="0.35">
      <c r="A424" s="7">
        <f>returns_pnl[[#This Row],[price_date]]</f>
        <v>46122</v>
      </c>
      <c r="B424" s="21">
        <f>CORREL('Returns '!I365:I424,'Returns '!J365:J424)</f>
        <v>0.43877976053362949</v>
      </c>
      <c r="C424" s="21">
        <f>CORREL('Returns '!I365:I424,'Returns '!M365:M424)</f>
        <v>0.37261453987477056</v>
      </c>
      <c r="D424" s="21">
        <f>CORREL('Returns '!K365:K424,'Returns '!N365:N424)</f>
        <v>0.52190674742659171</v>
      </c>
    </row>
    <row r="425" spans="1:4" x14ac:dyDescent="0.35">
      <c r="A425" s="7">
        <f>returns_pnl[[#This Row],[price_date]]</f>
        <v>46125</v>
      </c>
      <c r="B425" s="21">
        <f>CORREL('Returns '!I366:I425,'Returns '!J366:J425)</f>
        <v>0.45416387805093966</v>
      </c>
      <c r="C425" s="21">
        <f>CORREL('Returns '!I366:I425,'Returns '!M366:M425)</f>
        <v>0.37761090260497232</v>
      </c>
      <c r="D425" s="21">
        <f>CORREL('Returns '!K366:K425,'Returns '!N366:N425)</f>
        <v>0.53784538458672859</v>
      </c>
    </row>
    <row r="426" spans="1:4" x14ac:dyDescent="0.35">
      <c r="A426" s="7">
        <f>returns_pnl[[#This Row],[price_date]]</f>
        <v>46126</v>
      </c>
      <c r="B426" s="21">
        <f>CORREL('Returns '!I367:I426,'Returns '!J367:J426)</f>
        <v>0.45133666583150678</v>
      </c>
      <c r="C426" s="21">
        <f>CORREL('Returns '!I367:I426,'Returns '!M367:M426)</f>
        <v>0.38314769911981034</v>
      </c>
      <c r="D426" s="21">
        <f>CORREL('Returns '!K367:K426,'Returns '!N367:N426)</f>
        <v>0.54005539370905786</v>
      </c>
    </row>
    <row r="427" spans="1:4" x14ac:dyDescent="0.35">
      <c r="A427" s="7">
        <f>returns_pnl[[#This Row],[price_date]]</f>
        <v>46127</v>
      </c>
      <c r="B427" s="21">
        <f>CORREL('Returns '!I368:I427,'Returns '!J368:J427)</f>
        <v>0.4466850479127194</v>
      </c>
      <c r="C427" s="21">
        <f>CORREL('Returns '!I368:I427,'Returns '!M368:M427)</f>
        <v>0.38436704790451492</v>
      </c>
      <c r="D427" s="21">
        <f>CORREL('Returns '!K368:K427,'Returns '!N368:N427)</f>
        <v>0.54356062186772036</v>
      </c>
    </row>
    <row r="428" spans="1:4" x14ac:dyDescent="0.35">
      <c r="A428" s="7">
        <f>returns_pnl[[#This Row],[price_date]]</f>
        <v>46128</v>
      </c>
      <c r="B428" s="21">
        <f>CORREL('Returns '!I369:I428,'Returns '!J369:J428)</f>
        <v>0.45120681150870617</v>
      </c>
      <c r="C428" s="21">
        <f>CORREL('Returns '!I369:I428,'Returns '!M369:M428)</f>
        <v>0.35997371693574459</v>
      </c>
      <c r="D428" s="21">
        <f>CORREL('Returns '!K369:K428,'Returns '!N369:N428)</f>
        <v>0.54351659338046976</v>
      </c>
    </row>
    <row r="429" spans="1:4" x14ac:dyDescent="0.35">
      <c r="A429" s="7">
        <f>returns_pnl[[#This Row],[price_date]]</f>
        <v>46129</v>
      </c>
      <c r="B429" s="21">
        <f>CORREL('Returns '!I370:I429,'Returns '!J370:J429)</f>
        <v>0.4800333720560685</v>
      </c>
      <c r="C429" s="21">
        <f>CORREL('Returns '!I370:I429,'Returns '!M370:M429)</f>
        <v>0.34900001197705538</v>
      </c>
      <c r="D429" s="21">
        <f>CORREL('Returns '!K370:K429,'Returns '!N370:N429)</f>
        <v>0.55310993789951224</v>
      </c>
    </row>
    <row r="430" spans="1:4" x14ac:dyDescent="0.35">
      <c r="A430" s="7">
        <f>returns_pnl[[#This Row],[price_date]]</f>
        <v>46132</v>
      </c>
      <c r="B430" s="21">
        <f>CORREL('Returns '!I371:I430,'Returns '!J371:J430)</f>
        <v>0.4862967877258581</v>
      </c>
      <c r="C430" s="21">
        <f>CORREL('Returns '!I371:I430,'Returns '!M371:M430)</f>
        <v>0.33852611116738335</v>
      </c>
      <c r="D430" s="21">
        <f>CORREL('Returns '!K371:K430,'Returns '!N371:N430)</f>
        <v>0.55534790225539621</v>
      </c>
    </row>
    <row r="431" spans="1:4" x14ac:dyDescent="0.35">
      <c r="A431" s="7">
        <f>returns_pnl[[#This Row],[price_date]]</f>
        <v>46133</v>
      </c>
      <c r="B431" s="21">
        <f>CORREL('Returns '!I372:I431,'Returns '!J372:J431)</f>
        <v>0.49555374286109011</v>
      </c>
      <c r="C431" s="21">
        <f>CORREL('Returns '!I372:I431,'Returns '!M372:M431)</f>
        <v>0.35408112592889135</v>
      </c>
      <c r="D431" s="21">
        <f>CORREL('Returns '!K372:K431,'Returns '!N372:N431)</f>
        <v>0.55422346465315664</v>
      </c>
    </row>
    <row r="432" spans="1:4" x14ac:dyDescent="0.35">
      <c r="A432" s="7">
        <f>returns_pnl[[#This Row],[price_date]]</f>
        <v>46134</v>
      </c>
      <c r="B432" s="21">
        <f>CORREL('Returns '!I373:I432,'Returns '!J373:J432)</f>
        <v>0.52745635549461578</v>
      </c>
      <c r="C432" s="21">
        <f>CORREL('Returns '!I373:I432,'Returns '!M373:M432)</f>
        <v>0.36787922914777865</v>
      </c>
      <c r="D432" s="21">
        <f>CORREL('Returns '!K373:K432,'Returns '!N373:N432)</f>
        <v>0.55464885548331488</v>
      </c>
    </row>
    <row r="433" spans="1:4" x14ac:dyDescent="0.35">
      <c r="A433" s="7">
        <f>returns_pnl[[#This Row],[price_date]]</f>
        <v>46135</v>
      </c>
      <c r="B433" s="21">
        <f>CORREL('Returns '!I374:I433,'Returns '!J374:J433)</f>
        <v>0.52922644148849451</v>
      </c>
      <c r="C433" s="21">
        <f>CORREL('Returns '!I374:I433,'Returns '!M374:M433)</f>
        <v>0.36589569911974545</v>
      </c>
      <c r="D433" s="21">
        <f>CORREL('Returns '!K374:K433,'Returns '!N374:N433)</f>
        <v>0.54831402323419198</v>
      </c>
    </row>
    <row r="434" spans="1:4" x14ac:dyDescent="0.35">
      <c r="A434" s="7">
        <f>returns_pnl[[#This Row],[price_date]]</f>
        <v>46136</v>
      </c>
      <c r="B434" s="21">
        <f>CORREL('Returns '!I375:I434,'Returns '!J375:J434)</f>
        <v>0.49271630461438498</v>
      </c>
      <c r="C434" s="21">
        <f>CORREL('Returns '!I375:I434,'Returns '!M375:M434)</f>
        <v>0.31331789516667535</v>
      </c>
      <c r="D434" s="21">
        <f>CORREL('Returns '!K375:K434,'Returns '!N375:N434)</f>
        <v>0.54757341555552008</v>
      </c>
    </row>
    <row r="435" spans="1:4" x14ac:dyDescent="0.35">
      <c r="A435" s="7">
        <f>returns_pnl[[#This Row],[price_date]]</f>
        <v>46139</v>
      </c>
      <c r="B435" s="21">
        <f>CORREL('Returns '!I376:I435,'Returns '!J376:J435)</f>
        <v>0.49634006390136004</v>
      </c>
      <c r="C435" s="21">
        <f>CORREL('Returns '!I376:I435,'Returns '!M376:M435)</f>
        <v>0.32570931981964424</v>
      </c>
      <c r="D435" s="21">
        <f>CORREL('Returns '!K376:K435,'Returns '!N376:N435)</f>
        <v>0.54639049471641332</v>
      </c>
    </row>
    <row r="436" spans="1:4" x14ac:dyDescent="0.35">
      <c r="A436" s="7">
        <f>returns_pnl[[#This Row],[price_date]]</f>
        <v>46140</v>
      </c>
      <c r="B436" s="21">
        <f>CORREL('Returns '!I377:I436,'Returns '!J377:J436)</f>
        <v>0.51365547729084837</v>
      </c>
      <c r="C436" s="21">
        <f>CORREL('Returns '!I377:I436,'Returns '!M377:M436)</f>
        <v>0.32003776611186235</v>
      </c>
      <c r="D436" s="21">
        <f>CORREL('Returns '!K377:K436,'Returns '!N377:N436)</f>
        <v>0.54109558671288027</v>
      </c>
    </row>
    <row r="437" spans="1:4" x14ac:dyDescent="0.35">
      <c r="A437" s="7">
        <f>returns_pnl[[#This Row],[price_date]]</f>
        <v>46141</v>
      </c>
      <c r="B437" s="21">
        <f>CORREL('Returns '!I378:I437,'Returns '!J378:J437)</f>
        <v>0.51996847611260488</v>
      </c>
      <c r="C437" s="21">
        <f>CORREL('Returns '!I378:I437,'Returns '!M378:M437)</f>
        <v>0.3277866996976686</v>
      </c>
      <c r="D437" s="21">
        <f>CORREL('Returns '!K378:K437,'Returns '!N378:N437)</f>
        <v>0.44022153534736275</v>
      </c>
    </row>
    <row r="438" spans="1:4" x14ac:dyDescent="0.35">
      <c r="A438" s="7">
        <f>returns_pnl[[#This Row],[price_date]]</f>
        <v>46142</v>
      </c>
      <c r="B438" s="21">
        <f>CORREL('Returns '!I379:I438,'Returns '!J379:J438)</f>
        <v>0.52467092253863923</v>
      </c>
      <c r="C438" s="21">
        <f>CORREL('Returns '!I379:I438,'Returns '!M379:M438)</f>
        <v>0.33282536773382171</v>
      </c>
      <c r="D438" s="21">
        <f>CORREL('Returns '!K379:K438,'Returns '!N379:N438)</f>
        <v>0.4110412209057967</v>
      </c>
    </row>
    <row r="439" spans="1:4" x14ac:dyDescent="0.35">
      <c r="A439" s="7">
        <f>returns_pnl[[#This Row],[price_date]]</f>
        <v>46143</v>
      </c>
      <c r="B439" s="21">
        <f>CORREL('Returns '!I380:I439,'Returns '!J380:J439)</f>
        <v>0.49877889066375092</v>
      </c>
      <c r="C439" s="21">
        <f>CORREL('Returns '!I380:I439,'Returns '!M380:M439)</f>
        <v>0.31921771986049058</v>
      </c>
      <c r="D439" s="21">
        <f>CORREL('Returns '!K380:K439,'Returns '!N380:N439)</f>
        <v>0.41206297823193855</v>
      </c>
    </row>
    <row r="440" spans="1:4" x14ac:dyDescent="0.35">
      <c r="A440" s="7">
        <f>returns_pnl[[#This Row],[price_date]]</f>
        <v>46146</v>
      </c>
      <c r="B440" s="21">
        <f>CORREL('Returns '!I381:I440,'Returns '!J381:J440)</f>
        <v>0.51204467727772374</v>
      </c>
      <c r="C440" s="21">
        <f>CORREL('Returns '!I381:I440,'Returns '!M381:M440)</f>
        <v>0.32617020748231423</v>
      </c>
      <c r="D440" s="21">
        <f>CORREL('Returns '!K381:K440,'Returns '!N381:N440)</f>
        <v>0.41263589146098056</v>
      </c>
    </row>
    <row r="441" spans="1:4" x14ac:dyDescent="0.35">
      <c r="A441" s="7">
        <f>returns_pnl[[#This Row],[price_date]]</f>
        <v>46147</v>
      </c>
      <c r="B441" s="21">
        <f>CORREL('Returns '!I382:I441,'Returns '!J382:J441)</f>
        <v>0.47749147515324403</v>
      </c>
      <c r="C441" s="21">
        <f>CORREL('Returns '!I382:I441,'Returns '!M382:M441)</f>
        <v>0.29371868500891446</v>
      </c>
      <c r="D441" s="21">
        <f>CORREL('Returns '!K382:K441,'Returns '!N382:N441)</f>
        <v>0.41252860877016961</v>
      </c>
    </row>
    <row r="442" spans="1:4" x14ac:dyDescent="0.35">
      <c r="A442" s="7">
        <f>returns_pnl[[#This Row],[price_date]]</f>
        <v>46148</v>
      </c>
      <c r="B442" s="21">
        <f>CORREL('Returns '!I383:I442,'Returns '!J383:J442)</f>
        <v>0.37995744885035815</v>
      </c>
      <c r="C442" s="21">
        <f>CORREL('Returns '!I383:I442,'Returns '!M383:M442)</f>
        <v>0.26084815179731935</v>
      </c>
      <c r="D442" s="21">
        <f>CORREL('Returns '!K383:K442,'Returns '!N383:N442)</f>
        <v>0.40479994111290646</v>
      </c>
    </row>
    <row r="443" spans="1:4" x14ac:dyDescent="0.35">
      <c r="A443" s="7">
        <f>returns_pnl[[#This Row],[price_date]]</f>
        <v>46149</v>
      </c>
      <c r="B443" s="21">
        <f>CORREL('Returns '!I384:I443,'Returns '!J384:J443)</f>
        <v>0.39000487268093303</v>
      </c>
      <c r="C443" s="21">
        <f>CORREL('Returns '!I384:I443,'Returns '!M384:M443)</f>
        <v>0.27951033186913471</v>
      </c>
      <c r="D443" s="21">
        <f>CORREL('Returns '!K384:K443,'Returns '!N384:N443)</f>
        <v>0.39751117199490271</v>
      </c>
    </row>
    <row r="444" spans="1:4" x14ac:dyDescent="0.35">
      <c r="A444" s="7">
        <f>returns_pnl[[#This Row],[price_date]]</f>
        <v>46150</v>
      </c>
      <c r="B444" s="21">
        <f>CORREL('Returns '!I385:I444,'Returns '!J385:J444)</f>
        <v>0.42287792930909984</v>
      </c>
      <c r="C444" s="21">
        <f>CORREL('Returns '!I385:I444,'Returns '!M385:M444)</f>
        <v>0.30684897363052743</v>
      </c>
      <c r="D444" s="21">
        <f>CORREL('Returns '!K385:K444,'Returns '!N385:N444)</f>
        <v>0.40764410700050663</v>
      </c>
    </row>
    <row r="445" spans="1:4" x14ac:dyDescent="0.35">
      <c r="A445" s="7">
        <f>returns_pnl[[#This Row],[price_date]]</f>
        <v>46153</v>
      </c>
      <c r="B445" s="21">
        <f>CORREL('Returns '!I386:I445,'Returns '!J386:J445)</f>
        <v>0.40778799725015874</v>
      </c>
      <c r="C445" s="21">
        <f>CORREL('Returns '!I386:I445,'Returns '!M386:M445)</f>
        <v>0.2916798979192945</v>
      </c>
      <c r="D445" s="21">
        <f>CORREL('Returns '!K386:K445,'Returns '!N386:N445)</f>
        <v>0.38287037916960398</v>
      </c>
    </row>
    <row r="446" spans="1:4" x14ac:dyDescent="0.35">
      <c r="A446" s="7">
        <f>returns_pnl[[#This Row],[price_date]]</f>
        <v>46154</v>
      </c>
      <c r="B446" s="21">
        <f>CORREL('Returns '!I387:I446,'Returns '!J387:J446)</f>
        <v>0.41623926835452341</v>
      </c>
      <c r="C446" s="21">
        <f>CORREL('Returns '!I387:I446,'Returns '!M387:M446)</f>
        <v>0.3023041371352157</v>
      </c>
      <c r="D446" s="21">
        <f>CORREL('Returns '!K387:K446,'Returns '!N387:N446)</f>
        <v>0.37458140742941692</v>
      </c>
    </row>
    <row r="447" spans="1:4" x14ac:dyDescent="0.35">
      <c r="A447" s="7">
        <f>returns_pnl[[#This Row],[price_date]]</f>
        <v>46155</v>
      </c>
      <c r="B447" s="21">
        <f>CORREL('Returns '!I388:I447,'Returns '!J388:J447)</f>
        <v>0.43105561284559629</v>
      </c>
      <c r="C447" s="21">
        <f>CORREL('Returns '!I388:I447,'Returns '!M388:M447)</f>
        <v>0.283076691689642</v>
      </c>
      <c r="D447" s="21">
        <f>CORREL('Returns '!K388:K447,'Returns '!N388:N447)</f>
        <v>0.37028564344201259</v>
      </c>
    </row>
    <row r="448" spans="1:4" x14ac:dyDescent="0.35">
      <c r="A448" s="7">
        <f>returns_pnl[[#This Row],[price_date]]</f>
        <v>46156</v>
      </c>
      <c r="B448" s="21">
        <f>CORREL('Returns '!I389:I448,'Returns '!J389:J448)</f>
        <v>0.41435840292848203</v>
      </c>
      <c r="C448" s="21">
        <f>CORREL('Returns '!I389:I448,'Returns '!M389:M448)</f>
        <v>0.28026650475172799</v>
      </c>
      <c r="D448" s="21">
        <f>CORREL('Returns '!K389:K448,'Returns '!N389:N448)</f>
        <v>0.3723758337646273</v>
      </c>
    </row>
    <row r="449" spans="1:4" x14ac:dyDescent="0.35">
      <c r="A449" s="7">
        <f>returns_pnl[[#This Row],[price_date]]</f>
        <v>46157</v>
      </c>
      <c r="B449" s="21">
        <f>CORREL('Returns '!I390:I449,'Returns '!J390:J449)</f>
        <v>0.43588352535218056</v>
      </c>
      <c r="C449" s="21">
        <f>CORREL('Returns '!I390:I449,'Returns '!M390:M449)</f>
        <v>0.29904487526417212</v>
      </c>
      <c r="D449" s="21">
        <f>CORREL('Returns '!K390:K449,'Returns '!N390:N449)</f>
        <v>0.37173764861601366</v>
      </c>
    </row>
    <row r="450" spans="1:4" x14ac:dyDescent="0.35">
      <c r="A450" s="7">
        <f>returns_pnl[[#This Row],[price_date]]</f>
        <v>46160</v>
      </c>
      <c r="B450" s="21">
        <f>CORREL('Returns '!I391:I450,'Returns '!J391:J450)</f>
        <v>0.43669764211786588</v>
      </c>
      <c r="C450" s="21">
        <f>CORREL('Returns '!I391:I450,'Returns '!M391:M450)</f>
        <v>0.30165553217599972</v>
      </c>
      <c r="D450" s="21">
        <f>CORREL('Returns '!K391:K450,'Returns '!N391:N450)</f>
        <v>0.36213801549747138</v>
      </c>
    </row>
    <row r="451" spans="1:4" x14ac:dyDescent="0.35">
      <c r="A451" s="7">
        <f>returns_pnl[[#This Row],[price_date]]</f>
        <v>46161</v>
      </c>
      <c r="B451" s="21">
        <f>CORREL('Returns '!I392:I451,'Returns '!J392:J451)</f>
        <v>0.43998655665711633</v>
      </c>
      <c r="C451" s="21">
        <f>CORREL('Returns '!I392:I451,'Returns '!M392:M451)</f>
        <v>0.28617131945818386</v>
      </c>
      <c r="D451" s="21">
        <f>CORREL('Returns '!K392:K451,'Returns '!N392:N451)</f>
        <v>0.23872685303235502</v>
      </c>
    </row>
    <row r="452" spans="1:4" x14ac:dyDescent="0.35">
      <c r="A452" s="7">
        <f>returns_pnl[[#This Row],[price_date]]</f>
        <v>46162</v>
      </c>
      <c r="B452" s="21">
        <f>CORREL('Returns '!I393:I452,'Returns '!J393:J452)</f>
        <v>0.47290584698663307</v>
      </c>
      <c r="C452" s="21">
        <f>CORREL('Returns '!I393:I452,'Returns '!M393:M452)</f>
        <v>0.31365493398721556</v>
      </c>
      <c r="D452" s="21">
        <f>CORREL('Returns '!K393:K452,'Returns '!N393:N452)</f>
        <v>0.23898578374035856</v>
      </c>
    </row>
    <row r="453" spans="1:4" x14ac:dyDescent="0.35">
      <c r="A453" s="7">
        <f>returns_pnl[[#This Row],[price_date]]</f>
        <v>46163</v>
      </c>
      <c r="B453" s="21">
        <f>CORREL('Returns '!I394:I453,'Returns '!J394:J453)</f>
        <v>0.48266022895993771</v>
      </c>
      <c r="C453" s="21">
        <f>CORREL('Returns '!I394:I453,'Returns '!M394:M453)</f>
        <v>0.31816783850005281</v>
      </c>
      <c r="D453" s="21">
        <f>CORREL('Returns '!K394:K453,'Returns '!N394:N453)</f>
        <v>0.22096733282948594</v>
      </c>
    </row>
    <row r="454" spans="1:4" x14ac:dyDescent="0.35">
      <c r="A454" s="7">
        <f>returns_pnl[[#This Row],[price_date]]</f>
        <v>46164</v>
      </c>
      <c r="B454" s="21">
        <f>CORREL('Returns '!I395:I454,'Returns '!J395:J454)</f>
        <v>0.46707359157354889</v>
      </c>
      <c r="C454" s="21">
        <f>CORREL('Returns '!I395:I454,'Returns '!M395:M454)</f>
        <v>0.3104449077580706</v>
      </c>
      <c r="D454" s="21">
        <f>CORREL('Returns '!K395:K454,'Returns '!N395:N454)</f>
        <v>0.20312223899412907</v>
      </c>
    </row>
    <row r="455" spans="1:4" x14ac:dyDescent="0.35">
      <c r="A455" s="7">
        <f>returns_pnl[[#This Row],[price_date]]</f>
        <v>46168</v>
      </c>
      <c r="B455" s="21">
        <f>CORREL('Returns '!I396:I455,'Returns '!J396:J455)</f>
        <v>0.46857456067352149</v>
      </c>
      <c r="C455" s="21">
        <f>CORREL('Returns '!I396:I455,'Returns '!M396:M455)</f>
        <v>0.33054882857498219</v>
      </c>
      <c r="D455" s="21">
        <f>CORREL('Returns '!K396:K455,'Returns '!N396:N455)</f>
        <v>0.32067396019622652</v>
      </c>
    </row>
    <row r="456" spans="1:4" x14ac:dyDescent="0.35">
      <c r="A456" s="7">
        <f>returns_pnl[[#This Row],[price_date]]</f>
        <v>46169</v>
      </c>
      <c r="B456" s="21">
        <f>CORREL('Returns '!I397:I456,'Returns '!J397:J456)</f>
        <v>0.46779562763124338</v>
      </c>
      <c r="C456" s="21">
        <f>CORREL('Returns '!I397:I456,'Returns '!M397:M456)</f>
        <v>0.33683111571090546</v>
      </c>
      <c r="D456" s="21">
        <f>CORREL('Returns '!K397:K456,'Returns '!N397:N456)</f>
        <v>0.32213067574945808</v>
      </c>
    </row>
    <row r="457" spans="1:4" x14ac:dyDescent="0.35">
      <c r="A457" s="7">
        <f>returns_pnl[[#This Row],[price_date]]</f>
        <v>46170</v>
      </c>
      <c r="B457" s="21">
        <f>CORREL('Returns '!I398:I457,'Returns '!J398:J457)</f>
        <v>0.46048077422069011</v>
      </c>
      <c r="C457" s="21">
        <f>CORREL('Returns '!I398:I457,'Returns '!M398:M457)</f>
        <v>0.32136458875637136</v>
      </c>
      <c r="D457" s="21">
        <f>CORREL('Returns '!K398:K457,'Returns '!N398:N457)</f>
        <v>0.31500683771163124</v>
      </c>
    </row>
    <row r="458" spans="1:4" x14ac:dyDescent="0.35">
      <c r="A458" s="7">
        <f>returns_pnl[[#This Row],[price_date]]</f>
        <v>46171</v>
      </c>
      <c r="B458" s="21">
        <f>CORREL('Returns '!I399:I458,'Returns '!J399:J458)</f>
        <v>0.43797068180743665</v>
      </c>
      <c r="C458" s="21">
        <f>CORREL('Returns '!I399:I458,'Returns '!M399:M458)</f>
        <v>0.32878684695405902</v>
      </c>
      <c r="D458" s="21">
        <f>CORREL('Returns '!K399:K458,'Returns '!N399:N458)</f>
        <v>0.31875126704671652</v>
      </c>
    </row>
    <row r="459" spans="1:4" x14ac:dyDescent="0.35">
      <c r="A459" s="7">
        <f>returns_pnl[[#This Row],[price_date]]</f>
        <v>46174</v>
      </c>
      <c r="B459" s="21">
        <f>CORREL('Returns '!I400:I459,'Returns '!J400:J459)</f>
        <v>0.45263944246172128</v>
      </c>
      <c r="C459" s="21">
        <f>CORREL('Returns '!I400:I459,'Returns '!M400:M459)</f>
        <v>0.30458384822161461</v>
      </c>
      <c r="D459" s="21">
        <f>CORREL('Returns '!K400:K459,'Returns '!N400:N459)</f>
        <v>0.32478666071975687</v>
      </c>
    </row>
    <row r="460" spans="1:4" x14ac:dyDescent="0.35">
      <c r="A460" s="7">
        <f>returns_pnl[[#This Row],[price_date]]</f>
        <v>46175</v>
      </c>
      <c r="B460" s="21">
        <f>CORREL('Returns '!I401:I460,'Returns '!J401:J460)</f>
        <v>0.44298431237249153</v>
      </c>
      <c r="C460" s="21">
        <f>CORREL('Returns '!I401:I460,'Returns '!M401:M460)</f>
        <v>0.31468705251801948</v>
      </c>
      <c r="D460" s="21">
        <f>CORREL('Returns '!K401:K460,'Returns '!N401:N460)</f>
        <v>0.32642028365649411</v>
      </c>
    </row>
    <row r="461" spans="1:4" x14ac:dyDescent="0.35">
      <c r="A461" s="7">
        <f>returns_pnl[[#This Row],[price_date]]</f>
        <v>46176</v>
      </c>
      <c r="B461" s="21">
        <f>CORREL('Returns '!I402:I461,'Returns '!J402:J461)</f>
        <v>0.42853328055335588</v>
      </c>
      <c r="C461" s="21">
        <f>CORREL('Returns '!I402:I461,'Returns '!M402:M461)</f>
        <v>0.31491017942091903</v>
      </c>
      <c r="D461" s="21">
        <f>CORREL('Returns '!K402:K461,'Returns '!N402:N461)</f>
        <v>0.35594467748840913</v>
      </c>
    </row>
    <row r="462" spans="1:4" x14ac:dyDescent="0.35">
      <c r="A462" s="7">
        <f>returns_pnl[[#This Row],[price_date]]</f>
        <v>46177</v>
      </c>
      <c r="B462" s="21">
        <f>CORREL('Returns '!I403:I462,'Returns '!J403:J462)</f>
        <v>0.43614599488012495</v>
      </c>
      <c r="C462" s="21">
        <f>CORREL('Returns '!I403:I462,'Returns '!M403:M462)</f>
        <v>0.30033041661367654</v>
      </c>
      <c r="D462" s="21">
        <f>CORREL('Returns '!K403:K462,'Returns '!N403:N462)</f>
        <v>0.39525139677873389</v>
      </c>
    </row>
    <row r="463" spans="1:4" x14ac:dyDescent="0.35">
      <c r="A463" s="7">
        <f>returns_pnl[[#This Row],[price_date]]</f>
        <v>46178</v>
      </c>
      <c r="B463" s="21">
        <f>CORREL('Returns '!I404:I463,'Returns '!J404:J463)</f>
        <v>0.49675965026636554</v>
      </c>
      <c r="C463" s="21">
        <f>CORREL('Returns '!I404:I463,'Returns '!M404:M463)</f>
        <v>0.39251655213801084</v>
      </c>
      <c r="D463" s="21">
        <f>CORREL('Returns '!K404:K463,'Returns '!N404:N463)</f>
        <v>0.40575429232953564</v>
      </c>
    </row>
    <row r="464" spans="1:4" x14ac:dyDescent="0.35">
      <c r="A464" s="7">
        <f>returns_pnl[[#This Row],[price_date]]</f>
        <v>46181</v>
      </c>
      <c r="B464" s="21">
        <f>CORREL('Returns '!I405:I464,'Returns '!J405:J464)</f>
        <v>0.4972479003164606</v>
      </c>
      <c r="C464" s="21">
        <f>CORREL('Returns '!I405:I464,'Returns '!M405:M464)</f>
        <v>0.39224434722466511</v>
      </c>
      <c r="D464" s="21">
        <f>CORREL('Returns '!K405:K464,'Returns '!N405:N464)</f>
        <v>0.39391459091453185</v>
      </c>
    </row>
    <row r="465" spans="1:4" x14ac:dyDescent="0.35">
      <c r="A465" s="7">
        <f>returns_pnl[[#This Row],[price_date]]</f>
        <v>46182</v>
      </c>
      <c r="B465" s="21">
        <f>CORREL('Returns '!I406:I465,'Returns '!J406:J465)</f>
        <v>0.4919796816531688</v>
      </c>
      <c r="C465" s="21">
        <f>CORREL('Returns '!I406:I465,'Returns '!M406:M465)</f>
        <v>0.40465881820725319</v>
      </c>
      <c r="D465" s="21">
        <f>CORREL('Returns '!K406:K465,'Returns '!N406:N465)</f>
        <v>0.40777795506100312</v>
      </c>
    </row>
    <row r="466" spans="1:4" x14ac:dyDescent="0.35">
      <c r="A466" s="7">
        <f>returns_pnl[[#This Row],[price_date]]</f>
        <v>46183</v>
      </c>
      <c r="B466" s="21">
        <f>CORREL('Returns '!I407:I466,'Returns '!J407:J466)</f>
        <v>0.509898690537815</v>
      </c>
      <c r="C466" s="21">
        <f>CORREL('Returns '!I407:I466,'Returns '!M407:M466)</f>
        <v>0.42010496602894509</v>
      </c>
      <c r="D466" s="21">
        <f>CORREL('Returns '!K407:K466,'Returns '!N407:N466)</f>
        <v>0.41739894831878704</v>
      </c>
    </row>
    <row r="467" spans="1:4" x14ac:dyDescent="0.35">
      <c r="A467" s="7">
        <f>returns_pnl[[#This Row],[price_date]]</f>
        <v>46184</v>
      </c>
      <c r="B467" s="21">
        <f>CORREL('Returns '!I408:I467,'Returns '!J408:J467)</f>
        <v>0.51871031634519049</v>
      </c>
      <c r="C467" s="21">
        <f>CORREL('Returns '!I408:I467,'Returns '!M408:M467)</f>
        <v>0.43640481656647895</v>
      </c>
      <c r="D467" s="21">
        <f>CORREL('Returns '!K408:K467,'Returns '!N408:N467)</f>
        <v>0.40124928753053085</v>
      </c>
    </row>
    <row r="468" spans="1:4" x14ac:dyDescent="0.35">
      <c r="A468" s="7">
        <f>returns_pnl[[#This Row],[price_date]]</f>
        <v>46185</v>
      </c>
      <c r="B468" s="21">
        <f>CORREL('Returns '!I409:I468,'Returns '!J409:J468)</f>
        <v>0.51397157480263556</v>
      </c>
      <c r="C468" s="21">
        <f>CORREL('Returns '!I409:I468,'Returns '!M409:M468)</f>
        <v>0.43306638511316808</v>
      </c>
      <c r="D468" s="21">
        <f>CORREL('Returns '!K409:K468,'Returns '!N409:N468)</f>
        <v>0.38028160475111877</v>
      </c>
    </row>
    <row r="469" spans="1:4" x14ac:dyDescent="0.35">
      <c r="A469" s="7">
        <f>returns_pnl[[#This Row],[price_date]]</f>
        <v>46188</v>
      </c>
      <c r="B469" s="21">
        <f>CORREL('Returns '!I410:I469,'Returns '!J410:J469)</f>
        <v>0.520119983910735</v>
      </c>
      <c r="C469" s="21">
        <f>CORREL('Returns '!I410:I469,'Returns '!M410:M469)</f>
        <v>0.44570341479681769</v>
      </c>
      <c r="D469" s="21">
        <f>CORREL('Returns '!K410:K469,'Returns '!N410:N469)</f>
        <v>0.37529121996899384</v>
      </c>
    </row>
    <row r="470" spans="1:4" x14ac:dyDescent="0.35">
      <c r="A470" s="7">
        <f>returns_pnl[[#This Row],[price_date]]</f>
        <v>46189</v>
      </c>
      <c r="B470" s="21">
        <f>CORREL('Returns '!I411:I470,'Returns '!J411:J470)</f>
        <v>0.53414391742034295</v>
      </c>
      <c r="C470" s="21">
        <f>CORREL('Returns '!I411:I470,'Returns '!M411:M470)</f>
        <v>0.47128366818930234</v>
      </c>
      <c r="D470" s="21">
        <f>CORREL('Returns '!K411:K470,'Returns '!N411:N470)</f>
        <v>0.3890477223447556</v>
      </c>
    </row>
    <row r="471" spans="1:4" x14ac:dyDescent="0.35">
      <c r="A471" s="7">
        <f>returns_pnl[[#This Row],[price_date]]</f>
        <v>46190</v>
      </c>
      <c r="B471" s="21">
        <f>CORREL('Returns '!I412:I471,'Returns '!J412:J471)</f>
        <v>0.53390860751555547</v>
      </c>
      <c r="C471" s="21">
        <f>CORREL('Returns '!I412:I471,'Returns '!M412:M471)</f>
        <v>0.470749615567851</v>
      </c>
      <c r="D471" s="21">
        <f>CORREL('Returns '!K412:K471,'Returns '!N412:N471)</f>
        <v>0.38530573862968298</v>
      </c>
    </row>
    <row r="472" spans="1:4" x14ac:dyDescent="0.35">
      <c r="A472" s="7">
        <f>returns_pnl[[#This Row],[price_date]]</f>
        <v>46191</v>
      </c>
      <c r="B472" s="21">
        <f>CORREL('Returns '!I413:I472,'Returns '!J413:J472)</f>
        <v>0.53858301769969585</v>
      </c>
      <c r="C472" s="21">
        <f>CORREL('Returns '!I413:I472,'Returns '!M413:M472)</f>
        <v>0.4748389241329643</v>
      </c>
      <c r="D472" s="21">
        <f>CORREL('Returns '!K413:K472,'Returns '!N413:N472)</f>
        <v>0.38940674667088859</v>
      </c>
    </row>
    <row r="473" spans="1:4" x14ac:dyDescent="0.35">
      <c r="A473" s="7">
        <f>returns_pnl[[#This Row],[price_date]]</f>
        <v>46195</v>
      </c>
      <c r="B473" s="21">
        <f>CORREL('Returns '!I414:I473,'Returns '!J414:J473)</f>
        <v>0.53088026626356422</v>
      </c>
      <c r="C473" s="21">
        <f>CORREL('Returns '!I414:I473,'Returns '!M414:M473)</f>
        <v>0.46680272866455508</v>
      </c>
      <c r="D473" s="21">
        <f>CORREL('Returns '!K414:K473,'Returns '!N414:N473)</f>
        <v>0.39188337975623244</v>
      </c>
    </row>
    <row r="474" spans="1:4" x14ac:dyDescent="0.35">
      <c r="A474" s="7">
        <f>returns_pnl[[#This Row],[price_date]]</f>
        <v>46196</v>
      </c>
      <c r="B474" s="21">
        <f>CORREL('Returns '!I415:I474,'Returns '!J415:J474)</f>
        <v>0.5308823159549666</v>
      </c>
      <c r="C474" s="21">
        <f>CORREL('Returns '!I415:I474,'Returns '!M415:M474)</f>
        <v>0.48941195065316484</v>
      </c>
      <c r="D474" s="21">
        <f>CORREL('Returns '!K415:K474,'Returns '!N415:N474)</f>
        <v>0.39119696357819334</v>
      </c>
    </row>
    <row r="475" spans="1:4" x14ac:dyDescent="0.35">
      <c r="A475" s="7">
        <f>returns_pnl[[#This Row],[price_date]]</f>
        <v>46197</v>
      </c>
      <c r="B475" s="21">
        <f>CORREL('Returns '!I416:I475,'Returns '!J416:J475)</f>
        <v>0.52727127584998745</v>
      </c>
      <c r="C475" s="21">
        <f>CORREL('Returns '!I416:I475,'Returns '!M416:M475)</f>
        <v>0.48764968460489305</v>
      </c>
      <c r="D475" s="21">
        <f>CORREL('Returns '!K416:K475,'Returns '!N416:N475)</f>
        <v>0.35724949122966754</v>
      </c>
    </row>
    <row r="476" spans="1:4" x14ac:dyDescent="0.35">
      <c r="A476" s="7">
        <f>returns_pnl[[#This Row],[price_date]]</f>
        <v>46198</v>
      </c>
      <c r="B476" s="21">
        <f>CORREL('Returns '!I417:I476,'Returns '!J417:J476)</f>
        <v>0.5194844257690987</v>
      </c>
      <c r="C476" s="21">
        <f>CORREL('Returns '!I417:I476,'Returns '!M417:M476)</f>
        <v>0.47681837550870793</v>
      </c>
      <c r="D476" s="21">
        <f>CORREL('Returns '!K417:K476,'Returns '!N417:N476)</f>
        <v>0.34984570936264436</v>
      </c>
    </row>
    <row r="477" spans="1:4" x14ac:dyDescent="0.35">
      <c r="A477" s="7">
        <f>returns_pnl[[#This Row],[price_date]]</f>
        <v>46199</v>
      </c>
      <c r="B477" s="21">
        <f>CORREL('Returns '!I418:I477,'Returns '!J418:J477)</f>
        <v>0.52616885757442067</v>
      </c>
      <c r="C477" s="21">
        <f>CORREL('Returns '!I418:I477,'Returns '!M418:M477)</f>
        <v>0.4838725829393003</v>
      </c>
      <c r="D477" s="21">
        <f>CORREL('Returns '!K418:K477,'Returns '!N418:N477)</f>
        <v>0.33234920579671257</v>
      </c>
    </row>
    <row r="478" spans="1:4" x14ac:dyDescent="0.35">
      <c r="A478" s="7">
        <f>returns_pnl[[#This Row],[price_date]]</f>
        <v>46202</v>
      </c>
      <c r="B478" s="21">
        <f>CORREL('Returns '!I419:I478,'Returns '!J419:J478)</f>
        <v>0.52672290482300255</v>
      </c>
      <c r="C478" s="21">
        <f>CORREL('Returns '!I419:I478,'Returns '!M419:M478)</f>
        <v>0.48371125953885014</v>
      </c>
      <c r="D478" s="21">
        <f>CORREL('Returns '!K419:K478,'Returns '!N419:N478)</f>
        <v>0.32646106030499539</v>
      </c>
    </row>
    <row r="479" spans="1:4" x14ac:dyDescent="0.35">
      <c r="A479" s="7">
        <f>returns_pnl[[#This Row],[price_date]]</f>
        <v>46203</v>
      </c>
      <c r="B479" s="21">
        <f>CORREL('Returns '!I420:I479,'Returns '!J420:J479)</f>
        <v>0.52684119409687569</v>
      </c>
      <c r="C479" s="21">
        <f>CORREL('Returns '!I420:I479,'Returns '!M420:M479)</f>
        <v>0.4934239124603792</v>
      </c>
      <c r="D479" s="21">
        <f>CORREL('Returns '!K420:K479,'Returns '!N420:N479)</f>
        <v>0.32716589200843937</v>
      </c>
    </row>
    <row r="480" spans="1:4" x14ac:dyDescent="0.35">
      <c r="A480" s="7">
        <f>returns_pnl[[#This Row],[price_date]]</f>
        <v>46204</v>
      </c>
      <c r="B480" s="21">
        <f>CORREL('Returns '!I421:I480,'Returns '!J421:J480)</f>
        <v>0.53275716886063562</v>
      </c>
      <c r="C480" s="21">
        <f>CORREL('Returns '!I421:I480,'Returns '!M421:M480)</f>
        <v>0.5154454172642956</v>
      </c>
      <c r="D480" s="21">
        <f>CORREL('Returns '!K421:K480,'Returns '!N421:N480)</f>
        <v>0.34974074602714011</v>
      </c>
    </row>
    <row r="481" spans="1:4" x14ac:dyDescent="0.35">
      <c r="A481" s="7">
        <f>returns_pnl[[#This Row],[price_date]]</f>
        <v>46205</v>
      </c>
      <c r="B481" s="21">
        <f>CORREL('Returns '!I422:I481,'Returns '!J422:J481)</f>
        <v>0.5583241244327396</v>
      </c>
      <c r="C481" s="21">
        <f>CORREL('Returns '!I422:I481,'Returns '!M422:M481)</f>
        <v>0.52884648448282878</v>
      </c>
      <c r="D481" s="21">
        <f>CORREL('Returns '!K422:K481,'Returns '!N422:N481)</f>
        <v>0.35815751330164525</v>
      </c>
    </row>
    <row r="482" spans="1:4" x14ac:dyDescent="0.35">
      <c r="A482" s="7">
        <f>returns_pnl[[#This Row],[price_date]]</f>
        <v>46209</v>
      </c>
      <c r="B482" s="21">
        <f>CORREL('Returns '!I423:I482,'Returns '!J423:J482)</f>
        <v>0.5628953778562702</v>
      </c>
      <c r="C482" s="21">
        <f>CORREL('Returns '!I423:I482,'Returns '!M423:M482)</f>
        <v>0.52297413885962463</v>
      </c>
      <c r="D482" s="21">
        <f>CORREL('Returns '!K423:K482,'Returns '!N423:N482)</f>
        <v>0.3213940733030044</v>
      </c>
    </row>
    <row r="483" spans="1:4" x14ac:dyDescent="0.35">
      <c r="A483" s="7">
        <f>returns_pnl[[#This Row],[price_date]]</f>
        <v>46210</v>
      </c>
      <c r="B483" s="21">
        <f>CORREL('Returns '!I424:I483,'Returns '!J424:J483)</f>
        <v>0.55914414367622978</v>
      </c>
      <c r="C483" s="21">
        <f>CORREL('Returns '!I424:I483,'Returns '!M424:M483)</f>
        <v>0.53819951087251061</v>
      </c>
      <c r="D483" s="21">
        <f>CORREL('Returns '!K424:K483,'Returns '!N424:N483)</f>
        <v>0.33779539836385969</v>
      </c>
    </row>
    <row r="484" spans="1:4" x14ac:dyDescent="0.35">
      <c r="A484" s="7">
        <f>returns_pnl[[#This Row],[price_date]]</f>
        <v>46211</v>
      </c>
      <c r="B484" s="21">
        <f>CORREL('Returns '!I425:I484,'Returns '!J425:J484)</f>
        <v>0.54504708239757393</v>
      </c>
      <c r="C484" s="21">
        <f>CORREL('Returns '!I425:I484,'Returns '!M425:M484)</f>
        <v>0.53666958761113226</v>
      </c>
      <c r="D484" s="21">
        <f>CORREL('Returns '!K425:K484,'Returns '!N425:N484)</f>
        <v>0.34770406080012856</v>
      </c>
    </row>
    <row r="485" spans="1:4" x14ac:dyDescent="0.35">
      <c r="A485" s="7">
        <f>returns_pnl[[#This Row],[price_date]]</f>
        <v>46212</v>
      </c>
      <c r="B485" s="21">
        <f>CORREL('Returns '!I426:I485,'Returns '!J426:J485)</f>
        <v>0.55349340393042512</v>
      </c>
      <c r="C485" s="21">
        <f>CORREL('Returns '!I426:I485,'Returns '!M426:M485)</f>
        <v>0.54014814064925787</v>
      </c>
      <c r="D485" s="21">
        <f>CORREL('Returns '!K426:K485,'Returns '!N426:N485)</f>
        <v>0.32094035343991506</v>
      </c>
    </row>
    <row r="486" spans="1:4" x14ac:dyDescent="0.35">
      <c r="A486" s="7">
        <f>returns_pnl[[#This Row],[price_date]]</f>
        <v>46213</v>
      </c>
      <c r="B486" s="21">
        <f>CORREL('Returns '!I427:I486,'Returns '!J427:J486)</f>
        <v>0.55348597205686934</v>
      </c>
      <c r="C486" s="21">
        <f>CORREL('Returns '!I427:I486,'Returns '!M427:M486)</f>
        <v>0.53727064907602284</v>
      </c>
      <c r="D486" s="21">
        <f>CORREL('Returns '!K427:K486,'Returns '!N427:N486)</f>
        <v>0.31851836359425895</v>
      </c>
    </row>
    <row r="487" spans="1:4" x14ac:dyDescent="0.35">
      <c r="A487" s="7">
        <f>returns_pnl[[#This Row],[price_date]]</f>
        <v>46216</v>
      </c>
      <c r="B487" s="21">
        <f>CORREL('Returns '!I428:I487,'Returns '!J428:J487)</f>
        <v>0.57026731625237237</v>
      </c>
      <c r="C487" s="21">
        <f>CORREL('Returns '!I428:I487,'Returns '!M428:M487)</f>
        <v>0.54708659713415941</v>
      </c>
      <c r="D487" s="21">
        <f>CORREL('Returns '!K428:K487,'Returns '!N428:N487)</f>
        <v>0.32440352290613361</v>
      </c>
    </row>
    <row r="488" spans="1:4" x14ac:dyDescent="0.35">
      <c r="A488" s="7">
        <f>returns_pnl[[#This Row],[price_date]]</f>
        <v>46217</v>
      </c>
      <c r="B488" s="21">
        <f>CORREL('Returns '!I429:I488,'Returns '!J429:J488)</f>
        <v>0.57520968441746412</v>
      </c>
      <c r="C488" s="21">
        <f>CORREL('Returns '!I429:I488,'Returns '!M429:M488)</f>
        <v>0.56002460244568553</v>
      </c>
      <c r="D488" s="21">
        <f>CORREL('Returns '!K429:K488,'Returns '!N429:N488)</f>
        <v>0.32185161616921565</v>
      </c>
    </row>
    <row r="489" spans="1:4" x14ac:dyDescent="0.35">
      <c r="A489" s="7">
        <f>returns_pnl[[#This Row],[price_date]]</f>
        <v>46218</v>
      </c>
      <c r="B489" s="21">
        <f>CORREL('Returns '!I430:I489,'Returns '!J430:J489)</f>
        <v>0.56928559918873833</v>
      </c>
      <c r="C489" s="21">
        <f>CORREL('Returns '!I430:I489,'Returns '!M430:M489)</f>
        <v>0.57057114453532765</v>
      </c>
      <c r="D489" s="21">
        <f>CORREL('Returns '!K430:K489,'Returns '!N430:N489)</f>
        <v>0.3173325723606002</v>
      </c>
    </row>
    <row r="490" spans="1:4" x14ac:dyDescent="0.35">
      <c r="A490" s="7">
        <f>returns_pnl[[#This Row],[price_date]]</f>
        <v>46219</v>
      </c>
      <c r="B490" s="21">
        <f>CORREL('Returns '!I431:I490,'Returns '!J431:J490)</f>
        <v>0.57992602982560348</v>
      </c>
      <c r="C490" s="21">
        <f>CORREL('Returns '!I431:I490,'Returns '!M431:M490)</f>
        <v>0.59032037073307697</v>
      </c>
      <c r="D490" s="21">
        <f>CORREL('Returns '!K431:K490,'Returns '!N431:N490)</f>
        <v>0.31879726568108224</v>
      </c>
    </row>
    <row r="491" spans="1:4" x14ac:dyDescent="0.35">
      <c r="A491" s="7">
        <f>returns_pnl[[#This Row],[price_date]]</f>
        <v>46220</v>
      </c>
      <c r="B491" s="21">
        <f>CORREL('Returns '!I432:I491,'Returns '!J432:J491)</f>
        <v>0.58020989004626222</v>
      </c>
      <c r="C491" s="21">
        <f>CORREL('Returns '!I432:I491,'Returns '!M432:M491)</f>
        <v>0.58941199185184179</v>
      </c>
      <c r="D491" s="21">
        <f>CORREL('Returns '!K432:K491,'Returns '!N432:N491)</f>
        <v>0.3362095837575132</v>
      </c>
    </row>
    <row r="492" spans="1:4" x14ac:dyDescent="0.35">
      <c r="A492" s="7">
        <f>returns_pnl[[#This Row],[price_date]]</f>
        <v>46223</v>
      </c>
      <c r="B492" s="21">
        <f>CORREL('Returns '!I433:I492,'Returns '!J433:J492)</f>
        <v>0.56929011104442606</v>
      </c>
      <c r="C492" s="21">
        <f>CORREL('Returns '!I433:I492,'Returns '!M433:M492)</f>
        <v>0.58754081479027054</v>
      </c>
      <c r="D492" s="21">
        <f>CORREL('Returns '!K433:K492,'Returns '!N433:N492)</f>
        <v>0.33255074316428357</v>
      </c>
    </row>
    <row r="493" spans="1:4" x14ac:dyDescent="0.35">
      <c r="A493" s="7">
        <f>returns_pnl[[#This Row],[price_date]]</f>
        <v>46224</v>
      </c>
      <c r="B493" s="21">
        <f>CORREL('Returns '!I434:I493,'Returns '!J434:J493)</f>
        <v>0.57376965717653416</v>
      </c>
      <c r="C493" s="21">
        <f>CORREL('Returns '!I434:I493,'Returns '!M434:M493)</f>
        <v>0.59692554676847975</v>
      </c>
      <c r="D493" s="21">
        <f>CORREL('Returns '!K434:K493,'Returns '!N434:N493)</f>
        <v>0.32915772590087916</v>
      </c>
    </row>
    <row r="494" spans="1:4" x14ac:dyDescent="0.35">
      <c r="A494" s="7">
        <f>returns_pnl[[#This Row],[price_date]]</f>
        <v>46225</v>
      </c>
      <c r="B494" s="21">
        <f>CORREL('Returns '!I435:I494,'Returns '!J435:J494)</f>
        <v>0.59146401606268684</v>
      </c>
      <c r="C494" s="21">
        <f>CORREL('Returns '!I435:I494,'Returns '!M435:M494)</f>
        <v>0.63488296804046895</v>
      </c>
      <c r="D494" s="21">
        <f>CORREL('Returns '!K435:K494,'Returns '!N435:N494)</f>
        <v>0.3348795145348577</v>
      </c>
    </row>
    <row r="495" spans="1:4" x14ac:dyDescent="0.35">
      <c r="A495" s="7">
        <f>returns_pnl[[#This Row],[price_date]]</f>
        <v>46226</v>
      </c>
      <c r="B495" s="21">
        <f>CORREL('Returns '!I436:I495,'Returns '!J436:J495)</f>
        <v>0.59219774373299039</v>
      </c>
      <c r="C495" s="21">
        <f>CORREL('Returns '!I436:I495,'Returns '!M436:M495)</f>
        <v>0.631829583149491</v>
      </c>
      <c r="D495" s="21">
        <f>CORREL('Returns '!K436:K495,'Returns '!N436:N495)</f>
        <v>0.34280548667463195</v>
      </c>
    </row>
    <row r="496" spans="1:4" x14ac:dyDescent="0.35">
      <c r="A496" s="7">
        <f>returns_pnl[[#This Row],[price_date]]</f>
        <v>46227</v>
      </c>
      <c r="B496" s="21">
        <f>CORREL('Returns '!I437:I496,'Returns '!J437:J496)</f>
        <v>0.59020492469592079</v>
      </c>
      <c r="C496" s="21">
        <f>CORREL('Returns '!I437:I496,'Returns '!M437:M496)</f>
        <v>0.63460913820505227</v>
      </c>
      <c r="D496" s="21">
        <f>CORREL('Returns '!K437:K496,'Returns '!N437:N496)</f>
        <v>0.29198291636991791</v>
      </c>
    </row>
    <row r="497" spans="1:4" x14ac:dyDescent="0.35">
      <c r="A497" s="7">
        <f>returns_pnl[[#This Row],[price_date]]</f>
        <v>46230</v>
      </c>
      <c r="B497" s="21">
        <f>CORREL('Returns '!I438:I497,'Returns '!J438:J497)</f>
        <v>0.57986624813207688</v>
      </c>
      <c r="C497" s="21">
        <f>CORREL('Returns '!I438:I497,'Returns '!M438:M497)</f>
        <v>0.63522333684275489</v>
      </c>
      <c r="D497" s="21">
        <f>CORREL('Returns '!K438:K497,'Returns '!N438:N497)</f>
        <v>0.4054762773717111</v>
      </c>
    </row>
    <row r="498" spans="1:4" x14ac:dyDescent="0.35">
      <c r="A498" s="7">
        <f>returns_pnl[[#This Row],[price_date]]</f>
        <v>46231</v>
      </c>
      <c r="B498" s="21">
        <f>CORREL('Returns '!I439:I498,'Returns '!J439:J498)</f>
        <v>0.56547524700109442</v>
      </c>
      <c r="C498" s="21">
        <f>CORREL('Returns '!I439:I498,'Returns '!M439:M498)</f>
        <v>0.64169687954601529</v>
      </c>
      <c r="D498" s="21">
        <f>CORREL('Returns '!K439:K498,'Returns '!N439:N498)</f>
        <v>0.44741576236853514</v>
      </c>
    </row>
    <row r="499" spans="1:4" x14ac:dyDescent="0.35">
      <c r="A499" s="7">
        <f>returns_pnl[[#This Row],[price_date]]</f>
        <v>46232</v>
      </c>
      <c r="B499" s="21">
        <f>CORREL('Returns '!I440:I499,'Returns '!J440:J499)</f>
        <v>0.57087958803610506</v>
      </c>
      <c r="C499" s="21">
        <f>CORREL('Returns '!I440:I499,'Returns '!M440:M499)</f>
        <v>0.64799982098350217</v>
      </c>
      <c r="D499" s="21">
        <f>CORREL('Returns '!K440:K499,'Returns '!N440:N499)</f>
        <v>0.43481582036963456</v>
      </c>
    </row>
    <row r="500" spans="1:4" x14ac:dyDescent="0.35">
      <c r="A500" s="7">
        <f>returns_pnl[[#This Row],[price_date]]</f>
        <v>46233</v>
      </c>
      <c r="B500" s="21">
        <f>CORREL('Returns '!I441:I500,'Returns '!J441:J500)</f>
        <v>0.59069585644824019</v>
      </c>
      <c r="C500" s="21">
        <f>CORREL('Returns '!I441:I500,'Returns '!M441:M500)</f>
        <v>0.66982337319828733</v>
      </c>
      <c r="D500" s="21">
        <f>CORREL('Returns '!K441:K500,'Returns '!N441:N500)</f>
        <v>0.41703183940267691</v>
      </c>
    </row>
    <row r="501" spans="1:4" x14ac:dyDescent="0.35">
      <c r="A501" s="7">
        <f>returns_pnl[[#This Row],[price_date]]</f>
        <v>46234</v>
      </c>
      <c r="B501" s="21">
        <f>CORREL('Returns '!I442:I501,'Returns '!J442:J501)</f>
        <v>0.58545773349588925</v>
      </c>
      <c r="C501" s="21">
        <f>CORREL('Returns '!I442:I501,'Returns '!M442:M501)</f>
        <v>0.66546774057735891</v>
      </c>
      <c r="D501" s="21">
        <f>CORREL('Returns '!K442:K501,'Returns '!N442:N501)</f>
        <v>0.40986738989881516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41031-0898-4556-A157-2C38EAC709DF}">
  <dimension ref="A1:D708"/>
  <sheetViews>
    <sheetView showGridLines="0" zoomScale="61" workbookViewId="0">
      <selection activeCell="D63" sqref="D63"/>
    </sheetView>
  </sheetViews>
  <sheetFormatPr defaultRowHeight="14.5" x14ac:dyDescent="0.35"/>
  <cols>
    <col min="1" max="1" width="10.81640625" bestFit="1" customWidth="1"/>
    <col min="2" max="2" width="18.81640625" bestFit="1" customWidth="1"/>
    <col min="3" max="3" width="25.6328125" bestFit="1" customWidth="1"/>
    <col min="4" max="4" width="30.453125" bestFit="1" customWidth="1"/>
  </cols>
  <sheetData>
    <row r="1" spans="1:4" x14ac:dyDescent="0.35">
      <c r="A1" s="4" t="s">
        <v>97</v>
      </c>
      <c r="B1" s="4" t="s">
        <v>117</v>
      </c>
      <c r="C1" s="4" t="s">
        <v>118</v>
      </c>
      <c r="D1" s="4" t="s">
        <v>119</v>
      </c>
    </row>
    <row r="2" spans="1:4" hidden="1" x14ac:dyDescent="0.35">
      <c r="A2" s="7">
        <f>returns_pnl[[#This Row],[price_date]]</f>
        <v>45506</v>
      </c>
      <c r="B2" s="24">
        <f>returns_pnl[[#This Row],[portfolio_simple_return]]</f>
        <v>-2.98918E-2</v>
      </c>
      <c r="C2" s="17"/>
      <c r="D2" s="17"/>
    </row>
    <row r="3" spans="1:4" hidden="1" x14ac:dyDescent="0.35">
      <c r="A3" s="7">
        <f>returns_pnl[[#This Row],[price_date]]</f>
        <v>45509</v>
      </c>
      <c r="B3" s="24">
        <f>returns_pnl[[#This Row],[portfolio_simple_return]]</f>
        <v>-2.0305628999999999E-2</v>
      </c>
      <c r="C3" s="17"/>
      <c r="D3" s="17"/>
    </row>
    <row r="4" spans="1:4" hidden="1" x14ac:dyDescent="0.35">
      <c r="A4" s="7">
        <f>returns_pnl[[#This Row],[price_date]]</f>
        <v>45510</v>
      </c>
      <c r="B4" s="24">
        <f>returns_pnl[[#This Row],[portfolio_simple_return]]</f>
        <v>6.2056619999999998E-3</v>
      </c>
      <c r="C4" s="17"/>
      <c r="D4" s="17"/>
    </row>
    <row r="5" spans="1:4" hidden="1" x14ac:dyDescent="0.35">
      <c r="A5" s="7">
        <f>returns_pnl[[#This Row],[price_date]]</f>
        <v>45511</v>
      </c>
      <c r="B5" s="24">
        <f>returns_pnl[[#This Row],[portfolio_simple_return]]</f>
        <v>-2.3909427E-2</v>
      </c>
      <c r="C5" s="17"/>
      <c r="D5" s="17"/>
    </row>
    <row r="6" spans="1:4" hidden="1" x14ac:dyDescent="0.35">
      <c r="A6" s="7">
        <f>returns_pnl[[#This Row],[price_date]]</f>
        <v>45512</v>
      </c>
      <c r="B6" s="24">
        <f>returns_pnl[[#This Row],[portfolio_simple_return]]</f>
        <v>5.7259207999999999E-2</v>
      </c>
      <c r="C6" s="17"/>
      <c r="D6" s="17"/>
    </row>
    <row r="7" spans="1:4" hidden="1" x14ac:dyDescent="0.35">
      <c r="A7" s="7">
        <f>returns_pnl[[#This Row],[price_date]]</f>
        <v>45513</v>
      </c>
      <c r="B7" s="24">
        <f>returns_pnl[[#This Row],[portfolio_simple_return]]</f>
        <v>1.0938890999999999E-2</v>
      </c>
      <c r="C7" s="17"/>
      <c r="D7" s="17"/>
    </row>
    <row r="8" spans="1:4" hidden="1" x14ac:dyDescent="0.35">
      <c r="A8" s="7">
        <f>returns_pnl[[#This Row],[price_date]]</f>
        <v>45516</v>
      </c>
      <c r="B8" s="24">
        <f>returns_pnl[[#This Row],[portfolio_simple_return]]</f>
        <v>1.513824E-3</v>
      </c>
      <c r="C8" s="17"/>
      <c r="D8" s="17"/>
    </row>
    <row r="9" spans="1:4" hidden="1" x14ac:dyDescent="0.35">
      <c r="A9" s="7">
        <f>returns_pnl[[#This Row],[price_date]]</f>
        <v>45517</v>
      </c>
      <c r="B9" s="24">
        <f>returns_pnl[[#This Row],[portfolio_simple_return]]</f>
        <v>2.9560735000000001E-2</v>
      </c>
      <c r="C9" s="17"/>
      <c r="D9" s="17"/>
    </row>
    <row r="10" spans="1:4" hidden="1" x14ac:dyDescent="0.35">
      <c r="A10" s="7">
        <f>returns_pnl[[#This Row],[price_date]]</f>
        <v>45518</v>
      </c>
      <c r="B10" s="24">
        <f>returns_pnl[[#This Row],[portfolio_simple_return]]</f>
        <v>8.8648909999999997E-3</v>
      </c>
      <c r="C10" s="17"/>
      <c r="D10" s="17"/>
    </row>
    <row r="11" spans="1:4" hidden="1" x14ac:dyDescent="0.35">
      <c r="A11" s="7">
        <f>returns_pnl[[#This Row],[price_date]]</f>
        <v>45519</v>
      </c>
      <c r="B11" s="24">
        <f>returns_pnl[[#This Row],[portfolio_simple_return]]</f>
        <v>3.8418720000000003E-2</v>
      </c>
      <c r="C11" s="17"/>
      <c r="D11" s="17"/>
    </row>
    <row r="12" spans="1:4" hidden="1" x14ac:dyDescent="0.35">
      <c r="A12" s="7">
        <f>returns_pnl[[#This Row],[price_date]]</f>
        <v>45520</v>
      </c>
      <c r="B12" s="24">
        <f>returns_pnl[[#This Row],[portfolio_simple_return]]</f>
        <v>9.0575400000000004E-4</v>
      </c>
      <c r="C12" s="17"/>
      <c r="D12" s="17"/>
    </row>
    <row r="13" spans="1:4" hidden="1" x14ac:dyDescent="0.35">
      <c r="A13" s="7">
        <f>returns_pnl[[#This Row],[price_date]]</f>
        <v>45523</v>
      </c>
      <c r="B13" s="24">
        <f>returns_pnl[[#This Row],[portfolio_simple_return]]</f>
        <v>1.5004267E-2</v>
      </c>
      <c r="C13" s="17"/>
      <c r="D13" s="17"/>
    </row>
    <row r="14" spans="1:4" hidden="1" x14ac:dyDescent="0.35">
      <c r="A14" s="7">
        <f>returns_pnl[[#This Row],[price_date]]</f>
        <v>45524</v>
      </c>
      <c r="B14" s="24">
        <f>returns_pnl[[#This Row],[portfolio_simple_return]]</f>
        <v>9.9565200000000008E-4</v>
      </c>
      <c r="C14" s="17"/>
      <c r="D14" s="17"/>
    </row>
    <row r="15" spans="1:4" hidden="1" x14ac:dyDescent="0.35">
      <c r="A15" s="7">
        <f>returns_pnl[[#This Row],[price_date]]</f>
        <v>45525</v>
      </c>
      <c r="B15" s="24">
        <f>returns_pnl[[#This Row],[portfolio_simple_return]]</f>
        <v>2.4062879999999999E-3</v>
      </c>
      <c r="C15" s="17"/>
      <c r="D15" s="17"/>
    </row>
    <row r="16" spans="1:4" hidden="1" x14ac:dyDescent="0.35">
      <c r="A16" s="7">
        <f>returns_pnl[[#This Row],[price_date]]</f>
        <v>45526</v>
      </c>
      <c r="B16" s="24">
        <f>returns_pnl[[#This Row],[portfolio_simple_return]]</f>
        <v>-1.5840157000000001E-2</v>
      </c>
      <c r="C16" s="17"/>
      <c r="D16" s="17"/>
    </row>
    <row r="17" spans="1:4" hidden="1" x14ac:dyDescent="0.35">
      <c r="A17" s="7">
        <f>returns_pnl[[#This Row],[price_date]]</f>
        <v>45527</v>
      </c>
      <c r="B17" s="24">
        <f>returns_pnl[[#This Row],[portfolio_simple_return]]</f>
        <v>1.7421802E-2</v>
      </c>
      <c r="C17" s="17"/>
      <c r="D17" s="17"/>
    </row>
    <row r="18" spans="1:4" hidden="1" x14ac:dyDescent="0.35">
      <c r="A18" s="7">
        <f>returns_pnl[[#This Row],[price_date]]</f>
        <v>45530</v>
      </c>
      <c r="B18" s="24">
        <f>returns_pnl[[#This Row],[portfolio_simple_return]]</f>
        <v>-1.8271595000000002E-2</v>
      </c>
      <c r="C18" s="17"/>
      <c r="D18" s="17"/>
    </row>
    <row r="19" spans="1:4" hidden="1" x14ac:dyDescent="0.35">
      <c r="A19" s="7">
        <f>returns_pnl[[#This Row],[price_date]]</f>
        <v>45531</v>
      </c>
      <c r="B19" s="24">
        <f>returns_pnl[[#This Row],[portfolio_simple_return]]</f>
        <v>7.530035E-3</v>
      </c>
      <c r="C19" s="17"/>
      <c r="D19" s="17"/>
    </row>
    <row r="20" spans="1:4" hidden="1" x14ac:dyDescent="0.35">
      <c r="A20" s="7">
        <f>returns_pnl[[#This Row],[price_date]]</f>
        <v>45532</v>
      </c>
      <c r="B20" s="24">
        <f>returns_pnl[[#This Row],[portfolio_simple_return]]</f>
        <v>-1.1841910000000001E-2</v>
      </c>
      <c r="C20" s="17"/>
      <c r="D20" s="17"/>
    </row>
    <row r="21" spans="1:4" hidden="1" x14ac:dyDescent="0.35">
      <c r="A21" s="7">
        <f>returns_pnl[[#This Row],[price_date]]</f>
        <v>45533</v>
      </c>
      <c r="B21" s="24">
        <f>returns_pnl[[#This Row],[portfolio_simple_return]]</f>
        <v>4.196969E-3</v>
      </c>
      <c r="C21" s="17"/>
      <c r="D21" s="17"/>
    </row>
    <row r="22" spans="1:4" hidden="1" x14ac:dyDescent="0.35">
      <c r="A22" s="7">
        <f>returns_pnl[[#This Row],[price_date]]</f>
        <v>45534</v>
      </c>
      <c r="B22" s="24">
        <f>returns_pnl[[#This Row],[portfolio_simple_return]]</f>
        <v>2.9517298000000001E-2</v>
      </c>
      <c r="C22" s="17"/>
      <c r="D22" s="17"/>
    </row>
    <row r="23" spans="1:4" hidden="1" x14ac:dyDescent="0.35">
      <c r="A23" s="7">
        <f>returns_pnl[[#This Row],[price_date]]</f>
        <v>45538</v>
      </c>
      <c r="B23" s="24">
        <f>returns_pnl[[#This Row],[portfolio_simple_return]]</f>
        <v>-4.0144141000000001E-2</v>
      </c>
      <c r="C23" s="17"/>
      <c r="D23" s="17"/>
    </row>
    <row r="24" spans="1:4" hidden="1" x14ac:dyDescent="0.35">
      <c r="A24" s="7">
        <f>returns_pnl[[#This Row],[price_date]]</f>
        <v>45539</v>
      </c>
      <c r="B24" s="24">
        <f>returns_pnl[[#This Row],[portfolio_simple_return]]</f>
        <v>5.7732030000000002E-3</v>
      </c>
      <c r="C24" s="17"/>
      <c r="D24" s="17"/>
    </row>
    <row r="25" spans="1:4" hidden="1" x14ac:dyDescent="0.35">
      <c r="A25" s="7">
        <f>returns_pnl[[#This Row],[price_date]]</f>
        <v>45540</v>
      </c>
      <c r="B25" s="24">
        <f>returns_pnl[[#This Row],[portfolio_simple_return]]</f>
        <v>-1.2745752000000001E-2</v>
      </c>
      <c r="C25" s="17"/>
      <c r="D25" s="17"/>
    </row>
    <row r="26" spans="1:4" hidden="1" x14ac:dyDescent="0.35">
      <c r="A26" s="7">
        <f>returns_pnl[[#This Row],[price_date]]</f>
        <v>45541</v>
      </c>
      <c r="B26" s="24">
        <f>returns_pnl[[#This Row],[portfolio_simple_return]]</f>
        <v>-3.8492824000000002E-2</v>
      </c>
      <c r="C26" s="17"/>
      <c r="D26" s="17"/>
    </row>
    <row r="27" spans="1:4" hidden="1" x14ac:dyDescent="0.35">
      <c r="A27" s="7">
        <f>returns_pnl[[#This Row],[price_date]]</f>
        <v>45544</v>
      </c>
      <c r="B27" s="24">
        <f>returns_pnl[[#This Row],[portfolio_simple_return]]</f>
        <v>2.5480586E-2</v>
      </c>
      <c r="C27" s="17"/>
      <c r="D27" s="17"/>
    </row>
    <row r="28" spans="1:4" hidden="1" x14ac:dyDescent="0.35">
      <c r="A28" s="7">
        <f>returns_pnl[[#This Row],[price_date]]</f>
        <v>45545</v>
      </c>
      <c r="B28" s="24">
        <f>returns_pnl[[#This Row],[portfolio_simple_return]]</f>
        <v>1.5360489999999999E-2</v>
      </c>
      <c r="C28" s="17"/>
      <c r="D28" s="17"/>
    </row>
    <row r="29" spans="1:4" hidden="1" x14ac:dyDescent="0.35">
      <c r="A29" s="7">
        <f>returns_pnl[[#This Row],[price_date]]</f>
        <v>45546</v>
      </c>
      <c r="B29" s="24">
        <f>returns_pnl[[#This Row],[portfolio_simple_return]]</f>
        <v>3.5654159999999997E-2</v>
      </c>
      <c r="C29" s="17"/>
      <c r="D29" s="17"/>
    </row>
    <row r="30" spans="1:4" hidden="1" x14ac:dyDescent="0.35">
      <c r="A30" s="7">
        <f>returns_pnl[[#This Row],[price_date]]</f>
        <v>45547</v>
      </c>
      <c r="B30" s="24">
        <f>returns_pnl[[#This Row],[portfolio_simple_return]]</f>
        <v>1.0066788E-2</v>
      </c>
      <c r="C30" s="17"/>
      <c r="D30" s="17"/>
    </row>
    <row r="31" spans="1:4" hidden="1" x14ac:dyDescent="0.35">
      <c r="A31" s="7">
        <f>returns_pnl[[#This Row],[price_date]]</f>
        <v>45548</v>
      </c>
      <c r="B31" s="24">
        <f>returns_pnl[[#This Row],[portfolio_simple_return]]</f>
        <v>6.7735759999999999E-3</v>
      </c>
      <c r="C31" s="17"/>
      <c r="D31" s="17"/>
    </row>
    <row r="32" spans="1:4" hidden="1" x14ac:dyDescent="0.35">
      <c r="A32" s="7">
        <f>returns_pnl[[#This Row],[price_date]]</f>
        <v>45551</v>
      </c>
      <c r="B32" s="24">
        <f>returns_pnl[[#This Row],[portfolio_simple_return]]</f>
        <v>-3.5351240000000002E-3</v>
      </c>
      <c r="C32" s="17"/>
      <c r="D32" s="17"/>
    </row>
    <row r="33" spans="1:4" hidden="1" x14ac:dyDescent="0.35">
      <c r="A33" s="7">
        <f>returns_pnl[[#This Row],[price_date]]</f>
        <v>45552</v>
      </c>
      <c r="B33" s="24">
        <f>returns_pnl[[#This Row],[portfolio_simple_return]]</f>
        <v>-4.4065809999999997E-3</v>
      </c>
      <c r="C33" s="17"/>
      <c r="D33" s="17"/>
    </row>
    <row r="34" spans="1:4" hidden="1" x14ac:dyDescent="0.35">
      <c r="A34" s="7">
        <f>returns_pnl[[#This Row],[price_date]]</f>
        <v>45553</v>
      </c>
      <c r="B34" s="24">
        <f>returns_pnl[[#This Row],[portfolio_simple_return]]</f>
        <v>-1.051211E-2</v>
      </c>
      <c r="C34" s="17"/>
      <c r="D34" s="17"/>
    </row>
    <row r="35" spans="1:4" hidden="1" x14ac:dyDescent="0.35">
      <c r="A35" s="7">
        <f>returns_pnl[[#This Row],[price_date]]</f>
        <v>45554</v>
      </c>
      <c r="B35" s="24">
        <f>returns_pnl[[#This Row],[portfolio_simple_return]]</f>
        <v>2.7634761000000001E-2</v>
      </c>
      <c r="C35" s="17"/>
      <c r="D35" s="17"/>
    </row>
    <row r="36" spans="1:4" hidden="1" x14ac:dyDescent="0.35">
      <c r="A36" s="7">
        <f>returns_pnl[[#This Row],[price_date]]</f>
        <v>45555</v>
      </c>
      <c r="B36" s="24">
        <f>returns_pnl[[#This Row],[portfolio_simple_return]]</f>
        <v>1.465046E-3</v>
      </c>
      <c r="C36" s="17"/>
      <c r="D36" s="17"/>
    </row>
    <row r="37" spans="1:4" hidden="1" x14ac:dyDescent="0.35">
      <c r="A37" s="7">
        <f>returns_pnl[[#This Row],[price_date]]</f>
        <v>45558</v>
      </c>
      <c r="B37" s="24">
        <f>returns_pnl[[#This Row],[portfolio_simple_return]]</f>
        <v>-1.457942E-3</v>
      </c>
      <c r="C37" s="17"/>
      <c r="D37" s="17"/>
    </row>
    <row r="38" spans="1:4" hidden="1" x14ac:dyDescent="0.35">
      <c r="A38" s="7">
        <f>returns_pnl[[#This Row],[price_date]]</f>
        <v>45559</v>
      </c>
      <c r="B38" s="24">
        <f>returns_pnl[[#This Row],[portfolio_simple_return]]</f>
        <v>-6.2272789999999996E-3</v>
      </c>
      <c r="C38" s="17"/>
      <c r="D38" s="17"/>
    </row>
    <row r="39" spans="1:4" hidden="1" x14ac:dyDescent="0.35">
      <c r="A39" s="7">
        <f>returns_pnl[[#This Row],[price_date]]</f>
        <v>45560</v>
      </c>
      <c r="B39" s="24">
        <f>returns_pnl[[#This Row],[portfolio_simple_return]]</f>
        <v>3.0285189999999999E-3</v>
      </c>
      <c r="C39" s="17"/>
      <c r="D39" s="17"/>
    </row>
    <row r="40" spans="1:4" hidden="1" x14ac:dyDescent="0.35">
      <c r="A40" s="7">
        <f>returns_pnl[[#This Row],[price_date]]</f>
        <v>45561</v>
      </c>
      <c r="B40" s="24">
        <f>returns_pnl[[#This Row],[portfolio_simple_return]]</f>
        <v>1.3676326000000001E-2</v>
      </c>
      <c r="C40" s="17"/>
      <c r="D40" s="17"/>
    </row>
    <row r="41" spans="1:4" hidden="1" x14ac:dyDescent="0.35">
      <c r="A41" s="7">
        <f>returns_pnl[[#This Row],[price_date]]</f>
        <v>45562</v>
      </c>
      <c r="B41" s="24">
        <f>returns_pnl[[#This Row],[portfolio_simple_return]]</f>
        <v>-1.6434357E-2</v>
      </c>
      <c r="C41" s="17"/>
      <c r="D41" s="17"/>
    </row>
    <row r="42" spans="1:4" hidden="1" x14ac:dyDescent="0.35">
      <c r="A42" s="7">
        <f>returns_pnl[[#This Row],[price_date]]</f>
        <v>45565</v>
      </c>
      <c r="B42" s="24">
        <f>returns_pnl[[#This Row],[portfolio_simple_return]]</f>
        <v>3.5829719999999998E-3</v>
      </c>
      <c r="C42" s="17"/>
      <c r="D42" s="17"/>
    </row>
    <row r="43" spans="1:4" hidden="1" x14ac:dyDescent="0.35">
      <c r="A43" s="7">
        <f>returns_pnl[[#This Row],[price_date]]</f>
        <v>45566</v>
      </c>
      <c r="B43" s="24">
        <f>returns_pnl[[#This Row],[portfolio_simple_return]]</f>
        <v>-1.4484067999999999E-2</v>
      </c>
      <c r="C43" s="17"/>
      <c r="D43" s="17"/>
    </row>
    <row r="44" spans="1:4" hidden="1" x14ac:dyDescent="0.35">
      <c r="A44" s="7">
        <f>returns_pnl[[#This Row],[price_date]]</f>
        <v>45567</v>
      </c>
      <c r="B44" s="24">
        <f>returns_pnl[[#This Row],[portfolio_simple_return]]</f>
        <v>9.6616949999999997E-3</v>
      </c>
      <c r="C44" s="17"/>
      <c r="D44" s="17"/>
    </row>
    <row r="45" spans="1:4" hidden="1" x14ac:dyDescent="0.35">
      <c r="A45" s="7">
        <f>returns_pnl[[#This Row],[price_date]]</f>
        <v>45568</v>
      </c>
      <c r="B45" s="24">
        <f>returns_pnl[[#This Row],[portfolio_simple_return]]</f>
        <v>2.7112590000000002E-3</v>
      </c>
      <c r="C45" s="17"/>
      <c r="D45" s="17"/>
    </row>
    <row r="46" spans="1:4" hidden="1" x14ac:dyDescent="0.35">
      <c r="A46" s="7">
        <f>returns_pnl[[#This Row],[price_date]]</f>
        <v>45569</v>
      </c>
      <c r="B46" s="24">
        <f>returns_pnl[[#This Row],[portfolio_simple_return]]</f>
        <v>2.1878923000000002E-2</v>
      </c>
      <c r="C46" s="17"/>
      <c r="D46" s="17"/>
    </row>
    <row r="47" spans="1:4" hidden="1" x14ac:dyDescent="0.35">
      <c r="A47" s="7">
        <f>returns_pnl[[#This Row],[price_date]]</f>
        <v>45572</v>
      </c>
      <c r="B47" s="24">
        <f>returns_pnl[[#This Row],[portfolio_simple_return]]</f>
        <v>-2.3356100000000001E-3</v>
      </c>
      <c r="C47" s="17"/>
      <c r="D47" s="17"/>
    </row>
    <row r="48" spans="1:4" hidden="1" x14ac:dyDescent="0.35">
      <c r="A48" s="7">
        <f>returns_pnl[[#This Row],[price_date]]</f>
        <v>45573</v>
      </c>
      <c r="B48" s="24">
        <f>returns_pnl[[#This Row],[portfolio_simple_return]]</f>
        <v>6.773472E-3</v>
      </c>
      <c r="C48" s="17"/>
      <c r="D48" s="17"/>
    </row>
    <row r="49" spans="1:4" hidden="1" x14ac:dyDescent="0.35">
      <c r="A49" s="7">
        <f>returns_pnl[[#This Row],[price_date]]</f>
        <v>45574</v>
      </c>
      <c r="B49" s="24">
        <f>returns_pnl[[#This Row],[portfolio_simple_return]]</f>
        <v>6.0246559999999998E-3</v>
      </c>
      <c r="C49" s="17"/>
      <c r="D49" s="17"/>
    </row>
    <row r="50" spans="1:4" hidden="1" x14ac:dyDescent="0.35">
      <c r="A50" s="7">
        <f>returns_pnl[[#This Row],[price_date]]</f>
        <v>45575</v>
      </c>
      <c r="B50" s="24">
        <f>returns_pnl[[#This Row],[portfolio_simple_return]]</f>
        <v>-1.0197539E-2</v>
      </c>
      <c r="C50" s="17"/>
      <c r="D50" s="17"/>
    </row>
    <row r="51" spans="1:4" hidden="1" x14ac:dyDescent="0.35">
      <c r="A51" s="7">
        <f>returns_pnl[[#This Row],[price_date]]</f>
        <v>45576</v>
      </c>
      <c r="B51" s="24">
        <f>returns_pnl[[#This Row],[portfolio_simple_return]]</f>
        <v>1.0570404E-2</v>
      </c>
      <c r="C51" s="17"/>
      <c r="D51" s="17"/>
    </row>
    <row r="52" spans="1:4" hidden="1" x14ac:dyDescent="0.35">
      <c r="A52" s="7">
        <f>returns_pnl[[#This Row],[price_date]]</f>
        <v>45579</v>
      </c>
      <c r="B52" s="24">
        <f>returns_pnl[[#This Row],[portfolio_simple_return]]</f>
        <v>7.6357910000000003E-3</v>
      </c>
      <c r="C52" s="17"/>
      <c r="D52" s="17"/>
    </row>
    <row r="53" spans="1:4" hidden="1" x14ac:dyDescent="0.35">
      <c r="A53" s="7">
        <f>returns_pnl[[#This Row],[price_date]]</f>
        <v>45580</v>
      </c>
      <c r="B53" s="24">
        <f>returns_pnl[[#This Row],[portfolio_simple_return]]</f>
        <v>-1.4600824E-2</v>
      </c>
      <c r="C53" s="17"/>
      <c r="D53" s="17"/>
    </row>
    <row r="54" spans="1:4" hidden="1" x14ac:dyDescent="0.35">
      <c r="A54" s="7">
        <f>returns_pnl[[#This Row],[price_date]]</f>
        <v>45581</v>
      </c>
      <c r="B54" s="24">
        <f>returns_pnl[[#This Row],[portfolio_simple_return]]</f>
        <v>1.306829E-2</v>
      </c>
      <c r="C54" s="17"/>
      <c r="D54" s="17"/>
    </row>
    <row r="55" spans="1:4" hidden="1" x14ac:dyDescent="0.35">
      <c r="A55" s="7">
        <f>returns_pnl[[#This Row],[price_date]]</f>
        <v>45582</v>
      </c>
      <c r="B55" s="24">
        <f>returns_pnl[[#This Row],[portfolio_simple_return]]</f>
        <v>4.7161590000000001E-3</v>
      </c>
      <c r="C55" s="17"/>
      <c r="D55" s="17"/>
    </row>
    <row r="56" spans="1:4" hidden="1" x14ac:dyDescent="0.35">
      <c r="A56" s="7">
        <f>returns_pnl[[#This Row],[price_date]]</f>
        <v>45583</v>
      </c>
      <c r="B56" s="24">
        <f>returns_pnl[[#This Row],[portfolio_simple_return]]</f>
        <v>-6.8950640000000002E-3</v>
      </c>
      <c r="C56" s="17"/>
      <c r="D56" s="17"/>
    </row>
    <row r="57" spans="1:4" hidden="1" x14ac:dyDescent="0.35">
      <c r="A57" s="7">
        <f>returns_pnl[[#This Row],[price_date]]</f>
        <v>45586</v>
      </c>
      <c r="B57" s="24">
        <f>returns_pnl[[#This Row],[portfolio_simple_return]]</f>
        <v>-8.8119800000000003E-4</v>
      </c>
      <c r="C57" s="17"/>
      <c r="D57" s="17"/>
    </row>
    <row r="58" spans="1:4" hidden="1" x14ac:dyDescent="0.35">
      <c r="A58" s="7">
        <f>returns_pnl[[#This Row],[price_date]]</f>
        <v>45587</v>
      </c>
      <c r="B58" s="24">
        <f>returns_pnl[[#This Row],[portfolio_simple_return]]</f>
        <v>-9.1132799999999999E-4</v>
      </c>
      <c r="C58" s="17"/>
      <c r="D58" s="17"/>
    </row>
    <row r="59" spans="1:4" hidden="1" x14ac:dyDescent="0.35">
      <c r="A59" s="7">
        <f>returns_pnl[[#This Row],[price_date]]</f>
        <v>45588</v>
      </c>
      <c r="B59" s="24">
        <f>returns_pnl[[#This Row],[portfolio_simple_return]]</f>
        <v>-1.2704492E-2</v>
      </c>
      <c r="C59" s="17"/>
      <c r="D59" s="17"/>
    </row>
    <row r="60" spans="1:4" hidden="1" x14ac:dyDescent="0.35">
      <c r="A60" s="7">
        <f>returns_pnl[[#This Row],[price_date]]</f>
        <v>45589</v>
      </c>
      <c r="B60" s="24">
        <f>returns_pnl[[#This Row],[portfolio_simple_return]]</f>
        <v>-4.4267990000000004E-3</v>
      </c>
      <c r="C60" s="17"/>
      <c r="D60" s="17"/>
    </row>
    <row r="61" spans="1:4" x14ac:dyDescent="0.35">
      <c r="A61" s="7">
        <f>returns_pnl[[#This Row],[price_date]]</f>
        <v>45590</v>
      </c>
      <c r="B61" s="24">
        <f>returns_pnl[[#This Row],[portfolio_simple_return]]</f>
        <v>1.8497870000000001E-3</v>
      </c>
      <c r="C61" s="17">
        <f>_xlfn.STDEV.S(B2:B61)</f>
        <v>1.7671267362742708E-2</v>
      </c>
      <c r="D61" s="17">
        <f>C61*SQRT(252)</f>
        <v>0.28052267275889659</v>
      </c>
    </row>
    <row r="62" spans="1:4" x14ac:dyDescent="0.35">
      <c r="A62" s="7">
        <f>returns_pnl[[#This Row],[price_date]]</f>
        <v>45593</v>
      </c>
      <c r="B62" s="24">
        <f>returns_pnl[[#This Row],[portfolio_simple_return]]</f>
        <v>1.1602837E-2</v>
      </c>
      <c r="C62" s="17">
        <f t="shared" ref="C62:C125" si="0">_xlfn.STDEV.S(B3:B62)</f>
        <v>1.7192439141354258E-2</v>
      </c>
      <c r="D62" s="17">
        <f t="shared" ref="D62:D125" si="1">C62*SQRT(252)</f>
        <v>0.27292151039181728</v>
      </c>
    </row>
    <row r="63" spans="1:4" x14ac:dyDescent="0.35">
      <c r="A63" s="7">
        <f>returns_pnl[[#This Row],[price_date]]</f>
        <v>45594</v>
      </c>
      <c r="B63" s="24">
        <f>returns_pnl[[#This Row],[portfolio_simple_return]]</f>
        <v>1.6740529000000001E-2</v>
      </c>
      <c r="C63" s="17">
        <f t="shared" si="0"/>
        <v>1.7002914574842532E-2</v>
      </c>
      <c r="D63" s="17">
        <f t="shared" si="1"/>
        <v>0.26991290116985323</v>
      </c>
    </row>
    <row r="64" spans="1:4" x14ac:dyDescent="0.35">
      <c r="A64" s="7">
        <f>returns_pnl[[#This Row],[price_date]]</f>
        <v>45595</v>
      </c>
      <c r="B64" s="24">
        <f>returns_pnl[[#This Row],[portfolio_simple_return]]</f>
        <v>-2.9202980999999999E-2</v>
      </c>
      <c r="C64" s="17">
        <f t="shared" si="0"/>
        <v>1.7520617961429025E-2</v>
      </c>
      <c r="D64" s="17">
        <f t="shared" si="1"/>
        <v>0.27813118765267597</v>
      </c>
    </row>
    <row r="65" spans="1:4" x14ac:dyDescent="0.35">
      <c r="A65" s="7">
        <f>returns_pnl[[#This Row],[price_date]]</f>
        <v>45596</v>
      </c>
      <c r="B65" s="24">
        <f>returns_pnl[[#This Row],[portfolio_simple_return]]</f>
        <v>-2.3541059E-2</v>
      </c>
      <c r="C65" s="17">
        <f t="shared" si="0"/>
        <v>1.7511056156956094E-2</v>
      </c>
      <c r="D65" s="17">
        <f t="shared" si="1"/>
        <v>0.27797939871235355</v>
      </c>
    </row>
    <row r="66" spans="1:4" x14ac:dyDescent="0.35">
      <c r="A66" s="7">
        <f>returns_pnl[[#This Row],[price_date]]</f>
        <v>45597</v>
      </c>
      <c r="B66" s="24">
        <f>returns_pnl[[#This Row],[portfolio_simple_return]]</f>
        <v>7.8113490000000004E-3</v>
      </c>
      <c r="C66" s="17">
        <f t="shared" si="0"/>
        <v>1.6019109445121815E-2</v>
      </c>
      <c r="D66" s="17">
        <f t="shared" si="1"/>
        <v>0.25429547889910925</v>
      </c>
    </row>
    <row r="67" spans="1:4" x14ac:dyDescent="0.35">
      <c r="A67" s="7">
        <f>returns_pnl[[#This Row],[price_date]]</f>
        <v>45600</v>
      </c>
      <c r="B67" s="24">
        <f>returns_pnl[[#This Row],[portfolio_simple_return]]</f>
        <v>-5.7257310000000004E-3</v>
      </c>
      <c r="C67" s="17">
        <f t="shared" si="0"/>
        <v>1.6010878662123654E-2</v>
      </c>
      <c r="D67" s="17">
        <f t="shared" si="1"/>
        <v>0.25416481926965845</v>
      </c>
    </row>
    <row r="68" spans="1:4" x14ac:dyDescent="0.35">
      <c r="A68" s="7">
        <f>returns_pnl[[#This Row],[price_date]]</f>
        <v>45601</v>
      </c>
      <c r="B68" s="24">
        <f>returns_pnl[[#This Row],[portfolio_simple_return]]</f>
        <v>1.7377666999999999E-2</v>
      </c>
      <c r="C68" s="17">
        <f t="shared" si="0"/>
        <v>1.6133214172516685E-2</v>
      </c>
      <c r="D68" s="17">
        <f t="shared" si="1"/>
        <v>0.25610683529173112</v>
      </c>
    </row>
    <row r="69" spans="1:4" x14ac:dyDescent="0.35">
      <c r="A69" s="7">
        <f>returns_pnl[[#This Row],[price_date]]</f>
        <v>45602</v>
      </c>
      <c r="B69" s="24">
        <f>returns_pnl[[#This Row],[portfolio_simple_return]]</f>
        <v>3.1364258999999999E-2</v>
      </c>
      <c r="C69" s="17">
        <f t="shared" si="0"/>
        <v>1.6186523674756693E-2</v>
      </c>
      <c r="D69" s="17">
        <f t="shared" si="1"/>
        <v>0.25695309740439332</v>
      </c>
    </row>
    <row r="70" spans="1:4" x14ac:dyDescent="0.35">
      <c r="A70" s="7">
        <f>returns_pnl[[#This Row],[price_date]]</f>
        <v>45603</v>
      </c>
      <c r="B70" s="24">
        <f>returns_pnl[[#This Row],[portfolio_simple_return]]</f>
        <v>1.4609501E-2</v>
      </c>
      <c r="C70" s="17">
        <f t="shared" si="0"/>
        <v>1.6242931881984467E-2</v>
      </c>
      <c r="D70" s="17">
        <f t="shared" si="1"/>
        <v>0.25784854993375944</v>
      </c>
    </row>
    <row r="71" spans="1:4" x14ac:dyDescent="0.35">
      <c r="A71" s="7">
        <f>returns_pnl[[#This Row],[price_date]]</f>
        <v>45604</v>
      </c>
      <c r="B71" s="24">
        <f>returns_pnl[[#This Row],[portfolio_simple_return]]</f>
        <v>4.8173210000000003E-3</v>
      </c>
      <c r="C71" s="17">
        <f t="shared" si="0"/>
        <v>1.5543937242075798E-2</v>
      </c>
      <c r="D71" s="17">
        <f t="shared" si="1"/>
        <v>0.24675235402396656</v>
      </c>
    </row>
    <row r="72" spans="1:4" x14ac:dyDescent="0.35">
      <c r="A72" s="7">
        <f>returns_pnl[[#This Row],[price_date]]</f>
        <v>45607</v>
      </c>
      <c r="B72" s="24">
        <f>returns_pnl[[#This Row],[portfolio_simple_return]]</f>
        <v>-3.7617610000000002E-3</v>
      </c>
      <c r="C72" s="17">
        <f t="shared" si="0"/>
        <v>1.5560318267271033E-2</v>
      </c>
      <c r="D72" s="17">
        <f t="shared" si="1"/>
        <v>0.24701239473728781</v>
      </c>
    </row>
    <row r="73" spans="1:4" x14ac:dyDescent="0.35">
      <c r="A73" s="7">
        <f>returns_pnl[[#This Row],[price_date]]</f>
        <v>45608</v>
      </c>
      <c r="B73" s="24">
        <f>returns_pnl[[#This Row],[portfolio_simple_return]]</f>
        <v>-1.0677071E-2</v>
      </c>
      <c r="C73" s="17">
        <f t="shared" si="0"/>
        <v>1.5542847322015725E-2</v>
      </c>
      <c r="D73" s="17">
        <f t="shared" si="1"/>
        <v>0.24673505207939919</v>
      </c>
    </row>
    <row r="74" spans="1:4" x14ac:dyDescent="0.35">
      <c r="A74" s="7">
        <f>returns_pnl[[#This Row],[price_date]]</f>
        <v>45609</v>
      </c>
      <c r="B74" s="24">
        <f>returns_pnl[[#This Row],[portfolio_simple_return]]</f>
        <v>-1.5135552E-2</v>
      </c>
      <c r="C74" s="17">
        <f t="shared" si="0"/>
        <v>1.5687489806417699E-2</v>
      </c>
      <c r="D74" s="17">
        <f t="shared" si="1"/>
        <v>0.24903118033585217</v>
      </c>
    </row>
    <row r="75" spans="1:4" x14ac:dyDescent="0.35">
      <c r="A75" s="7">
        <f>returns_pnl[[#This Row],[price_date]]</f>
        <v>45610</v>
      </c>
      <c r="B75" s="24">
        <f>returns_pnl[[#This Row],[portfolio_simple_return]]</f>
        <v>-6.8832169999999996E-3</v>
      </c>
      <c r="C75" s="17">
        <f t="shared" si="0"/>
        <v>1.5719750266435399E-2</v>
      </c>
      <c r="D75" s="17">
        <f t="shared" si="1"/>
        <v>0.24954329926217644</v>
      </c>
    </row>
    <row r="76" spans="1:4" x14ac:dyDescent="0.35">
      <c r="A76" s="7">
        <f>returns_pnl[[#This Row],[price_date]]</f>
        <v>45611</v>
      </c>
      <c r="B76" s="24">
        <f>returns_pnl[[#This Row],[portfolio_simple_return]]</f>
        <v>-2.3351563999999998E-2</v>
      </c>
      <c r="C76" s="17">
        <f t="shared" si="0"/>
        <v>1.5884387993615703E-2</v>
      </c>
      <c r="D76" s="17">
        <f t="shared" si="1"/>
        <v>0.25215684215740436</v>
      </c>
    </row>
    <row r="77" spans="1:4" x14ac:dyDescent="0.35">
      <c r="A77" s="7">
        <f>returns_pnl[[#This Row],[price_date]]</f>
        <v>45614</v>
      </c>
      <c r="B77" s="24">
        <f>returns_pnl[[#This Row],[portfolio_simple_return]]</f>
        <v>4.655218E-3</v>
      </c>
      <c r="C77" s="17">
        <f t="shared" si="0"/>
        <v>1.5742512607205904E-2</v>
      </c>
      <c r="D77" s="17">
        <f t="shared" si="1"/>
        <v>0.24990464021979522</v>
      </c>
    </row>
    <row r="78" spans="1:4" x14ac:dyDescent="0.35">
      <c r="A78" s="7">
        <f>returns_pnl[[#This Row],[price_date]]</f>
        <v>45615</v>
      </c>
      <c r="B78" s="24">
        <f>returns_pnl[[#This Row],[portfolio_simple_return]]</f>
        <v>1.945895E-3</v>
      </c>
      <c r="C78" s="17">
        <f t="shared" si="0"/>
        <v>1.5547686931244085E-2</v>
      </c>
      <c r="D78" s="17">
        <f t="shared" si="1"/>
        <v>0.24681187849416505</v>
      </c>
    </row>
    <row r="79" spans="1:4" x14ac:dyDescent="0.35">
      <c r="A79" s="7">
        <f>returns_pnl[[#This Row],[price_date]]</f>
        <v>45616</v>
      </c>
      <c r="B79" s="24">
        <f>returns_pnl[[#This Row],[portfolio_simple_return]]</f>
        <v>1.04058E-4</v>
      </c>
      <c r="C79" s="17">
        <f t="shared" si="0"/>
        <v>1.5523558369298088E-2</v>
      </c>
      <c r="D79" s="17">
        <f t="shared" si="1"/>
        <v>0.2464288494477487</v>
      </c>
    </row>
    <row r="80" spans="1:4" x14ac:dyDescent="0.35">
      <c r="A80" s="7">
        <f>returns_pnl[[#This Row],[price_date]]</f>
        <v>45617</v>
      </c>
      <c r="B80" s="24">
        <f>returns_pnl[[#This Row],[portfolio_simple_return]]</f>
        <v>1.1658811999999999E-2</v>
      </c>
      <c r="C80" s="17">
        <f t="shared" si="0"/>
        <v>1.5496225038157991E-2</v>
      </c>
      <c r="D80" s="17">
        <f t="shared" si="1"/>
        <v>0.24599494626755067</v>
      </c>
    </row>
    <row r="81" spans="1:4" x14ac:dyDescent="0.35">
      <c r="A81" s="7">
        <f>returns_pnl[[#This Row],[price_date]]</f>
        <v>45618</v>
      </c>
      <c r="B81" s="24">
        <f>returns_pnl[[#This Row],[portfolio_simple_return]]</f>
        <v>4.7736899999999997E-3</v>
      </c>
      <c r="C81" s="17">
        <f t="shared" si="0"/>
        <v>1.5498314033801131E-2</v>
      </c>
      <c r="D81" s="17">
        <f t="shared" si="1"/>
        <v>0.24602810804532052</v>
      </c>
    </row>
    <row r="82" spans="1:4" x14ac:dyDescent="0.35">
      <c r="A82" s="7">
        <f>returns_pnl[[#This Row],[price_date]]</f>
        <v>45621</v>
      </c>
      <c r="B82" s="24">
        <f>returns_pnl[[#This Row],[portfolio_simple_return]]</f>
        <v>8.2847470000000003E-3</v>
      </c>
      <c r="C82" s="17">
        <f t="shared" si="0"/>
        <v>1.5076950824617165E-2</v>
      </c>
      <c r="D82" s="17">
        <f t="shared" si="1"/>
        <v>0.23933917446652336</v>
      </c>
    </row>
    <row r="83" spans="1:4" x14ac:dyDescent="0.35">
      <c r="A83" s="7">
        <f>returns_pnl[[#This Row],[price_date]]</f>
        <v>45622</v>
      </c>
      <c r="B83" s="24">
        <f>returns_pnl[[#This Row],[portfolio_simple_return]]</f>
        <v>3.6462920000000002E-3</v>
      </c>
      <c r="C83" s="17">
        <f t="shared" si="0"/>
        <v>1.4087582412846368E-2</v>
      </c>
      <c r="D83" s="17">
        <f t="shared" si="1"/>
        <v>0.22363343783111247</v>
      </c>
    </row>
    <row r="84" spans="1:4" x14ac:dyDescent="0.35">
      <c r="A84" s="7">
        <f>returns_pnl[[#This Row],[price_date]]</f>
        <v>45623</v>
      </c>
      <c r="B84" s="24">
        <f>returns_pnl[[#This Row],[portfolio_simple_return]]</f>
        <v>-1.2807231000000001E-2</v>
      </c>
      <c r="C84" s="17">
        <f t="shared" si="0"/>
        <v>1.419706048950276E-2</v>
      </c>
      <c r="D84" s="17">
        <f t="shared" si="1"/>
        <v>0.22537134842019138</v>
      </c>
    </row>
    <row r="85" spans="1:4" x14ac:dyDescent="0.35">
      <c r="A85" s="7">
        <f>returns_pnl[[#This Row],[price_date]]</f>
        <v>45625</v>
      </c>
      <c r="B85" s="24">
        <f>returns_pnl[[#This Row],[portfolio_simple_return]]</f>
        <v>1.1050535E-2</v>
      </c>
      <c r="C85" s="17">
        <f t="shared" si="0"/>
        <v>1.4131841615828897E-2</v>
      </c>
      <c r="D85" s="17">
        <f t="shared" si="1"/>
        <v>0.2243360308970187</v>
      </c>
    </row>
    <row r="86" spans="1:4" x14ac:dyDescent="0.35">
      <c r="A86" s="7">
        <f>returns_pnl[[#This Row],[price_date]]</f>
        <v>45628</v>
      </c>
      <c r="B86" s="24">
        <f>returns_pnl[[#This Row],[portfolio_simple_return]]</f>
        <v>1.9288632999999999E-2</v>
      </c>
      <c r="C86" s="17">
        <f t="shared" si="0"/>
        <v>1.3294502795155084E-2</v>
      </c>
      <c r="D86" s="17">
        <f t="shared" si="1"/>
        <v>0.21104368920140057</v>
      </c>
    </row>
    <row r="87" spans="1:4" x14ac:dyDescent="0.35">
      <c r="A87" s="7">
        <f>returns_pnl[[#This Row],[price_date]]</f>
        <v>45629</v>
      </c>
      <c r="B87" s="24">
        <f>returns_pnl[[#This Row],[portfolio_simple_return]]</f>
        <v>-3.7414799999999998E-4</v>
      </c>
      <c r="C87" s="17">
        <f t="shared" si="0"/>
        <v>1.2955125855895477E-2</v>
      </c>
      <c r="D87" s="17">
        <f t="shared" si="1"/>
        <v>0.20565624730945342</v>
      </c>
    </row>
    <row r="88" spans="1:4" x14ac:dyDescent="0.35">
      <c r="A88" s="7">
        <f>returns_pnl[[#This Row],[price_date]]</f>
        <v>45630</v>
      </c>
      <c r="B88" s="24">
        <f>returns_pnl[[#This Row],[portfolio_simple_return]]</f>
        <v>5.5421697999999998E-2</v>
      </c>
      <c r="C88" s="17">
        <f t="shared" si="0"/>
        <v>1.4577105956647893E-2</v>
      </c>
      <c r="D88" s="17">
        <f t="shared" si="1"/>
        <v>0.23140438317797171</v>
      </c>
    </row>
    <row r="89" spans="1:4" x14ac:dyDescent="0.35">
      <c r="A89" s="7">
        <f>returns_pnl[[#This Row],[price_date]]</f>
        <v>45631</v>
      </c>
      <c r="B89" s="24">
        <f>returns_pnl[[#This Row],[portfolio_simple_return]]</f>
        <v>-1.5025481E-2</v>
      </c>
      <c r="C89" s="17">
        <f t="shared" si="0"/>
        <v>1.4104165261137508E-2</v>
      </c>
      <c r="D89" s="17">
        <f t="shared" si="1"/>
        <v>0.22389668238675731</v>
      </c>
    </row>
    <row r="90" spans="1:4" x14ac:dyDescent="0.35">
      <c r="A90" s="7">
        <f>returns_pnl[[#This Row],[price_date]]</f>
        <v>45632</v>
      </c>
      <c r="B90" s="24">
        <f>returns_pnl[[#This Row],[portfolio_simple_return]]</f>
        <v>8.8279220000000002E-3</v>
      </c>
      <c r="C90" s="17">
        <f t="shared" si="0"/>
        <v>1.4093052609024896E-2</v>
      </c>
      <c r="D90" s="17">
        <f t="shared" si="1"/>
        <v>0.22372027450337922</v>
      </c>
    </row>
    <row r="91" spans="1:4" x14ac:dyDescent="0.35">
      <c r="A91" s="7">
        <f>returns_pnl[[#This Row],[price_date]]</f>
        <v>45635</v>
      </c>
      <c r="B91" s="24">
        <f>returns_pnl[[#This Row],[portfolio_simple_return]]</f>
        <v>-3.1160920000000002E-2</v>
      </c>
      <c r="C91" s="17">
        <f t="shared" si="0"/>
        <v>1.4711496146499239E-2</v>
      </c>
      <c r="D91" s="17">
        <f t="shared" si="1"/>
        <v>0.23353776130393222</v>
      </c>
    </row>
    <row r="92" spans="1:4" x14ac:dyDescent="0.35">
      <c r="A92" s="7">
        <f>returns_pnl[[#This Row],[price_date]]</f>
        <v>45636</v>
      </c>
      <c r="B92" s="24">
        <f>returns_pnl[[#This Row],[portfolio_simple_return]]</f>
        <v>-6.268048E-3</v>
      </c>
      <c r="C92" s="17">
        <f t="shared" si="0"/>
        <v>1.4731074323835275E-2</v>
      </c>
      <c r="D92" s="17">
        <f t="shared" si="1"/>
        <v>0.23384855523406264</v>
      </c>
    </row>
    <row r="93" spans="1:4" x14ac:dyDescent="0.35">
      <c r="A93" s="7">
        <f>returns_pnl[[#This Row],[price_date]]</f>
        <v>45637</v>
      </c>
      <c r="B93" s="24">
        <f>returns_pnl[[#This Row],[portfolio_simple_return]]</f>
        <v>2.3911538E-2</v>
      </c>
      <c r="C93" s="17">
        <f t="shared" si="0"/>
        <v>1.4996464783717035E-2</v>
      </c>
      <c r="D93" s="17">
        <f t="shared" si="1"/>
        <v>0.23806149817711986</v>
      </c>
    </row>
    <row r="94" spans="1:4" x14ac:dyDescent="0.35">
      <c r="A94" s="7">
        <f>returns_pnl[[#This Row],[price_date]]</f>
        <v>45638</v>
      </c>
      <c r="B94" s="24">
        <f>returns_pnl[[#This Row],[portfolio_simple_return]]</f>
        <v>-1.0093618E-2</v>
      </c>
      <c r="C94" s="17">
        <f t="shared" si="0"/>
        <v>1.4990751878089679E-2</v>
      </c>
      <c r="D94" s="17">
        <f t="shared" si="1"/>
        <v>0.23797080861179848</v>
      </c>
    </row>
    <row r="95" spans="1:4" x14ac:dyDescent="0.35">
      <c r="A95" s="7">
        <f>returns_pnl[[#This Row],[price_date]]</f>
        <v>45639</v>
      </c>
      <c r="B95" s="24">
        <f>returns_pnl[[#This Row],[portfolio_simple_return]]</f>
        <v>6.5349270000000001E-2</v>
      </c>
      <c r="C95" s="17">
        <f t="shared" si="0"/>
        <v>1.6777586531690751E-2</v>
      </c>
      <c r="D95" s="17">
        <f t="shared" si="1"/>
        <v>0.26633592937632256</v>
      </c>
    </row>
    <row r="96" spans="1:4" x14ac:dyDescent="0.35">
      <c r="A96" s="7">
        <f>returns_pnl[[#This Row],[price_date]]</f>
        <v>45642</v>
      </c>
      <c r="B96" s="24">
        <f>returns_pnl[[#This Row],[portfolio_simple_return]]</f>
        <v>2.9771222999999999E-2</v>
      </c>
      <c r="C96" s="17">
        <f t="shared" si="0"/>
        <v>1.7144654147889959E-2</v>
      </c>
      <c r="D96" s="17">
        <f t="shared" si="1"/>
        <v>0.27216294713717298</v>
      </c>
    </row>
    <row r="97" spans="1:4" x14ac:dyDescent="0.35">
      <c r="A97" s="7">
        <f>returns_pnl[[#This Row],[price_date]]</f>
        <v>45643</v>
      </c>
      <c r="B97" s="24">
        <f>returns_pnl[[#This Row],[portfolio_simple_return]]</f>
        <v>-3.4799969E-2</v>
      </c>
      <c r="C97" s="17">
        <f t="shared" si="0"/>
        <v>1.7814796721149745E-2</v>
      </c>
      <c r="D97" s="17">
        <f t="shared" si="1"/>
        <v>0.28280113068798668</v>
      </c>
    </row>
    <row r="98" spans="1:4" x14ac:dyDescent="0.35">
      <c r="A98" s="7">
        <f>returns_pnl[[#This Row],[price_date]]</f>
        <v>45644</v>
      </c>
      <c r="B98" s="24">
        <f>returns_pnl[[#This Row],[portfolio_simple_return]]</f>
        <v>-4.5932689999999998E-2</v>
      </c>
      <c r="C98" s="17">
        <f t="shared" si="0"/>
        <v>1.884538083918293E-2</v>
      </c>
      <c r="D98" s="17">
        <f t="shared" si="1"/>
        <v>0.29916114637667851</v>
      </c>
    </row>
    <row r="99" spans="1:4" x14ac:dyDescent="0.35">
      <c r="A99" s="7">
        <f>returns_pnl[[#This Row],[price_date]]</f>
        <v>45645</v>
      </c>
      <c r="B99" s="24">
        <f>returns_pnl[[#This Row],[portfolio_simple_return]]</f>
        <v>5.1157909999999997E-3</v>
      </c>
      <c r="C99" s="17">
        <f t="shared" si="0"/>
        <v>1.8849876527522808E-2</v>
      </c>
      <c r="D99" s="17">
        <f t="shared" si="1"/>
        <v>0.29923251321659472</v>
      </c>
    </row>
    <row r="100" spans="1:4" x14ac:dyDescent="0.35">
      <c r="A100" s="7">
        <f>returns_pnl[[#This Row],[price_date]]</f>
        <v>45646</v>
      </c>
      <c r="B100" s="24">
        <f>returns_pnl[[#This Row],[portfolio_simple_return]]</f>
        <v>1.4731470999999999E-2</v>
      </c>
      <c r="C100" s="17">
        <f t="shared" si="0"/>
        <v>1.8861732803999921E-2</v>
      </c>
      <c r="D100" s="17">
        <f t="shared" si="1"/>
        <v>0.29942072577079676</v>
      </c>
    </row>
    <row r="101" spans="1:4" x14ac:dyDescent="0.35">
      <c r="A101" s="7">
        <f>returns_pnl[[#This Row],[price_date]]</f>
        <v>45649</v>
      </c>
      <c r="B101" s="24">
        <f>returns_pnl[[#This Row],[portfolio_simple_return]]</f>
        <v>2.4229291E-2</v>
      </c>
      <c r="C101" s="17">
        <f t="shared" si="0"/>
        <v>1.8929087260548923E-2</v>
      </c>
      <c r="D101" s="17">
        <f t="shared" si="1"/>
        <v>0.30048994462112011</v>
      </c>
    </row>
    <row r="102" spans="1:4" x14ac:dyDescent="0.35">
      <c r="A102" s="7">
        <f>returns_pnl[[#This Row],[price_date]]</f>
        <v>45650</v>
      </c>
      <c r="B102" s="24">
        <f>returns_pnl[[#This Row],[portfolio_simple_return]]</f>
        <v>1.6694308000000001E-2</v>
      </c>
      <c r="C102" s="17">
        <f t="shared" si="0"/>
        <v>1.901856444171653E-2</v>
      </c>
      <c r="D102" s="17">
        <f t="shared" si="1"/>
        <v>0.30191035083742751</v>
      </c>
    </row>
    <row r="103" spans="1:4" x14ac:dyDescent="0.35">
      <c r="A103" s="7">
        <f>returns_pnl[[#This Row],[price_date]]</f>
        <v>45652</v>
      </c>
      <c r="B103" s="24">
        <f>returns_pnl[[#This Row],[portfolio_simple_return]]</f>
        <v>3.4200580000000001E-3</v>
      </c>
      <c r="C103" s="17">
        <f t="shared" si="0"/>
        <v>1.8885834566115561E-2</v>
      </c>
      <c r="D103" s="17">
        <f t="shared" si="1"/>
        <v>0.29980332938309529</v>
      </c>
    </row>
    <row r="104" spans="1:4" x14ac:dyDescent="0.35">
      <c r="A104" s="7">
        <f>returns_pnl[[#This Row],[price_date]]</f>
        <v>45653</v>
      </c>
      <c r="B104" s="24">
        <f>returns_pnl[[#This Row],[portfolio_simple_return]]</f>
        <v>-1.1505451E-2</v>
      </c>
      <c r="C104" s="17">
        <f t="shared" si="0"/>
        <v>1.8955085927500118E-2</v>
      </c>
      <c r="D104" s="17">
        <f t="shared" si="1"/>
        <v>0.30090266066415244</v>
      </c>
    </row>
    <row r="105" spans="1:4" x14ac:dyDescent="0.35">
      <c r="A105" s="7">
        <f>returns_pnl[[#This Row],[price_date]]</f>
        <v>45656</v>
      </c>
      <c r="B105" s="24">
        <f>returns_pnl[[#This Row],[portfolio_simple_return]]</f>
        <v>-1.7117027E-2</v>
      </c>
      <c r="C105" s="17">
        <f t="shared" si="0"/>
        <v>1.9124387277803304E-2</v>
      </c>
      <c r="D105" s="17">
        <f t="shared" si="1"/>
        <v>0.30359023628133042</v>
      </c>
    </row>
    <row r="106" spans="1:4" x14ac:dyDescent="0.35">
      <c r="A106" s="7">
        <f>returns_pnl[[#This Row],[price_date]]</f>
        <v>45657</v>
      </c>
      <c r="B106" s="24">
        <f>returns_pnl[[#This Row],[portfolio_simple_return]]</f>
        <v>-7.7053419999999996E-3</v>
      </c>
      <c r="C106" s="17">
        <f t="shared" si="0"/>
        <v>1.8989936376700146E-2</v>
      </c>
      <c r="D106" s="17">
        <f t="shared" si="1"/>
        <v>0.30145589439412546</v>
      </c>
    </row>
    <row r="107" spans="1:4" x14ac:dyDescent="0.35">
      <c r="A107" s="7">
        <f>returns_pnl[[#This Row],[price_date]]</f>
        <v>45659</v>
      </c>
      <c r="B107" s="24">
        <f>returns_pnl[[#This Row],[portfolio_simple_return]]</f>
        <v>7.5085220000000001E-3</v>
      </c>
      <c r="C107" s="17">
        <f t="shared" si="0"/>
        <v>1.8996736355281763E-2</v>
      </c>
      <c r="D107" s="17">
        <f t="shared" si="1"/>
        <v>0.30156384070761061</v>
      </c>
    </row>
    <row r="108" spans="1:4" x14ac:dyDescent="0.35">
      <c r="A108" s="7">
        <f>returns_pnl[[#This Row],[price_date]]</f>
        <v>45660</v>
      </c>
      <c r="B108" s="24">
        <f>returns_pnl[[#This Row],[portfolio_simple_return]]</f>
        <v>1.8170368999999999E-2</v>
      </c>
      <c r="C108" s="17">
        <f t="shared" si="0"/>
        <v>1.9103030286519055E-2</v>
      </c>
      <c r="D108" s="17">
        <f t="shared" si="1"/>
        <v>0.30325120455518623</v>
      </c>
    </row>
    <row r="109" spans="1:4" x14ac:dyDescent="0.35">
      <c r="A109" s="7">
        <f>returns_pnl[[#This Row],[price_date]]</f>
        <v>45663</v>
      </c>
      <c r="B109" s="24">
        <f>returns_pnl[[#This Row],[portfolio_simple_return]]</f>
        <v>5.0067569999999997E-3</v>
      </c>
      <c r="C109" s="17">
        <f t="shared" si="0"/>
        <v>1.9099923422892722E-2</v>
      </c>
      <c r="D109" s="17">
        <f t="shared" si="1"/>
        <v>0.30320188462411024</v>
      </c>
    </row>
    <row r="110" spans="1:4" x14ac:dyDescent="0.35">
      <c r="A110" s="7">
        <f>returns_pnl[[#This Row],[price_date]]</f>
        <v>45664</v>
      </c>
      <c r="B110" s="24">
        <f>returns_pnl[[#This Row],[portfolio_simple_return]]</f>
        <v>-1.3914418E-2</v>
      </c>
      <c r="C110" s="17">
        <f t="shared" si="0"/>
        <v>1.9146348468791114E-2</v>
      </c>
      <c r="D110" s="17">
        <f t="shared" si="1"/>
        <v>0.30393885938042164</v>
      </c>
    </row>
    <row r="111" spans="1:4" x14ac:dyDescent="0.35">
      <c r="A111" s="7">
        <f>returns_pnl[[#This Row],[price_date]]</f>
        <v>45665</v>
      </c>
      <c r="B111" s="24">
        <f>returns_pnl[[#This Row],[portfolio_simple_return]]</f>
        <v>2.3828590000000002E-3</v>
      </c>
      <c r="C111" s="17">
        <f t="shared" si="0"/>
        <v>1.9113418686589594E-2</v>
      </c>
      <c r="D111" s="17">
        <f t="shared" si="1"/>
        <v>0.30341611529382517</v>
      </c>
    </row>
    <row r="112" spans="1:4" x14ac:dyDescent="0.35">
      <c r="A112" s="7">
        <f>returns_pnl[[#This Row],[price_date]]</f>
        <v>45667</v>
      </c>
      <c r="B112" s="24">
        <f>returns_pnl[[#This Row],[portfolio_simple_return]]</f>
        <v>-2.3574296000000002E-2</v>
      </c>
      <c r="C112" s="17">
        <f t="shared" si="0"/>
        <v>1.9376691415077456E-2</v>
      </c>
      <c r="D112" s="17">
        <f t="shared" si="1"/>
        <v>0.30759544029321106</v>
      </c>
    </row>
    <row r="113" spans="1:4" x14ac:dyDescent="0.35">
      <c r="A113" s="7">
        <f>returns_pnl[[#This Row],[price_date]]</f>
        <v>45670</v>
      </c>
      <c r="B113" s="24">
        <f>returns_pnl[[#This Row],[portfolio_simple_return]]</f>
        <v>5.1301539999999996E-3</v>
      </c>
      <c r="C113" s="17">
        <f t="shared" si="0"/>
        <v>1.9268544993563636E-2</v>
      </c>
      <c r="D113" s="17">
        <f t="shared" si="1"/>
        <v>0.30587866907416827</v>
      </c>
    </row>
    <row r="114" spans="1:4" x14ac:dyDescent="0.35">
      <c r="A114" s="7">
        <f>returns_pnl[[#This Row],[price_date]]</f>
        <v>45671</v>
      </c>
      <c r="B114" s="24">
        <f>returns_pnl[[#This Row],[portfolio_simple_return]]</f>
        <v>-7.1476719999999999E-3</v>
      </c>
      <c r="C114" s="17">
        <f t="shared" si="0"/>
        <v>1.9242723417366336E-2</v>
      </c>
      <c r="D114" s="17">
        <f t="shared" si="1"/>
        <v>0.30546876425970171</v>
      </c>
    </row>
    <row r="115" spans="1:4" x14ac:dyDescent="0.35">
      <c r="A115" s="7">
        <f>returns_pnl[[#This Row],[price_date]]</f>
        <v>45672</v>
      </c>
      <c r="B115" s="24">
        <f>returns_pnl[[#This Row],[portfolio_simple_return]]</f>
        <v>1.8912041000000001E-2</v>
      </c>
      <c r="C115" s="17">
        <f t="shared" si="0"/>
        <v>1.9371768869098322E-2</v>
      </c>
      <c r="D115" s="17">
        <f t="shared" si="1"/>
        <v>0.30751729729834265</v>
      </c>
    </row>
    <row r="116" spans="1:4" x14ac:dyDescent="0.35">
      <c r="A116" s="7">
        <f>returns_pnl[[#This Row],[price_date]]</f>
        <v>45673</v>
      </c>
      <c r="B116" s="24">
        <f>returns_pnl[[#This Row],[portfolio_simple_return]]</f>
        <v>4.7683680000000003E-3</v>
      </c>
      <c r="C116" s="17">
        <f t="shared" si="0"/>
        <v>1.9343809124966565E-2</v>
      </c>
      <c r="D116" s="17">
        <f t="shared" si="1"/>
        <v>0.30707345012018089</v>
      </c>
    </row>
    <row r="117" spans="1:4" x14ac:dyDescent="0.35">
      <c r="A117" s="7">
        <f>returns_pnl[[#This Row],[price_date]]</f>
        <v>45674</v>
      </c>
      <c r="B117" s="24">
        <f>returns_pnl[[#This Row],[portfolio_simple_return]]</f>
        <v>2.1638708999999999E-2</v>
      </c>
      <c r="C117" s="17">
        <f t="shared" si="0"/>
        <v>1.9509233188957475E-2</v>
      </c>
      <c r="D117" s="17">
        <f t="shared" si="1"/>
        <v>0.30969947572529438</v>
      </c>
    </row>
    <row r="118" spans="1:4" x14ac:dyDescent="0.35">
      <c r="A118" s="7">
        <f>returns_pnl[[#This Row],[price_date]]</f>
        <v>45678</v>
      </c>
      <c r="B118" s="24">
        <f>returns_pnl[[#This Row],[portfolio_simple_return]]</f>
        <v>8.53545E-3</v>
      </c>
      <c r="C118" s="17">
        <f t="shared" si="0"/>
        <v>1.9522247640352208E-2</v>
      </c>
      <c r="D118" s="17">
        <f t="shared" si="1"/>
        <v>0.30990607373633683</v>
      </c>
    </row>
    <row r="119" spans="1:4" x14ac:dyDescent="0.35">
      <c r="A119" s="7">
        <f>returns_pnl[[#This Row],[price_date]]</f>
        <v>45679</v>
      </c>
      <c r="B119" s="24">
        <f>returns_pnl[[#This Row],[portfolio_simple_return]]</f>
        <v>8.7027049999999998E-3</v>
      </c>
      <c r="C119" s="17">
        <f t="shared" si="0"/>
        <v>1.9438734757298584E-2</v>
      </c>
      <c r="D119" s="17">
        <f t="shared" si="1"/>
        <v>0.30858034781735733</v>
      </c>
    </row>
    <row r="120" spans="1:4" x14ac:dyDescent="0.35">
      <c r="A120" s="7">
        <f>returns_pnl[[#This Row],[price_date]]</f>
        <v>45680</v>
      </c>
      <c r="B120" s="24">
        <f>returns_pnl[[#This Row],[portfolio_simple_return]]</f>
        <v>6.4069019999999999E-3</v>
      </c>
      <c r="C120" s="17">
        <f t="shared" si="0"/>
        <v>1.9422087947119932E-2</v>
      </c>
      <c r="D120" s="17">
        <f t="shared" si="1"/>
        <v>0.30831608789822607</v>
      </c>
    </row>
    <row r="121" spans="1:4" x14ac:dyDescent="0.35">
      <c r="A121" s="7">
        <f>returns_pnl[[#This Row],[price_date]]</f>
        <v>45681</v>
      </c>
      <c r="B121" s="24">
        <f>returns_pnl[[#This Row],[portfolio_simple_return]]</f>
        <v>9.9987300000000008E-4</v>
      </c>
      <c r="C121" s="17">
        <f t="shared" si="0"/>
        <v>1.9423133670150697E-2</v>
      </c>
      <c r="D121" s="17">
        <f t="shared" si="1"/>
        <v>0.30833268823670401</v>
      </c>
    </row>
    <row r="122" spans="1:4" x14ac:dyDescent="0.35">
      <c r="A122" s="7">
        <f>returns_pnl[[#This Row],[price_date]]</f>
        <v>45684</v>
      </c>
      <c r="B122" s="24">
        <f>returns_pnl[[#This Row],[portfolio_simple_return]]</f>
        <v>-8.7014415999999997E-2</v>
      </c>
      <c r="C122" s="17">
        <f t="shared" si="0"/>
        <v>2.2583457467320728E-2</v>
      </c>
      <c r="D122" s="17">
        <f t="shared" si="1"/>
        <v>0.35850127321521141</v>
      </c>
    </row>
    <row r="123" spans="1:4" x14ac:dyDescent="0.35">
      <c r="A123" s="7">
        <f>returns_pnl[[#This Row],[price_date]]</f>
        <v>45685</v>
      </c>
      <c r="B123" s="24">
        <f>returns_pnl[[#This Row],[portfolio_simple_return]]</f>
        <v>1.1422587999999999E-2</v>
      </c>
      <c r="C123" s="17">
        <f t="shared" si="0"/>
        <v>2.2531745213012197E-2</v>
      </c>
      <c r="D123" s="17">
        <f t="shared" si="1"/>
        <v>0.35768036662740199</v>
      </c>
    </row>
    <row r="124" spans="1:4" x14ac:dyDescent="0.35">
      <c r="A124" s="7">
        <f>returns_pnl[[#This Row],[price_date]]</f>
        <v>45686</v>
      </c>
      <c r="B124" s="24">
        <f>returns_pnl[[#This Row],[portfolio_simple_return]]</f>
        <v>8.1263099999999994E-3</v>
      </c>
      <c r="C124" s="17">
        <f t="shared" si="0"/>
        <v>2.2193794937227486E-2</v>
      </c>
      <c r="D124" s="17">
        <f t="shared" si="1"/>
        <v>0.3523155723160098</v>
      </c>
    </row>
    <row r="125" spans="1:4" x14ac:dyDescent="0.35">
      <c r="A125" s="7">
        <f>returns_pnl[[#This Row],[price_date]]</f>
        <v>45687</v>
      </c>
      <c r="B125" s="24">
        <f>returns_pnl[[#This Row],[portfolio_simple_return]]</f>
        <v>2.6146798999999998E-2</v>
      </c>
      <c r="C125" s="17">
        <f t="shared" si="0"/>
        <v>2.2162323433831264E-2</v>
      </c>
      <c r="D125" s="17">
        <f t="shared" si="1"/>
        <v>0.35181597768777939</v>
      </c>
    </row>
    <row r="126" spans="1:4" x14ac:dyDescent="0.35">
      <c r="A126" s="7">
        <f>returns_pnl[[#This Row],[price_date]]</f>
        <v>45688</v>
      </c>
      <c r="B126" s="24">
        <f>returns_pnl[[#This Row],[portfolio_simple_return]]</f>
        <v>4.0098670000000003E-3</v>
      </c>
      <c r="C126" s="17">
        <f t="shared" ref="C126:C189" si="2">_xlfn.STDEV.S(B67:B126)</f>
        <v>2.2152446495674983E-2</v>
      </c>
      <c r="D126" s="17">
        <f t="shared" ref="D126:D189" si="3">C126*SQRT(252)</f>
        <v>0.35165918615532171</v>
      </c>
    </row>
    <row r="127" spans="1:4" x14ac:dyDescent="0.35">
      <c r="A127" s="7">
        <f>returns_pnl[[#This Row],[price_date]]</f>
        <v>45691</v>
      </c>
      <c r="B127" s="24">
        <f>returns_pnl[[#This Row],[portfolio_simple_return]]</f>
        <v>-1.933157E-3</v>
      </c>
      <c r="C127" s="17">
        <f t="shared" si="2"/>
        <v>2.2134031828103643E-2</v>
      </c>
      <c r="D127" s="17">
        <f t="shared" si="3"/>
        <v>0.35136686237010356</v>
      </c>
    </row>
    <row r="128" spans="1:4" x14ac:dyDescent="0.35">
      <c r="A128" s="7">
        <f>returns_pnl[[#This Row],[price_date]]</f>
        <v>45692</v>
      </c>
      <c r="B128" s="24">
        <f>returns_pnl[[#This Row],[portfolio_simple_return]]</f>
        <v>3.0588030000000001E-3</v>
      </c>
      <c r="C128" s="17">
        <f t="shared" si="2"/>
        <v>2.2048429661327456E-2</v>
      </c>
      <c r="D128" s="17">
        <f t="shared" si="3"/>
        <v>0.35000797010023516</v>
      </c>
    </row>
    <row r="129" spans="1:4" x14ac:dyDescent="0.35">
      <c r="A129" s="7">
        <f>returns_pnl[[#This Row],[price_date]]</f>
        <v>45693</v>
      </c>
      <c r="B129" s="24">
        <f>returns_pnl[[#This Row],[portfolio_simple_return]]</f>
        <v>2.2028335999999999E-2</v>
      </c>
      <c r="C129" s="17">
        <f t="shared" si="2"/>
        <v>2.1872130139825717E-2</v>
      </c>
      <c r="D129" s="17">
        <f t="shared" si="3"/>
        <v>0.34720930195931543</v>
      </c>
    </row>
    <row r="130" spans="1:4" x14ac:dyDescent="0.35">
      <c r="A130" s="7">
        <f>returns_pnl[[#This Row],[price_date]]</f>
        <v>45694</v>
      </c>
      <c r="B130" s="24">
        <f>returns_pnl[[#This Row],[portfolio_simple_return]]</f>
        <v>6.4178480000000003E-3</v>
      </c>
      <c r="C130" s="17">
        <f t="shared" si="2"/>
        <v>2.1818548031576072E-2</v>
      </c>
      <c r="D130" s="17">
        <f t="shared" si="3"/>
        <v>0.34635871236040883</v>
      </c>
    </row>
    <row r="131" spans="1:4" x14ac:dyDescent="0.35">
      <c r="A131" s="7">
        <f>returns_pnl[[#This Row],[price_date]]</f>
        <v>45695</v>
      </c>
      <c r="B131" s="24">
        <f>returns_pnl[[#This Row],[portfolio_simple_return]]</f>
        <v>-2.5483869999999999E-2</v>
      </c>
      <c r="C131" s="17">
        <f t="shared" si="2"/>
        <v>2.2101427694073212E-2</v>
      </c>
      <c r="D131" s="17">
        <f t="shared" si="3"/>
        <v>0.35084928778796071</v>
      </c>
    </row>
    <row r="132" spans="1:4" x14ac:dyDescent="0.35">
      <c r="A132" s="7">
        <f>returns_pnl[[#This Row],[price_date]]</f>
        <v>45698</v>
      </c>
      <c r="B132" s="24">
        <f>returns_pnl[[#This Row],[portfolio_simple_return]]</f>
        <v>1.2958483E-2</v>
      </c>
      <c r="C132" s="17">
        <f t="shared" si="2"/>
        <v>2.2139211888308974E-2</v>
      </c>
      <c r="D132" s="17">
        <f t="shared" si="3"/>
        <v>0.35144909327658147</v>
      </c>
    </row>
    <row r="133" spans="1:4" x14ac:dyDescent="0.35">
      <c r="A133" s="7">
        <f>returns_pnl[[#This Row],[price_date]]</f>
        <v>45699</v>
      </c>
      <c r="B133" s="24">
        <f>returns_pnl[[#This Row],[portfolio_simple_return]]</f>
        <v>-8.037888E-3</v>
      </c>
      <c r="C133" s="17">
        <f t="shared" si="2"/>
        <v>2.2116635771301997E-2</v>
      </c>
      <c r="D133" s="17">
        <f t="shared" si="3"/>
        <v>0.3510907085295617</v>
      </c>
    </row>
    <row r="134" spans="1:4" x14ac:dyDescent="0.35">
      <c r="A134" s="7">
        <f>returns_pnl[[#This Row],[price_date]]</f>
        <v>45700</v>
      </c>
      <c r="B134" s="24">
        <f>returns_pnl[[#This Row],[portfolio_simple_return]]</f>
        <v>-5.8310139999999998E-3</v>
      </c>
      <c r="C134" s="17">
        <f t="shared" si="2"/>
        <v>2.2028087623515772E-2</v>
      </c>
      <c r="D134" s="17">
        <f t="shared" si="3"/>
        <v>0.34968505026097524</v>
      </c>
    </row>
    <row r="135" spans="1:4" x14ac:dyDescent="0.35">
      <c r="A135" s="7">
        <f>returns_pnl[[#This Row],[price_date]]</f>
        <v>45701</v>
      </c>
      <c r="B135" s="24">
        <f>returns_pnl[[#This Row],[portfolio_simple_return]]</f>
        <v>-1.905828E-3</v>
      </c>
      <c r="C135" s="17">
        <f t="shared" si="2"/>
        <v>2.2003473287962896E-2</v>
      </c>
      <c r="D135" s="17">
        <f t="shared" si="3"/>
        <v>0.34929430979761517</v>
      </c>
    </row>
    <row r="136" spans="1:4" x14ac:dyDescent="0.35">
      <c r="A136" s="7">
        <f>returns_pnl[[#This Row],[price_date]]</f>
        <v>45702</v>
      </c>
      <c r="B136" s="24">
        <f>returns_pnl[[#This Row],[portfolio_simple_return]]</f>
        <v>1.681065E-3</v>
      </c>
      <c r="C136" s="17">
        <f t="shared" si="2"/>
        <v>2.1749126365278204E-2</v>
      </c>
      <c r="D136" s="17">
        <f t="shared" si="3"/>
        <v>0.34525667757266559</v>
      </c>
    </row>
    <row r="137" spans="1:4" x14ac:dyDescent="0.35">
      <c r="A137" s="7">
        <f>returns_pnl[[#This Row],[price_date]]</f>
        <v>45706</v>
      </c>
      <c r="B137" s="24">
        <f>returns_pnl[[#This Row],[portfolio_simple_return]]</f>
        <v>3.1759380000000001E-3</v>
      </c>
      <c r="C137" s="17">
        <f t="shared" si="2"/>
        <v>2.1747465999737006E-2</v>
      </c>
      <c r="D137" s="17">
        <f t="shared" si="3"/>
        <v>0.34523032008682075</v>
      </c>
    </row>
    <row r="138" spans="1:4" x14ac:dyDescent="0.35">
      <c r="A138" s="7">
        <f>returns_pnl[[#This Row],[price_date]]</f>
        <v>45707</v>
      </c>
      <c r="B138" s="24">
        <f>returns_pnl[[#This Row],[portfolio_simple_return]]</f>
        <v>7.5154890000000002E-3</v>
      </c>
      <c r="C138" s="17">
        <f t="shared" si="2"/>
        <v>2.1757105728440151E-2</v>
      </c>
      <c r="D138" s="17">
        <f t="shared" si="3"/>
        <v>0.34538334603594867</v>
      </c>
    </row>
    <row r="139" spans="1:4" x14ac:dyDescent="0.35">
      <c r="A139" s="7">
        <f>returns_pnl[[#This Row],[price_date]]</f>
        <v>45708</v>
      </c>
      <c r="B139" s="24">
        <f>returns_pnl[[#This Row],[portfolio_simple_return]]</f>
        <v>-1.1443373999999999E-2</v>
      </c>
      <c r="C139" s="17">
        <f t="shared" si="2"/>
        <v>2.1830111363748624E-2</v>
      </c>
      <c r="D139" s="17">
        <f t="shared" si="3"/>
        <v>0.34654227456794368</v>
      </c>
    </row>
    <row r="140" spans="1:4" x14ac:dyDescent="0.35">
      <c r="A140" s="7">
        <f>returns_pnl[[#This Row],[price_date]]</f>
        <v>45709</v>
      </c>
      <c r="B140" s="24">
        <f>returns_pnl[[#This Row],[portfolio_simple_return]]</f>
        <v>-2.570066E-2</v>
      </c>
      <c r="C140" s="17">
        <f t="shared" si="2"/>
        <v>2.2091717962282192E-2</v>
      </c>
      <c r="D140" s="17">
        <f t="shared" si="3"/>
        <v>0.35069515057426365</v>
      </c>
    </row>
    <row r="141" spans="1:4" x14ac:dyDescent="0.35">
      <c r="A141" s="7">
        <f>returns_pnl[[#This Row],[price_date]]</f>
        <v>45712</v>
      </c>
      <c r="B141" s="24">
        <f>returns_pnl[[#This Row],[portfolio_simple_return]]</f>
        <v>-2.2881885000000001E-2</v>
      </c>
      <c r="C141" s="17">
        <f t="shared" si="2"/>
        <v>2.2314745313345079E-2</v>
      </c>
      <c r="D141" s="17">
        <f t="shared" si="3"/>
        <v>0.35423560001313104</v>
      </c>
    </row>
    <row r="142" spans="1:4" x14ac:dyDescent="0.35">
      <c r="A142" s="7">
        <f>returns_pnl[[#This Row],[price_date]]</f>
        <v>45713</v>
      </c>
      <c r="B142" s="24">
        <f>returns_pnl[[#This Row],[portfolio_simple_return]]</f>
        <v>-1.6551112E-2</v>
      </c>
      <c r="C142" s="17">
        <f t="shared" si="2"/>
        <v>2.2412736980503681E-2</v>
      </c>
      <c r="D142" s="17">
        <f t="shared" si="3"/>
        <v>0.35579116950428069</v>
      </c>
    </row>
    <row r="143" spans="1:4" x14ac:dyDescent="0.35">
      <c r="A143" s="7">
        <f>returns_pnl[[#This Row],[price_date]]</f>
        <v>45714</v>
      </c>
      <c r="B143" s="24">
        <f>returns_pnl[[#This Row],[portfolio_simple_return]]</f>
        <v>1.7708082E-2</v>
      </c>
      <c r="C143" s="17">
        <f t="shared" si="2"/>
        <v>2.251558763017714E-2</v>
      </c>
      <c r="D143" s="17">
        <f t="shared" si="3"/>
        <v>0.35742387295158506</v>
      </c>
    </row>
    <row r="144" spans="1:4" x14ac:dyDescent="0.35">
      <c r="A144" s="7">
        <f>returns_pnl[[#This Row],[price_date]]</f>
        <v>45715</v>
      </c>
      <c r="B144" s="24">
        <f>returns_pnl[[#This Row],[portfolio_simple_return]]</f>
        <v>-3.4977251000000001E-2</v>
      </c>
      <c r="C144" s="17">
        <f t="shared" si="2"/>
        <v>2.2925866294009882E-2</v>
      </c>
      <c r="D144" s="17">
        <f t="shared" si="3"/>
        <v>0.36393684482800892</v>
      </c>
    </row>
    <row r="145" spans="1:4" x14ac:dyDescent="0.35">
      <c r="A145" s="7">
        <f>returns_pnl[[#This Row],[price_date]]</f>
        <v>45716</v>
      </c>
      <c r="B145" s="24">
        <f>returns_pnl[[#This Row],[portfolio_simple_return]]</f>
        <v>2.1399431E-2</v>
      </c>
      <c r="C145" s="17">
        <f t="shared" si="2"/>
        <v>2.3043450835395413E-2</v>
      </c>
      <c r="D145" s="17">
        <f t="shared" si="3"/>
        <v>0.36580344155519912</v>
      </c>
    </row>
    <row r="146" spans="1:4" x14ac:dyDescent="0.35">
      <c r="A146" s="7">
        <f>returns_pnl[[#This Row],[price_date]]</f>
        <v>45719</v>
      </c>
      <c r="B146" s="24">
        <f>returns_pnl[[#This Row],[portfolio_simple_return]]</f>
        <v>-2.8068466E-2</v>
      </c>
      <c r="C146" s="17">
        <f t="shared" si="2"/>
        <v>2.3213451035681169E-2</v>
      </c>
      <c r="D146" s="17">
        <f t="shared" si="3"/>
        <v>0.36850211107192282</v>
      </c>
    </row>
    <row r="147" spans="1:4" x14ac:dyDescent="0.35">
      <c r="A147" s="7">
        <f>returns_pnl[[#This Row],[price_date]]</f>
        <v>45720</v>
      </c>
      <c r="B147" s="24">
        <f>returns_pnl[[#This Row],[portfolio_simple_return]]</f>
        <v>-6.752882E-3</v>
      </c>
      <c r="C147" s="17">
        <f t="shared" si="2"/>
        <v>2.3230324676350465E-2</v>
      </c>
      <c r="D147" s="17">
        <f t="shared" si="3"/>
        <v>0.36876997181346216</v>
      </c>
    </row>
    <row r="148" spans="1:4" x14ac:dyDescent="0.35">
      <c r="A148" s="7">
        <f>returns_pnl[[#This Row],[price_date]]</f>
        <v>45721</v>
      </c>
      <c r="B148" s="24">
        <f>returns_pnl[[#This Row],[portfolio_simple_return]]</f>
        <v>1.2917158999999999E-2</v>
      </c>
      <c r="C148" s="17">
        <f t="shared" si="2"/>
        <v>2.2134051223970046E-2</v>
      </c>
      <c r="D148" s="17">
        <f t="shared" si="3"/>
        <v>0.35136717026993736</v>
      </c>
    </row>
    <row r="149" spans="1:4" x14ac:dyDescent="0.35">
      <c r="A149" s="7">
        <f>returns_pnl[[#This Row],[price_date]]</f>
        <v>45722</v>
      </c>
      <c r="B149" s="24">
        <f>returns_pnl[[#This Row],[portfolio_simple_return]]</f>
        <v>-6.6795717000000004E-2</v>
      </c>
      <c r="C149" s="17">
        <f t="shared" si="2"/>
        <v>2.3658492319722189E-2</v>
      </c>
      <c r="D149" s="17">
        <f t="shared" si="3"/>
        <v>0.37556692243629919</v>
      </c>
    </row>
    <row r="150" spans="1:4" x14ac:dyDescent="0.35">
      <c r="A150" s="7">
        <f>returns_pnl[[#This Row],[price_date]]</f>
        <v>45723</v>
      </c>
      <c r="B150" s="24">
        <f>returns_pnl[[#This Row],[portfolio_simple_return]]</f>
        <v>5.4717819999999997E-3</v>
      </c>
      <c r="C150" s="17">
        <f t="shared" si="2"/>
        <v>2.3637465335176782E-2</v>
      </c>
      <c r="D150" s="17">
        <f t="shared" si="3"/>
        <v>0.3752331294047267</v>
      </c>
    </row>
    <row r="151" spans="1:4" x14ac:dyDescent="0.35">
      <c r="A151" s="7">
        <f>returns_pnl[[#This Row],[price_date]]</f>
        <v>45726</v>
      </c>
      <c r="B151" s="24">
        <f>returns_pnl[[#This Row],[portfolio_simple_return]]</f>
        <v>-4.3773713999999998E-2</v>
      </c>
      <c r="C151" s="17">
        <f t="shared" si="2"/>
        <v>2.3958539670736724E-2</v>
      </c>
      <c r="D151" s="17">
        <f t="shared" si="3"/>
        <v>0.38033002647026815</v>
      </c>
    </row>
    <row r="152" spans="1:4" x14ac:dyDescent="0.35">
      <c r="A152" s="7">
        <f>returns_pnl[[#This Row],[price_date]]</f>
        <v>45727</v>
      </c>
      <c r="B152" s="24">
        <f>returns_pnl[[#This Row],[portfolio_simple_return]]</f>
        <v>-4.97018E-4</v>
      </c>
      <c r="C152" s="17">
        <f t="shared" si="2"/>
        <v>2.3952003061336814E-2</v>
      </c>
      <c r="D152" s="17">
        <f t="shared" si="3"/>
        <v>0.38022626101292978</v>
      </c>
    </row>
    <row r="153" spans="1:4" x14ac:dyDescent="0.35">
      <c r="A153" s="7">
        <f>returns_pnl[[#This Row],[price_date]]</f>
        <v>45728</v>
      </c>
      <c r="B153" s="24">
        <f>returns_pnl[[#This Row],[portfolio_simple_return]]</f>
        <v>1.9306958999999999E-2</v>
      </c>
      <c r="C153" s="17">
        <f t="shared" si="2"/>
        <v>2.3875697657029196E-2</v>
      </c>
      <c r="D153" s="17">
        <f t="shared" si="3"/>
        <v>0.37901495027200066</v>
      </c>
    </row>
    <row r="154" spans="1:4" x14ac:dyDescent="0.35">
      <c r="A154" s="7">
        <f>returns_pnl[[#This Row],[price_date]]</f>
        <v>45729</v>
      </c>
      <c r="B154" s="24">
        <f>returns_pnl[[#This Row],[portfolio_simple_return]]</f>
        <v>-1.7724932999999998E-2</v>
      </c>
      <c r="C154" s="17">
        <f t="shared" si="2"/>
        <v>2.3940809256033257E-2</v>
      </c>
      <c r="D154" s="17">
        <f t="shared" si="3"/>
        <v>0.3800485648625837</v>
      </c>
    </row>
    <row r="155" spans="1:4" x14ac:dyDescent="0.35">
      <c r="A155" s="7">
        <f>returns_pnl[[#This Row],[price_date]]</f>
        <v>45730</v>
      </c>
      <c r="B155" s="24">
        <f>returns_pnl[[#This Row],[portfolio_simple_return]]</f>
        <v>1.7776130000000001E-2</v>
      </c>
      <c r="C155" s="17">
        <f t="shared" si="2"/>
        <v>2.2413666639812632E-2</v>
      </c>
      <c r="D155" s="17">
        <f t="shared" si="3"/>
        <v>0.3558059273882937</v>
      </c>
    </row>
    <row r="156" spans="1:4" x14ac:dyDescent="0.35">
      <c r="A156" s="7">
        <f>returns_pnl[[#This Row],[price_date]]</f>
        <v>45733</v>
      </c>
      <c r="B156" s="24">
        <f>returns_pnl[[#This Row],[portfolio_simple_return]]</f>
        <v>1.0116567999999999E-2</v>
      </c>
      <c r="C156" s="17">
        <f t="shared" si="2"/>
        <v>2.2071618888733716E-2</v>
      </c>
      <c r="D156" s="17">
        <f t="shared" si="3"/>
        <v>0.35037608767311129</v>
      </c>
    </row>
    <row r="157" spans="1:4" x14ac:dyDescent="0.35">
      <c r="A157" s="7">
        <f>returns_pnl[[#This Row],[price_date]]</f>
        <v>45734</v>
      </c>
      <c r="B157" s="24">
        <f>returns_pnl[[#This Row],[portfolio_simple_return]]</f>
        <v>-1.3729623999999999E-2</v>
      </c>
      <c r="C157" s="17">
        <f t="shared" si="2"/>
        <v>2.1722891170406714E-2</v>
      </c>
      <c r="D157" s="17">
        <f t="shared" si="3"/>
        <v>0.34484020676530192</v>
      </c>
    </row>
    <row r="158" spans="1:4" x14ac:dyDescent="0.35">
      <c r="A158" s="7">
        <f>returns_pnl[[#This Row],[price_date]]</f>
        <v>45735</v>
      </c>
      <c r="B158" s="24">
        <f>returns_pnl[[#This Row],[portfolio_simple_return]]</f>
        <v>2.4820320999999999E-2</v>
      </c>
      <c r="C158" s="17">
        <f t="shared" si="2"/>
        <v>2.1251914676049272E-2</v>
      </c>
      <c r="D158" s="17">
        <f t="shared" si="3"/>
        <v>0.33736368670074107</v>
      </c>
    </row>
    <row r="159" spans="1:4" x14ac:dyDescent="0.35">
      <c r="A159" s="7">
        <f>returns_pnl[[#This Row],[price_date]]</f>
        <v>45736</v>
      </c>
      <c r="B159" s="24">
        <f>returns_pnl[[#This Row],[portfolio_simple_return]]</f>
        <v>-1.5813100000000001E-3</v>
      </c>
      <c r="C159" s="17">
        <f t="shared" si="2"/>
        <v>2.1234010780348173E-2</v>
      </c>
      <c r="D159" s="17">
        <f t="shared" si="3"/>
        <v>0.33707947116759496</v>
      </c>
    </row>
    <row r="160" spans="1:4" x14ac:dyDescent="0.35">
      <c r="A160" s="7">
        <f>returns_pnl[[#This Row],[price_date]]</f>
        <v>45737</v>
      </c>
      <c r="B160" s="24">
        <f>returns_pnl[[#This Row],[portfolio_simple_return]]</f>
        <v>-3.1938040000000002E-3</v>
      </c>
      <c r="C160" s="17">
        <f t="shared" si="2"/>
        <v>2.112560177269035E-2</v>
      </c>
      <c r="D160" s="17">
        <f t="shared" si="3"/>
        <v>0.33535853152274359</v>
      </c>
    </row>
    <row r="161" spans="1:4" x14ac:dyDescent="0.35">
      <c r="A161" s="7">
        <f>returns_pnl[[#This Row],[price_date]]</f>
        <v>45740</v>
      </c>
      <c r="B161" s="24">
        <f>returns_pnl[[#This Row],[portfolio_simple_return]]</f>
        <v>2.7985541999999999E-2</v>
      </c>
      <c r="C161" s="17">
        <f t="shared" si="2"/>
        <v>2.1209858509236477E-2</v>
      </c>
      <c r="D161" s="17">
        <f t="shared" si="3"/>
        <v>0.33669606574984123</v>
      </c>
    </row>
    <row r="162" spans="1:4" x14ac:dyDescent="0.35">
      <c r="A162" s="7">
        <f>returns_pnl[[#This Row],[price_date]]</f>
        <v>45741</v>
      </c>
      <c r="B162" s="24">
        <f>returns_pnl[[#This Row],[portfolio_simple_return]]</f>
        <v>-5.4396080000000003E-3</v>
      </c>
      <c r="C162" s="17">
        <f t="shared" si="2"/>
        <v>2.1073452629692232E-2</v>
      </c>
      <c r="D162" s="17">
        <f t="shared" si="3"/>
        <v>0.33453068954199461</v>
      </c>
    </row>
    <row r="163" spans="1:4" x14ac:dyDescent="0.35">
      <c r="A163" s="7">
        <f>returns_pnl[[#This Row],[price_date]]</f>
        <v>45742</v>
      </c>
      <c r="B163" s="24">
        <f>returns_pnl[[#This Row],[portfolio_simple_return]]</f>
        <v>-3.2582765E-2</v>
      </c>
      <c r="C163" s="17">
        <f t="shared" si="2"/>
        <v>2.1419170525460413E-2</v>
      </c>
      <c r="D163" s="17">
        <f t="shared" si="3"/>
        <v>0.34001879099791754</v>
      </c>
    </row>
    <row r="164" spans="1:4" x14ac:dyDescent="0.35">
      <c r="A164" s="7">
        <f>returns_pnl[[#This Row],[price_date]]</f>
        <v>45743</v>
      </c>
      <c r="B164" s="24">
        <f>returns_pnl[[#This Row],[portfolio_simple_return]]</f>
        <v>-1.6417360999999998E-2</v>
      </c>
      <c r="C164" s="17">
        <f t="shared" si="2"/>
        <v>2.146217855050336E-2</v>
      </c>
      <c r="D164" s="17">
        <f t="shared" si="3"/>
        <v>0.34070152222977962</v>
      </c>
    </row>
    <row r="165" spans="1:4" x14ac:dyDescent="0.35">
      <c r="A165" s="7">
        <f>returns_pnl[[#This Row],[price_date]]</f>
        <v>45744</v>
      </c>
      <c r="B165" s="24">
        <f>returns_pnl[[#This Row],[portfolio_simple_return]]</f>
        <v>-2.2156275999999999E-2</v>
      </c>
      <c r="C165" s="17">
        <f t="shared" si="2"/>
        <v>2.1528410357966501E-2</v>
      </c>
      <c r="D165" s="17">
        <f t="shared" si="3"/>
        <v>0.34175291957835829</v>
      </c>
    </row>
    <row r="166" spans="1:4" x14ac:dyDescent="0.35">
      <c r="A166" s="7">
        <f>returns_pnl[[#This Row],[price_date]]</f>
        <v>45747</v>
      </c>
      <c r="B166" s="24">
        <f>returns_pnl[[#This Row],[portfolio_simple_return]]</f>
        <v>3.9402200000000004E-3</v>
      </c>
      <c r="C166" s="17">
        <f t="shared" si="2"/>
        <v>2.1537856845377779E-2</v>
      </c>
      <c r="D166" s="17">
        <f t="shared" si="3"/>
        <v>0.34190287791707835</v>
      </c>
    </row>
    <row r="167" spans="1:4" x14ac:dyDescent="0.35">
      <c r="A167" s="7">
        <f>returns_pnl[[#This Row],[price_date]]</f>
        <v>45748</v>
      </c>
      <c r="B167" s="24">
        <f>returns_pnl[[#This Row],[portfolio_simple_return]]</f>
        <v>-1.509507E-3</v>
      </c>
      <c r="C167" s="17">
        <f t="shared" si="2"/>
        <v>2.1496011438468202E-2</v>
      </c>
      <c r="D167" s="17">
        <f t="shared" si="3"/>
        <v>0.3412386026759201</v>
      </c>
    </row>
    <row r="168" spans="1:4" x14ac:dyDescent="0.35">
      <c r="A168" s="7">
        <f>returns_pnl[[#This Row],[price_date]]</f>
        <v>45749</v>
      </c>
      <c r="B168" s="24">
        <f>returns_pnl[[#This Row],[portfolio_simple_return]]</f>
        <v>1.1015565999999999E-2</v>
      </c>
      <c r="C168" s="17">
        <f t="shared" si="2"/>
        <v>2.1396384787696517E-2</v>
      </c>
      <c r="D168" s="17">
        <f t="shared" si="3"/>
        <v>0.33965707862454314</v>
      </c>
    </row>
    <row r="169" spans="1:4" x14ac:dyDescent="0.35">
      <c r="A169" s="7">
        <f>returns_pnl[[#This Row],[price_date]]</f>
        <v>45750</v>
      </c>
      <c r="B169" s="24">
        <f>returns_pnl[[#This Row],[portfolio_simple_return]]</f>
        <v>-7.6213681000000005E-2</v>
      </c>
      <c r="C169" s="17">
        <f t="shared" si="2"/>
        <v>2.3355322290664254E-2</v>
      </c>
      <c r="D169" s="17">
        <f t="shared" si="3"/>
        <v>0.37075424742516605</v>
      </c>
    </row>
    <row r="170" spans="1:4" x14ac:dyDescent="0.35">
      <c r="A170" s="7">
        <f>returns_pnl[[#This Row],[price_date]]</f>
        <v>45751</v>
      </c>
      <c r="B170" s="24">
        <f>returns_pnl[[#This Row],[portfolio_simple_return]]</f>
        <v>-7.3140168000000005E-2</v>
      </c>
      <c r="C170" s="17">
        <f t="shared" si="2"/>
        <v>2.4959073364228868E-2</v>
      </c>
      <c r="D170" s="17">
        <f t="shared" si="3"/>
        <v>0.39621300645819496</v>
      </c>
    </row>
    <row r="171" spans="1:4" x14ac:dyDescent="0.35">
      <c r="A171" s="7">
        <f>returns_pnl[[#This Row],[price_date]]</f>
        <v>45754</v>
      </c>
      <c r="B171" s="24">
        <f>returns_pnl[[#This Row],[portfolio_simple_return]]</f>
        <v>8.10723E-3</v>
      </c>
      <c r="C171" s="17">
        <f t="shared" si="2"/>
        <v>2.5000336782589117E-2</v>
      </c>
      <c r="D171" s="17">
        <f t="shared" si="3"/>
        <v>0.39686804291754879</v>
      </c>
    </row>
    <row r="172" spans="1:4" x14ac:dyDescent="0.35">
      <c r="A172" s="7">
        <f>returns_pnl[[#This Row],[price_date]]</f>
        <v>45755</v>
      </c>
      <c r="B172" s="24">
        <f>returns_pnl[[#This Row],[portfolio_simple_return]]</f>
        <v>-1.2329296999999999E-2</v>
      </c>
      <c r="C172" s="17">
        <f t="shared" si="2"/>
        <v>2.4903217333364078E-2</v>
      </c>
      <c r="D172" s="17">
        <f t="shared" si="3"/>
        <v>0.39532631945684671</v>
      </c>
    </row>
    <row r="173" spans="1:4" x14ac:dyDescent="0.35">
      <c r="A173" s="7">
        <f>returns_pnl[[#This Row],[price_date]]</f>
        <v>45756</v>
      </c>
      <c r="B173" s="24">
        <f>returns_pnl[[#This Row],[portfolio_simple_return]]</f>
        <v>0.140554128</v>
      </c>
      <c r="C173" s="17">
        <f t="shared" si="2"/>
        <v>3.1192852755637362E-2</v>
      </c>
      <c r="D173" s="17">
        <f t="shared" si="3"/>
        <v>0.4951711864444337</v>
      </c>
    </row>
    <row r="174" spans="1:4" x14ac:dyDescent="0.35">
      <c r="A174" s="7">
        <f>returns_pnl[[#This Row],[price_date]]</f>
        <v>45757</v>
      </c>
      <c r="B174" s="24">
        <f>returns_pnl[[#This Row],[portfolio_simple_return]]</f>
        <v>-6.6126111000000001E-2</v>
      </c>
      <c r="C174" s="17">
        <f t="shared" si="2"/>
        <v>3.2241085251580717E-2</v>
      </c>
      <c r="D174" s="17">
        <f t="shared" si="3"/>
        <v>0.5118113614470895</v>
      </c>
    </row>
    <row r="175" spans="1:4" x14ac:dyDescent="0.35">
      <c r="A175" s="7">
        <f>returns_pnl[[#This Row],[price_date]]</f>
        <v>45758</v>
      </c>
      <c r="B175" s="24">
        <f>returns_pnl[[#This Row],[portfolio_simple_return]]</f>
        <v>3.0064873999999998E-2</v>
      </c>
      <c r="C175" s="17">
        <f t="shared" si="2"/>
        <v>3.2406380519949964E-2</v>
      </c>
      <c r="D175" s="17">
        <f t="shared" si="3"/>
        <v>0.51443534248509382</v>
      </c>
    </row>
    <row r="176" spans="1:4" x14ac:dyDescent="0.35">
      <c r="A176" s="7">
        <f>returns_pnl[[#This Row],[price_date]]</f>
        <v>45761</v>
      </c>
      <c r="B176" s="24">
        <f>returns_pnl[[#This Row],[portfolio_simple_return]]</f>
        <v>2.7444700000000002E-3</v>
      </c>
      <c r="C176" s="17">
        <f t="shared" si="2"/>
        <v>3.2398486183810221E-2</v>
      </c>
      <c r="D176" s="17">
        <f t="shared" si="3"/>
        <v>0.51431002378394353</v>
      </c>
    </row>
    <row r="177" spans="1:4" x14ac:dyDescent="0.35">
      <c r="A177" s="7">
        <f>returns_pnl[[#This Row],[price_date]]</f>
        <v>45762</v>
      </c>
      <c r="B177" s="24">
        <f>returns_pnl[[#This Row],[portfolio_simple_return]]</f>
        <v>7.1441450000000002E-3</v>
      </c>
      <c r="C177" s="17">
        <f t="shared" si="2"/>
        <v>3.2259959505763873E-2</v>
      </c>
      <c r="D177" s="17">
        <f t="shared" si="3"/>
        <v>0.5121109809435922</v>
      </c>
    </row>
    <row r="178" spans="1:4" x14ac:dyDescent="0.35">
      <c r="A178" s="7">
        <f>returns_pnl[[#This Row],[price_date]]</f>
        <v>45763</v>
      </c>
      <c r="B178" s="24">
        <f>returns_pnl[[#This Row],[portfolio_simple_return]]</f>
        <v>-2.8015445E-2</v>
      </c>
      <c r="C178" s="17">
        <f t="shared" si="2"/>
        <v>3.2364957284270107E-2</v>
      </c>
      <c r="D178" s="17">
        <f t="shared" si="3"/>
        <v>0.51377776900444272</v>
      </c>
    </row>
    <row r="179" spans="1:4" x14ac:dyDescent="0.35">
      <c r="A179" s="7">
        <f>returns_pnl[[#This Row],[price_date]]</f>
        <v>45764</v>
      </c>
      <c r="B179" s="24">
        <f>returns_pnl[[#This Row],[portfolio_simple_return]]</f>
        <v>1.3551887E-2</v>
      </c>
      <c r="C179" s="17">
        <f t="shared" si="2"/>
        <v>3.2404688051992862E-2</v>
      </c>
      <c r="D179" s="17">
        <f t="shared" si="3"/>
        <v>0.51440847538919521</v>
      </c>
    </row>
    <row r="180" spans="1:4" x14ac:dyDescent="0.35">
      <c r="A180" s="7">
        <f>returns_pnl[[#This Row],[price_date]]</f>
        <v>45768</v>
      </c>
      <c r="B180" s="24">
        <f>returns_pnl[[#This Row],[portfolio_simple_return]]</f>
        <v>-3.0738306E-2</v>
      </c>
      <c r="C180" s="17">
        <f t="shared" si="2"/>
        <v>3.2547541111735044E-2</v>
      </c>
      <c r="D180" s="17">
        <f t="shared" si="3"/>
        <v>0.51667619740980997</v>
      </c>
    </row>
    <row r="181" spans="1:4" x14ac:dyDescent="0.35">
      <c r="A181" s="7">
        <f>returns_pnl[[#This Row],[price_date]]</f>
        <v>45769</v>
      </c>
      <c r="B181" s="24">
        <f>returns_pnl[[#This Row],[portfolio_simple_return]]</f>
        <v>2.4772505E-2</v>
      </c>
      <c r="C181" s="17">
        <f t="shared" si="2"/>
        <v>3.2767088751517431E-2</v>
      </c>
      <c r="D181" s="17">
        <f t="shared" si="3"/>
        <v>0.52016140814458223</v>
      </c>
    </row>
    <row r="182" spans="1:4" x14ac:dyDescent="0.35">
      <c r="A182" s="7">
        <f>returns_pnl[[#This Row],[price_date]]</f>
        <v>45770</v>
      </c>
      <c r="B182" s="24">
        <f>returns_pnl[[#This Row],[portfolio_simple_return]]</f>
        <v>2.9899078999999999E-2</v>
      </c>
      <c r="C182" s="17">
        <f t="shared" si="2"/>
        <v>3.1229938316394361E-2</v>
      </c>
      <c r="D182" s="17">
        <f t="shared" si="3"/>
        <v>0.49575990147040006</v>
      </c>
    </row>
    <row r="183" spans="1:4" x14ac:dyDescent="0.35">
      <c r="A183" s="7">
        <f>returns_pnl[[#This Row],[price_date]]</f>
        <v>45771</v>
      </c>
      <c r="B183" s="24">
        <f>returns_pnl[[#This Row],[portfolio_simple_return]]</f>
        <v>3.8702407000000001E-2</v>
      </c>
      <c r="C183" s="17">
        <f t="shared" si="2"/>
        <v>3.163587909032399E-2</v>
      </c>
      <c r="D183" s="17">
        <f t="shared" si="3"/>
        <v>0.50220401147943339</v>
      </c>
    </row>
    <row r="184" spans="1:4" x14ac:dyDescent="0.35">
      <c r="A184" s="7">
        <f>returns_pnl[[#This Row],[price_date]]</f>
        <v>45772</v>
      </c>
      <c r="B184" s="24">
        <f>returns_pnl[[#This Row],[portfolio_simple_return]]</f>
        <v>1.3937957000000001E-2</v>
      </c>
      <c r="C184" s="17">
        <f t="shared" si="2"/>
        <v>3.1677234141529655E-2</v>
      </c>
      <c r="D184" s="17">
        <f t="shared" si="3"/>
        <v>0.50286050256511261</v>
      </c>
    </row>
    <row r="185" spans="1:4" x14ac:dyDescent="0.35">
      <c r="A185" s="7">
        <f>returns_pnl[[#This Row],[price_date]]</f>
        <v>45775</v>
      </c>
      <c r="B185" s="24">
        <f>returns_pnl[[#This Row],[portfolio_simple_return]]</f>
        <v>-5.6314699999999995E-4</v>
      </c>
      <c r="C185" s="17">
        <f t="shared" si="2"/>
        <v>3.1458903429202843E-2</v>
      </c>
      <c r="D185" s="17">
        <f t="shared" si="3"/>
        <v>0.49939460995480661</v>
      </c>
    </row>
    <row r="186" spans="1:4" x14ac:dyDescent="0.35">
      <c r="A186" s="7">
        <f>returns_pnl[[#This Row],[price_date]]</f>
        <v>45776</v>
      </c>
      <c r="B186" s="24">
        <f>returns_pnl[[#This Row],[portfolio_simple_return]]</f>
        <v>3.3577590000000001E-3</v>
      </c>
      <c r="C186" s="17">
        <f t="shared" si="2"/>
        <v>3.1456674305607966E-2</v>
      </c>
      <c r="D186" s="17">
        <f t="shared" si="3"/>
        <v>0.4993592237147646</v>
      </c>
    </row>
    <row r="187" spans="1:4" x14ac:dyDescent="0.35">
      <c r="A187" s="7">
        <f>returns_pnl[[#This Row],[price_date]]</f>
        <v>45777</v>
      </c>
      <c r="B187" s="24">
        <f>returns_pnl[[#This Row],[portfolio_simple_return]]</f>
        <v>6.7019799999999997E-3</v>
      </c>
      <c r="C187" s="17">
        <f t="shared" si="2"/>
        <v>3.1479829382233995E-2</v>
      </c>
      <c r="D187" s="17">
        <f t="shared" si="3"/>
        <v>0.49972679916081131</v>
      </c>
    </row>
    <row r="188" spans="1:4" x14ac:dyDescent="0.35">
      <c r="A188" s="7">
        <f>returns_pnl[[#This Row],[price_date]]</f>
        <v>45778</v>
      </c>
      <c r="B188" s="24">
        <f>returns_pnl[[#This Row],[portfolio_simple_return]]</f>
        <v>-9.384613E-3</v>
      </c>
      <c r="C188" s="17">
        <f t="shared" si="2"/>
        <v>3.1483427217501407E-2</v>
      </c>
      <c r="D188" s="17">
        <f t="shared" si="3"/>
        <v>0.49978391302506581</v>
      </c>
    </row>
    <row r="189" spans="1:4" x14ac:dyDescent="0.35">
      <c r="A189" s="7">
        <f>returns_pnl[[#This Row],[price_date]]</f>
        <v>45779</v>
      </c>
      <c r="B189" s="24">
        <f>returns_pnl[[#This Row],[portfolio_simple_return]]</f>
        <v>2.6598653E-2</v>
      </c>
      <c r="C189" s="17">
        <f t="shared" si="2"/>
        <v>3.1549801272367346E-2</v>
      </c>
      <c r="D189" s="17">
        <f t="shared" si="3"/>
        <v>0.50083756848115923</v>
      </c>
    </row>
    <row r="190" spans="1:4" x14ac:dyDescent="0.35">
      <c r="A190" s="7">
        <f>returns_pnl[[#This Row],[price_date]]</f>
        <v>45782</v>
      </c>
      <c r="B190" s="24">
        <f>returns_pnl[[#This Row],[portfolio_simple_return]]</f>
        <v>-8.7692100000000002E-4</v>
      </c>
      <c r="C190" s="17">
        <f t="shared" ref="C190:C253" si="4">_xlfn.STDEV.S(B131:B190)</f>
        <v>3.1528300268346167E-2</v>
      </c>
      <c r="D190" s="17">
        <f t="shared" ref="D190:D253" si="5">C190*SQRT(252)</f>
        <v>0.50049625062368974</v>
      </c>
    </row>
    <row r="191" spans="1:4" x14ac:dyDescent="0.35">
      <c r="A191" s="7">
        <f>returns_pnl[[#This Row],[price_date]]</f>
        <v>45783</v>
      </c>
      <c r="B191" s="24">
        <f>returns_pnl[[#This Row],[portfolio_simple_return]]</f>
        <v>-1.5489156E-2</v>
      </c>
      <c r="C191" s="17">
        <f t="shared" si="4"/>
        <v>3.1432542965992488E-2</v>
      </c>
      <c r="D191" s="17">
        <f t="shared" si="5"/>
        <v>0.49897615057421224</v>
      </c>
    </row>
    <row r="192" spans="1:4" x14ac:dyDescent="0.35">
      <c r="A192" s="7">
        <f>returns_pnl[[#This Row],[price_date]]</f>
        <v>45784</v>
      </c>
      <c r="B192" s="24">
        <f>returns_pnl[[#This Row],[portfolio_simple_return]]</f>
        <v>-2.9694830000000002E-3</v>
      </c>
      <c r="C192" s="17">
        <f t="shared" si="4"/>
        <v>3.136603350009682E-2</v>
      </c>
      <c r="D192" s="17">
        <f t="shared" si="5"/>
        <v>0.49792034553466219</v>
      </c>
    </row>
    <row r="193" spans="1:4" x14ac:dyDescent="0.35">
      <c r="A193" s="7">
        <f>returns_pnl[[#This Row],[price_date]]</f>
        <v>45785</v>
      </c>
      <c r="B193" s="24">
        <f>returns_pnl[[#This Row],[portfolio_simple_return]]</f>
        <v>8.7410490000000007E-3</v>
      </c>
      <c r="C193" s="17">
        <f t="shared" si="4"/>
        <v>3.1393997529448971E-2</v>
      </c>
      <c r="D193" s="17">
        <f t="shared" si="5"/>
        <v>0.4983642607385888</v>
      </c>
    </row>
    <row r="194" spans="1:4" x14ac:dyDescent="0.35">
      <c r="A194" s="7">
        <f>returns_pnl[[#This Row],[price_date]]</f>
        <v>45786</v>
      </c>
      <c r="B194" s="24">
        <f>returns_pnl[[#This Row],[portfolio_simple_return]]</f>
        <v>4.8747679999999998E-3</v>
      </c>
      <c r="C194" s="17">
        <f t="shared" si="4"/>
        <v>3.1405710395855657E-2</v>
      </c>
      <c r="D194" s="17">
        <f t="shared" si="5"/>
        <v>0.49855019672849971</v>
      </c>
    </row>
    <row r="195" spans="1:4" x14ac:dyDescent="0.35">
      <c r="A195" s="7">
        <f>returns_pnl[[#This Row],[price_date]]</f>
        <v>45789</v>
      </c>
      <c r="B195" s="24">
        <f>returns_pnl[[#This Row],[portfolio_simple_return]]</f>
        <v>4.6689686000000001E-2</v>
      </c>
      <c r="C195" s="17">
        <f t="shared" si="4"/>
        <v>3.2039310401001123E-2</v>
      </c>
      <c r="D195" s="17">
        <f t="shared" si="5"/>
        <v>0.50860828499432453</v>
      </c>
    </row>
    <row r="196" spans="1:4" x14ac:dyDescent="0.35">
      <c r="A196" s="7">
        <f>returns_pnl[[#This Row],[price_date]]</f>
        <v>45790</v>
      </c>
      <c r="B196" s="24">
        <f>returns_pnl[[#This Row],[portfolio_simple_return]]</f>
        <v>1.8411131000000001E-2</v>
      </c>
      <c r="C196" s="17">
        <f t="shared" si="4"/>
        <v>3.2141039270135757E-2</v>
      </c>
      <c r="D196" s="17">
        <f t="shared" si="5"/>
        <v>0.51022318072764106</v>
      </c>
    </row>
    <row r="197" spans="1:4" x14ac:dyDescent="0.35">
      <c r="A197" s="7">
        <f>returns_pnl[[#This Row],[price_date]]</f>
        <v>45791</v>
      </c>
      <c r="B197" s="24">
        <f>returns_pnl[[#This Row],[portfolio_simple_return]]</f>
        <v>2.1676500000000002E-5</v>
      </c>
      <c r="C197" s="17">
        <f t="shared" si="4"/>
        <v>3.2136128488045583E-2</v>
      </c>
      <c r="D197" s="17">
        <f t="shared" si="5"/>
        <v>0.51014522447872046</v>
      </c>
    </row>
    <row r="198" spans="1:4" x14ac:dyDescent="0.35">
      <c r="A198" s="7">
        <f>returns_pnl[[#This Row],[price_date]]</f>
        <v>45792</v>
      </c>
      <c r="B198" s="24">
        <f>returns_pnl[[#This Row],[portfolio_simple_return]]</f>
        <v>1.869775E-3</v>
      </c>
      <c r="C198" s="17">
        <f t="shared" si="4"/>
        <v>3.2117902312415667E-2</v>
      </c>
      <c r="D198" s="17">
        <f t="shared" si="5"/>
        <v>0.50985589291030919</v>
      </c>
    </row>
    <row r="199" spans="1:4" x14ac:dyDescent="0.35">
      <c r="A199" s="7">
        <f>returns_pnl[[#This Row],[price_date]]</f>
        <v>45793</v>
      </c>
      <c r="B199" s="24">
        <f>returns_pnl[[#This Row],[portfolio_simple_return]]</f>
        <v>9.5352299999999996E-4</v>
      </c>
      <c r="C199" s="17">
        <f t="shared" si="4"/>
        <v>3.2092544772439578E-2</v>
      </c>
      <c r="D199" s="17">
        <f t="shared" si="5"/>
        <v>0.50945335444248652</v>
      </c>
    </row>
    <row r="200" spans="1:4" x14ac:dyDescent="0.35">
      <c r="A200" s="7">
        <f>returns_pnl[[#This Row],[price_date]]</f>
        <v>45796</v>
      </c>
      <c r="B200" s="24">
        <f>returns_pnl[[#This Row],[portfolio_simple_return]]</f>
        <v>-2.5360410000000002E-3</v>
      </c>
      <c r="C200" s="17">
        <f t="shared" si="4"/>
        <v>3.1932561534657226E-2</v>
      </c>
      <c r="D200" s="17">
        <f t="shared" si="5"/>
        <v>0.50691369927582042</v>
      </c>
    </row>
    <row r="201" spans="1:4" x14ac:dyDescent="0.35">
      <c r="A201" s="7">
        <f>returns_pnl[[#This Row],[price_date]]</f>
        <v>45797</v>
      </c>
      <c r="B201" s="24">
        <f>returns_pnl[[#This Row],[portfolio_simple_return]]</f>
        <v>-6.7244380000000001E-3</v>
      </c>
      <c r="C201" s="17">
        <f t="shared" si="4"/>
        <v>3.1811781211314255E-2</v>
      </c>
      <c r="D201" s="17">
        <f t="shared" si="5"/>
        <v>0.50499637108280759</v>
      </c>
    </row>
    <row r="202" spans="1:4" x14ac:dyDescent="0.35">
      <c r="A202" s="7">
        <f>returns_pnl[[#This Row],[price_date]]</f>
        <v>45798</v>
      </c>
      <c r="B202" s="24">
        <f>returns_pnl[[#This Row],[portfolio_simple_return]]</f>
        <v>-2.1026867000000001E-2</v>
      </c>
      <c r="C202" s="17">
        <f t="shared" si="4"/>
        <v>3.1855009548012174E-2</v>
      </c>
      <c r="D202" s="17">
        <f t="shared" si="5"/>
        <v>0.5056825996537696</v>
      </c>
    </row>
    <row r="203" spans="1:4" x14ac:dyDescent="0.35">
      <c r="A203" s="7">
        <f>returns_pnl[[#This Row],[price_date]]</f>
        <v>45799</v>
      </c>
      <c r="B203" s="24">
        <f>returns_pnl[[#This Row],[portfolio_simple_return]]</f>
        <v>2.165499E-3</v>
      </c>
      <c r="C203" s="17">
        <f t="shared" si="4"/>
        <v>3.1765963532858529E-2</v>
      </c>
      <c r="D203" s="17">
        <f t="shared" si="5"/>
        <v>0.50426903798574263</v>
      </c>
    </row>
    <row r="204" spans="1:4" x14ac:dyDescent="0.35">
      <c r="A204" s="7">
        <f>returns_pnl[[#This Row],[price_date]]</f>
        <v>45800</v>
      </c>
      <c r="B204" s="24">
        <f>returns_pnl[[#This Row],[portfolio_simple_return]]</f>
        <v>-8.9070999999999994E-3</v>
      </c>
      <c r="C204" s="17">
        <f t="shared" si="4"/>
        <v>3.1469490394890449E-2</v>
      </c>
      <c r="D204" s="17">
        <f t="shared" si="5"/>
        <v>0.49956267282489569</v>
      </c>
    </row>
    <row r="205" spans="1:4" x14ac:dyDescent="0.35">
      <c r="A205" s="7">
        <f>returns_pnl[[#This Row],[price_date]]</f>
        <v>45804</v>
      </c>
      <c r="B205" s="24">
        <f>returns_pnl[[#This Row],[portfolio_simple_return]]</f>
        <v>2.9707995000000001E-2</v>
      </c>
      <c r="C205" s="17">
        <f t="shared" si="4"/>
        <v>3.1585602828063684E-2</v>
      </c>
      <c r="D205" s="17">
        <f t="shared" si="5"/>
        <v>0.50140590055868961</v>
      </c>
    </row>
    <row r="206" spans="1:4" x14ac:dyDescent="0.35">
      <c r="A206" s="7">
        <f>returns_pnl[[#This Row],[price_date]]</f>
        <v>45805</v>
      </c>
      <c r="B206" s="24">
        <f>returns_pnl[[#This Row],[portfolio_simple_return]]</f>
        <v>2.6139660000000001E-3</v>
      </c>
      <c r="C206" s="17">
        <f t="shared" si="4"/>
        <v>3.1377288949046823E-2</v>
      </c>
      <c r="D206" s="17">
        <f t="shared" si="5"/>
        <v>0.49809902024755875</v>
      </c>
    </row>
    <row r="207" spans="1:4" x14ac:dyDescent="0.35">
      <c r="A207" s="7">
        <f>returns_pnl[[#This Row],[price_date]]</f>
        <v>45806</v>
      </c>
      <c r="B207" s="24">
        <f>returns_pnl[[#This Row],[portfolio_simple_return]]</f>
        <v>3.8992950000000001E-3</v>
      </c>
      <c r="C207" s="17">
        <f t="shared" si="4"/>
        <v>3.1367767027570555E-2</v>
      </c>
      <c r="D207" s="17">
        <f t="shared" si="5"/>
        <v>0.49794786443018063</v>
      </c>
    </row>
    <row r="208" spans="1:4" x14ac:dyDescent="0.35">
      <c r="A208" s="7">
        <f>returns_pnl[[#This Row],[price_date]]</f>
        <v>45807</v>
      </c>
      <c r="B208" s="24">
        <f>returns_pnl[[#This Row],[portfolio_simple_return]]</f>
        <v>-7.1387639999999997E-3</v>
      </c>
      <c r="C208" s="17">
        <f t="shared" si="4"/>
        <v>3.1338062153099956E-2</v>
      </c>
      <c r="D208" s="17">
        <f t="shared" si="5"/>
        <v>0.49747631416672705</v>
      </c>
    </row>
    <row r="209" spans="1:4" x14ac:dyDescent="0.35">
      <c r="A209" s="7">
        <f>returns_pnl[[#This Row],[price_date]]</f>
        <v>45810</v>
      </c>
      <c r="B209" s="24">
        <f>returns_pnl[[#This Row],[portfolio_simple_return]]</f>
        <v>1.6244778000000001E-2</v>
      </c>
      <c r="C209" s="17">
        <f t="shared" si="4"/>
        <v>3.0150079949044468E-2</v>
      </c>
      <c r="D209" s="17">
        <f t="shared" si="5"/>
        <v>0.47861768132331978</v>
      </c>
    </row>
    <row r="210" spans="1:4" x14ac:dyDescent="0.35">
      <c r="A210" s="7">
        <f>returns_pnl[[#This Row],[price_date]]</f>
        <v>45811</v>
      </c>
      <c r="B210" s="24">
        <f>returns_pnl[[#This Row],[portfolio_simple_return]]</f>
        <v>1.4913274000000001E-2</v>
      </c>
      <c r="C210" s="17">
        <f t="shared" si="4"/>
        <v>3.0196472969939863E-2</v>
      </c>
      <c r="D210" s="17">
        <f t="shared" si="5"/>
        <v>0.47935414769846924</v>
      </c>
    </row>
    <row r="211" spans="1:4" x14ac:dyDescent="0.35">
      <c r="A211" s="7">
        <f>returns_pnl[[#This Row],[price_date]]</f>
        <v>45812</v>
      </c>
      <c r="B211" s="24">
        <f>returns_pnl[[#This Row],[portfolio_simple_return]]</f>
        <v>1.7050592999999999E-2</v>
      </c>
      <c r="C211" s="17">
        <f t="shared" si="4"/>
        <v>2.9666326845071221E-2</v>
      </c>
      <c r="D211" s="17">
        <f t="shared" si="5"/>
        <v>0.47093833886890707</v>
      </c>
    </row>
    <row r="212" spans="1:4" x14ac:dyDescent="0.35">
      <c r="A212" s="7">
        <f>returns_pnl[[#This Row],[price_date]]</f>
        <v>45813</v>
      </c>
      <c r="B212" s="24">
        <f>returns_pnl[[#This Row],[portfolio_simple_return]]</f>
        <v>-7.2644700000000003E-3</v>
      </c>
      <c r="C212" s="17">
        <f t="shared" si="4"/>
        <v>2.9690913846154018E-2</v>
      </c>
      <c r="D212" s="17">
        <f t="shared" si="5"/>
        <v>0.47132864541100683</v>
      </c>
    </row>
    <row r="213" spans="1:4" x14ac:dyDescent="0.35">
      <c r="A213" s="7">
        <f>returns_pnl[[#This Row],[price_date]]</f>
        <v>45814</v>
      </c>
      <c r="B213" s="24">
        <f>returns_pnl[[#This Row],[portfolio_simple_return]]</f>
        <v>1.4545980000000001E-3</v>
      </c>
      <c r="C213" s="17">
        <f t="shared" si="4"/>
        <v>2.9608200515816946E-2</v>
      </c>
      <c r="D213" s="17">
        <f t="shared" si="5"/>
        <v>0.47001561199791586</v>
      </c>
    </row>
    <row r="214" spans="1:4" x14ac:dyDescent="0.35">
      <c r="A214" s="7">
        <f>returns_pnl[[#This Row],[price_date]]</f>
        <v>45817</v>
      </c>
      <c r="B214" s="24">
        <f>returns_pnl[[#This Row],[portfolio_simple_return]]</f>
        <v>3.332654E-3</v>
      </c>
      <c r="C214" s="17">
        <f t="shared" si="4"/>
        <v>2.9493477598821777E-2</v>
      </c>
      <c r="D214" s="17">
        <f t="shared" si="5"/>
        <v>0.46819444214962114</v>
      </c>
    </row>
    <row r="215" spans="1:4" x14ac:dyDescent="0.35">
      <c r="A215" s="7">
        <f>returns_pnl[[#This Row],[price_date]]</f>
        <v>45818</v>
      </c>
      <c r="B215" s="24">
        <f>returns_pnl[[#This Row],[portfolio_simple_return]]</f>
        <v>7.8188500000000005E-3</v>
      </c>
      <c r="C215" s="17">
        <f t="shared" si="4"/>
        <v>2.9433892588685891E-2</v>
      </c>
      <c r="D215" s="17">
        <f t="shared" si="5"/>
        <v>0.46724855943750021</v>
      </c>
    </row>
    <row r="216" spans="1:4" x14ac:dyDescent="0.35">
      <c r="A216" s="7">
        <f>returns_pnl[[#This Row],[price_date]]</f>
        <v>45819</v>
      </c>
      <c r="B216" s="24">
        <f>returns_pnl[[#This Row],[portfolio_simple_return]]</f>
        <v>5.6018919999999998E-3</v>
      </c>
      <c r="C216" s="17">
        <f t="shared" si="4"/>
        <v>2.9419370123092353E-2</v>
      </c>
      <c r="D216" s="17">
        <f t="shared" si="5"/>
        <v>0.46701802244319623</v>
      </c>
    </row>
    <row r="217" spans="1:4" x14ac:dyDescent="0.35">
      <c r="A217" s="7">
        <f>returns_pnl[[#This Row],[price_date]]</f>
        <v>45820</v>
      </c>
      <c r="B217" s="24">
        <f>returns_pnl[[#This Row],[portfolio_simple_return]]</f>
        <v>2.2020220000000001E-3</v>
      </c>
      <c r="C217" s="17">
        <f t="shared" si="4"/>
        <v>2.9344622241808782E-2</v>
      </c>
      <c r="D217" s="17">
        <f t="shared" si="5"/>
        <v>0.46583143661376442</v>
      </c>
    </row>
    <row r="218" spans="1:4" x14ac:dyDescent="0.35">
      <c r="A218" s="7">
        <f>returns_pnl[[#This Row],[price_date]]</f>
        <v>45821</v>
      </c>
      <c r="B218" s="24">
        <f>returns_pnl[[#This Row],[portfolio_simple_return]]</f>
        <v>-2.8557478000000001E-2</v>
      </c>
      <c r="C218" s="17">
        <f t="shared" si="4"/>
        <v>2.9465417593845061E-2</v>
      </c>
      <c r="D218" s="17">
        <f t="shared" si="5"/>
        <v>0.46774900337988734</v>
      </c>
    </row>
    <row r="219" spans="1:4" x14ac:dyDescent="0.35">
      <c r="A219" s="7">
        <f>returns_pnl[[#This Row],[price_date]]</f>
        <v>45824</v>
      </c>
      <c r="B219" s="24">
        <f>returns_pnl[[#This Row],[portfolio_simple_return]]</f>
        <v>2.4386679000000001E-2</v>
      </c>
      <c r="C219" s="17">
        <f t="shared" si="4"/>
        <v>2.9608075956822133E-2</v>
      </c>
      <c r="D219" s="17">
        <f t="shared" si="5"/>
        <v>0.47001363468517288</v>
      </c>
    </row>
    <row r="220" spans="1:4" x14ac:dyDescent="0.35">
      <c r="A220" s="7">
        <f>returns_pnl[[#This Row],[price_date]]</f>
        <v>45825</v>
      </c>
      <c r="B220" s="24">
        <f>returns_pnl[[#This Row],[portfolio_simple_return]]</f>
        <v>-4.990314E-3</v>
      </c>
      <c r="C220" s="17">
        <f t="shared" si="4"/>
        <v>2.961437185718039E-2</v>
      </c>
      <c r="D220" s="17">
        <f t="shared" si="5"/>
        <v>0.470113579004936</v>
      </c>
    </row>
    <row r="221" spans="1:4" x14ac:dyDescent="0.35">
      <c r="A221" s="7">
        <f>returns_pnl[[#This Row],[price_date]]</f>
        <v>45826</v>
      </c>
      <c r="B221" s="24">
        <f>returns_pnl[[#This Row],[portfolio_simple_return]]</f>
        <v>4.157544E-3</v>
      </c>
      <c r="C221" s="17">
        <f t="shared" si="4"/>
        <v>2.9419334237621882E-2</v>
      </c>
      <c r="D221" s="17">
        <f t="shared" si="5"/>
        <v>0.46701745277901296</v>
      </c>
    </row>
    <row r="222" spans="1:4" x14ac:dyDescent="0.35">
      <c r="A222" s="7">
        <f>returns_pnl[[#This Row],[price_date]]</f>
        <v>45828</v>
      </c>
      <c r="B222" s="24">
        <f>returns_pnl[[#This Row],[portfolio_simple_return]]</f>
        <v>-6.2364949999999999E-3</v>
      </c>
      <c r="C222" s="17">
        <f t="shared" si="4"/>
        <v>2.9422754304510433E-2</v>
      </c>
      <c r="D222" s="17">
        <f t="shared" si="5"/>
        <v>0.46707174465773887</v>
      </c>
    </row>
    <row r="223" spans="1:4" x14ac:dyDescent="0.35">
      <c r="A223" s="7">
        <f>returns_pnl[[#This Row],[price_date]]</f>
        <v>45831</v>
      </c>
      <c r="B223" s="24">
        <f>returns_pnl[[#This Row],[portfolio_simple_return]]</f>
        <v>3.5669970000000001E-3</v>
      </c>
      <c r="C223" s="17">
        <f t="shared" si="4"/>
        <v>2.9078929384750353E-2</v>
      </c>
      <c r="D223" s="17">
        <f t="shared" si="5"/>
        <v>0.46161369326434737</v>
      </c>
    </row>
    <row r="224" spans="1:4" x14ac:dyDescent="0.35">
      <c r="A224" s="7">
        <f>returns_pnl[[#This Row],[price_date]]</f>
        <v>45832</v>
      </c>
      <c r="B224" s="24">
        <f>returns_pnl[[#This Row],[portfolio_simple_return]]</f>
        <v>3.8450586000000002E-2</v>
      </c>
      <c r="C224" s="17">
        <f t="shared" si="4"/>
        <v>2.9344807877737255E-2</v>
      </c>
      <c r="D224" s="17">
        <f t="shared" si="5"/>
        <v>0.46583438349277123</v>
      </c>
    </row>
    <row r="225" spans="1:4" x14ac:dyDescent="0.35">
      <c r="A225" s="7">
        <f>returns_pnl[[#This Row],[price_date]]</f>
        <v>45833</v>
      </c>
      <c r="B225" s="24">
        <f>returns_pnl[[#This Row],[portfolio_simple_return]]</f>
        <v>6.4783549999999999E-3</v>
      </c>
      <c r="C225" s="17">
        <f t="shared" si="4"/>
        <v>2.9158987952745123E-2</v>
      </c>
      <c r="D225" s="17">
        <f t="shared" si="5"/>
        <v>0.46288458363175211</v>
      </c>
    </row>
    <row r="226" spans="1:4" x14ac:dyDescent="0.35">
      <c r="A226" s="7">
        <f>returns_pnl[[#This Row],[price_date]]</f>
        <v>45834</v>
      </c>
      <c r="B226" s="24">
        <f>returns_pnl[[#This Row],[portfolio_simple_return]]</f>
        <v>1.5995593999999998E-2</v>
      </c>
      <c r="C226" s="17">
        <f t="shared" si="4"/>
        <v>2.9202877760394041E-2</v>
      </c>
      <c r="D226" s="17">
        <f t="shared" si="5"/>
        <v>0.46358131272852909</v>
      </c>
    </row>
    <row r="227" spans="1:4" x14ac:dyDescent="0.35">
      <c r="A227" s="7">
        <f>returns_pnl[[#This Row],[price_date]]</f>
        <v>45835</v>
      </c>
      <c r="B227" s="24">
        <f>returns_pnl[[#This Row],[portfolio_simple_return]]</f>
        <v>-5.1623229999999999E-3</v>
      </c>
      <c r="C227" s="17">
        <f t="shared" si="4"/>
        <v>2.9217938601024153E-2</v>
      </c>
      <c r="D227" s="17">
        <f t="shared" si="5"/>
        <v>0.46382039616158621</v>
      </c>
    </row>
    <row r="228" spans="1:4" x14ac:dyDescent="0.35">
      <c r="A228" s="7">
        <f>returns_pnl[[#This Row],[price_date]]</f>
        <v>45838</v>
      </c>
      <c r="B228" s="24">
        <f>returns_pnl[[#This Row],[portfolio_simple_return]]</f>
        <v>8.9451619999999996E-3</v>
      </c>
      <c r="C228" s="17">
        <f t="shared" si="4"/>
        <v>2.9210421349143808E-2</v>
      </c>
      <c r="D228" s="17">
        <f t="shared" si="5"/>
        <v>0.46370106348747803</v>
      </c>
    </row>
    <row r="229" spans="1:4" x14ac:dyDescent="0.35">
      <c r="A229" s="7">
        <f>returns_pnl[[#This Row],[price_date]]</f>
        <v>45839</v>
      </c>
      <c r="B229" s="24">
        <f>returns_pnl[[#This Row],[portfolio_simple_return]]</f>
        <v>-1.6126018999999998E-2</v>
      </c>
      <c r="C229" s="17">
        <f t="shared" si="4"/>
        <v>2.7397817468243723E-2</v>
      </c>
      <c r="D229" s="17">
        <f t="shared" si="5"/>
        <v>0.43492686892148508</v>
      </c>
    </row>
    <row r="230" spans="1:4" x14ac:dyDescent="0.35">
      <c r="A230" s="7">
        <f>returns_pnl[[#This Row],[price_date]]</f>
        <v>45840</v>
      </c>
      <c r="B230" s="24">
        <f>returns_pnl[[#This Row],[portfolio_simple_return]]</f>
        <v>4.3924569999999998E-3</v>
      </c>
      <c r="C230" s="17">
        <f t="shared" si="4"/>
        <v>2.5421067827392861E-2</v>
      </c>
      <c r="D230" s="17">
        <f t="shared" si="5"/>
        <v>0.40354694119791928</v>
      </c>
    </row>
    <row r="231" spans="1:4" x14ac:dyDescent="0.35">
      <c r="A231" s="7">
        <f>returns_pnl[[#This Row],[price_date]]</f>
        <v>45841</v>
      </c>
      <c r="B231" s="24">
        <f>returns_pnl[[#This Row],[portfolio_simple_return]]</f>
        <v>9.8549910000000004E-3</v>
      </c>
      <c r="C231" s="17">
        <f t="shared" si="4"/>
        <v>2.5424526153001576E-2</v>
      </c>
      <c r="D231" s="17">
        <f t="shared" si="5"/>
        <v>0.40360184041499936</v>
      </c>
    </row>
    <row r="232" spans="1:4" x14ac:dyDescent="0.35">
      <c r="A232" s="7">
        <f>returns_pnl[[#This Row],[price_date]]</f>
        <v>45845</v>
      </c>
      <c r="B232" s="24">
        <f>returns_pnl[[#This Row],[portfolio_simple_return]]</f>
        <v>-1.6501277000000002E-2</v>
      </c>
      <c r="C232" s="17">
        <f t="shared" si="4"/>
        <v>2.5481222968299713E-2</v>
      </c>
      <c r="D232" s="17">
        <f t="shared" si="5"/>
        <v>0.40450187445544877</v>
      </c>
    </row>
    <row r="233" spans="1:4" x14ac:dyDescent="0.35">
      <c r="A233" s="7">
        <f>returns_pnl[[#This Row],[price_date]]</f>
        <v>45846</v>
      </c>
      <c r="B233" s="24">
        <f>returns_pnl[[#This Row],[portfolio_simple_return]]</f>
        <v>-1.6133860000000001E-3</v>
      </c>
      <c r="C233" s="17">
        <f t="shared" si="4"/>
        <v>1.837125079389957E-2</v>
      </c>
      <c r="D233" s="17">
        <f t="shared" si="5"/>
        <v>0.29163456524313713</v>
      </c>
    </row>
    <row r="234" spans="1:4" x14ac:dyDescent="0.35">
      <c r="A234" s="7">
        <f>returns_pnl[[#This Row],[price_date]]</f>
        <v>45847</v>
      </c>
      <c r="B234" s="24">
        <f>returns_pnl[[#This Row],[portfolio_simple_return]]</f>
        <v>9.9658460000000004E-3</v>
      </c>
      <c r="C234" s="17">
        <f t="shared" si="4"/>
        <v>1.5943055141702439E-2</v>
      </c>
      <c r="D234" s="17">
        <f t="shared" si="5"/>
        <v>0.25308815426120573</v>
      </c>
    </row>
    <row r="235" spans="1:4" x14ac:dyDescent="0.35">
      <c r="A235" s="7">
        <f>returns_pnl[[#This Row],[price_date]]</f>
        <v>45848</v>
      </c>
      <c r="B235" s="24">
        <f>returns_pnl[[#This Row],[portfolio_simple_return]]</f>
        <v>9.5496790000000002E-3</v>
      </c>
      <c r="C235" s="17">
        <f t="shared" si="4"/>
        <v>1.5609778398242668E-2</v>
      </c>
      <c r="D235" s="17">
        <f t="shared" si="5"/>
        <v>0.2477975499754696</v>
      </c>
    </row>
    <row r="236" spans="1:4" x14ac:dyDescent="0.35">
      <c r="A236" s="7">
        <f>returns_pnl[[#This Row],[price_date]]</f>
        <v>45849</v>
      </c>
      <c r="B236" s="24">
        <f>returns_pnl[[#This Row],[portfolio_simple_return]]</f>
        <v>-6.5462130000000004E-3</v>
      </c>
      <c r="C236" s="17">
        <f t="shared" si="4"/>
        <v>1.5673589289391981E-2</v>
      </c>
      <c r="D236" s="17">
        <f t="shared" si="5"/>
        <v>0.24881051646898056</v>
      </c>
    </row>
    <row r="237" spans="1:4" x14ac:dyDescent="0.35">
      <c r="A237" s="7">
        <f>returns_pnl[[#This Row],[price_date]]</f>
        <v>45852</v>
      </c>
      <c r="B237" s="24">
        <f>returns_pnl[[#This Row],[portfolio_simple_return]]</f>
        <v>3.5048689999999999E-3</v>
      </c>
      <c r="C237" s="17">
        <f t="shared" si="4"/>
        <v>1.5669674271023639E-2</v>
      </c>
      <c r="D237" s="17">
        <f t="shared" si="5"/>
        <v>0.24874836747909526</v>
      </c>
    </row>
    <row r="238" spans="1:4" x14ac:dyDescent="0.35">
      <c r="A238" s="7">
        <f>returns_pnl[[#This Row],[price_date]]</f>
        <v>45853</v>
      </c>
      <c r="B238" s="24">
        <f>returns_pnl[[#This Row],[portfolio_simple_return]]</f>
        <v>2.3269900000000001E-3</v>
      </c>
      <c r="C238" s="17">
        <f t="shared" si="4"/>
        <v>1.5087919625061147E-2</v>
      </c>
      <c r="D238" s="17">
        <f t="shared" si="5"/>
        <v>0.23951329877545618</v>
      </c>
    </row>
    <row r="239" spans="1:4" x14ac:dyDescent="0.35">
      <c r="A239" s="7">
        <f>returns_pnl[[#This Row],[price_date]]</f>
        <v>45854</v>
      </c>
      <c r="B239" s="24">
        <f>returns_pnl[[#This Row],[portfolio_simple_return]]</f>
        <v>5.9331100000000001E-3</v>
      </c>
      <c r="C239" s="17">
        <f t="shared" si="4"/>
        <v>1.5045058913178946E-2</v>
      </c>
      <c r="D239" s="17">
        <f t="shared" si="5"/>
        <v>0.23883290606752322</v>
      </c>
    </row>
    <row r="240" spans="1:4" x14ac:dyDescent="0.35">
      <c r="A240" s="7">
        <f>returns_pnl[[#This Row],[price_date]]</f>
        <v>45855</v>
      </c>
      <c r="B240" s="24">
        <f>returns_pnl[[#This Row],[portfolio_simple_return]]</f>
        <v>4.9838019999999999E-3</v>
      </c>
      <c r="C240" s="17">
        <f t="shared" si="4"/>
        <v>1.4308566274523163E-2</v>
      </c>
      <c r="D240" s="17">
        <f t="shared" si="5"/>
        <v>0.22714144788164548</v>
      </c>
    </row>
    <row r="241" spans="1:4" x14ac:dyDescent="0.35">
      <c r="A241" s="7">
        <f>returns_pnl[[#This Row],[price_date]]</f>
        <v>45856</v>
      </c>
      <c r="B241" s="24">
        <f>returns_pnl[[#This Row],[portfolio_simple_return]]</f>
        <v>-3.2685420000000001E-3</v>
      </c>
      <c r="C241" s="17">
        <f t="shared" si="4"/>
        <v>1.4117559988311993E-2</v>
      </c>
      <c r="D241" s="17">
        <f t="shared" si="5"/>
        <v>0.22410931708865678</v>
      </c>
    </row>
    <row r="242" spans="1:4" x14ac:dyDescent="0.35">
      <c r="A242" s="7">
        <f>returns_pnl[[#This Row],[price_date]]</f>
        <v>45859</v>
      </c>
      <c r="B242" s="24">
        <f>returns_pnl[[#This Row],[portfolio_simple_return]]</f>
        <v>-2.1100200000000002E-3</v>
      </c>
      <c r="C242" s="17">
        <f t="shared" si="4"/>
        <v>1.3753355393044089E-2</v>
      </c>
      <c r="D242" s="17">
        <f t="shared" si="5"/>
        <v>0.21832774837610194</v>
      </c>
    </row>
    <row r="243" spans="1:4" x14ac:dyDescent="0.35">
      <c r="A243" s="7">
        <f>returns_pnl[[#This Row],[price_date]]</f>
        <v>45860</v>
      </c>
      <c r="B243" s="24">
        <f>returns_pnl[[#This Row],[portfolio_simple_return]]</f>
        <v>-9.5543039999999996E-3</v>
      </c>
      <c r="C243" s="17">
        <f t="shared" si="4"/>
        <v>1.3101369573328095E-2</v>
      </c>
      <c r="D243" s="17">
        <f t="shared" si="5"/>
        <v>0.20797779435224728</v>
      </c>
    </row>
    <row r="244" spans="1:4" x14ac:dyDescent="0.35">
      <c r="A244" s="7">
        <f>returns_pnl[[#This Row],[price_date]]</f>
        <v>45861</v>
      </c>
      <c r="B244" s="24">
        <f>returns_pnl[[#This Row],[portfolio_simple_return]]</f>
        <v>1.8565043E-2</v>
      </c>
      <c r="C244" s="17">
        <f t="shared" si="4"/>
        <v>1.3177437478733912E-2</v>
      </c>
      <c r="D244" s="17">
        <f t="shared" si="5"/>
        <v>0.20918533491499153</v>
      </c>
    </row>
    <row r="245" spans="1:4" x14ac:dyDescent="0.35">
      <c r="A245" s="7">
        <f>returns_pnl[[#This Row],[price_date]]</f>
        <v>45862</v>
      </c>
      <c r="B245" s="24">
        <f>returns_pnl[[#This Row],[portfolio_simple_return]]</f>
        <v>9.4143709999999995E-3</v>
      </c>
      <c r="C245" s="17">
        <f t="shared" si="4"/>
        <v>1.3187660016034611E-2</v>
      </c>
      <c r="D245" s="17">
        <f t="shared" si="5"/>
        <v>0.20934761266378593</v>
      </c>
    </row>
    <row r="246" spans="1:4" x14ac:dyDescent="0.35">
      <c r="A246" s="7">
        <f>returns_pnl[[#This Row],[price_date]]</f>
        <v>45863</v>
      </c>
      <c r="B246" s="24">
        <f>returns_pnl[[#This Row],[portfolio_simple_return]]</f>
        <v>1.0047291E-2</v>
      </c>
      <c r="C246" s="17">
        <f t="shared" si="4"/>
        <v>1.3212868868980767E-2</v>
      </c>
      <c r="D246" s="17">
        <f t="shared" si="5"/>
        <v>0.20974779079818229</v>
      </c>
    </row>
    <row r="247" spans="1:4" x14ac:dyDescent="0.35">
      <c r="A247" s="7">
        <f>returns_pnl[[#This Row],[price_date]]</f>
        <v>45866</v>
      </c>
      <c r="B247" s="24">
        <f>returns_pnl[[#This Row],[portfolio_simple_return]]</f>
        <v>1.1817372E-2</v>
      </c>
      <c r="C247" s="17">
        <f t="shared" si="4"/>
        <v>1.3248214315756521E-2</v>
      </c>
      <c r="D247" s="17">
        <f t="shared" si="5"/>
        <v>0.21030888237106496</v>
      </c>
    </row>
    <row r="248" spans="1:4" x14ac:dyDescent="0.35">
      <c r="A248" s="7">
        <f>returns_pnl[[#This Row],[price_date]]</f>
        <v>45867</v>
      </c>
      <c r="B248" s="24">
        <f>returns_pnl[[#This Row],[portfolio_simple_return]]</f>
        <v>-2.7615740000000001E-3</v>
      </c>
      <c r="C248" s="17">
        <f t="shared" si="4"/>
        <v>1.3162894637413993E-2</v>
      </c>
      <c r="D248" s="17">
        <f t="shared" si="5"/>
        <v>0.20895447446605886</v>
      </c>
    </row>
    <row r="249" spans="1:4" x14ac:dyDescent="0.35">
      <c r="A249" s="7">
        <f>returns_pnl[[#This Row],[price_date]]</f>
        <v>45868</v>
      </c>
      <c r="B249" s="24">
        <f>returns_pnl[[#This Row],[portfolio_simple_return]]</f>
        <v>1.3779557E-2</v>
      </c>
      <c r="C249" s="17">
        <f t="shared" si="4"/>
        <v>1.2891420986276721E-2</v>
      </c>
      <c r="D249" s="17">
        <f t="shared" si="5"/>
        <v>0.20464496385556327</v>
      </c>
    </row>
    <row r="250" spans="1:4" x14ac:dyDescent="0.35">
      <c r="A250" s="7">
        <f>returns_pnl[[#This Row],[price_date]]</f>
        <v>45869</v>
      </c>
      <c r="B250" s="24">
        <f>returns_pnl[[#This Row],[portfolio_simple_return]]</f>
        <v>-2.0513400000000001E-2</v>
      </c>
      <c r="C250" s="17">
        <f t="shared" si="4"/>
        <v>1.325639438178435E-2</v>
      </c>
      <c r="D250" s="17">
        <f t="shared" si="5"/>
        <v>0.21043873689357132</v>
      </c>
    </row>
    <row r="251" spans="1:4" x14ac:dyDescent="0.35">
      <c r="A251" s="7">
        <f>returns_pnl[[#This Row],[price_date]]</f>
        <v>45870</v>
      </c>
      <c r="B251" s="24">
        <f>returns_pnl[[#This Row],[portfolio_simple_return]]</f>
        <v>-2.2467323000000001E-2</v>
      </c>
      <c r="C251" s="17">
        <f t="shared" si="4"/>
        <v>1.3454747786827309E-2</v>
      </c>
      <c r="D251" s="17">
        <f t="shared" si="5"/>
        <v>0.21358749958225054</v>
      </c>
    </row>
    <row r="252" spans="1:4" x14ac:dyDescent="0.35">
      <c r="A252" s="7">
        <f>returns_pnl[[#This Row],[price_date]]</f>
        <v>45873</v>
      </c>
      <c r="B252" s="24">
        <f>returns_pnl[[#This Row],[portfolio_simple_return]]</f>
        <v>2.1608780000000001E-2</v>
      </c>
      <c r="C252" s="17">
        <f t="shared" si="4"/>
        <v>1.3631707437876549E-2</v>
      </c>
      <c r="D252" s="17">
        <f t="shared" si="5"/>
        <v>0.21639664695486488</v>
      </c>
    </row>
    <row r="253" spans="1:4" x14ac:dyDescent="0.35">
      <c r="A253" s="7">
        <f>returns_pnl[[#This Row],[price_date]]</f>
        <v>45874</v>
      </c>
      <c r="B253" s="24">
        <f>returns_pnl[[#This Row],[portfolio_simple_return]]</f>
        <v>-9.8833970000000004E-3</v>
      </c>
      <c r="C253" s="17">
        <f t="shared" si="4"/>
        <v>1.3728332328908806E-2</v>
      </c>
      <c r="D253" s="17">
        <f t="shared" si="5"/>
        <v>0.21793051954764528</v>
      </c>
    </row>
    <row r="254" spans="1:4" x14ac:dyDescent="0.35">
      <c r="A254" s="7">
        <f>returns_pnl[[#This Row],[price_date]]</f>
        <v>45875</v>
      </c>
      <c r="B254" s="24">
        <f>returns_pnl[[#This Row],[portfolio_simple_return]]</f>
        <v>-8.2577559999999998E-3</v>
      </c>
      <c r="C254" s="17">
        <f t="shared" ref="C254:C317" si="6">_xlfn.STDEV.S(B195:B254)</f>
        <v>1.3809856521005465E-2</v>
      </c>
      <c r="D254" s="17">
        <f t="shared" ref="D254:D317" si="7">C254*SQRT(252)</f>
        <v>0.21922467597638459</v>
      </c>
    </row>
    <row r="255" spans="1:4" x14ac:dyDescent="0.35">
      <c r="A255" s="7">
        <f>returns_pnl[[#This Row],[price_date]]</f>
        <v>45876</v>
      </c>
      <c r="B255" s="24">
        <f>returns_pnl[[#This Row],[portfolio_simple_return]]</f>
        <v>-8.4269289999999997E-3</v>
      </c>
      <c r="C255" s="17">
        <f t="shared" si="6"/>
        <v>1.2655717554297202E-2</v>
      </c>
      <c r="D255" s="17">
        <f t="shared" si="7"/>
        <v>0.20090328787046988</v>
      </c>
    </row>
    <row r="256" spans="1:4" x14ac:dyDescent="0.35">
      <c r="A256" s="7">
        <f>returns_pnl[[#This Row],[price_date]]</f>
        <v>45877</v>
      </c>
      <c r="B256" s="24">
        <f>returns_pnl[[#This Row],[portfolio_simple_return]]</f>
        <v>5.7705669999999999E-3</v>
      </c>
      <c r="C256" s="17">
        <f t="shared" si="6"/>
        <v>1.2487466442024364E-2</v>
      </c>
      <c r="D256" s="17">
        <f t="shared" si="7"/>
        <v>0.19823238426516626</v>
      </c>
    </row>
    <row r="257" spans="1:4" x14ac:dyDescent="0.35">
      <c r="A257" s="7">
        <f>returns_pnl[[#This Row],[price_date]]</f>
        <v>45880</v>
      </c>
      <c r="B257" s="24">
        <f>returns_pnl[[#This Row],[portfolio_simple_return]]</f>
        <v>-1.087218E-3</v>
      </c>
      <c r="C257" s="17">
        <f t="shared" si="6"/>
        <v>1.2491433828931134E-2</v>
      </c>
      <c r="D257" s="17">
        <f t="shared" si="7"/>
        <v>0.19829536457982677</v>
      </c>
    </row>
    <row r="258" spans="1:4" x14ac:dyDescent="0.35">
      <c r="A258" s="7">
        <f>returns_pnl[[#This Row],[price_date]]</f>
        <v>45881</v>
      </c>
      <c r="B258" s="24">
        <f>returns_pnl[[#This Row],[portfolio_simple_return]]</f>
        <v>1.6058353000000001E-2</v>
      </c>
      <c r="C258" s="17">
        <f t="shared" si="6"/>
        <v>1.2620743016265323E-2</v>
      </c>
      <c r="D258" s="17">
        <f t="shared" si="7"/>
        <v>0.20034808429135953</v>
      </c>
    </row>
    <row r="259" spans="1:4" x14ac:dyDescent="0.35">
      <c r="A259" s="7">
        <f>returns_pnl[[#This Row],[price_date]]</f>
        <v>45882</v>
      </c>
      <c r="B259" s="24">
        <f>returns_pnl[[#This Row],[portfolio_simple_return]]</f>
        <v>1.6647484000000001E-2</v>
      </c>
      <c r="C259" s="17">
        <f t="shared" si="6"/>
        <v>1.2753643497766219E-2</v>
      </c>
      <c r="D259" s="17">
        <f t="shared" si="7"/>
        <v>0.2024578140303922</v>
      </c>
    </row>
    <row r="260" spans="1:4" x14ac:dyDescent="0.35">
      <c r="A260" s="7">
        <f>returns_pnl[[#This Row],[price_date]]</f>
        <v>45883</v>
      </c>
      <c r="B260" s="24">
        <f>returns_pnl[[#This Row],[portfolio_simple_return]]</f>
        <v>3.364092E-3</v>
      </c>
      <c r="C260" s="17">
        <f t="shared" si="6"/>
        <v>1.2736165035580234E-2</v>
      </c>
      <c r="D260" s="17">
        <f t="shared" si="7"/>
        <v>0.20218035204492843</v>
      </c>
    </row>
    <row r="261" spans="1:4" x14ac:dyDescent="0.35">
      <c r="A261" s="7">
        <f>returns_pnl[[#This Row],[price_date]]</f>
        <v>45884</v>
      </c>
      <c r="B261" s="24">
        <f>returns_pnl[[#This Row],[portfolio_simple_return]]</f>
        <v>-1.1994059E-2</v>
      </c>
      <c r="C261" s="17">
        <f t="shared" si="6"/>
        <v>1.2820084342874757E-2</v>
      </c>
      <c r="D261" s="17">
        <f t="shared" si="7"/>
        <v>0.20351252974871711</v>
      </c>
    </row>
    <row r="262" spans="1:4" x14ac:dyDescent="0.35">
      <c r="A262" s="7">
        <f>returns_pnl[[#This Row],[price_date]]</f>
        <v>45887</v>
      </c>
      <c r="B262" s="24">
        <f>returns_pnl[[#This Row],[portfolio_simple_return]]</f>
        <v>-1.198069E-3</v>
      </c>
      <c r="C262" s="17">
        <f t="shared" si="6"/>
        <v>1.2450884173001867E-2</v>
      </c>
      <c r="D262" s="17">
        <f t="shared" si="7"/>
        <v>0.1976516587477983</v>
      </c>
    </row>
    <row r="263" spans="1:4" x14ac:dyDescent="0.35">
      <c r="A263" s="7">
        <f>returns_pnl[[#This Row],[price_date]]</f>
        <v>45888</v>
      </c>
      <c r="B263" s="24">
        <f>returns_pnl[[#This Row],[portfolio_simple_return]]</f>
        <v>-2.7386720999999999E-2</v>
      </c>
      <c r="C263" s="17">
        <f t="shared" si="6"/>
        <v>1.3051794822411878E-2</v>
      </c>
      <c r="D263" s="17">
        <f t="shared" si="7"/>
        <v>0.20719081957885357</v>
      </c>
    </row>
    <row r="264" spans="1:4" x14ac:dyDescent="0.35">
      <c r="A264" s="7">
        <f>returns_pnl[[#This Row],[price_date]]</f>
        <v>45889</v>
      </c>
      <c r="B264" s="24">
        <f>returns_pnl[[#This Row],[portfolio_simple_return]]</f>
        <v>-4.05595E-3</v>
      </c>
      <c r="C264" s="17">
        <f t="shared" si="6"/>
        <v>1.2995208722230924E-2</v>
      </c>
      <c r="D264" s="17">
        <f t="shared" si="7"/>
        <v>0.20629254308640282</v>
      </c>
    </row>
    <row r="265" spans="1:4" x14ac:dyDescent="0.35">
      <c r="A265" s="7">
        <f>returns_pnl[[#This Row],[price_date]]</f>
        <v>45890</v>
      </c>
      <c r="B265" s="24">
        <f>returns_pnl[[#This Row],[portfolio_simple_return]]</f>
        <v>-2.4094540000000001E-3</v>
      </c>
      <c r="C265" s="17">
        <f t="shared" si="6"/>
        <v>1.2508764787967861E-2</v>
      </c>
      <c r="D265" s="17">
        <f t="shared" si="7"/>
        <v>0.19857048502538735</v>
      </c>
    </row>
    <row r="266" spans="1:4" x14ac:dyDescent="0.35">
      <c r="A266" s="7">
        <f>returns_pnl[[#This Row],[price_date]]</f>
        <v>45891</v>
      </c>
      <c r="B266" s="24">
        <f>returns_pnl[[#This Row],[portfolio_simple_return]]</f>
        <v>2.0627144E-2</v>
      </c>
      <c r="C266" s="17">
        <f t="shared" si="6"/>
        <v>1.2738143013906394E-2</v>
      </c>
      <c r="D266" s="17">
        <f t="shared" si="7"/>
        <v>0.20221175147742659</v>
      </c>
    </row>
    <row r="267" spans="1:4" x14ac:dyDescent="0.35">
      <c r="A267" s="7">
        <f>returns_pnl[[#This Row],[price_date]]</f>
        <v>45894</v>
      </c>
      <c r="B267" s="24">
        <f>returns_pnl[[#This Row],[portfolio_simple_return]]</f>
        <v>-8.9152759999999998E-3</v>
      </c>
      <c r="C267" s="17">
        <f t="shared" si="6"/>
        <v>1.2817825701041374E-2</v>
      </c>
      <c r="D267" s="17">
        <f t="shared" si="7"/>
        <v>0.20347667492116572</v>
      </c>
    </row>
    <row r="268" spans="1:4" x14ac:dyDescent="0.35">
      <c r="A268" s="7">
        <f>returns_pnl[[#This Row],[price_date]]</f>
        <v>45895</v>
      </c>
      <c r="B268" s="24">
        <f>returns_pnl[[#This Row],[portfolio_simple_return]]</f>
        <v>1.8965656000000001E-2</v>
      </c>
      <c r="C268" s="17">
        <f t="shared" si="6"/>
        <v>1.2942275053205696E-2</v>
      </c>
      <c r="D268" s="17">
        <f t="shared" si="7"/>
        <v>0.20545224714106511</v>
      </c>
    </row>
    <row r="269" spans="1:4" x14ac:dyDescent="0.35">
      <c r="A269" s="7">
        <f>returns_pnl[[#This Row],[price_date]]</f>
        <v>45896</v>
      </c>
      <c r="B269" s="24">
        <f>returns_pnl[[#This Row],[portfolio_simple_return]]</f>
        <v>3.7136769999999999E-3</v>
      </c>
      <c r="C269" s="17">
        <f t="shared" si="6"/>
        <v>1.2817353015932625E-2</v>
      </c>
      <c r="D269" s="17">
        <f t="shared" si="7"/>
        <v>0.20346917127768857</v>
      </c>
    </row>
    <row r="270" spans="1:4" x14ac:dyDescent="0.35">
      <c r="A270" s="7">
        <f>returns_pnl[[#This Row],[price_date]]</f>
        <v>45897</v>
      </c>
      <c r="B270" s="24">
        <f>returns_pnl[[#This Row],[portfolio_simple_return]]</f>
        <v>1.5061072E-2</v>
      </c>
      <c r="C270" s="17">
        <f t="shared" si="6"/>
        <v>1.2819832280547731E-2</v>
      </c>
      <c r="D270" s="17">
        <f t="shared" si="7"/>
        <v>0.20350852838332392</v>
      </c>
    </row>
    <row r="271" spans="1:4" x14ac:dyDescent="0.35">
      <c r="A271" s="7">
        <f>returns_pnl[[#This Row],[price_date]]</f>
        <v>45898</v>
      </c>
      <c r="B271" s="24">
        <f>returns_pnl[[#This Row],[portfolio_simple_return]]</f>
        <v>-3.9914813E-2</v>
      </c>
      <c r="C271" s="17">
        <f t="shared" si="6"/>
        <v>1.3782305568145867E-2</v>
      </c>
      <c r="D271" s="17">
        <f t="shared" si="7"/>
        <v>0.21878731815848843</v>
      </c>
    </row>
    <row r="272" spans="1:4" x14ac:dyDescent="0.35">
      <c r="A272" s="7">
        <f>returns_pnl[[#This Row],[price_date]]</f>
        <v>45902</v>
      </c>
      <c r="B272" s="24">
        <f>returns_pnl[[#This Row],[portfolio_simple_return]]</f>
        <v>3.4808590000000002E-3</v>
      </c>
      <c r="C272" s="17">
        <f t="shared" si="6"/>
        <v>1.3738182401251114E-2</v>
      </c>
      <c r="D272" s="17">
        <f t="shared" si="7"/>
        <v>0.21808688459852774</v>
      </c>
    </row>
    <row r="273" spans="1:4" x14ac:dyDescent="0.35">
      <c r="A273" s="7">
        <f>returns_pnl[[#This Row],[price_date]]</f>
        <v>45903</v>
      </c>
      <c r="B273" s="24">
        <f>returns_pnl[[#This Row],[portfolio_simple_return]]</f>
        <v>-4.2782799999999998E-3</v>
      </c>
      <c r="C273" s="17">
        <f t="shared" si="6"/>
        <v>1.3758646419201949E-2</v>
      </c>
      <c r="D273" s="17">
        <f t="shared" si="7"/>
        <v>0.21841174081246614</v>
      </c>
    </row>
    <row r="274" spans="1:4" x14ac:dyDescent="0.35">
      <c r="A274" s="7">
        <f>returns_pnl[[#This Row],[price_date]]</f>
        <v>45904</v>
      </c>
      <c r="B274" s="24">
        <f>returns_pnl[[#This Row],[portfolio_simple_return]]</f>
        <v>1.0980779E-2</v>
      </c>
      <c r="C274" s="17">
        <f t="shared" si="6"/>
        <v>1.3811842850460668E-2</v>
      </c>
      <c r="D274" s="17">
        <f t="shared" si="7"/>
        <v>0.21925620797894643</v>
      </c>
    </row>
    <row r="275" spans="1:4" x14ac:dyDescent="0.35">
      <c r="A275" s="7">
        <f>returns_pnl[[#This Row],[price_date]]</f>
        <v>45905</v>
      </c>
      <c r="B275" s="24">
        <f>returns_pnl[[#This Row],[portfolio_simple_return]]</f>
        <v>4.6387090000000004E-3</v>
      </c>
      <c r="C275" s="17">
        <f t="shared" si="6"/>
        <v>1.3793520440985804E-2</v>
      </c>
      <c r="D275" s="17">
        <f t="shared" si="7"/>
        <v>0.21896534874560653</v>
      </c>
    </row>
    <row r="276" spans="1:4" x14ac:dyDescent="0.35">
      <c r="A276" s="7">
        <f>returns_pnl[[#This Row],[price_date]]</f>
        <v>45908</v>
      </c>
      <c r="B276" s="24">
        <f>returns_pnl[[#This Row],[portfolio_simple_return]]</f>
        <v>1.5734739000000001E-2</v>
      </c>
      <c r="C276" s="17">
        <f t="shared" si="6"/>
        <v>1.390603607335688E-2</v>
      </c>
      <c r="D276" s="17">
        <f t="shared" si="7"/>
        <v>0.22075147903677275</v>
      </c>
    </row>
    <row r="277" spans="1:4" x14ac:dyDescent="0.35">
      <c r="A277" s="7">
        <f>returns_pnl[[#This Row],[price_date]]</f>
        <v>45909</v>
      </c>
      <c r="B277" s="24">
        <f>returns_pnl[[#This Row],[portfolio_simple_return]]</f>
        <v>2.75691E-4</v>
      </c>
      <c r="C277" s="17">
        <f t="shared" si="6"/>
        <v>1.3907032284723226E-2</v>
      </c>
      <c r="D277" s="17">
        <f t="shared" si="7"/>
        <v>0.2207672934019444</v>
      </c>
    </row>
    <row r="278" spans="1:4" x14ac:dyDescent="0.35">
      <c r="A278" s="7">
        <f>returns_pnl[[#This Row],[price_date]]</f>
        <v>45910</v>
      </c>
      <c r="B278" s="24">
        <f>returns_pnl[[#This Row],[portfolio_simple_return]]</f>
        <v>2.9155101999999999E-2</v>
      </c>
      <c r="C278" s="17">
        <f t="shared" si="6"/>
        <v>1.3777767668574191E-2</v>
      </c>
      <c r="D278" s="17">
        <f t="shared" si="7"/>
        <v>0.21871528123604098</v>
      </c>
    </row>
    <row r="279" spans="1:4" x14ac:dyDescent="0.35">
      <c r="A279" s="7">
        <f>returns_pnl[[#This Row],[price_date]]</f>
        <v>45911</v>
      </c>
      <c r="B279" s="24">
        <f>returns_pnl[[#This Row],[portfolio_simple_return]]</f>
        <v>-7.0764779999999998E-3</v>
      </c>
      <c r="C279" s="17">
        <f t="shared" si="6"/>
        <v>1.3531399929642656E-2</v>
      </c>
      <c r="D279" s="17">
        <f t="shared" si="7"/>
        <v>0.21480431462634819</v>
      </c>
    </row>
    <row r="280" spans="1:4" x14ac:dyDescent="0.35">
      <c r="A280" s="7">
        <f>returns_pnl[[#This Row],[price_date]]</f>
        <v>45912</v>
      </c>
      <c r="B280" s="24">
        <f>returns_pnl[[#This Row],[portfolio_simple_return]]</f>
        <v>3.72524E-4</v>
      </c>
      <c r="C280" s="17">
        <f t="shared" si="6"/>
        <v>1.3501553953922297E-2</v>
      </c>
      <c r="D280" s="17">
        <f t="shared" si="7"/>
        <v>0.21433052444999534</v>
      </c>
    </row>
    <row r="281" spans="1:4" x14ac:dyDescent="0.35">
      <c r="A281" s="7">
        <f>returns_pnl[[#This Row],[price_date]]</f>
        <v>45915</v>
      </c>
      <c r="B281" s="24">
        <f>returns_pnl[[#This Row],[portfolio_simple_return]]</f>
        <v>5.7567959999999998E-3</v>
      </c>
      <c r="C281" s="17">
        <f t="shared" si="6"/>
        <v>1.3507113610853709E-2</v>
      </c>
      <c r="D281" s="17">
        <f t="shared" si="7"/>
        <v>0.21441878126768746</v>
      </c>
    </row>
    <row r="282" spans="1:4" x14ac:dyDescent="0.35">
      <c r="A282" s="7">
        <f>returns_pnl[[#This Row],[price_date]]</f>
        <v>45916</v>
      </c>
      <c r="B282" s="24">
        <f>returns_pnl[[#This Row],[portfolio_simple_return]]</f>
        <v>1.487634E-3</v>
      </c>
      <c r="C282" s="17">
        <f t="shared" si="6"/>
        <v>1.3462070773179749E-2</v>
      </c>
      <c r="D282" s="17">
        <f t="shared" si="7"/>
        <v>0.21370374838670778</v>
      </c>
    </row>
    <row r="283" spans="1:4" x14ac:dyDescent="0.35">
      <c r="A283" s="7">
        <f>returns_pnl[[#This Row],[price_date]]</f>
        <v>45917</v>
      </c>
      <c r="B283" s="24">
        <f>returns_pnl[[#This Row],[portfolio_simple_return]]</f>
        <v>-1.9569399999999999E-3</v>
      </c>
      <c r="C283" s="17">
        <f t="shared" si="6"/>
        <v>1.3472348282652853E-2</v>
      </c>
      <c r="D283" s="17">
        <f t="shared" si="7"/>
        <v>0.21386689879168544</v>
      </c>
    </row>
    <row r="284" spans="1:4" x14ac:dyDescent="0.35">
      <c r="A284" s="7">
        <f>returns_pnl[[#This Row],[price_date]]</f>
        <v>45918</v>
      </c>
      <c r="B284" s="24">
        <f>returns_pnl[[#This Row],[portfolio_simple_return]]</f>
        <v>3.9271569999999997E-3</v>
      </c>
      <c r="C284" s="17">
        <f t="shared" si="6"/>
        <v>1.2609074061457037E-2</v>
      </c>
      <c r="D284" s="17">
        <f t="shared" si="7"/>
        <v>0.20016284537646287</v>
      </c>
    </row>
    <row r="285" spans="1:4" x14ac:dyDescent="0.35">
      <c r="A285" s="7">
        <f>returns_pnl[[#This Row],[price_date]]</f>
        <v>45919</v>
      </c>
      <c r="B285" s="24">
        <f>returns_pnl[[#This Row],[portfolio_simple_return]]</f>
        <v>-1.049103E-3</v>
      </c>
      <c r="C285" s="17">
        <f t="shared" si="6"/>
        <v>1.2597782621128595E-2</v>
      </c>
      <c r="D285" s="17">
        <f t="shared" si="7"/>
        <v>0.19998359931814619</v>
      </c>
    </row>
    <row r="286" spans="1:4" x14ac:dyDescent="0.35">
      <c r="A286" s="7">
        <f>returns_pnl[[#This Row],[price_date]]</f>
        <v>45922</v>
      </c>
      <c r="B286" s="24">
        <f>returns_pnl[[#This Row],[portfolio_simple_return]]</f>
        <v>1.2029289999999999E-3</v>
      </c>
      <c r="C286" s="17">
        <f t="shared" si="6"/>
        <v>1.2453943210539779E-2</v>
      </c>
      <c r="D286" s="17">
        <f t="shared" si="7"/>
        <v>0.19770021946325747</v>
      </c>
    </row>
    <row r="287" spans="1:4" x14ac:dyDescent="0.35">
      <c r="A287" s="7">
        <f>returns_pnl[[#This Row],[price_date]]</f>
        <v>45923</v>
      </c>
      <c r="B287" s="24">
        <f>returns_pnl[[#This Row],[portfolio_simple_return]]</f>
        <v>-4.1057690000000004E-3</v>
      </c>
      <c r="C287" s="17">
        <f t="shared" si="6"/>
        <v>1.2445409468705277E-2</v>
      </c>
      <c r="D287" s="17">
        <f t="shared" si="7"/>
        <v>0.19756475051137595</v>
      </c>
    </row>
    <row r="288" spans="1:4" x14ac:dyDescent="0.35">
      <c r="A288" s="7">
        <f>returns_pnl[[#This Row],[price_date]]</f>
        <v>45924</v>
      </c>
      <c r="B288" s="24">
        <f>returns_pnl[[#This Row],[portfolio_simple_return]]</f>
        <v>9.5552999999999992E-3</v>
      </c>
      <c r="C288" s="17">
        <f t="shared" si="6"/>
        <v>1.2452003359585625E-2</v>
      </c>
      <c r="D288" s="17">
        <f t="shared" si="7"/>
        <v>0.19766942528402612</v>
      </c>
    </row>
    <row r="289" spans="1:4" x14ac:dyDescent="0.35">
      <c r="A289" s="7">
        <f>returns_pnl[[#This Row],[price_date]]</f>
        <v>45925</v>
      </c>
      <c r="B289" s="24">
        <f>returns_pnl[[#This Row],[portfolio_simple_return]]</f>
        <v>-9.5904200000000001E-4</v>
      </c>
      <c r="C289" s="17">
        <f t="shared" si="6"/>
        <v>1.2244097203855121E-2</v>
      </c>
      <c r="D289" s="17">
        <f t="shared" si="7"/>
        <v>0.19436901737941184</v>
      </c>
    </row>
    <row r="290" spans="1:4" x14ac:dyDescent="0.35">
      <c r="A290" s="7">
        <f>returns_pnl[[#This Row],[price_date]]</f>
        <v>45926</v>
      </c>
      <c r="B290" s="24">
        <f>returns_pnl[[#This Row],[portfolio_simple_return]]</f>
        <v>-8.7447000000000002E-4</v>
      </c>
      <c r="C290" s="17">
        <f t="shared" si="6"/>
        <v>1.2242402698418153E-2</v>
      </c>
      <c r="D290" s="17">
        <f t="shared" si="7"/>
        <v>0.19434211793952305</v>
      </c>
    </row>
    <row r="291" spans="1:4" x14ac:dyDescent="0.35">
      <c r="A291" s="7">
        <f>returns_pnl[[#This Row],[price_date]]</f>
        <v>45929</v>
      </c>
      <c r="B291" s="24">
        <f>returns_pnl[[#This Row],[portfolio_simple_return]]</f>
        <v>-3.3095189999999999E-3</v>
      </c>
      <c r="C291" s="17">
        <f t="shared" si="6"/>
        <v>1.2207729418378234E-2</v>
      </c>
      <c r="D291" s="17">
        <f t="shared" si="7"/>
        <v>0.1937916966827759</v>
      </c>
    </row>
    <row r="292" spans="1:4" x14ac:dyDescent="0.35">
      <c r="A292" s="7">
        <f>returns_pnl[[#This Row],[price_date]]</f>
        <v>45930</v>
      </c>
      <c r="B292" s="24">
        <f>returns_pnl[[#This Row],[portfolio_simple_return]]</f>
        <v>6.1685109999999998E-3</v>
      </c>
      <c r="C292" s="17">
        <f t="shared" si="6"/>
        <v>1.1997603295849799E-2</v>
      </c>
      <c r="D292" s="17">
        <f t="shared" si="7"/>
        <v>0.19045604789776477</v>
      </c>
    </row>
    <row r="293" spans="1:4" x14ac:dyDescent="0.35">
      <c r="A293" s="7">
        <f>returns_pnl[[#This Row],[price_date]]</f>
        <v>45931</v>
      </c>
      <c r="B293" s="24">
        <f>returns_pnl[[#This Row],[portfolio_simple_return]]</f>
        <v>1.4681507999999999E-2</v>
      </c>
      <c r="C293" s="17">
        <f t="shared" si="6"/>
        <v>1.2106617444422568E-2</v>
      </c>
      <c r="D293" s="17">
        <f t="shared" si="7"/>
        <v>0.19218659385683073</v>
      </c>
    </row>
    <row r="294" spans="1:4" x14ac:dyDescent="0.35">
      <c r="A294" s="7">
        <f>returns_pnl[[#This Row],[price_date]]</f>
        <v>45932</v>
      </c>
      <c r="B294" s="24">
        <f>returns_pnl[[#This Row],[portfolio_simple_return]]</f>
        <v>1.2564743999999999E-2</v>
      </c>
      <c r="C294" s="17">
        <f t="shared" si="6"/>
        <v>1.2140519945369523E-2</v>
      </c>
      <c r="D294" s="17">
        <f t="shared" si="7"/>
        <v>0.19272477937480337</v>
      </c>
    </row>
    <row r="295" spans="1:4" x14ac:dyDescent="0.35">
      <c r="A295" s="7">
        <f>returns_pnl[[#This Row],[price_date]]</f>
        <v>45933</v>
      </c>
      <c r="B295" s="24">
        <f>returns_pnl[[#This Row],[portfolio_simple_return]]</f>
        <v>1.30211E-4</v>
      </c>
      <c r="C295" s="17">
        <f t="shared" si="6"/>
        <v>1.2101500410711933E-2</v>
      </c>
      <c r="D295" s="17">
        <f t="shared" si="7"/>
        <v>0.19210536346493867</v>
      </c>
    </row>
    <row r="296" spans="1:4" x14ac:dyDescent="0.35">
      <c r="A296" s="7">
        <f>returns_pnl[[#This Row],[price_date]]</f>
        <v>45936</v>
      </c>
      <c r="B296" s="24">
        <f>returns_pnl[[#This Row],[portfolio_simple_return]]</f>
        <v>3.8483506000000001E-2</v>
      </c>
      <c r="C296" s="17">
        <f t="shared" si="6"/>
        <v>1.2942274391245104E-2</v>
      </c>
      <c r="D296" s="17">
        <f t="shared" si="7"/>
        <v>0.20545223663276646</v>
      </c>
    </row>
    <row r="297" spans="1:4" x14ac:dyDescent="0.35">
      <c r="A297" s="7">
        <f>returns_pnl[[#This Row],[price_date]]</f>
        <v>45937</v>
      </c>
      <c r="B297" s="24">
        <f>returns_pnl[[#This Row],[portfolio_simple_return]]</f>
        <v>3.1851190000000001E-3</v>
      </c>
      <c r="C297" s="17">
        <f t="shared" si="6"/>
        <v>1.29419401739481E-2</v>
      </c>
      <c r="D297" s="17">
        <f t="shared" si="7"/>
        <v>0.2054469310976561</v>
      </c>
    </row>
    <row r="298" spans="1:4" x14ac:dyDescent="0.35">
      <c r="A298" s="7">
        <f>returns_pnl[[#This Row],[price_date]]</f>
        <v>45938</v>
      </c>
      <c r="B298" s="24">
        <f>returns_pnl[[#This Row],[portfolio_simple_return]]</f>
        <v>3.5072506000000003E-2</v>
      </c>
      <c r="C298" s="17">
        <f t="shared" si="6"/>
        <v>1.3606022921291927E-2</v>
      </c>
      <c r="D298" s="17">
        <f t="shared" si="7"/>
        <v>0.21598891789429794</v>
      </c>
    </row>
    <row r="299" spans="1:4" x14ac:dyDescent="0.35">
      <c r="A299" s="7">
        <f>returns_pnl[[#This Row],[price_date]]</f>
        <v>45939</v>
      </c>
      <c r="B299" s="24">
        <f>returns_pnl[[#This Row],[portfolio_simple_return]]</f>
        <v>-5.9079299999999996E-3</v>
      </c>
      <c r="C299" s="17">
        <f t="shared" si="6"/>
        <v>1.3649889356345526E-2</v>
      </c>
      <c r="D299" s="17">
        <f t="shared" si="7"/>
        <v>0.21668527596262666</v>
      </c>
    </row>
    <row r="300" spans="1:4" x14ac:dyDescent="0.35">
      <c r="A300" s="7">
        <f>returns_pnl[[#This Row],[price_date]]</f>
        <v>45940</v>
      </c>
      <c r="B300" s="24">
        <f>returns_pnl[[#This Row],[portfolio_simple_return]]</f>
        <v>-4.6464703000000003E-2</v>
      </c>
      <c r="C300" s="17">
        <f t="shared" si="6"/>
        <v>1.5059488892517355E-2</v>
      </c>
      <c r="D300" s="17">
        <f t="shared" si="7"/>
        <v>0.23906197488804259</v>
      </c>
    </row>
    <row r="301" spans="1:4" x14ac:dyDescent="0.35">
      <c r="A301" s="7">
        <f>returns_pnl[[#This Row],[price_date]]</f>
        <v>45943</v>
      </c>
      <c r="B301" s="24">
        <f>returns_pnl[[#This Row],[portfolio_simple_return]]</f>
        <v>3.4065214000000003E-2</v>
      </c>
      <c r="C301" s="17">
        <f t="shared" si="6"/>
        <v>1.5598278585468224E-2</v>
      </c>
      <c r="D301" s="17">
        <f t="shared" si="7"/>
        <v>0.24761499610711971</v>
      </c>
    </row>
    <row r="302" spans="1:4" x14ac:dyDescent="0.35">
      <c r="A302" s="7">
        <f>returns_pnl[[#This Row],[price_date]]</f>
        <v>45944</v>
      </c>
      <c r="B302" s="24">
        <f>returns_pnl[[#This Row],[portfolio_simple_return]]</f>
        <v>-8.0609960000000008E-3</v>
      </c>
      <c r="C302" s="17">
        <f t="shared" si="6"/>
        <v>1.5647946951027777E-2</v>
      </c>
      <c r="D302" s="17">
        <f t="shared" si="7"/>
        <v>0.24840345696690544</v>
      </c>
    </row>
    <row r="303" spans="1:4" x14ac:dyDescent="0.35">
      <c r="A303" s="7">
        <f>returns_pnl[[#This Row],[price_date]]</f>
        <v>45945</v>
      </c>
      <c r="B303" s="24">
        <f>returns_pnl[[#This Row],[portfolio_simple_return]]</f>
        <v>2.7207801E-2</v>
      </c>
      <c r="C303" s="17">
        <f t="shared" si="6"/>
        <v>1.588358285910765E-2</v>
      </c>
      <c r="D303" s="17">
        <f t="shared" si="7"/>
        <v>0.25214406104332276</v>
      </c>
    </row>
    <row r="304" spans="1:4" x14ac:dyDescent="0.35">
      <c r="A304" s="7">
        <f>returns_pnl[[#This Row],[price_date]]</f>
        <v>45946</v>
      </c>
      <c r="B304" s="24">
        <f>returns_pnl[[#This Row],[portfolio_simple_return]]</f>
        <v>-1.0812782999999999E-2</v>
      </c>
      <c r="C304" s="17">
        <f t="shared" si="6"/>
        <v>1.5853771509464817E-2</v>
      </c>
      <c r="D304" s="17">
        <f t="shared" si="7"/>
        <v>0.25167082053890999</v>
      </c>
    </row>
    <row r="305" spans="1:4" x14ac:dyDescent="0.35">
      <c r="A305" s="7">
        <f>returns_pnl[[#This Row],[price_date]]</f>
        <v>45947</v>
      </c>
      <c r="B305" s="24">
        <f>returns_pnl[[#This Row],[portfolio_simple_return]]</f>
        <v>5.5731950000000004E-3</v>
      </c>
      <c r="C305" s="17">
        <f t="shared" si="6"/>
        <v>1.5833864526672688E-2</v>
      </c>
      <c r="D305" s="17">
        <f t="shared" si="7"/>
        <v>0.25135480698398027</v>
      </c>
    </row>
    <row r="306" spans="1:4" x14ac:dyDescent="0.35">
      <c r="A306" s="7">
        <f>returns_pnl[[#This Row],[price_date]]</f>
        <v>45950</v>
      </c>
      <c r="B306" s="24">
        <f>returns_pnl[[#This Row],[portfolio_simple_return]]</f>
        <v>5.5484560000000002E-3</v>
      </c>
      <c r="C306" s="17">
        <f t="shared" si="6"/>
        <v>1.5808715475040251E-2</v>
      </c>
      <c r="D306" s="17">
        <f t="shared" si="7"/>
        <v>0.250955578166009</v>
      </c>
    </row>
    <row r="307" spans="1:4" x14ac:dyDescent="0.35">
      <c r="A307" s="7">
        <f>returns_pnl[[#This Row],[price_date]]</f>
        <v>45951</v>
      </c>
      <c r="B307" s="24">
        <f>returns_pnl[[#This Row],[portfolio_simple_return]]</f>
        <v>-7.1961869999999997E-3</v>
      </c>
      <c r="C307" s="17">
        <f t="shared" si="6"/>
        <v>1.5810207757851451E-2</v>
      </c>
      <c r="D307" s="17">
        <f t="shared" si="7"/>
        <v>0.25097926742123422</v>
      </c>
    </row>
    <row r="308" spans="1:4" x14ac:dyDescent="0.35">
      <c r="A308" s="7">
        <f>returns_pnl[[#This Row],[price_date]]</f>
        <v>45952</v>
      </c>
      <c r="B308" s="24">
        <f>returns_pnl[[#This Row],[portfolio_simple_return]]</f>
        <v>-1.4231269E-2</v>
      </c>
      <c r="C308" s="17">
        <f t="shared" si="6"/>
        <v>1.5940331490393006E-2</v>
      </c>
      <c r="D308" s="17">
        <f t="shared" si="7"/>
        <v>0.25304491763706888</v>
      </c>
    </row>
    <row r="309" spans="1:4" x14ac:dyDescent="0.35">
      <c r="A309" s="7">
        <f>returns_pnl[[#This Row],[price_date]]</f>
        <v>45953</v>
      </c>
      <c r="B309" s="24">
        <f>returns_pnl[[#This Row],[portfolio_simple_return]]</f>
        <v>1.2701997E-2</v>
      </c>
      <c r="C309" s="17">
        <f t="shared" si="6"/>
        <v>1.5927476007561503E-2</v>
      </c>
      <c r="D309" s="17">
        <f t="shared" si="7"/>
        <v>0.25284084317373395</v>
      </c>
    </row>
    <row r="310" spans="1:4" x14ac:dyDescent="0.35">
      <c r="A310" s="7">
        <f>returns_pnl[[#This Row],[price_date]]</f>
        <v>45954</v>
      </c>
      <c r="B310" s="24">
        <f>returns_pnl[[#This Row],[portfolio_simple_return]]</f>
        <v>2.6804759000000001E-2</v>
      </c>
      <c r="C310" s="17">
        <f t="shared" si="6"/>
        <v>1.5964449320740721E-2</v>
      </c>
      <c r="D310" s="17">
        <f t="shared" si="7"/>
        <v>0.25342777632464386</v>
      </c>
    </row>
    <row r="311" spans="1:4" x14ac:dyDescent="0.35">
      <c r="A311" s="7">
        <f>returns_pnl[[#This Row],[price_date]]</f>
        <v>45957</v>
      </c>
      <c r="B311" s="24">
        <f>returns_pnl[[#This Row],[portfolio_simple_return]]</f>
        <v>2.0945775E-2</v>
      </c>
      <c r="C311" s="17">
        <f t="shared" si="6"/>
        <v>1.5782393136155946E-2</v>
      </c>
      <c r="D311" s="17">
        <f t="shared" si="7"/>
        <v>0.25053772399032836</v>
      </c>
    </row>
    <row r="312" spans="1:4" x14ac:dyDescent="0.35">
      <c r="A312" s="7">
        <f>returns_pnl[[#This Row],[price_date]]</f>
        <v>45958</v>
      </c>
      <c r="B312" s="24">
        <f>returns_pnl[[#This Row],[portfolio_simple_return]]</f>
        <v>4.5814530000000001E-3</v>
      </c>
      <c r="C312" s="17">
        <f t="shared" si="6"/>
        <v>1.5603850768411608E-2</v>
      </c>
      <c r="D312" s="17">
        <f t="shared" si="7"/>
        <v>0.2477034517690874</v>
      </c>
    </row>
    <row r="313" spans="1:4" x14ac:dyDescent="0.35">
      <c r="A313" s="7">
        <f>returns_pnl[[#This Row],[price_date]]</f>
        <v>45959</v>
      </c>
      <c r="B313" s="24">
        <f>returns_pnl[[#This Row],[portfolio_simple_return]]</f>
        <v>1.2706943E-2</v>
      </c>
      <c r="C313" s="17">
        <f t="shared" si="6"/>
        <v>1.5554177689076638E-2</v>
      </c>
      <c r="D313" s="17">
        <f t="shared" si="7"/>
        <v>0.24691491608043672</v>
      </c>
    </row>
    <row r="314" spans="1:4" x14ac:dyDescent="0.35">
      <c r="A314" s="7">
        <f>returns_pnl[[#This Row],[price_date]]</f>
        <v>45960</v>
      </c>
      <c r="B314" s="24">
        <f>returns_pnl[[#This Row],[portfolio_simple_return]]</f>
        <v>-1.1001219E-2</v>
      </c>
      <c r="C314" s="17">
        <f t="shared" si="6"/>
        <v>1.5593672079747323E-2</v>
      </c>
      <c r="D314" s="17">
        <f t="shared" si="7"/>
        <v>0.24754187009581669</v>
      </c>
    </row>
    <row r="315" spans="1:4" x14ac:dyDescent="0.35">
      <c r="A315" s="7">
        <f>returns_pnl[[#This Row],[price_date]]</f>
        <v>45961</v>
      </c>
      <c r="B315" s="24">
        <f>returns_pnl[[#This Row],[portfolio_simple_return]]</f>
        <v>6.0615310000000002E-3</v>
      </c>
      <c r="C315" s="17">
        <f t="shared" si="6"/>
        <v>1.5516650380331724E-2</v>
      </c>
      <c r="D315" s="17">
        <f t="shared" si="7"/>
        <v>0.24631918852256124</v>
      </c>
    </row>
    <row r="316" spans="1:4" x14ac:dyDescent="0.35">
      <c r="A316" s="7">
        <f>returns_pnl[[#This Row],[price_date]]</f>
        <v>45964</v>
      </c>
      <c r="B316" s="24">
        <f>returns_pnl[[#This Row],[portfolio_simple_return]]</f>
        <v>-4.6624989999999996E-3</v>
      </c>
      <c r="C316" s="17">
        <f t="shared" si="6"/>
        <v>1.5552801744882152E-2</v>
      </c>
      <c r="D316" s="17">
        <f t="shared" si="7"/>
        <v>0.24689307364349766</v>
      </c>
    </row>
    <row r="317" spans="1:4" x14ac:dyDescent="0.35">
      <c r="A317" s="7">
        <f>returns_pnl[[#This Row],[price_date]]</f>
        <v>45965</v>
      </c>
      <c r="B317" s="24">
        <f>returns_pnl[[#This Row],[portfolio_simple_return]]</f>
        <v>-1.7382943000000001E-2</v>
      </c>
      <c r="C317" s="17">
        <f t="shared" si="6"/>
        <v>1.5777466475390703E-2</v>
      </c>
      <c r="D317" s="17">
        <f t="shared" si="7"/>
        <v>0.25045951567525548</v>
      </c>
    </row>
    <row r="318" spans="1:4" x14ac:dyDescent="0.35">
      <c r="A318" s="7">
        <f>returns_pnl[[#This Row],[price_date]]</f>
        <v>45966</v>
      </c>
      <c r="B318" s="24">
        <f>returns_pnl[[#This Row],[portfolio_simple_return]]</f>
        <v>2.3443192000000002E-2</v>
      </c>
      <c r="C318" s="17">
        <f t="shared" ref="C318:C381" si="8">_xlfn.STDEV.S(B259:B318)</f>
        <v>1.5906393272628702E-2</v>
      </c>
      <c r="D318" s="17">
        <f t="shared" ref="D318:D381" si="9">C318*SQRT(252)</f>
        <v>0.25250616513219826</v>
      </c>
    </row>
    <row r="319" spans="1:4" x14ac:dyDescent="0.35">
      <c r="A319" s="7">
        <f>returns_pnl[[#This Row],[price_date]]</f>
        <v>45967</v>
      </c>
      <c r="B319" s="24">
        <f>returns_pnl[[#This Row],[portfolio_simple_return]]</f>
        <v>-1.5961047999999999E-2</v>
      </c>
      <c r="C319" s="17">
        <f t="shared" si="8"/>
        <v>1.6006133422794611E-2</v>
      </c>
      <c r="D319" s="17">
        <f t="shared" si="9"/>
        <v>0.25408949093060162</v>
      </c>
    </row>
    <row r="320" spans="1:4" x14ac:dyDescent="0.35">
      <c r="A320" s="7">
        <f>returns_pnl[[#This Row],[price_date]]</f>
        <v>45968</v>
      </c>
      <c r="B320" s="24">
        <f>returns_pnl[[#This Row],[portfolio_simple_return]]</f>
        <v>-1.2488558E-2</v>
      </c>
      <c r="C320" s="17">
        <f t="shared" si="8"/>
        <v>1.6129561968395649E-2</v>
      </c>
      <c r="D320" s="17">
        <f t="shared" si="9"/>
        <v>0.25604885834868207</v>
      </c>
    </row>
    <row r="321" spans="1:4" x14ac:dyDescent="0.35">
      <c r="A321" s="7">
        <f>returns_pnl[[#This Row],[price_date]]</f>
        <v>45971</v>
      </c>
      <c r="B321" s="24">
        <f>returns_pnl[[#This Row],[portfolio_simple_return]]</f>
        <v>2.3306319999999998E-2</v>
      </c>
      <c r="C321" s="17">
        <f t="shared" si="8"/>
        <v>1.6228491178057962E-2</v>
      </c>
      <c r="D321" s="17">
        <f t="shared" si="9"/>
        <v>0.25761931086568196</v>
      </c>
    </row>
    <row r="322" spans="1:4" x14ac:dyDescent="0.35">
      <c r="A322" s="7">
        <f>returns_pnl[[#This Row],[price_date]]</f>
        <v>45972</v>
      </c>
      <c r="B322" s="24">
        <f>returns_pnl[[#This Row],[portfolio_simple_return]]</f>
        <v>-1.0696545999999999E-2</v>
      </c>
      <c r="C322" s="17">
        <f t="shared" si="8"/>
        <v>1.6318943127990312E-2</v>
      </c>
      <c r="D322" s="17">
        <f t="shared" si="9"/>
        <v>0.25905519105641317</v>
      </c>
    </row>
    <row r="323" spans="1:4" x14ac:dyDescent="0.35">
      <c r="A323" s="7">
        <f>returns_pnl[[#This Row],[price_date]]</f>
        <v>45973</v>
      </c>
      <c r="B323" s="24">
        <f>returns_pnl[[#This Row],[portfolio_simple_return]]</f>
        <v>2.3972219999999999E-2</v>
      </c>
      <c r="C323" s="17">
        <f t="shared" si="8"/>
        <v>1.6036338153401226E-2</v>
      </c>
      <c r="D323" s="17">
        <f t="shared" si="9"/>
        <v>0.25456897616421847</v>
      </c>
    </row>
    <row r="324" spans="1:4" x14ac:dyDescent="0.35">
      <c r="A324" s="7">
        <f>returns_pnl[[#This Row],[price_date]]</f>
        <v>45974</v>
      </c>
      <c r="B324" s="24">
        <f>returns_pnl[[#This Row],[portfolio_simple_return]]</f>
        <v>-2.5704352999999999E-2</v>
      </c>
      <c r="C324" s="17">
        <f t="shared" si="8"/>
        <v>1.6458034318279507E-2</v>
      </c>
      <c r="D324" s="17">
        <f t="shared" si="9"/>
        <v>0.26126319525080421</v>
      </c>
    </row>
    <row r="325" spans="1:4" x14ac:dyDescent="0.35">
      <c r="A325" s="7">
        <f>returns_pnl[[#This Row],[price_date]]</f>
        <v>45975</v>
      </c>
      <c r="B325" s="24">
        <f>returns_pnl[[#This Row],[portfolio_simple_return]]</f>
        <v>-6.2113539999999997E-3</v>
      </c>
      <c r="C325" s="17">
        <f t="shared" si="8"/>
        <v>1.6488900355790568E-2</v>
      </c>
      <c r="D325" s="17">
        <f t="shared" si="9"/>
        <v>0.26175317840607776</v>
      </c>
    </row>
    <row r="326" spans="1:4" x14ac:dyDescent="0.35">
      <c r="A326" s="7">
        <f>returns_pnl[[#This Row],[price_date]]</f>
        <v>45978</v>
      </c>
      <c r="B326" s="24">
        <f>returns_pnl[[#This Row],[portfolio_simple_return]]</f>
        <v>-1.8821989000000001E-2</v>
      </c>
      <c r="C326" s="17">
        <f t="shared" si="8"/>
        <v>1.6582602226622157E-2</v>
      </c>
      <c r="D326" s="17">
        <f t="shared" si="9"/>
        <v>0.26324064949168902</v>
      </c>
    </row>
    <row r="327" spans="1:4" x14ac:dyDescent="0.35">
      <c r="A327" s="7">
        <f>returns_pnl[[#This Row],[price_date]]</f>
        <v>45979</v>
      </c>
      <c r="B327" s="24">
        <f>returns_pnl[[#This Row],[portfolio_simple_return]]</f>
        <v>-1.9058177999999999E-2</v>
      </c>
      <c r="C327" s="17">
        <f t="shared" si="8"/>
        <v>1.675579633513755E-2</v>
      </c>
      <c r="D327" s="17">
        <f t="shared" si="9"/>
        <v>0.2659900207297286</v>
      </c>
    </row>
    <row r="328" spans="1:4" x14ac:dyDescent="0.35">
      <c r="A328" s="7">
        <f>returns_pnl[[#This Row],[price_date]]</f>
        <v>45980</v>
      </c>
      <c r="B328" s="24">
        <f>returns_pnl[[#This Row],[portfolio_simple_return]]</f>
        <v>1.4899280000000001E-2</v>
      </c>
      <c r="C328" s="17">
        <f t="shared" si="8"/>
        <v>1.6697102678307103E-2</v>
      </c>
      <c r="D328" s="17">
        <f t="shared" si="9"/>
        <v>0.26505828781266666</v>
      </c>
    </row>
    <row r="329" spans="1:4" x14ac:dyDescent="0.35">
      <c r="A329" s="7">
        <f>returns_pnl[[#This Row],[price_date]]</f>
        <v>45981</v>
      </c>
      <c r="B329" s="24">
        <f>returns_pnl[[#This Row],[portfolio_simple_return]]</f>
        <v>-2.9166207999999999E-2</v>
      </c>
      <c r="C329" s="17">
        <f t="shared" si="8"/>
        <v>1.7193912907892336E-2</v>
      </c>
      <c r="D329" s="17">
        <f t="shared" si="9"/>
        <v>0.27294490571031921</v>
      </c>
    </row>
    <row r="330" spans="1:4" x14ac:dyDescent="0.35">
      <c r="A330" s="7">
        <f>returns_pnl[[#This Row],[price_date]]</f>
        <v>45982</v>
      </c>
      <c r="B330" s="24">
        <f>returns_pnl[[#This Row],[portfolio_simple_return]]</f>
        <v>2.5081069999999999E-3</v>
      </c>
      <c r="C330" s="17">
        <f t="shared" si="8"/>
        <v>1.7109774121331692E-2</v>
      </c>
      <c r="D330" s="17">
        <f t="shared" si="9"/>
        <v>0.27160924388119401</v>
      </c>
    </row>
    <row r="331" spans="1:4" x14ac:dyDescent="0.35">
      <c r="A331" s="7">
        <f>returns_pnl[[#This Row],[price_date]]</f>
        <v>45985</v>
      </c>
      <c r="B331" s="24">
        <f>returns_pnl[[#This Row],[portfolio_simple_return]]</f>
        <v>5.2354945999999999E-2</v>
      </c>
      <c r="C331" s="17">
        <f t="shared" si="8"/>
        <v>1.7431598328624221E-2</v>
      </c>
      <c r="D331" s="17">
        <f t="shared" si="9"/>
        <v>0.27671804479145318</v>
      </c>
    </row>
    <row r="332" spans="1:4" x14ac:dyDescent="0.35">
      <c r="A332" s="7">
        <f>returns_pnl[[#This Row],[price_date]]</f>
        <v>45986</v>
      </c>
      <c r="B332" s="24">
        <f>returns_pnl[[#This Row],[portfolio_simple_return]]</f>
        <v>7.3112330000000003E-3</v>
      </c>
      <c r="C332" s="17">
        <f t="shared" si="8"/>
        <v>1.7438781791031973E-2</v>
      </c>
      <c r="D332" s="17">
        <f t="shared" si="9"/>
        <v>0.27683207872195292</v>
      </c>
    </row>
    <row r="333" spans="1:4" x14ac:dyDescent="0.35">
      <c r="A333" s="7">
        <f>returns_pnl[[#This Row],[price_date]]</f>
        <v>45987</v>
      </c>
      <c r="B333" s="24">
        <f>returns_pnl[[#This Row],[portfolio_simple_return]]</f>
        <v>2.2014005999999999E-2</v>
      </c>
      <c r="C333" s="17">
        <f t="shared" si="8"/>
        <v>1.7569891621483598E-2</v>
      </c>
      <c r="D333" s="17">
        <f t="shared" si="9"/>
        <v>0.27891338275681798</v>
      </c>
    </row>
    <row r="334" spans="1:4" x14ac:dyDescent="0.35">
      <c r="A334" s="7">
        <f>returns_pnl[[#This Row],[price_date]]</f>
        <v>45989</v>
      </c>
      <c r="B334" s="24">
        <f>returns_pnl[[#This Row],[portfolio_simple_return]]</f>
        <v>6.2602070000000003E-3</v>
      </c>
      <c r="C334" s="17">
        <f t="shared" si="8"/>
        <v>1.754837162047778E-2</v>
      </c>
      <c r="D334" s="17">
        <f t="shared" si="9"/>
        <v>0.27857176333156647</v>
      </c>
    </row>
    <row r="335" spans="1:4" x14ac:dyDescent="0.35">
      <c r="A335" s="7">
        <f>returns_pnl[[#This Row],[price_date]]</f>
        <v>45992</v>
      </c>
      <c r="B335" s="24">
        <f>returns_pnl[[#This Row],[portfolio_simple_return]]</f>
        <v>-1.2938679E-2</v>
      </c>
      <c r="C335" s="17">
        <f t="shared" si="8"/>
        <v>1.7681339500749328E-2</v>
      </c>
      <c r="D335" s="17">
        <f t="shared" si="9"/>
        <v>0.28068256299291405</v>
      </c>
    </row>
    <row r="336" spans="1:4" x14ac:dyDescent="0.35">
      <c r="A336" s="7">
        <f>returns_pnl[[#This Row],[price_date]]</f>
        <v>45993</v>
      </c>
      <c r="B336" s="24">
        <f>returns_pnl[[#This Row],[portfolio_simple_return]]</f>
        <v>-5.3527879999999998E-3</v>
      </c>
      <c r="C336" s="17">
        <f t="shared" si="8"/>
        <v>1.7644889106304188E-2</v>
      </c>
      <c r="D336" s="17">
        <f t="shared" si="9"/>
        <v>0.28010393091956171</v>
      </c>
    </row>
    <row r="337" spans="1:4" x14ac:dyDescent="0.35">
      <c r="A337" s="7">
        <f>returns_pnl[[#This Row],[price_date]]</f>
        <v>45994</v>
      </c>
      <c r="B337" s="24">
        <f>returns_pnl[[#This Row],[portfolio_simple_return]]</f>
        <v>1.4722694999999999E-2</v>
      </c>
      <c r="C337" s="17">
        <f t="shared" si="8"/>
        <v>1.7702592513034163E-2</v>
      </c>
      <c r="D337" s="17">
        <f t="shared" si="9"/>
        <v>0.28101994410361408</v>
      </c>
    </row>
    <row r="338" spans="1:4" x14ac:dyDescent="0.35">
      <c r="A338" s="7">
        <f>returns_pnl[[#This Row],[price_date]]</f>
        <v>45995</v>
      </c>
      <c r="B338" s="24">
        <f>returns_pnl[[#This Row],[portfolio_simple_return]]</f>
        <v>-6.2859600000000002E-3</v>
      </c>
      <c r="C338" s="17">
        <f t="shared" si="8"/>
        <v>1.741952909326706E-2</v>
      </c>
      <c r="D338" s="17">
        <f t="shared" si="9"/>
        <v>0.27652645161983463</v>
      </c>
    </row>
    <row r="339" spans="1:4" x14ac:dyDescent="0.35">
      <c r="A339" s="7">
        <f>returns_pnl[[#This Row],[price_date]]</f>
        <v>45996</v>
      </c>
      <c r="B339" s="24">
        <f>returns_pnl[[#This Row],[portfolio_simple_return]]</f>
        <v>9.9111379999999999E-3</v>
      </c>
      <c r="C339" s="17">
        <f t="shared" si="8"/>
        <v>1.7393257453630587E-2</v>
      </c>
      <c r="D339" s="17">
        <f t="shared" si="9"/>
        <v>0.27610940226976255</v>
      </c>
    </row>
    <row r="340" spans="1:4" x14ac:dyDescent="0.35">
      <c r="A340" s="7">
        <f>returns_pnl[[#This Row],[price_date]]</f>
        <v>45999</v>
      </c>
      <c r="B340" s="24">
        <f>returns_pnl[[#This Row],[portfolio_simple_return]]</f>
        <v>-7.7873530000000003E-3</v>
      </c>
      <c r="C340" s="17">
        <f t="shared" si="8"/>
        <v>1.7447137427915566E-2</v>
      </c>
      <c r="D340" s="17">
        <f t="shared" si="9"/>
        <v>0.27696472034539021</v>
      </c>
    </row>
    <row r="341" spans="1:4" x14ac:dyDescent="0.35">
      <c r="A341" s="7">
        <f>returns_pnl[[#This Row],[price_date]]</f>
        <v>46000</v>
      </c>
      <c r="B341" s="24">
        <f>returns_pnl[[#This Row],[portfolio_simple_return]]</f>
        <v>-2.38638E-3</v>
      </c>
      <c r="C341" s="17">
        <f t="shared" si="8"/>
        <v>1.7457086832619307E-2</v>
      </c>
      <c r="D341" s="17">
        <f t="shared" si="9"/>
        <v>0.27712266224862558</v>
      </c>
    </row>
    <row r="342" spans="1:4" x14ac:dyDescent="0.35">
      <c r="A342" s="7">
        <f>returns_pnl[[#This Row],[price_date]]</f>
        <v>46001</v>
      </c>
      <c r="B342" s="24">
        <f>returns_pnl[[#This Row],[portfolio_simple_return]]</f>
        <v>1.6264509999999999E-2</v>
      </c>
      <c r="C342" s="17">
        <f t="shared" si="8"/>
        <v>1.7541208458673886E-2</v>
      </c>
      <c r="D342" s="17">
        <f t="shared" si="9"/>
        <v>0.27845805166316234</v>
      </c>
    </row>
    <row r="343" spans="1:4" x14ac:dyDescent="0.35">
      <c r="A343" s="7">
        <f>returns_pnl[[#This Row],[price_date]]</f>
        <v>46002</v>
      </c>
      <c r="B343" s="24">
        <f>returns_pnl[[#This Row],[portfolio_simple_return]]</f>
        <v>3.9252779999999999E-3</v>
      </c>
      <c r="C343" s="17">
        <f t="shared" si="8"/>
        <v>1.7528776434439404E-2</v>
      </c>
      <c r="D343" s="17">
        <f t="shared" si="9"/>
        <v>0.27826069939665693</v>
      </c>
    </row>
    <row r="344" spans="1:4" x14ac:dyDescent="0.35">
      <c r="A344" s="7">
        <f>returns_pnl[[#This Row],[price_date]]</f>
        <v>46003</v>
      </c>
      <c r="B344" s="24">
        <f>returns_pnl[[#This Row],[portfolio_simple_return]]</f>
        <v>-4.5795835999999999E-2</v>
      </c>
      <c r="C344" s="17">
        <f t="shared" si="8"/>
        <v>1.8635232434189453E-2</v>
      </c>
      <c r="D344" s="17">
        <f t="shared" si="9"/>
        <v>0.29582514386850078</v>
      </c>
    </row>
    <row r="345" spans="1:4" x14ac:dyDescent="0.35">
      <c r="A345" s="7">
        <f>returns_pnl[[#This Row],[price_date]]</f>
        <v>46006</v>
      </c>
      <c r="B345" s="24">
        <f>returns_pnl[[#This Row],[portfolio_simple_return]]</f>
        <v>-1.3238533E-2</v>
      </c>
      <c r="C345" s="17">
        <f t="shared" si="8"/>
        <v>1.8739522896466722E-2</v>
      </c>
      <c r="D345" s="17">
        <f t="shared" si="9"/>
        <v>0.29748070363231049</v>
      </c>
    </row>
    <row r="346" spans="1:4" x14ac:dyDescent="0.35">
      <c r="A346" s="7">
        <f>returns_pnl[[#This Row],[price_date]]</f>
        <v>46007</v>
      </c>
      <c r="B346" s="24">
        <f>returns_pnl[[#This Row],[portfolio_simple_return]]</f>
        <v>-4.72776E-4</v>
      </c>
      <c r="C346" s="17">
        <f t="shared" si="8"/>
        <v>1.874226415523406E-2</v>
      </c>
      <c r="D346" s="17">
        <f t="shared" si="9"/>
        <v>0.29752421976617638</v>
      </c>
    </row>
    <row r="347" spans="1:4" x14ac:dyDescent="0.35">
      <c r="A347" s="7">
        <f>returns_pnl[[#This Row],[price_date]]</f>
        <v>46008</v>
      </c>
      <c r="B347" s="24">
        <f>returns_pnl[[#This Row],[portfolio_simple_return]]</f>
        <v>-2.8203443000000002E-2</v>
      </c>
      <c r="C347" s="17">
        <f t="shared" si="8"/>
        <v>1.9132930440120089E-2</v>
      </c>
      <c r="D347" s="17">
        <f t="shared" si="9"/>
        <v>0.30372585477873204</v>
      </c>
    </row>
    <row r="348" spans="1:4" x14ac:dyDescent="0.35">
      <c r="A348" s="7">
        <f>returns_pnl[[#This Row],[price_date]]</f>
        <v>46009</v>
      </c>
      <c r="B348" s="24">
        <f>returns_pnl[[#This Row],[portfolio_simple_return]]</f>
        <v>1.2813428E-2</v>
      </c>
      <c r="C348" s="17">
        <f t="shared" si="8"/>
        <v>1.9160038885807359E-2</v>
      </c>
      <c r="D348" s="17">
        <f t="shared" si="9"/>
        <v>0.30415618801304017</v>
      </c>
    </row>
    <row r="349" spans="1:4" x14ac:dyDescent="0.35">
      <c r="A349" s="7">
        <f>returns_pnl[[#This Row],[price_date]]</f>
        <v>46010</v>
      </c>
      <c r="B349" s="24">
        <f>returns_pnl[[#This Row],[portfolio_simple_return]]</f>
        <v>2.0941576999999999E-2</v>
      </c>
      <c r="C349" s="17">
        <f t="shared" si="8"/>
        <v>1.9314331179482142E-2</v>
      </c>
      <c r="D349" s="17">
        <f t="shared" si="9"/>
        <v>0.3066055022427035</v>
      </c>
    </row>
    <row r="350" spans="1:4" x14ac:dyDescent="0.35">
      <c r="A350" s="7">
        <f>returns_pnl[[#This Row],[price_date]]</f>
        <v>46013</v>
      </c>
      <c r="B350" s="24">
        <f>returns_pnl[[#This Row],[portfolio_simple_return]]</f>
        <v>6.8665749999999998E-3</v>
      </c>
      <c r="C350" s="17">
        <f t="shared" si="8"/>
        <v>1.9319452016964399E-2</v>
      </c>
      <c r="D350" s="17">
        <f t="shared" si="9"/>
        <v>0.30668679301759805</v>
      </c>
    </row>
    <row r="351" spans="1:4" x14ac:dyDescent="0.35">
      <c r="A351" s="7">
        <f>returns_pnl[[#This Row],[price_date]]</f>
        <v>46014</v>
      </c>
      <c r="B351" s="24">
        <f>returns_pnl[[#This Row],[portfolio_simple_return]]</f>
        <v>1.0920318E-2</v>
      </c>
      <c r="C351" s="17">
        <f t="shared" si="8"/>
        <v>1.9336674552531911E-2</v>
      </c>
      <c r="D351" s="17">
        <f t="shared" si="9"/>
        <v>0.30696019229394367</v>
      </c>
    </row>
    <row r="352" spans="1:4" x14ac:dyDescent="0.35">
      <c r="A352" s="7">
        <f>returns_pnl[[#This Row],[price_date]]</f>
        <v>46015</v>
      </c>
      <c r="B352" s="24">
        <f>returns_pnl[[#This Row],[portfolio_simple_return]]</f>
        <v>5.3144499999999996E-4</v>
      </c>
      <c r="C352" s="17">
        <f t="shared" si="8"/>
        <v>1.9332458597137125E-2</v>
      </c>
      <c r="D352" s="17">
        <f t="shared" si="9"/>
        <v>0.30689326607686479</v>
      </c>
    </row>
    <row r="353" spans="1:4" x14ac:dyDescent="0.35">
      <c r="A353" s="7">
        <f>returns_pnl[[#This Row],[price_date]]</f>
        <v>46017</v>
      </c>
      <c r="B353" s="24">
        <f>returns_pnl[[#This Row],[portfolio_simple_return]]</f>
        <v>2.4194599999999999E-4</v>
      </c>
      <c r="C353" s="17">
        <f t="shared" si="8"/>
        <v>1.9267378060800106E-2</v>
      </c>
      <c r="D353" s="17">
        <f t="shared" si="9"/>
        <v>0.30586014459083405</v>
      </c>
    </row>
    <row r="354" spans="1:4" x14ac:dyDescent="0.35">
      <c r="A354" s="7">
        <f>returns_pnl[[#This Row],[price_date]]</f>
        <v>46020</v>
      </c>
      <c r="B354" s="24">
        <f>returns_pnl[[#This Row],[portfolio_simple_return]]</f>
        <v>-4.861003E-3</v>
      </c>
      <c r="C354" s="17">
        <f t="shared" si="8"/>
        <v>1.9239951639528283E-2</v>
      </c>
      <c r="D354" s="17">
        <f t="shared" si="9"/>
        <v>0.30542476365060767</v>
      </c>
    </row>
    <row r="355" spans="1:4" x14ac:dyDescent="0.35">
      <c r="A355" s="7">
        <f>returns_pnl[[#This Row],[price_date]]</f>
        <v>46021</v>
      </c>
      <c r="B355" s="24">
        <f>returns_pnl[[#This Row],[portfolio_simple_return]]</f>
        <v>6.9895799999999996E-4</v>
      </c>
      <c r="C355" s="17">
        <f t="shared" si="8"/>
        <v>1.9239195615902163E-2</v>
      </c>
      <c r="D355" s="17">
        <f t="shared" si="9"/>
        <v>0.30541276214760765</v>
      </c>
    </row>
    <row r="356" spans="1:4" x14ac:dyDescent="0.35">
      <c r="A356" s="7">
        <f>returns_pnl[[#This Row],[price_date]]</f>
        <v>46022</v>
      </c>
      <c r="B356" s="24">
        <f>returns_pnl[[#This Row],[portfolio_simple_return]]</f>
        <v>-9.8293129999999992E-3</v>
      </c>
      <c r="C356" s="17">
        <f t="shared" si="8"/>
        <v>1.8686395947473105E-2</v>
      </c>
      <c r="D356" s="17">
        <f t="shared" si="9"/>
        <v>0.29663733946259413</v>
      </c>
    </row>
    <row r="357" spans="1:4" x14ac:dyDescent="0.35">
      <c r="A357" s="7">
        <f>returns_pnl[[#This Row],[price_date]]</f>
        <v>46024</v>
      </c>
      <c r="B357" s="24">
        <f>returns_pnl[[#This Row],[portfolio_simple_return]]</f>
        <v>1.6203815999999999E-2</v>
      </c>
      <c r="C357" s="17">
        <f t="shared" si="8"/>
        <v>1.878606387282173E-2</v>
      </c>
      <c r="D357" s="17">
        <f t="shared" si="9"/>
        <v>0.29821951872756741</v>
      </c>
    </row>
    <row r="358" spans="1:4" x14ac:dyDescent="0.35">
      <c r="A358" s="7">
        <f>returns_pnl[[#This Row],[price_date]]</f>
        <v>46027</v>
      </c>
      <c r="B358" s="24">
        <f>returns_pnl[[#This Row],[portfolio_simple_return]]</f>
        <v>-2.4844210000000001E-3</v>
      </c>
      <c r="C358" s="17">
        <f t="shared" si="8"/>
        <v>1.8261421350120023E-2</v>
      </c>
      <c r="D358" s="17">
        <f t="shared" si="9"/>
        <v>0.28989107687389776</v>
      </c>
    </row>
    <row r="359" spans="1:4" x14ac:dyDescent="0.35">
      <c r="A359" s="7">
        <f>returns_pnl[[#This Row],[price_date]]</f>
        <v>46028</v>
      </c>
      <c r="B359" s="24">
        <f>returns_pnl[[#This Row],[portfolio_simple_return]]</f>
        <v>-2.4962679999999998E-3</v>
      </c>
      <c r="C359" s="17">
        <f t="shared" si="8"/>
        <v>1.8245757620543798E-2</v>
      </c>
      <c r="D359" s="17">
        <f t="shared" si="9"/>
        <v>0.289642422875523</v>
      </c>
    </row>
    <row r="360" spans="1:4" x14ac:dyDescent="0.35">
      <c r="A360" s="7">
        <f>returns_pnl[[#This Row],[price_date]]</f>
        <v>46029</v>
      </c>
      <c r="B360" s="24">
        <f>returns_pnl[[#This Row],[portfolio_simple_return]]</f>
        <v>-6.9741760000000003E-3</v>
      </c>
      <c r="C360" s="17">
        <f t="shared" si="8"/>
        <v>1.7194965733953512E-2</v>
      </c>
      <c r="D360" s="17">
        <f t="shared" si="9"/>
        <v>0.2729616188059093</v>
      </c>
    </row>
    <row r="361" spans="1:4" x14ac:dyDescent="0.35">
      <c r="A361" s="7">
        <f>returns_pnl[[#This Row],[price_date]]</f>
        <v>46030</v>
      </c>
      <c r="B361" s="24">
        <f>returns_pnl[[#This Row],[portfolio_simple_return]]</f>
        <v>-1.6511308999999998E-2</v>
      </c>
      <c r="C361" s="17">
        <f t="shared" si="8"/>
        <v>1.6803173611387258E-2</v>
      </c>
      <c r="D361" s="17">
        <f t="shared" si="9"/>
        <v>0.26674211167424261</v>
      </c>
    </row>
    <row r="362" spans="1:4" x14ac:dyDescent="0.35">
      <c r="A362" s="7">
        <f>returns_pnl[[#This Row],[price_date]]</f>
        <v>46031</v>
      </c>
      <c r="B362" s="24">
        <f>returns_pnl[[#This Row],[portfolio_simple_return]]</f>
        <v>5.0998899999999997E-4</v>
      </c>
      <c r="C362" s="17">
        <f t="shared" si="8"/>
        <v>1.6764803900786586E-2</v>
      </c>
      <c r="D362" s="17">
        <f t="shared" si="9"/>
        <v>0.26613301140148127</v>
      </c>
    </row>
    <row r="363" spans="1:4" x14ac:dyDescent="0.35">
      <c r="A363" s="7">
        <f>returns_pnl[[#This Row],[price_date]]</f>
        <v>46034</v>
      </c>
      <c r="B363" s="24">
        <f>returns_pnl[[#This Row],[portfolio_simple_return]]</f>
        <v>1.045453E-3</v>
      </c>
      <c r="C363" s="17">
        <f t="shared" si="8"/>
        <v>1.6400715946648249E-2</v>
      </c>
      <c r="D363" s="17">
        <f t="shared" si="9"/>
        <v>0.26035329430945525</v>
      </c>
    </row>
    <row r="364" spans="1:4" x14ac:dyDescent="0.35">
      <c r="A364" s="7">
        <f>returns_pnl[[#This Row],[price_date]]</f>
        <v>46035</v>
      </c>
      <c r="B364" s="24">
        <f>returns_pnl[[#This Row],[portfolio_simple_return]]</f>
        <v>5.405328E-3</v>
      </c>
      <c r="C364" s="17">
        <f t="shared" si="8"/>
        <v>1.6348140746383806E-2</v>
      </c>
      <c r="D364" s="17">
        <f t="shared" si="9"/>
        <v>0.25951868887928048</v>
      </c>
    </row>
    <row r="365" spans="1:4" x14ac:dyDescent="0.35">
      <c r="A365" s="7">
        <f>returns_pnl[[#This Row],[price_date]]</f>
        <v>46036</v>
      </c>
      <c r="B365" s="24">
        <f>returns_pnl[[#This Row],[portfolio_simple_return]]</f>
        <v>-1.1517736000000001E-2</v>
      </c>
      <c r="C365" s="17">
        <f t="shared" si="8"/>
        <v>1.6408153855625433E-2</v>
      </c>
      <c r="D365" s="17">
        <f t="shared" si="9"/>
        <v>0.26047136745402305</v>
      </c>
    </row>
    <row r="366" spans="1:4" x14ac:dyDescent="0.35">
      <c r="A366" s="7">
        <f>returns_pnl[[#This Row],[price_date]]</f>
        <v>46037</v>
      </c>
      <c r="B366" s="24">
        <f>returns_pnl[[#This Row],[portfolio_simple_return]]</f>
        <v>-1.7934540000000001E-3</v>
      </c>
      <c r="C366" s="17">
        <f t="shared" si="8"/>
        <v>1.6395557528906177E-2</v>
      </c>
      <c r="D366" s="17">
        <f t="shared" si="9"/>
        <v>0.26027140696643064</v>
      </c>
    </row>
    <row r="367" spans="1:4" x14ac:dyDescent="0.35">
      <c r="A367" s="7">
        <f>returns_pnl[[#This Row],[price_date]]</f>
        <v>46038</v>
      </c>
      <c r="B367" s="24">
        <f>returns_pnl[[#This Row],[portfolio_simple_return]]</f>
        <v>1.3875459E-2</v>
      </c>
      <c r="C367" s="17">
        <f t="shared" si="8"/>
        <v>1.6460950659903811E-2</v>
      </c>
      <c r="D367" s="17">
        <f t="shared" si="9"/>
        <v>0.26130949073886028</v>
      </c>
    </row>
    <row r="368" spans="1:4" x14ac:dyDescent="0.35">
      <c r="A368" s="7">
        <f>returns_pnl[[#This Row],[price_date]]</f>
        <v>46042</v>
      </c>
      <c r="B368" s="24">
        <f>returns_pnl[[#This Row],[portfolio_simple_return]]</f>
        <v>-2.0917618999999998E-2</v>
      </c>
      <c r="C368" s="17">
        <f t="shared" si="8"/>
        <v>1.6584588869820577E-2</v>
      </c>
      <c r="D368" s="17">
        <f t="shared" si="9"/>
        <v>0.26327218647477008</v>
      </c>
    </row>
    <row r="369" spans="1:4" x14ac:dyDescent="0.35">
      <c r="A369" s="7">
        <f>returns_pnl[[#This Row],[price_date]]</f>
        <v>46043</v>
      </c>
      <c r="B369" s="24">
        <f>returns_pnl[[#This Row],[portfolio_simple_return]]</f>
        <v>2.4585447999999999E-2</v>
      </c>
      <c r="C369" s="17">
        <f t="shared" si="8"/>
        <v>1.6803555764551496E-2</v>
      </c>
      <c r="D369" s="17">
        <f t="shared" si="9"/>
        <v>0.2667481781676545</v>
      </c>
    </row>
    <row r="370" spans="1:4" x14ac:dyDescent="0.35">
      <c r="A370" s="7">
        <f>returns_pnl[[#This Row],[price_date]]</f>
        <v>46044</v>
      </c>
      <c r="B370" s="24">
        <f>returns_pnl[[#This Row],[portfolio_simple_return]]</f>
        <v>6.8659139999999999E-3</v>
      </c>
      <c r="C370" s="17">
        <f t="shared" si="8"/>
        <v>1.647026649712648E-2</v>
      </c>
      <c r="D370" s="17">
        <f t="shared" si="9"/>
        <v>0.2614573750701335</v>
      </c>
    </row>
    <row r="371" spans="1:4" x14ac:dyDescent="0.35">
      <c r="A371" s="7">
        <f>returns_pnl[[#This Row],[price_date]]</f>
        <v>46045</v>
      </c>
      <c r="B371" s="24">
        <f>returns_pnl[[#This Row],[portfolio_simple_return]]</f>
        <v>-9.6410269999999999E-3</v>
      </c>
      <c r="C371" s="17">
        <f t="shared" si="8"/>
        <v>1.6291591828594743E-2</v>
      </c>
      <c r="D371" s="17">
        <f t="shared" si="9"/>
        <v>0.25862100263900228</v>
      </c>
    </row>
    <row r="372" spans="1:4" x14ac:dyDescent="0.35">
      <c r="A372" s="7">
        <f>returns_pnl[[#This Row],[price_date]]</f>
        <v>46048</v>
      </c>
      <c r="B372" s="24">
        <f>returns_pnl[[#This Row],[portfolio_simple_return]]</f>
        <v>7.2751399999999996E-4</v>
      </c>
      <c r="C372" s="17">
        <f t="shared" si="8"/>
        <v>1.6279820370643891E-2</v>
      </c>
      <c r="D372" s="17">
        <f t="shared" si="9"/>
        <v>0.25843413653716263</v>
      </c>
    </row>
    <row r="373" spans="1:4" x14ac:dyDescent="0.35">
      <c r="A373" s="7">
        <f>returns_pnl[[#This Row],[price_date]]</f>
        <v>46049</v>
      </c>
      <c r="B373" s="24">
        <f>returns_pnl[[#This Row],[portfolio_simple_return]]</f>
        <v>2.376286E-3</v>
      </c>
      <c r="C373" s="17">
        <f t="shared" si="8"/>
        <v>1.6194195504640897E-2</v>
      </c>
      <c r="D373" s="17">
        <f t="shared" si="9"/>
        <v>0.25707488392823974</v>
      </c>
    </row>
    <row r="374" spans="1:4" x14ac:dyDescent="0.35">
      <c r="A374" s="7">
        <f>returns_pnl[[#This Row],[price_date]]</f>
        <v>46050</v>
      </c>
      <c r="B374" s="24">
        <f>returns_pnl[[#This Row],[portfolio_simple_return]]</f>
        <v>-3.0768899999999999E-4</v>
      </c>
      <c r="C374" s="17">
        <f t="shared" si="8"/>
        <v>1.6135230058649565E-2</v>
      </c>
      <c r="D374" s="17">
        <f t="shared" si="9"/>
        <v>0.25613883649200525</v>
      </c>
    </row>
    <row r="375" spans="1:4" x14ac:dyDescent="0.35">
      <c r="A375" s="7">
        <f>returns_pnl[[#This Row],[price_date]]</f>
        <v>46051</v>
      </c>
      <c r="B375" s="24">
        <f>returns_pnl[[#This Row],[portfolio_simple_return]]</f>
        <v>-3.477525E-3</v>
      </c>
      <c r="C375" s="17">
        <f t="shared" si="8"/>
        <v>1.6118408153126106E-2</v>
      </c>
      <c r="D375" s="17">
        <f t="shared" si="9"/>
        <v>0.25587179702044549</v>
      </c>
    </row>
    <row r="376" spans="1:4" x14ac:dyDescent="0.35">
      <c r="A376" s="7">
        <f>returns_pnl[[#This Row],[price_date]]</f>
        <v>46052</v>
      </c>
      <c r="B376" s="24">
        <f>returns_pnl[[#This Row],[portfolio_simple_return]]</f>
        <v>-2.1234772999999998E-2</v>
      </c>
      <c r="C376" s="17">
        <f t="shared" si="8"/>
        <v>1.6332122590461958E-2</v>
      </c>
      <c r="D376" s="17">
        <f t="shared" si="9"/>
        <v>0.25926440853709409</v>
      </c>
    </row>
    <row r="377" spans="1:4" x14ac:dyDescent="0.35">
      <c r="A377" s="7">
        <f>returns_pnl[[#This Row],[price_date]]</f>
        <v>46055</v>
      </c>
      <c r="B377" s="24">
        <f>returns_pnl[[#This Row],[portfolio_simple_return]]</f>
        <v>1.3439420000000001E-2</v>
      </c>
      <c r="C377" s="17">
        <f t="shared" si="8"/>
        <v>1.6284488583531986E-2</v>
      </c>
      <c r="D377" s="17">
        <f t="shared" si="9"/>
        <v>0.25850824211937667</v>
      </c>
    </row>
    <row r="378" spans="1:4" x14ac:dyDescent="0.35">
      <c r="A378" s="7">
        <f>returns_pnl[[#This Row],[price_date]]</f>
        <v>46056</v>
      </c>
      <c r="B378" s="24">
        <f>returns_pnl[[#This Row],[portfolio_simple_return]]</f>
        <v>-2.5219457000000001E-2</v>
      </c>
      <c r="C378" s="17">
        <f t="shared" si="8"/>
        <v>1.6297384024477904E-2</v>
      </c>
      <c r="D378" s="17">
        <f t="shared" si="9"/>
        <v>0.25871295089811319</v>
      </c>
    </row>
    <row r="379" spans="1:4" x14ac:dyDescent="0.35">
      <c r="A379" s="7">
        <f>returns_pnl[[#This Row],[price_date]]</f>
        <v>46057</v>
      </c>
      <c r="B379" s="24">
        <f>returns_pnl[[#This Row],[portfolio_simple_return]]</f>
        <v>-3.141439E-2</v>
      </c>
      <c r="C379" s="17">
        <f t="shared" si="8"/>
        <v>1.6655378893221794E-2</v>
      </c>
      <c r="D379" s="17">
        <f t="shared" si="9"/>
        <v>0.26439594325811444</v>
      </c>
    </row>
    <row r="380" spans="1:4" x14ac:dyDescent="0.35">
      <c r="A380" s="7">
        <f>returns_pnl[[#This Row],[price_date]]</f>
        <v>46058</v>
      </c>
      <c r="B380" s="24">
        <f>returns_pnl[[#This Row],[portfolio_simple_return]]</f>
        <v>-1.5588532E-2</v>
      </c>
      <c r="C380" s="17">
        <f t="shared" si="8"/>
        <v>1.6695445914131878E-2</v>
      </c>
      <c r="D380" s="17">
        <f t="shared" si="9"/>
        <v>0.26503198749673429</v>
      </c>
    </row>
    <row r="381" spans="1:4" x14ac:dyDescent="0.35">
      <c r="A381" s="7">
        <f>returns_pnl[[#This Row],[price_date]]</f>
        <v>46059</v>
      </c>
      <c r="B381" s="24">
        <f>returns_pnl[[#This Row],[portfolio_simple_return]]</f>
        <v>5.1081924000000001E-2</v>
      </c>
      <c r="C381" s="17">
        <f t="shared" si="8"/>
        <v>1.7742866698464432E-2</v>
      </c>
      <c r="D381" s="17">
        <f t="shared" si="9"/>
        <v>0.28165927697703924</v>
      </c>
    </row>
    <row r="382" spans="1:4" x14ac:dyDescent="0.35">
      <c r="A382" s="7">
        <f>returns_pnl[[#This Row],[price_date]]</f>
        <v>46062</v>
      </c>
      <c r="B382" s="24">
        <f>returns_pnl[[#This Row],[portfolio_simple_return]]</f>
        <v>1.4089691999999999E-2</v>
      </c>
      <c r="C382" s="17">
        <f t="shared" ref="C382:C445" si="10">_xlfn.STDEV.S(B323:B382)</f>
        <v>1.7799018054415743E-2</v>
      </c>
      <c r="D382" s="17">
        <f t="shared" ref="D382:D445" si="11">C382*SQRT(252)</f>
        <v>0.28255065211879665</v>
      </c>
    </row>
    <row r="383" spans="1:4" x14ac:dyDescent="0.35">
      <c r="A383" s="7">
        <f>returns_pnl[[#This Row],[price_date]]</f>
        <v>46063</v>
      </c>
      <c r="B383" s="24">
        <f>returns_pnl[[#This Row],[portfolio_simple_return]]</f>
        <v>-5.1165580000000002E-3</v>
      </c>
      <c r="C383" s="17">
        <f t="shared" si="10"/>
        <v>1.751582279005227E-2</v>
      </c>
      <c r="D383" s="17">
        <f t="shared" si="11"/>
        <v>0.27805506666693497</v>
      </c>
    </row>
    <row r="384" spans="1:4" x14ac:dyDescent="0.35">
      <c r="A384" s="7">
        <f>returns_pnl[[#This Row],[price_date]]</f>
        <v>46064</v>
      </c>
      <c r="B384" s="24">
        <f>returns_pnl[[#This Row],[portfolio_simple_return]]</f>
        <v>-4.310889E-3</v>
      </c>
      <c r="C384" s="17">
        <f t="shared" si="10"/>
        <v>1.7218745163225312E-2</v>
      </c>
      <c r="D384" s="17">
        <f t="shared" si="11"/>
        <v>0.27333910554294272</v>
      </c>
    </row>
    <row r="385" spans="1:4" x14ac:dyDescent="0.35">
      <c r="A385" s="7">
        <f>returns_pnl[[#This Row],[price_date]]</f>
        <v>46065</v>
      </c>
      <c r="B385" s="24">
        <f>returns_pnl[[#This Row],[portfolio_simple_return]]</f>
        <v>-2.4338940999999999E-2</v>
      </c>
      <c r="C385" s="17">
        <f t="shared" si="10"/>
        <v>1.7475980989339751E-2</v>
      </c>
      <c r="D385" s="17">
        <f t="shared" si="11"/>
        <v>0.27742259768811306</v>
      </c>
    </row>
    <row r="386" spans="1:4" x14ac:dyDescent="0.35">
      <c r="A386" s="7">
        <f>returns_pnl[[#This Row],[price_date]]</f>
        <v>46066</v>
      </c>
      <c r="B386" s="24">
        <f>returns_pnl[[#This Row],[portfolio_simple_return]]</f>
        <v>-9.2179329999999993E-3</v>
      </c>
      <c r="C386" s="17">
        <f t="shared" si="10"/>
        <v>1.7352617270937076E-2</v>
      </c>
      <c r="D386" s="17">
        <f t="shared" si="11"/>
        <v>0.27546425936990299</v>
      </c>
    </row>
    <row r="387" spans="1:4" x14ac:dyDescent="0.35">
      <c r="A387" s="7">
        <f>returns_pnl[[#This Row],[price_date]]</f>
        <v>46070</v>
      </c>
      <c r="B387" s="24">
        <f>returns_pnl[[#This Row],[portfolio_simple_return]]</f>
        <v>7.7485829999999999E-3</v>
      </c>
      <c r="C387" s="17">
        <f t="shared" si="10"/>
        <v>1.7217620809760071E-2</v>
      </c>
      <c r="D387" s="17">
        <f t="shared" si="11"/>
        <v>0.27332125698501414</v>
      </c>
    </row>
    <row r="388" spans="1:4" x14ac:dyDescent="0.35">
      <c r="A388" s="7">
        <f>returns_pnl[[#This Row],[price_date]]</f>
        <v>46071</v>
      </c>
      <c r="B388" s="24">
        <f>returns_pnl[[#This Row],[portfolio_simple_return]]</f>
        <v>-2.6160350000000001E-3</v>
      </c>
      <c r="C388" s="17">
        <f t="shared" si="10"/>
        <v>1.7103734266487963E-2</v>
      </c>
      <c r="D388" s="17">
        <f t="shared" si="11"/>
        <v>0.27151336415796534</v>
      </c>
    </row>
    <row r="389" spans="1:4" x14ac:dyDescent="0.35">
      <c r="A389" s="7">
        <f>returns_pnl[[#This Row],[price_date]]</f>
        <v>46072</v>
      </c>
      <c r="B389" s="24">
        <f>returns_pnl[[#This Row],[portfolio_simple_return]]</f>
        <v>2.2184769999999999E-3</v>
      </c>
      <c r="C389" s="17">
        <f t="shared" si="10"/>
        <v>1.6689815335459376E-2</v>
      </c>
      <c r="D389" s="17">
        <f t="shared" si="11"/>
        <v>0.26494260483130533</v>
      </c>
    </row>
    <row r="390" spans="1:4" x14ac:dyDescent="0.35">
      <c r="A390" s="7">
        <f>returns_pnl[[#This Row],[price_date]]</f>
        <v>46073</v>
      </c>
      <c r="B390" s="24">
        <f>returns_pnl[[#This Row],[portfolio_simple_return]]</f>
        <v>-3.3921569999999998E-3</v>
      </c>
      <c r="C390" s="17">
        <f t="shared" si="10"/>
        <v>1.6691782599333408E-2</v>
      </c>
      <c r="D390" s="17">
        <f t="shared" si="11"/>
        <v>0.26497383417714893</v>
      </c>
    </row>
    <row r="391" spans="1:4" x14ac:dyDescent="0.35">
      <c r="A391" s="7">
        <f>returns_pnl[[#This Row],[price_date]]</f>
        <v>46076</v>
      </c>
      <c r="B391" s="24">
        <f>returns_pnl[[#This Row],[portfolio_simple_return]]</f>
        <v>-1.8682811000000001E-2</v>
      </c>
      <c r="C391" s="17">
        <f t="shared" si="10"/>
        <v>1.5370610224013511E-2</v>
      </c>
      <c r="D391" s="17">
        <f t="shared" si="11"/>
        <v>0.24400087291227929</v>
      </c>
    </row>
    <row r="392" spans="1:4" x14ac:dyDescent="0.35">
      <c r="A392" s="7">
        <f>returns_pnl[[#This Row],[price_date]]</f>
        <v>46077</v>
      </c>
      <c r="B392" s="24">
        <f>returns_pnl[[#This Row],[portfolio_simple_return]]</f>
        <v>1.0007976999999999E-2</v>
      </c>
      <c r="C392" s="17">
        <f t="shared" si="10"/>
        <v>1.5400270844037969E-2</v>
      </c>
      <c r="D392" s="17">
        <f t="shared" si="11"/>
        <v>0.24447172065817949</v>
      </c>
    </row>
    <row r="393" spans="1:4" x14ac:dyDescent="0.35">
      <c r="A393" s="7">
        <f>returns_pnl[[#This Row],[price_date]]</f>
        <v>46078</v>
      </c>
      <c r="B393" s="24">
        <f>returns_pnl[[#This Row],[portfolio_simple_return]]</f>
        <v>1.0973297E-2</v>
      </c>
      <c r="C393" s="17">
        <f t="shared" si="10"/>
        <v>1.5181361307462341E-2</v>
      </c>
      <c r="D393" s="17">
        <f t="shared" si="11"/>
        <v>0.24099663949778244</v>
      </c>
    </row>
    <row r="394" spans="1:4" x14ac:dyDescent="0.35">
      <c r="A394" s="7">
        <f>returns_pnl[[#This Row],[price_date]]</f>
        <v>46079</v>
      </c>
      <c r="B394" s="24">
        <f>returns_pnl[[#This Row],[portfolio_simple_return]]</f>
        <v>-1.2762956000000001E-2</v>
      </c>
      <c r="C394" s="17">
        <f t="shared" si="10"/>
        <v>1.5215452211298244E-2</v>
      </c>
      <c r="D394" s="17">
        <f t="shared" si="11"/>
        <v>0.24153781581889772</v>
      </c>
    </row>
    <row r="395" spans="1:4" x14ac:dyDescent="0.35">
      <c r="A395" s="7">
        <f>returns_pnl[[#This Row],[price_date]]</f>
        <v>46080</v>
      </c>
      <c r="B395" s="24">
        <f>returns_pnl[[#This Row],[portfolio_simple_return]]</f>
        <v>-6.8624150000000002E-3</v>
      </c>
      <c r="C395" s="17">
        <f t="shared" si="10"/>
        <v>1.5160199566465646E-2</v>
      </c>
      <c r="D395" s="17">
        <f t="shared" si="11"/>
        <v>0.24066070727386393</v>
      </c>
    </row>
    <row r="396" spans="1:4" x14ac:dyDescent="0.35">
      <c r="A396" s="7">
        <f>returns_pnl[[#This Row],[price_date]]</f>
        <v>46083</v>
      </c>
      <c r="B396" s="24">
        <f>returns_pnl[[#This Row],[portfolio_simple_return]]</f>
        <v>-8.6841980000000006E-3</v>
      </c>
      <c r="C396" s="17">
        <f t="shared" si="10"/>
        <v>1.517988604883117E-2</v>
      </c>
      <c r="D396" s="17">
        <f t="shared" si="11"/>
        <v>0.24097322049303696</v>
      </c>
    </row>
    <row r="397" spans="1:4" x14ac:dyDescent="0.35">
      <c r="A397" s="7">
        <f>returns_pnl[[#This Row],[price_date]]</f>
        <v>46084</v>
      </c>
      <c r="B397" s="24">
        <f>returns_pnl[[#This Row],[portfolio_simple_return]]</f>
        <v>-1.7917695000000001E-2</v>
      </c>
      <c r="C397" s="17">
        <f t="shared" si="10"/>
        <v>1.516414492772032E-2</v>
      </c>
      <c r="D397" s="17">
        <f t="shared" si="11"/>
        <v>0.24072333794213699</v>
      </c>
    </row>
    <row r="398" spans="1:4" x14ac:dyDescent="0.35">
      <c r="A398" s="7">
        <f>returns_pnl[[#This Row],[price_date]]</f>
        <v>46085</v>
      </c>
      <c r="B398" s="24">
        <f>returns_pnl[[#This Row],[portfolio_simple_return]]</f>
        <v>1.4842554000000001E-2</v>
      </c>
      <c r="C398" s="17">
        <f t="shared" si="10"/>
        <v>1.5314619033717693E-2</v>
      </c>
      <c r="D398" s="17">
        <f t="shared" si="11"/>
        <v>0.24311204032147993</v>
      </c>
    </row>
    <row r="399" spans="1:4" x14ac:dyDescent="0.35">
      <c r="A399" s="7">
        <f>returns_pnl[[#This Row],[price_date]]</f>
        <v>46086</v>
      </c>
      <c r="B399" s="24">
        <f>returns_pnl[[#This Row],[portfolio_simple_return]]</f>
        <v>2.7504100000000001E-4</v>
      </c>
      <c r="C399" s="17">
        <f t="shared" si="10"/>
        <v>1.523847197840065E-2</v>
      </c>
      <c r="D399" s="17">
        <f t="shared" si="11"/>
        <v>0.24190324329284729</v>
      </c>
    </row>
    <row r="400" spans="1:4" x14ac:dyDescent="0.35">
      <c r="A400" s="7">
        <f>returns_pnl[[#This Row],[price_date]]</f>
        <v>46087</v>
      </c>
      <c r="B400" s="24">
        <f>returns_pnl[[#This Row],[portfolio_simple_return]]</f>
        <v>1.4641158E-2</v>
      </c>
      <c r="C400" s="17">
        <f t="shared" si="10"/>
        <v>1.5371347023328288E-2</v>
      </c>
      <c r="D400" s="17">
        <f t="shared" si="11"/>
        <v>0.24401256923879766</v>
      </c>
    </row>
    <row r="401" spans="1:4" x14ac:dyDescent="0.35">
      <c r="A401" s="7">
        <f>returns_pnl[[#This Row],[price_date]]</f>
        <v>46090</v>
      </c>
      <c r="B401" s="24">
        <f>returns_pnl[[#This Row],[portfolio_simple_return]]</f>
        <v>3.0283013000000001E-2</v>
      </c>
      <c r="C401" s="17">
        <f t="shared" si="10"/>
        <v>1.5916847681326042E-2</v>
      </c>
      <c r="D401" s="17">
        <f t="shared" si="11"/>
        <v>0.25267212372530262</v>
      </c>
    </row>
    <row r="402" spans="1:4" x14ac:dyDescent="0.35">
      <c r="A402" s="7">
        <f>returns_pnl[[#This Row],[price_date]]</f>
        <v>46091</v>
      </c>
      <c r="B402" s="24">
        <f>returns_pnl[[#This Row],[portfolio_simple_return]]</f>
        <v>-3.372562E-3</v>
      </c>
      <c r="C402" s="17">
        <f t="shared" si="10"/>
        <v>1.5752879625528175E-2</v>
      </c>
      <c r="D402" s="17">
        <f t="shared" si="11"/>
        <v>0.2500692115337031</v>
      </c>
    </row>
    <row r="403" spans="1:4" x14ac:dyDescent="0.35">
      <c r="A403" s="7">
        <f>returns_pnl[[#This Row],[price_date]]</f>
        <v>46092</v>
      </c>
      <c r="B403" s="24">
        <f>returns_pnl[[#This Row],[portfolio_simple_return]]</f>
        <v>-5.7150769999999998E-3</v>
      </c>
      <c r="C403" s="17">
        <f t="shared" si="10"/>
        <v>1.5745574907444437E-2</v>
      </c>
      <c r="D403" s="17">
        <f t="shared" si="11"/>
        <v>0.24995325272902105</v>
      </c>
    </row>
    <row r="404" spans="1:4" x14ac:dyDescent="0.35">
      <c r="A404" s="7">
        <f>returns_pnl[[#This Row],[price_date]]</f>
        <v>46093</v>
      </c>
      <c r="B404" s="24">
        <f>returns_pnl[[#This Row],[portfolio_simple_return]]</f>
        <v>-2.1173767E-2</v>
      </c>
      <c r="C404" s="17">
        <f t="shared" si="10"/>
        <v>1.4872980144123898E-2</v>
      </c>
      <c r="D404" s="17">
        <f t="shared" si="11"/>
        <v>0.23610124029452056</v>
      </c>
    </row>
    <row r="405" spans="1:4" x14ac:dyDescent="0.35">
      <c r="A405" s="7">
        <f>returns_pnl[[#This Row],[price_date]]</f>
        <v>46094</v>
      </c>
      <c r="B405" s="24">
        <f>returns_pnl[[#This Row],[portfolio_simple_return]]</f>
        <v>-1.3720052E-2</v>
      </c>
      <c r="C405" s="17">
        <f t="shared" si="10"/>
        <v>1.4879676690036248E-2</v>
      </c>
      <c r="D405" s="17">
        <f t="shared" si="11"/>
        <v>0.23620754466528379</v>
      </c>
    </row>
    <row r="406" spans="1:4" x14ac:dyDescent="0.35">
      <c r="A406" s="7">
        <f>returns_pnl[[#This Row],[price_date]]</f>
        <v>46097</v>
      </c>
      <c r="B406" s="24">
        <f>returns_pnl[[#This Row],[portfolio_simple_return]]</f>
        <v>1.2897949000000001E-2</v>
      </c>
      <c r="C406" s="17">
        <f t="shared" si="10"/>
        <v>1.4991627039340264E-2</v>
      </c>
      <c r="D406" s="17">
        <f t="shared" si="11"/>
        <v>0.23798470136595523</v>
      </c>
    </row>
    <row r="407" spans="1:4" x14ac:dyDescent="0.35">
      <c r="A407" s="7">
        <f>returns_pnl[[#This Row],[price_date]]</f>
        <v>46098</v>
      </c>
      <c r="B407" s="24">
        <f>returns_pnl[[#This Row],[portfolio_simple_return]]</f>
        <v>-1.2356229E-2</v>
      </c>
      <c r="C407" s="17">
        <f t="shared" si="10"/>
        <v>1.4640697045105146E-2</v>
      </c>
      <c r="D407" s="17">
        <f t="shared" si="11"/>
        <v>0.23241386041191853</v>
      </c>
    </row>
    <row r="408" spans="1:4" x14ac:dyDescent="0.35">
      <c r="A408" s="7">
        <f>returns_pnl[[#This Row],[price_date]]</f>
        <v>46099</v>
      </c>
      <c r="B408" s="24">
        <f>returns_pnl[[#This Row],[portfolio_simple_return]]</f>
        <v>-1.5943315E-2</v>
      </c>
      <c r="C408" s="17">
        <f t="shared" si="10"/>
        <v>1.4658506742592711E-2</v>
      </c>
      <c r="D408" s="17">
        <f t="shared" si="11"/>
        <v>0.23269658059478285</v>
      </c>
    </row>
    <row r="409" spans="1:4" x14ac:dyDescent="0.35">
      <c r="A409" s="7">
        <f>returns_pnl[[#This Row],[price_date]]</f>
        <v>46100</v>
      </c>
      <c r="B409" s="24">
        <f>returns_pnl[[#This Row],[portfolio_simple_return]]</f>
        <v>1.2398436000000001E-2</v>
      </c>
      <c r="C409" s="17">
        <f t="shared" si="10"/>
        <v>1.4479503421580693E-2</v>
      </c>
      <c r="D409" s="17">
        <f t="shared" si="11"/>
        <v>0.22985499096726808</v>
      </c>
    </row>
    <row r="410" spans="1:4" x14ac:dyDescent="0.35">
      <c r="A410" s="7">
        <f>returns_pnl[[#This Row],[price_date]]</f>
        <v>46101</v>
      </c>
      <c r="B410" s="24">
        <f>returns_pnl[[#This Row],[portfolio_simple_return]]</f>
        <v>-1.4273535E-2</v>
      </c>
      <c r="C410" s="17">
        <f t="shared" si="10"/>
        <v>1.4531762341764154E-2</v>
      </c>
      <c r="D410" s="17">
        <f t="shared" si="11"/>
        <v>0.23068457560680933</v>
      </c>
    </row>
    <row r="411" spans="1:4" x14ac:dyDescent="0.35">
      <c r="A411" s="7">
        <f>returns_pnl[[#This Row],[price_date]]</f>
        <v>46104</v>
      </c>
      <c r="B411" s="24">
        <f>returns_pnl[[#This Row],[portfolio_simple_return]]</f>
        <v>1.9945019000000001E-2</v>
      </c>
      <c r="C411" s="17">
        <f t="shared" si="10"/>
        <v>1.4710878701468056E-2</v>
      </c>
      <c r="D411" s="17">
        <f t="shared" si="11"/>
        <v>0.23352795966792764</v>
      </c>
    </row>
    <row r="412" spans="1:4" x14ac:dyDescent="0.35">
      <c r="A412" s="7">
        <f>returns_pnl[[#This Row],[price_date]]</f>
        <v>46105</v>
      </c>
      <c r="B412" s="24">
        <f>returns_pnl[[#This Row],[portfolio_simple_return]]</f>
        <v>1.781492E-3</v>
      </c>
      <c r="C412" s="17">
        <f t="shared" si="10"/>
        <v>1.4714852726144406E-2</v>
      </c>
      <c r="D412" s="17">
        <f t="shared" si="11"/>
        <v>0.23359104535391356</v>
      </c>
    </row>
    <row r="413" spans="1:4" x14ac:dyDescent="0.35">
      <c r="A413" s="7">
        <f>returns_pnl[[#This Row],[price_date]]</f>
        <v>46106</v>
      </c>
      <c r="B413" s="24">
        <f>returns_pnl[[#This Row],[portfolio_simple_return]]</f>
        <v>2.6202909999999999E-2</v>
      </c>
      <c r="C413" s="17">
        <f t="shared" si="10"/>
        <v>1.5145109901728737E-2</v>
      </c>
      <c r="D413" s="17">
        <f t="shared" si="11"/>
        <v>0.24042116627229673</v>
      </c>
    </row>
    <row r="414" spans="1:4" x14ac:dyDescent="0.35">
      <c r="A414" s="7">
        <f>returns_pnl[[#This Row],[price_date]]</f>
        <v>46107</v>
      </c>
      <c r="B414" s="24">
        <f>returns_pnl[[#This Row],[portfolio_simple_return]]</f>
        <v>-2.5419822000000002E-2</v>
      </c>
      <c r="C414" s="17">
        <f t="shared" si="10"/>
        <v>1.5459559478786938E-2</v>
      </c>
      <c r="D414" s="17">
        <f t="shared" si="11"/>
        <v>0.24541289855688939</v>
      </c>
    </row>
    <row r="415" spans="1:4" x14ac:dyDescent="0.35">
      <c r="A415" s="7">
        <f>returns_pnl[[#This Row],[price_date]]</f>
        <v>46108</v>
      </c>
      <c r="B415" s="24">
        <f>returns_pnl[[#This Row],[portfolio_simple_return]]</f>
        <v>-2.3901037E-2</v>
      </c>
      <c r="C415" s="17">
        <f t="shared" si="10"/>
        <v>1.5724121451649802E-2</v>
      </c>
      <c r="D415" s="17">
        <f t="shared" si="11"/>
        <v>0.24961268967624792</v>
      </c>
    </row>
    <row r="416" spans="1:4" x14ac:dyDescent="0.35">
      <c r="A416" s="7">
        <f>returns_pnl[[#This Row],[price_date]]</f>
        <v>46111</v>
      </c>
      <c r="B416" s="24">
        <f>returns_pnl[[#This Row],[portfolio_simple_return]]</f>
        <v>-1.9016539999999998E-2</v>
      </c>
      <c r="C416" s="17">
        <f t="shared" si="10"/>
        <v>1.5846773233250594E-2</v>
      </c>
      <c r="D416" s="17">
        <f t="shared" si="11"/>
        <v>0.25155972634809615</v>
      </c>
    </row>
    <row r="417" spans="1:4" x14ac:dyDescent="0.35">
      <c r="A417" s="7">
        <f>returns_pnl[[#This Row],[price_date]]</f>
        <v>46112</v>
      </c>
      <c r="B417" s="24">
        <f>returns_pnl[[#This Row],[portfolio_simple_return]]</f>
        <v>5.0046134999999999E-2</v>
      </c>
      <c r="C417" s="17">
        <f t="shared" si="10"/>
        <v>1.7063631024429139E-2</v>
      </c>
      <c r="D417" s="17">
        <f t="shared" si="11"/>
        <v>0.27087674492643493</v>
      </c>
    </row>
    <row r="418" spans="1:4" x14ac:dyDescent="0.35">
      <c r="A418" s="7">
        <f>returns_pnl[[#This Row],[price_date]]</f>
        <v>46113</v>
      </c>
      <c r="B418" s="24">
        <f>returns_pnl[[#This Row],[portfolio_simple_return]]</f>
        <v>2.5732339E-2</v>
      </c>
      <c r="C418" s="17">
        <f t="shared" si="10"/>
        <v>1.7421176550012279E-2</v>
      </c>
      <c r="D418" s="17">
        <f t="shared" si="11"/>
        <v>0.27655260418489613</v>
      </c>
    </row>
    <row r="419" spans="1:4" x14ac:dyDescent="0.35">
      <c r="A419" s="7">
        <f>returns_pnl[[#This Row],[price_date]]</f>
        <v>46114</v>
      </c>
      <c r="B419" s="24">
        <f>returns_pnl[[#This Row],[portfolio_simple_return]]</f>
        <v>5.5629809999999998E-3</v>
      </c>
      <c r="C419" s="17">
        <f t="shared" si="10"/>
        <v>1.7440749920435032E-2</v>
      </c>
      <c r="D419" s="17">
        <f t="shared" si="11"/>
        <v>0.27686332180764384</v>
      </c>
    </row>
    <row r="420" spans="1:4" x14ac:dyDescent="0.35">
      <c r="A420" s="7">
        <f>returns_pnl[[#This Row],[price_date]]</f>
        <v>46118</v>
      </c>
      <c r="B420" s="24">
        <f>returns_pnl[[#This Row],[portfolio_simple_return]]</f>
        <v>8.8493809999999999E-3</v>
      </c>
      <c r="C420" s="17">
        <f t="shared" si="10"/>
        <v>1.74669174241571E-2</v>
      </c>
      <c r="D420" s="17">
        <f t="shared" si="11"/>
        <v>0.27727871805132354</v>
      </c>
    </row>
    <row r="421" spans="1:4" x14ac:dyDescent="0.35">
      <c r="A421" s="7">
        <f>returns_pnl[[#This Row],[price_date]]</f>
        <v>46119</v>
      </c>
      <c r="B421" s="24">
        <f>returns_pnl[[#This Row],[portfolio_simple_return]]</f>
        <v>1.6380916999999998E-2</v>
      </c>
      <c r="C421" s="17">
        <f t="shared" si="10"/>
        <v>1.7476304410729768E-2</v>
      </c>
      <c r="D421" s="17">
        <f t="shared" si="11"/>
        <v>0.27742773184351305</v>
      </c>
    </row>
    <row r="422" spans="1:4" x14ac:dyDescent="0.35">
      <c r="A422" s="7">
        <f>returns_pnl[[#This Row],[price_date]]</f>
        <v>46120</v>
      </c>
      <c r="B422" s="24">
        <f>returns_pnl[[#This Row],[portfolio_simple_return]]</f>
        <v>3.9202475000000001E-2</v>
      </c>
      <c r="C422" s="17">
        <f t="shared" si="10"/>
        <v>1.8197631187364817E-2</v>
      </c>
      <c r="D422" s="17">
        <f t="shared" si="11"/>
        <v>0.2888784394334421</v>
      </c>
    </row>
    <row r="423" spans="1:4" x14ac:dyDescent="0.35">
      <c r="A423" s="7">
        <f>returns_pnl[[#This Row],[price_date]]</f>
        <v>46121</v>
      </c>
      <c r="B423" s="24">
        <f>returns_pnl[[#This Row],[portfolio_simple_return]]</f>
        <v>1.6558988E-2</v>
      </c>
      <c r="C423" s="17">
        <f t="shared" si="10"/>
        <v>1.8314487341862664E-2</v>
      </c>
      <c r="D423" s="17">
        <f t="shared" si="11"/>
        <v>0.29073347337725397</v>
      </c>
    </row>
    <row r="424" spans="1:4" x14ac:dyDescent="0.35">
      <c r="A424" s="7">
        <f>returns_pnl[[#This Row],[price_date]]</f>
        <v>46122</v>
      </c>
      <c r="B424" s="24">
        <f>returns_pnl[[#This Row],[portfolio_simple_return]]</f>
        <v>2.6954704999999999E-2</v>
      </c>
      <c r="C424" s="17">
        <f t="shared" si="10"/>
        <v>1.8614803561588619E-2</v>
      </c>
      <c r="D424" s="17">
        <f t="shared" si="11"/>
        <v>0.29550084556969741</v>
      </c>
    </row>
    <row r="425" spans="1:4" x14ac:dyDescent="0.35">
      <c r="A425" s="7">
        <f>returns_pnl[[#This Row],[price_date]]</f>
        <v>46125</v>
      </c>
      <c r="B425" s="24">
        <f>returns_pnl[[#This Row],[portfolio_simple_return]]</f>
        <v>1.6313169999999998E-2</v>
      </c>
      <c r="C425" s="17">
        <f t="shared" si="10"/>
        <v>1.8639835410104087E-2</v>
      </c>
      <c r="D425" s="17">
        <f t="shared" si="11"/>
        <v>0.2958982138458664</v>
      </c>
    </row>
    <row r="426" spans="1:4" x14ac:dyDescent="0.35">
      <c r="A426" s="7">
        <f>returns_pnl[[#This Row],[price_date]]</f>
        <v>46126</v>
      </c>
      <c r="B426" s="24">
        <f>returns_pnl[[#This Row],[portfolio_simple_return]]</f>
        <v>1.1971633000000001E-2</v>
      </c>
      <c r="C426" s="17">
        <f t="shared" si="10"/>
        <v>1.8681509253897655E-2</v>
      </c>
      <c r="D426" s="17">
        <f t="shared" si="11"/>
        <v>0.29655976560699004</v>
      </c>
    </row>
    <row r="427" spans="1:4" x14ac:dyDescent="0.35">
      <c r="A427" s="7">
        <f>returns_pnl[[#This Row],[price_date]]</f>
        <v>46127</v>
      </c>
      <c r="B427" s="24">
        <f>returns_pnl[[#This Row],[portfolio_simple_return]]</f>
        <v>1.4466532000000001E-2</v>
      </c>
      <c r="C427" s="17">
        <f t="shared" si="10"/>
        <v>1.8688101697070653E-2</v>
      </c>
      <c r="D427" s="17">
        <f t="shared" si="11"/>
        <v>0.29666441739799848</v>
      </c>
    </row>
    <row r="428" spans="1:4" x14ac:dyDescent="0.35">
      <c r="A428" s="7">
        <f>returns_pnl[[#This Row],[price_date]]</f>
        <v>46128</v>
      </c>
      <c r="B428" s="24">
        <f>returns_pnl[[#This Row],[portfolio_simple_return]]</f>
        <v>1.2245743E-2</v>
      </c>
      <c r="C428" s="17">
        <f t="shared" si="10"/>
        <v>1.8491785653767683E-2</v>
      </c>
      <c r="D428" s="17">
        <f t="shared" si="11"/>
        <v>0.29354799682428739</v>
      </c>
    </row>
    <row r="429" spans="1:4" x14ac:dyDescent="0.35">
      <c r="A429" s="7">
        <f>returns_pnl[[#This Row],[price_date]]</f>
        <v>46129</v>
      </c>
      <c r="B429" s="24">
        <f>returns_pnl[[#This Row],[portfolio_simple_return]]</f>
        <v>2.0427002E-2</v>
      </c>
      <c r="C429" s="17">
        <f t="shared" si="10"/>
        <v>1.8414984816125097E-2</v>
      </c>
      <c r="D429" s="17">
        <f t="shared" si="11"/>
        <v>0.29232882132298504</v>
      </c>
    </row>
    <row r="430" spans="1:4" x14ac:dyDescent="0.35">
      <c r="A430" s="7">
        <f>returns_pnl[[#This Row],[price_date]]</f>
        <v>46132</v>
      </c>
      <c r="B430" s="24">
        <f>returns_pnl[[#This Row],[portfolio_simple_return]]</f>
        <v>2.6801149999999998E-3</v>
      </c>
      <c r="C430" s="17">
        <f t="shared" si="10"/>
        <v>1.8405566435415455E-2</v>
      </c>
      <c r="D430" s="17">
        <f t="shared" si="11"/>
        <v>0.29217930916432122</v>
      </c>
    </row>
    <row r="431" spans="1:4" x14ac:dyDescent="0.35">
      <c r="A431" s="7">
        <f>returns_pnl[[#This Row],[price_date]]</f>
        <v>46133</v>
      </c>
      <c r="B431" s="24">
        <f>returns_pnl[[#This Row],[portfolio_simple_return]]</f>
        <v>1.0106574E-2</v>
      </c>
      <c r="C431" s="17">
        <f t="shared" si="10"/>
        <v>1.8365044357472937E-2</v>
      </c>
      <c r="D431" s="17">
        <f t="shared" si="11"/>
        <v>0.29153604111926035</v>
      </c>
    </row>
    <row r="432" spans="1:4" x14ac:dyDescent="0.35">
      <c r="A432" s="7">
        <f>returns_pnl[[#This Row],[price_date]]</f>
        <v>46134</v>
      </c>
      <c r="B432" s="24">
        <f>returns_pnl[[#This Row],[portfolio_simple_return]]</f>
        <v>3.8435470999999999E-2</v>
      </c>
      <c r="C432" s="17">
        <f t="shared" si="10"/>
        <v>1.8935413276588108E-2</v>
      </c>
      <c r="D432" s="17">
        <f t="shared" si="11"/>
        <v>0.30059036701249708</v>
      </c>
    </row>
    <row r="433" spans="1:4" x14ac:dyDescent="0.35">
      <c r="A433" s="7">
        <f>returns_pnl[[#This Row],[price_date]]</f>
        <v>46135</v>
      </c>
      <c r="B433" s="24">
        <f>returns_pnl[[#This Row],[portfolio_simple_return]]</f>
        <v>4.869618E-3</v>
      </c>
      <c r="C433" s="17">
        <f t="shared" si="10"/>
        <v>1.8936195501122934E-2</v>
      </c>
      <c r="D433" s="17">
        <f t="shared" si="11"/>
        <v>0.30060278444202843</v>
      </c>
    </row>
    <row r="434" spans="1:4" x14ac:dyDescent="0.35">
      <c r="A434" s="7">
        <f>returns_pnl[[#This Row],[price_date]]</f>
        <v>46136</v>
      </c>
      <c r="B434" s="24">
        <f>returns_pnl[[#This Row],[portfolio_simple_return]]</f>
        <v>2.3316480000000001E-2</v>
      </c>
      <c r="C434" s="17">
        <f t="shared" si="10"/>
        <v>1.9104907840703844E-2</v>
      </c>
      <c r="D434" s="17">
        <f t="shared" si="11"/>
        <v>0.30328100980386224</v>
      </c>
    </row>
    <row r="435" spans="1:4" x14ac:dyDescent="0.35">
      <c r="A435" s="7">
        <f>returns_pnl[[#This Row],[price_date]]</f>
        <v>46139</v>
      </c>
      <c r="B435" s="24">
        <f>returns_pnl[[#This Row],[portfolio_simple_return]]</f>
        <v>-1.9497665000000001E-2</v>
      </c>
      <c r="C435" s="17">
        <f t="shared" si="10"/>
        <v>1.9317495583907291E-2</v>
      </c>
      <c r="D435" s="17">
        <f t="shared" si="11"/>
        <v>0.30665573560564297</v>
      </c>
    </row>
    <row r="436" spans="1:4" x14ac:dyDescent="0.35">
      <c r="A436" s="7">
        <f>returns_pnl[[#This Row],[price_date]]</f>
        <v>46140</v>
      </c>
      <c r="B436" s="24">
        <f>returns_pnl[[#This Row],[portfolio_simple_return]]</f>
        <v>-2.6046883E-2</v>
      </c>
      <c r="C436" s="17">
        <f t="shared" si="10"/>
        <v>1.9431245841043214E-2</v>
      </c>
      <c r="D436" s="17">
        <f t="shared" si="11"/>
        <v>0.30846146495735077</v>
      </c>
    </row>
    <row r="437" spans="1:4" x14ac:dyDescent="0.35">
      <c r="A437" s="7">
        <f>returns_pnl[[#This Row],[price_date]]</f>
        <v>46141</v>
      </c>
      <c r="B437" s="24">
        <f>returns_pnl[[#This Row],[portfolio_simple_return]]</f>
        <v>2.3881889999999999E-2</v>
      </c>
      <c r="C437" s="17">
        <f t="shared" si="10"/>
        <v>1.9569512817141543E-2</v>
      </c>
      <c r="D437" s="17">
        <f t="shared" si="11"/>
        <v>0.31065638515708527</v>
      </c>
    </row>
    <row r="438" spans="1:4" x14ac:dyDescent="0.35">
      <c r="A438" s="7">
        <f>returns_pnl[[#This Row],[price_date]]</f>
        <v>46142</v>
      </c>
      <c r="B438" s="24">
        <f>returns_pnl[[#This Row],[portfolio_simple_return]]</f>
        <v>4.0530851E-2</v>
      </c>
      <c r="C438" s="17">
        <f t="shared" si="10"/>
        <v>1.9773117296716911E-2</v>
      </c>
      <c r="D438" s="17">
        <f t="shared" si="11"/>
        <v>0.31388850606973623</v>
      </c>
    </row>
    <row r="439" spans="1:4" x14ac:dyDescent="0.35">
      <c r="A439" s="7">
        <f>returns_pnl[[#This Row],[price_date]]</f>
        <v>46143</v>
      </c>
      <c r="B439" s="24">
        <f>returns_pnl[[#This Row],[portfolio_simple_return]]</f>
        <v>7.0176630000000004E-3</v>
      </c>
      <c r="C439" s="17">
        <f t="shared" si="10"/>
        <v>1.9200566957793257E-2</v>
      </c>
      <c r="D439" s="17">
        <f t="shared" si="11"/>
        <v>0.30479955121058983</v>
      </c>
    </row>
    <row r="440" spans="1:4" x14ac:dyDescent="0.35">
      <c r="A440" s="7">
        <f>returns_pnl[[#This Row],[price_date]]</f>
        <v>46146</v>
      </c>
      <c r="B440" s="24">
        <f>returns_pnl[[#This Row],[portfolio_simple_return]]</f>
        <v>-1.6614567E-2</v>
      </c>
      <c r="C440" s="17">
        <f t="shared" si="10"/>
        <v>1.9219888273193941E-2</v>
      </c>
      <c r="D440" s="17">
        <f t="shared" si="11"/>
        <v>0.30510626758390691</v>
      </c>
    </row>
    <row r="441" spans="1:4" x14ac:dyDescent="0.35">
      <c r="A441" s="7">
        <f>returns_pnl[[#This Row],[price_date]]</f>
        <v>46147</v>
      </c>
      <c r="B441" s="24">
        <f>returns_pnl[[#This Row],[portfolio_simple_return]]</f>
        <v>2.1559478E-2</v>
      </c>
      <c r="C441" s="17">
        <f t="shared" si="10"/>
        <v>1.8386044121306469E-2</v>
      </c>
      <c r="D441" s="17">
        <f t="shared" si="11"/>
        <v>0.29186940203542799</v>
      </c>
    </row>
    <row r="442" spans="1:4" x14ac:dyDescent="0.35">
      <c r="A442" s="7">
        <f>returns_pnl[[#This Row],[price_date]]</f>
        <v>46148</v>
      </c>
      <c r="B442" s="24">
        <f>returns_pnl[[#This Row],[portfolio_simple_return]]</f>
        <v>4.6126808999999998E-2</v>
      </c>
      <c r="C442" s="17">
        <f t="shared" si="10"/>
        <v>1.9112968845914041E-2</v>
      </c>
      <c r="D442" s="17">
        <f t="shared" si="11"/>
        <v>0.30340897429448249</v>
      </c>
    </row>
    <row r="443" spans="1:4" x14ac:dyDescent="0.35">
      <c r="A443" s="7">
        <f>returns_pnl[[#This Row],[price_date]]</f>
        <v>46149</v>
      </c>
      <c r="B443" s="24">
        <f>returns_pnl[[#This Row],[portfolio_simple_return]]</f>
        <v>-3.1682153999999997E-2</v>
      </c>
      <c r="C443" s="17">
        <f t="shared" si="10"/>
        <v>1.9657712070702677E-2</v>
      </c>
      <c r="D443" s="17">
        <f t="shared" si="11"/>
        <v>0.31205650490155101</v>
      </c>
    </row>
    <row r="444" spans="1:4" x14ac:dyDescent="0.35">
      <c r="A444" s="7">
        <f>returns_pnl[[#This Row],[price_date]]</f>
        <v>46150</v>
      </c>
      <c r="B444" s="24">
        <f>returns_pnl[[#This Row],[portfolio_simple_return]]</f>
        <v>4.7984770000000003E-2</v>
      </c>
      <c r="C444" s="17">
        <f t="shared" si="10"/>
        <v>2.0391123768372391E-2</v>
      </c>
      <c r="D444" s="17">
        <f t="shared" si="11"/>
        <v>0.32369905466550952</v>
      </c>
    </row>
    <row r="445" spans="1:4" x14ac:dyDescent="0.35">
      <c r="A445" s="7">
        <f>returns_pnl[[#This Row],[price_date]]</f>
        <v>46153</v>
      </c>
      <c r="B445" s="24">
        <f>returns_pnl[[#This Row],[portfolio_simple_return]]</f>
        <v>4.2886510000000001E-3</v>
      </c>
      <c r="C445" s="17">
        <f t="shared" si="10"/>
        <v>2.000756379786572E-2</v>
      </c>
      <c r="D445" s="17">
        <f t="shared" si="11"/>
        <v>0.31761022889647</v>
      </c>
    </row>
    <row r="446" spans="1:4" x14ac:dyDescent="0.35">
      <c r="A446" s="7">
        <f>returns_pnl[[#This Row],[price_date]]</f>
        <v>46154</v>
      </c>
      <c r="B446" s="24">
        <f>returns_pnl[[#This Row],[portfolio_simple_return]]</f>
        <v>-1.5454669000000001E-2</v>
      </c>
      <c r="C446" s="17">
        <f t="shared" ref="C446:C501" si="12">_xlfn.STDEV.S(B387:B446)</f>
        <v>2.0104886008049914E-2</v>
      </c>
      <c r="D446" s="17">
        <f t="shared" ref="D446:D501" si="13">C446*SQRT(252)</f>
        <v>0.31915517108761321</v>
      </c>
    </row>
    <row r="447" spans="1:4" x14ac:dyDescent="0.35">
      <c r="A447" s="7">
        <f>returns_pnl[[#This Row],[price_date]]</f>
        <v>46155</v>
      </c>
      <c r="B447" s="24">
        <f>returns_pnl[[#This Row],[portfolio_simple_return]]</f>
        <v>1.3096386E-2</v>
      </c>
      <c r="C447" s="17">
        <f t="shared" si="12"/>
        <v>2.0124266891922832E-2</v>
      </c>
      <c r="D447" s="17">
        <f t="shared" si="13"/>
        <v>0.3194628330811114</v>
      </c>
    </row>
    <row r="448" spans="1:4" x14ac:dyDescent="0.35">
      <c r="A448" s="7">
        <f>returns_pnl[[#This Row],[price_date]]</f>
        <v>46156</v>
      </c>
      <c r="B448" s="24">
        <f>returns_pnl[[#This Row],[portfolio_simple_return]]</f>
        <v>2.1378689999999999E-2</v>
      </c>
      <c r="C448" s="17">
        <f t="shared" si="12"/>
        <v>2.0185109726815028E-2</v>
      </c>
      <c r="D448" s="17">
        <f t="shared" si="13"/>
        <v>0.32042868314222089</v>
      </c>
    </row>
    <row r="449" spans="1:4" x14ac:dyDescent="0.35">
      <c r="A449" s="7">
        <f>returns_pnl[[#This Row],[price_date]]</f>
        <v>46157</v>
      </c>
      <c r="B449" s="24">
        <f>returns_pnl[[#This Row],[portfolio_simple_return]]</f>
        <v>-2.8532476000000001E-2</v>
      </c>
      <c r="C449" s="17">
        <f t="shared" si="12"/>
        <v>2.0681656929024326E-2</v>
      </c>
      <c r="D449" s="17">
        <f t="shared" si="13"/>
        <v>0.32831112560972514</v>
      </c>
    </row>
    <row r="450" spans="1:4" x14ac:dyDescent="0.35">
      <c r="A450" s="7">
        <f>returns_pnl[[#This Row],[price_date]]</f>
        <v>46160</v>
      </c>
      <c r="B450" s="24">
        <f>returns_pnl[[#This Row],[portfolio_simple_return]]</f>
        <v>-1.4228154999999999E-2</v>
      </c>
      <c r="C450" s="17">
        <f t="shared" si="12"/>
        <v>2.0812436714200966E-2</v>
      </c>
      <c r="D450" s="17">
        <f t="shared" si="13"/>
        <v>0.33038719033827618</v>
      </c>
    </row>
    <row r="451" spans="1:4" x14ac:dyDescent="0.35">
      <c r="A451" s="7">
        <f>returns_pnl[[#This Row],[price_date]]</f>
        <v>46161</v>
      </c>
      <c r="B451" s="24">
        <f>returns_pnl[[#This Row],[portfolio_simple_return]]</f>
        <v>1.315632E-3</v>
      </c>
      <c r="C451" s="17">
        <f t="shared" si="12"/>
        <v>2.057125391696752E-2</v>
      </c>
      <c r="D451" s="17">
        <f t="shared" si="13"/>
        <v>0.32655853212635649</v>
      </c>
    </row>
    <row r="452" spans="1:4" x14ac:dyDescent="0.35">
      <c r="A452" s="7">
        <f>returns_pnl[[#This Row],[price_date]]</f>
        <v>46162</v>
      </c>
      <c r="B452" s="24">
        <f>returns_pnl[[#This Row],[portfolio_simple_return]]</f>
        <v>3.7649597E-2</v>
      </c>
      <c r="C452" s="17">
        <f t="shared" si="12"/>
        <v>2.0963612614025625E-2</v>
      </c>
      <c r="D452" s="17">
        <f t="shared" si="13"/>
        <v>0.33278703334925092</v>
      </c>
    </row>
    <row r="453" spans="1:4" x14ac:dyDescent="0.35">
      <c r="A453" s="7">
        <f>returns_pnl[[#This Row],[price_date]]</f>
        <v>46163</v>
      </c>
      <c r="B453" s="24">
        <f>returns_pnl[[#This Row],[portfolio_simple_return]]</f>
        <v>6.4713180000000002E-3</v>
      </c>
      <c r="C453" s="17">
        <f t="shared" si="12"/>
        <v>2.0955993375474977E-2</v>
      </c>
      <c r="D453" s="17">
        <f t="shared" si="13"/>
        <v>0.33266608168694278</v>
      </c>
    </row>
    <row r="454" spans="1:4" x14ac:dyDescent="0.35">
      <c r="A454" s="7">
        <f>returns_pnl[[#This Row],[price_date]]</f>
        <v>46164</v>
      </c>
      <c r="B454" s="24">
        <f>returns_pnl[[#This Row],[portfolio_simple_return]]</f>
        <v>1.9250613999999999E-2</v>
      </c>
      <c r="C454" s="17">
        <f t="shared" si="12"/>
        <v>2.0862186011042099E-2</v>
      </c>
      <c r="D454" s="17">
        <f t="shared" si="13"/>
        <v>0.331176935942328</v>
      </c>
    </row>
    <row r="455" spans="1:4" x14ac:dyDescent="0.35">
      <c r="A455" s="7">
        <f>returns_pnl[[#This Row],[price_date]]</f>
        <v>46168</v>
      </c>
      <c r="B455" s="24">
        <f>returns_pnl[[#This Row],[portfolio_simple_return]]</f>
        <v>3.8083566999999999E-2</v>
      </c>
      <c r="C455" s="17">
        <f t="shared" si="12"/>
        <v>2.115627589455123E-2</v>
      </c>
      <c r="D455" s="17">
        <f t="shared" si="13"/>
        <v>0.33584546811151866</v>
      </c>
    </row>
    <row r="456" spans="1:4" x14ac:dyDescent="0.35">
      <c r="A456" s="7">
        <f>returns_pnl[[#This Row],[price_date]]</f>
        <v>46169</v>
      </c>
      <c r="B456" s="24">
        <f>returns_pnl[[#This Row],[portfolio_simple_return]]</f>
        <v>-1.3267658E-2</v>
      </c>
      <c r="C456" s="17">
        <f t="shared" si="12"/>
        <v>2.1225242134280609E-2</v>
      </c>
      <c r="D456" s="17">
        <f t="shared" si="13"/>
        <v>0.3369402732266179</v>
      </c>
    </row>
    <row r="457" spans="1:4" x14ac:dyDescent="0.35">
      <c r="A457" s="7">
        <f>returns_pnl[[#This Row],[price_date]]</f>
        <v>46170</v>
      </c>
      <c r="B457" s="24">
        <f>returns_pnl[[#This Row],[portfolio_simple_return]]</f>
        <v>2.602206E-2</v>
      </c>
      <c r="C457" s="17">
        <f t="shared" si="12"/>
        <v>2.1080463225215434E-2</v>
      </c>
      <c r="D457" s="17">
        <f t="shared" si="13"/>
        <v>0.33464197929577577</v>
      </c>
    </row>
    <row r="458" spans="1:4" x14ac:dyDescent="0.35">
      <c r="A458" s="7">
        <f>returns_pnl[[#This Row],[price_date]]</f>
        <v>46171</v>
      </c>
      <c r="B458" s="24">
        <f>returns_pnl[[#This Row],[portfolio_simple_return]]</f>
        <v>7.8509099999999991E-3</v>
      </c>
      <c r="C458" s="17">
        <f t="shared" si="12"/>
        <v>2.1064298205045774E-2</v>
      </c>
      <c r="D458" s="17">
        <f t="shared" si="13"/>
        <v>0.33438536755593218</v>
      </c>
    </row>
    <row r="459" spans="1:4" x14ac:dyDescent="0.35">
      <c r="A459" s="7">
        <f>returns_pnl[[#This Row],[price_date]]</f>
        <v>46174</v>
      </c>
      <c r="B459" s="24">
        <f>returns_pnl[[#This Row],[portfolio_simple_return]]</f>
        <v>1.5719292999999999E-2</v>
      </c>
      <c r="C459" s="17">
        <f t="shared" si="12"/>
        <v>2.1057518138842386E-2</v>
      </c>
      <c r="D459" s="17">
        <f t="shared" si="13"/>
        <v>0.33427773734165184</v>
      </c>
    </row>
    <row r="460" spans="1:4" x14ac:dyDescent="0.35">
      <c r="A460" s="7">
        <f>returns_pnl[[#This Row],[price_date]]</f>
        <v>46175</v>
      </c>
      <c r="B460" s="24">
        <f>returns_pnl[[#This Row],[portfolio_simple_return]]</f>
        <v>9.2090591999999999E-2</v>
      </c>
      <c r="C460" s="17">
        <f t="shared" si="12"/>
        <v>2.3644571403880453E-2</v>
      </c>
      <c r="D460" s="17">
        <f t="shared" si="13"/>
        <v>0.37534593474826222</v>
      </c>
    </row>
    <row r="461" spans="1:4" x14ac:dyDescent="0.35">
      <c r="A461" s="7">
        <f>returns_pnl[[#This Row],[price_date]]</f>
        <v>46176</v>
      </c>
      <c r="B461" s="24">
        <f>returns_pnl[[#This Row],[portfolio_simple_return]]</f>
        <v>1.7497219000000001E-2</v>
      </c>
      <c r="C461" s="17">
        <f t="shared" si="12"/>
        <v>2.3515590206643368E-2</v>
      </c>
      <c r="D461" s="17">
        <f t="shared" si="13"/>
        <v>0.37329842171810607</v>
      </c>
    </row>
    <row r="462" spans="1:4" x14ac:dyDescent="0.35">
      <c r="A462" s="7">
        <f>returns_pnl[[#This Row],[price_date]]</f>
        <v>46177</v>
      </c>
      <c r="B462" s="24">
        <f>returns_pnl[[#This Row],[portfolio_simple_return]]</f>
        <v>-1.1866460000000001E-2</v>
      </c>
      <c r="C462" s="17">
        <f t="shared" si="12"/>
        <v>2.3621251540037674E-2</v>
      </c>
      <c r="D462" s="17">
        <f t="shared" si="13"/>
        <v>0.37497574338624695</v>
      </c>
    </row>
    <row r="463" spans="1:4" x14ac:dyDescent="0.35">
      <c r="A463" s="7">
        <f>returns_pnl[[#This Row],[price_date]]</f>
        <v>46178</v>
      </c>
      <c r="B463" s="24">
        <f>returns_pnl[[#This Row],[portfolio_simple_return]]</f>
        <v>-9.4767712000000004E-2</v>
      </c>
      <c r="C463" s="17">
        <f t="shared" si="12"/>
        <v>2.7136530043267774E-2</v>
      </c>
      <c r="D463" s="17">
        <f t="shared" si="13"/>
        <v>0.4307790596383162</v>
      </c>
    </row>
    <row r="464" spans="1:4" x14ac:dyDescent="0.35">
      <c r="A464" s="7">
        <f>returns_pnl[[#This Row],[price_date]]</f>
        <v>46181</v>
      </c>
      <c r="B464" s="24">
        <f>returns_pnl[[#This Row],[portfolio_simple_return]]</f>
        <v>4.7362975000000002E-2</v>
      </c>
      <c r="C464" s="17">
        <f t="shared" si="12"/>
        <v>2.7324238719914757E-2</v>
      </c>
      <c r="D464" s="17">
        <f t="shared" si="13"/>
        <v>0.43375884250233793</v>
      </c>
    </row>
    <row r="465" spans="1:4" x14ac:dyDescent="0.35">
      <c r="A465" s="7">
        <f>returns_pnl[[#This Row],[price_date]]</f>
        <v>46182</v>
      </c>
      <c r="B465" s="24">
        <f>returns_pnl[[#This Row],[portfolio_simple_return]]</f>
        <v>-3.0426153000000001E-2</v>
      </c>
      <c r="C465" s="17">
        <f t="shared" si="12"/>
        <v>2.7645660715327106E-2</v>
      </c>
      <c r="D465" s="17">
        <f t="shared" si="13"/>
        <v>0.43886125849694124</v>
      </c>
    </row>
    <row r="466" spans="1:4" x14ac:dyDescent="0.35">
      <c r="A466" s="7">
        <f>returns_pnl[[#This Row],[price_date]]</f>
        <v>46183</v>
      </c>
      <c r="B466" s="24">
        <f>returns_pnl[[#This Row],[portfolio_simple_return]]</f>
        <v>-4.0046933E-2</v>
      </c>
      <c r="C466" s="17">
        <f t="shared" si="12"/>
        <v>2.8354594939357478E-2</v>
      </c>
      <c r="D466" s="17">
        <f t="shared" si="13"/>
        <v>0.45011524041306272</v>
      </c>
    </row>
    <row r="467" spans="1:4" x14ac:dyDescent="0.35">
      <c r="A467" s="7">
        <f>returns_pnl[[#This Row],[price_date]]</f>
        <v>46184</v>
      </c>
      <c r="B467" s="24">
        <f>returns_pnl[[#This Row],[portfolio_simple_return]]</f>
        <v>6.1263453000000002E-2</v>
      </c>
      <c r="C467" s="17">
        <f t="shared" si="12"/>
        <v>2.903880074977723E-2</v>
      </c>
      <c r="D467" s="17">
        <f t="shared" si="13"/>
        <v>0.46097667093279915</v>
      </c>
    </row>
    <row r="468" spans="1:4" x14ac:dyDescent="0.35">
      <c r="A468" s="7">
        <f>returns_pnl[[#This Row],[price_date]]</f>
        <v>46185</v>
      </c>
      <c r="B468" s="24">
        <f>returns_pnl[[#This Row],[portfolio_simple_return]]</f>
        <v>9.7099170000000002E-3</v>
      </c>
      <c r="C468" s="17">
        <f t="shared" si="12"/>
        <v>2.8848585172881712E-2</v>
      </c>
      <c r="D468" s="17">
        <f t="shared" si="13"/>
        <v>0.45795709226106179</v>
      </c>
    </row>
    <row r="469" spans="1:4" x14ac:dyDescent="0.35">
      <c r="A469" s="7">
        <f>returns_pnl[[#This Row],[price_date]]</f>
        <v>46188</v>
      </c>
      <c r="B469" s="24">
        <f>returns_pnl[[#This Row],[portfolio_simple_return]]</f>
        <v>5.7766415000000002E-2</v>
      </c>
      <c r="C469" s="17">
        <f t="shared" si="12"/>
        <v>2.9505996201932474E-2</v>
      </c>
      <c r="D469" s="17">
        <f t="shared" si="13"/>
        <v>0.46839316881317805</v>
      </c>
    </row>
    <row r="470" spans="1:4" x14ac:dyDescent="0.35">
      <c r="A470" s="7">
        <f>returns_pnl[[#This Row],[price_date]]</f>
        <v>46189</v>
      </c>
      <c r="B470" s="24">
        <f>returns_pnl[[#This Row],[portfolio_simple_return]]</f>
        <v>-5.4326788000000001E-2</v>
      </c>
      <c r="C470" s="17">
        <f t="shared" si="12"/>
        <v>3.0512267028364674E-2</v>
      </c>
      <c r="D470" s="17">
        <f t="shared" si="13"/>
        <v>0.48436722296309231</v>
      </c>
    </row>
    <row r="471" spans="1:4" x14ac:dyDescent="0.35">
      <c r="A471" s="7">
        <f>returns_pnl[[#This Row],[price_date]]</f>
        <v>46190</v>
      </c>
      <c r="B471" s="24">
        <f>returns_pnl[[#This Row],[portfolio_simple_return]]</f>
        <v>2.0124367000000001E-2</v>
      </c>
      <c r="C471" s="17">
        <f t="shared" si="12"/>
        <v>3.0513281727919402E-2</v>
      </c>
      <c r="D471" s="17">
        <f t="shared" si="13"/>
        <v>0.48438333081915586</v>
      </c>
    </row>
    <row r="472" spans="1:4" x14ac:dyDescent="0.35">
      <c r="A472" s="7">
        <f>returns_pnl[[#This Row],[price_date]]</f>
        <v>46191</v>
      </c>
      <c r="B472" s="24">
        <f>returns_pnl[[#This Row],[portfolio_simple_return]]</f>
        <v>4.0349395000000003E-2</v>
      </c>
      <c r="C472" s="17">
        <f t="shared" si="12"/>
        <v>3.0745763177225834E-2</v>
      </c>
      <c r="D472" s="17">
        <f t="shared" si="13"/>
        <v>0.48807385941496001</v>
      </c>
    </row>
    <row r="473" spans="1:4" x14ac:dyDescent="0.35">
      <c r="A473" s="7">
        <f>returns_pnl[[#This Row],[price_date]]</f>
        <v>46195</v>
      </c>
      <c r="B473" s="24">
        <f>returns_pnl[[#This Row],[portfolio_simple_return]]</f>
        <v>-4.0494950000000002E-3</v>
      </c>
      <c r="C473" s="17">
        <f t="shared" si="12"/>
        <v>3.0731832173337633E-2</v>
      </c>
      <c r="D473" s="17">
        <f t="shared" si="13"/>
        <v>0.48785271158415006</v>
      </c>
    </row>
    <row r="474" spans="1:4" x14ac:dyDescent="0.35">
      <c r="A474" s="7">
        <f>returns_pnl[[#This Row],[price_date]]</f>
        <v>46196</v>
      </c>
      <c r="B474" s="24">
        <f>returns_pnl[[#This Row],[portfolio_simple_return]]</f>
        <v>-4.9037983E-2</v>
      </c>
      <c r="C474" s="17">
        <f t="shared" si="12"/>
        <v>3.1338342204316541E-2</v>
      </c>
      <c r="D474" s="17">
        <f t="shared" si="13"/>
        <v>0.49748075984196771</v>
      </c>
    </row>
    <row r="475" spans="1:4" x14ac:dyDescent="0.35">
      <c r="A475" s="7">
        <f>returns_pnl[[#This Row],[price_date]]</f>
        <v>46197</v>
      </c>
      <c r="B475" s="24">
        <f>returns_pnl[[#This Row],[portfolio_simple_return]]</f>
        <v>1.395241E-3</v>
      </c>
      <c r="C475" s="17">
        <f t="shared" si="12"/>
        <v>3.1048882910367798E-2</v>
      </c>
      <c r="D475" s="17">
        <f t="shared" si="13"/>
        <v>0.49288573600317942</v>
      </c>
    </row>
    <row r="476" spans="1:4" x14ac:dyDescent="0.35">
      <c r="A476" s="7">
        <f>returns_pnl[[#This Row],[price_date]]</f>
        <v>46198</v>
      </c>
      <c r="B476" s="24">
        <f>returns_pnl[[#This Row],[portfolio_simple_return]]</f>
        <v>1.0315154E-2</v>
      </c>
      <c r="C476" s="17">
        <f t="shared" si="12"/>
        <v>3.0814021911092383E-2</v>
      </c>
      <c r="D476" s="17">
        <f t="shared" si="13"/>
        <v>0.48915743322267419</v>
      </c>
    </row>
    <row r="477" spans="1:4" x14ac:dyDescent="0.35">
      <c r="A477" s="7">
        <f>returns_pnl[[#This Row],[price_date]]</f>
        <v>46199</v>
      </c>
      <c r="B477" s="24">
        <f>returns_pnl[[#This Row],[portfolio_simple_return]]</f>
        <v>-1.9769043E-2</v>
      </c>
      <c r="C477" s="17">
        <f t="shared" si="12"/>
        <v>3.0613139233428423E-2</v>
      </c>
      <c r="D477" s="17">
        <f t="shared" si="13"/>
        <v>0.48596851957587667</v>
      </c>
    </row>
    <row r="478" spans="1:4" x14ac:dyDescent="0.35">
      <c r="A478" s="7">
        <f>returns_pnl[[#This Row],[price_date]]</f>
        <v>46202</v>
      </c>
      <c r="B478" s="24">
        <f>returns_pnl[[#This Row],[portfolio_simple_return]]</f>
        <v>2.7724188E-2</v>
      </c>
      <c r="C478" s="17">
        <f t="shared" si="12"/>
        <v>3.0632287724851021E-2</v>
      </c>
      <c r="D478" s="17">
        <f t="shared" si="13"/>
        <v>0.48627249245359416</v>
      </c>
    </row>
    <row r="479" spans="1:4" x14ac:dyDescent="0.35">
      <c r="A479" s="7">
        <f>returns_pnl[[#This Row],[price_date]]</f>
        <v>46203</v>
      </c>
      <c r="B479" s="24">
        <f>returns_pnl[[#This Row],[portfolio_simple_return]]</f>
        <v>4.1368281999999999E-2</v>
      </c>
      <c r="C479" s="17">
        <f t="shared" si="12"/>
        <v>3.0904306398212678E-2</v>
      </c>
      <c r="D479" s="17">
        <f t="shared" si="13"/>
        <v>0.49059065502367805</v>
      </c>
    </row>
    <row r="480" spans="1:4" x14ac:dyDescent="0.35">
      <c r="A480" s="7">
        <f>returns_pnl[[#This Row],[price_date]]</f>
        <v>46204</v>
      </c>
      <c r="B480" s="24">
        <f>returns_pnl[[#This Row],[portfolio_simple_return]]</f>
        <v>-4.4952538E-2</v>
      </c>
      <c r="C480" s="17">
        <f t="shared" si="12"/>
        <v>3.1707552490898246E-2</v>
      </c>
      <c r="D480" s="17">
        <f t="shared" si="13"/>
        <v>0.50334179144066016</v>
      </c>
    </row>
    <row r="481" spans="1:4" x14ac:dyDescent="0.35">
      <c r="A481" s="7">
        <f>returns_pnl[[#This Row],[price_date]]</f>
        <v>46205</v>
      </c>
      <c r="B481" s="24">
        <f>returns_pnl[[#This Row],[portfolio_simple_return]]</f>
        <v>-3.8130685999999997E-2</v>
      </c>
      <c r="C481" s="17">
        <f t="shared" si="12"/>
        <v>3.2270662479497593E-2</v>
      </c>
      <c r="D481" s="17">
        <f t="shared" si="13"/>
        <v>0.51228088538432193</v>
      </c>
    </row>
    <row r="482" spans="1:4" x14ac:dyDescent="0.35">
      <c r="A482" s="7">
        <f>returns_pnl[[#This Row],[price_date]]</f>
        <v>46209</v>
      </c>
      <c r="B482" s="24">
        <f>returns_pnl[[#This Row],[portfolio_simple_return]]</f>
        <v>2.7222969E-2</v>
      </c>
      <c r="C482" s="17">
        <f t="shared" si="12"/>
        <v>3.211206318558299E-2</v>
      </c>
      <c r="D482" s="17">
        <f t="shared" si="13"/>
        <v>0.50976319964547101</v>
      </c>
    </row>
    <row r="483" spans="1:4" x14ac:dyDescent="0.35">
      <c r="A483" s="7">
        <f>returns_pnl[[#This Row],[price_date]]</f>
        <v>46210</v>
      </c>
      <c r="B483" s="24">
        <f>returns_pnl[[#This Row],[portfolio_simple_return]]</f>
        <v>-3.9615492000000002E-2</v>
      </c>
      <c r="C483" s="17">
        <f t="shared" si="12"/>
        <v>3.2671362244447055E-2</v>
      </c>
      <c r="D483" s="17">
        <f t="shared" si="13"/>
        <v>0.51864179695507184</v>
      </c>
    </row>
    <row r="484" spans="1:4" x14ac:dyDescent="0.35">
      <c r="A484" s="7">
        <f>returns_pnl[[#This Row],[price_date]]</f>
        <v>46211</v>
      </c>
      <c r="B484" s="24">
        <f>returns_pnl[[#This Row],[portfolio_simple_return]]</f>
        <v>3.7023450000000001E-3</v>
      </c>
      <c r="C484" s="17">
        <f t="shared" si="12"/>
        <v>3.2568778896929294E-2</v>
      </c>
      <c r="D484" s="17">
        <f t="shared" si="13"/>
        <v>0.5170133367979407</v>
      </c>
    </row>
    <row r="485" spans="1:4" x14ac:dyDescent="0.35">
      <c r="A485" s="7">
        <f>returns_pnl[[#This Row],[price_date]]</f>
        <v>46212</v>
      </c>
      <c r="B485" s="24">
        <f>returns_pnl[[#This Row],[portfolio_simple_return]]</f>
        <v>3.7254108000000001E-2</v>
      </c>
      <c r="C485" s="17">
        <f t="shared" si="12"/>
        <v>3.27856349423176E-2</v>
      </c>
      <c r="D485" s="17">
        <f t="shared" si="13"/>
        <v>0.52045581979633104</v>
      </c>
    </row>
    <row r="486" spans="1:4" x14ac:dyDescent="0.35">
      <c r="A486" s="7">
        <f>returns_pnl[[#This Row],[price_date]]</f>
        <v>46213</v>
      </c>
      <c r="B486" s="24">
        <f>returns_pnl[[#This Row],[portfolio_simple_return]]</f>
        <v>-3.8360289999999999E-3</v>
      </c>
      <c r="C486" s="17">
        <f t="shared" si="12"/>
        <v>3.2808455471747454E-2</v>
      </c>
      <c r="D486" s="17">
        <f t="shared" si="13"/>
        <v>0.52081808447028044</v>
      </c>
    </row>
    <row r="487" spans="1:4" x14ac:dyDescent="0.35">
      <c r="A487" s="7">
        <f>returns_pnl[[#This Row],[price_date]]</f>
        <v>46216</v>
      </c>
      <c r="B487" s="24">
        <f>returns_pnl[[#This Row],[portfolio_simple_return]]</f>
        <v>-3.6070221999999999E-2</v>
      </c>
      <c r="C487" s="17">
        <f t="shared" si="12"/>
        <v>3.3252165334130182E-2</v>
      </c>
      <c r="D487" s="17">
        <f t="shared" si="13"/>
        <v>0.52786176017106878</v>
      </c>
    </row>
    <row r="488" spans="1:4" x14ac:dyDescent="0.35">
      <c r="A488" s="7">
        <f>returns_pnl[[#This Row],[price_date]]</f>
        <v>46217</v>
      </c>
      <c r="B488" s="24">
        <f>returns_pnl[[#This Row],[portfolio_simple_return]]</f>
        <v>1.2373426999999999E-2</v>
      </c>
      <c r="C488" s="17">
        <f t="shared" si="12"/>
        <v>3.3252583243040514E-2</v>
      </c>
      <c r="D488" s="17">
        <f t="shared" si="13"/>
        <v>0.52786839426935328</v>
      </c>
    </row>
    <row r="489" spans="1:4" x14ac:dyDescent="0.35">
      <c r="A489" s="7">
        <f>returns_pnl[[#This Row],[price_date]]</f>
        <v>46218</v>
      </c>
      <c r="B489" s="24">
        <f>returns_pnl[[#This Row],[portfolio_simple_return]]</f>
        <v>-2.4176664E-2</v>
      </c>
      <c r="C489" s="17">
        <f t="shared" si="12"/>
        <v>3.3420229095373843E-2</v>
      </c>
      <c r="D489" s="17">
        <f t="shared" si="13"/>
        <v>0.53052968967098602</v>
      </c>
    </row>
    <row r="490" spans="1:4" x14ac:dyDescent="0.35">
      <c r="A490" s="7">
        <f>returns_pnl[[#This Row],[price_date]]</f>
        <v>46219</v>
      </c>
      <c r="B490" s="24">
        <f>returns_pnl[[#This Row],[portfolio_simple_return]]</f>
        <v>-4.0157004000000003E-2</v>
      </c>
      <c r="C490" s="17">
        <f t="shared" si="12"/>
        <v>3.3927512228582389E-2</v>
      </c>
      <c r="D490" s="17">
        <f t="shared" si="13"/>
        <v>0.53858255975959068</v>
      </c>
    </row>
    <row r="491" spans="1:4" x14ac:dyDescent="0.35">
      <c r="A491" s="7">
        <f>returns_pnl[[#This Row],[price_date]]</f>
        <v>46220</v>
      </c>
      <c r="B491" s="24">
        <f>returns_pnl[[#This Row],[portfolio_simple_return]]</f>
        <v>-7.060312E-3</v>
      </c>
      <c r="C491" s="17">
        <f t="shared" si="12"/>
        <v>3.3951224111880313E-2</v>
      </c>
      <c r="D491" s="17">
        <f t="shared" si="13"/>
        <v>0.53895897423753047</v>
      </c>
    </row>
    <row r="492" spans="1:4" x14ac:dyDescent="0.35">
      <c r="A492" s="7">
        <f>returns_pnl[[#This Row],[price_date]]</f>
        <v>46223</v>
      </c>
      <c r="B492" s="24">
        <f>returns_pnl[[#This Row],[portfolio_simple_return]]</f>
        <v>1.2126463000000001E-2</v>
      </c>
      <c r="C492" s="17">
        <f t="shared" si="12"/>
        <v>3.3669588940447324E-2</v>
      </c>
      <c r="D492" s="17">
        <f t="shared" si="13"/>
        <v>0.53448815449316611</v>
      </c>
    </row>
    <row r="493" spans="1:4" x14ac:dyDescent="0.35">
      <c r="A493" s="7">
        <f>returns_pnl[[#This Row],[price_date]]</f>
        <v>46224</v>
      </c>
      <c r="B493" s="24">
        <f>returns_pnl[[#This Row],[portfolio_simple_return]]</f>
        <v>4.2853758999999998E-2</v>
      </c>
      <c r="C493" s="17">
        <f t="shared" si="12"/>
        <v>3.404679436328472E-2</v>
      </c>
      <c r="D493" s="17">
        <f t="shared" si="13"/>
        <v>0.54047610494524234</v>
      </c>
    </row>
    <row r="494" spans="1:4" x14ac:dyDescent="0.35">
      <c r="A494" s="7">
        <f>returns_pnl[[#This Row],[price_date]]</f>
        <v>46225</v>
      </c>
      <c r="B494" s="24">
        <f>returns_pnl[[#This Row],[portfolio_simple_return]]</f>
        <v>1.0244212000000001E-2</v>
      </c>
      <c r="C494" s="17">
        <f t="shared" si="12"/>
        <v>3.3965033521363194E-2</v>
      </c>
      <c r="D494" s="17">
        <f t="shared" si="13"/>
        <v>0.53917819181699667</v>
      </c>
    </row>
    <row r="495" spans="1:4" x14ac:dyDescent="0.35">
      <c r="A495" s="7">
        <f>returns_pnl[[#This Row],[price_date]]</f>
        <v>46226</v>
      </c>
      <c r="B495" s="24">
        <f>returns_pnl[[#This Row],[portfolio_simple_return]]</f>
        <v>-1.1340621E-2</v>
      </c>
      <c r="C495" s="17">
        <f t="shared" si="12"/>
        <v>3.3885117767159738E-2</v>
      </c>
      <c r="D495" s="17">
        <f t="shared" si="13"/>
        <v>0.53790956854824556</v>
      </c>
    </row>
    <row r="496" spans="1:4" x14ac:dyDescent="0.35">
      <c r="A496" s="7">
        <f>returns_pnl[[#This Row],[price_date]]</f>
        <v>46227</v>
      </c>
      <c r="B496" s="24">
        <f>returns_pnl[[#This Row],[portfolio_simple_return]]</f>
        <v>-3.3556988000000003E-2</v>
      </c>
      <c r="C496" s="17">
        <f t="shared" si="12"/>
        <v>3.4012591765620596E-2</v>
      </c>
      <c r="D496" s="17">
        <f t="shared" si="13"/>
        <v>0.53993315553957233</v>
      </c>
    </row>
    <row r="497" spans="1:4" x14ac:dyDescent="0.35">
      <c r="A497" s="7">
        <f>returns_pnl[[#This Row],[price_date]]</f>
        <v>46230</v>
      </c>
      <c r="B497" s="24">
        <f>returns_pnl[[#This Row],[portfolio_simple_return]]</f>
        <v>-1.5392562E-2</v>
      </c>
      <c r="C497" s="17">
        <f t="shared" si="12"/>
        <v>3.4004008298727469E-2</v>
      </c>
      <c r="D497" s="17">
        <f t="shared" si="13"/>
        <v>0.53979689722685653</v>
      </c>
    </row>
    <row r="498" spans="1:4" x14ac:dyDescent="0.35">
      <c r="A498" s="7">
        <f>returns_pnl[[#This Row],[price_date]]</f>
        <v>46231</v>
      </c>
      <c r="B498" s="24">
        <f>returns_pnl[[#This Row],[portfolio_simple_return]]</f>
        <v>-3.7452601000000002E-2</v>
      </c>
      <c r="C498" s="17">
        <f t="shared" si="12"/>
        <v>3.405410929206764E-2</v>
      </c>
      <c r="D498" s="17">
        <f t="shared" si="13"/>
        <v>0.54059222583974886</v>
      </c>
    </row>
    <row r="499" spans="1:4" x14ac:dyDescent="0.35">
      <c r="A499" s="7">
        <f>returns_pnl[[#This Row],[price_date]]</f>
        <v>46232</v>
      </c>
      <c r="B499" s="24">
        <f>returns_pnl[[#This Row],[portfolio_simple_return]]</f>
        <v>-3.5567036000000003E-2</v>
      </c>
      <c r="C499" s="17">
        <f t="shared" si="12"/>
        <v>3.4393632838296204E-2</v>
      </c>
      <c r="D499" s="17">
        <f t="shared" si="13"/>
        <v>0.54598199504517808</v>
      </c>
    </row>
    <row r="500" spans="1:4" x14ac:dyDescent="0.35">
      <c r="A500" s="7">
        <f>returns_pnl[[#This Row],[price_date]]</f>
        <v>46233</v>
      </c>
      <c r="B500" s="24">
        <f>returns_pnl[[#This Row],[portfolio_simple_return]]</f>
        <v>6.4265153000000005E-2</v>
      </c>
      <c r="C500" s="17">
        <f t="shared" si="12"/>
        <v>3.5247226135574627E-2</v>
      </c>
      <c r="D500" s="17">
        <f t="shared" si="13"/>
        <v>0.55953236855752009</v>
      </c>
    </row>
    <row r="501" spans="1:4" x14ac:dyDescent="0.35">
      <c r="A501" s="7">
        <f>returns_pnl[[#This Row],[price_date]]</f>
        <v>46234</v>
      </c>
      <c r="B501" s="24">
        <f>returns_pnl[[#This Row],[portfolio_simple_return]]</f>
        <v>-4.20364E-4</v>
      </c>
      <c r="C501" s="17">
        <f t="shared" si="12"/>
        <v>3.5163254860567851E-2</v>
      </c>
      <c r="D501" s="17">
        <f t="shared" si="13"/>
        <v>0.55819936589187436</v>
      </c>
    </row>
    <row r="502" spans="1:4" x14ac:dyDescent="0.35">
      <c r="A502" s="1"/>
    </row>
    <row r="503" spans="1:4" x14ac:dyDescent="0.35">
      <c r="A503" s="1"/>
    </row>
    <row r="504" spans="1:4" x14ac:dyDescent="0.35">
      <c r="A504" s="1"/>
    </row>
    <row r="505" spans="1:4" x14ac:dyDescent="0.35">
      <c r="A505" s="1"/>
    </row>
    <row r="506" spans="1:4" x14ac:dyDescent="0.35">
      <c r="A506" s="1"/>
    </row>
    <row r="507" spans="1:4" x14ac:dyDescent="0.35">
      <c r="A507" s="1"/>
    </row>
    <row r="508" spans="1:4" x14ac:dyDescent="0.35">
      <c r="A508" s="1"/>
    </row>
    <row r="509" spans="1:4" x14ac:dyDescent="0.35">
      <c r="A509" s="1"/>
    </row>
    <row r="510" spans="1:4" x14ac:dyDescent="0.35">
      <c r="A510" s="1"/>
    </row>
    <row r="511" spans="1:4" x14ac:dyDescent="0.35">
      <c r="A511" s="1"/>
    </row>
    <row r="512" spans="1:4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1"/>
    </row>
    <row r="702" spans="1:1" x14ac:dyDescent="0.35">
      <c r="A702" s="1"/>
    </row>
    <row r="703" spans="1:1" x14ac:dyDescent="0.35">
      <c r="A703" s="1"/>
    </row>
    <row r="704" spans="1:1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935F-D874-4D53-A2A0-54D31328346A}">
  <dimension ref="A1:AY543"/>
  <sheetViews>
    <sheetView topLeftCell="AR1" zoomScale="77" zoomScaleNormal="100" workbookViewId="0">
      <selection activeCell="AX69" sqref="AX69"/>
    </sheetView>
  </sheetViews>
  <sheetFormatPr defaultRowHeight="14.5" x14ac:dyDescent="0.35"/>
  <cols>
    <col min="1" max="1" width="12.453125" bestFit="1" customWidth="1"/>
    <col min="2" max="2" width="21.1796875" bestFit="1" customWidth="1"/>
    <col min="3" max="3" width="22.36328125" bestFit="1" customWidth="1"/>
    <col min="4" max="4" width="21.36328125" bestFit="1" customWidth="1"/>
    <col min="5" max="5" width="27.54296875" bestFit="1" customWidth="1"/>
    <col min="6" max="6" width="37.26953125" bestFit="1" customWidth="1"/>
    <col min="17" max="17" width="12.453125" bestFit="1" customWidth="1"/>
    <col min="18" max="19" width="9.36328125" bestFit="1" customWidth="1"/>
    <col min="20" max="20" width="8.54296875" bestFit="1" customWidth="1"/>
    <col min="21" max="21" width="9" bestFit="1" customWidth="1"/>
    <col min="22" max="22" width="9.36328125" bestFit="1" customWidth="1"/>
    <col min="23" max="23" width="8.54296875" bestFit="1" customWidth="1"/>
    <col min="25" max="25" width="11.90625" bestFit="1" customWidth="1"/>
    <col min="26" max="26" width="18.26953125" bestFit="1" customWidth="1"/>
    <col min="27" max="27" width="16.453125" bestFit="1" customWidth="1"/>
    <col min="28" max="28" width="15.81640625" bestFit="1" customWidth="1"/>
    <col min="29" max="29" width="17.81640625" bestFit="1" customWidth="1"/>
    <col min="30" max="30" width="13.26953125" customWidth="1"/>
    <col min="31" max="31" width="12.26953125" customWidth="1"/>
    <col min="32" max="32" width="18.08984375" bestFit="1" customWidth="1"/>
    <col min="33" max="33" width="17.6328125" bestFit="1" customWidth="1"/>
    <col min="34" max="34" width="19.54296875" bestFit="1" customWidth="1"/>
    <col min="35" max="35" width="15" customWidth="1"/>
    <col min="36" max="36" width="11.90625" bestFit="1" customWidth="1"/>
    <col min="37" max="37" width="15.54296875" bestFit="1" customWidth="1"/>
    <col min="38" max="38" width="17.6328125" bestFit="1" customWidth="1"/>
    <col min="39" max="39" width="13.08984375" bestFit="1" customWidth="1"/>
    <col min="40" max="40" width="11.90625" bestFit="1" customWidth="1"/>
    <col min="41" max="41" width="17.26953125" bestFit="1" customWidth="1"/>
    <col min="42" max="42" width="12.90625" customWidth="1"/>
    <col min="43" max="43" width="11.90625" bestFit="1" customWidth="1"/>
    <col min="44" max="44" width="14.54296875" customWidth="1"/>
    <col min="45" max="45" width="11.90625" bestFit="1" customWidth="1"/>
    <col min="46" max="46" width="11.90625" customWidth="1"/>
    <col min="47" max="47" width="11.36328125" bestFit="1" customWidth="1"/>
    <col min="48" max="48" width="35" bestFit="1" customWidth="1"/>
    <col min="49" max="49" width="42.81640625" bestFit="1" customWidth="1"/>
    <col min="50" max="50" width="25.90625" bestFit="1" customWidth="1"/>
    <col min="51" max="51" width="33.1796875" customWidth="1"/>
  </cols>
  <sheetData>
    <row r="1" spans="1:51" x14ac:dyDescent="0.35">
      <c r="A1" s="4" t="s">
        <v>97</v>
      </c>
      <c r="B1" s="4" t="s">
        <v>117</v>
      </c>
      <c r="C1" s="4" t="s">
        <v>123</v>
      </c>
      <c r="D1" s="4" t="s">
        <v>124</v>
      </c>
      <c r="E1" s="4" t="s">
        <v>125</v>
      </c>
      <c r="F1" s="4" t="s">
        <v>127</v>
      </c>
      <c r="G1" t="s">
        <v>126</v>
      </c>
      <c r="Q1" s="4" t="s">
        <v>97</v>
      </c>
      <c r="R1" s="4" t="s">
        <v>6</v>
      </c>
      <c r="S1" s="4" t="s">
        <v>7</v>
      </c>
      <c r="T1" s="4" t="s">
        <v>8</v>
      </c>
      <c r="U1" s="4" t="s">
        <v>9</v>
      </c>
      <c r="V1" s="4" t="s">
        <v>10</v>
      </c>
      <c r="W1" s="4" t="s">
        <v>11</v>
      </c>
      <c r="Y1" s="4" t="s">
        <v>142</v>
      </c>
      <c r="Z1" s="4" t="s">
        <v>144</v>
      </c>
      <c r="AA1" s="4" t="s">
        <v>143</v>
      </c>
      <c r="AB1" s="4" t="s">
        <v>145</v>
      </c>
      <c r="AC1" s="4" t="s">
        <v>146</v>
      </c>
      <c r="AD1" s="4" t="s">
        <v>147</v>
      </c>
      <c r="AE1" s="4" t="s">
        <v>148</v>
      </c>
      <c r="AF1" s="4" t="s">
        <v>149</v>
      </c>
      <c r="AG1" s="4" t="s">
        <v>150</v>
      </c>
      <c r="AH1" s="4" t="s">
        <v>151</v>
      </c>
      <c r="AI1" s="4" t="s">
        <v>152</v>
      </c>
      <c r="AJ1" s="4" t="s">
        <v>153</v>
      </c>
      <c r="AK1" s="4" t="s">
        <v>154</v>
      </c>
      <c r="AL1" s="4" t="s">
        <v>155</v>
      </c>
      <c r="AM1" s="4" t="s">
        <v>156</v>
      </c>
      <c r="AN1" s="4" t="s">
        <v>157</v>
      </c>
      <c r="AO1" s="4" t="s">
        <v>166</v>
      </c>
      <c r="AP1" s="4" t="s">
        <v>158</v>
      </c>
      <c r="AQ1" s="4" t="s">
        <v>159</v>
      </c>
      <c r="AR1" s="4" t="s">
        <v>160</v>
      </c>
      <c r="AS1" s="54" t="s">
        <v>161</v>
      </c>
      <c r="AT1" s="104"/>
      <c r="AU1" s="7" t="s">
        <v>97</v>
      </c>
      <c r="AV1" s="4" t="s">
        <v>162</v>
      </c>
      <c r="AW1" s="4" t="s">
        <v>163</v>
      </c>
      <c r="AX1" s="4" t="s">
        <v>164</v>
      </c>
      <c r="AY1" s="4" t="s">
        <v>165</v>
      </c>
    </row>
    <row r="2" spans="1:51" hidden="1" x14ac:dyDescent="0.35">
      <c r="A2" s="7">
        <f>returns_pnl[[#This Row],[price_date]]</f>
        <v>45506</v>
      </c>
      <c r="B2" s="24">
        <f>returns_pnl[[#This Row],[portfolio_simple_return]]</f>
        <v>-2.98918E-2</v>
      </c>
      <c r="C2" s="4"/>
      <c r="D2" s="4"/>
      <c r="E2" s="4"/>
      <c r="F2" s="4"/>
      <c r="G2">
        <v>0.94</v>
      </c>
      <c r="Q2" s="7">
        <v>45506</v>
      </c>
      <c r="R2" s="25">
        <v>-3.0179600000000001E-4</v>
      </c>
      <c r="S2" s="25">
        <v>-2.1765745999999999E-2</v>
      </c>
      <c r="T2" s="25">
        <v>-6.5948206999999995E-2</v>
      </c>
      <c r="U2" s="25">
        <v>-3.3612032E-2</v>
      </c>
      <c r="V2" s="25">
        <v>-6.0418648999999998E-2</v>
      </c>
      <c r="W2" s="25">
        <v>2.4442520000000001E-3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54"/>
      <c r="AT2" s="104"/>
      <c r="AU2" s="7">
        <v>45506</v>
      </c>
      <c r="AV2" s="4"/>
      <c r="AW2" s="4"/>
      <c r="AX2" s="4"/>
      <c r="AY2" s="4"/>
    </row>
    <row r="3" spans="1:51" hidden="1" x14ac:dyDescent="0.35">
      <c r="A3" s="7">
        <f>returns_pnl[[#This Row],[price_date]]</f>
        <v>45509</v>
      </c>
      <c r="B3" s="24">
        <f>returns_pnl[[#This Row],[portfolio_simple_return]]</f>
        <v>-2.0305628999999999E-2</v>
      </c>
      <c r="C3" s="4"/>
      <c r="D3" s="4"/>
      <c r="E3" s="4"/>
      <c r="F3" s="4"/>
      <c r="Q3" s="7">
        <v>45509</v>
      </c>
      <c r="R3" s="25">
        <v>1.7509434000000001E-2</v>
      </c>
      <c r="S3" s="25">
        <v>-1.2098456E-2</v>
      </c>
      <c r="T3" s="25">
        <v>-2.7380747E-2</v>
      </c>
      <c r="U3" s="25">
        <v>-3.6297640999999999E-2</v>
      </c>
      <c r="V3" s="25">
        <v>-2.6666667000000002E-2</v>
      </c>
      <c r="W3" s="25">
        <v>-3.8037361999999998E-2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54"/>
      <c r="AT3" s="104"/>
      <c r="AU3" s="7">
        <v>45509</v>
      </c>
      <c r="AV3" s="4"/>
      <c r="AW3" s="4"/>
      <c r="AX3" s="4"/>
      <c r="AY3" s="4"/>
    </row>
    <row r="4" spans="1:51" hidden="1" x14ac:dyDescent="0.35">
      <c r="A4" s="7">
        <f>returns_pnl[[#This Row],[price_date]]</f>
        <v>45510</v>
      </c>
      <c r="B4" s="24">
        <f>returns_pnl[[#This Row],[portfolio_simple_return]]</f>
        <v>6.2056619999999998E-3</v>
      </c>
      <c r="C4" s="4"/>
      <c r="D4" s="4"/>
      <c r="E4" s="4"/>
      <c r="F4" s="4"/>
      <c r="Q4" s="7">
        <v>45510</v>
      </c>
      <c r="R4" s="25">
        <v>-3.4416258999999998E-2</v>
      </c>
      <c r="S4" s="25">
        <v>1.2950451E-2</v>
      </c>
      <c r="T4" s="25">
        <v>2.3016997000000001E-2</v>
      </c>
      <c r="U4" s="25">
        <v>2.3114826000000002E-2</v>
      </c>
      <c r="V4" s="25">
        <v>9.5370209999999997E-3</v>
      </c>
      <c r="W4" s="25">
        <v>7.0971769999999997E-3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54"/>
      <c r="AT4" s="104"/>
      <c r="AU4" s="7">
        <v>45510</v>
      </c>
      <c r="AV4" s="4"/>
      <c r="AW4" s="4"/>
      <c r="AX4" s="4"/>
      <c r="AY4" s="4"/>
    </row>
    <row r="5" spans="1:51" hidden="1" x14ac:dyDescent="0.35">
      <c r="A5" s="7">
        <f>returns_pnl[[#This Row],[price_date]]</f>
        <v>45511</v>
      </c>
      <c r="B5" s="24">
        <f>returns_pnl[[#This Row],[portfolio_simple_return]]</f>
        <v>-2.3909427E-2</v>
      </c>
      <c r="C5" s="4"/>
      <c r="D5" s="4"/>
      <c r="E5" s="4"/>
      <c r="F5" s="4"/>
      <c r="Q5" s="7">
        <v>45511</v>
      </c>
      <c r="R5" s="25">
        <v>-1.1599323999999999E-2</v>
      </c>
      <c r="S5" s="25">
        <v>-5.3154529999999998E-2</v>
      </c>
      <c r="T5" s="25">
        <v>-1.0038076E-2</v>
      </c>
      <c r="U5" s="25">
        <v>-2.6526134999999999E-2</v>
      </c>
      <c r="V5" s="25">
        <v>-3.5554792000000002E-2</v>
      </c>
      <c r="W5" s="25">
        <v>-6.7373959999999997E-3</v>
      </c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54"/>
      <c r="AT5" s="104"/>
      <c r="AU5" s="7">
        <v>45511</v>
      </c>
      <c r="AV5" s="4"/>
      <c r="AW5" s="4"/>
      <c r="AX5" s="4"/>
      <c r="AY5" s="4"/>
    </row>
    <row r="6" spans="1:51" hidden="1" x14ac:dyDescent="0.35">
      <c r="A6" s="7">
        <f>returns_pnl[[#This Row],[price_date]]</f>
        <v>45512</v>
      </c>
      <c r="B6" s="24">
        <f>returns_pnl[[#This Row],[portfolio_simple_return]]</f>
        <v>5.7259207999999999E-2</v>
      </c>
      <c r="C6" s="4"/>
      <c r="D6" s="4"/>
      <c r="E6" s="4"/>
      <c r="F6" s="4"/>
      <c r="Q6" s="7">
        <v>45512</v>
      </c>
      <c r="R6" s="25">
        <v>5.9454418000000002E-2</v>
      </c>
      <c r="S6" s="25">
        <v>6.9494386000000005E-2</v>
      </c>
      <c r="T6" s="25">
        <v>2.0716782999999999E-2</v>
      </c>
      <c r="U6" s="25">
        <v>9.4762607999999998E-2</v>
      </c>
      <c r="V6" s="25">
        <v>8.9225288999999999E-2</v>
      </c>
      <c r="W6" s="25">
        <v>1.2903477E-2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54"/>
      <c r="AT6" s="104"/>
      <c r="AU6" s="7">
        <v>45512</v>
      </c>
      <c r="AV6" s="4"/>
      <c r="AW6" s="4"/>
      <c r="AX6" s="4"/>
      <c r="AY6" s="4"/>
    </row>
    <row r="7" spans="1:51" hidden="1" x14ac:dyDescent="0.35">
      <c r="A7" s="7">
        <f>returns_pnl[[#This Row],[price_date]]</f>
        <v>45513</v>
      </c>
      <c r="B7" s="24">
        <f>returns_pnl[[#This Row],[portfolio_simple_return]]</f>
        <v>1.0938890999999999E-2</v>
      </c>
      <c r="C7" s="4"/>
      <c r="D7" s="4"/>
      <c r="E7" s="4"/>
      <c r="F7" s="4"/>
      <c r="Q7" s="7">
        <v>45513</v>
      </c>
      <c r="R7" s="25">
        <v>-1.5038146E-2</v>
      </c>
      <c r="S7" s="25">
        <v>1.7291066000000001E-2</v>
      </c>
      <c r="T7" s="25">
        <v>1.8455083000000001E-2</v>
      </c>
      <c r="U7" s="25">
        <v>5.4855615000000003E-2</v>
      </c>
      <c r="V7" s="25">
        <v>-9.8103340000000004E-3</v>
      </c>
      <c r="W7" s="25">
        <v>-2.6940699999999999E-4</v>
      </c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54"/>
      <c r="AT7" s="104"/>
      <c r="AU7" s="7">
        <v>45513</v>
      </c>
      <c r="AV7" s="4"/>
      <c r="AW7" s="4"/>
      <c r="AX7" s="4"/>
      <c r="AY7" s="4"/>
    </row>
    <row r="8" spans="1:51" hidden="1" x14ac:dyDescent="0.35">
      <c r="A8" s="7">
        <f>returns_pnl[[#This Row],[price_date]]</f>
        <v>45516</v>
      </c>
      <c r="B8" s="24">
        <f>returns_pnl[[#This Row],[portfolio_simple_return]]</f>
        <v>1.513824E-3</v>
      </c>
      <c r="C8" s="4"/>
      <c r="D8" s="4"/>
      <c r="E8" s="4"/>
      <c r="F8" s="4"/>
      <c r="Q8" s="7">
        <v>45516</v>
      </c>
      <c r="R8" s="25">
        <v>1.8619199999999999E-2</v>
      </c>
      <c r="S8" s="25">
        <v>2.4281670000000002E-3</v>
      </c>
      <c r="T8" s="25">
        <v>-3.363464E-3</v>
      </c>
      <c r="U8" s="25">
        <v>-8.1867940000000007E-3</v>
      </c>
      <c r="V8" s="25">
        <v>-8.2562800000000002E-4</v>
      </c>
      <c r="W8" s="25">
        <v>5.0046200000000002E-4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54"/>
      <c r="AT8" s="104"/>
      <c r="AU8" s="7">
        <v>45516</v>
      </c>
      <c r="AV8" s="4"/>
      <c r="AW8" s="4"/>
      <c r="AX8" s="4"/>
      <c r="AY8" s="4"/>
    </row>
    <row r="9" spans="1:51" hidden="1" x14ac:dyDescent="0.35">
      <c r="A9" s="7">
        <f>returns_pnl[[#This Row],[price_date]]</f>
        <v>45517</v>
      </c>
      <c r="B9" s="24">
        <f>returns_pnl[[#This Row],[portfolio_simple_return]]</f>
        <v>2.9560735000000001E-2</v>
      </c>
      <c r="C9" s="4"/>
      <c r="D9" s="4"/>
      <c r="E9" s="4"/>
      <c r="F9" s="4"/>
      <c r="Q9" s="7">
        <v>45517</v>
      </c>
      <c r="R9" s="25">
        <v>3.1878336E-2</v>
      </c>
      <c r="S9" s="25">
        <v>5.0733413999999998E-2</v>
      </c>
      <c r="T9" s="25">
        <v>8.1839270000000006E-3</v>
      </c>
      <c r="U9" s="25">
        <v>2.6764513E-2</v>
      </c>
      <c r="V9" s="25">
        <v>5.8502726999999997E-2</v>
      </c>
      <c r="W9" s="25">
        <v>9.2346799999999999E-4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54"/>
      <c r="AT9" s="104"/>
      <c r="AU9" s="7">
        <v>45517</v>
      </c>
      <c r="AV9" s="4"/>
      <c r="AW9" s="4"/>
      <c r="AX9" s="4"/>
      <c r="AY9" s="4"/>
    </row>
    <row r="10" spans="1:51" hidden="1" x14ac:dyDescent="0.35">
      <c r="A10" s="7">
        <f>returns_pnl[[#This Row],[price_date]]</f>
        <v>45518</v>
      </c>
      <c r="B10" s="24">
        <f>returns_pnl[[#This Row],[portfolio_simple_return]]</f>
        <v>8.8648909999999997E-3</v>
      </c>
      <c r="C10" s="4"/>
      <c r="D10" s="4"/>
      <c r="E10" s="4"/>
      <c r="F10" s="4"/>
      <c r="Q10" s="7">
        <v>45518</v>
      </c>
      <c r="R10" s="25">
        <v>-2.6925529999999999E-3</v>
      </c>
      <c r="S10" s="25">
        <v>9.797643E-3</v>
      </c>
      <c r="T10" s="25">
        <v>1.9958994000000001E-2</v>
      </c>
      <c r="U10" s="25">
        <v>2.6022796000000001E-2</v>
      </c>
      <c r="V10" s="25">
        <v>-4.0593290000000004E-3</v>
      </c>
      <c r="W10" s="25">
        <v>3.882674E-3</v>
      </c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54"/>
      <c r="AT10" s="104"/>
      <c r="AU10" s="7">
        <v>45518</v>
      </c>
      <c r="AV10" s="4"/>
      <c r="AW10" s="4"/>
      <c r="AX10" s="4"/>
      <c r="AY10" s="4"/>
    </row>
    <row r="11" spans="1:51" hidden="1" x14ac:dyDescent="0.35">
      <c r="A11" s="7">
        <f>returns_pnl[[#This Row],[price_date]]</f>
        <v>45519</v>
      </c>
      <c r="B11" s="24">
        <f>returns_pnl[[#This Row],[portfolio_simple_return]]</f>
        <v>3.8418720000000003E-2</v>
      </c>
      <c r="C11" s="4"/>
      <c r="D11" s="4"/>
      <c r="E11" s="4"/>
      <c r="F11" s="4"/>
      <c r="Q11" s="7">
        <v>45519</v>
      </c>
      <c r="R11" s="25">
        <v>4.6962700000000003E-2</v>
      </c>
      <c r="S11" s="25">
        <v>5.3522735000000002E-2</v>
      </c>
      <c r="T11" s="25">
        <v>2.3547752000000002E-2</v>
      </c>
      <c r="U11" s="25">
        <v>-1.07333E-4</v>
      </c>
      <c r="V11" s="25">
        <v>8.6847467999999997E-2</v>
      </c>
      <c r="W11" s="25">
        <v>2.1674197999999999E-2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54"/>
      <c r="AT11" s="104"/>
      <c r="AU11" s="7">
        <v>45519</v>
      </c>
      <c r="AV11" s="4"/>
      <c r="AW11" s="4"/>
      <c r="AX11" s="4"/>
      <c r="AY11" s="4"/>
    </row>
    <row r="12" spans="1:51" hidden="1" x14ac:dyDescent="0.35">
      <c r="A12" s="7">
        <f>returns_pnl[[#This Row],[price_date]]</f>
        <v>45520</v>
      </c>
      <c r="B12" s="24">
        <f>returns_pnl[[#This Row],[portfolio_simple_return]]</f>
        <v>9.0575400000000004E-4</v>
      </c>
      <c r="C12" s="4"/>
      <c r="D12" s="4"/>
      <c r="E12" s="4"/>
      <c r="F12" s="4"/>
      <c r="Q12" s="7">
        <v>45520</v>
      </c>
      <c r="R12" s="25">
        <v>8.1433229999999992E-3</v>
      </c>
      <c r="S12" s="25">
        <v>-2.4679469999999998E-3</v>
      </c>
      <c r="T12" s="25">
        <v>8.8577150000000004E-3</v>
      </c>
      <c r="U12" s="25">
        <v>-1.0154791E-2</v>
      </c>
      <c r="V12" s="25">
        <v>-1.4423800000000001E-4</v>
      </c>
      <c r="W12" s="25">
        <v>2.173913E-3</v>
      </c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54"/>
      <c r="AT12" s="104"/>
      <c r="AU12" s="7">
        <v>45520</v>
      </c>
      <c r="AV12" s="4"/>
      <c r="AW12" s="4"/>
      <c r="AX12" s="4"/>
      <c r="AY12" s="4"/>
    </row>
    <row r="13" spans="1:51" hidden="1" x14ac:dyDescent="0.35">
      <c r="A13" s="7">
        <f>returns_pnl[[#This Row],[price_date]]</f>
        <v>45523</v>
      </c>
      <c r="B13" s="24">
        <f>returns_pnl[[#This Row],[portfolio_simple_return]]</f>
        <v>1.5004267E-2</v>
      </c>
      <c r="C13" s="4"/>
      <c r="D13" s="4"/>
      <c r="E13" s="4"/>
      <c r="F13" s="4"/>
      <c r="Q13" s="7">
        <v>45523</v>
      </c>
      <c r="R13" s="25">
        <v>4.5234248999999997E-2</v>
      </c>
      <c r="S13" s="25">
        <v>1.2008207E-2</v>
      </c>
      <c r="T13" s="25">
        <v>9.2964129999999999E-3</v>
      </c>
      <c r="U13" s="25">
        <v>-3.3618199999999997E-4</v>
      </c>
      <c r="V13" s="25">
        <v>2.4812463999999999E-2</v>
      </c>
      <c r="W13" s="25">
        <v>-3.4033959999999999E-3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54"/>
      <c r="AT13" s="104"/>
      <c r="AU13" s="7">
        <v>45523</v>
      </c>
      <c r="AV13" s="4"/>
      <c r="AW13" s="4"/>
      <c r="AX13" s="4"/>
      <c r="AY13" s="4"/>
    </row>
    <row r="14" spans="1:51" hidden="1" x14ac:dyDescent="0.35">
      <c r="A14" s="7">
        <f>returns_pnl[[#This Row],[price_date]]</f>
        <v>45524</v>
      </c>
      <c r="B14" s="24">
        <f>returns_pnl[[#This Row],[portfolio_simple_return]]</f>
        <v>9.9565200000000008E-4</v>
      </c>
      <c r="C14" s="4"/>
      <c r="D14" s="4"/>
      <c r="E14" s="4"/>
      <c r="F14" s="4"/>
      <c r="Q14" s="7">
        <v>45524</v>
      </c>
      <c r="R14" s="25">
        <v>7.2127770000000001E-3</v>
      </c>
      <c r="S14" s="25">
        <v>-1.0494306E-2</v>
      </c>
      <c r="T14" s="25">
        <v>-3.8181460000000001E-3</v>
      </c>
      <c r="U14" s="25">
        <v>3.0548595000000001E-2</v>
      </c>
      <c r="V14" s="25">
        <v>-2.2944820000000001E-2</v>
      </c>
      <c r="W14" s="25">
        <v>5.8918449999999997E-3</v>
      </c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54"/>
      <c r="AT14" s="104"/>
      <c r="AU14" s="7">
        <v>45524</v>
      </c>
      <c r="AV14" s="4"/>
      <c r="AW14" s="4"/>
      <c r="AX14" s="4"/>
      <c r="AY14" s="4"/>
    </row>
    <row r="15" spans="1:51" hidden="1" x14ac:dyDescent="0.35">
      <c r="A15" s="7">
        <f>returns_pnl[[#This Row],[price_date]]</f>
        <v>45525</v>
      </c>
      <c r="B15" s="24">
        <f>returns_pnl[[#This Row],[portfolio_simple_return]]</f>
        <v>2.4062879999999999E-3</v>
      </c>
      <c r="C15" s="4"/>
      <c r="D15" s="4"/>
      <c r="E15" s="4"/>
      <c r="F15" s="4"/>
      <c r="Q15" s="7">
        <v>45525</v>
      </c>
      <c r="R15" s="25">
        <v>9.0153449999999993E-3</v>
      </c>
      <c r="S15" s="25">
        <v>-1.0244049999999999E-3</v>
      </c>
      <c r="T15" s="25">
        <v>-2.6789948000000001E-2</v>
      </c>
      <c r="U15" s="25">
        <v>2.1053299999999999E-3</v>
      </c>
      <c r="V15" s="25">
        <v>2.7805791999999999E-2</v>
      </c>
      <c r="W15" s="25">
        <v>5.9692600000000001E-4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54"/>
      <c r="AT15" s="104"/>
      <c r="AU15" s="7">
        <v>45525</v>
      </c>
      <c r="AV15" s="4"/>
      <c r="AW15" s="4"/>
      <c r="AX15" s="4"/>
      <c r="AY15" s="4"/>
    </row>
    <row r="16" spans="1:51" hidden="1" x14ac:dyDescent="0.35">
      <c r="A16" s="7">
        <f>returns_pnl[[#This Row],[price_date]]</f>
        <v>45526</v>
      </c>
      <c r="B16" s="24">
        <f>returns_pnl[[#This Row],[portfolio_simple_return]]</f>
        <v>-1.5840157000000001E-2</v>
      </c>
      <c r="C16" s="4"/>
      <c r="D16" s="4"/>
      <c r="E16" s="4"/>
      <c r="F16" s="4"/>
      <c r="Q16" s="7">
        <v>45526</v>
      </c>
      <c r="R16" s="25">
        <v>-3.8717445000000003E-2</v>
      </c>
      <c r="S16" s="25">
        <v>-2.0750391999999999E-2</v>
      </c>
      <c r="T16" s="25">
        <v>5.92773E-3</v>
      </c>
      <c r="U16" s="25">
        <v>2.310997E-3</v>
      </c>
      <c r="V16" s="25">
        <v>-3.7566583000000001E-2</v>
      </c>
      <c r="W16" s="25">
        <v>-9.6942600000000001E-4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54"/>
      <c r="AT16" s="104"/>
      <c r="AU16" s="7">
        <v>45526</v>
      </c>
      <c r="AV16" s="4"/>
      <c r="AW16" s="4"/>
      <c r="AX16" s="4"/>
      <c r="AY16" s="4"/>
    </row>
    <row r="17" spans="1:51" hidden="1" x14ac:dyDescent="0.35">
      <c r="A17" s="7">
        <f>returns_pnl[[#This Row],[price_date]]</f>
        <v>45527</v>
      </c>
      <c r="B17" s="24">
        <f>returns_pnl[[#This Row],[portfolio_simple_return]]</f>
        <v>1.7421802E-2</v>
      </c>
      <c r="C17" s="4"/>
      <c r="D17" s="4"/>
      <c r="E17" s="4"/>
      <c r="F17" s="4"/>
      <c r="Q17" s="7">
        <v>45527</v>
      </c>
      <c r="R17" s="25">
        <v>2.1621622E-2</v>
      </c>
      <c r="S17" s="25">
        <v>2.4762843E-2</v>
      </c>
      <c r="T17" s="25">
        <v>1.4288021E-2</v>
      </c>
      <c r="U17" s="25">
        <v>-1.498685E-3</v>
      </c>
      <c r="V17" s="25">
        <v>4.6315176E-2</v>
      </c>
      <c r="W17" s="25">
        <v>-1.866089E-3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54"/>
      <c r="AT17" s="104"/>
      <c r="AU17" s="7">
        <v>45527</v>
      </c>
      <c r="AV17" s="4"/>
      <c r="AW17" s="4"/>
      <c r="AX17" s="4"/>
      <c r="AY17" s="4"/>
    </row>
    <row r="18" spans="1:51" hidden="1" x14ac:dyDescent="0.35">
      <c r="A18" s="7">
        <f>returns_pnl[[#This Row],[price_date]]</f>
        <v>45530</v>
      </c>
      <c r="B18" s="24">
        <f>returns_pnl[[#This Row],[portfolio_simple_return]]</f>
        <v>-1.8271595000000002E-2</v>
      </c>
      <c r="C18" s="4"/>
      <c r="D18" s="4"/>
      <c r="E18" s="4"/>
      <c r="F18" s="4"/>
      <c r="Q18" s="7">
        <v>45530</v>
      </c>
      <c r="R18" s="25">
        <v>-3.2197703000000001E-2</v>
      </c>
      <c r="S18" s="25">
        <v>-4.0514546999999998E-2</v>
      </c>
      <c r="T18" s="25">
        <v>1.0266614E-2</v>
      </c>
      <c r="U18" s="25">
        <v>-2.319626E-3</v>
      </c>
      <c r="V18" s="25">
        <v>-4.2037862000000002E-2</v>
      </c>
      <c r="W18" s="25">
        <v>2.8791509999999999E-3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54"/>
      <c r="AT18" s="104"/>
      <c r="AU18" s="7">
        <v>45530</v>
      </c>
      <c r="AV18" s="4"/>
      <c r="AW18" s="4"/>
      <c r="AX18" s="4"/>
      <c r="AY18" s="4"/>
    </row>
    <row r="19" spans="1:51" hidden="1" x14ac:dyDescent="0.35">
      <c r="A19" s="7">
        <f>returns_pnl[[#This Row],[price_date]]</f>
        <v>45531</v>
      </c>
      <c r="B19" s="24">
        <f>returns_pnl[[#This Row],[portfolio_simple_return]]</f>
        <v>7.530035E-3</v>
      </c>
      <c r="C19" s="4"/>
      <c r="D19" s="4"/>
      <c r="E19" s="4"/>
      <c r="F19" s="4"/>
      <c r="Q19" s="7">
        <v>45531</v>
      </c>
      <c r="R19" s="25">
        <v>3.400227E-3</v>
      </c>
      <c r="S19" s="25">
        <v>1.1088835999999999E-2</v>
      </c>
      <c r="T19" s="25">
        <v>4.5296989999999999E-3</v>
      </c>
      <c r="U19" s="25">
        <v>4.1555760000000002E-3</v>
      </c>
      <c r="V19" s="25">
        <v>1.2932287000000001E-2</v>
      </c>
      <c r="W19" s="25">
        <v>9.3583390000000002E-3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54"/>
      <c r="AT19" s="104"/>
      <c r="AU19" s="7">
        <v>45531</v>
      </c>
      <c r="AV19" s="4"/>
      <c r="AW19" s="4"/>
      <c r="AX19" s="4"/>
      <c r="AY19" s="4"/>
    </row>
    <row r="20" spans="1:51" hidden="1" x14ac:dyDescent="0.35">
      <c r="A20" s="7">
        <f>returns_pnl[[#This Row],[price_date]]</f>
        <v>45532</v>
      </c>
      <c r="B20" s="24">
        <f>returns_pnl[[#This Row],[portfolio_simple_return]]</f>
        <v>-1.1841910000000001E-2</v>
      </c>
      <c r="C20" s="4"/>
      <c r="D20" s="4"/>
      <c r="E20" s="4"/>
      <c r="F20" s="4"/>
      <c r="Q20" s="7">
        <v>45532</v>
      </c>
      <c r="R20" s="25">
        <v>-2.7508306E-2</v>
      </c>
      <c r="S20" s="25">
        <v>-1.9889707999999999E-2</v>
      </c>
      <c r="T20" s="25">
        <v>8.0774809999999992E-3</v>
      </c>
      <c r="U20" s="25">
        <v>-5.8042079999999999E-3</v>
      </c>
      <c r="V20" s="25">
        <v>-1.8218333E-2</v>
      </c>
      <c r="W20" s="25">
        <v>-5.6515960000000001E-3</v>
      </c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54"/>
      <c r="AT20" s="104"/>
      <c r="AU20" s="7">
        <v>45532</v>
      </c>
      <c r="AV20" s="4"/>
      <c r="AW20" s="4"/>
      <c r="AX20" s="4"/>
      <c r="AY20" s="4"/>
    </row>
    <row r="21" spans="1:51" hidden="1" x14ac:dyDescent="0.35">
      <c r="A21" s="7">
        <f>returns_pnl[[#This Row],[price_date]]</f>
        <v>45533</v>
      </c>
      <c r="B21" s="24">
        <f>returns_pnl[[#This Row],[portfolio_simple_return]]</f>
        <v>4.196969E-3</v>
      </c>
      <c r="C21" s="4"/>
      <c r="D21" s="4"/>
      <c r="E21" s="4"/>
      <c r="F21" s="4"/>
      <c r="Q21" s="7">
        <v>45533</v>
      </c>
      <c r="R21" s="25">
        <v>-5.9442469999999997E-3</v>
      </c>
      <c r="S21" s="25">
        <v>-7.9023900000000005E-3</v>
      </c>
      <c r="T21" s="25">
        <v>1.0696643E-2</v>
      </c>
      <c r="U21" s="25">
        <v>-9.2102769999999994E-3</v>
      </c>
      <c r="V21" s="25">
        <v>2.0455873999999999E-2</v>
      </c>
      <c r="W21" s="25">
        <v>1.9057172000000001E-2</v>
      </c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54"/>
      <c r="AT21" s="104"/>
      <c r="AU21" s="7">
        <v>45533</v>
      </c>
      <c r="AV21" s="4"/>
      <c r="AW21" s="4"/>
      <c r="AX21" s="4"/>
      <c r="AY21" s="4"/>
    </row>
    <row r="22" spans="1:51" hidden="1" x14ac:dyDescent="0.35">
      <c r="A22" s="7">
        <f>returns_pnl[[#This Row],[price_date]]</f>
        <v>45534</v>
      </c>
      <c r="B22" s="24">
        <f>returns_pnl[[#This Row],[portfolio_simple_return]]</f>
        <v>2.9517298000000001E-2</v>
      </c>
      <c r="C22" s="4"/>
      <c r="D22" s="4"/>
      <c r="E22" s="4"/>
      <c r="F22" s="4"/>
      <c r="Q22" s="7">
        <v>45534</v>
      </c>
      <c r="R22" s="25">
        <v>2.1101107000000001E-2</v>
      </c>
      <c r="S22" s="25">
        <v>3.7532658000000003E-2</v>
      </c>
      <c r="T22" s="25">
        <v>-4.579741E-3</v>
      </c>
      <c r="U22" s="25">
        <v>2.1080621000000001E-2</v>
      </c>
      <c r="V22" s="25">
        <v>9.1638029999999995E-2</v>
      </c>
      <c r="W22" s="25">
        <v>7.473024E-3</v>
      </c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54"/>
      <c r="AT22" s="104"/>
      <c r="AU22" s="7">
        <v>45534</v>
      </c>
      <c r="AV22" s="4"/>
      <c r="AW22" s="4"/>
      <c r="AX22" s="4"/>
      <c r="AY22" s="4"/>
    </row>
    <row r="23" spans="1:51" hidden="1" x14ac:dyDescent="0.35">
      <c r="A23" s="7">
        <f>returns_pnl[[#This Row],[price_date]]</f>
        <v>45538</v>
      </c>
      <c r="B23" s="24">
        <f>returns_pnl[[#This Row],[portfolio_simple_return]]</f>
        <v>-4.0144141000000001E-2</v>
      </c>
      <c r="C23" s="4"/>
      <c r="D23" s="4"/>
      <c r="E23" s="4"/>
      <c r="F23" s="4"/>
      <c r="Q23" s="7">
        <v>45538</v>
      </c>
      <c r="R23" s="25">
        <v>-7.8217554999999994E-2</v>
      </c>
      <c r="S23" s="25">
        <v>-6.1601769000000001E-2</v>
      </c>
      <c r="T23" s="25">
        <v>-1.6779432E-2</v>
      </c>
      <c r="U23" s="25">
        <v>-3.6353409999999998E-3</v>
      </c>
      <c r="V23" s="25">
        <v>-8.1584470000000006E-2</v>
      </c>
      <c r="W23" s="25">
        <v>7.8517929999999993E-3</v>
      </c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54"/>
      <c r="AT23" s="104"/>
      <c r="AU23" s="7">
        <v>45538</v>
      </c>
      <c r="AV23" s="4"/>
      <c r="AW23" s="4"/>
      <c r="AX23" s="4"/>
      <c r="AY23" s="4"/>
    </row>
    <row r="24" spans="1:51" hidden="1" x14ac:dyDescent="0.35">
      <c r="A24" s="7">
        <f>returns_pnl[[#This Row],[price_date]]</f>
        <v>45539</v>
      </c>
      <c r="B24" s="24">
        <f>returns_pnl[[#This Row],[portfolio_simple_return]]</f>
        <v>5.7732030000000002E-3</v>
      </c>
      <c r="C24" s="4"/>
      <c r="D24" s="4"/>
      <c r="E24" s="4"/>
      <c r="F24" s="4"/>
      <c r="Q24" s="7">
        <v>45539</v>
      </c>
      <c r="R24" s="25">
        <v>2.8698700000000001E-2</v>
      </c>
      <c r="S24" s="25">
        <v>8.7047579999999999E-3</v>
      </c>
      <c r="T24" s="25">
        <v>-1.0105776E-2</v>
      </c>
      <c r="U24" s="25">
        <v>-1.0684453E-2</v>
      </c>
      <c r="V24" s="25">
        <v>1.2139389E-2</v>
      </c>
      <c r="W24" s="25">
        <v>7.0007899999999998E-3</v>
      </c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54"/>
      <c r="AT24" s="104"/>
      <c r="AU24" s="7">
        <v>45539</v>
      </c>
      <c r="AV24" s="4"/>
      <c r="AW24" s="4"/>
      <c r="AX24" s="4"/>
      <c r="AY24" s="4"/>
    </row>
    <row r="25" spans="1:51" hidden="1" x14ac:dyDescent="0.35">
      <c r="A25" s="7">
        <f>returns_pnl[[#This Row],[price_date]]</f>
        <v>45540</v>
      </c>
      <c r="B25" s="24">
        <f>returns_pnl[[#This Row],[portfolio_simple_return]]</f>
        <v>-1.2745752000000001E-2</v>
      </c>
      <c r="C25" s="4"/>
      <c r="D25" s="4"/>
      <c r="E25" s="4"/>
      <c r="F25" s="4"/>
      <c r="Q25" s="7">
        <v>45540</v>
      </c>
      <c r="R25" s="25">
        <v>-1.0151202999999999E-2</v>
      </c>
      <c r="S25" s="25">
        <v>-8.4349860000000002E-3</v>
      </c>
      <c r="T25" s="25">
        <v>3.9723500000000001E-4</v>
      </c>
      <c r="U25" s="25">
        <v>-3.5464066000000002E-2</v>
      </c>
      <c r="V25" s="25">
        <v>-1.3828136E-2</v>
      </c>
      <c r="W25" s="25">
        <v>-6.6669040000000004E-3</v>
      </c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54"/>
      <c r="AT25" s="104"/>
      <c r="AU25" s="7">
        <v>45540</v>
      </c>
      <c r="AV25" s="4"/>
      <c r="AW25" s="4"/>
      <c r="AX25" s="4"/>
      <c r="AY25" s="4"/>
    </row>
    <row r="26" spans="1:51" hidden="1" x14ac:dyDescent="0.35">
      <c r="A26" s="7">
        <f>returns_pnl[[#This Row],[price_date]]</f>
        <v>45541</v>
      </c>
      <c r="B26" s="24">
        <f>returns_pnl[[#This Row],[portfolio_simple_return]]</f>
        <v>-3.8492824000000002E-2</v>
      </c>
      <c r="C26" s="4"/>
      <c r="D26" s="4"/>
      <c r="E26" s="4"/>
      <c r="F26" s="4"/>
      <c r="Q26" s="7">
        <v>45541</v>
      </c>
      <c r="R26" s="25">
        <v>-3.6503156000000002E-2</v>
      </c>
      <c r="S26" s="25">
        <v>-0.103585918</v>
      </c>
      <c r="T26" s="25">
        <v>-3.0892630000000001E-2</v>
      </c>
      <c r="U26" s="25">
        <v>-1.0999726E-2</v>
      </c>
      <c r="V26" s="25">
        <v>-5.2797253000000002E-2</v>
      </c>
      <c r="W26" s="25">
        <v>2.6918380000000002E-3</v>
      </c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54"/>
      <c r="AT26" s="104"/>
      <c r="AU26" s="7">
        <v>45541</v>
      </c>
      <c r="AV26" s="4"/>
      <c r="AW26" s="4"/>
      <c r="AX26" s="4"/>
      <c r="AY26" s="4"/>
    </row>
    <row r="27" spans="1:51" hidden="1" x14ac:dyDescent="0.35">
      <c r="A27" s="7">
        <f>returns_pnl[[#This Row],[price_date]]</f>
        <v>45544</v>
      </c>
      <c r="B27" s="24">
        <f>returns_pnl[[#This Row],[portfolio_simple_return]]</f>
        <v>2.5480586E-2</v>
      </c>
      <c r="C27" s="4"/>
      <c r="D27" s="4"/>
      <c r="E27" s="4"/>
      <c r="F27" s="4"/>
      <c r="Q27" s="7">
        <v>45544</v>
      </c>
      <c r="R27" s="25">
        <v>2.8284331999999999E-2</v>
      </c>
      <c r="S27" s="25">
        <v>2.7958245E-2</v>
      </c>
      <c r="T27" s="25">
        <v>2.8107842000000001E-2</v>
      </c>
      <c r="U27" s="25">
        <v>6.1592319999999997E-3</v>
      </c>
      <c r="V27" s="25">
        <v>4.1238670999999998E-2</v>
      </c>
      <c r="W27" s="25">
        <v>2.233597E-2</v>
      </c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54"/>
      <c r="AT27" s="104"/>
      <c r="AU27" s="7">
        <v>45544</v>
      </c>
      <c r="AV27" s="4"/>
      <c r="AW27" s="4"/>
      <c r="AX27" s="4"/>
      <c r="AY27" s="4"/>
    </row>
    <row r="28" spans="1:51" hidden="1" x14ac:dyDescent="0.35">
      <c r="A28" s="7">
        <f>returns_pnl[[#This Row],[price_date]]</f>
        <v>45545</v>
      </c>
      <c r="B28" s="24">
        <f>returns_pnl[[#This Row],[portfolio_simple_return]]</f>
        <v>1.5360489999999999E-2</v>
      </c>
      <c r="C28" s="4"/>
      <c r="D28" s="4"/>
      <c r="E28" s="4"/>
      <c r="F28" s="4"/>
      <c r="Q28" s="7">
        <v>45545</v>
      </c>
      <c r="R28" s="25">
        <v>3.3948606999999999E-2</v>
      </c>
      <c r="S28" s="25">
        <v>5.2478340999999998E-2</v>
      </c>
      <c r="T28" s="25">
        <v>-2.1919337000000001E-2</v>
      </c>
      <c r="U28" s="25">
        <v>-7.7289790000000004E-3</v>
      </c>
      <c r="V28" s="25">
        <v>3.8734948999999998E-2</v>
      </c>
      <c r="W28" s="25">
        <v>-9.45345E-4</v>
      </c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54"/>
      <c r="AT28" s="104"/>
      <c r="AU28" s="7">
        <v>45545</v>
      </c>
      <c r="AV28" s="4"/>
      <c r="AW28" s="4"/>
      <c r="AX28" s="4"/>
      <c r="AY28" s="4"/>
    </row>
    <row r="29" spans="1:51" hidden="1" x14ac:dyDescent="0.35">
      <c r="A29" s="7">
        <f>returns_pnl[[#This Row],[price_date]]</f>
        <v>45546</v>
      </c>
      <c r="B29" s="24">
        <f>returns_pnl[[#This Row],[portfolio_simple_return]]</f>
        <v>3.5654159999999997E-2</v>
      </c>
      <c r="C29" s="4"/>
      <c r="D29" s="4"/>
      <c r="E29" s="4"/>
      <c r="F29" s="4"/>
      <c r="Q29" s="7">
        <v>45546</v>
      </c>
      <c r="R29" s="25">
        <v>4.9145898E-2</v>
      </c>
      <c r="S29" s="25">
        <v>6.7876662000000004E-2</v>
      </c>
      <c r="T29" s="25">
        <v>3.5693913000000001E-2</v>
      </c>
      <c r="U29" s="25">
        <v>2.1791956000000001E-2</v>
      </c>
      <c r="V29" s="25">
        <v>4.5949720999999999E-2</v>
      </c>
      <c r="W29" s="25">
        <v>-4.8363360000000001E-3</v>
      </c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54"/>
      <c r="AT29" s="104"/>
      <c r="AU29" s="7">
        <v>45546</v>
      </c>
      <c r="AV29" s="4"/>
      <c r="AW29" s="4"/>
      <c r="AX29" s="4"/>
      <c r="AY29" s="4"/>
    </row>
    <row r="30" spans="1:51" hidden="1" x14ac:dyDescent="0.35">
      <c r="A30" s="7">
        <f>returns_pnl[[#This Row],[price_date]]</f>
        <v>45547</v>
      </c>
      <c r="B30" s="24">
        <f>returns_pnl[[#This Row],[portfolio_simple_return]]</f>
        <v>1.0066788E-2</v>
      </c>
      <c r="C30" s="4"/>
      <c r="D30" s="4"/>
      <c r="E30" s="4"/>
      <c r="F30" s="4"/>
      <c r="Q30" s="7">
        <v>45547</v>
      </c>
      <c r="R30" s="25">
        <v>6.0723340000000004E-3</v>
      </c>
      <c r="S30" s="25">
        <v>3.9742212999999998E-2</v>
      </c>
      <c r="T30" s="25">
        <v>3.8161929999999998E-3</v>
      </c>
      <c r="U30" s="25">
        <v>1.5343852E-2</v>
      </c>
      <c r="V30" s="25">
        <v>-7.8782209999999995E-3</v>
      </c>
      <c r="W30" s="25">
        <v>4.9654879999999997E-3</v>
      </c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54"/>
      <c r="AT30" s="104"/>
      <c r="AU30" s="7">
        <v>45547</v>
      </c>
      <c r="AV30" s="4"/>
      <c r="AW30" s="4"/>
      <c r="AX30" s="4"/>
      <c r="AY30" s="4"/>
    </row>
    <row r="31" spans="1:51" hidden="1" x14ac:dyDescent="0.35">
      <c r="A31" s="7">
        <f>returns_pnl[[#This Row],[price_date]]</f>
        <v>45548</v>
      </c>
      <c r="B31" s="24">
        <f>returns_pnl[[#This Row],[portfolio_simple_return]]</f>
        <v>6.7735759999999999E-3</v>
      </c>
      <c r="C31" s="4"/>
      <c r="D31" s="4"/>
      <c r="E31" s="4"/>
      <c r="F31" s="4"/>
      <c r="Q31" s="7">
        <v>45548</v>
      </c>
      <c r="R31" s="25">
        <v>1.0214234000000001E-2</v>
      </c>
      <c r="S31" s="25">
        <v>1.9020418000000001E-2</v>
      </c>
      <c r="T31" s="25">
        <v>1.5089162999999999E-2</v>
      </c>
      <c r="U31" s="25">
        <v>-1.2095998E-2</v>
      </c>
      <c r="V31" s="25">
        <v>2.4226109999999999E-3</v>
      </c>
      <c r="W31" s="25">
        <v>6.9383609999999997E-3</v>
      </c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54"/>
      <c r="AT31" s="104"/>
      <c r="AU31" s="7">
        <v>45548</v>
      </c>
      <c r="AV31" s="4"/>
      <c r="AW31" s="4"/>
      <c r="AX31" s="4"/>
      <c r="AY31" s="4"/>
    </row>
    <row r="32" spans="1:51" hidden="1" x14ac:dyDescent="0.35">
      <c r="A32" s="7">
        <f>returns_pnl[[#This Row],[price_date]]</f>
        <v>45551</v>
      </c>
      <c r="B32" s="24">
        <f>returns_pnl[[#This Row],[portfolio_simple_return]]</f>
        <v>-3.5351240000000002E-3</v>
      </c>
      <c r="C32" s="4"/>
      <c r="D32" s="4"/>
      <c r="E32" s="4"/>
      <c r="F32" s="4"/>
      <c r="Q32" s="7">
        <v>45551</v>
      </c>
      <c r="R32" s="25">
        <v>-1.510078E-3</v>
      </c>
      <c r="S32" s="25">
        <v>-2.1885622E-2</v>
      </c>
      <c r="T32" s="25">
        <v>8.0694979999999996E-3</v>
      </c>
      <c r="U32" s="25">
        <v>-1.8404000000000001E-4</v>
      </c>
      <c r="V32" s="25">
        <v>-1.4500537000000001E-2</v>
      </c>
      <c r="W32" s="25">
        <v>1.089264E-2</v>
      </c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54"/>
      <c r="AT32" s="104"/>
      <c r="AU32" s="7">
        <v>45551</v>
      </c>
      <c r="AV32" s="4"/>
      <c r="AW32" s="4"/>
      <c r="AX32" s="4"/>
      <c r="AY32" s="4"/>
    </row>
    <row r="33" spans="1:51" hidden="1" x14ac:dyDescent="0.35">
      <c r="A33" s="7">
        <f>returns_pnl[[#This Row],[price_date]]</f>
        <v>45552</v>
      </c>
      <c r="B33" s="24">
        <f>returns_pnl[[#This Row],[portfolio_simple_return]]</f>
        <v>-4.4065809999999997E-3</v>
      </c>
      <c r="C33" s="4"/>
      <c r="D33" s="4"/>
      <c r="E33" s="4"/>
      <c r="F33" s="4"/>
      <c r="Q33" s="7">
        <v>45552</v>
      </c>
      <c r="R33" s="25">
        <v>-8.2851130000000002E-3</v>
      </c>
      <c r="S33" s="25">
        <v>-9.4500669999999995E-3</v>
      </c>
      <c r="T33" s="25">
        <v>1.6507718000000001E-2</v>
      </c>
      <c r="U33" s="25">
        <v>-1.8797237000000001E-2</v>
      </c>
      <c r="V33" s="25">
        <v>-8.5831060000000001E-3</v>
      </c>
      <c r="W33" s="25">
        <v>3.7179840000000001E-3</v>
      </c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54"/>
      <c r="AT33" s="104"/>
      <c r="AU33" s="7">
        <v>45552</v>
      </c>
      <c r="AV33" s="4"/>
      <c r="AW33" s="4"/>
      <c r="AX33" s="4"/>
      <c r="AY33" s="4"/>
    </row>
    <row r="34" spans="1:51" hidden="1" x14ac:dyDescent="0.35">
      <c r="A34" s="7">
        <f>returns_pnl[[#This Row],[price_date]]</f>
        <v>45553</v>
      </c>
      <c r="B34" s="24">
        <f>returns_pnl[[#This Row],[portfolio_simple_return]]</f>
        <v>-1.051211E-2</v>
      </c>
      <c r="C34" s="4"/>
      <c r="D34" s="4"/>
      <c r="E34" s="4"/>
      <c r="F34" s="4"/>
      <c r="Q34" s="7">
        <v>45553</v>
      </c>
      <c r="R34" s="25">
        <v>-1.6774964E-2</v>
      </c>
      <c r="S34" s="25">
        <v>-4.923986E-3</v>
      </c>
      <c r="T34" s="25">
        <v>-1.213263E-2</v>
      </c>
      <c r="U34" s="25">
        <v>-1.335276E-3</v>
      </c>
      <c r="V34" s="25">
        <v>-1.6765150999999999E-2</v>
      </c>
      <c r="W34" s="25">
        <v>-1.0563863E-2</v>
      </c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54"/>
      <c r="AT34" s="104"/>
      <c r="AU34" s="7">
        <v>45553</v>
      </c>
      <c r="AV34" s="4"/>
      <c r="AW34" s="4"/>
      <c r="AX34" s="4"/>
      <c r="AY34" s="4"/>
    </row>
    <row r="35" spans="1:51" hidden="1" x14ac:dyDescent="0.35">
      <c r="A35" s="7">
        <f>returns_pnl[[#This Row],[price_date]]</f>
        <v>45554</v>
      </c>
      <c r="B35" s="24">
        <f>returns_pnl[[#This Row],[portfolio_simple_return]]</f>
        <v>2.7634761000000001E-2</v>
      </c>
      <c r="C35" s="4"/>
      <c r="D35" s="4"/>
      <c r="E35" s="4"/>
      <c r="F35" s="4"/>
      <c r="Q35" s="7">
        <v>45554</v>
      </c>
      <c r="R35" s="25">
        <v>5.6982939000000003E-2</v>
      </c>
      <c r="S35" s="25">
        <v>3.5566277E-2</v>
      </c>
      <c r="T35" s="25">
        <v>2.5059120000000001E-2</v>
      </c>
      <c r="U35" s="25">
        <v>1.1127441E-2</v>
      </c>
      <c r="V35" s="25">
        <v>4.6540880999999999E-2</v>
      </c>
      <c r="W35" s="25">
        <v>-1.1231280999999999E-2</v>
      </c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54"/>
      <c r="AT35" s="104"/>
      <c r="AU35" s="7">
        <v>45554</v>
      </c>
      <c r="AV35" s="4"/>
      <c r="AW35" s="4"/>
      <c r="AX35" s="4"/>
      <c r="AY35" s="4"/>
    </row>
    <row r="36" spans="1:51" hidden="1" x14ac:dyDescent="0.35">
      <c r="A36" s="7">
        <f>returns_pnl[[#This Row],[price_date]]</f>
        <v>45555</v>
      </c>
      <c r="B36" s="24">
        <f>returns_pnl[[#This Row],[portfolio_simple_return]]</f>
        <v>1.465046E-3</v>
      </c>
      <c r="C36" s="4"/>
      <c r="D36" s="4"/>
      <c r="E36" s="4"/>
      <c r="F36" s="4"/>
      <c r="Q36" s="7">
        <v>45555</v>
      </c>
      <c r="R36" s="25">
        <v>-5.0401939999999996E-3</v>
      </c>
      <c r="S36" s="25">
        <v>2.1980647999999998E-2</v>
      </c>
      <c r="T36" s="25">
        <v>8.9302299999999995E-4</v>
      </c>
      <c r="U36" s="25">
        <v>7.0488720000000003E-3</v>
      </c>
      <c r="V36" s="25">
        <v>-1.3488248E-2</v>
      </c>
      <c r="W36" s="25">
        <v>-1.647735E-3</v>
      </c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54"/>
      <c r="AT36" s="104"/>
      <c r="AU36" s="7">
        <v>45555</v>
      </c>
      <c r="AV36" s="4"/>
      <c r="AW36" s="4"/>
      <c r="AX36" s="4"/>
      <c r="AY36" s="4"/>
    </row>
    <row r="37" spans="1:51" hidden="1" x14ac:dyDescent="0.35">
      <c r="A37" s="7">
        <f>returns_pnl[[#This Row],[price_date]]</f>
        <v>45558</v>
      </c>
      <c r="B37" s="24">
        <f>returns_pnl[[#This Row],[portfolio_simple_return]]</f>
        <v>-1.457942E-3</v>
      </c>
      <c r="C37" s="4"/>
      <c r="D37" s="4"/>
      <c r="E37" s="4"/>
      <c r="F37" s="4"/>
      <c r="Q37" s="7">
        <v>45558</v>
      </c>
      <c r="R37" s="25">
        <v>5.1298489999999997E-3</v>
      </c>
      <c r="S37" s="25">
        <v>1.0753945000000001E-2</v>
      </c>
      <c r="T37" s="25">
        <v>-6.2827610000000004E-3</v>
      </c>
      <c r="U37" s="25">
        <v>-3.2230409999999998E-3</v>
      </c>
      <c r="V37" s="25">
        <v>-2.7886827999999999E-2</v>
      </c>
      <c r="W37" s="25">
        <v>1.3554798999999999E-2</v>
      </c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54"/>
      <c r="AT37" s="104"/>
      <c r="AU37" s="7">
        <v>45558</v>
      </c>
      <c r="AV37" s="4"/>
      <c r="AW37" s="4"/>
      <c r="AX37" s="4"/>
      <c r="AY37" s="4"/>
    </row>
    <row r="38" spans="1:51" hidden="1" x14ac:dyDescent="0.35">
      <c r="A38" s="7">
        <f>returns_pnl[[#This Row],[price_date]]</f>
        <v>45559</v>
      </c>
      <c r="B38" s="24">
        <f>returns_pnl[[#This Row],[portfolio_simple_return]]</f>
        <v>-6.2272789999999996E-3</v>
      </c>
      <c r="C38" s="4"/>
      <c r="D38" s="4"/>
      <c r="E38" s="4"/>
      <c r="F38" s="4"/>
      <c r="Q38" s="7">
        <v>45559</v>
      </c>
      <c r="R38" s="25">
        <v>1.0015949E-2</v>
      </c>
      <c r="S38" s="25">
        <v>1.0986469E-2</v>
      </c>
      <c r="T38" s="25">
        <v>-4.0778150000000003E-3</v>
      </c>
      <c r="U38" s="25">
        <v>6.4342640000000003E-3</v>
      </c>
      <c r="V38" s="25">
        <v>-8.494639E-3</v>
      </c>
      <c r="W38" s="25">
        <v>-5.4914597000000002E-2</v>
      </c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54"/>
      <c r="AT38" s="104"/>
      <c r="AU38" s="7">
        <v>45559</v>
      </c>
      <c r="AV38" s="4"/>
      <c r="AW38" s="4"/>
      <c r="AX38" s="4"/>
      <c r="AY38" s="4"/>
    </row>
    <row r="39" spans="1:51" hidden="1" x14ac:dyDescent="0.35">
      <c r="A39" s="7">
        <f>returns_pnl[[#This Row],[price_date]]</f>
        <v>45560</v>
      </c>
      <c r="B39" s="24">
        <f>returns_pnl[[#This Row],[portfolio_simple_return]]</f>
        <v>3.0285189999999999E-3</v>
      </c>
      <c r="C39" s="4"/>
      <c r="D39" s="4"/>
      <c r="E39" s="4"/>
      <c r="F39" s="4"/>
      <c r="Q39" s="7">
        <v>45560</v>
      </c>
      <c r="R39" s="25">
        <v>2.3370388999999998E-2</v>
      </c>
      <c r="S39" s="25">
        <v>3.8892699999999998E-3</v>
      </c>
      <c r="T39" s="25">
        <v>-1.5025699999999999E-4</v>
      </c>
      <c r="U39" s="25">
        <v>1.4062699999999999E-4</v>
      </c>
      <c r="V39" s="25">
        <v>-2.8089899999999998E-4</v>
      </c>
      <c r="W39" s="25">
        <v>-1.1547767E-2</v>
      </c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54"/>
      <c r="AT39" s="104"/>
      <c r="AU39" s="7">
        <v>45560</v>
      </c>
      <c r="AV39" s="4"/>
      <c r="AW39" s="4"/>
      <c r="AX39" s="4"/>
      <c r="AY39" s="4"/>
    </row>
    <row r="40" spans="1:51" hidden="1" x14ac:dyDescent="0.35">
      <c r="A40" s="7">
        <f>returns_pnl[[#This Row],[price_date]]</f>
        <v>45561</v>
      </c>
      <c r="B40" s="24">
        <f>returns_pnl[[#This Row],[portfolio_simple_return]]</f>
        <v>1.3676326000000001E-2</v>
      </c>
      <c r="C40" s="4"/>
      <c r="D40" s="4"/>
      <c r="E40" s="4"/>
      <c r="F40" s="4"/>
      <c r="Q40" s="7">
        <v>45561</v>
      </c>
      <c r="R40" s="25">
        <v>3.3761263999999999E-2</v>
      </c>
      <c r="S40" s="25">
        <v>1.4642206E-2</v>
      </c>
      <c r="T40" s="25">
        <v>7.4388550000000003E-3</v>
      </c>
      <c r="U40" s="25">
        <v>-1.6483517E-2</v>
      </c>
      <c r="V40" s="25">
        <v>3.1890980999999999E-2</v>
      </c>
      <c r="W40" s="25">
        <v>7.640099E-3</v>
      </c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54"/>
      <c r="AT40" s="104"/>
      <c r="AU40" s="7">
        <v>45561</v>
      </c>
      <c r="AV40" s="4"/>
      <c r="AW40" s="4"/>
      <c r="AX40" s="4"/>
      <c r="AY40" s="4"/>
    </row>
    <row r="41" spans="1:51" hidden="1" x14ac:dyDescent="0.35">
      <c r="A41" s="7">
        <f>returns_pnl[[#This Row],[price_date]]</f>
        <v>45562</v>
      </c>
      <c r="B41" s="24">
        <f>returns_pnl[[#This Row],[portfolio_simple_return]]</f>
        <v>-1.6434357E-2</v>
      </c>
      <c r="C41" s="4"/>
      <c r="D41" s="4"/>
      <c r="E41" s="4"/>
      <c r="F41" s="4"/>
      <c r="Q41" s="7">
        <v>45562</v>
      </c>
      <c r="R41" s="25">
        <v>-1.8747388E-2</v>
      </c>
      <c r="S41" s="25">
        <v>-3.0321747E-2</v>
      </c>
      <c r="T41" s="25">
        <v>1.0852135000000001E-2</v>
      </c>
      <c r="U41" s="25">
        <v>-3.4674261999999997E-2</v>
      </c>
      <c r="V41" s="25">
        <v>-3.3492172000000001E-2</v>
      </c>
      <c r="W41" s="25">
        <v>1.2808716E-2</v>
      </c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54"/>
      <c r="AT41" s="104"/>
      <c r="AU41" s="7">
        <v>45562</v>
      </c>
      <c r="AV41" s="4"/>
      <c r="AW41" s="4"/>
      <c r="AX41" s="4"/>
      <c r="AY41" s="4"/>
    </row>
    <row r="42" spans="1:51" hidden="1" x14ac:dyDescent="0.35">
      <c r="A42" s="7">
        <f>returns_pnl[[#This Row],[price_date]]</f>
        <v>45565</v>
      </c>
      <c r="B42" s="24">
        <f>returns_pnl[[#This Row],[portfolio_simple_return]]</f>
        <v>3.5829719999999998E-3</v>
      </c>
      <c r="C42" s="4"/>
      <c r="D42" s="4"/>
      <c r="E42" s="4"/>
      <c r="F42" s="4"/>
      <c r="Q42" s="7">
        <v>45565</v>
      </c>
      <c r="R42" s="25">
        <v>-1.642835E-3</v>
      </c>
      <c r="S42" s="25">
        <v>-1.100237E-3</v>
      </c>
      <c r="T42" s="25">
        <v>5.16491E-4</v>
      </c>
      <c r="U42" s="25">
        <v>9.2846809999999995E-3</v>
      </c>
      <c r="V42" s="25">
        <v>1.5917734999999999E-2</v>
      </c>
      <c r="W42" s="25">
        <v>-7.9950599999999996E-4</v>
      </c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54"/>
      <c r="AT42" s="104"/>
      <c r="AU42" s="7">
        <v>45565</v>
      </c>
      <c r="AV42" s="4"/>
      <c r="AW42" s="4"/>
      <c r="AX42" s="4"/>
      <c r="AY42" s="4"/>
    </row>
    <row r="43" spans="1:51" hidden="1" x14ac:dyDescent="0.35">
      <c r="A43" s="7">
        <f>returns_pnl[[#This Row],[price_date]]</f>
        <v>45566</v>
      </c>
      <c r="B43" s="24">
        <f>returns_pnl[[#This Row],[portfolio_simple_return]]</f>
        <v>-1.4484067999999999E-2</v>
      </c>
      <c r="C43" s="4"/>
      <c r="D43" s="4"/>
      <c r="E43" s="4"/>
      <c r="F43" s="4"/>
      <c r="Q43" s="7">
        <v>45566</v>
      </c>
      <c r="R43" s="25">
        <v>-2.6389566E-2</v>
      </c>
      <c r="S43" s="25">
        <v>-2.9159419999999998E-2</v>
      </c>
      <c r="T43" s="25">
        <v>-9.5870209999999994E-3</v>
      </c>
      <c r="U43" s="25">
        <v>-1.647967E-3</v>
      </c>
      <c r="V43" s="25">
        <v>-2.5097061E-2</v>
      </c>
      <c r="W43" s="25">
        <v>9.6381160000000004E-3</v>
      </c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54"/>
      <c r="AT43" s="104"/>
      <c r="AU43" s="7">
        <v>45566</v>
      </c>
      <c r="AV43" s="4"/>
      <c r="AW43" s="4"/>
      <c r="AX43" s="4"/>
      <c r="AY43" s="4"/>
    </row>
    <row r="44" spans="1:51" hidden="1" x14ac:dyDescent="0.35">
      <c r="A44" s="7">
        <f>returns_pnl[[#This Row],[price_date]]</f>
        <v>45567</v>
      </c>
      <c r="B44" s="24">
        <f>returns_pnl[[#This Row],[portfolio_simple_return]]</f>
        <v>9.6616949999999997E-3</v>
      </c>
      <c r="C44" s="4"/>
      <c r="D44" s="4"/>
      <c r="E44" s="4"/>
      <c r="F44" s="4"/>
      <c r="Q44" s="7">
        <v>45567</v>
      </c>
      <c r="R44" s="25">
        <v>1.8779300000000001E-4</v>
      </c>
      <c r="S44" s="25">
        <v>1.9048188000000001E-2</v>
      </c>
      <c r="T44" s="25">
        <v>8.6373790000000006E-3</v>
      </c>
      <c r="U44" s="25">
        <v>7.4507059999999996E-3</v>
      </c>
      <c r="V44" s="25">
        <v>2.4605319E-2</v>
      </c>
      <c r="W44" s="25">
        <v>-2.1613829999999998E-3</v>
      </c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54"/>
      <c r="AT44" s="104"/>
      <c r="AU44" s="7">
        <v>45567</v>
      </c>
      <c r="AV44" s="4"/>
      <c r="AW44" s="4"/>
      <c r="AX44" s="4"/>
      <c r="AY44" s="4"/>
    </row>
    <row r="45" spans="1:51" hidden="1" x14ac:dyDescent="0.35">
      <c r="A45" s="7">
        <f>returns_pnl[[#This Row],[price_date]]</f>
        <v>45568</v>
      </c>
      <c r="B45" s="24">
        <f>returns_pnl[[#This Row],[portfolio_simple_return]]</f>
        <v>2.7112590000000002E-3</v>
      </c>
      <c r="C45" s="4"/>
      <c r="D45" s="4"/>
      <c r="E45" s="4"/>
      <c r="F45" s="4"/>
      <c r="Q45" s="7">
        <v>45568</v>
      </c>
      <c r="R45" s="25">
        <v>1.9213918999999999E-2</v>
      </c>
      <c r="S45" s="25">
        <v>7.2073129999999999E-3</v>
      </c>
      <c r="T45" s="25">
        <v>-8.6003250000000007E-3</v>
      </c>
      <c r="U45" s="25">
        <v>-6.1948000000000003E-3</v>
      </c>
      <c r="V45" s="25">
        <v>2.7762350000000002E-3</v>
      </c>
      <c r="W45" s="25">
        <v>-5.0541500000000005E-4</v>
      </c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54"/>
      <c r="AT45" s="104"/>
      <c r="AU45" s="7">
        <v>45568</v>
      </c>
      <c r="AV45" s="4"/>
      <c r="AW45" s="4"/>
      <c r="AX45" s="4"/>
      <c r="AY45" s="4"/>
    </row>
    <row r="46" spans="1:51" hidden="1" x14ac:dyDescent="0.35">
      <c r="A46" s="7">
        <f>returns_pnl[[#This Row],[price_date]]</f>
        <v>45569</v>
      </c>
      <c r="B46" s="24">
        <f>returns_pnl[[#This Row],[portfolio_simple_return]]</f>
        <v>2.1878923000000002E-2</v>
      </c>
      <c r="C46" s="4"/>
      <c r="D46" s="4"/>
      <c r="E46" s="4"/>
      <c r="F46" s="4"/>
      <c r="Q46" s="7">
        <v>45569</v>
      </c>
      <c r="R46" s="25">
        <v>4.9431993E-2</v>
      </c>
      <c r="S46" s="25">
        <v>2.7633952E-2</v>
      </c>
      <c r="T46" s="25">
        <v>2.7476823000000001E-2</v>
      </c>
      <c r="U46" s="25">
        <v>1.818079E-3</v>
      </c>
      <c r="V46" s="25">
        <v>1.6196012999999999E-2</v>
      </c>
      <c r="W46" s="25">
        <v>3.8647690000000001E-3</v>
      </c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54"/>
      <c r="AT46" s="104"/>
      <c r="AU46" s="7">
        <v>45569</v>
      </c>
      <c r="AV46" s="4"/>
      <c r="AW46" s="4"/>
      <c r="AX46" s="4"/>
      <c r="AY46" s="4"/>
    </row>
    <row r="47" spans="1:51" hidden="1" x14ac:dyDescent="0.35">
      <c r="A47" s="7">
        <f>returns_pnl[[#This Row],[price_date]]</f>
        <v>45572</v>
      </c>
      <c r="B47" s="24">
        <f>returns_pnl[[#This Row],[portfolio_simple_return]]</f>
        <v>-2.3356100000000001E-3</v>
      </c>
      <c r="C47" s="4"/>
      <c r="D47" s="4"/>
      <c r="E47" s="4"/>
      <c r="F47" s="4"/>
      <c r="Q47" s="7">
        <v>45572</v>
      </c>
      <c r="R47" s="25">
        <v>4.0959600000000003E-4</v>
      </c>
      <c r="S47" s="25">
        <v>-8.8315219999999996E-3</v>
      </c>
      <c r="T47" s="25">
        <v>-7.8994089999999996E-3</v>
      </c>
      <c r="U47" s="25">
        <v>1.2669643E-2</v>
      </c>
      <c r="V47" s="25">
        <v>4.2228580000000003E-3</v>
      </c>
      <c r="W47" s="25">
        <v>-1.4895837E-2</v>
      </c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54"/>
      <c r="AT47" s="104"/>
      <c r="AU47" s="7">
        <v>45572</v>
      </c>
      <c r="AV47" s="4"/>
      <c r="AW47" s="4"/>
      <c r="AX47" s="4"/>
      <c r="AY47" s="4"/>
    </row>
    <row r="48" spans="1:51" hidden="1" x14ac:dyDescent="0.35">
      <c r="A48" s="7">
        <f>returns_pnl[[#This Row],[price_date]]</f>
        <v>45573</v>
      </c>
      <c r="B48" s="24">
        <f>returns_pnl[[#This Row],[portfolio_simple_return]]</f>
        <v>6.773472E-3</v>
      </c>
      <c r="C48" s="4"/>
      <c r="D48" s="4"/>
      <c r="E48" s="4"/>
      <c r="F48" s="4"/>
      <c r="Q48" s="7">
        <v>45573</v>
      </c>
      <c r="R48" s="25">
        <v>1.0703631999999999E-2</v>
      </c>
      <c r="S48" s="25">
        <v>3.2270962E-2</v>
      </c>
      <c r="T48" s="25">
        <v>-1.7093392999999998E-2</v>
      </c>
      <c r="U48" s="25">
        <v>1.7052537999999999E-2</v>
      </c>
      <c r="V48" s="25">
        <v>-8.2745519999999993E-3</v>
      </c>
      <c r="W48" s="25">
        <v>4.2733479999999997E-3</v>
      </c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54"/>
      <c r="AT48" s="104"/>
      <c r="AU48" s="7">
        <v>45573</v>
      </c>
      <c r="AV48" s="4"/>
      <c r="AW48" s="4"/>
      <c r="AX48" s="4"/>
      <c r="AY48" s="4"/>
    </row>
    <row r="49" spans="1:51" hidden="1" x14ac:dyDescent="0.35">
      <c r="A49" s="7">
        <f>returns_pnl[[#This Row],[price_date]]</f>
        <v>45574</v>
      </c>
      <c r="B49" s="24">
        <f>returns_pnl[[#This Row],[portfolio_simple_return]]</f>
        <v>6.0246559999999998E-3</v>
      </c>
      <c r="C49" s="4"/>
      <c r="D49" s="4"/>
      <c r="E49" s="4"/>
      <c r="F49" s="4"/>
      <c r="Q49" s="7">
        <v>45574</v>
      </c>
      <c r="R49" s="25">
        <v>-1.0300926E-2</v>
      </c>
      <c r="S49" s="25">
        <v>2.8882864000000001E-2</v>
      </c>
      <c r="T49" s="25">
        <v>8.583851E-3</v>
      </c>
      <c r="U49" s="25">
        <v>6.5884519999999999E-3</v>
      </c>
      <c r="V49" s="25">
        <v>-3.6930650000000001E-3</v>
      </c>
      <c r="W49" s="25">
        <v>7.1646790000000002E-3</v>
      </c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54"/>
      <c r="AT49" s="104"/>
      <c r="AU49" s="7">
        <v>45574</v>
      </c>
      <c r="AV49" s="4"/>
      <c r="AW49" s="4"/>
      <c r="AX49" s="4"/>
      <c r="AY49" s="4"/>
    </row>
    <row r="50" spans="1:51" hidden="1" x14ac:dyDescent="0.35">
      <c r="A50" s="7">
        <f>returns_pnl[[#This Row],[price_date]]</f>
        <v>45575</v>
      </c>
      <c r="B50" s="24">
        <f>returns_pnl[[#This Row],[portfolio_simple_return]]</f>
        <v>-1.0197539E-2</v>
      </c>
      <c r="C50" s="4"/>
      <c r="D50" s="4"/>
      <c r="E50" s="4"/>
      <c r="F50" s="4"/>
      <c r="Q50" s="7">
        <v>45575</v>
      </c>
      <c r="R50" s="25">
        <v>-3.9995322E-2</v>
      </c>
      <c r="S50" s="25">
        <v>-1.3982249999999999E-3</v>
      </c>
      <c r="T50" s="25">
        <v>-3.5001110000000002E-3</v>
      </c>
      <c r="U50" s="25">
        <v>-9.8397369999999994E-3</v>
      </c>
      <c r="V50" s="25">
        <v>-4.1186160000000003E-3</v>
      </c>
      <c r="W50" s="25">
        <v>1.9499509999999999E-3</v>
      </c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54"/>
      <c r="AT50" s="104"/>
      <c r="AU50" s="7">
        <v>45575</v>
      </c>
      <c r="AV50" s="4"/>
      <c r="AW50" s="4"/>
      <c r="AX50" s="4"/>
      <c r="AY50" s="4"/>
    </row>
    <row r="51" spans="1:51" hidden="1" x14ac:dyDescent="0.35">
      <c r="A51" s="7">
        <f>returns_pnl[[#This Row],[price_date]]</f>
        <v>45576</v>
      </c>
      <c r="B51" s="24">
        <f>returns_pnl[[#This Row],[portfolio_simple_return]]</f>
        <v>1.0570404E-2</v>
      </c>
      <c r="C51" s="4"/>
      <c r="D51" s="4"/>
      <c r="E51" s="4"/>
      <c r="F51" s="4"/>
      <c r="Q51" s="7">
        <v>45576</v>
      </c>
      <c r="R51" s="25">
        <v>2.259715E-2</v>
      </c>
      <c r="S51" s="25">
        <v>-2.2672195999999999E-2</v>
      </c>
      <c r="T51" s="25">
        <v>2.1037453000000001E-2</v>
      </c>
      <c r="U51" s="25">
        <v>2.3465724E-2</v>
      </c>
      <c r="V51" s="25">
        <v>2.0264681999999999E-2</v>
      </c>
      <c r="W51" s="25">
        <v>1.3334779999999999E-3</v>
      </c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54"/>
      <c r="AT51" s="104"/>
      <c r="AU51" s="7">
        <v>45576</v>
      </c>
      <c r="AV51" s="4"/>
      <c r="AW51" s="4"/>
      <c r="AX51" s="4"/>
      <c r="AY51" s="4"/>
    </row>
    <row r="52" spans="1:51" hidden="1" x14ac:dyDescent="0.35">
      <c r="A52" s="7">
        <f>returns_pnl[[#This Row],[price_date]]</f>
        <v>45579</v>
      </c>
      <c r="B52" s="24">
        <f>returns_pnl[[#This Row],[portfolio_simple_return]]</f>
        <v>7.6357910000000003E-3</v>
      </c>
      <c r="C52" s="4"/>
      <c r="D52" s="4"/>
      <c r="E52" s="4"/>
      <c r="F52" s="4"/>
      <c r="Q52" s="7">
        <v>45579</v>
      </c>
      <c r="R52" s="25">
        <v>-1.5605456E-2</v>
      </c>
      <c r="S52" s="25">
        <v>4.5735070000000001E-3</v>
      </c>
      <c r="T52" s="25">
        <v>1.3035919999999999E-3</v>
      </c>
      <c r="U52" s="25">
        <v>-2.735875E-3</v>
      </c>
      <c r="V52" s="25">
        <v>4.9587894E-2</v>
      </c>
      <c r="W52" s="25">
        <v>1.022171E-2</v>
      </c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54"/>
      <c r="AT52" s="104"/>
      <c r="AU52" s="7">
        <v>45579</v>
      </c>
      <c r="AV52" s="4"/>
      <c r="AW52" s="4"/>
      <c r="AX52" s="4"/>
      <c r="AY52" s="4"/>
    </row>
    <row r="53" spans="1:51" hidden="1" x14ac:dyDescent="0.35">
      <c r="A53" s="7">
        <f>returns_pnl[[#This Row],[price_date]]</f>
        <v>45580</v>
      </c>
      <c r="B53" s="24">
        <f>returns_pnl[[#This Row],[portfolio_simple_return]]</f>
        <v>-1.4600824E-2</v>
      </c>
      <c r="C53" s="4"/>
      <c r="D53" s="4"/>
      <c r="E53" s="4"/>
      <c r="F53" s="4"/>
      <c r="Q53" s="7">
        <v>45580</v>
      </c>
      <c r="R53" s="25">
        <v>-5.2217582999999998E-2</v>
      </c>
      <c r="S53" s="25">
        <v>-3.4721080000000001E-2</v>
      </c>
      <c r="T53" s="25">
        <v>2.856936E-3</v>
      </c>
      <c r="U53" s="25">
        <v>-1.7417779000000001E-2</v>
      </c>
      <c r="V53" s="25">
        <v>2.2270854999999999E-2</v>
      </c>
      <c r="W53" s="25">
        <v>-4.9522589999999997E-3</v>
      </c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54"/>
      <c r="AT53" s="104"/>
      <c r="AU53" s="7">
        <v>45580</v>
      </c>
      <c r="AV53" s="4"/>
      <c r="AW53" s="4"/>
      <c r="AX53" s="4"/>
      <c r="AY53" s="4"/>
    </row>
    <row r="54" spans="1:51" hidden="1" x14ac:dyDescent="0.35">
      <c r="A54" s="7">
        <f>returns_pnl[[#This Row],[price_date]]</f>
        <v>45581</v>
      </c>
      <c r="B54" s="24">
        <f>returns_pnl[[#This Row],[portfolio_simple_return]]</f>
        <v>1.306829E-2</v>
      </c>
      <c r="C54" s="4"/>
      <c r="D54" s="4"/>
      <c r="E54" s="4"/>
      <c r="F54" s="4"/>
      <c r="Q54" s="7">
        <v>45581</v>
      </c>
      <c r="R54" s="25">
        <v>-3.2558729999999998E-3</v>
      </c>
      <c r="S54" s="25">
        <v>4.7732699999999996E-3</v>
      </c>
      <c r="T54" s="25">
        <v>1.5758537E-2</v>
      </c>
      <c r="U54" s="25">
        <v>3.3942099999999999E-3</v>
      </c>
      <c r="V54" s="25">
        <v>2.8585820000000001E-2</v>
      </c>
      <c r="W54" s="25">
        <v>2.9467579000000001E-2</v>
      </c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54"/>
      <c r="AT54" s="104"/>
      <c r="AU54" s="7">
        <v>45581</v>
      </c>
      <c r="AV54" s="4"/>
      <c r="AW54" s="4"/>
      <c r="AX54" s="4"/>
      <c r="AY54" s="4"/>
    </row>
    <row r="55" spans="1:51" hidden="1" x14ac:dyDescent="0.35">
      <c r="A55" s="7">
        <f>returns_pnl[[#This Row],[price_date]]</f>
        <v>45582</v>
      </c>
      <c r="B55" s="24">
        <f>returns_pnl[[#This Row],[portfolio_simple_return]]</f>
        <v>4.7161590000000001E-3</v>
      </c>
      <c r="C55" s="4"/>
      <c r="D55" s="4"/>
      <c r="E55" s="4"/>
      <c r="F55" s="4"/>
      <c r="Q55" s="7">
        <v>45582</v>
      </c>
      <c r="R55" s="25">
        <v>7.6858999999999999E-4</v>
      </c>
      <c r="S55" s="25">
        <v>2.6637258E-2</v>
      </c>
      <c r="T55" s="25">
        <v>1.4555524E-2</v>
      </c>
      <c r="U55" s="25">
        <v>7.6384200000000004E-4</v>
      </c>
      <c r="V55" s="25">
        <v>-2.1669931E-2</v>
      </c>
      <c r="W55" s="25">
        <v>9.9819139999999997E-3</v>
      </c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54"/>
      <c r="AT55" s="104"/>
      <c r="AU55" s="7">
        <v>45582</v>
      </c>
      <c r="AV55" s="4"/>
      <c r="AW55" s="4"/>
      <c r="AX55" s="4"/>
      <c r="AY55" s="4"/>
    </row>
    <row r="56" spans="1:51" hidden="1" x14ac:dyDescent="0.35">
      <c r="A56" s="7">
        <f>returns_pnl[[#This Row],[price_date]]</f>
        <v>45583</v>
      </c>
      <c r="B56" s="24">
        <f>returns_pnl[[#This Row],[portfolio_simple_return]]</f>
        <v>-6.8950640000000002E-3</v>
      </c>
      <c r="C56" s="4"/>
      <c r="D56" s="4"/>
      <c r="E56" s="4"/>
      <c r="F56" s="4"/>
      <c r="Q56" s="7">
        <v>45583</v>
      </c>
      <c r="R56" s="25">
        <v>-1.792E-3</v>
      </c>
      <c r="S56" s="25">
        <v>-9.0343190000000007E-3</v>
      </c>
      <c r="T56" s="25">
        <v>-3.1457764999999999E-2</v>
      </c>
      <c r="U56" s="25">
        <v>9.2681399999999998E-4</v>
      </c>
      <c r="V56" s="25">
        <v>-7.5084499999999998E-4</v>
      </c>
      <c r="W56" s="25">
        <v>7.9203800000000001E-4</v>
      </c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54"/>
      <c r="AT56" s="104"/>
      <c r="AU56" s="7">
        <v>45583</v>
      </c>
      <c r="AV56" s="4"/>
      <c r="AW56" s="4"/>
      <c r="AX56" s="4"/>
      <c r="AY56" s="4"/>
    </row>
    <row r="57" spans="1:51" hidden="1" x14ac:dyDescent="0.35">
      <c r="A57" s="7">
        <f>returns_pnl[[#This Row],[price_date]]</f>
        <v>45586</v>
      </c>
      <c r="B57" s="24">
        <f>returns_pnl[[#This Row],[portfolio_simple_return]]</f>
        <v>-8.8119800000000003E-4</v>
      </c>
      <c r="C57" s="4"/>
      <c r="D57" s="4"/>
      <c r="E57" s="4"/>
      <c r="F57" s="4"/>
      <c r="Q57" s="7">
        <v>45586</v>
      </c>
      <c r="R57" s="25">
        <v>1.2374174999999999E-2</v>
      </c>
      <c r="S57" s="25">
        <v>5.5589500000000004E-4</v>
      </c>
      <c r="T57" s="25">
        <v>-2.1857726000000001E-2</v>
      </c>
      <c r="U57" s="25">
        <v>-1.2898025E-2</v>
      </c>
      <c r="V57" s="25">
        <v>2.4796492999999999E-2</v>
      </c>
      <c r="W57" s="25">
        <v>-1.2972266E-2</v>
      </c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54"/>
      <c r="AT57" s="104"/>
      <c r="AU57" s="7">
        <v>45586</v>
      </c>
      <c r="AV57" s="4"/>
      <c r="AW57" s="4"/>
      <c r="AX57" s="4"/>
      <c r="AY57" s="4"/>
    </row>
    <row r="58" spans="1:51" hidden="1" x14ac:dyDescent="0.35">
      <c r="A58" s="7">
        <f>returns_pnl[[#This Row],[price_date]]</f>
        <v>45587</v>
      </c>
      <c r="B58" s="24">
        <f>returns_pnl[[#This Row],[portfolio_simple_return]]</f>
        <v>-9.1132799999999999E-4</v>
      </c>
      <c r="C58" s="4"/>
      <c r="D58" s="4"/>
      <c r="E58" s="4"/>
      <c r="F58" s="4"/>
      <c r="Q58" s="7">
        <v>45587</v>
      </c>
      <c r="R58" s="25">
        <v>-2.4129195999999999E-2</v>
      </c>
      <c r="S58" s="25">
        <v>-3.3890769999999999E-3</v>
      </c>
      <c r="T58" s="25">
        <v>6.1313440000000004E-3</v>
      </c>
      <c r="U58" s="25">
        <v>3.332855E-3</v>
      </c>
      <c r="V58" s="25">
        <v>1.8575095E-2</v>
      </c>
      <c r="W58" s="25">
        <v>-7.1814540000000003E-3</v>
      </c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54"/>
      <c r="AT58" s="104"/>
      <c r="AU58" s="7">
        <v>45587</v>
      </c>
      <c r="AV58" s="4"/>
      <c r="AW58" s="4"/>
      <c r="AX58" s="4"/>
      <c r="AY58" s="4"/>
    </row>
    <row r="59" spans="1:51" hidden="1" x14ac:dyDescent="0.35">
      <c r="A59" s="7">
        <f>returns_pnl[[#This Row],[price_date]]</f>
        <v>45588</v>
      </c>
      <c r="B59" s="24">
        <f>returns_pnl[[#This Row],[portfolio_simple_return]]</f>
        <v>-1.2704492E-2</v>
      </c>
      <c r="C59" s="4"/>
      <c r="D59" s="4"/>
      <c r="E59" s="4"/>
      <c r="F59" s="4"/>
      <c r="Q59" s="7">
        <v>45588</v>
      </c>
      <c r="R59" s="25">
        <v>-7.6578619999999997E-3</v>
      </c>
      <c r="S59" s="25">
        <v>-3.2723826999999997E-2</v>
      </c>
      <c r="T59" s="25">
        <v>-4.2951539999999998E-3</v>
      </c>
      <c r="U59" s="25">
        <v>-6.4895780000000002E-3</v>
      </c>
      <c r="V59" s="25">
        <v>-1.8236353E-2</v>
      </c>
      <c r="W59" s="25">
        <v>-3.6167E-3</v>
      </c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54"/>
      <c r="AT59" s="104"/>
      <c r="AU59" s="7">
        <v>45588</v>
      </c>
      <c r="AV59" s="4"/>
      <c r="AW59" s="4"/>
      <c r="AX59" s="4"/>
      <c r="AY59" s="4"/>
    </row>
    <row r="60" spans="1:51" hidden="1" x14ac:dyDescent="0.35">
      <c r="A60" s="7">
        <f>returns_pnl[[#This Row],[price_date]]</f>
        <v>45589</v>
      </c>
      <c r="B60" s="24">
        <f>returns_pnl[[#This Row],[portfolio_simple_return]]</f>
        <v>-4.4267990000000004E-3</v>
      </c>
      <c r="C60" s="4"/>
      <c r="D60" s="4"/>
      <c r="E60" s="4"/>
      <c r="F60" s="4"/>
      <c r="Q60" s="7">
        <v>45589</v>
      </c>
      <c r="R60" s="25">
        <v>3.4660910000000001E-3</v>
      </c>
      <c r="S60" s="25">
        <v>-1.2448849999999999E-2</v>
      </c>
      <c r="T60" s="25">
        <v>-4.6086349999999998E-3</v>
      </c>
      <c r="U60" s="25">
        <v>-1.3207861E-2</v>
      </c>
      <c r="V60" s="25">
        <v>1.2220460000000001E-3</v>
      </c>
      <c r="W60" s="25">
        <v>-1.9030169999999999E-3</v>
      </c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54"/>
      <c r="AT60" s="104"/>
      <c r="AU60" s="7">
        <v>45589</v>
      </c>
      <c r="AV60" s="4"/>
      <c r="AW60" s="4"/>
      <c r="AX60" s="4"/>
      <c r="AY60" s="4"/>
    </row>
    <row r="61" spans="1:51" x14ac:dyDescent="0.35">
      <c r="A61" s="7">
        <f>returns_pnl[[#This Row],[price_date]]</f>
        <v>45590</v>
      </c>
      <c r="B61" s="24">
        <f>returns_pnl[[#This Row],[portfolio_simple_return]]</f>
        <v>1.8497870000000001E-3</v>
      </c>
      <c r="C61" s="4">
        <f>_xlfn.VAR.S(B2:B61)</f>
        <v>3.1227369020553569E-4</v>
      </c>
      <c r="D61" s="17">
        <f>SQRT(C61)</f>
        <v>1.7671267362742708E-2</v>
      </c>
      <c r="E61" s="17">
        <f>D61*SQRT(252)</f>
        <v>0.28052267275889659</v>
      </c>
      <c r="F61" s="25">
        <f>Rolling_Vol!D61</f>
        <v>0.28052267275889659</v>
      </c>
      <c r="G61">
        <v>0.94</v>
      </c>
      <c r="Q61" s="7">
        <v>45590</v>
      </c>
      <c r="R61" s="25">
        <v>1.8183003E-2</v>
      </c>
      <c r="S61" s="17">
        <v>9.6294139999999993E-3</v>
      </c>
      <c r="T61" s="17">
        <v>-9.7414619999999993E-3</v>
      </c>
      <c r="U61" s="17">
        <v>1.548266E-3</v>
      </c>
      <c r="V61" s="17">
        <v>-3.905773E-3</v>
      </c>
      <c r="W61" s="17">
        <v>-5.2609279999999998E-3</v>
      </c>
      <c r="X61" s="32"/>
      <c r="Y61" s="33">
        <f>_xlfn.VAR.S(R2:R61)</f>
        <v>7.3762332724516355E-4</v>
      </c>
      <c r="Z61" s="33">
        <f>_xlfn.COVARIANCE.S($R$2:$R$61,S2:S61)</f>
        <v>5.8827759989774878E-4</v>
      </c>
      <c r="AA61" s="33">
        <f>_xlfn.COVARIANCE.S($R$2:$R$61,T2:T61)</f>
        <v>1.1955960105032846E-4</v>
      </c>
      <c r="AB61" s="33">
        <f>_xlfn.COVARIANCE.S($R$2:$R$61,U2:U61)</f>
        <v>1.5632336304005024E-4</v>
      </c>
      <c r="AC61" s="33">
        <f t="shared" ref="AC61:AD61" si="0">_xlfn.COVARIANCE.S($R$2:$R$61,V2:V61)</f>
        <v>6.0210234979823126E-4</v>
      </c>
      <c r="AD61" s="33">
        <f t="shared" si="0"/>
        <v>-9.8854027104321868E-6</v>
      </c>
      <c r="AE61" s="33">
        <f>_xlfn.VAR.S(S2:S61)</f>
        <v>9.3160328228888414E-4</v>
      </c>
      <c r="AF61" s="33">
        <f>_xlfn.COVARIANCE.S($S$2:$S$61,T2:T61)</f>
        <v>2.3169377854131461E-4</v>
      </c>
      <c r="AG61" s="33">
        <f t="shared" ref="AG61:AI61" si="1">_xlfn.COVARIANCE.S($S$2:$S$61,U2:U61)</f>
        <v>3.142793009299596E-4</v>
      </c>
      <c r="AH61" s="33">
        <f t="shared" si="1"/>
        <v>7.4972792475136581E-4</v>
      </c>
      <c r="AI61" s="33">
        <f t="shared" si="1"/>
        <v>3.9624375824248606E-5</v>
      </c>
      <c r="AJ61" s="33">
        <f>_xlfn.VAR.S(T2:T61)</f>
        <v>3.1081862326144845E-4</v>
      </c>
      <c r="AK61" s="33">
        <f>_xlfn.COVARIANCE.S($T$2:$T$61,U2:U61)</f>
        <v>1.496635567527122E-4</v>
      </c>
      <c r="AL61" s="33">
        <f>_xlfn.COVARIANCE.S($T$2:$T$61,V2:V61)</f>
        <v>2.6569963438549866E-4</v>
      </c>
      <c r="AM61" s="33">
        <f>_xlfn.COVARIANCE.S($T$2:$T$61,W2:W61)</f>
        <v>6.2077070923100843E-5</v>
      </c>
      <c r="AN61" s="33">
        <f>_xlfn.VAR.S(U2:U61)</f>
        <v>4.2744891417613803E-4</v>
      </c>
      <c r="AO61" s="33">
        <f>_xlfn.COVARIANCE.S($U$2:$U$61,V2:V61)</f>
        <v>3.0233873548836209E-4</v>
      </c>
      <c r="AP61" s="33">
        <f>_xlfn.COVARIANCE.S($U$2:$U$61,W2:W61)</f>
        <v>3.9453851879151743E-5</v>
      </c>
      <c r="AQ61" s="33">
        <f>_xlfn.VAR.S(V2:V61)</f>
        <v>1.1658765350984403E-3</v>
      </c>
      <c r="AR61" s="33">
        <f>_xlfn.COVARIANCE.S(V2:V61,W2:W61)</f>
        <v>7.7872761707946069E-5</v>
      </c>
      <c r="AS61" s="55">
        <f>_xlfn.VAR.S(W2:W61)</f>
        <v>1.5589005655539779E-4</v>
      </c>
      <c r="AT61" s="105"/>
      <c r="AU61" s="7">
        <v>45590</v>
      </c>
      <c r="AV61" s="106">
        <f>CovMatrix!$M$4^2*Y61
+CovMatrix!$M$5^2*AE61
+CovMatrix!$M$6^2*AJ61
+CovMatrix!$M$7^2*AN61
+CovMatrix!$M$8^2*AQ61
+CovMatrix!$M$9^2*AS61
+2*CovMatrix!$M$4*CovMatrix!$M$5*Z61
+2*CovMatrix!$M$4*CovMatrix!$M$6*AA61
+2*CovMatrix!$M$4*CovMatrix!$M$7*AB61
+2*CovMatrix!$M$4*CovMatrix!$M$8*AC61
+2*CovMatrix!$M$4*CovMatrix!$M$9*AD61
+2*CovMatrix!$M$5*CovMatrix!$M$6*AF61
+2*CovMatrix!$M$5*CovMatrix!$M$7*AG61
+2*CovMatrix!$M$5*CovMatrix!$M$8*AH61
+2*CovMatrix!$M$5*CovMatrix!$M$9*AI61
+2*CovMatrix!$M$6*CovMatrix!$M$7*AK61
+2*CovMatrix!$M$6*CovMatrix!$M$8*AL61
+2*CovMatrix!$M$6*CovMatrix!$M$9*AM61
+2*CovMatrix!$M$7*CovMatrix!$M$8*AO61
+2*CovMatrix!$M$7*CovMatrix!$M$9*AP61
+2*CovMatrix!$M$8*CovMatrix!$M$9*AR61</f>
        <v>4.3297790324920549E-4</v>
      </c>
      <c r="AW61" s="17">
        <f>SQRT(AV61)</f>
        <v>2.0808121088873102E-2</v>
      </c>
      <c r="AX61" s="18">
        <f>Param_VaR!$B$7*EWMA!AW61*returns_pnl[[#This Row],[port_mv]]</f>
        <v>5532.64372549363</v>
      </c>
      <c r="AY61" s="18">
        <f>returns_pnl[[#This Row],[daily_pnl_usd]]</f>
        <v>211.03</v>
      </c>
    </row>
    <row r="62" spans="1:51" x14ac:dyDescent="0.35">
      <c r="A62" s="7">
        <f>returns_pnl[[#This Row],[price_date]]</f>
        <v>45593</v>
      </c>
      <c r="B62" s="24">
        <f>returns_pnl[[#This Row],[portfolio_simple_return]]</f>
        <v>1.1602837E-2</v>
      </c>
      <c r="C62" s="4">
        <f>C61*$G$61+(1-$G$61)*B61^2</f>
        <v>2.937425715099257E-4</v>
      </c>
      <c r="D62" s="17">
        <f t="shared" ref="D62:D125" si="2">SQRT(C62)</f>
        <v>1.7138919788304213E-2</v>
      </c>
      <c r="E62" s="17">
        <f t="shared" ref="E62:E125" si="3">D62*SQRT(252)</f>
        <v>0.27207191700082034</v>
      </c>
      <c r="F62" s="25">
        <f>Rolling_Vol!D62</f>
        <v>0.27292151039181728</v>
      </c>
      <c r="Q62" s="7">
        <v>45593</v>
      </c>
      <c r="R62" s="25">
        <v>2.3619022999999999E-2</v>
      </c>
      <c r="S62" s="17">
        <v>-5.6647399999999997E-3</v>
      </c>
      <c r="T62" s="17">
        <v>1.5410511E-2</v>
      </c>
      <c r="U62" s="17">
        <v>3.2373699999999998E-3</v>
      </c>
      <c r="V62" s="17">
        <v>2.2423723E-2</v>
      </c>
      <c r="W62" s="17">
        <v>8.7317650000000007E-3</v>
      </c>
      <c r="X62" s="32"/>
      <c r="Y62" s="33">
        <f>$G$2*Y61+((1-$G$2)*R61^2)</f>
        <v>7.1320322349633421E-4</v>
      </c>
      <c r="Z62" s="33">
        <f>$G$2*Z61+(1-$G$2)*R61*S61</f>
        <v>5.6348644372289825E-4</v>
      </c>
      <c r="AA62" s="33">
        <f>$G$2*AA61+(1-$G$2)*R61*T61</f>
        <v>1.0175828302108558E-4</v>
      </c>
      <c r="AB62" s="33">
        <f>$G$2*AB61+(1-$G$2)*R61*U61</f>
        <v>1.4863308877701507E-4</v>
      </c>
      <c r="AC62" s="33">
        <f>$G$2*AC61+(1-$G$2)*R61*V61</f>
        <v>5.6171508787975822E-4</v>
      </c>
      <c r="AD62" s="33">
        <f>$G$2*AD61+(1-$G$2)*R61*W61</f>
        <v>-1.5031846724213298E-5</v>
      </c>
      <c r="AE62" s="33">
        <f>$G$2*AE61+(1-$G$2)*S61*S61</f>
        <v>8.812706221905548E-4</v>
      </c>
      <c r="AF62" s="33">
        <f>$G$2*AF61+(1-$G$2)*S61*T61</f>
        <v>2.1216387759503963E-4</v>
      </c>
      <c r="AG62" s="33">
        <f>$G$2*AG61+(1-$G$2)*S61*U61</f>
        <v>2.9631707653192944E-4</v>
      </c>
      <c r="AH62" s="33">
        <f>$G$2*AH61+(1-$G$2)*S61*V61</f>
        <v>7.0248763095386252E-4</v>
      </c>
      <c r="AI62" s="33">
        <f>$G$2*AI61+(1-$G$2)*S61*W61</f>
        <v>3.4207334050622165E-5</v>
      </c>
      <c r="AJ62" s="33">
        <f>$G$2*AJ61+(1-$G$2)*T61*T61</f>
        <v>2.978632707796082E-4</v>
      </c>
      <c r="AK62" s="33">
        <f>$G$2*AK61+(1-$G$2)*T61*U61</f>
        <v>1.3977880088325594E-4</v>
      </c>
      <c r="AL62" s="33">
        <f>$G$2*AL61+(1-$G$2)*T61*V61</f>
        <v>2.5204053267797625E-4</v>
      </c>
      <c r="AM62" s="33">
        <f>$G$2*AM61+(1-$G$2)*T61*W61</f>
        <v>6.1427394479518949E-5</v>
      </c>
      <c r="AN62" s="33">
        <f>$G$2*AN61+(1-$G$2)*U61*U61</f>
        <v>4.0194580698197507E-4</v>
      </c>
      <c r="AO62" s="33">
        <f>$G$2*AO61+(1-$G$2)*U61*V61</f>
        <v>2.8383558082668327E-4</v>
      </c>
      <c r="AP62" s="33">
        <f>$G$2*AP61+(1-$G$2)*U61*W61</f>
        <v>3.6597901809351752E-5</v>
      </c>
      <c r="AQ62" s="33">
        <f>$G$2*AQ61+(1-$G$2)*V61*V61</f>
        <v>1.0968392467561856E-3</v>
      </c>
      <c r="AR62" s="33">
        <f>$G$2*AR61+(1-$G$2)*V61*W61</f>
        <v>7.443327543770995E-5</v>
      </c>
      <c r="AS62" s="55">
        <f>$G$2*AS61+(1-$G$2)*W61*W61</f>
        <v>1.4819729496734496E-4</v>
      </c>
      <c r="AT62" s="105"/>
      <c r="AU62" s="7">
        <v>45593</v>
      </c>
      <c r="AV62" s="4">
        <f>CovMatrix!$M$4^2*Y62
+CovMatrix!$M$5^2*AE62
+CovMatrix!$M$6^2*AJ62
+CovMatrix!$M$7^2*AN62
+CovMatrix!$M$8^2*AQ62
+CovMatrix!$M$9^2*AS62
+2*CovMatrix!$M$4*CovMatrix!$M$5*Z62
+2*CovMatrix!$M$4*CovMatrix!$M$6*AA62
+2*CovMatrix!$M$4*CovMatrix!$M$7*AB62
+2*CovMatrix!$M$4*CovMatrix!$M$8*AC62
+2*CovMatrix!$M$4*CovMatrix!$M$9*AD62
+2*CovMatrix!$M$5*CovMatrix!$M$6*AF62
+2*CovMatrix!$M$5*CovMatrix!$M$7*AG62
+2*CovMatrix!$M$5*CovMatrix!$M$8*AH62
+2*CovMatrix!$M$5*CovMatrix!$M$9*AI62
+2*CovMatrix!$M$6*CovMatrix!$M$7*AK62
+2*CovMatrix!$M$6*CovMatrix!$M$8*AL62
+2*CovMatrix!$M$6*CovMatrix!$M$9*AM62
+2*CovMatrix!$M$7*CovMatrix!$M$8*AO62
+2*CovMatrix!$M$7*CovMatrix!$M$9*AP62
+2*CovMatrix!$M$8*CovMatrix!$M$9*AR62</f>
        <v>4.082547227937452E-4</v>
      </c>
      <c r="AW62" s="17">
        <f t="shared" ref="AW62:AW125" si="4">SQRT(AV62)</f>
        <v>2.020531422160381E-2</v>
      </c>
      <c r="AX62" s="18">
        <f>Param_VaR!$B$7*EWMA!AW62*returns_pnl[[#This Row],[port_mv]]</f>
        <v>5434.6988735516461</v>
      </c>
      <c r="AY62" s="18">
        <f>returns_pnl[[#This Row],[daily_pnl_usd]]</f>
        <v>1326.14</v>
      </c>
    </row>
    <row r="63" spans="1:51" x14ac:dyDescent="0.35">
      <c r="A63" s="7">
        <f>returns_pnl[[#This Row],[price_date]]</f>
        <v>45594</v>
      </c>
      <c r="B63" s="24">
        <f>returns_pnl[[#This Row],[portfolio_simple_return]]</f>
        <v>1.6740529000000001E-2</v>
      </c>
      <c r="C63" s="4">
        <f t="shared" ref="C63:C126" si="5">C62*$G$61+(1-$G$61)*B62^2</f>
        <v>2.841955668062443E-4</v>
      </c>
      <c r="D63" s="17">
        <f t="shared" si="2"/>
        <v>1.6858100925259769E-2</v>
      </c>
      <c r="E63" s="17">
        <f t="shared" si="3"/>
        <v>0.26761405575039132</v>
      </c>
      <c r="F63" s="25">
        <f>Rolling_Vol!D63</f>
        <v>0.26991290116985323</v>
      </c>
      <c r="Q63" s="7">
        <v>45594</v>
      </c>
      <c r="R63" s="25">
        <v>3.9582290999999999E-2</v>
      </c>
      <c r="S63" s="17">
        <v>4.1971863999999998E-2</v>
      </c>
      <c r="T63" s="17">
        <v>-3.8309939999999999E-3</v>
      </c>
      <c r="U63" s="17">
        <v>8.9214930000000008E-3</v>
      </c>
      <c r="V63" s="17">
        <v>1.7138062999999999E-2</v>
      </c>
      <c r="W63" s="17">
        <v>-8.1283650000000002E-3</v>
      </c>
      <c r="X63" s="32"/>
      <c r="Y63" s="33">
        <f t="shared" ref="Y63:Y126" si="6">$G$2*Y62+((1-$G$2)*R62^2)</f>
        <v>7.0388252493502586E-4</v>
      </c>
      <c r="Z63" s="33">
        <f t="shared" ref="Z63:Z126" si="7">$G$2*Z62+(1-$G$2)*R62*S62</f>
        <v>5.2164951963858304E-4</v>
      </c>
      <c r="AA63" s="33">
        <f t="shared" ref="AA63:AA126" si="8">$G$2*AA62+(1-$G$2)*R62*T62</f>
        <v>1.1749165886486564E-4</v>
      </c>
      <c r="AB63" s="33">
        <f t="shared" ref="AB63:AB126" si="9">$G$2*AB62+(1-$G$2)*R62*U62</f>
        <v>1.4430291443976476E-4</v>
      </c>
      <c r="AC63" s="33">
        <f t="shared" ref="AC63:AC126" si="10">$G$2*AC62+(1-$G$2)*R62*V62</f>
        <v>5.5978976836393052E-4</v>
      </c>
      <c r="AD63" s="33">
        <f t="shared" ref="AD63:AD126" si="11">$G$2*AD62+(1-$G$2)*R62*W62</f>
        <v>-1.7557904188247873E-6</v>
      </c>
      <c r="AE63" s="33">
        <f t="shared" ref="AE63:AE126" si="12">$G$2*AE62+(1-$G$2)*S62*S62</f>
        <v>8.3031974161517741E-4</v>
      </c>
      <c r="AF63" s="33">
        <f t="shared" ref="AF63:AF126" si="13">$G$2*AF62+(1-$G$2)*S62*T62</f>
        <v>1.9419625265440884E-4</v>
      </c>
      <c r="AG63" s="33">
        <f t="shared" ref="AG63:AG126" si="14">$G$2*AG62+(1-$G$2)*S62*U62</f>
        <v>2.7743772037998565E-4</v>
      </c>
      <c r="AH63" s="33">
        <f t="shared" ref="AH63:AH126" si="15">$G$2*AH62+(1-$G$2)*S62*V62</f>
        <v>6.5271689945900957E-4</v>
      </c>
      <c r="AI63" s="33">
        <f t="shared" ref="AI63:AI126" si="16">$G$2*AI62+(1-$G$2)*S62*W62</f>
        <v>2.9187103299618829E-5</v>
      </c>
      <c r="AJ63" s="33">
        <f t="shared" ref="AJ63:AJ126" si="17">$G$2*AJ62+(1-$G$2)*T62*T62</f>
        <v>2.9424050548969896E-4</v>
      </c>
      <c r="AK63" s="33">
        <f t="shared" ref="AK63:AK126" si="18">$G$2*AK62+(1-$G$2)*T62*U62</f>
        <v>1.3438544439002477E-4</v>
      </c>
      <c r="AL63" s="33">
        <f t="shared" ref="AL63:AL126" si="19">$G$2*AL62+(1-$G$2)*T62*V62</f>
        <v>2.5765176251444489E-4</v>
      </c>
      <c r="AM63" s="33">
        <f t="shared" ref="AM63:AM126" si="20">$G$2*AM62+(1-$G$2)*T62*W62</f>
        <v>6.5815408445662714E-5</v>
      </c>
      <c r="AN63" s="33">
        <f t="shared" ref="AN63:AN126" si="21">$G$2*AN62+(1-$G$2)*U62*U62</f>
        <v>3.784578924340705E-4</v>
      </c>
      <c r="AO63" s="33">
        <f t="shared" ref="AO63:AO126" si="22">$G$2*AO62+(1-$G$2)*U62*V62</f>
        <v>2.7116107926479288E-4</v>
      </c>
      <c r="AP63" s="33">
        <f t="shared" ref="AP63:AP126" si="23">$G$2*AP62+(1-$G$2)*U62*W62</f>
        <v>3.6098104944273648E-5</v>
      </c>
      <c r="AQ63" s="33">
        <f t="shared" ref="AQ63:AQ126" si="24">$G$2*AQ62+(1-$G$2)*V62*V62</f>
        <v>1.0611982931416583E-3</v>
      </c>
      <c r="AR63" s="33">
        <f t="shared" ref="AR63:AR126" si="25">$G$2*AR62+(1-$G$2)*V62*W62</f>
        <v>8.1715199691113064E-5</v>
      </c>
      <c r="AS63" s="55">
        <f>$G$2*AS62+(1-$G$2)*W62*W62</f>
        <v>1.4388008047021777E-4</v>
      </c>
      <c r="AT63" s="105"/>
      <c r="AU63" s="7">
        <v>45594</v>
      </c>
      <c r="AV63" s="4">
        <f>CovMatrix!$M$4^2*Y63
+CovMatrix!$M$5^2*AE63
+CovMatrix!$M$6^2*AJ63
+CovMatrix!$M$7^2*AN63
+CovMatrix!$M$8^2*AQ63
+CovMatrix!$M$9^2*AS63
+2*CovMatrix!$M$4*CovMatrix!$M$5*Z63
+2*CovMatrix!$M$4*CovMatrix!$M$6*AA63
+2*CovMatrix!$M$4*CovMatrix!$M$7*AB63
+2*CovMatrix!$M$4*CovMatrix!$M$8*AC63
+2*CovMatrix!$M$4*CovMatrix!$M$9*AD63
+2*CovMatrix!$M$5*CovMatrix!$M$6*AF63
+2*CovMatrix!$M$5*CovMatrix!$M$7*AG63
+2*CovMatrix!$M$5*CovMatrix!$M$8*AH63
+2*CovMatrix!$M$5*CovMatrix!$M$9*AI63
+2*CovMatrix!$M$6*CovMatrix!$M$7*AK63
+2*CovMatrix!$M$6*CovMatrix!$M$8*AL63
+2*CovMatrix!$M$6*CovMatrix!$M$9*AM63
+2*CovMatrix!$M$7*CovMatrix!$M$8*AO63
+2*CovMatrix!$M$7*CovMatrix!$M$9*AP63
+2*CovMatrix!$M$8*CovMatrix!$M$9*AR63</f>
        <v>3.9399953638406186E-4</v>
      </c>
      <c r="AW63" s="17">
        <f t="shared" si="4"/>
        <v>1.9849421562959005E-2</v>
      </c>
      <c r="AX63" s="18">
        <f>Param_VaR!$B$7*EWMA!AW63*returns_pnl[[#This Row],[port_mv]]</f>
        <v>5428.3503287763551</v>
      </c>
      <c r="AY63" s="18">
        <f>returns_pnl[[#This Row],[daily_pnl_usd]]</f>
        <v>1935.55</v>
      </c>
    </row>
    <row r="64" spans="1:51" x14ac:dyDescent="0.35">
      <c r="A64" s="7">
        <f>returns_pnl[[#This Row],[price_date]]</f>
        <v>45595</v>
      </c>
      <c r="B64" s="24">
        <f>returns_pnl[[#This Row],[portfolio_simple_return]]</f>
        <v>-2.9202980999999999E-2</v>
      </c>
      <c r="C64" s="4">
        <f t="shared" si="5"/>
        <v>2.8395855146986013E-4</v>
      </c>
      <c r="D64" s="17">
        <f t="shared" si="2"/>
        <v>1.6851069742596762E-2</v>
      </c>
      <c r="E64" s="17">
        <f t="shared" si="3"/>
        <v>0.26750243918589744</v>
      </c>
      <c r="F64" s="25">
        <f>Rolling_Vol!D64</f>
        <v>0.27813118765267597</v>
      </c>
      <c r="Q64" s="7">
        <v>45595</v>
      </c>
      <c r="R64" s="25">
        <v>-0.106165414</v>
      </c>
      <c r="S64" s="17">
        <v>-1.4505690999999999E-2</v>
      </c>
      <c r="T64" s="17">
        <v>1.3497023E-2</v>
      </c>
      <c r="U64" s="17">
        <v>-6.2805728000000005E-2</v>
      </c>
      <c r="V64" s="17">
        <v>-2.4390243999999998E-2</v>
      </c>
      <c r="W64" s="17">
        <v>2.9374201999999999E-2</v>
      </c>
      <c r="X64" s="32"/>
      <c r="Y64" s="33">
        <f t="shared" si="6"/>
        <v>7.5565503908744524E-4</v>
      </c>
      <c r="Z64" s="33">
        <f t="shared" si="7"/>
        <v>5.9003110053989355E-4</v>
      </c>
      <c r="AA64" s="33">
        <f t="shared" si="8"/>
        <v>1.0134378817333844E-4</v>
      </c>
      <c r="AB64" s="33">
        <f t="shared" si="9"/>
        <v>1.5683272749820667E-4</v>
      </c>
      <c r="AC64" s="33">
        <f t="shared" si="10"/>
        <v>5.6690421007263465E-4</v>
      </c>
      <c r="AD64" s="33">
        <f t="shared" si="11"/>
        <v>-2.095480152074822E-5</v>
      </c>
      <c r="AE64" s="33">
        <f t="shared" si="12"/>
        <v>8.8619879917633659E-4</v>
      </c>
      <c r="AF64" s="33">
        <f t="shared" si="13"/>
        <v>1.7289683994597531E-4</v>
      </c>
      <c r="AG64" s="33">
        <f t="shared" si="14"/>
        <v>2.832585586095636E-4</v>
      </c>
      <c r="AH64" s="33">
        <f t="shared" si="15"/>
        <v>6.5671287245903497E-4</v>
      </c>
      <c r="AI64" s="33">
        <f t="shared" si="16"/>
        <v>6.9661192823000821E-6</v>
      </c>
      <c r="AJ64" s="33">
        <f t="shared" si="17"/>
        <v>2.7746666606199915E-4</v>
      </c>
      <c r="AK64" s="33">
        <f t="shared" si="18"/>
        <v>1.2427162655738076E-4</v>
      </c>
      <c r="AL64" s="33">
        <f t="shared" si="19"/>
        <v>2.3825330777210087E-4</v>
      </c>
      <c r="AM64" s="33">
        <f t="shared" si="20"/>
        <v>6.3734866991611543E-5</v>
      </c>
      <c r="AN64" s="33">
        <f t="shared" si="21"/>
        <v>3.6052600112896922E-4</v>
      </c>
      <c r="AO64" s="33">
        <f t="shared" si="22"/>
        <v>2.6406524105418883E-4</v>
      </c>
      <c r="AP64" s="33">
        <f t="shared" si="23"/>
        <v>2.9581189560680527E-5</v>
      </c>
      <c r="AQ64" s="33">
        <f t="shared" si="24"/>
        <v>1.0151491877566769E-3</v>
      </c>
      <c r="AR64" s="33">
        <f t="shared" si="25"/>
        <v>6.8454021822226567E-5</v>
      </c>
      <c r="AS64" s="55">
        <f>$G$2*AS63+(1-$G$2)*W63*W63</f>
        <v>1.3921149469639822E-4</v>
      </c>
      <c r="AT64" s="105"/>
      <c r="AU64" s="7">
        <v>45595</v>
      </c>
      <c r="AV64" s="4">
        <f>CovMatrix!$M$4^2*Y64
+CovMatrix!$M$5^2*AE64
+CovMatrix!$M$6^2*AJ64
+CovMatrix!$M$7^2*AN64
+CovMatrix!$M$8^2*AQ64
+CovMatrix!$M$9^2*AS64
+2*CovMatrix!$M$4*CovMatrix!$M$5*Z64
+2*CovMatrix!$M$4*CovMatrix!$M$6*AA64
+2*CovMatrix!$M$4*CovMatrix!$M$7*AB64
+2*CovMatrix!$M$4*CovMatrix!$M$8*AC64
+2*CovMatrix!$M$4*CovMatrix!$M$9*AD64
+2*CovMatrix!$M$5*CovMatrix!$M$6*AF64
+2*CovMatrix!$M$5*CovMatrix!$M$7*AG64
+2*CovMatrix!$M$5*CovMatrix!$M$8*AH64
+2*CovMatrix!$M$5*CovMatrix!$M$9*AI64
+2*CovMatrix!$M$6*CovMatrix!$M$7*AK64
+2*CovMatrix!$M$6*CovMatrix!$M$8*AL64
+2*CovMatrix!$M$6*CovMatrix!$M$9*AM64
+2*CovMatrix!$M$7*CovMatrix!$M$8*AO64
+2*CovMatrix!$M$7*CovMatrix!$M$9*AP64
+2*CovMatrix!$M$8*CovMatrix!$M$9*AR64</f>
        <v>4.0078584062918607E-4</v>
      </c>
      <c r="AW64" s="17">
        <f t="shared" si="4"/>
        <v>2.0019636376048044E-2</v>
      </c>
      <c r="AX64" s="18">
        <f>Param_VaR!$B$7*EWMA!AW64*returns_pnl[[#This Row],[port_mv]]</f>
        <v>5315.0166777242957</v>
      </c>
      <c r="AY64" s="18">
        <f>returns_pnl[[#This Row],[daily_pnl_usd]]</f>
        <v>-3432.99</v>
      </c>
    </row>
    <row r="65" spans="1:51" x14ac:dyDescent="0.35">
      <c r="A65" s="7">
        <f>returns_pnl[[#This Row],[price_date]]</f>
        <v>45596</v>
      </c>
      <c r="B65" s="24">
        <f>returns_pnl[[#This Row],[portfolio_simple_return]]</f>
        <v>-2.3541059E-2</v>
      </c>
      <c r="C65" s="4">
        <f t="shared" si="5"/>
        <v>3.1808988433885022E-4</v>
      </c>
      <c r="D65" s="17">
        <f t="shared" si="2"/>
        <v>1.7835074553778859E-2</v>
      </c>
      <c r="E65" s="17">
        <f t="shared" si="3"/>
        <v>0.28312303130157079</v>
      </c>
      <c r="F65" s="25">
        <f>Rolling_Vol!D65</f>
        <v>0.27797939871235355</v>
      </c>
      <c r="Q65" s="7">
        <v>45596</v>
      </c>
      <c r="R65" s="25">
        <v>-3.0484522E-2</v>
      </c>
      <c r="S65" s="17">
        <v>-3.8892663000000001E-2</v>
      </c>
      <c r="T65" s="17">
        <v>-1.4594279E-2</v>
      </c>
      <c r="U65" s="17">
        <v>-2.0181146000000001E-2</v>
      </c>
      <c r="V65" s="17">
        <v>-3.2487923000000002E-2</v>
      </c>
      <c r="W65" s="17">
        <v>-1.068376E-3</v>
      </c>
      <c r="X65" s="32"/>
      <c r="Y65" s="33">
        <f t="shared" si="6"/>
        <v>1.3865814445296828E-3</v>
      </c>
      <c r="Z65" s="33">
        <f t="shared" si="7"/>
        <v>6.4702939592976448E-4</v>
      </c>
      <c r="AA65" s="33">
        <f t="shared" si="8"/>
        <v>9.2881388091867298E-6</v>
      </c>
      <c r="AB65" s="33">
        <f t="shared" si="9"/>
        <v>5.4749053072979809E-4</v>
      </c>
      <c r="AC65" s="33">
        <f t="shared" si="10"/>
        <v>6.8825397857753769E-4</v>
      </c>
      <c r="AD65" s="33">
        <f t="shared" si="11"/>
        <v>-2.0680897240448116E-4</v>
      </c>
      <c r="AE65" s="33">
        <f t="shared" si="12"/>
        <v>8.4565177550900521E-4</v>
      </c>
      <c r="AF65" s="33">
        <f t="shared" si="13"/>
        <v>1.507760108457432E-4</v>
      </c>
      <c r="AG65" s="33">
        <f t="shared" si="14"/>
        <v>3.2092547409687266E-4</v>
      </c>
      <c r="AH65" s="33">
        <f t="shared" si="15"/>
        <v>6.3853794068420902E-4</v>
      </c>
      <c r="AI65" s="33">
        <f t="shared" si="16"/>
        <v>-1.9017433729652862E-5</v>
      </c>
      <c r="AJ65" s="33">
        <f t="shared" si="17"/>
        <v>2.7174884389003092E-4</v>
      </c>
      <c r="AK65" s="33">
        <f t="shared" si="18"/>
        <v>6.5953907643073219E-5</v>
      </c>
      <c r="AL65" s="33">
        <f t="shared" si="19"/>
        <v>2.0420636825115807E-4</v>
      </c>
      <c r="AM65" s="33">
        <f t="shared" si="20"/>
        <v>8.3698631772153632E-5</v>
      </c>
      <c r="AN65" s="33">
        <f t="shared" si="21"/>
        <v>5.7556800923783038E-4</v>
      </c>
      <c r="AO65" s="33">
        <f t="shared" si="22"/>
        <v>3.4013214842199549E-4</v>
      </c>
      <c r="AP65" s="33">
        <f t="shared" si="23"/>
        <v>-8.2885770274703765E-5</v>
      </c>
      <c r="AQ65" s="33">
        <f t="shared" si="24"/>
        <v>9.8993327663404827E-4</v>
      </c>
      <c r="AR65" s="33">
        <f t="shared" si="25"/>
        <v>2.136014326777566E-5</v>
      </c>
      <c r="AS65" s="55">
        <f>$G$2*AS64+(1-$G$2)*W64*W64</f>
        <v>1.826294296028226E-4</v>
      </c>
      <c r="AT65" s="105"/>
      <c r="AU65" s="7">
        <v>45596</v>
      </c>
      <c r="AV65" s="4">
        <f>CovMatrix!$M$4^2*Y65
+CovMatrix!$M$5^2*AE65
+CovMatrix!$M$6^2*AJ65
+CovMatrix!$M$7^2*AN65
+CovMatrix!$M$8^2*AQ65
+CovMatrix!$M$9^2*AS65
+2*CovMatrix!$M$4*CovMatrix!$M$5*Z65
+2*CovMatrix!$M$4*CovMatrix!$M$6*AA65
+2*CovMatrix!$M$4*CovMatrix!$M$7*AB65
+2*CovMatrix!$M$4*CovMatrix!$M$8*AC65
+2*CovMatrix!$M$4*CovMatrix!$M$9*AD65
+2*CovMatrix!$M$5*CovMatrix!$M$6*AF65
+2*CovMatrix!$M$5*CovMatrix!$M$7*AG65
+2*CovMatrix!$M$5*CovMatrix!$M$8*AH65
+2*CovMatrix!$M$5*CovMatrix!$M$9*AI65
+2*CovMatrix!$M$6*CovMatrix!$M$7*AK65
+2*CovMatrix!$M$6*CovMatrix!$M$8*AL65
+2*CovMatrix!$M$6*CovMatrix!$M$9*AM65
+2*CovMatrix!$M$7*CovMatrix!$M$8*AO65
+2*CovMatrix!$M$7*CovMatrix!$M$9*AP65
+2*CovMatrix!$M$8*CovMatrix!$M$9*AR65</f>
        <v>4.6833305405335877E-4</v>
      </c>
      <c r="AW65" s="17">
        <f t="shared" si="4"/>
        <v>2.1641003998275097E-2</v>
      </c>
      <c r="AX65" s="18">
        <f>Param_VaR!$B$7*EWMA!AW65*returns_pnl[[#This Row],[port_mv]]</f>
        <v>5610.219307828801</v>
      </c>
      <c r="AY65" s="18">
        <f>returns_pnl[[#This Row],[daily_pnl_usd]]</f>
        <v>-2686.58</v>
      </c>
    </row>
    <row r="66" spans="1:51" x14ac:dyDescent="0.35">
      <c r="A66" s="7">
        <f>returns_pnl[[#This Row],[price_date]]</f>
        <v>45597</v>
      </c>
      <c r="B66" s="24">
        <f>returns_pnl[[#This Row],[portfolio_simple_return]]</f>
        <v>7.8113490000000004E-3</v>
      </c>
      <c r="C66" s="4">
        <f t="shared" si="5"/>
        <v>3.3225537880900808E-4</v>
      </c>
      <c r="D66" s="17">
        <f t="shared" si="2"/>
        <v>1.8227873677667619E-2</v>
      </c>
      <c r="E66" s="17">
        <f t="shared" si="3"/>
        <v>0.28935852408365309</v>
      </c>
      <c r="F66" s="25">
        <f>Rolling_Vol!D66</f>
        <v>0.25429547889910925</v>
      </c>
      <c r="Q66" s="7">
        <v>45597</v>
      </c>
      <c r="R66" s="25">
        <v>-1.5339765E-2</v>
      </c>
      <c r="S66" s="17">
        <v>-5.0067740000000003E-3</v>
      </c>
      <c r="T66" s="17">
        <v>9.6638030000000003E-3</v>
      </c>
      <c r="U66" s="17">
        <v>-1.3028178E-2</v>
      </c>
      <c r="V66" s="17">
        <v>5.8170015999999998E-2</v>
      </c>
      <c r="W66" s="17">
        <v>3.0705540000000001E-3</v>
      </c>
      <c r="X66" s="32"/>
      <c r="Y66" s="33">
        <f t="shared" si="6"/>
        <v>1.3591449227520107E-3</v>
      </c>
      <c r="Z66" s="33">
        <f t="shared" si="7"/>
        <v>6.7934508662570382E-4</v>
      </c>
      <c r="AA66" s="33">
        <f t="shared" si="8"/>
        <v>3.5424827635613829E-5</v>
      </c>
      <c r="AB66" s="33">
        <f t="shared" si="9"/>
        <v>5.5155385423934298E-4</v>
      </c>
      <c r="AC66" s="33">
        <f t="shared" si="10"/>
        <v>7.0638146806855382E-4</v>
      </c>
      <c r="AD66" s="33">
        <f t="shared" si="11"/>
        <v>-1.9244629815963596E-4</v>
      </c>
      <c r="AE66" s="33">
        <f t="shared" si="12"/>
        <v>8.8567102309235917E-4</v>
      </c>
      <c r="AF66" s="33">
        <f t="shared" si="13"/>
        <v>1.7578607268749726E-4</v>
      </c>
      <c r="AG66" s="33">
        <f t="shared" si="14"/>
        <v>3.4876385627096823E-4</v>
      </c>
      <c r="AH66" s="33">
        <f t="shared" si="15"/>
        <v>6.7603817469169352E-4</v>
      </c>
      <c r="AI66" s="33">
        <f t="shared" si="16"/>
        <v>-1.5383268442356405E-5</v>
      </c>
      <c r="AJ66" s="33">
        <f t="shared" si="17"/>
        <v>2.6822349202841952E-4</v>
      </c>
      <c r="AK66" s="33">
        <f t="shared" si="18"/>
        <v>7.9668429700312872E-5</v>
      </c>
      <c r="AL66" s="33">
        <f t="shared" si="19"/>
        <v>2.2040225489963964E-4</v>
      </c>
      <c r="AM66" s="33">
        <f t="shared" si="20"/>
        <v>7.9612244511078644E-5</v>
      </c>
      <c r="AN66" s="33">
        <f t="shared" si="21"/>
        <v>5.6547064791595948E-4</v>
      </c>
      <c r="AO66" s="33">
        <f t="shared" si="22"/>
        <v>3.5906283055466123E-4</v>
      </c>
      <c r="AP66" s="33">
        <f t="shared" si="23"/>
        <v>-7.6618960935887764E-5</v>
      </c>
      <c r="AQ66" s="33">
        <f t="shared" si="24"/>
        <v>9.9386518848724103E-4</v>
      </c>
      <c r="AR66" s="33">
        <f t="shared" si="25"/>
        <v>2.2161093705091999E-5</v>
      </c>
      <c r="AS66" s="55">
        <f>$G$2*AS65+(1-$G$2)*W65*W65</f>
        <v>1.717401494632958E-4</v>
      </c>
      <c r="AT66" s="105"/>
      <c r="AU66" s="7">
        <v>45597</v>
      </c>
      <c r="AV66" s="4">
        <f>CovMatrix!$M$4^2*Y66
+CovMatrix!$M$5^2*AE66
+CovMatrix!$M$6^2*AJ66
+CovMatrix!$M$7^2*AN66
+CovMatrix!$M$8^2*AQ66
+CovMatrix!$M$9^2*AS66
+2*CovMatrix!$M$4*CovMatrix!$M$5*Z66
+2*CovMatrix!$M$4*CovMatrix!$M$6*AA66
+2*CovMatrix!$M$4*CovMatrix!$M$7*AB66
+2*CovMatrix!$M$4*CovMatrix!$M$8*AC66
+2*CovMatrix!$M$4*CovMatrix!$M$9*AD66
+2*CovMatrix!$M$5*CovMatrix!$M$6*AF66
+2*CovMatrix!$M$5*CovMatrix!$M$7*AG66
+2*CovMatrix!$M$5*CovMatrix!$M$8*AH66
+2*CovMatrix!$M$5*CovMatrix!$M$9*AI66
+2*CovMatrix!$M$6*CovMatrix!$M$7*AK66
+2*CovMatrix!$M$6*CovMatrix!$M$8*AL66
+2*CovMatrix!$M$6*CovMatrix!$M$9*AM66
+2*CovMatrix!$M$7*CovMatrix!$M$8*AO66
+2*CovMatrix!$M$7*CovMatrix!$M$9*AP66
+2*CovMatrix!$M$8*CovMatrix!$M$9*AR66</f>
        <v>4.8353109911584042E-4</v>
      </c>
      <c r="AW66" s="17">
        <f t="shared" si="4"/>
        <v>2.1989340579377101E-2</v>
      </c>
      <c r="AX66" s="18">
        <f>Param_VaR!$B$7*EWMA!AW66*returns_pnl[[#This Row],[port_mv]]</f>
        <v>5745.0509377853805</v>
      </c>
      <c r="AY66" s="18">
        <f>returns_pnl[[#This Row],[daily_pnl_usd]]</f>
        <v>870.47</v>
      </c>
    </row>
    <row r="67" spans="1:51" x14ac:dyDescent="0.35">
      <c r="A67" s="7">
        <f>returns_pnl[[#This Row],[price_date]]</f>
        <v>45600</v>
      </c>
      <c r="B67" s="24">
        <f>returns_pnl[[#This Row],[portfolio_simple_return]]</f>
        <v>-5.7257310000000004E-3</v>
      </c>
      <c r="C67" s="4">
        <f t="shared" si="5"/>
        <v>3.1598108647245562E-4</v>
      </c>
      <c r="D67" s="17">
        <f t="shared" si="2"/>
        <v>1.7775856842145631E-2</v>
      </c>
      <c r="E67" s="17">
        <f t="shared" si="3"/>
        <v>0.28218297927241964</v>
      </c>
      <c r="F67" s="25">
        <f>Rolling_Vol!D67</f>
        <v>0.25416481926965845</v>
      </c>
      <c r="Q67" s="7">
        <v>45600</v>
      </c>
      <c r="R67" s="25">
        <v>-8.106584E-3</v>
      </c>
      <c r="S67" s="17">
        <v>-2.1903859999999999E-3</v>
      </c>
      <c r="T67" s="17">
        <v>-9.1679199999999995E-3</v>
      </c>
      <c r="U67" s="17">
        <v>-1.5617941E-2</v>
      </c>
      <c r="V67" s="17">
        <v>-4.6006839999999999E-3</v>
      </c>
      <c r="W67" s="17">
        <v>3.8178439999999999E-3</v>
      </c>
      <c r="X67" s="32"/>
      <c r="Y67" s="33">
        <f t="shared" si="6"/>
        <v>1.2917147308022035E-3</v>
      </c>
      <c r="Z67" s="33">
        <f t="shared" si="7"/>
        <v>6.4319254562224823E-4</v>
      </c>
      <c r="AA67" s="33">
        <f t="shared" si="8"/>
        <v>2.4404909955899292E-5</v>
      </c>
      <c r="AB67" s="33">
        <f t="shared" si="9"/>
        <v>5.3045157431887255E-4</v>
      </c>
      <c r="AC67" s="33">
        <f t="shared" si="10"/>
        <v>6.1045971745526603E-4</v>
      </c>
      <c r="AD67" s="33">
        <f t="shared" si="11"/>
        <v>-1.8372561487684639E-4</v>
      </c>
      <c r="AE67" s="33">
        <f t="shared" si="12"/>
        <v>8.3403482886004212E-4</v>
      </c>
      <c r="AF67" s="33">
        <f t="shared" si="13"/>
        <v>1.623358396701561E-4</v>
      </c>
      <c r="AG67" s="33">
        <f t="shared" si="14"/>
        <v>3.3175177346737644E-4</v>
      </c>
      <c r="AH67" s="33">
        <f t="shared" si="15"/>
        <v>6.1800123678888881E-4</v>
      </c>
      <c r="AI67" s="33">
        <f t="shared" si="16"/>
        <v>-1.5382686531782781E-5</v>
      </c>
      <c r="AJ67" s="33">
        <f t="shared" si="17"/>
        <v>2.5773342781208286E-4</v>
      </c>
      <c r="AK67" s="33">
        <f t="shared" si="18"/>
        <v>6.7334219179838046E-5</v>
      </c>
      <c r="AL67" s="33">
        <f t="shared" si="19"/>
        <v>2.4090673411351218E-4</v>
      </c>
      <c r="AM67" s="33">
        <f t="shared" si="20"/>
        <v>7.6615903577825637E-5</v>
      </c>
      <c r="AN67" s="33">
        <f t="shared" si="21"/>
        <v>5.4172641436098289E-4</v>
      </c>
      <c r="AO67" s="33">
        <f t="shared" si="22"/>
        <v>2.9204810135873059E-4</v>
      </c>
      <c r="AP67" s="33">
        <f t="shared" si="23"/>
        <v>-7.4422046723971223E-5</v>
      </c>
      <c r="AQ67" s="33">
        <f t="shared" si="24"/>
        <v>1.137258322864422E-3</v>
      </c>
      <c r="AR67" s="33">
        <f t="shared" si="25"/>
        <v>3.1548278601318329E-5</v>
      </c>
      <c r="AS67" s="55">
        <f>$G$2*AS66+(1-$G$2)*W66*W66</f>
        <v>1.6200143860751299E-4</v>
      </c>
      <c r="AT67" s="105"/>
      <c r="AU67" s="7">
        <v>45600</v>
      </c>
      <c r="AV67" s="4">
        <f>CovMatrix!$M$4^2*Y67
+CovMatrix!$M$5^2*AE67
+CovMatrix!$M$6^2*AJ67
+CovMatrix!$M$7^2*AN67
+CovMatrix!$M$8^2*AQ67
+CovMatrix!$M$9^2*AS67
+2*CovMatrix!$M$4*CovMatrix!$M$5*Z67
+2*CovMatrix!$M$4*CovMatrix!$M$6*AA67
+2*CovMatrix!$M$4*CovMatrix!$M$7*AB67
+2*CovMatrix!$M$4*CovMatrix!$M$8*AC67
+2*CovMatrix!$M$4*CovMatrix!$M$9*AD67
+2*CovMatrix!$M$5*CovMatrix!$M$6*AF67
+2*CovMatrix!$M$5*CovMatrix!$M$7*AG67
+2*CovMatrix!$M$5*CovMatrix!$M$8*AH67
+2*CovMatrix!$M$5*CovMatrix!$M$9*AI67
+2*CovMatrix!$M$6*CovMatrix!$M$7*AK67
+2*CovMatrix!$M$6*CovMatrix!$M$8*AL67
+2*CovMatrix!$M$6*CovMatrix!$M$9*AM67
+2*CovMatrix!$M$7*CovMatrix!$M$8*AO67
+2*CovMatrix!$M$7*CovMatrix!$M$9*AP67
+2*CovMatrix!$M$8*CovMatrix!$M$9*AR67</f>
        <v>4.5815627234827532E-4</v>
      </c>
      <c r="AW67" s="17">
        <f t="shared" si="4"/>
        <v>2.1404585311289619E-2</v>
      </c>
      <c r="AX67" s="18">
        <f>Param_VaR!$B$7*EWMA!AW67*returns_pnl[[#This Row],[port_mv]]</f>
        <v>5560.2548338379847</v>
      </c>
      <c r="AY67" s="18">
        <f>returns_pnl[[#This Row],[daily_pnl_usd]]</f>
        <v>-643.04</v>
      </c>
    </row>
    <row r="68" spans="1:51" x14ac:dyDescent="0.35">
      <c r="A68" s="7">
        <f>returns_pnl[[#This Row],[price_date]]</f>
        <v>45601</v>
      </c>
      <c r="B68" s="24">
        <f>returns_pnl[[#This Row],[portfolio_simple_return]]</f>
        <v>1.7377666999999999E-2</v>
      </c>
      <c r="C68" s="4">
        <f t="shared" si="5"/>
        <v>2.9898926101316989E-4</v>
      </c>
      <c r="D68" s="17">
        <f t="shared" si="2"/>
        <v>1.7291305937180392E-2</v>
      </c>
      <c r="E68" s="17">
        <f t="shared" si="3"/>
        <v>0.27449097211988377</v>
      </c>
      <c r="F68" s="25">
        <f>Rolling_Vol!D68</f>
        <v>0.25610683529173112</v>
      </c>
      <c r="Q68" s="7">
        <v>45601</v>
      </c>
      <c r="R68" s="25">
        <v>6.7514749999999998E-3</v>
      </c>
      <c r="S68" s="17">
        <v>3.1741323000000002E-2</v>
      </c>
      <c r="T68" s="17">
        <v>2.1281320999999999E-2</v>
      </c>
      <c r="U68" s="17">
        <v>-9.9238299999999995E-5</v>
      </c>
      <c r="V68" s="17">
        <v>3.3301730000000002E-2</v>
      </c>
      <c r="W68" s="17">
        <v>4.9340419999999996E-3</v>
      </c>
      <c r="X68" s="32"/>
      <c r="Y68" s="33">
        <f t="shared" si="6"/>
        <v>1.2181548492030147E-3</v>
      </c>
      <c r="Z68" s="33">
        <f t="shared" si="7"/>
        <v>6.0566638577099873E-4</v>
      </c>
      <c r="AA68" s="33">
        <f t="shared" si="8"/>
        <v>2.7399846173662138E-5</v>
      </c>
      <c r="AB68" s="33">
        <f t="shared" si="9"/>
        <v>5.0622096889715287E-4</v>
      </c>
      <c r="AC68" s="33">
        <f t="shared" si="10"/>
        <v>5.7606988428615744E-4</v>
      </c>
      <c r="AD68" s="33">
        <f t="shared" si="11"/>
        <v>-1.7455905836932933E-4</v>
      </c>
      <c r="AE68" s="33">
        <f t="shared" si="12"/>
        <v>7.8428060657817922E-4</v>
      </c>
      <c r="AF68" s="33">
        <f t="shared" si="13"/>
        <v>1.5380056630697394E-4</v>
      </c>
      <c r="AG68" s="33">
        <f t="shared" si="14"/>
        <v>3.1389922621824739E-4</v>
      </c>
      <c r="AH68" s="33">
        <f t="shared" si="15"/>
        <v>5.8152579901099685E-4</v>
      </c>
      <c r="AI68" s="33">
        <f t="shared" si="16"/>
        <v>-1.4961478462742854E-5</v>
      </c>
      <c r="AJ68" s="33">
        <f t="shared" si="17"/>
        <v>2.4731246757094189E-4</v>
      </c>
      <c r="AK68" s="33">
        <f t="shared" si="18"/>
        <v>7.1885208048210977E-5</v>
      </c>
      <c r="AL68" s="33">
        <f t="shared" si="19"/>
        <v>2.2898305223813823E-4</v>
      </c>
      <c r="AM68" s="33">
        <f t="shared" si="20"/>
        <v>6.9918848061287296E-5</v>
      </c>
      <c r="AN68" s="33">
        <f t="shared" si="21"/>
        <v>5.2385803436409272E-4</v>
      </c>
      <c r="AO68" s="33">
        <f t="shared" si="22"/>
        <v>2.7883640795350537E-4</v>
      </c>
      <c r="AP68" s="33">
        <f t="shared" si="23"/>
        <v>-7.3534335660885186E-5</v>
      </c>
      <c r="AQ68" s="33">
        <f t="shared" si="24"/>
        <v>1.070292801088628E-3</v>
      </c>
      <c r="AR68" s="33">
        <f t="shared" si="25"/>
        <v>2.8601500256921468E-5</v>
      </c>
      <c r="AS68" s="55">
        <f>$G$2*AS67+(1-$G$2)*W67*W67</f>
        <v>1.5315590825956235E-4</v>
      </c>
      <c r="AT68" s="105"/>
      <c r="AU68" s="7">
        <v>45601</v>
      </c>
      <c r="AV68" s="4">
        <f>CovMatrix!$M$4^2*Y68
+CovMatrix!$M$5^2*AE68
+CovMatrix!$M$6^2*AJ68
+CovMatrix!$M$7^2*AN68
+CovMatrix!$M$8^2*AQ68
+CovMatrix!$M$9^2*AS68
+2*CovMatrix!$M$4*CovMatrix!$M$5*Z68
+2*CovMatrix!$M$4*CovMatrix!$M$6*AA68
+2*CovMatrix!$M$4*CovMatrix!$M$7*AB68
+2*CovMatrix!$M$4*CovMatrix!$M$8*AC68
+2*CovMatrix!$M$4*CovMatrix!$M$9*AD68
+2*CovMatrix!$M$5*CovMatrix!$M$6*AF68
+2*CovMatrix!$M$5*CovMatrix!$M$7*AG68
+2*CovMatrix!$M$5*CovMatrix!$M$8*AH68
+2*CovMatrix!$M$5*CovMatrix!$M$9*AI68
+2*CovMatrix!$M$6*CovMatrix!$M$7*AK68
+2*CovMatrix!$M$6*CovMatrix!$M$8*AL68
+2*CovMatrix!$M$6*CovMatrix!$M$9*AM68
+2*CovMatrix!$M$7*CovMatrix!$M$8*AO68
+2*CovMatrix!$M$7*CovMatrix!$M$9*AP68
+2*CovMatrix!$M$8*CovMatrix!$M$9*AR68</f>
        <v>4.3268476011859081E-4</v>
      </c>
      <c r="AW68" s="17">
        <f t="shared" si="4"/>
        <v>2.0801075936561331E-2</v>
      </c>
      <c r="AX68" s="18">
        <f>Param_VaR!$B$7*EWMA!AW68*returns_pnl[[#This Row],[port_mv]]</f>
        <v>5497.3815114323424</v>
      </c>
      <c r="AY68" s="18">
        <f>returns_pnl[[#This Row],[daily_pnl_usd]]</f>
        <v>1940.46</v>
      </c>
    </row>
    <row r="69" spans="1:51" x14ac:dyDescent="0.35">
      <c r="A69" s="7">
        <f>returns_pnl[[#This Row],[price_date]]</f>
        <v>45602</v>
      </c>
      <c r="B69" s="24">
        <f>returns_pnl[[#This Row],[portfolio_simple_return]]</f>
        <v>3.1364258999999999E-2</v>
      </c>
      <c r="C69" s="4">
        <f t="shared" si="5"/>
        <v>2.9916890397415301E-4</v>
      </c>
      <c r="D69" s="17">
        <f t="shared" si="2"/>
        <v>1.729649976076527E-2</v>
      </c>
      <c r="E69" s="17">
        <f t="shared" si="3"/>
        <v>0.27457342151323855</v>
      </c>
      <c r="F69" s="25">
        <f>Rolling_Vol!D69</f>
        <v>0.25695309740439332</v>
      </c>
      <c r="Q69" s="7">
        <v>45602</v>
      </c>
      <c r="R69" s="25">
        <v>2.4283496000000002E-2</v>
      </c>
      <c r="S69" s="17">
        <v>3.2489937000000003E-2</v>
      </c>
      <c r="T69" s="17">
        <v>6.9652823000000003E-2</v>
      </c>
      <c r="U69" s="17">
        <v>-3.6821079999999999E-2</v>
      </c>
      <c r="V69" s="17">
        <v>3.9454066000000003E-2</v>
      </c>
      <c r="W69" s="17">
        <v>4.810938E-2</v>
      </c>
      <c r="X69" s="32"/>
      <c r="Y69" s="33">
        <f t="shared" si="6"/>
        <v>1.1478005031313712E-3</v>
      </c>
      <c r="Z69" s="33">
        <f t="shared" si="7"/>
        <v>5.8218444754682427E-4</v>
      </c>
      <c r="AA69" s="33">
        <f t="shared" si="8"/>
        <v>3.4376673805150914E-5</v>
      </c>
      <c r="AB69" s="33">
        <f t="shared" si="9"/>
        <v>4.7580751046923412E-4</v>
      </c>
      <c r="AC69" s="33">
        <f t="shared" si="10"/>
        <v>5.5499583908209295E-4</v>
      </c>
      <c r="AD69" s="33">
        <f t="shared" si="11"/>
        <v>-1.6208679119445254E-4</v>
      </c>
      <c r="AE69" s="33">
        <f t="shared" si="12"/>
        <v>7.9767446533090831E-4</v>
      </c>
      <c r="AF69" s="33">
        <f t="shared" si="13"/>
        <v>1.8510236935221651E-4</v>
      </c>
      <c r="AG69" s="33">
        <f t="shared" si="14"/>
        <v>2.9487627534909629E-4</v>
      </c>
      <c r="AH69" s="33">
        <f t="shared" si="15"/>
        <v>6.1005670917366444E-4</v>
      </c>
      <c r="AI69" s="33">
        <f t="shared" si="16"/>
        <v>-4.6670085059243139E-6</v>
      </c>
      <c r="AJ69" s="33">
        <f t="shared" si="17"/>
        <v>2.5964739692698786E-4</v>
      </c>
      <c r="AK69" s="33">
        <f t="shared" si="18"/>
        <v>6.7445380238250651E-5</v>
      </c>
      <c r="AL69" s="33">
        <f t="shared" si="19"/>
        <v>2.5776635746296975E-4</v>
      </c>
      <c r="AM69" s="33">
        <f t="shared" si="20"/>
        <v>7.2023893075378988E-5</v>
      </c>
      <c r="AN69" s="33">
        <f t="shared" si="21"/>
        <v>4.9242714319665834E-4</v>
      </c>
      <c r="AO69" s="33">
        <f t="shared" si="22"/>
        <v>2.619079350519595E-4</v>
      </c>
      <c r="AP69" s="33">
        <f t="shared" si="23"/>
        <v>-6.9151654277644584E-5</v>
      </c>
      <c r="AQ69" s="33">
        <f t="shared" si="24"/>
        <v>1.0726155462828842E-3</v>
      </c>
      <c r="AR69" s="33">
        <f t="shared" si="25"/>
        <v>3.6744138311065786E-5</v>
      </c>
      <c r="AS69" s="55">
        <f>$G$2*AS68+(1-$G$2)*W68*W68</f>
        <v>1.4542723999145442E-4</v>
      </c>
      <c r="AT69" s="105"/>
      <c r="AU69" s="7">
        <v>45602</v>
      </c>
      <c r="AV69" s="4">
        <f>CovMatrix!$M$4^2*Y69
+CovMatrix!$M$5^2*AE69
+CovMatrix!$M$6^2*AJ69
+CovMatrix!$M$7^2*AN69
+CovMatrix!$M$8^2*AQ69
+CovMatrix!$M$9^2*AS69
+2*CovMatrix!$M$4*CovMatrix!$M$5*Z69
+2*CovMatrix!$M$4*CovMatrix!$M$6*AA69
+2*CovMatrix!$M$4*CovMatrix!$M$7*AB69
+2*CovMatrix!$M$4*CovMatrix!$M$8*AC69
+2*CovMatrix!$M$4*CovMatrix!$M$9*AD69
+2*CovMatrix!$M$5*CovMatrix!$M$6*AF69
+2*CovMatrix!$M$5*CovMatrix!$M$7*AG69
+2*CovMatrix!$M$5*CovMatrix!$M$8*AH69
+2*CovMatrix!$M$5*CovMatrix!$M$9*AI69
+2*CovMatrix!$M$6*CovMatrix!$M$7*AK69
+2*CovMatrix!$M$6*CovMatrix!$M$8*AL69
+2*CovMatrix!$M$6*CovMatrix!$M$9*AM69
+2*CovMatrix!$M$7*CovMatrix!$M$8*AO69
+2*CovMatrix!$M$7*CovMatrix!$M$9*AP69
+2*CovMatrix!$M$8*CovMatrix!$M$9*AR69</f>
        <v>4.2659366272485754E-4</v>
      </c>
      <c r="AW69" s="17">
        <f t="shared" si="4"/>
        <v>2.0654143960107802E-2</v>
      </c>
      <c r="AX69" s="18">
        <f>Param_VaR!$B$7*EWMA!AW69*returns_pnl[[#This Row],[port_mv]]</f>
        <v>5629.7531809694547</v>
      </c>
      <c r="AY69" s="18">
        <f>returns_pnl[[#This Row],[daily_pnl_usd]]</f>
        <v>3563.12</v>
      </c>
    </row>
    <row r="70" spans="1:51" x14ac:dyDescent="0.35">
      <c r="A70" s="7">
        <f>returns_pnl[[#This Row],[price_date]]</f>
        <v>45603</v>
      </c>
      <c r="B70" s="24">
        <f>returns_pnl[[#This Row],[portfolio_simple_return]]</f>
        <v>1.4609501E-2</v>
      </c>
      <c r="C70" s="4">
        <f t="shared" si="5"/>
        <v>3.4024177429284872E-4</v>
      </c>
      <c r="D70" s="17">
        <f t="shared" si="2"/>
        <v>1.8445643775505605E-2</v>
      </c>
      <c r="E70" s="17">
        <f t="shared" si="3"/>
        <v>0.29281551721484617</v>
      </c>
      <c r="F70" s="25">
        <f>Rolling_Vol!D70</f>
        <v>0.25784854993375944</v>
      </c>
      <c r="Q70" s="7">
        <v>45603</v>
      </c>
      <c r="R70" s="25">
        <v>3.2529290000000002E-2</v>
      </c>
      <c r="S70" s="17">
        <v>2.3725982E-2</v>
      </c>
      <c r="T70" s="17">
        <v>-2.8255861E-2</v>
      </c>
      <c r="U70" s="17">
        <v>2.7138771999999999E-2</v>
      </c>
      <c r="V70" s="17">
        <v>3.6522122999999997E-2</v>
      </c>
      <c r="W70" s="17">
        <v>-5.2049449999999999E-3</v>
      </c>
      <c r="X70" s="32"/>
      <c r="Y70" s="33">
        <f t="shared" si="6"/>
        <v>1.1143137636224099E-3</v>
      </c>
      <c r="Z70" s="33">
        <f t="shared" si="7"/>
        <v>5.945915360047999E-4</v>
      </c>
      <c r="AA70" s="33">
        <f t="shared" si="8"/>
        <v>1.3379891629939443E-4</v>
      </c>
      <c r="AB70" s="33">
        <f t="shared" si="9"/>
        <v>3.936103869073392E-4</v>
      </c>
      <c r="AC70" s="33">
        <f t="shared" si="10"/>
        <v>5.7918104797085158E-4</v>
      </c>
      <c r="AD70" s="33">
        <f t="shared" si="11"/>
        <v>-8.2265747515236517E-5</v>
      </c>
      <c r="AE70" s="33">
        <f t="shared" si="12"/>
        <v>8.1314975778689204E-4</v>
      </c>
      <c r="AF70" s="33">
        <f t="shared" si="13"/>
        <v>3.097771770596127E-4</v>
      </c>
      <c r="AG70" s="33">
        <f t="shared" si="14"/>
        <v>2.0540482465983281E-4</v>
      </c>
      <c r="AH70" s="33">
        <f t="shared" si="15"/>
        <v>6.5036491374727506E-4</v>
      </c>
      <c r="AI70" s="33">
        <f t="shared" si="16"/>
        <v>8.9397255522974834E-5</v>
      </c>
      <c r="AJ70" s="33">
        <f t="shared" si="17"/>
        <v>5.3515949822352852E-4</v>
      </c>
      <c r="AK70" s="33">
        <f t="shared" si="18"/>
        <v>-9.0482872650574908E-5</v>
      </c>
      <c r="AL70" s="33">
        <f t="shared" si="19"/>
        <v>4.0718560055889077E-4</v>
      </c>
      <c r="AM70" s="33">
        <f t="shared" si="20"/>
        <v>2.6875970727764078E-4</v>
      </c>
      <c r="AN70" s="33">
        <f t="shared" si="21"/>
        <v>5.4422903054684286E-4</v>
      </c>
      <c r="AO70" s="33">
        <f t="shared" si="22"/>
        <v>1.5902897971816502E-4</v>
      </c>
      <c r="AP70" s="33">
        <f t="shared" si="23"/>
        <v>-1.7128891480480999E-4</v>
      </c>
      <c r="AQ70" s="33">
        <f t="shared" si="24"/>
        <v>1.1016560129418526E-3</v>
      </c>
      <c r="AR70" s="33">
        <f t="shared" si="25"/>
        <v>1.4842612923674677E-4</v>
      </c>
      <c r="AS70" s="55">
        <f>$G$2*AS69+(1-$G$2)*W69*W69</f>
        <v>2.7557235223103126E-4</v>
      </c>
      <c r="AT70" s="105"/>
      <c r="AU70" s="7">
        <v>45603</v>
      </c>
      <c r="AV70" s="4">
        <f>CovMatrix!$M$4^2*Y70
+CovMatrix!$M$5^2*AE70
+CovMatrix!$M$6^2*AJ70
+CovMatrix!$M$7^2*AN70
+CovMatrix!$M$8^2*AQ70
+CovMatrix!$M$9^2*AS70
+2*CovMatrix!$M$4*CovMatrix!$M$5*Z70
+2*CovMatrix!$M$4*CovMatrix!$M$6*AA70
+2*CovMatrix!$M$4*CovMatrix!$M$7*AB70
+2*CovMatrix!$M$4*CovMatrix!$M$8*AC70
+2*CovMatrix!$M$4*CovMatrix!$M$9*AD70
+2*CovMatrix!$M$5*CovMatrix!$M$6*AF70
+2*CovMatrix!$M$5*CovMatrix!$M$7*AG70
+2*CovMatrix!$M$5*CovMatrix!$M$8*AH70
+2*CovMatrix!$M$5*CovMatrix!$M$9*AI70
+2*CovMatrix!$M$6*CovMatrix!$M$7*AK70
+2*CovMatrix!$M$6*CovMatrix!$M$8*AL70
+2*CovMatrix!$M$6*CovMatrix!$M$9*AM70
+2*CovMatrix!$M$7*CovMatrix!$M$8*AO70
+2*CovMatrix!$M$7*CovMatrix!$M$9*AP70
+2*CovMatrix!$M$8*CovMatrix!$M$9*AR70</f>
        <v>4.5516680525269337E-4</v>
      </c>
      <c r="AW70" s="17">
        <f t="shared" si="4"/>
        <v>2.1334638624844186E-2</v>
      </c>
      <c r="AX70" s="18">
        <f>Param_VaR!$B$7*EWMA!AW70*returns_pnl[[#This Row],[port_mv]]</f>
        <v>5900.1950781826836</v>
      </c>
      <c r="AY70" s="18">
        <f>returns_pnl[[#This Row],[daily_pnl_usd]]</f>
        <v>1711.76</v>
      </c>
    </row>
    <row r="71" spans="1:51" x14ac:dyDescent="0.35">
      <c r="A71" s="7">
        <f>returns_pnl[[#This Row],[price_date]]</f>
        <v>45604</v>
      </c>
      <c r="B71" s="24">
        <f>returns_pnl[[#This Row],[portfolio_simple_return]]</f>
        <v>4.8173210000000003E-3</v>
      </c>
      <c r="C71" s="4">
        <f t="shared" si="5"/>
        <v>3.3263351900341786E-4</v>
      </c>
      <c r="D71" s="17">
        <f t="shared" si="2"/>
        <v>1.8238243309140763E-2</v>
      </c>
      <c r="E71" s="17">
        <f t="shared" si="3"/>
        <v>0.28952313688004505</v>
      </c>
      <c r="F71" s="25">
        <f>Rolling_Vol!D71</f>
        <v>0.24675235402396656</v>
      </c>
      <c r="Q71" s="7">
        <v>45604</v>
      </c>
      <c r="R71" s="25">
        <v>-1.2481645E-2</v>
      </c>
      <c r="S71" s="17">
        <v>-9.2486800000000002E-4</v>
      </c>
      <c r="T71" s="17">
        <v>2.7194760000000002E-3</v>
      </c>
      <c r="U71" s="17">
        <v>4.2748762000000003E-2</v>
      </c>
      <c r="V71" s="17">
        <v>-1.4903130000000001E-3</v>
      </c>
      <c r="W71" s="17">
        <v>6.7691299999999999E-3</v>
      </c>
      <c r="X71" s="32"/>
      <c r="Y71" s="33">
        <f t="shared" si="6"/>
        <v>1.1109442202793115E-3</v>
      </c>
      <c r="Z71" s="33">
        <f t="shared" si="7"/>
        <v>6.0522340478527876E-4</v>
      </c>
      <c r="AA71" s="33">
        <f t="shared" si="8"/>
        <v>7.062239552130931E-5</v>
      </c>
      <c r="AB71" s="33">
        <f t="shared" si="9"/>
        <v>4.2296206277081169E-4</v>
      </c>
      <c r="AC71" s="33">
        <f t="shared" si="10"/>
        <v>6.1571250892156074E-4</v>
      </c>
      <c r="AD71" s="33">
        <f t="shared" si="11"/>
        <v>-8.7488592584665338E-5</v>
      </c>
      <c r="AE71" s="33">
        <f t="shared" si="12"/>
        <v>7.9813610563153788E-4</v>
      </c>
      <c r="AF71" s="33">
        <f t="shared" si="13"/>
        <v>2.509666634672058E-4</v>
      </c>
      <c r="AG71" s="33">
        <f t="shared" si="14"/>
        <v>2.3171417613868911E-4</v>
      </c>
      <c r="AH71" s="33">
        <f t="shared" si="15"/>
        <v>6.6333441289642572E-4</v>
      </c>
      <c r="AI71" s="33">
        <f t="shared" si="16"/>
        <v>7.6623874308736928E-5</v>
      </c>
      <c r="AJ71" s="33">
        <f t="shared" si="17"/>
        <v>5.5095354918119604E-4</v>
      </c>
      <c r="AK71" s="33">
        <f t="shared" si="18"/>
        <v>-1.3106366245210196E-4</v>
      </c>
      <c r="AL71" s="33">
        <f t="shared" si="19"/>
        <v>3.2083662267058308E-4</v>
      </c>
      <c r="AM71" s="33">
        <f t="shared" si="20"/>
        <v>2.6145833698694107E-4</v>
      </c>
      <c r="AN71" s="33">
        <f t="shared" si="21"/>
        <v>5.5576606545411139E-4</v>
      </c>
      <c r="AO71" s="33">
        <f t="shared" si="22"/>
        <v>2.089571750782525E-4</v>
      </c>
      <c r="AP71" s="33">
        <f t="shared" si="23"/>
        <v>-1.6948692885417378E-4</v>
      </c>
      <c r="AQ71" s="33">
        <f t="shared" si="24"/>
        <v>1.1155885802709693E-3</v>
      </c>
      <c r="AR71" s="33">
        <f t="shared" si="25"/>
        <v>1.2811482299264785E-4</v>
      </c>
      <c r="AS71" s="55">
        <f>$G$2*AS70+(1-$G$2)*W70*W70</f>
        <v>2.6066349824435084E-4</v>
      </c>
      <c r="AT71" s="105"/>
      <c r="AU71" s="7">
        <v>45604</v>
      </c>
      <c r="AV71" s="4">
        <f>CovMatrix!$M$4^2*Y71
+CovMatrix!$M$5^2*AE71
+CovMatrix!$M$6^2*AJ71
+CovMatrix!$M$7^2*AN71
+CovMatrix!$M$8^2*AQ71
+CovMatrix!$M$9^2*AS71
+2*CovMatrix!$M$4*CovMatrix!$M$5*Z71
+2*CovMatrix!$M$4*CovMatrix!$M$6*AA71
+2*CovMatrix!$M$4*CovMatrix!$M$7*AB71
+2*CovMatrix!$M$4*CovMatrix!$M$8*AC71
+2*CovMatrix!$M$4*CovMatrix!$M$9*AD71
+2*CovMatrix!$M$5*CovMatrix!$M$6*AF71
+2*CovMatrix!$M$5*CovMatrix!$M$7*AG71
+2*CovMatrix!$M$5*CovMatrix!$M$8*AH71
+2*CovMatrix!$M$5*CovMatrix!$M$9*AI71
+2*CovMatrix!$M$6*CovMatrix!$M$7*AK71
+2*CovMatrix!$M$6*CovMatrix!$M$8*AL71
+2*CovMatrix!$M$6*CovMatrix!$M$9*AM71
+2*CovMatrix!$M$7*CovMatrix!$M$8*AO71
+2*CovMatrix!$M$7*CovMatrix!$M$9*AP71
+2*CovMatrix!$M$8*CovMatrix!$M$9*AR71</f>
        <v>4.5439776707234016E-4</v>
      </c>
      <c r="AW71" s="17">
        <f t="shared" si="4"/>
        <v>2.1316607775918293E-2</v>
      </c>
      <c r="AX71" s="18">
        <f>Param_VaR!$B$7*EWMA!AW71*returns_pnl[[#This Row],[port_mv]]</f>
        <v>5923.6076742884161</v>
      </c>
      <c r="AY71" s="18">
        <f>returns_pnl[[#This Row],[daily_pnl_usd]]</f>
        <v>572.67999999999995</v>
      </c>
    </row>
    <row r="72" spans="1:51" x14ac:dyDescent="0.35">
      <c r="A72" s="7">
        <f>returns_pnl[[#This Row],[price_date]]</f>
        <v>45607</v>
      </c>
      <c r="B72" s="24">
        <f>returns_pnl[[#This Row],[portfolio_simple_return]]</f>
        <v>-3.7617610000000002E-3</v>
      </c>
      <c r="C72" s="4">
        <f t="shared" si="5"/>
        <v>3.1406790276023529E-4</v>
      </c>
      <c r="D72" s="17">
        <f t="shared" si="2"/>
        <v>1.7721961030321538E-2</v>
      </c>
      <c r="E72" s="17">
        <f t="shared" si="3"/>
        <v>0.28132740978365278</v>
      </c>
      <c r="F72" s="25">
        <f>Rolling_Vol!D72</f>
        <v>0.24701239473728781</v>
      </c>
      <c r="Q72" s="7">
        <v>45607</v>
      </c>
      <c r="R72" s="25">
        <v>-4.0554240000000002E-3</v>
      </c>
      <c r="S72" s="17">
        <v>-2.5756916000000001E-2</v>
      </c>
      <c r="T72" s="17">
        <v>1.8671765999999999E-2</v>
      </c>
      <c r="U72" s="17">
        <v>1.0823289999999999E-3</v>
      </c>
      <c r="V72" s="17">
        <v>-1.6524520000000001E-2</v>
      </c>
      <c r="W72" s="17">
        <v>9.9067789999999992E-3</v>
      </c>
      <c r="X72" s="32"/>
      <c r="Y72" s="33">
        <f t="shared" si="6"/>
        <v>1.0536350547769144E-3</v>
      </c>
      <c r="Z72" s="33">
        <f t="shared" si="7"/>
        <v>5.6960263294103357E-4</v>
      </c>
      <c r="AA72" s="33">
        <f t="shared" si="8"/>
        <v>6.4348439748949536E-5</v>
      </c>
      <c r="AB72" s="33">
        <f t="shared" si="9"/>
        <v>3.6556984671615351E-4</v>
      </c>
      <c r="AC72" s="33">
        <f t="shared" si="10"/>
        <v>5.7988585185456013E-4</v>
      </c>
      <c r="AD72" s="33">
        <f t="shared" si="11"/>
        <v>-8.7308669686716412E-5</v>
      </c>
      <c r="AE72" s="33">
        <f t="shared" si="12"/>
        <v>7.5029926214269097E-4</v>
      </c>
      <c r="AF72" s="33">
        <f t="shared" si="13"/>
        <v>2.3575775427942336E-4</v>
      </c>
      <c r="AG72" s="33">
        <f t="shared" si="14"/>
        <v>2.154391078495628E-4</v>
      </c>
      <c r="AH72" s="33">
        <f t="shared" si="15"/>
        <v>6.2361704869086116E-4</v>
      </c>
      <c r="AI72" s="33">
        <f t="shared" si="16"/>
        <v>7.1650808746722309E-5</v>
      </c>
      <c r="AJ72" s="33">
        <f t="shared" si="17"/>
        <v>5.1834006921319881E-4</v>
      </c>
      <c r="AK72" s="33">
        <f t="shared" si="18"/>
        <v>-1.1622458876765311E-4</v>
      </c>
      <c r="AL72" s="33">
        <f t="shared" si="19"/>
        <v>3.0134325308418884E-4</v>
      </c>
      <c r="AM72" s="33">
        <f t="shared" si="20"/>
        <v>2.468753459622774E-4</v>
      </c>
      <c r="AN72" s="33">
        <f t="shared" si="21"/>
        <v>6.3206750067882342E-4</v>
      </c>
      <c r="AO72" s="33">
        <f t="shared" si="22"/>
        <v>1.9259720242900696E-4</v>
      </c>
      <c r="AP72" s="33">
        <f t="shared" si="23"/>
        <v>-1.4195539748389972E-4</v>
      </c>
      <c r="AQ72" s="33">
        <f t="shared" si="24"/>
        <v>1.0487865274249892E-3</v>
      </c>
      <c r="AR72" s="33">
        <f t="shared" si="25"/>
        <v>1.1982264626682758E-4</v>
      </c>
      <c r="AS72" s="55">
        <f>$G$2*AS71+(1-$G$2)*W71*W71</f>
        <v>2.4777295560710375E-4</v>
      </c>
      <c r="AT72" s="105"/>
      <c r="AU72" s="7">
        <v>45607</v>
      </c>
      <c r="AV72" s="4">
        <f>CovMatrix!$M$4^2*Y72
+CovMatrix!$M$5^2*AE72
+CovMatrix!$M$6^2*AJ72
+CovMatrix!$M$7^2*AN72
+CovMatrix!$M$8^2*AQ72
+CovMatrix!$M$9^2*AS72
+2*CovMatrix!$M$4*CovMatrix!$M$5*Z72
+2*CovMatrix!$M$4*CovMatrix!$M$6*AA72
+2*CovMatrix!$M$4*CovMatrix!$M$7*AB72
+2*CovMatrix!$M$4*CovMatrix!$M$8*AC72
+2*CovMatrix!$M$4*CovMatrix!$M$9*AD72
+2*CovMatrix!$M$5*CovMatrix!$M$6*AF72
+2*CovMatrix!$M$5*CovMatrix!$M$7*AG72
+2*CovMatrix!$M$5*CovMatrix!$M$8*AH72
+2*CovMatrix!$M$5*CovMatrix!$M$9*AI72
+2*CovMatrix!$M$6*CovMatrix!$M$7*AK72
+2*CovMatrix!$M$6*CovMatrix!$M$8*AL72
+2*CovMatrix!$M$6*CovMatrix!$M$9*AM72
+2*CovMatrix!$M$7*CovMatrix!$M$8*AO72
+2*CovMatrix!$M$7*CovMatrix!$M$9*AP72
+2*CovMatrix!$M$8*CovMatrix!$M$9*AR72</f>
        <v>4.2727151928300007E-4</v>
      </c>
      <c r="AW72" s="17">
        <f t="shared" si="4"/>
        <v>2.0670547145225742E-2</v>
      </c>
      <c r="AX72" s="18">
        <f>Param_VaR!$B$7*EWMA!AW72*returns_pnl[[#This Row],[port_mv]]</f>
        <v>5722.4679982277976</v>
      </c>
      <c r="AY72" s="18">
        <f>returns_pnl[[#This Row],[daily_pnl_usd]]</f>
        <v>-449.35</v>
      </c>
    </row>
    <row r="73" spans="1:51" x14ac:dyDescent="0.35">
      <c r="A73" s="7">
        <f>returns_pnl[[#This Row],[price_date]]</f>
        <v>45608</v>
      </c>
      <c r="B73" s="24">
        <f>returns_pnl[[#This Row],[portfolio_simple_return]]</f>
        <v>-1.0677071E-2</v>
      </c>
      <c r="C73" s="4">
        <f t="shared" si="5"/>
        <v>2.9607287934388837E-4</v>
      </c>
      <c r="D73" s="17">
        <f t="shared" si="2"/>
        <v>1.7206768416640247E-2</v>
      </c>
      <c r="E73" s="17">
        <f t="shared" si="3"/>
        <v>0.27314898058506437</v>
      </c>
      <c r="F73" s="25">
        <f>Rolling_Vol!D73</f>
        <v>0.24673505207939919</v>
      </c>
      <c r="Q73" s="7">
        <v>45608</v>
      </c>
      <c r="R73" s="25">
        <v>-2.5246013000000001E-2</v>
      </c>
      <c r="S73" s="17">
        <v>-1.5035493E-2</v>
      </c>
      <c r="T73" s="17">
        <v>-1.5223402E-2</v>
      </c>
      <c r="U73" s="17">
        <v>-1.6313488000000001E-2</v>
      </c>
      <c r="V73" s="17">
        <v>5.7452579999999996E-3</v>
      </c>
      <c r="W73" s="17">
        <v>-3.4413999999999998E-3</v>
      </c>
      <c r="X73" s="32"/>
      <c r="Y73" s="33">
        <f t="shared" si="6"/>
        <v>9.9140373931948592E-4</v>
      </c>
      <c r="Z73" s="33">
        <f t="shared" si="7"/>
        <v>5.4169378788331457E-4</v>
      </c>
      <c r="AA73" s="33">
        <f t="shared" si="8"/>
        <v>5.5944217686485515E-5</v>
      </c>
      <c r="AB73" s="33">
        <f t="shared" si="9"/>
        <v>3.4337229773303451E-4</v>
      </c>
      <c r="AC73" s="33">
        <f t="shared" si="10"/>
        <v>5.4911353684307526E-4</v>
      </c>
      <c r="AD73" s="33">
        <f t="shared" si="11"/>
        <v>-8.4480720864671182E-5</v>
      </c>
      <c r="AE73" s="33">
        <f t="shared" si="12"/>
        <v>7.4508642972399288E-4</v>
      </c>
      <c r="AF73" s="33">
        <f t="shared" si="13"/>
        <v>1.9275666251663854E-4</v>
      </c>
      <c r="AG73" s="33">
        <f t="shared" si="14"/>
        <v>2.0084011395034719E-4</v>
      </c>
      <c r="AH73" s="33">
        <f t="shared" si="15"/>
        <v>6.1173726618422863E-4</v>
      </c>
      <c r="AI73" s="33">
        <f t="shared" si="16"/>
        <v>5.2041675749905114E-5</v>
      </c>
      <c r="AJ73" s="33">
        <f t="shared" si="17"/>
        <v>5.0815775579393218E-4</v>
      </c>
      <c r="AK73" s="33">
        <f t="shared" si="18"/>
        <v>-1.0803857381221307E-4</v>
      </c>
      <c r="AL73" s="33">
        <f t="shared" si="19"/>
        <v>2.6475013965699827E-4</v>
      </c>
      <c r="AM73" s="33">
        <f t="shared" si="20"/>
        <v>2.4316144876264359E-4</v>
      </c>
      <c r="AN73" s="33">
        <f t="shared" si="21"/>
        <v>5.9421373680194846E-4</v>
      </c>
      <c r="AO73" s="33">
        <f t="shared" si="22"/>
        <v>1.7996827225084174E-4</v>
      </c>
      <c r="AP73" s="33">
        <f t="shared" si="23"/>
        <v>-1.3279472998236827E-4</v>
      </c>
      <c r="AQ73" s="33">
        <f t="shared" si="24"/>
        <v>1.0022429214533138E-3</v>
      </c>
      <c r="AR73" s="33">
        <f t="shared" si="25"/>
        <v>1.0281100142755311E-4</v>
      </c>
      <c r="AS73" s="55">
        <f>$G$2*AS72+(1-$G$2)*W72*W72</f>
        <v>2.38795234479968E-4</v>
      </c>
      <c r="AT73" s="105"/>
      <c r="AU73" s="7">
        <v>45608</v>
      </c>
      <c r="AV73" s="4">
        <f>CovMatrix!$M$4^2*Y73
+CovMatrix!$M$5^2*AE73
+CovMatrix!$M$6^2*AJ73
+CovMatrix!$M$7^2*AN73
+CovMatrix!$M$8^2*AQ73
+CovMatrix!$M$9^2*AS73
+2*CovMatrix!$M$4*CovMatrix!$M$5*Z73
+2*CovMatrix!$M$4*CovMatrix!$M$6*AA73
+2*CovMatrix!$M$4*CovMatrix!$M$7*AB73
+2*CovMatrix!$M$4*CovMatrix!$M$8*AC73
+2*CovMatrix!$M$4*CovMatrix!$M$9*AD73
+2*CovMatrix!$M$5*CovMatrix!$M$6*AF73
+2*CovMatrix!$M$5*CovMatrix!$M$7*AG73
+2*CovMatrix!$M$5*CovMatrix!$M$8*AH73
+2*CovMatrix!$M$5*CovMatrix!$M$9*AI73
+2*CovMatrix!$M$6*CovMatrix!$M$7*AK73
+2*CovMatrix!$M$6*CovMatrix!$M$8*AL73
+2*CovMatrix!$M$6*CovMatrix!$M$9*AM73
+2*CovMatrix!$M$7*CovMatrix!$M$8*AO73
+2*CovMatrix!$M$7*CovMatrix!$M$9*AP73
+2*CovMatrix!$M$8*CovMatrix!$M$9*AR73</f>
        <v>4.04448073227441E-4</v>
      </c>
      <c r="AW73" s="17">
        <f t="shared" si="4"/>
        <v>2.0110894391534181E-2</v>
      </c>
      <c r="AX73" s="18">
        <f>Param_VaR!$B$7*EWMA!AW73*returns_pnl[[#This Row],[port_mv]]</f>
        <v>5508.087876547319</v>
      </c>
      <c r="AY73" s="18">
        <f>returns_pnl[[#This Row],[daily_pnl_usd]]</f>
        <v>-1270.5999999999999</v>
      </c>
    </row>
    <row r="74" spans="1:51" x14ac:dyDescent="0.35">
      <c r="A74" s="7">
        <f>returns_pnl[[#This Row],[price_date]]</f>
        <v>45609</v>
      </c>
      <c r="B74" s="24">
        <f>returns_pnl[[#This Row],[portfolio_simple_return]]</f>
        <v>-1.5135552E-2</v>
      </c>
      <c r="C74" s="4">
        <f t="shared" si="5"/>
        <v>2.8514849729159754E-4</v>
      </c>
      <c r="D74" s="17">
        <f t="shared" si="2"/>
        <v>1.6886340553583467E-2</v>
      </c>
      <c r="E74" s="17">
        <f t="shared" si="3"/>
        <v>0.26806234595235973</v>
      </c>
      <c r="F74" s="25">
        <f>Rolling_Vol!D74</f>
        <v>0.24903118033585217</v>
      </c>
      <c r="Q74" s="7">
        <v>45609</v>
      </c>
      <c r="R74" s="25">
        <v>-3.0146905000000002E-2</v>
      </c>
      <c r="S74" s="17">
        <v>-1.4981273E-2</v>
      </c>
      <c r="T74" s="17">
        <v>-3.0154930000000002E-3</v>
      </c>
      <c r="U74" s="17">
        <v>-8.6095300000000007E-3</v>
      </c>
      <c r="V74" s="17">
        <v>-2.9208880999999999E-2</v>
      </c>
      <c r="W74" s="17">
        <v>-1.194126E-3</v>
      </c>
      <c r="X74" s="32"/>
      <c r="Y74" s="33">
        <f t="shared" si="6"/>
        <v>9.7016118530408684E-4</v>
      </c>
      <c r="Z74" s="33">
        <f t="shared" si="7"/>
        <v>5.3196733571468017E-4</v>
      </c>
      <c r="AA74" s="33">
        <f t="shared" si="8"/>
        <v>7.5647376913069958E-5</v>
      </c>
      <c r="AB74" s="33">
        <f t="shared" si="9"/>
        <v>3.4748099167645309E-4</v>
      </c>
      <c r="AC74" s="33">
        <f t="shared" si="10"/>
        <v>5.0746403314310946E-4</v>
      </c>
      <c r="AD74" s="33">
        <f t="shared" si="11"/>
        <v>-7.4198979864498904E-5</v>
      </c>
      <c r="AE74" s="33">
        <f t="shared" si="12"/>
        <v>7.1394520692573621E-4</v>
      </c>
      <c r="AF74" s="33">
        <f t="shared" si="13"/>
        <v>1.949247440180714E-4</v>
      </c>
      <c r="AG74" s="33">
        <f t="shared" si="14"/>
        <v>2.0350658719110138E-4</v>
      </c>
      <c r="AH74" s="33">
        <f t="shared" si="15"/>
        <v>5.6985006302664326E-4</v>
      </c>
      <c r="AI74" s="33">
        <f t="shared" si="16"/>
        <v>5.2023763941522807E-5</v>
      </c>
      <c r="AJ74" s="33">
        <f t="shared" si="17"/>
        <v>4.9157340855351245E-4</v>
      </c>
      <c r="AK74" s="33">
        <f t="shared" si="18"/>
        <v>-8.6655452232709711E-5</v>
      </c>
      <c r="AL74" s="33">
        <f t="shared" si="19"/>
        <v>2.4361738894991539E-4</v>
      </c>
      <c r="AM74" s="33">
        <f t="shared" si="20"/>
        <v>2.3171515077545298E-4</v>
      </c>
      <c r="AN74" s="33">
        <f t="shared" si="21"/>
        <v>5.7452870603740013E-4</v>
      </c>
      <c r="AO74" s="33">
        <f t="shared" si="22"/>
        <v>1.6354666406939697E-4</v>
      </c>
      <c r="AP74" s="33">
        <f t="shared" si="23"/>
        <v>-1.2145857192723416E-4</v>
      </c>
      <c r="AQ74" s="33">
        <f t="shared" si="24"/>
        <v>9.4408882553530878E-4</v>
      </c>
      <c r="AR74" s="33">
        <f t="shared" si="25"/>
        <v>9.5456037489027903E-5</v>
      </c>
      <c r="AS74" s="55">
        <f>$G$2*AS73+(1-$G$2)*W73*W73</f>
        <v>2.2517811444876991E-4</v>
      </c>
      <c r="AT74" s="105"/>
      <c r="AU74" s="7">
        <v>45609</v>
      </c>
      <c r="AV74" s="4">
        <f>CovMatrix!$M$4^2*Y74
+CovMatrix!$M$5^2*AE74
+CovMatrix!$M$6^2*AJ74
+CovMatrix!$M$7^2*AN74
+CovMatrix!$M$8^2*AQ74
+CovMatrix!$M$9^2*AS74
+2*CovMatrix!$M$4*CovMatrix!$M$5*Z74
+2*CovMatrix!$M$4*CovMatrix!$M$6*AA74
+2*CovMatrix!$M$4*CovMatrix!$M$7*AB74
+2*CovMatrix!$M$4*CovMatrix!$M$8*AC74
+2*CovMatrix!$M$4*CovMatrix!$M$9*AD74
+2*CovMatrix!$M$5*CovMatrix!$M$6*AF74
+2*CovMatrix!$M$5*CovMatrix!$M$7*AG74
+2*CovMatrix!$M$5*CovMatrix!$M$8*AH74
+2*CovMatrix!$M$5*CovMatrix!$M$9*AI74
+2*CovMatrix!$M$6*CovMatrix!$M$7*AK74
+2*CovMatrix!$M$6*CovMatrix!$M$8*AL74
+2*CovMatrix!$M$6*CovMatrix!$M$9*AM74
+2*CovMatrix!$M$7*CovMatrix!$M$8*AO74
+2*CovMatrix!$M$7*CovMatrix!$M$9*AP74
+2*CovMatrix!$M$8*CovMatrix!$M$9*AR74</f>
        <v>3.8897662664997326E-4</v>
      </c>
      <c r="AW74" s="17">
        <f t="shared" si="4"/>
        <v>1.9722490376470544E-2</v>
      </c>
      <c r="AX74" s="18">
        <f>Param_VaR!$B$7*EWMA!AW74*returns_pnl[[#This Row],[port_mv]]</f>
        <v>5319.9516874532037</v>
      </c>
      <c r="AY74" s="18">
        <f>returns_pnl[[#This Row],[daily_pnl_usd]]</f>
        <v>-1781.94</v>
      </c>
    </row>
    <row r="75" spans="1:51" x14ac:dyDescent="0.35">
      <c r="A75" s="7">
        <f>returns_pnl[[#This Row],[price_date]]</f>
        <v>45610</v>
      </c>
      <c r="B75" s="24">
        <f>returns_pnl[[#This Row],[portfolio_simple_return]]</f>
        <v>-6.8832169999999996E-3</v>
      </c>
      <c r="C75" s="4">
        <f t="shared" si="5"/>
        <v>2.8178468351478393E-4</v>
      </c>
      <c r="D75" s="17">
        <f t="shared" si="2"/>
        <v>1.6786443444481738E-2</v>
      </c>
      <c r="E75" s="17">
        <f t="shared" si="3"/>
        <v>0.26647652850809495</v>
      </c>
      <c r="F75" s="25">
        <f>Rolling_Vol!D75</f>
        <v>0.24954329926217644</v>
      </c>
      <c r="Q75" s="7">
        <v>45610</v>
      </c>
      <c r="R75" s="25">
        <v>-3.3022250000000002E-3</v>
      </c>
      <c r="S75" s="17">
        <v>-1.8435304E-2</v>
      </c>
      <c r="T75" s="17">
        <v>2.2945349999999999E-3</v>
      </c>
      <c r="U75" s="17">
        <v>-3.1509835999999999E-2</v>
      </c>
      <c r="V75" s="17">
        <v>6.9945600000000004E-3</v>
      </c>
      <c r="W75" s="17">
        <v>-3.9744089999999999E-3</v>
      </c>
      <c r="X75" s="32"/>
      <c r="Y75" s="33">
        <f t="shared" si="6"/>
        <v>9.6648166705058322E-4</v>
      </c>
      <c r="Z75" s="33">
        <f t="shared" si="7"/>
        <v>5.2714763640640332E-4</v>
      </c>
      <c r="AA75" s="33">
        <f t="shared" si="8"/>
        <v>7.6563001158235663E-5</v>
      </c>
      <c r="AB75" s="33">
        <f t="shared" si="9"/>
        <v>3.4220517315614491E-4</v>
      </c>
      <c r="AC75" s="33">
        <f t="shared" si="10"/>
        <v>5.2984963279432116E-4</v>
      </c>
      <c r="AD75" s="33">
        <f t="shared" si="11"/>
        <v>-6.7587088887827154E-5</v>
      </c>
      <c r="AE75" s="33">
        <f t="shared" si="12"/>
        <v>6.8457480695222376E-4</v>
      </c>
      <c r="AF75" s="33">
        <f t="shared" si="13"/>
        <v>1.8593981480874243E-4</v>
      </c>
      <c r="AG75" s="33">
        <f t="shared" si="14"/>
        <v>1.990350951195367E-4</v>
      </c>
      <c r="AH75" s="33">
        <f t="shared" si="15"/>
        <v>5.6191423246217543E-4</v>
      </c>
      <c r="AI75" s="33">
        <f t="shared" si="16"/>
        <v>4.9975709761175317E-5</v>
      </c>
      <c r="AJ75" s="33">
        <f t="shared" si="17"/>
        <v>4.6262459592228463E-4</v>
      </c>
      <c r="AK75" s="33">
        <f t="shared" si="18"/>
        <v>-7.9898406451849716E-5</v>
      </c>
      <c r="AL75" s="33">
        <f t="shared" si="19"/>
        <v>2.3428509618452043E-4</v>
      </c>
      <c r="AM75" s="33">
        <f t="shared" si="20"/>
        <v>2.1802829444457286E-4</v>
      </c>
      <c r="AN75" s="33">
        <f t="shared" si="21"/>
        <v>5.4450442408441008E-4</v>
      </c>
      <c r="AO75" s="33">
        <f t="shared" si="22"/>
        <v>1.6882234845938895E-4</v>
      </c>
      <c r="AP75" s="33">
        <f t="shared" si="23"/>
        <v>-1.135542057943533E-4</v>
      </c>
      <c r="AQ75" s="33">
        <f t="shared" si="24"/>
        <v>9.3863301975951989E-4</v>
      </c>
      <c r="AR75" s="33">
        <f t="shared" si="25"/>
        <v>9.1821420293666583E-5</v>
      </c>
      <c r="AS75" s="55">
        <f>$G$2*AS74+(1-$G$2)*W74*W74</f>
        <v>2.1175298379607626E-4</v>
      </c>
      <c r="AT75" s="105"/>
      <c r="AU75" s="7">
        <v>45610</v>
      </c>
      <c r="AV75" s="4">
        <f>CovMatrix!$M$4^2*Y75
+CovMatrix!$M$5^2*AE75
+CovMatrix!$M$6^2*AJ75
+CovMatrix!$M$7^2*AN75
+CovMatrix!$M$8^2*AQ75
+CovMatrix!$M$9^2*AS75
+2*CovMatrix!$M$4*CovMatrix!$M$5*Z75
+2*CovMatrix!$M$4*CovMatrix!$M$6*AA75
+2*CovMatrix!$M$4*CovMatrix!$M$7*AB75
+2*CovMatrix!$M$4*CovMatrix!$M$8*AC75
+2*CovMatrix!$M$4*CovMatrix!$M$9*AD75
+2*CovMatrix!$M$5*CovMatrix!$M$6*AF75
+2*CovMatrix!$M$5*CovMatrix!$M$7*AG75
+2*CovMatrix!$M$5*CovMatrix!$M$8*AH75
+2*CovMatrix!$M$5*CovMatrix!$M$9*AI75
+2*CovMatrix!$M$6*CovMatrix!$M$7*AK75
+2*CovMatrix!$M$6*CovMatrix!$M$8*AL75
+2*CovMatrix!$M$6*CovMatrix!$M$9*AM75
+2*CovMatrix!$M$7*CovMatrix!$M$8*AO75
+2*CovMatrix!$M$7*CovMatrix!$M$9*AP75
+2*CovMatrix!$M$8*CovMatrix!$M$9*AR75</f>
        <v>3.871741409990532E-4</v>
      </c>
      <c r="AW75" s="17">
        <f t="shared" si="4"/>
        <v>1.967674111734596E-2</v>
      </c>
      <c r="AX75" s="18">
        <f>Param_VaR!$B$7*EWMA!AW75*returns_pnl[[#This Row],[port_mv]]</f>
        <v>5271.0778245028605</v>
      </c>
      <c r="AY75" s="18">
        <f>returns_pnl[[#This Row],[daily_pnl_usd]]</f>
        <v>-798.11</v>
      </c>
    </row>
    <row r="76" spans="1:51" x14ac:dyDescent="0.35">
      <c r="A76" s="7">
        <f>returns_pnl[[#This Row],[price_date]]</f>
        <v>45611</v>
      </c>
      <c r="B76" s="24">
        <f>returns_pnl[[#This Row],[portfolio_simple_return]]</f>
        <v>-2.3351563999999998E-2</v>
      </c>
      <c r="C76" s="4">
        <f t="shared" si="5"/>
        <v>2.677203230800422E-4</v>
      </c>
      <c r="D76" s="17">
        <f t="shared" si="2"/>
        <v>1.636216132056038E-2</v>
      </c>
      <c r="E76" s="17">
        <f t="shared" si="3"/>
        <v>0.25974125859433778</v>
      </c>
      <c r="F76" s="25">
        <f>Rolling_Vol!D76</f>
        <v>0.25215684215740436</v>
      </c>
      <c r="Q76" s="7">
        <v>45611</v>
      </c>
      <c r="R76" s="25">
        <v>-2.8377988999999999E-2</v>
      </c>
      <c r="S76" s="17">
        <v>-3.2515554000000002E-2</v>
      </c>
      <c r="T76" s="17">
        <v>-4.9601109999999997E-3</v>
      </c>
      <c r="U76" s="17">
        <v>-5.0913855000000001E-2</v>
      </c>
      <c r="V76" s="17">
        <v>-3.1642778000000003E-2</v>
      </c>
      <c r="W76" s="17">
        <v>4.5093269999999996E-3</v>
      </c>
      <c r="X76" s="32"/>
      <c r="Y76" s="33">
        <f t="shared" si="6"/>
        <v>9.0914704842458565E-4</v>
      </c>
      <c r="Z76" s="33">
        <f t="shared" si="7"/>
        <v>4.9917142952710309E-4</v>
      </c>
      <c r="AA76" s="33">
        <f t="shared" si="8"/>
        <v>7.1514596838319008E-5</v>
      </c>
      <c r="AB76" s="33">
        <f t="shared" si="9"/>
        <v>3.2791601685788221E-4</v>
      </c>
      <c r="AC76" s="33">
        <f t="shared" si="10"/>
        <v>4.9667279817290188E-4</v>
      </c>
      <c r="AD76" s="33">
        <f t="shared" si="11"/>
        <v>-6.2744399988956014E-5</v>
      </c>
      <c r="AE76" s="33">
        <f t="shared" si="12"/>
        <v>6.6389194454943531E-4</v>
      </c>
      <c r="AF76" s="33">
        <f t="shared" si="13"/>
        <v>1.7224539890439946E-4</v>
      </c>
      <c r="AG76" s="33">
        <f t="shared" si="14"/>
        <v>2.2194659375137315E-4</v>
      </c>
      <c r="AH76" s="33">
        <f t="shared" si="15"/>
        <v>5.2046256811767049E-4</v>
      </c>
      <c r="AI76" s="33">
        <f t="shared" si="16"/>
        <v>5.1373333463624963E-5</v>
      </c>
      <c r="AJ76" s="33">
        <f t="shared" si="17"/>
        <v>4.3518301361892105E-4</v>
      </c>
      <c r="AK76" s="33">
        <f t="shared" si="18"/>
        <v>-7.9442527357514336E-5</v>
      </c>
      <c r="AL76" s="33">
        <f t="shared" si="19"/>
        <v>2.2119094617722521E-4</v>
      </c>
      <c r="AM76" s="33">
        <f t="shared" si="20"/>
        <v>2.0439943154460958E-4</v>
      </c>
      <c r="AN76" s="33">
        <f t="shared" si="21"/>
        <v>5.714063445241592E-4</v>
      </c>
      <c r="AO76" s="33">
        <f t="shared" si="22"/>
        <v>1.4546916124229598E-4</v>
      </c>
      <c r="AP76" s="33">
        <f t="shared" si="23"/>
        <v>-9.9226974899476646E-5</v>
      </c>
      <c r="AQ76" s="33">
        <f t="shared" si="24"/>
        <v>8.8525047074956462E-4</v>
      </c>
      <c r="AR76" s="33">
        <f t="shared" si="25"/>
        <v>8.4644180543144194E-5</v>
      </c>
      <c r="AS76" s="55">
        <f>$G$2*AS75+(1-$G$2)*W75*W75</f>
        <v>1.9999556038226851E-4</v>
      </c>
      <c r="AT76" s="105"/>
      <c r="AU76" s="7">
        <v>45611</v>
      </c>
      <c r="AV76" s="4">
        <f>CovMatrix!$M$4^2*Y76
+CovMatrix!$M$5^2*AE76
+CovMatrix!$M$6^2*AJ76
+CovMatrix!$M$7^2*AN76
+CovMatrix!$M$8^2*AQ76
+CovMatrix!$M$9^2*AS76
+2*CovMatrix!$M$4*CovMatrix!$M$5*Z76
+2*CovMatrix!$M$4*CovMatrix!$M$6*AA76
+2*CovMatrix!$M$4*CovMatrix!$M$7*AB76
+2*CovMatrix!$M$4*CovMatrix!$M$8*AC76
+2*CovMatrix!$M$4*CovMatrix!$M$9*AD76
+2*CovMatrix!$M$5*CovMatrix!$M$6*AF76
+2*CovMatrix!$M$5*CovMatrix!$M$7*AG76
+2*CovMatrix!$M$5*CovMatrix!$M$8*AH76
+2*CovMatrix!$M$5*CovMatrix!$M$9*AI76
+2*CovMatrix!$M$6*CovMatrix!$M$7*AK76
+2*CovMatrix!$M$6*CovMatrix!$M$8*AL76
+2*CovMatrix!$M$6*CovMatrix!$M$9*AM76
+2*CovMatrix!$M$7*CovMatrix!$M$8*AO76
+2*CovMatrix!$M$7*CovMatrix!$M$9*AP76
+2*CovMatrix!$M$8*CovMatrix!$M$9*AR76</f>
        <v>3.6642014404338318E-4</v>
      </c>
      <c r="AW76" s="17">
        <f t="shared" si="4"/>
        <v>1.9142103960729687E-2</v>
      </c>
      <c r="AX76" s="18">
        <f>Param_VaR!$B$7*EWMA!AW76*returns_pnl[[#This Row],[port_mv]]</f>
        <v>5008.1137684666855</v>
      </c>
      <c r="AY76" s="18">
        <f>returns_pnl[[#This Row],[daily_pnl_usd]]</f>
        <v>-2688.98</v>
      </c>
    </row>
    <row r="77" spans="1:51" x14ac:dyDescent="0.35">
      <c r="A77" s="7">
        <f>returns_pnl[[#This Row],[price_date]]</f>
        <v>45614</v>
      </c>
      <c r="B77" s="24">
        <f>returns_pnl[[#This Row],[portfolio_simple_return]]</f>
        <v>4.655218E-3</v>
      </c>
      <c r="C77" s="4">
        <f t="shared" si="5"/>
        <v>2.8437483617000541E-4</v>
      </c>
      <c r="D77" s="17">
        <f t="shared" si="2"/>
        <v>1.6863417096484489E-2</v>
      </c>
      <c r="E77" s="17">
        <f t="shared" si="3"/>
        <v>0.26769844735231724</v>
      </c>
      <c r="F77" s="25">
        <f>Rolling_Vol!D77</f>
        <v>0.24990464021979522</v>
      </c>
      <c r="Q77" s="7">
        <v>45614</v>
      </c>
      <c r="R77" s="25">
        <v>2.9873981000000001E-2</v>
      </c>
      <c r="S77" s="17">
        <v>5.0351859999999997E-3</v>
      </c>
      <c r="T77" s="17">
        <v>-4.6362460000000001E-3</v>
      </c>
      <c r="U77" s="17">
        <v>-2.5462342999999998E-2</v>
      </c>
      <c r="V77" s="17">
        <v>1.0019356E-2</v>
      </c>
      <c r="W77" s="17">
        <v>8.1384830000000002E-3</v>
      </c>
      <c r="X77" s="32"/>
      <c r="Y77" s="33">
        <f t="shared" si="6"/>
        <v>9.0291684110015776E-4</v>
      </c>
      <c r="Z77" s="33">
        <f t="shared" si="7"/>
        <v>5.2458470577993127E-4</v>
      </c>
      <c r="AA77" s="33">
        <f t="shared" si="8"/>
        <v>7.5669199551826611E-5</v>
      </c>
      <c r="AB77" s="33">
        <f t="shared" si="9"/>
        <v>3.9493102487466505E-4</v>
      </c>
      <c r="AC77" s="33">
        <f t="shared" si="10"/>
        <v>5.2074993464333434E-4</v>
      </c>
      <c r="AD77" s="33">
        <f t="shared" si="11"/>
        <v>-6.6657673909822839E-5</v>
      </c>
      <c r="AE77" s="33">
        <f t="shared" si="12"/>
        <v>6.8749410299208413E-4</v>
      </c>
      <c r="AF77" s="33">
        <f t="shared" si="13"/>
        <v>1.7158752039412513E-4</v>
      </c>
      <c r="AG77" s="33">
        <f t="shared" si="14"/>
        <v>3.0795933022233104E-4</v>
      </c>
      <c r="AH77" s="33">
        <f t="shared" si="15"/>
        <v>5.5096776143675097E-4</v>
      </c>
      <c r="AI77" s="33">
        <f t="shared" si="16"/>
        <v>3.9493537521477974E-5</v>
      </c>
      <c r="AJ77" s="33">
        <f t="shared" si="17"/>
        <v>4.1054819486972501E-4</v>
      </c>
      <c r="AK77" s="33">
        <f t="shared" si="18"/>
        <v>-5.9523673381789157E-5</v>
      </c>
      <c r="AL77" s="33">
        <f t="shared" si="19"/>
        <v>2.1733659088029317E-4</v>
      </c>
      <c r="AM77" s="33">
        <f t="shared" si="20"/>
        <v>1.9079345990461518E-4</v>
      </c>
      <c r="AN77" s="33">
        <f t="shared" si="21"/>
        <v>6.9265520171037131E-4</v>
      </c>
      <c r="AO77" s="33">
        <f t="shared" si="22"/>
        <v>2.3340436022110971E-4</v>
      </c>
      <c r="AP77" s="33">
        <f t="shared" si="23"/>
        <v>-1.0704858966704315E-4</v>
      </c>
      <c r="AQ77" s="33">
        <f t="shared" si="24"/>
        <v>8.9221136647802779E-4</v>
      </c>
      <c r="AR77" s="33">
        <f t="shared" si="25"/>
        <v>7.1004271719131177E-5</v>
      </c>
      <c r="AS77" s="55">
        <f>$G$2*AS76+(1-$G$2)*W76*W76</f>
        <v>1.8921586855890813E-4</v>
      </c>
      <c r="AT77" s="105"/>
      <c r="AU77" s="7">
        <v>45614</v>
      </c>
      <c r="AV77" s="4">
        <f>CovMatrix!$M$4^2*Y77
+CovMatrix!$M$5^2*AE77
+CovMatrix!$M$6^2*AJ77
+CovMatrix!$M$7^2*AN77
+CovMatrix!$M$8^2*AQ77
+CovMatrix!$M$9^2*AS77
+2*CovMatrix!$M$4*CovMatrix!$M$5*Z77
+2*CovMatrix!$M$4*CovMatrix!$M$6*AA77
+2*CovMatrix!$M$4*CovMatrix!$M$7*AB77
+2*CovMatrix!$M$4*CovMatrix!$M$8*AC77
+2*CovMatrix!$M$4*CovMatrix!$M$9*AD77
+2*CovMatrix!$M$5*CovMatrix!$M$6*AF77
+2*CovMatrix!$M$5*CovMatrix!$M$7*AG77
+2*CovMatrix!$M$5*CovMatrix!$M$8*AH77
+2*CovMatrix!$M$5*CovMatrix!$M$9*AI77
+2*CovMatrix!$M$6*CovMatrix!$M$7*AK77
+2*CovMatrix!$M$6*CovMatrix!$M$8*AL77
+2*CovMatrix!$M$6*CovMatrix!$M$9*AM77
+2*CovMatrix!$M$7*CovMatrix!$M$8*AO77
+2*CovMatrix!$M$7*CovMatrix!$M$9*AP77
+2*CovMatrix!$M$8*CovMatrix!$M$9*AR77</f>
        <v>3.8646050688062914E-4</v>
      </c>
      <c r="AW77" s="17">
        <f t="shared" si="4"/>
        <v>1.9658598802575658E-2</v>
      </c>
      <c r="AX77" s="18">
        <f>Param_VaR!$B$7*EWMA!AW77*returns_pnl[[#This Row],[port_mv]]</f>
        <v>5167.1862909651772</v>
      </c>
      <c r="AY77" s="18">
        <f>returns_pnl[[#This Row],[daily_pnl_usd]]</f>
        <v>523.54</v>
      </c>
    </row>
    <row r="78" spans="1:51" x14ac:dyDescent="0.35">
      <c r="A78" s="7">
        <f>returns_pnl[[#This Row],[price_date]]</f>
        <v>45615</v>
      </c>
      <c r="B78" s="24">
        <f>returns_pnl[[#This Row],[portfolio_simple_return]]</f>
        <v>1.945895E-3</v>
      </c>
      <c r="C78" s="4">
        <f t="shared" si="5"/>
        <v>2.686126092774565E-4</v>
      </c>
      <c r="D78" s="17">
        <f t="shared" si="2"/>
        <v>1.6389405397312512E-2</v>
      </c>
      <c r="E78" s="17">
        <f t="shared" si="3"/>
        <v>0.26017374490505196</v>
      </c>
      <c r="F78" s="25">
        <f>Rolling_Vol!D78</f>
        <v>0.24681187849416505</v>
      </c>
      <c r="Q78" s="7">
        <v>45615</v>
      </c>
      <c r="R78" s="25">
        <v>3.31102E-3</v>
      </c>
      <c r="S78" s="17">
        <v>-1.9315510000000001E-3</v>
      </c>
      <c r="T78" s="17">
        <v>3.5021400000000003E-5</v>
      </c>
      <c r="U78" s="17">
        <v>3.4790979999999999E-3</v>
      </c>
      <c r="V78" s="17">
        <v>7.101792E-3</v>
      </c>
      <c r="W78" s="17">
        <v>-9.9308100000000004E-4</v>
      </c>
      <c r="X78" s="32"/>
      <c r="Y78" s="33">
        <f t="shared" si="6"/>
        <v>9.0228911508144992E-4</v>
      </c>
      <c r="Z78" s="33">
        <f t="shared" si="7"/>
        <v>5.021348864868633E-4</v>
      </c>
      <c r="AA78" s="33">
        <f t="shared" si="8"/>
        <v>6.2818860083797444E-5</v>
      </c>
      <c r="AB78" s="33">
        <f t="shared" si="9"/>
        <v>3.2559547032233612E-4</v>
      </c>
      <c r="AC78" s="33">
        <f t="shared" si="10"/>
        <v>5.0746402161130845E-4</v>
      </c>
      <c r="AD78" s="33">
        <f t="shared" si="11"/>
        <v>-4.8070480284584075E-5</v>
      </c>
      <c r="AE78" s="33">
        <f t="shared" si="12"/>
        <v>6.4776564269583483E-4</v>
      </c>
      <c r="AF78" s="33">
        <f t="shared" si="13"/>
        <v>1.5989160751337224E-4</v>
      </c>
      <c r="AG78" s="33">
        <f t="shared" si="14"/>
        <v>2.8178931242894329E-4</v>
      </c>
      <c r="AH78" s="33">
        <f t="shared" si="15"/>
        <v>5.2093665501415885E-4</v>
      </c>
      <c r="AI78" s="33">
        <f t="shared" si="16"/>
        <v>3.9582651809959578E-5</v>
      </c>
      <c r="AJ78" s="33">
        <f t="shared" si="17"/>
        <v>3.8720498979589243E-4</v>
      </c>
      <c r="AK78" s="33">
        <f t="shared" si="18"/>
        <v>-4.8869271825819119E-5</v>
      </c>
      <c r="AL78" s="33">
        <f t="shared" si="19"/>
        <v>2.0150926347682101E-4</v>
      </c>
      <c r="AM78" s="33">
        <f t="shared" si="20"/>
        <v>1.770819317550492E-4</v>
      </c>
      <c r="AN78" s="33">
        <f t="shared" si="21"/>
        <v>6.8999574427072794E-4</v>
      </c>
      <c r="AO78" s="33">
        <f t="shared" si="22"/>
        <v>2.0409312186117664E-4</v>
      </c>
      <c r="AP78" s="33">
        <f t="shared" si="23"/>
        <v>-1.1305916502576071E-4</v>
      </c>
      <c r="AQ78" s="33">
        <f t="shared" si="24"/>
        <v>8.4470193416863026E-4</v>
      </c>
      <c r="AR78" s="33">
        <f t="shared" si="25"/>
        <v>7.163655692460019E-5</v>
      </c>
      <c r="AS78" s="55">
        <f>$G$2*AS77+(1-$G$2)*W77*W77</f>
        <v>1.8183701077785096E-4</v>
      </c>
      <c r="AT78" s="105"/>
      <c r="AU78" s="7">
        <v>45615</v>
      </c>
      <c r="AV78" s="4">
        <f>CovMatrix!$M$4^2*Y78
+CovMatrix!$M$5^2*AE78
+CovMatrix!$M$6^2*AJ78
+CovMatrix!$M$7^2*AN78
+CovMatrix!$M$8^2*AQ78
+CovMatrix!$M$9^2*AS78
+2*CovMatrix!$M$4*CovMatrix!$M$5*Z78
+2*CovMatrix!$M$4*CovMatrix!$M$6*AA78
+2*CovMatrix!$M$4*CovMatrix!$M$7*AB78
+2*CovMatrix!$M$4*CovMatrix!$M$8*AC78
+2*CovMatrix!$M$4*CovMatrix!$M$9*AD78
+2*CovMatrix!$M$5*CovMatrix!$M$6*AF78
+2*CovMatrix!$M$5*CovMatrix!$M$7*AG78
+2*CovMatrix!$M$5*CovMatrix!$M$8*AH78
+2*CovMatrix!$M$5*CovMatrix!$M$9*AI78
+2*CovMatrix!$M$6*CovMatrix!$M$7*AK78
+2*CovMatrix!$M$6*CovMatrix!$M$8*AL78
+2*CovMatrix!$M$6*CovMatrix!$M$9*AM78
+2*CovMatrix!$M$7*CovMatrix!$M$8*AO78
+2*CovMatrix!$M$7*CovMatrix!$M$9*AP78
+2*CovMatrix!$M$8*CovMatrix!$M$9*AR78</f>
        <v>3.6817911947686536E-4</v>
      </c>
      <c r="AW78" s="17">
        <f t="shared" si="4"/>
        <v>1.9187994149385844E-2</v>
      </c>
      <c r="AX78" s="18">
        <f>Param_VaR!$B$7*EWMA!AW78*returns_pnl[[#This Row],[port_mv]]</f>
        <v>5053.3037864610124</v>
      </c>
      <c r="AY78" s="18">
        <f>returns_pnl[[#This Row],[daily_pnl_usd]]</f>
        <v>219.86</v>
      </c>
    </row>
    <row r="79" spans="1:51" x14ac:dyDescent="0.35">
      <c r="A79" s="7">
        <f>returns_pnl[[#This Row],[price_date]]</f>
        <v>45616</v>
      </c>
      <c r="B79" s="24">
        <f>returns_pnl[[#This Row],[portfolio_simple_return]]</f>
        <v>1.04058E-4</v>
      </c>
      <c r="C79" s="4">
        <f t="shared" si="5"/>
        <v>2.5272304316187062E-4</v>
      </c>
      <c r="D79" s="17">
        <f t="shared" si="2"/>
        <v>1.5897265273054691E-2</v>
      </c>
      <c r="E79" s="17">
        <f t="shared" si="3"/>
        <v>0.25236126263115621</v>
      </c>
      <c r="F79" s="25">
        <f>Rolling_Vol!D79</f>
        <v>0.2464288494477487</v>
      </c>
      <c r="Q79" s="7">
        <v>45616</v>
      </c>
      <c r="R79" s="25">
        <v>-1.2841666999999999E-2</v>
      </c>
      <c r="S79" s="17">
        <v>-1.2700332999999999E-2</v>
      </c>
      <c r="T79" s="17">
        <v>7.5643500000000001E-3</v>
      </c>
      <c r="U79" s="17">
        <v>3.2450357999999999E-2</v>
      </c>
      <c r="V79" s="17">
        <v>5.8204609999999999E-3</v>
      </c>
      <c r="W79" s="17">
        <v>-1.4301748E-2</v>
      </c>
      <c r="X79" s="32"/>
      <c r="Y79" s="33">
        <f t="shared" si="6"/>
        <v>8.488095393829868E-4</v>
      </c>
      <c r="Z79" s="33">
        <f t="shared" si="7"/>
        <v>4.7162306905813032E-4</v>
      </c>
      <c r="AA79" s="33">
        <f t="shared" si="8"/>
        <v>5.905668587211927E-5</v>
      </c>
      <c r="AB79" s="33">
        <f t="shared" si="9"/>
        <v>3.0675090388659356E-4</v>
      </c>
      <c r="AC79" s="33">
        <f t="shared" si="10"/>
        <v>4.784270308355003E-4</v>
      </c>
      <c r="AD79" s="33">
        <f t="shared" si="11"/>
        <v>-4.5383538130666231E-5</v>
      </c>
      <c r="AE79" s="33">
        <f t="shared" si="12"/>
        <v>6.0912355749002077E-4</v>
      </c>
      <c r="AF79" s="33">
        <f t="shared" si="13"/>
        <v>1.5029405232535844E-4</v>
      </c>
      <c r="AG79" s="33">
        <f t="shared" si="14"/>
        <v>2.644787503699468E-4</v>
      </c>
      <c r="AH79" s="33">
        <f t="shared" si="15"/>
        <v>4.8885740730694575E-4</v>
      </c>
      <c r="AI79" s="33">
        <f t="shared" si="16"/>
        <v>3.7322783897279858E-5</v>
      </c>
      <c r="AJ79" s="33">
        <f t="shared" si="17"/>
        <v>3.6397276399804636E-4</v>
      </c>
      <c r="AK79" s="33">
        <f t="shared" si="18"/>
        <v>-4.5929804943308135E-5</v>
      </c>
      <c r="AL79" s="33">
        <f t="shared" si="19"/>
        <v>1.8943363055011267E-4</v>
      </c>
      <c r="AM79" s="33">
        <f t="shared" si="20"/>
        <v>1.6645492910453023E-4</v>
      </c>
      <c r="AN79" s="33">
        <f t="shared" si="21"/>
        <v>6.4932224698810046E-4</v>
      </c>
      <c r="AO79" s="33">
        <f t="shared" si="22"/>
        <v>1.9333000437012299E-4</v>
      </c>
      <c r="AP79" s="33">
        <f t="shared" si="23"/>
        <v>-1.0648291669147134E-4</v>
      </c>
      <c r="AQ79" s="33">
        <f t="shared" si="24"/>
        <v>7.9704594509518822E-4</v>
      </c>
      <c r="AR79" s="33">
        <f t="shared" si="25"/>
        <v>6.6915204227055059E-5</v>
      </c>
      <c r="AS79" s="55">
        <f>$G$2*AS78+(1-$G$2)*W78*W78</f>
        <v>1.7098596272353356E-4</v>
      </c>
      <c r="AT79" s="105"/>
      <c r="AU79" s="7">
        <v>45616</v>
      </c>
      <c r="AV79" s="4">
        <f>CovMatrix!$M$4^2*Y79
+CovMatrix!$M$5^2*AE79
+CovMatrix!$M$6^2*AJ79
+CovMatrix!$M$7^2*AN79
+CovMatrix!$M$8^2*AQ79
+CovMatrix!$M$9^2*AS79
+2*CovMatrix!$M$4*CovMatrix!$M$5*Z79
+2*CovMatrix!$M$4*CovMatrix!$M$6*AA79
+2*CovMatrix!$M$4*CovMatrix!$M$7*AB79
+2*CovMatrix!$M$4*CovMatrix!$M$8*AC79
+2*CovMatrix!$M$4*CovMatrix!$M$9*AD79
+2*CovMatrix!$M$5*CovMatrix!$M$6*AF79
+2*CovMatrix!$M$5*CovMatrix!$M$7*AG79
+2*CovMatrix!$M$5*CovMatrix!$M$8*AH79
+2*CovMatrix!$M$5*CovMatrix!$M$9*AI79
+2*CovMatrix!$M$6*CovMatrix!$M$7*AK79
+2*CovMatrix!$M$6*CovMatrix!$M$8*AL79
+2*CovMatrix!$M$6*CovMatrix!$M$9*AM79
+2*CovMatrix!$M$7*CovMatrix!$M$8*AO79
+2*CovMatrix!$M$7*CovMatrix!$M$9*AP79
+2*CovMatrix!$M$8*CovMatrix!$M$9*AR79</f>
        <v>3.4642135355707096E-4</v>
      </c>
      <c r="AW79" s="17">
        <f t="shared" si="4"/>
        <v>1.861239784544353E-2</v>
      </c>
      <c r="AX79" s="18">
        <f>Param_VaR!$B$7*EWMA!AW79*returns_pnl[[#This Row],[port_mv]]</f>
        <v>4902.2261955164968</v>
      </c>
      <c r="AY79" s="18">
        <f>returns_pnl[[#This Row],[daily_pnl_usd]]</f>
        <v>11.78</v>
      </c>
    </row>
    <row r="80" spans="1:51" x14ac:dyDescent="0.35">
      <c r="A80" s="7">
        <f>returns_pnl[[#This Row],[price_date]]</f>
        <v>45617</v>
      </c>
      <c r="B80" s="24">
        <f>returns_pnl[[#This Row],[portfolio_simple_return]]</f>
        <v>1.1658811999999999E-2</v>
      </c>
      <c r="C80" s="4">
        <f t="shared" si="5"/>
        <v>2.375603102562002E-4</v>
      </c>
      <c r="D80" s="17">
        <f t="shared" si="2"/>
        <v>1.5412991606310574E-2</v>
      </c>
      <c r="E80" s="17">
        <f t="shared" si="3"/>
        <v>0.2446736564989424</v>
      </c>
      <c r="F80" s="25">
        <f>Rolling_Vol!D80</f>
        <v>0.24599494626755067</v>
      </c>
      <c r="Q80" s="7">
        <v>45617</v>
      </c>
      <c r="R80" s="25">
        <v>-7.99419E-4</v>
      </c>
      <c r="S80" s="17">
        <v>4.2266459999999997E-3</v>
      </c>
      <c r="T80" s="17">
        <v>1.8386570000000001E-2</v>
      </c>
      <c r="U80" s="17">
        <v>-4.6322719999999998E-3</v>
      </c>
      <c r="V80" s="17">
        <v>3.427554E-2</v>
      </c>
      <c r="W80" s="17">
        <v>8.1655229999999992E-3</v>
      </c>
      <c r="X80" s="32"/>
      <c r="Y80" s="33">
        <f t="shared" si="6"/>
        <v>8.0777547170034084E-4</v>
      </c>
      <c r="Z80" s="33">
        <f t="shared" si="7"/>
        <v>4.5311129174514916E-4</v>
      </c>
      <c r="AA80" s="33">
        <f t="shared" si="8"/>
        <v>4.9684952893505103E-5</v>
      </c>
      <c r="AB80" s="33">
        <f t="shared" si="9"/>
        <v>2.6334284816539075E-4</v>
      </c>
      <c r="AC80" s="33">
        <f t="shared" si="10"/>
        <v>4.4523674366846102E-4</v>
      </c>
      <c r="AD80" s="33">
        <f t="shared" si="11"/>
        <v>-3.1641028722791287E-5</v>
      </c>
      <c r="AE80" s="33">
        <f t="shared" si="12"/>
        <v>5.8225405153927278E-4</v>
      </c>
      <c r="AF80" s="33">
        <f t="shared" si="13"/>
        <v>1.3551222335012392E-4</v>
      </c>
      <c r="AG80" s="33">
        <f t="shared" si="14"/>
        <v>2.238822041935971E-4</v>
      </c>
      <c r="AH80" s="33">
        <f t="shared" si="15"/>
        <v>4.5509065529371817E-4</v>
      </c>
      <c r="AI80" s="33">
        <f t="shared" si="16"/>
        <v>4.5981634588368113E-5</v>
      </c>
      <c r="AJ80" s="33">
        <f t="shared" si="17"/>
        <v>3.4556756161351358E-4</v>
      </c>
      <c r="AK80" s="33">
        <f t="shared" si="18"/>
        <v>-2.844606471447163E-5</v>
      </c>
      <c r="AL80" s="33">
        <f t="shared" si="19"/>
        <v>1.8070929296702692E-4</v>
      </c>
      <c r="AM80" s="33">
        <f t="shared" si="20"/>
        <v>1.4997662770923039E-4</v>
      </c>
      <c r="AN80" s="33">
        <f t="shared" si="21"/>
        <v>6.7354445622850429E-4</v>
      </c>
      <c r="AO80" s="33">
        <f t="shared" si="22"/>
        <v>1.9306276669841789E-4</v>
      </c>
      <c r="AP80" s="33">
        <f t="shared" si="23"/>
        <v>-1.2793975224753012E-4</v>
      </c>
      <c r="AQ80" s="33">
        <f t="shared" si="24"/>
        <v>7.5125585436462813E-4</v>
      </c>
      <c r="AR80" s="33">
        <f t="shared" si="25"/>
        <v>5.7905725985482074E-5</v>
      </c>
      <c r="AS80" s="55">
        <f>$G$2*AS79+(1-$G$2)*W79*W79</f>
        <v>1.729992047114518E-4</v>
      </c>
      <c r="AT80" s="105"/>
      <c r="AU80" s="7">
        <v>45617</v>
      </c>
      <c r="AV80" s="4">
        <f>CovMatrix!$M$4^2*Y80
+CovMatrix!$M$5^2*AE80
+CovMatrix!$M$6^2*AJ80
+CovMatrix!$M$7^2*AN80
+CovMatrix!$M$8^2*AQ80
+CovMatrix!$M$9^2*AS80
+2*CovMatrix!$M$4*CovMatrix!$M$5*Z80
+2*CovMatrix!$M$4*CovMatrix!$M$6*AA80
+2*CovMatrix!$M$4*CovMatrix!$M$7*AB80
+2*CovMatrix!$M$4*CovMatrix!$M$8*AC80
+2*CovMatrix!$M$4*CovMatrix!$M$9*AD80
+2*CovMatrix!$M$5*CovMatrix!$M$6*AF80
+2*CovMatrix!$M$5*CovMatrix!$M$7*AG80
+2*CovMatrix!$M$5*CovMatrix!$M$8*AH80
+2*CovMatrix!$M$5*CovMatrix!$M$9*AI80
+2*CovMatrix!$M$6*CovMatrix!$M$7*AK80
+2*CovMatrix!$M$6*CovMatrix!$M$8*AL80
+2*CovMatrix!$M$6*CovMatrix!$M$9*AM80
+2*CovMatrix!$M$7*CovMatrix!$M$8*AO80
+2*CovMatrix!$M$7*CovMatrix!$M$9*AP80
+2*CovMatrix!$M$8*CovMatrix!$M$9*AR80</f>
        <v>3.2588769111604787E-4</v>
      </c>
      <c r="AW80" s="17">
        <f t="shared" si="4"/>
        <v>1.8052359710465773E-2</v>
      </c>
      <c r="AX80" s="18">
        <f>Param_VaR!$B$7*EWMA!AW80*returns_pnl[[#This Row],[port_mv]]</f>
        <v>4810.1549483204517</v>
      </c>
      <c r="AY80" s="18">
        <f>returns_pnl[[#This Row],[daily_pnl_usd]]</f>
        <v>1319.99</v>
      </c>
    </row>
    <row r="81" spans="1:51" x14ac:dyDescent="0.35">
      <c r="A81" s="7">
        <f>returns_pnl[[#This Row],[price_date]]</f>
        <v>45618</v>
      </c>
      <c r="B81" s="24">
        <f>returns_pnl[[#This Row],[portfolio_simple_return]]</f>
        <v>4.7736899999999997E-3</v>
      </c>
      <c r="C81" s="4">
        <f t="shared" si="5"/>
        <v>2.3146236547590883E-4</v>
      </c>
      <c r="D81" s="17">
        <f t="shared" si="2"/>
        <v>1.5213887257236686E-2</v>
      </c>
      <c r="E81" s="17">
        <f t="shared" si="3"/>
        <v>0.24151297294333698</v>
      </c>
      <c r="F81" s="25">
        <f>Rolling_Vol!D81</f>
        <v>0.24602810804532052</v>
      </c>
      <c r="Q81" s="7">
        <v>45618</v>
      </c>
      <c r="R81" s="25">
        <v>6.2550000000000001E-3</v>
      </c>
      <c r="S81" s="17">
        <v>1.7689400000000001E-3</v>
      </c>
      <c r="T81" s="17">
        <v>2.8327644999999999E-2</v>
      </c>
      <c r="U81" s="17">
        <v>-2.5469379999999999E-3</v>
      </c>
      <c r="V81" s="17">
        <v>-4.6266409999999999E-3</v>
      </c>
      <c r="W81" s="17">
        <v>6.4536900000000002E-5</v>
      </c>
      <c r="X81" s="32"/>
      <c r="Y81" s="33">
        <f t="shared" si="6"/>
        <v>7.593472876425741E-4</v>
      </c>
      <c r="Z81" s="33">
        <f t="shared" si="7"/>
        <v>4.2572188257331976E-4</v>
      </c>
      <c r="AA81" s="33">
        <f t="shared" si="8"/>
        <v>4.5821941315724993E-5</v>
      </c>
      <c r="AB81" s="33">
        <f t="shared" si="9"/>
        <v>2.4776446485046539E-4</v>
      </c>
      <c r="AC81" s="33">
        <f t="shared" si="10"/>
        <v>4.1687850797367774E-4</v>
      </c>
      <c r="AD81" s="33">
        <f t="shared" si="11"/>
        <v>-3.013422745329203E-5</v>
      </c>
      <c r="AE81" s="33">
        <f t="shared" si="12"/>
        <v>5.4839068063147539E-4</v>
      </c>
      <c r="AF81" s="33">
        <f t="shared" si="13"/>
        <v>1.3204430130176967E-4</v>
      </c>
      <c r="AG81" s="33">
        <f t="shared" si="14"/>
        <v>2.0927453350679854E-4</v>
      </c>
      <c r="AH81" s="33">
        <f t="shared" si="15"/>
        <v>4.3647745041842543E-4</v>
      </c>
      <c r="AI81" s="33">
        <f t="shared" si="16"/>
        <v>4.5293503020617504E-5</v>
      </c>
      <c r="AJ81" s="33">
        <f t="shared" si="17"/>
        <v>3.4511746529859678E-4</v>
      </c>
      <c r="AK81" s="33">
        <f t="shared" si="18"/>
        <v>-3.1849596434825736E-5</v>
      </c>
      <c r="AL81" s="33">
        <f t="shared" si="19"/>
        <v>2.0767931231887332E-4</v>
      </c>
      <c r="AM81" s="33">
        <f t="shared" si="20"/>
        <v>1.4998618766024318E-4</v>
      </c>
      <c r="AN81" s="33">
        <f t="shared" si="21"/>
        <v>6.3441926548771298E-4</v>
      </c>
      <c r="AO81" s="33">
        <f t="shared" si="22"/>
        <v>1.7195258324289998E-4</v>
      </c>
      <c r="AP81" s="33">
        <f t="shared" si="23"/>
        <v>-1.2253286252617368E-4</v>
      </c>
      <c r="AQ81" s="33">
        <f t="shared" si="24"/>
        <v>7.7666926164024637E-4</v>
      </c>
      <c r="AR81" s="33">
        <f t="shared" si="25"/>
        <v>7.1224045038798355E-5</v>
      </c>
      <c r="AS81" s="55">
        <f>$G$2*AS80+(1-$G$2)*W80*W80</f>
        <v>1.6661979838057642E-4</v>
      </c>
      <c r="AT81" s="105"/>
      <c r="AU81" s="7">
        <v>45618</v>
      </c>
      <c r="AV81" s="4">
        <f>CovMatrix!$M$4^2*Y81
+CovMatrix!$M$5^2*AE81
+CovMatrix!$M$6^2*AJ81
+CovMatrix!$M$7^2*AN81
+CovMatrix!$M$8^2*AQ81
+CovMatrix!$M$9^2*AS81
+2*CovMatrix!$M$4*CovMatrix!$M$5*Z81
+2*CovMatrix!$M$4*CovMatrix!$M$6*AA81
+2*CovMatrix!$M$4*CovMatrix!$M$7*AB81
+2*CovMatrix!$M$4*CovMatrix!$M$8*AC81
+2*CovMatrix!$M$4*CovMatrix!$M$9*AD81
+2*CovMatrix!$M$5*CovMatrix!$M$6*AF81
+2*CovMatrix!$M$5*CovMatrix!$M$7*AG81
+2*CovMatrix!$M$5*CovMatrix!$M$8*AH81
+2*CovMatrix!$M$5*CovMatrix!$M$9*AI81
+2*CovMatrix!$M$6*CovMatrix!$M$7*AK81
+2*CovMatrix!$M$6*CovMatrix!$M$8*AL81
+2*CovMatrix!$M$6*CovMatrix!$M$9*AM81
+2*CovMatrix!$M$7*CovMatrix!$M$8*AO81
+2*CovMatrix!$M$7*CovMatrix!$M$9*AP81
+2*CovMatrix!$M$8*CovMatrix!$M$9*AR81</f>
        <v>3.1294680800468018E-4</v>
      </c>
      <c r="AW81" s="17">
        <f t="shared" si="4"/>
        <v>1.7690302654411547E-2</v>
      </c>
      <c r="AX81" s="18">
        <f>Param_VaR!$B$7*EWMA!AW81*returns_pnl[[#This Row],[port_mv]]</f>
        <v>4736.1844279809502</v>
      </c>
      <c r="AY81" s="18">
        <f>returns_pnl[[#This Row],[daily_pnl_usd]]</f>
        <v>546.77</v>
      </c>
    </row>
    <row r="82" spans="1:51" x14ac:dyDescent="0.35">
      <c r="A82" s="7">
        <f>returns_pnl[[#This Row],[price_date]]</f>
        <v>45621</v>
      </c>
      <c r="B82" s="24">
        <f>returns_pnl[[#This Row],[portfolio_simple_return]]</f>
        <v>8.2847470000000003E-3</v>
      </c>
      <c r="C82" s="4">
        <f t="shared" si="5"/>
        <v>2.189419105203203E-4</v>
      </c>
      <c r="D82" s="17">
        <f t="shared" si="2"/>
        <v>1.4796685795147518E-2</v>
      </c>
      <c r="E82" s="17">
        <f t="shared" si="3"/>
        <v>0.2348901050515341</v>
      </c>
      <c r="F82" s="25">
        <f>Rolling_Vol!D82</f>
        <v>0.23933917446652336</v>
      </c>
      <c r="Q82" s="7">
        <v>45621</v>
      </c>
      <c r="R82" s="25">
        <v>2.0093964999999998E-2</v>
      </c>
      <c r="S82" s="17">
        <v>3.5925229999999998E-3</v>
      </c>
      <c r="T82" s="17">
        <v>1.2977099000000001E-2</v>
      </c>
      <c r="U82" s="17">
        <v>9.3447949999999995E-3</v>
      </c>
      <c r="V82" s="17">
        <v>-2.9186030000000001E-3</v>
      </c>
      <c r="W82" s="17">
        <v>1.0551110000000001E-2</v>
      </c>
      <c r="X82" s="32"/>
      <c r="Y82" s="33">
        <f t="shared" si="6"/>
        <v>7.1613395188401961E-4</v>
      </c>
      <c r="Z82" s="33">
        <f t="shared" si="7"/>
        <v>4.0084245280092056E-4</v>
      </c>
      <c r="AA82" s="33">
        <f t="shared" si="8"/>
        <v>5.37039900052815E-5</v>
      </c>
      <c r="AB82" s="33">
        <f t="shared" si="9"/>
        <v>2.3194273112803746E-4</v>
      </c>
      <c r="AC82" s="33">
        <f t="shared" si="10"/>
        <v>3.9012941912795702E-4</v>
      </c>
      <c r="AD82" s="33">
        <f t="shared" si="11"/>
        <v>-2.8301953107524506E-5</v>
      </c>
      <c r="AE82" s="33">
        <f t="shared" si="12"/>
        <v>5.1567498871700284E-4</v>
      </c>
      <c r="AF82" s="33">
        <f t="shared" si="13"/>
        <v>1.2712823748444149E-4</v>
      </c>
      <c r="AG82" s="33">
        <f t="shared" si="14"/>
        <v>1.9644773866604742E-4</v>
      </c>
      <c r="AH82" s="33">
        <f t="shared" si="15"/>
        <v>4.0979774837348747E-4</v>
      </c>
      <c r="AI82" s="33">
        <f t="shared" si="16"/>
        <v>4.2582742553613609E-5</v>
      </c>
      <c r="AJ82" s="33">
        <f t="shared" si="17"/>
        <v>3.7255774565544253E-4</v>
      </c>
      <c r="AK82" s="33">
        <f t="shared" si="18"/>
        <v>-3.4267545978796789E-5</v>
      </c>
      <c r="AL82" s="33">
        <f t="shared" si="19"/>
        <v>1.8735484295231419E-4</v>
      </c>
      <c r="AM82" s="33">
        <f t="shared" si="20"/>
        <v>1.4109670710418459E-4</v>
      </c>
      <c r="AN82" s="33">
        <f t="shared" si="21"/>
        <v>5.9674332314900089E-4</v>
      </c>
      <c r="AO82" s="33">
        <f t="shared" si="22"/>
        <v>1.6234245431484144E-4</v>
      </c>
      <c r="AP82" s="33">
        <f t="shared" si="23"/>
        <v>-1.1519075306358398E-4</v>
      </c>
      <c r="AQ82" s="33">
        <f t="shared" si="24"/>
        <v>7.3135345435840443E-4</v>
      </c>
      <c r="AR82" s="33">
        <f t="shared" si="25"/>
        <v>6.6932686992417288E-5</v>
      </c>
      <c r="AS82" s="55">
        <f>$G$2*AS81+(1-$G$2)*W81*W81</f>
        <v>1.5662286037842953E-4</v>
      </c>
      <c r="AT82" s="105"/>
      <c r="AU82" s="7">
        <v>45621</v>
      </c>
      <c r="AV82" s="4">
        <f>CovMatrix!$M$4^2*Y82
+CovMatrix!$M$5^2*AE82
+CovMatrix!$M$6^2*AJ82
+CovMatrix!$M$7^2*AN82
+CovMatrix!$M$8^2*AQ82
+CovMatrix!$M$9^2*AS82
+2*CovMatrix!$M$4*CovMatrix!$M$5*Z82
+2*CovMatrix!$M$4*CovMatrix!$M$6*AA82
+2*CovMatrix!$M$4*CovMatrix!$M$7*AB82
+2*CovMatrix!$M$4*CovMatrix!$M$8*AC82
+2*CovMatrix!$M$4*CovMatrix!$M$9*AD82
+2*CovMatrix!$M$5*CovMatrix!$M$6*AF82
+2*CovMatrix!$M$5*CovMatrix!$M$7*AG82
+2*CovMatrix!$M$5*CovMatrix!$M$8*AH82
+2*CovMatrix!$M$5*CovMatrix!$M$9*AI82
+2*CovMatrix!$M$6*CovMatrix!$M$7*AK82
+2*CovMatrix!$M$6*CovMatrix!$M$8*AL82
+2*CovMatrix!$M$6*CovMatrix!$M$9*AM82
+2*CovMatrix!$M$7*CovMatrix!$M$8*AO82
+2*CovMatrix!$M$7*CovMatrix!$M$9*AP82
+2*CovMatrix!$M$8*CovMatrix!$M$9*AR82</f>
        <v>2.9495870365669737E-4</v>
      </c>
      <c r="AW82" s="17">
        <f t="shared" si="4"/>
        <v>1.7174361812210007E-2</v>
      </c>
      <c r="AX82" s="18">
        <f>Param_VaR!$B$7*EWMA!AW82*returns_pnl[[#This Row],[port_mv]]</f>
        <v>4636.1464645028354</v>
      </c>
      <c r="AY82" s="18">
        <f>returns_pnl[[#This Row],[daily_pnl_usd]]</f>
        <v>953.45</v>
      </c>
    </row>
    <row r="83" spans="1:51" x14ac:dyDescent="0.35">
      <c r="A83" s="7">
        <f>returns_pnl[[#This Row],[price_date]]</f>
        <v>45622</v>
      </c>
      <c r="B83" s="24">
        <f>returns_pnl[[#This Row],[portfolio_simple_return]]</f>
        <v>3.6462920000000002E-3</v>
      </c>
      <c r="C83" s="4">
        <f t="shared" si="5"/>
        <v>2.0992361786034163E-4</v>
      </c>
      <c r="D83" s="17">
        <f t="shared" si="2"/>
        <v>1.4488741072306511E-2</v>
      </c>
      <c r="E83" s="17">
        <f t="shared" si="3"/>
        <v>0.230001634126382</v>
      </c>
      <c r="F83" s="25">
        <f>Rolling_Vol!D83</f>
        <v>0.22363343783111247</v>
      </c>
      <c r="Q83" s="7">
        <v>45622</v>
      </c>
      <c r="R83" s="25">
        <v>-2.4162119999999999E-2</v>
      </c>
      <c r="S83" s="17">
        <v>-4.8537800000000001E-4</v>
      </c>
      <c r="T83" s="17">
        <v>1.179516E-3</v>
      </c>
      <c r="U83" s="17">
        <v>4.5456954000000001E-2</v>
      </c>
      <c r="V83" s="17">
        <v>9.757155E-3</v>
      </c>
      <c r="W83" s="17">
        <v>-4.3743419999999998E-3</v>
      </c>
      <c r="X83" s="32"/>
      <c r="Y83" s="33">
        <f t="shared" si="6"/>
        <v>6.9739196053625189E-4</v>
      </c>
      <c r="Z83" s="33">
        <f t="shared" si="7"/>
        <v>3.8112318751828701E-4</v>
      </c>
      <c r="AA83" s="33">
        <f t="shared" si="8"/>
        <v>6.6127432991416714E-5</v>
      </c>
      <c r="AB83" s="33">
        <f t="shared" si="9"/>
        <v>2.2929260628008573E-4</v>
      </c>
      <c r="AC83" s="33">
        <f t="shared" si="10"/>
        <v>3.6320287558842584E-4</v>
      </c>
      <c r="AD83" s="33">
        <f t="shared" si="11"/>
        <v>-1.3883017818004024E-5</v>
      </c>
      <c r="AE83" s="33">
        <f t="shared" si="12"/>
        <v>4.8550886268431439E-4</v>
      </c>
      <c r="AF83" s="33">
        <f t="shared" si="13"/>
        <v>1.2229777483322162E-4</v>
      </c>
      <c r="AG83" s="33">
        <f t="shared" si="14"/>
        <v>1.8667515780415166E-4</v>
      </c>
      <c r="AH83" s="33">
        <f t="shared" si="15"/>
        <v>3.8458077456675609E-4</v>
      </c>
      <c r="AI83" s="33">
        <f t="shared" si="16"/>
        <v>4.2302084321428592E-5</v>
      </c>
      <c r="AJ83" s="33">
        <f t="shared" si="17"/>
        <v>3.60308586823464E-4</v>
      </c>
      <c r="AK83" s="33">
        <f t="shared" si="18"/>
        <v>-2.4935393429086673E-5</v>
      </c>
      <c r="AL83" s="33">
        <f t="shared" si="19"/>
        <v>1.7384105237081349E-4</v>
      </c>
      <c r="AM83" s="33">
        <f t="shared" si="20"/>
        <v>1.4084627261972692E-4</v>
      </c>
      <c r="AN83" s="33">
        <f t="shared" si="21"/>
        <v>5.6617823537558228E-4</v>
      </c>
      <c r="AO83" s="33">
        <f t="shared" si="22"/>
        <v>1.5096548225266784E-4</v>
      </c>
      <c r="AP83" s="33">
        <f t="shared" si="23"/>
        <v>-1.0236343028142194E-4</v>
      </c>
      <c r="AQ83" s="33">
        <f t="shared" si="24"/>
        <v>6.8798334170519667E-4</v>
      </c>
      <c r="AR83" s="33">
        <f t="shared" si="25"/>
        <v>6.1069055694912448E-5</v>
      </c>
      <c r="AS83" s="55">
        <f>$G$2*AS82+(1-$G$2)*W82*W82</f>
        <v>1.5390504408964976E-4</v>
      </c>
      <c r="AT83" s="105"/>
      <c r="AU83" s="7">
        <v>45622</v>
      </c>
      <c r="AV83" s="4">
        <f>CovMatrix!$M$4^2*Y83
+CovMatrix!$M$5^2*AE83
+CovMatrix!$M$6^2*AJ83
+CovMatrix!$M$7^2*AN83
+CovMatrix!$M$8^2*AQ83
+CovMatrix!$M$9^2*AS83
+2*CovMatrix!$M$4*CovMatrix!$M$5*Z83
+2*CovMatrix!$M$4*CovMatrix!$M$6*AA83
+2*CovMatrix!$M$4*CovMatrix!$M$7*AB83
+2*CovMatrix!$M$4*CovMatrix!$M$8*AC83
+2*CovMatrix!$M$4*CovMatrix!$M$9*AD83
+2*CovMatrix!$M$5*CovMatrix!$M$6*AF83
+2*CovMatrix!$M$5*CovMatrix!$M$7*AG83
+2*CovMatrix!$M$5*CovMatrix!$M$8*AH83
+2*CovMatrix!$M$5*CovMatrix!$M$9*AI83
+2*CovMatrix!$M$6*CovMatrix!$M$7*AK83
+2*CovMatrix!$M$6*CovMatrix!$M$8*AL83
+2*CovMatrix!$M$6*CovMatrix!$M$9*AM83
+2*CovMatrix!$M$7*CovMatrix!$M$8*AO83
+2*CovMatrix!$M$7*CovMatrix!$M$9*AP83
+2*CovMatrix!$M$8*CovMatrix!$M$9*AR83</f>
        <v>2.8198046747453281E-4</v>
      </c>
      <c r="AW83" s="17">
        <f t="shared" si="4"/>
        <v>1.6792274041193253E-2</v>
      </c>
      <c r="AX83" s="18">
        <f>Param_VaR!$B$7*EWMA!AW83*returns_pnl[[#This Row],[port_mv]]</f>
        <v>4549.5321367682236</v>
      </c>
      <c r="AY83" s="18">
        <f>returns_pnl[[#This Row],[daily_pnl_usd]]</f>
        <v>423.11</v>
      </c>
    </row>
    <row r="84" spans="1:51" x14ac:dyDescent="0.35">
      <c r="A84" s="7">
        <f>returns_pnl[[#This Row],[price_date]]</f>
        <v>45623</v>
      </c>
      <c r="B84" s="24">
        <f>returns_pnl[[#This Row],[portfolio_simple_return]]</f>
        <v>-1.2807231000000001E-2</v>
      </c>
      <c r="C84" s="4">
        <f t="shared" si="5"/>
        <v>1.9812592750967698E-4</v>
      </c>
      <c r="D84" s="17">
        <f t="shared" si="2"/>
        <v>1.4075721207443581E-2</v>
      </c>
      <c r="E84" s="17">
        <f t="shared" si="3"/>
        <v>0.22344514703264109</v>
      </c>
      <c r="F84" s="25">
        <f>Rolling_Vol!D84</f>
        <v>0.22537134842019138</v>
      </c>
      <c r="Q84" s="7">
        <v>45623</v>
      </c>
      <c r="R84" s="25">
        <v>-1.0746442E-2</v>
      </c>
      <c r="S84" s="17">
        <v>-3.0775767999999998E-2</v>
      </c>
      <c r="T84" s="17">
        <v>-4.3197959999999999E-3</v>
      </c>
      <c r="U84" s="17">
        <v>-1.4316120000000001E-3</v>
      </c>
      <c r="V84" s="17">
        <v>-3.2639038000000002E-2</v>
      </c>
      <c r="W84" s="17">
        <v>9.2360979999999999E-3</v>
      </c>
      <c r="X84" s="32"/>
      <c r="Y84" s="33">
        <f t="shared" si="6"/>
        <v>6.9057692547774081E-4</v>
      </c>
      <c r="Z84" s="33">
        <f t="shared" si="7"/>
        <v>3.5895946195607133E-4</v>
      </c>
      <c r="AA84" s="33">
        <f t="shared" si="8"/>
        <v>6.044981058389651E-5</v>
      </c>
      <c r="AB84" s="33">
        <f t="shared" si="9"/>
        <v>1.4963486726033174E-4</v>
      </c>
      <c r="AC84" s="33">
        <f t="shared" si="10"/>
        <v>3.2726549005500426E-4</v>
      </c>
      <c r="AD84" s="33">
        <f t="shared" si="11"/>
        <v>-6.7084341694213766E-6</v>
      </c>
      <c r="AE84" s="33">
        <f t="shared" si="12"/>
        <v>4.5639246643142855E-4</v>
      </c>
      <c r="AF84" s="33">
        <f t="shared" si="13"/>
        <v>1.1492555767620543E-4</v>
      </c>
      <c r="AG84" s="33">
        <f t="shared" si="14"/>
        <v>1.7415082001078584E-4</v>
      </c>
      <c r="AH84" s="33">
        <f t="shared" si="15"/>
        <v>3.6122177358997528E-4</v>
      </c>
      <c r="AI84" s="33">
        <f t="shared" si="16"/>
        <v>3.9891351824419432E-5</v>
      </c>
      <c r="AJ84" s="33">
        <f t="shared" si="17"/>
        <v>3.3877354709371154E-4</v>
      </c>
      <c r="AK84" s="33">
        <f t="shared" si="18"/>
        <v>-2.0222237550085631E-5</v>
      </c>
      <c r="AL84" s="33">
        <f t="shared" si="19"/>
        <v>1.6410111245478346E-4</v>
      </c>
      <c r="AM84" s="33">
        <f t="shared" si="20"/>
        <v>1.3208591987983498E-4</v>
      </c>
      <c r="AN84" s="33">
        <f t="shared" si="21"/>
        <v>6.5618762127053439E-4</v>
      </c>
      <c r="AO84" s="33">
        <f t="shared" si="22"/>
        <v>1.6851938607785998E-4</v>
      </c>
      <c r="AP84" s="33">
        <f t="shared" si="23"/>
        <v>-1.081522802489927E-4</v>
      </c>
      <c r="AQ84" s="33">
        <f t="shared" si="24"/>
        <v>6.5241646562452641E-4</v>
      </c>
      <c r="AR84" s="33">
        <f t="shared" si="25"/>
        <v>5.4844044378197093E-5</v>
      </c>
      <c r="AS84" s="55">
        <f>$G$2*AS83+(1-$G$2)*W83*W83</f>
        <v>1.458188335202486E-4</v>
      </c>
      <c r="AT84" s="105"/>
      <c r="AU84" s="7">
        <v>45623</v>
      </c>
      <c r="AV84" s="4">
        <f>CovMatrix!$M$4^2*Y84
+CovMatrix!$M$5^2*AE84
+CovMatrix!$M$6^2*AJ84
+CovMatrix!$M$7^2*AN84
+CovMatrix!$M$8^2*AQ84
+CovMatrix!$M$9^2*AS84
+2*CovMatrix!$M$4*CovMatrix!$M$5*Z84
+2*CovMatrix!$M$4*CovMatrix!$M$6*AA84
+2*CovMatrix!$M$4*CovMatrix!$M$7*AB84
+2*CovMatrix!$M$4*CovMatrix!$M$8*AC84
+2*CovMatrix!$M$4*CovMatrix!$M$9*AD84
+2*CovMatrix!$M$5*CovMatrix!$M$6*AF84
+2*CovMatrix!$M$5*CovMatrix!$M$7*AG84
+2*CovMatrix!$M$5*CovMatrix!$M$8*AH84
+2*CovMatrix!$M$5*CovMatrix!$M$9*AI84
+2*CovMatrix!$M$6*CovMatrix!$M$7*AK84
+2*CovMatrix!$M$6*CovMatrix!$M$8*AL84
+2*CovMatrix!$M$6*CovMatrix!$M$9*AM84
+2*CovMatrix!$M$7*CovMatrix!$M$8*AO84
+2*CovMatrix!$M$7*CovMatrix!$M$9*AP84
+2*CovMatrix!$M$8*CovMatrix!$M$9*AR84</f>
        <v>2.650620202646497E-4</v>
      </c>
      <c r="AW84" s="17">
        <f t="shared" si="4"/>
        <v>1.6280725421941422E-2</v>
      </c>
      <c r="AX84" s="18">
        <f>Param_VaR!$B$7*EWMA!AW84*returns_pnl[[#This Row],[port_mv]]</f>
        <v>4354.4463229860557</v>
      </c>
      <c r="AY84" s="18">
        <f>returns_pnl[[#This Row],[daily_pnl_usd]]</f>
        <v>-1491.55</v>
      </c>
    </row>
    <row r="85" spans="1:51" x14ac:dyDescent="0.35">
      <c r="A85" s="7">
        <f>returns_pnl[[#This Row],[price_date]]</f>
        <v>45625</v>
      </c>
      <c r="B85" s="24">
        <f>returns_pnl[[#This Row],[portfolio_simple_return]]</f>
        <v>1.1050535E-2</v>
      </c>
      <c r="C85" s="4">
        <f t="shared" si="5"/>
        <v>1.9607988181233804E-4</v>
      </c>
      <c r="D85" s="17">
        <f t="shared" si="2"/>
        <v>1.4002852631244036E-2</v>
      </c>
      <c r="E85" s="17">
        <f t="shared" si="3"/>
        <v>0.22228839424654898</v>
      </c>
      <c r="F85" s="25">
        <f>Rolling_Vol!D85</f>
        <v>0.2243360308970187</v>
      </c>
      <c r="Q85" s="7">
        <v>45625</v>
      </c>
      <c r="R85" s="25">
        <v>6.8995890000000002E-3</v>
      </c>
      <c r="S85" s="17">
        <v>1.5093631E-2</v>
      </c>
      <c r="T85" s="17">
        <v>1.413311E-3</v>
      </c>
      <c r="U85" s="17">
        <v>9.0841040000000008E-3</v>
      </c>
      <c r="V85" s="17">
        <v>2.8745837999999999E-2</v>
      </c>
      <c r="W85" s="17">
        <v>1.2074989999999999E-3</v>
      </c>
      <c r="X85" s="32"/>
      <c r="Y85" s="33">
        <f t="shared" si="6"/>
        <v>6.5607147088863813E-4</v>
      </c>
      <c r="Z85" s="33">
        <f t="shared" si="7"/>
        <v>3.5726569458775439E-4</v>
      </c>
      <c r="AA85" s="33">
        <f t="shared" si="8"/>
        <v>5.9608168178812642E-5</v>
      </c>
      <c r="AB85" s="33">
        <f t="shared" si="9"/>
        <v>1.4157985934418207E-4</v>
      </c>
      <c r="AC85" s="33">
        <f t="shared" si="10"/>
        <v>3.286747723798718E-4</v>
      </c>
      <c r="AD85" s="33">
        <f t="shared" si="11"/>
        <v>-1.2261239607055059E-5</v>
      </c>
      <c r="AE85" s="33">
        <f t="shared" si="12"/>
        <v>4.8583779220493227E-4</v>
      </c>
      <c r="AF85" s="33">
        <f t="shared" si="13"/>
        <v>1.1600672658583279E-4</v>
      </c>
      <c r="AG85" s="33">
        <f t="shared" si="14"/>
        <v>1.6634530833681965E-4</v>
      </c>
      <c r="AH85" s="33">
        <f t="shared" si="15"/>
        <v>3.9981795484844782E-4</v>
      </c>
      <c r="AI85" s="33">
        <f t="shared" si="16"/>
        <v>2.0442990158558408E-5</v>
      </c>
      <c r="AJ85" s="33">
        <f t="shared" si="17"/>
        <v>3.1956677251698579E-4</v>
      </c>
      <c r="AK85" s="33">
        <f t="shared" si="18"/>
        <v>-1.863784698961137E-5</v>
      </c>
      <c r="AL85" s="33">
        <f t="shared" si="19"/>
        <v>1.6271468485527134E-4</v>
      </c>
      <c r="AM85" s="33">
        <f t="shared" si="20"/>
        <v>1.2176688113528438E-4</v>
      </c>
      <c r="AN85" s="33">
        <f t="shared" si="21"/>
        <v>6.1693933476941493E-4</v>
      </c>
      <c r="AO85" s="33">
        <f t="shared" si="22"/>
        <v>1.6121180922134371E-4</v>
      </c>
      <c r="AP85" s="33">
        <f t="shared" si="23"/>
        <v>-1.024564939578517E-4</v>
      </c>
      <c r="AQ85" s="33">
        <f t="shared" si="24"/>
        <v>6.7718988578098157E-4</v>
      </c>
      <c r="AR85" s="33">
        <f t="shared" si="25"/>
        <v>3.3465960499881812E-5</v>
      </c>
      <c r="AS85" s="55">
        <f>$G$2*AS84+(1-$G$2)*W84*W84</f>
        <v>1.421880338849699E-4</v>
      </c>
      <c r="AT85" s="105"/>
      <c r="AU85" s="7">
        <v>45625</v>
      </c>
      <c r="AV85" s="4">
        <f>CovMatrix!$M$4^2*Y85
+CovMatrix!$M$5^2*AE85
+CovMatrix!$M$6^2*AJ85
+CovMatrix!$M$7^2*AN85
+CovMatrix!$M$8^2*AQ85
+CovMatrix!$M$9^2*AS85
+2*CovMatrix!$M$4*CovMatrix!$M$5*Z85
+2*CovMatrix!$M$4*CovMatrix!$M$6*AA85
+2*CovMatrix!$M$4*CovMatrix!$M$7*AB85
+2*CovMatrix!$M$4*CovMatrix!$M$8*AC85
+2*CovMatrix!$M$4*CovMatrix!$M$9*AD85
+2*CovMatrix!$M$5*CovMatrix!$M$6*AF85
+2*CovMatrix!$M$5*CovMatrix!$M$7*AG85
+2*CovMatrix!$M$5*CovMatrix!$M$8*AH85
+2*CovMatrix!$M$5*CovMatrix!$M$9*AI85
+2*CovMatrix!$M$6*CovMatrix!$M$7*AK85
+2*CovMatrix!$M$6*CovMatrix!$M$8*AL85
+2*CovMatrix!$M$6*CovMatrix!$M$9*AM85
+2*CovMatrix!$M$7*CovMatrix!$M$8*AO85
+2*CovMatrix!$M$7*CovMatrix!$M$9*AP85
+2*CovMatrix!$M$8*CovMatrix!$M$9*AR85</f>
        <v>2.643346872058136E-4</v>
      </c>
      <c r="AW85" s="17">
        <f t="shared" si="4"/>
        <v>1.6258372833891269E-2</v>
      </c>
      <c r="AX85" s="18">
        <f>Param_VaR!$B$7*EWMA!AW85*returns_pnl[[#This Row],[port_mv]]</f>
        <v>4396.5207913099257</v>
      </c>
      <c r="AY85" s="18">
        <f>returns_pnl[[#This Row],[daily_pnl_usd]]</f>
        <v>1270.48</v>
      </c>
    </row>
    <row r="86" spans="1:51" x14ac:dyDescent="0.35">
      <c r="A86" s="7">
        <f>returns_pnl[[#This Row],[price_date]]</f>
        <v>45628</v>
      </c>
      <c r="B86" s="24">
        <f>returns_pnl[[#This Row],[portfolio_simple_return]]</f>
        <v>1.9288632999999999E-2</v>
      </c>
      <c r="C86" s="4">
        <f t="shared" si="5"/>
        <v>1.9164194833077127E-4</v>
      </c>
      <c r="D86" s="17">
        <f t="shared" si="2"/>
        <v>1.3843480354693009E-2</v>
      </c>
      <c r="E86" s="17">
        <f t="shared" si="3"/>
        <v>0.21975843778875562</v>
      </c>
      <c r="F86" s="25">
        <f>Rolling_Vol!D86</f>
        <v>0.21104368920140057</v>
      </c>
      <c r="Q86" s="7">
        <v>45628</v>
      </c>
      <c r="R86" s="25">
        <v>3.5573699E-2</v>
      </c>
      <c r="S86" s="17">
        <v>2.7332182E-2</v>
      </c>
      <c r="T86" s="17">
        <v>-7.9427600000000001E-3</v>
      </c>
      <c r="U86" s="17">
        <v>5.5950210000000004E-3</v>
      </c>
      <c r="V86" s="17">
        <v>4.4988672E-2</v>
      </c>
      <c r="W86" s="17">
        <v>4.9828620000000002E-3</v>
      </c>
      <c r="X86" s="32"/>
      <c r="Y86" s="33">
        <f t="shared" si="6"/>
        <v>6.1956344233745513E-4</v>
      </c>
      <c r="Z86" s="33">
        <f t="shared" si="7"/>
        <v>3.4207814393754867E-4</v>
      </c>
      <c r="AA86" s="33">
        <f t="shared" si="8"/>
        <v>5.6616753989834619E-5</v>
      </c>
      <c r="AB86" s="33">
        <f t="shared" si="9"/>
        <v>1.368456628255265E-4</v>
      </c>
      <c r="AC86" s="33">
        <f t="shared" si="10"/>
        <v>3.2085435409671444E-4</v>
      </c>
      <c r="AD86" s="33">
        <f t="shared" si="11"/>
        <v>-1.1025690421557094E-5</v>
      </c>
      <c r="AE86" s="33">
        <f t="shared" si="12"/>
        <v>4.7035658647848601E-4</v>
      </c>
      <c r="AF86" s="33">
        <f t="shared" si="13"/>
        <v>1.1032624267401727E-4</v>
      </c>
      <c r="AG86" s="33">
        <f t="shared" si="14"/>
        <v>1.6459131666110791E-4</v>
      </c>
      <c r="AH86" s="33">
        <f t="shared" si="15"/>
        <v>4.0186162185100764E-4</v>
      </c>
      <c r="AI86" s="33">
        <f t="shared" si="16"/>
        <v>2.0309943409377042E-5</v>
      </c>
      <c r="AJ86" s="33">
        <f t="shared" si="17"/>
        <v>3.0051261304492988E-4</v>
      </c>
      <c r="AK86" s="33">
        <f t="shared" si="18"/>
        <v>-1.6749256323734046E-5</v>
      </c>
      <c r="AL86" s="33">
        <f t="shared" si="19"/>
        <v>1.5538941230693214E-4</v>
      </c>
      <c r="AM86" s="33">
        <f t="shared" si="20"/>
        <v>1.1456326256431866E-4</v>
      </c>
      <c r="AN86" s="33">
        <f t="shared" si="21"/>
        <v>5.8487423141221891E-4</v>
      </c>
      <c r="AO86" s="33">
        <f t="shared" si="22"/>
        <v>1.6720691158561224E-4</v>
      </c>
      <c r="AP86" s="33">
        <f t="shared" si="23"/>
        <v>-9.5650961530626828E-5</v>
      </c>
      <c r="AQ86" s="33">
        <f t="shared" si="24"/>
        <v>6.8613788477345737E-4</v>
      </c>
      <c r="AR86" s="33">
        <f t="shared" si="25"/>
        <v>3.3540637108238623E-5</v>
      </c>
      <c r="AS86" s="55">
        <f>$G$2*AS85+(1-$G$2)*W85*W85</f>
        <v>1.3374423508197178E-4</v>
      </c>
      <c r="AT86" s="105"/>
      <c r="AU86" s="7">
        <v>45628</v>
      </c>
      <c r="AV86" s="4">
        <f>CovMatrix!$M$4^2*Y86
+CovMatrix!$M$5^2*AE86
+CovMatrix!$M$6^2*AJ86
+CovMatrix!$M$7^2*AN86
+CovMatrix!$M$8^2*AQ86
+CovMatrix!$M$9^2*AS86
+2*CovMatrix!$M$4*CovMatrix!$M$5*Z86
+2*CovMatrix!$M$4*CovMatrix!$M$6*AA86
+2*CovMatrix!$M$4*CovMatrix!$M$7*AB86
+2*CovMatrix!$M$4*CovMatrix!$M$8*AC86
+2*CovMatrix!$M$4*CovMatrix!$M$9*AD86
+2*CovMatrix!$M$5*CovMatrix!$M$6*AF86
+2*CovMatrix!$M$5*CovMatrix!$M$7*AG86
+2*CovMatrix!$M$5*CovMatrix!$M$8*AH86
+2*CovMatrix!$M$5*CovMatrix!$M$9*AI86
+2*CovMatrix!$M$6*CovMatrix!$M$7*AK86
+2*CovMatrix!$M$6*CovMatrix!$M$8*AL86
+2*CovMatrix!$M$6*CovMatrix!$M$9*AM86
+2*CovMatrix!$M$7*CovMatrix!$M$8*AO86
+2*CovMatrix!$M$7*CovMatrix!$M$9*AP86
+2*CovMatrix!$M$8*CovMatrix!$M$9*AR86</f>
        <v>2.5780770646569566E-4</v>
      </c>
      <c r="AW86" s="17">
        <f t="shared" si="4"/>
        <v>1.6056391452181764E-2</v>
      </c>
      <c r="AX86" s="18">
        <f>Param_VaR!$B$7*EWMA!AW86*returns_pnl[[#This Row],[port_mv]]</f>
        <v>4425.6511882798632</v>
      </c>
      <c r="AY86" s="18">
        <f>returns_pnl[[#This Row],[daily_pnl_usd]]</f>
        <v>2242.12</v>
      </c>
    </row>
    <row r="87" spans="1:51" x14ac:dyDescent="0.35">
      <c r="A87" s="7">
        <f>returns_pnl[[#This Row],[price_date]]</f>
        <v>45629</v>
      </c>
      <c r="B87" s="24">
        <f>returns_pnl[[#This Row],[portfolio_simple_return]]</f>
        <v>-3.7414799999999998E-4</v>
      </c>
      <c r="C87" s="4">
        <f t="shared" si="5"/>
        <v>2.0246651321144634E-4</v>
      </c>
      <c r="D87" s="17">
        <f t="shared" si="2"/>
        <v>1.4229072816295738E-2</v>
      </c>
      <c r="E87" s="17">
        <f t="shared" si="3"/>
        <v>0.22587952835368785</v>
      </c>
      <c r="F87" s="25">
        <f>Rolling_Vol!D87</f>
        <v>0.20565624730945342</v>
      </c>
      <c r="Q87" s="7">
        <v>45629</v>
      </c>
      <c r="R87" s="25">
        <v>-5.6314199999999998E-4</v>
      </c>
      <c r="S87" s="17">
        <v>9.8492579999999996E-3</v>
      </c>
      <c r="T87" s="17">
        <v>-4.9626200000000003E-4</v>
      </c>
      <c r="U87" s="17">
        <v>1.6916728999999998E-2</v>
      </c>
      <c r="V87" s="17">
        <v>-9.8079699999999992E-3</v>
      </c>
      <c r="W87" s="17">
        <v>-1.1495342E-2</v>
      </c>
      <c r="X87" s="32"/>
      <c r="Y87" s="33">
        <f t="shared" si="6"/>
        <v>6.5831891942976384E-4</v>
      </c>
      <c r="Z87" s="33">
        <f t="shared" si="7"/>
        <v>3.7989186423016886E-4</v>
      </c>
      <c r="AA87" s="33">
        <f t="shared" si="8"/>
        <v>3.6266547542290121E-5</v>
      </c>
      <c r="AB87" s="33">
        <f t="shared" si="9"/>
        <v>1.4057705863315564E-4</v>
      </c>
      <c r="AC87" s="33">
        <f t="shared" si="10"/>
        <v>3.9762790141917531E-4</v>
      </c>
      <c r="AD87" s="33">
        <f t="shared" si="11"/>
        <v>2.7138098052862193E-7</v>
      </c>
      <c r="AE87" s="33">
        <f t="shared" si="12"/>
        <v>4.8695808166264432E-4</v>
      </c>
      <c r="AF87" s="33">
        <f t="shared" si="13"/>
        <v>9.0681090399437022E-5</v>
      </c>
      <c r="AG87" s="33">
        <f t="shared" si="14"/>
        <v>1.6389128559739075E-4</v>
      </c>
      <c r="AH87" s="33">
        <f t="shared" si="15"/>
        <v>4.5152823880248547E-4</v>
      </c>
      <c r="AI87" s="33">
        <f t="shared" si="16"/>
        <v>2.7262896268707462E-5</v>
      </c>
      <c r="AJ87" s="33">
        <f t="shared" si="17"/>
        <v>2.8626710244729011E-4</v>
      </c>
      <c r="AK87" s="33">
        <f t="shared" si="18"/>
        <v>-1.8410695484187607E-5</v>
      </c>
      <c r="AL87" s="33">
        <f t="shared" si="19"/>
        <v>1.2462599410363297E-4</v>
      </c>
      <c r="AM87" s="33">
        <f t="shared" si="20"/>
        <v>1.0531480619171232E-4</v>
      </c>
      <c r="AN87" s="33">
        <f t="shared" si="21"/>
        <v>5.5166003312691217E-4</v>
      </c>
      <c r="AO87" s="33">
        <f t="shared" si="22"/>
        <v>1.7227725076660223E-4</v>
      </c>
      <c r="AP87" s="33">
        <f t="shared" si="23"/>
        <v>-8.8239150786983085E-5</v>
      </c>
      <c r="AQ87" s="33">
        <f t="shared" si="24"/>
        <v>7.6640844818646504E-4</v>
      </c>
      <c r="AR87" s="33">
        <f t="shared" si="25"/>
        <v>4.4978539530100157E-5</v>
      </c>
      <c r="AS87" s="55">
        <f>$G$2*AS86+(1-$G$2)*W86*W86</f>
        <v>1.2720931579971611E-4</v>
      </c>
      <c r="AT87" s="105"/>
      <c r="AU87" s="7">
        <v>45629</v>
      </c>
      <c r="AV87" s="4">
        <f>CovMatrix!$M$4^2*Y87
+CovMatrix!$M$5^2*AE87
+CovMatrix!$M$6^2*AJ87
+CovMatrix!$M$7^2*AN87
+CovMatrix!$M$8^2*AQ87
+CovMatrix!$M$9^2*AS87
+2*CovMatrix!$M$4*CovMatrix!$M$5*Z87
+2*CovMatrix!$M$4*CovMatrix!$M$6*AA87
+2*CovMatrix!$M$4*CovMatrix!$M$7*AB87
+2*CovMatrix!$M$4*CovMatrix!$M$8*AC87
+2*CovMatrix!$M$4*CovMatrix!$M$9*AD87
+2*CovMatrix!$M$5*CovMatrix!$M$6*AF87
+2*CovMatrix!$M$5*CovMatrix!$M$7*AG87
+2*CovMatrix!$M$5*CovMatrix!$M$8*AH87
+2*CovMatrix!$M$5*CovMatrix!$M$9*AI87
+2*CovMatrix!$M$6*CovMatrix!$M$7*AK87
+2*CovMatrix!$M$6*CovMatrix!$M$8*AL87
+2*CovMatrix!$M$6*CovMatrix!$M$9*AM87
+2*CovMatrix!$M$7*CovMatrix!$M$8*AO87
+2*CovMatrix!$M$7*CovMatrix!$M$9*AP87
+2*CovMatrix!$M$8*CovMatrix!$M$9*AR87</f>
        <v>2.8088626469152856E-4</v>
      </c>
      <c r="AW87" s="17">
        <f t="shared" si="4"/>
        <v>1.6759661831061166E-2</v>
      </c>
      <c r="AX87" s="18">
        <f>Param_VaR!$B$7*EWMA!AW87*returns_pnl[[#This Row],[port_mv]]</f>
        <v>4617.7664560838402</v>
      </c>
      <c r="AY87" s="18">
        <f>returns_pnl[[#This Row],[daily_pnl_usd]]</f>
        <v>-44.33</v>
      </c>
    </row>
    <row r="88" spans="1:51" x14ac:dyDescent="0.35">
      <c r="A88" s="7">
        <f>returns_pnl[[#This Row],[price_date]]</f>
        <v>45630</v>
      </c>
      <c r="B88" s="24">
        <f>returns_pnl[[#This Row],[portfolio_simple_return]]</f>
        <v>5.5421697999999998E-2</v>
      </c>
      <c r="C88" s="4">
        <f t="shared" si="5"/>
        <v>1.9032692162231378E-4</v>
      </c>
      <c r="D88" s="17">
        <f t="shared" si="2"/>
        <v>1.3795902348969921E-2</v>
      </c>
      <c r="E88" s="17">
        <f t="shared" si="3"/>
        <v>0.21900316036263742</v>
      </c>
      <c r="F88" s="25">
        <f>Rolling_Vol!D88</f>
        <v>0.23140438317797171</v>
      </c>
      <c r="Q88" s="7">
        <v>45630</v>
      </c>
      <c r="R88" s="25">
        <v>1.4156924E-2</v>
      </c>
      <c r="S88" s="17">
        <v>1.4332441E-2</v>
      </c>
      <c r="T88" s="17">
        <v>1.6219260000000001E-3</v>
      </c>
      <c r="U88" s="17">
        <v>2.0299264000000001E-2</v>
      </c>
      <c r="V88" s="17">
        <v>0.231884058</v>
      </c>
      <c r="W88" s="17">
        <v>-9.9357850000000008E-3</v>
      </c>
      <c r="X88" s="32"/>
      <c r="Y88" s="33">
        <f t="shared" si="6"/>
        <v>6.1883881199870788E-4</v>
      </c>
      <c r="Z88" s="33">
        <f t="shared" si="7"/>
        <v>3.5676556052544056E-4</v>
      </c>
      <c r="AA88" s="33">
        <f t="shared" si="8"/>
        <v>3.4107322648264955E-5</v>
      </c>
      <c r="AB88" s="33">
        <f t="shared" si="9"/>
        <v>1.3157084387901521E-4</v>
      </c>
      <c r="AC88" s="33">
        <f t="shared" si="10"/>
        <v>3.7410162412452913E-4</v>
      </c>
      <c r="AD88" s="33">
        <f t="shared" si="11"/>
        <v>6.4350871477074494E-7</v>
      </c>
      <c r="AE88" s="33">
        <f t="shared" si="12"/>
        <v>4.6356106975191949E-4</v>
      </c>
      <c r="AF88" s="33">
        <f t="shared" si="13"/>
        <v>8.4946956227055026E-5</v>
      </c>
      <c r="AG88" s="33">
        <f t="shared" si="14"/>
        <v>1.6405484216777224E-4</v>
      </c>
      <c r="AH88" s="33">
        <f t="shared" si="15"/>
        <v>4.1864047085516071E-4</v>
      </c>
      <c r="AI88" s="33">
        <f t="shared" si="16"/>
        <v>1.8833887143210846E-5</v>
      </c>
      <c r="AJ88" s="33">
        <f t="shared" si="17"/>
        <v>2.691058528588113E-4</v>
      </c>
      <c r="AK88" s="33">
        <f t="shared" si="18"/>
        <v>-1.7809761541156228E-5</v>
      </c>
      <c r="AL88" s="33">
        <f t="shared" si="19"/>
        <v>1.1744047382590339E-4</v>
      </c>
      <c r="AM88" s="33">
        <f t="shared" si="20"/>
        <v>9.933819990490581E-5</v>
      </c>
      <c r="AN88" s="33">
        <f t="shared" si="21"/>
        <v>5.3573097434286387E-4</v>
      </c>
      <c r="AO88" s="33">
        <f t="shared" si="22"/>
        <v>1.5198548948879828E-4</v>
      </c>
      <c r="AP88" s="33">
        <f t="shared" si="23"/>
        <v>-9.4612616862343183E-5</v>
      </c>
      <c r="AQ88" s="33">
        <f t="shared" si="24"/>
        <v>7.2619571782653108E-4</v>
      </c>
      <c r="AR88" s="33">
        <f t="shared" si="25"/>
        <v>4.9044585326838552E-5</v>
      </c>
      <c r="AS88" s="55">
        <f>$G$2*AS87+(1-$G$2)*W87*W87</f>
        <v>1.2750533011355098E-4</v>
      </c>
      <c r="AT88" s="105"/>
      <c r="AU88" s="7">
        <v>45630</v>
      </c>
      <c r="AV88" s="4">
        <f>CovMatrix!$M$4^2*Y88
+CovMatrix!$M$5^2*AE88
+CovMatrix!$M$6^2*AJ88
+CovMatrix!$M$7^2*AN88
+CovMatrix!$M$8^2*AQ88
+CovMatrix!$M$9^2*AS88
+2*CovMatrix!$M$4*CovMatrix!$M$5*Z88
+2*CovMatrix!$M$4*CovMatrix!$M$6*AA88
+2*CovMatrix!$M$4*CovMatrix!$M$7*AB88
+2*CovMatrix!$M$4*CovMatrix!$M$8*AC88
+2*CovMatrix!$M$4*CovMatrix!$M$9*AD88
+2*CovMatrix!$M$5*CovMatrix!$M$6*AF88
+2*CovMatrix!$M$5*CovMatrix!$M$7*AG88
+2*CovMatrix!$M$5*CovMatrix!$M$8*AH88
+2*CovMatrix!$M$5*CovMatrix!$M$9*AI88
+2*CovMatrix!$M$6*CovMatrix!$M$7*AK88
+2*CovMatrix!$M$6*CovMatrix!$M$8*AL88
+2*CovMatrix!$M$6*CovMatrix!$M$9*AM88
+2*CovMatrix!$M$7*CovMatrix!$M$8*AO88
+2*CovMatrix!$M$7*CovMatrix!$M$9*AP88
+2*CovMatrix!$M$8*CovMatrix!$M$9*AR88</f>
        <v>2.6403392258949042E-4</v>
      </c>
      <c r="AW88" s="17">
        <f t="shared" si="4"/>
        <v>1.6249120671269889E-2</v>
      </c>
      <c r="AX88" s="18">
        <f>Param_VaR!$B$7*EWMA!AW88*returns_pnl[[#This Row],[port_mv]]</f>
        <v>4725.2261146492265</v>
      </c>
      <c r="AY88" s="18">
        <f>returns_pnl[[#This Row],[daily_pnl_usd]]</f>
        <v>6564.05</v>
      </c>
    </row>
    <row r="89" spans="1:51" x14ac:dyDescent="0.35">
      <c r="A89" s="7">
        <f>returns_pnl[[#This Row],[price_date]]</f>
        <v>45631</v>
      </c>
      <c r="B89" s="24">
        <f>returns_pnl[[#This Row],[portfolio_simple_return]]</f>
        <v>-1.5025481E-2</v>
      </c>
      <c r="C89" s="4">
        <f t="shared" si="5"/>
        <v>3.6320118287716736E-4</v>
      </c>
      <c r="D89" s="17">
        <f t="shared" si="2"/>
        <v>1.9057837833216216E-2</v>
      </c>
      <c r="E89" s="17">
        <f t="shared" si="3"/>
        <v>0.30253379659972895</v>
      </c>
      <c r="F89" s="25">
        <f>Rolling_Vol!D89</f>
        <v>0.22389668238675731</v>
      </c>
      <c r="Q89" s="7">
        <v>45631</v>
      </c>
      <c r="R89" s="25">
        <v>-1.8265157000000001E-2</v>
      </c>
      <c r="S89" s="17">
        <v>-5.27674E-4</v>
      </c>
      <c r="T89" s="17">
        <v>-6.8407140000000003E-3</v>
      </c>
      <c r="U89" s="17">
        <v>-5.0853180000000001E-3</v>
      </c>
      <c r="V89" s="17">
        <v>-4.0457046000000003E-2</v>
      </c>
      <c r="W89" s="17">
        <v>-2.6460149999999998E-3</v>
      </c>
      <c r="X89" s="32"/>
      <c r="Y89" s="33">
        <f t="shared" si="6"/>
        <v>5.9373359310729195E-4</v>
      </c>
      <c r="Z89" s="33">
        <f t="shared" si="7"/>
        <v>3.4753382357220313E-4</v>
      </c>
      <c r="AA89" s="33">
        <f t="shared" si="8"/>
        <v>3.3438572276306496E-5</v>
      </c>
      <c r="AB89" s="33">
        <f t="shared" si="9"/>
        <v>1.4091910150851046E-4</v>
      </c>
      <c r="AC89" s="33">
        <f t="shared" si="10"/>
        <v>5.4862142583211307E-4</v>
      </c>
      <c r="AD89" s="33">
        <f t="shared" si="11"/>
        <v>-7.8347109956359065E-6</v>
      </c>
      <c r="AE89" s="33">
        <f t="shared" si="12"/>
        <v>4.4807253746791321E-4</v>
      </c>
      <c r="AF89" s="33">
        <f t="shared" si="13"/>
        <v>8.124490837551368E-5</v>
      </c>
      <c r="AG89" s="33">
        <f t="shared" si="14"/>
        <v>1.7166783185511137E-4</v>
      </c>
      <c r="AH89" s="33">
        <f t="shared" si="15"/>
        <v>5.9292991741138586E-4</v>
      </c>
      <c r="AI89" s="33">
        <f t="shared" si="16"/>
        <v>9.1596107765470855E-6</v>
      </c>
      <c r="AJ89" s="33">
        <f t="shared" si="17"/>
        <v>2.5311734032425117E-4</v>
      </c>
      <c r="AK89" s="33">
        <f t="shared" si="18"/>
        <v>-1.4765741604939012E-5</v>
      </c>
      <c r="AL89" s="33">
        <f t="shared" si="19"/>
        <v>1.3295997235569169E-4</v>
      </c>
      <c r="AM89" s="33">
        <f t="shared" si="20"/>
        <v>9.241100142929686E-5</v>
      </c>
      <c r="AN89" s="33">
        <f t="shared" si="21"/>
        <v>5.2831072301879386E-4</v>
      </c>
      <c r="AO89" s="33">
        <f t="shared" si="22"/>
        <v>4.2529090276346938E-4</v>
      </c>
      <c r="AP89" s="33">
        <f t="shared" si="23"/>
        <v>-1.01037207216337E-4</v>
      </c>
      <c r="AQ89" s="33">
        <f t="shared" si="24"/>
        <v>3.9088369560297837E-3</v>
      </c>
      <c r="AR89" s="33">
        <f t="shared" si="25"/>
        <v>-9.2135098505703673E-5</v>
      </c>
      <c r="AS89" s="55">
        <f>$G$2*AS88+(1-$G$2)*W88*W88</f>
        <v>1.2577819972071141E-4</v>
      </c>
      <c r="AT89" s="105"/>
      <c r="AU89" s="7">
        <v>45631</v>
      </c>
      <c r="AV89" s="4">
        <f>CovMatrix!$M$4^2*Y89
+CovMatrix!$M$5^2*AE89
+CovMatrix!$M$6^2*AJ89
+CovMatrix!$M$7^2*AN89
+CovMatrix!$M$8^2*AQ89
+CovMatrix!$M$9^2*AS89
+2*CovMatrix!$M$4*CovMatrix!$M$5*Z89
+2*CovMatrix!$M$4*CovMatrix!$M$6*AA89
+2*CovMatrix!$M$4*CovMatrix!$M$7*AB89
+2*CovMatrix!$M$4*CovMatrix!$M$8*AC89
+2*CovMatrix!$M$4*CovMatrix!$M$9*AD89
+2*CovMatrix!$M$5*CovMatrix!$M$6*AF89
+2*CovMatrix!$M$5*CovMatrix!$M$7*AG89
+2*CovMatrix!$M$5*CovMatrix!$M$8*AH89
+2*CovMatrix!$M$5*CovMatrix!$M$9*AI89
+2*CovMatrix!$M$6*CovMatrix!$M$7*AK89
+2*CovMatrix!$M$6*CovMatrix!$M$8*AL89
+2*CovMatrix!$M$6*CovMatrix!$M$9*AM89
+2*CovMatrix!$M$7*CovMatrix!$M$8*AO89
+2*CovMatrix!$M$7*CovMatrix!$M$9*AP89
+2*CovMatrix!$M$8*CovMatrix!$M$9*AR89</f>
        <v>4.6132388269869444E-4</v>
      </c>
      <c r="AW89" s="17">
        <f t="shared" si="4"/>
        <v>2.1478451589877108E-2</v>
      </c>
      <c r="AX89" s="18">
        <f>Param_VaR!$B$7*EWMA!AW89*returns_pnl[[#This Row],[port_mv]]</f>
        <v>6152.0618978964176</v>
      </c>
      <c r="AY89" s="18">
        <f>returns_pnl[[#This Row],[daily_pnl_usd]]</f>
        <v>-1878.22</v>
      </c>
    </row>
    <row r="90" spans="1:51" x14ac:dyDescent="0.35">
      <c r="A90" s="7">
        <f>returns_pnl[[#This Row],[price_date]]</f>
        <v>45632</v>
      </c>
      <c r="B90" s="24">
        <f>returns_pnl[[#This Row],[portfolio_simple_return]]</f>
        <v>8.8279220000000002E-3</v>
      </c>
      <c r="C90" s="4">
        <f t="shared" si="5"/>
        <v>3.5495501666141894E-4</v>
      </c>
      <c r="D90" s="17">
        <f t="shared" si="2"/>
        <v>1.8840249909738961E-2</v>
      </c>
      <c r="E90" s="17">
        <f t="shared" si="3"/>
        <v>0.29907969539685836</v>
      </c>
      <c r="F90" s="25">
        <f>Rolling_Vol!D90</f>
        <v>0.22372027450337922</v>
      </c>
      <c r="Q90" s="7">
        <v>45632</v>
      </c>
      <c r="R90" s="25">
        <v>-1.9595359E-2</v>
      </c>
      <c r="S90" s="17">
        <v>5.3147181000000002E-2</v>
      </c>
      <c r="T90" s="17">
        <v>1.1512994E-2</v>
      </c>
      <c r="U90" s="17">
        <v>1.32022E-3</v>
      </c>
      <c r="V90" s="17">
        <v>1.234895E-3</v>
      </c>
      <c r="W90" s="17">
        <v>6.2443380000000003E-3</v>
      </c>
      <c r="X90" s="32"/>
      <c r="Y90" s="33">
        <f t="shared" si="6"/>
        <v>5.7812653513493331E-4</v>
      </c>
      <c r="Z90" s="33">
        <f t="shared" si="7"/>
        <v>3.2726007706515998E-4</v>
      </c>
      <c r="AA90" s="33">
        <f t="shared" si="8"/>
        <v>3.8929060851853991E-5</v>
      </c>
      <c r="AB90" s="33">
        <f t="shared" si="9"/>
        <v>1.3803700331789539E-4</v>
      </c>
      <c r="AC90" s="33">
        <f t="shared" si="10"/>
        <v>5.6004139809895956E-4</v>
      </c>
      <c r="AD90" s="33">
        <f t="shared" si="11"/>
        <v>-4.4648355719364487E-6</v>
      </c>
      <c r="AE90" s="33">
        <f t="shared" si="12"/>
        <v>4.2120489161085497E-4</v>
      </c>
      <c r="AF90" s="33">
        <f t="shared" si="13"/>
        <v>7.6586793888137021E-5</v>
      </c>
      <c r="AG90" s="33">
        <f t="shared" si="14"/>
        <v>1.6152876534922459E-4</v>
      </c>
      <c r="AH90" s="33">
        <f t="shared" si="15"/>
        <v>5.5863501024416287E-4</v>
      </c>
      <c r="AI90" s="33">
        <f t="shared" si="16"/>
        <v>8.6938081291008603E-6</v>
      </c>
      <c r="AJ90" s="33">
        <f t="shared" si="17"/>
        <v>2.4073802198658386E-4</v>
      </c>
      <c r="AK90" s="33">
        <f t="shared" si="18"/>
        <v>-1.1792564746419549E-5</v>
      </c>
      <c r="AL90" s="33">
        <f t="shared" si="19"/>
        <v>1.4158767887260086E-4</v>
      </c>
      <c r="AM90" s="33">
        <f t="shared" si="20"/>
        <v>8.795237925482164E-5</v>
      </c>
      <c r="AN90" s="33">
        <f t="shared" si="21"/>
        <v>4.9816370718733358E-4</v>
      </c>
      <c r="AO90" s="33">
        <f t="shared" si="22"/>
        <v>4.1211766525269889E-4</v>
      </c>
      <c r="AP90" s="33">
        <f t="shared" si="23"/>
        <v>-9.416762512089058E-5</v>
      </c>
      <c r="AQ90" s="33">
        <f t="shared" si="24"/>
        <v>3.7725130929307637E-3</v>
      </c>
      <c r="AR90" s="33">
        <f t="shared" si="25"/>
        <v>-8.0183995561060038E-5</v>
      </c>
      <c r="AS90" s="55">
        <f>$G$2*AS89+(1-$G$2)*W89*W89</f>
        <v>1.1865159146028221E-4</v>
      </c>
      <c r="AT90" s="105"/>
      <c r="AU90" s="7">
        <v>45632</v>
      </c>
      <c r="AV90" s="4">
        <f>CovMatrix!$M$4^2*Y90
+CovMatrix!$M$5^2*AE90
+CovMatrix!$M$6^2*AJ90
+CovMatrix!$M$7^2*AN90
+CovMatrix!$M$8^2*AQ90
+CovMatrix!$M$9^2*AS90
+2*CovMatrix!$M$4*CovMatrix!$M$5*Z90
+2*CovMatrix!$M$4*CovMatrix!$M$6*AA90
+2*CovMatrix!$M$4*CovMatrix!$M$7*AB90
+2*CovMatrix!$M$4*CovMatrix!$M$8*AC90
+2*CovMatrix!$M$4*CovMatrix!$M$9*AD90
+2*CovMatrix!$M$5*CovMatrix!$M$6*AF90
+2*CovMatrix!$M$5*CovMatrix!$M$7*AG90
+2*CovMatrix!$M$5*CovMatrix!$M$8*AH90
+2*CovMatrix!$M$5*CovMatrix!$M$9*AI90
+2*CovMatrix!$M$6*CovMatrix!$M$7*AK90
+2*CovMatrix!$M$6*CovMatrix!$M$8*AL90
+2*CovMatrix!$M$6*CovMatrix!$M$9*AM90
+2*CovMatrix!$M$7*CovMatrix!$M$8*AO90
+2*CovMatrix!$M$7*CovMatrix!$M$9*AP90
+2*CovMatrix!$M$8*CovMatrix!$M$9*AR90</f>
        <v>4.4816165242387819E-4</v>
      </c>
      <c r="AW90" s="17">
        <f t="shared" si="4"/>
        <v>2.1169828823679189E-2</v>
      </c>
      <c r="AX90" s="18">
        <f>Param_VaR!$B$7*EWMA!AW90*returns_pnl[[#This Row],[port_mv]]</f>
        <v>6117.1927854002479</v>
      </c>
      <c r="AY90" s="18">
        <f>returns_pnl[[#This Row],[daily_pnl_usd]]</f>
        <v>1086.93</v>
      </c>
    </row>
    <row r="91" spans="1:51" x14ac:dyDescent="0.35">
      <c r="A91" s="7">
        <f>returns_pnl[[#This Row],[price_date]]</f>
        <v>45635</v>
      </c>
      <c r="B91" s="24">
        <f>returns_pnl[[#This Row],[portfolio_simple_return]]</f>
        <v>-3.1160920000000002E-2</v>
      </c>
      <c r="C91" s="4">
        <f t="shared" si="5"/>
        <v>3.3833364807201881E-4</v>
      </c>
      <c r="D91" s="17">
        <f t="shared" si="2"/>
        <v>1.8393848103972665E-2</v>
      </c>
      <c r="E91" s="17">
        <f t="shared" si="3"/>
        <v>0.29199328641965167</v>
      </c>
      <c r="F91" s="25">
        <f>Rolling_Vol!D91</f>
        <v>0.23353776130393222</v>
      </c>
      <c r="Q91" s="7">
        <v>45635</v>
      </c>
      <c r="R91" s="25">
        <v>-5.5703875E-2</v>
      </c>
      <c r="S91" s="17">
        <v>-3.286359E-3</v>
      </c>
      <c r="T91" s="17">
        <v>-2.3915260000000001E-2</v>
      </c>
      <c r="U91" s="17">
        <v>-2.7978372000000001E-2</v>
      </c>
      <c r="V91" s="17">
        <v>-5.7087481000000002E-2</v>
      </c>
      <c r="W91" s="17">
        <v>-8.7135460000000008E-3</v>
      </c>
      <c r="X91" s="32"/>
      <c r="Y91" s="33">
        <f t="shared" si="6"/>
        <v>5.6647762868717016E-4</v>
      </c>
      <c r="Z91" s="33">
        <f t="shared" si="7"/>
        <v>2.4513818694927154E-4</v>
      </c>
      <c r="AA91" s="33">
        <f t="shared" si="8"/>
        <v>2.3057242165051978E-5</v>
      </c>
      <c r="AB91" s="33">
        <f t="shared" si="9"/>
        <v>1.2820257202728286E-4</v>
      </c>
      <c r="AC91" s="33">
        <f t="shared" si="10"/>
        <v>5.2498702156188366E-4</v>
      </c>
      <c r="AD91" s="33">
        <f t="shared" si="11"/>
        <v>-1.1538548127260789E-5</v>
      </c>
      <c r="AE91" s="33">
        <f t="shared" si="12"/>
        <v>5.6540996900900954E-4</v>
      </c>
      <c r="AF91" s="33">
        <f t="shared" si="13"/>
        <v>1.0870457681304367E-4</v>
      </c>
      <c r="AG91" s="33">
        <f t="shared" si="14"/>
        <v>1.5604699770626032E-4</v>
      </c>
      <c r="AH91" s="33">
        <f t="shared" si="15"/>
        <v>5.2905478091437271E-4</v>
      </c>
      <c r="AI91" s="33">
        <f t="shared" si="16"/>
        <v>2.808431735602551E-5</v>
      </c>
      <c r="AJ91" s="33">
        <f t="shared" si="17"/>
        <v>2.3424668251803096E-4</v>
      </c>
      <c r="AK91" s="33">
        <f t="shared" si="18"/>
        <v>-1.0173029765313575E-5</v>
      </c>
      <c r="AL91" s="33">
        <f t="shared" si="19"/>
        <v>1.339454584637826E-4</v>
      </c>
      <c r="AM91" s="33">
        <f t="shared" si="20"/>
        <v>8.6988698055210655E-5</v>
      </c>
      <c r="AN91" s="33">
        <f t="shared" si="21"/>
        <v>4.6837846360699755E-4</v>
      </c>
      <c r="AO91" s="33">
        <f t="shared" si="22"/>
        <v>3.8748842532215094E-4</v>
      </c>
      <c r="AP91" s="33">
        <f t="shared" si="23"/>
        <v>-8.8022933618775543E-5</v>
      </c>
      <c r="AQ91" s="33">
        <f t="shared" si="24"/>
        <v>3.5462538052945794E-3</v>
      </c>
      <c r="AR91" s="33">
        <f t="shared" si="25"/>
        <v>-7.4910289720925838E-5</v>
      </c>
      <c r="AS91" s="55">
        <f>$G$2*AS90+(1-$G$2)*W90*W90</f>
        <v>1.1387200139615992E-4</v>
      </c>
      <c r="AT91" s="105"/>
      <c r="AU91" s="7">
        <v>45635</v>
      </c>
      <c r="AV91" s="4">
        <f>CovMatrix!$M$4^2*Y91
+CovMatrix!$M$5^2*AE91
+CovMatrix!$M$6^2*AJ91
+CovMatrix!$M$7^2*AN91
+CovMatrix!$M$8^2*AQ91
+CovMatrix!$M$9^2*AS91
+2*CovMatrix!$M$4*CovMatrix!$M$5*Z91
+2*CovMatrix!$M$4*CovMatrix!$M$6*AA91
+2*CovMatrix!$M$4*CovMatrix!$M$7*AB91
+2*CovMatrix!$M$4*CovMatrix!$M$8*AC91
+2*CovMatrix!$M$4*CovMatrix!$M$9*AD91
+2*CovMatrix!$M$5*CovMatrix!$M$6*AF91
+2*CovMatrix!$M$5*CovMatrix!$M$7*AG91
+2*CovMatrix!$M$5*CovMatrix!$M$8*AH91
+2*CovMatrix!$M$5*CovMatrix!$M$9*AI91
+2*CovMatrix!$M$6*CovMatrix!$M$7*AK91
+2*CovMatrix!$M$6*CovMatrix!$M$8*AL91
+2*CovMatrix!$M$6*CovMatrix!$M$9*AM91
+2*CovMatrix!$M$7*CovMatrix!$M$8*AO91
+2*CovMatrix!$M$7*CovMatrix!$M$9*AP91
+2*CovMatrix!$M$8*CovMatrix!$M$9*AR91</f>
        <v>4.2461301594884517E-4</v>
      </c>
      <c r="AW91" s="17">
        <f t="shared" si="4"/>
        <v>2.060614024869396E-2</v>
      </c>
      <c r="AX91" s="18">
        <f>Param_VaR!$B$7*EWMA!AW91*returns_pnl[[#This Row],[port_mv]]</f>
        <v>5768.7686328839818</v>
      </c>
      <c r="AY91" s="18">
        <f>returns_pnl[[#This Row],[daily_pnl_usd]]</f>
        <v>-3870.53</v>
      </c>
    </row>
    <row r="92" spans="1:51" x14ac:dyDescent="0.35">
      <c r="A92" s="7">
        <f>returns_pnl[[#This Row],[price_date]]</f>
        <v>45636</v>
      </c>
      <c r="B92" s="24">
        <f>returns_pnl[[#This Row],[portfolio_simple_return]]</f>
        <v>-6.268048E-3</v>
      </c>
      <c r="C92" s="4">
        <f t="shared" si="5"/>
        <v>3.7629380530248169E-4</v>
      </c>
      <c r="D92" s="17">
        <f t="shared" si="2"/>
        <v>1.9398293876072753E-2</v>
      </c>
      <c r="E92" s="17">
        <f t="shared" si="3"/>
        <v>0.30793836873021424</v>
      </c>
      <c r="F92" s="25">
        <f>Rolling_Vol!D92</f>
        <v>0.23384855523406264</v>
      </c>
      <c r="Q92" s="7">
        <v>45636</v>
      </c>
      <c r="R92" s="25">
        <v>-2.3916863999999999E-2</v>
      </c>
      <c r="S92" s="17">
        <v>-3.9845758000000002E-2</v>
      </c>
      <c r="T92" s="17">
        <v>1.8165273999999999E-2</v>
      </c>
      <c r="U92" s="17">
        <v>-4.9777249999999997E-3</v>
      </c>
      <c r="V92" s="17">
        <v>-3.270111E-3</v>
      </c>
      <c r="W92" s="17">
        <v>1.3233863E-2</v>
      </c>
      <c r="X92" s="32"/>
      <c r="Y92" s="33">
        <f t="shared" si="6"/>
        <v>7.1866427236687758E-4</v>
      </c>
      <c r="Z92" s="33">
        <f t="shared" si="7"/>
        <v>2.4141367158878274E-4</v>
      </c>
      <c r="AA92" s="33">
        <f t="shared" si="8"/>
        <v>1.0160416685309892E-4</v>
      </c>
      <c r="AB92" s="33">
        <f t="shared" si="9"/>
        <v>2.1402064190113596E-4</v>
      </c>
      <c r="AC92" s="33">
        <f t="shared" si="10"/>
        <v>6.8428743460950334E-4</v>
      </c>
      <c r="AD92" s="33">
        <f t="shared" si="11"/>
        <v>1.8276461391819884E-5</v>
      </c>
      <c r="AE92" s="33">
        <f t="shared" si="12"/>
        <v>5.3213338019708178E-4</v>
      </c>
      <c r="AF92" s="33">
        <f t="shared" si="13"/>
        <v>1.0689795000056144E-4</v>
      </c>
      <c r="AG92" s="33">
        <f t="shared" si="14"/>
        <v>1.5220099632153757E-4</v>
      </c>
      <c r="AH92" s="33">
        <f t="shared" si="15"/>
        <v>5.0856809147781104E-4</v>
      </c>
      <c r="AI92" s="33">
        <f t="shared" si="16"/>
        <v>2.8117408733804817E-5</v>
      </c>
      <c r="AJ92" s="33">
        <f t="shared" si="17"/>
        <v>2.5450826121900511E-4</v>
      </c>
      <c r="AK92" s="33">
        <f t="shared" si="18"/>
        <v>3.0583954466008476E-5</v>
      </c>
      <c r="AL92" s="33">
        <f t="shared" si="19"/>
        <v>2.0782444800755931E-4</v>
      </c>
      <c r="AM92" s="33">
        <f t="shared" si="20"/>
        <v>9.4272579258615624E-5</v>
      </c>
      <c r="AN92" s="33">
        <f t="shared" si="21"/>
        <v>4.872431137768008E-4</v>
      </c>
      <c r="AO92" s="33">
        <f t="shared" si="22"/>
        <v>4.6007200660047793E-4</v>
      </c>
      <c r="AP92" s="33">
        <f t="shared" si="23"/>
        <v>-6.8114107716022264E-5</v>
      </c>
      <c r="AQ92" s="33">
        <f t="shared" si="24"/>
        <v>3.5290174061924267E-3</v>
      </c>
      <c r="AR92" s="33">
        <f t="shared" si="25"/>
        <v>-4.05696088346127E-5</v>
      </c>
      <c r="AS92" s="55">
        <f>$G$2*AS91+(1-$G$2)*W91*W91</f>
        <v>1.1159523434603728E-4</v>
      </c>
      <c r="AT92" s="105"/>
      <c r="AU92" s="7">
        <v>45636</v>
      </c>
      <c r="AV92" s="4">
        <f>CovMatrix!$M$4^2*Y92
+CovMatrix!$M$5^2*AE92
+CovMatrix!$M$6^2*AJ92
+CovMatrix!$M$7^2*AN92
+CovMatrix!$M$8^2*AQ92
+CovMatrix!$M$9^2*AS92
+2*CovMatrix!$M$4*CovMatrix!$M$5*Z92
+2*CovMatrix!$M$4*CovMatrix!$M$6*AA92
+2*CovMatrix!$M$4*CovMatrix!$M$7*AB92
+2*CovMatrix!$M$4*CovMatrix!$M$8*AC92
+2*CovMatrix!$M$4*CovMatrix!$M$9*AD92
+2*CovMatrix!$M$5*CovMatrix!$M$6*AF92
+2*CovMatrix!$M$5*CovMatrix!$M$7*AG92
+2*CovMatrix!$M$5*CovMatrix!$M$8*AH92
+2*CovMatrix!$M$5*CovMatrix!$M$9*AI92
+2*CovMatrix!$M$6*CovMatrix!$M$7*AK92
+2*CovMatrix!$M$6*CovMatrix!$M$8*AL92
+2*CovMatrix!$M$6*CovMatrix!$M$9*AM92
+2*CovMatrix!$M$7*CovMatrix!$M$8*AO92
+2*CovMatrix!$M$7*CovMatrix!$M$9*AP92
+2*CovMatrix!$M$8*CovMatrix!$M$9*AR92</f>
        <v>4.7119425409417574E-4</v>
      </c>
      <c r="AW92" s="17">
        <f t="shared" si="4"/>
        <v>2.170700933095519E-2</v>
      </c>
      <c r="AX92" s="18">
        <f>Param_VaR!$B$7*EWMA!AW92*returns_pnl[[#This Row],[port_mv]]</f>
        <v>6038.8705058996129</v>
      </c>
      <c r="AY92" s="18">
        <f>returns_pnl[[#This Row],[daily_pnl_usd]]</f>
        <v>-754.3</v>
      </c>
    </row>
    <row r="93" spans="1:51" x14ac:dyDescent="0.35">
      <c r="A93" s="7">
        <f>returns_pnl[[#This Row],[price_date]]</f>
        <v>45637</v>
      </c>
      <c r="B93" s="24">
        <f>returns_pnl[[#This Row],[portfolio_simple_return]]</f>
        <v>2.3911538E-2</v>
      </c>
      <c r="C93" s="4">
        <f t="shared" si="5"/>
        <v>3.56073482528151E-4</v>
      </c>
      <c r="D93" s="17">
        <f t="shared" si="2"/>
        <v>1.8869909446739563E-2</v>
      </c>
      <c r="E93" s="17">
        <f t="shared" si="3"/>
        <v>0.2995505259502878</v>
      </c>
      <c r="F93" s="25">
        <f>Rolling_Vol!D93</f>
        <v>0.23806149817711986</v>
      </c>
      <c r="Q93" s="7">
        <v>45637</v>
      </c>
      <c r="R93" s="25">
        <v>1.8866448000000001E-2</v>
      </c>
      <c r="S93" s="17">
        <v>6.6294162000000004E-2</v>
      </c>
      <c r="T93" s="17">
        <v>7.6131199999999999E-4</v>
      </c>
      <c r="U93" s="17">
        <v>-4.439831E-3</v>
      </c>
      <c r="V93" s="17">
        <v>4.3869515999999997E-2</v>
      </c>
      <c r="W93" s="17">
        <v>4.5137329999999998E-3</v>
      </c>
      <c r="X93" s="32"/>
      <c r="Y93" s="33">
        <f t="shared" si="6"/>
        <v>7.0986539904053462E-4</v>
      </c>
      <c r="Z93" s="33">
        <f t="shared" si="7"/>
        <v>2.8410798579723054E-4</v>
      </c>
      <c r="AA93" s="33">
        <f t="shared" si="8"/>
        <v>6.9440533575068798E-5</v>
      </c>
      <c r="AB93" s="33">
        <f t="shared" si="9"/>
        <v>2.0832249769833178E-4</v>
      </c>
      <c r="AC93" s="33">
        <f t="shared" si="10"/>
        <v>6.4792283653604735E-4</v>
      </c>
      <c r="AD93" s="33">
        <f t="shared" si="11"/>
        <v>-1.8108763856272475E-6</v>
      </c>
      <c r="AE93" s="33">
        <f t="shared" si="12"/>
        <v>5.9546644322093078E-4</v>
      </c>
      <c r="AF93" s="33">
        <f t="shared" si="13"/>
        <v>5.7055526292066197E-5</v>
      </c>
      <c r="AG93" s="33">
        <f t="shared" si="14"/>
        <v>1.5496941008667832E-4</v>
      </c>
      <c r="AH93" s="33">
        <f t="shared" si="15"/>
        <v>4.8587200908149065E-4</v>
      </c>
      <c r="AI93" s="33">
        <f t="shared" si="16"/>
        <v>-5.2084339404127421E-6</v>
      </c>
      <c r="AJ93" s="33">
        <f t="shared" si="17"/>
        <v>2.5903639631556937E-4</v>
      </c>
      <c r="AK93" s="33">
        <f t="shared" si="18"/>
        <v>2.3323612886748961E-5</v>
      </c>
      <c r="AL93" s="33">
        <f t="shared" si="19"/>
        <v>1.917908333875809E-4</v>
      </c>
      <c r="AM93" s="33">
        <f t="shared" si="20"/>
        <v>1.0304002935150642E-4</v>
      </c>
      <c r="AN93" s="33">
        <f t="shared" si="21"/>
        <v>4.594951917207302E-4</v>
      </c>
      <c r="AO93" s="33">
        <f t="shared" si="22"/>
        <v>4.3344434900109772E-4</v>
      </c>
      <c r="AP93" s="33">
        <f t="shared" si="23"/>
        <v>-6.797973309516142E-5</v>
      </c>
      <c r="AQ93" s="33">
        <f t="shared" si="24"/>
        <v>3.3179179793780202E-3</v>
      </c>
      <c r="AR93" s="33">
        <f t="shared" si="25"/>
        <v>-4.0732004362663519E-5</v>
      </c>
      <c r="AS93" s="55">
        <f>$G$2*AS92+(1-$G$2)*W92*W92</f>
        <v>1.1540762807944119E-4</v>
      </c>
      <c r="AT93" s="105"/>
      <c r="AU93" s="7">
        <v>45637</v>
      </c>
      <c r="AV93" s="4">
        <f>CovMatrix!$M$4^2*Y93
+CovMatrix!$M$5^2*AE93
+CovMatrix!$M$6^2*AJ93
+CovMatrix!$M$7^2*AN93
+CovMatrix!$M$8^2*AQ93
+CovMatrix!$M$9^2*AS93
+2*CovMatrix!$M$4*CovMatrix!$M$5*Z93
+2*CovMatrix!$M$4*CovMatrix!$M$6*AA93
+2*CovMatrix!$M$4*CovMatrix!$M$7*AB93
+2*CovMatrix!$M$4*CovMatrix!$M$8*AC93
+2*CovMatrix!$M$4*CovMatrix!$M$9*AD93
+2*CovMatrix!$M$5*CovMatrix!$M$6*AF93
+2*CovMatrix!$M$5*CovMatrix!$M$7*AG93
+2*CovMatrix!$M$5*CovMatrix!$M$8*AH93
+2*CovMatrix!$M$5*CovMatrix!$M$9*AI93
+2*CovMatrix!$M$6*CovMatrix!$M$7*AK93
+2*CovMatrix!$M$6*CovMatrix!$M$8*AL93
+2*CovMatrix!$M$6*CovMatrix!$M$9*AM93
+2*CovMatrix!$M$7*CovMatrix!$M$8*AO93
+2*CovMatrix!$M$7*CovMatrix!$M$9*AP93
+2*CovMatrix!$M$8*CovMatrix!$M$9*AR93</f>
        <v>4.521198602054943E-4</v>
      </c>
      <c r="AW93" s="17">
        <f t="shared" si="4"/>
        <v>2.1263110313533489E-2</v>
      </c>
      <c r="AX93" s="18">
        <f>Param_VaR!$B$7*EWMA!AW93*returns_pnl[[#This Row],[port_mv]]</f>
        <v>6056.823990078683</v>
      </c>
      <c r="AY93" s="18">
        <f>returns_pnl[[#This Row],[daily_pnl_usd]]</f>
        <v>2859.49</v>
      </c>
    </row>
    <row r="94" spans="1:51" x14ac:dyDescent="0.35">
      <c r="A94" s="7">
        <f>returns_pnl[[#This Row],[price_date]]</f>
        <v>45638</v>
      </c>
      <c r="B94" s="24">
        <f>returns_pnl[[#This Row],[portfolio_simple_return]]</f>
        <v>-1.0093618E-2</v>
      </c>
      <c r="C94" s="4">
        <f t="shared" si="5"/>
        <v>3.6901477254798855E-4</v>
      </c>
      <c r="D94" s="17">
        <f t="shared" si="2"/>
        <v>1.9209757222515556E-2</v>
      </c>
      <c r="E94" s="17">
        <f t="shared" si="3"/>
        <v>0.30494544214021813</v>
      </c>
      <c r="F94" s="25">
        <f>Rolling_Vol!D94</f>
        <v>0.23797080861179848</v>
      </c>
      <c r="Q94" s="7">
        <v>45638</v>
      </c>
      <c r="R94" s="25">
        <v>3.4575489999999999E-3</v>
      </c>
      <c r="S94" s="17">
        <v>-1.3864629E-2</v>
      </c>
      <c r="T94" s="17">
        <v>-6.7473710000000003E-3</v>
      </c>
      <c r="U94" s="17">
        <v>-1.7185282E-2</v>
      </c>
      <c r="V94" s="17">
        <v>-2.1192529000000002E-2</v>
      </c>
      <c r="W94" s="17">
        <v>1.4022119999999999E-3</v>
      </c>
      <c r="X94" s="32"/>
      <c r="Y94" s="33">
        <f t="shared" si="6"/>
        <v>6.886300467063047E-4</v>
      </c>
      <c r="Z94" s="33">
        <f t="shared" si="7"/>
        <v>3.4210562825399136E-4</v>
      </c>
      <c r="AA94" s="33">
        <f t="shared" si="8"/>
        <v>6.6135896756151232E-5</v>
      </c>
      <c r="AB94" s="33">
        <f t="shared" si="9"/>
        <v>1.9079731739501458E-4</v>
      </c>
      <c r="AC94" s="33">
        <f t="shared" si="10"/>
        <v>6.5870718288783456E-4</v>
      </c>
      <c r="AD94" s="33">
        <f t="shared" si="11"/>
        <v>3.4072627333334318E-6</v>
      </c>
      <c r="AE94" s="33">
        <f t="shared" si="12"/>
        <v>8.2343341154460974E-4</v>
      </c>
      <c r="AF94" s="33">
        <f t="shared" si="13"/>
        <v>5.6660427178174869E-5</v>
      </c>
      <c r="AG94" s="33">
        <f t="shared" si="14"/>
        <v>1.2801115294748029E-4</v>
      </c>
      <c r="AH94" s="33">
        <f t="shared" si="15"/>
        <v>6.3121725657053684E-4</v>
      </c>
      <c r="AI94" s="33">
        <f t="shared" si="16"/>
        <v>1.3058120899616801E-5</v>
      </c>
      <c r="AJ94" s="33">
        <f t="shared" si="17"/>
        <v>2.4352898829431584E-4</v>
      </c>
      <c r="AK94" s="33">
        <f t="shared" si="18"/>
        <v>2.1721390316447702E-5</v>
      </c>
      <c r="AL94" s="33">
        <f t="shared" si="19"/>
        <v>1.8228728672222558E-4</v>
      </c>
      <c r="AM94" s="33">
        <f t="shared" si="20"/>
        <v>9.7063809136277784E-5</v>
      </c>
      <c r="AN94" s="33">
        <f t="shared" si="21"/>
        <v>4.3310820617600002E-4</v>
      </c>
      <c r="AO94" s="33">
        <f t="shared" si="22"/>
        <v>3.9575129383552407E-4</v>
      </c>
      <c r="AP94" s="33">
        <f t="shared" si="23"/>
        <v>-6.5103361811399109E-5</v>
      </c>
      <c r="AQ94" s="33">
        <f t="shared" si="24"/>
        <v>3.2343149666597946E-3</v>
      </c>
      <c r="AR94" s="33">
        <f t="shared" si="25"/>
        <v>-2.6407167177110019E-5</v>
      </c>
      <c r="AS94" s="55">
        <f>$G$2*AS93+(1-$G$2)*W93*W93</f>
        <v>1.0970559753039205E-4</v>
      </c>
      <c r="AT94" s="105"/>
      <c r="AU94" s="7">
        <v>45638</v>
      </c>
      <c r="AV94" s="4">
        <f>CovMatrix!$M$4^2*Y94
+CovMatrix!$M$5^2*AE94
+CovMatrix!$M$6^2*AJ94
+CovMatrix!$M$7^2*AN94
+CovMatrix!$M$8^2*AQ94
+CovMatrix!$M$9^2*AS94
+2*CovMatrix!$M$4*CovMatrix!$M$5*Z94
+2*CovMatrix!$M$4*CovMatrix!$M$6*AA94
+2*CovMatrix!$M$4*CovMatrix!$M$7*AB94
+2*CovMatrix!$M$4*CovMatrix!$M$8*AC94
+2*CovMatrix!$M$4*CovMatrix!$M$9*AD94
+2*CovMatrix!$M$5*CovMatrix!$M$6*AF94
+2*CovMatrix!$M$5*CovMatrix!$M$7*AG94
+2*CovMatrix!$M$5*CovMatrix!$M$8*AH94
+2*CovMatrix!$M$5*CovMatrix!$M$9*AI94
+2*CovMatrix!$M$6*CovMatrix!$M$7*AK94
+2*CovMatrix!$M$6*CovMatrix!$M$8*AL94
+2*CovMatrix!$M$6*CovMatrix!$M$9*AM94
+2*CovMatrix!$M$7*CovMatrix!$M$8*AO94
+2*CovMatrix!$M$7*CovMatrix!$M$9*AP94
+2*CovMatrix!$M$8*CovMatrix!$M$9*AR94</f>
        <v>4.7235971923281344E-4</v>
      </c>
      <c r="AW94" s="17">
        <f t="shared" si="4"/>
        <v>2.1733838115547226E-2</v>
      </c>
      <c r="AX94" s="18">
        <f>Param_VaR!$B$7*EWMA!AW94*returns_pnl[[#This Row],[port_mv]]</f>
        <v>6128.4227088692378</v>
      </c>
      <c r="AY94" s="18">
        <f>returns_pnl[[#This Row],[daily_pnl_usd]]</f>
        <v>-1235.92</v>
      </c>
    </row>
    <row r="95" spans="1:51" x14ac:dyDescent="0.35">
      <c r="A95" s="7">
        <f>returns_pnl[[#This Row],[price_date]]</f>
        <v>45639</v>
      </c>
      <c r="B95" s="24">
        <f>returns_pnl[[#This Row],[portfolio_simple_return]]</f>
        <v>6.5349270000000001E-2</v>
      </c>
      <c r="C95" s="4">
        <f t="shared" si="5"/>
        <v>3.5298675365490466E-4</v>
      </c>
      <c r="D95" s="17">
        <f t="shared" si="2"/>
        <v>1.878794170884359E-2</v>
      </c>
      <c r="E95" s="17">
        <f t="shared" si="3"/>
        <v>0.29824932845026819</v>
      </c>
      <c r="F95" s="25">
        <f>Rolling_Vol!D95</f>
        <v>0.26633592937632256</v>
      </c>
      <c r="Q95" s="7">
        <v>45639</v>
      </c>
      <c r="R95" s="25">
        <v>-2.8254211000000001E-2</v>
      </c>
      <c r="S95" s="17">
        <v>0.24432635899999999</v>
      </c>
      <c r="T95" s="17">
        <v>6.1272059999999996E-3</v>
      </c>
      <c r="U95" s="17">
        <v>8.6534160000000006E-3</v>
      </c>
      <c r="V95" s="17">
        <v>0.107981651</v>
      </c>
      <c r="W95" s="17">
        <v>1.623015E-3</v>
      </c>
      <c r="X95" s="32"/>
      <c r="Y95" s="33">
        <f t="shared" si="6"/>
        <v>6.480295226091704E-4</v>
      </c>
      <c r="Z95" s="33">
        <f t="shared" si="7"/>
        <v>3.1870303251069258E-4</v>
      </c>
      <c r="AA95" s="33">
        <f t="shared" si="8"/>
        <v>6.0767980999561413E-5</v>
      </c>
      <c r="AB95" s="33">
        <f t="shared" si="9"/>
        <v>1.7578434107568461E-4</v>
      </c>
      <c r="AC95" s="33">
        <f t="shared" si="10"/>
        <v>6.1478829946747914E-4</v>
      </c>
      <c r="AD95" s="33">
        <f t="shared" si="11"/>
        <v>3.4937199712367057E-6</v>
      </c>
      <c r="AE95" s="33">
        <f t="shared" si="12"/>
        <v>7.8556108309039161E-4</v>
      </c>
      <c r="AF95" s="33">
        <f t="shared" si="13"/>
        <v>5.8873789285905917E-5</v>
      </c>
      <c r="AG95" s="33">
        <f t="shared" si="14"/>
        <v>1.3462653732205414E-4</v>
      </c>
      <c r="AH95" s="33">
        <f t="shared" si="15"/>
        <v>6.1097381430570902E-4</v>
      </c>
      <c r="AI95" s="33">
        <f t="shared" si="16"/>
        <v>1.1108164696078913E-5</v>
      </c>
      <c r="AJ95" s="33">
        <f t="shared" si="17"/>
        <v>2.3164886992135534E-4</v>
      </c>
      <c r="AK95" s="33">
        <f t="shared" si="18"/>
        <v>2.7375435301078167E-5</v>
      </c>
      <c r="AL95" s="33">
        <f t="shared" si="19"/>
        <v>1.799296808543676E-4</v>
      </c>
      <c r="AM95" s="33">
        <f t="shared" si="20"/>
        <v>9.0672305913021994E-5</v>
      </c>
      <c r="AN95" s="33">
        <f t="shared" si="21"/>
        <v>4.2484174885061142E-4</v>
      </c>
      <c r="AO95" s="33">
        <f t="shared" si="22"/>
        <v>3.9385819143488332E-4</v>
      </c>
      <c r="AP95" s="33">
        <f t="shared" si="23"/>
        <v>-6.2643004621342198E-5</v>
      </c>
      <c r="AQ95" s="33">
        <f t="shared" si="24"/>
        <v>3.0672034657851571E-3</v>
      </c>
      <c r="AR95" s="33">
        <f t="shared" si="25"/>
        <v>-2.6605722254932298E-5</v>
      </c>
      <c r="AS95" s="55">
        <f>$G$2*AS94+(1-$G$2)*W94*W94</f>
        <v>1.0324123358814516E-4</v>
      </c>
      <c r="AT95" s="105"/>
      <c r="AU95" s="7">
        <v>45639</v>
      </c>
      <c r="AV95" s="4">
        <f>CovMatrix!$M$4^2*Y95
+CovMatrix!$M$5^2*AE95
+CovMatrix!$M$6^2*AJ95
+CovMatrix!$M$7^2*AN95
+CovMatrix!$M$8^2*AQ95
+CovMatrix!$M$9^2*AS95
+2*CovMatrix!$M$4*CovMatrix!$M$5*Z95
+2*CovMatrix!$M$4*CovMatrix!$M$6*AA95
+2*CovMatrix!$M$4*CovMatrix!$M$7*AB95
+2*CovMatrix!$M$4*CovMatrix!$M$8*AC95
+2*CovMatrix!$M$4*CovMatrix!$M$9*AD95
+2*CovMatrix!$M$5*CovMatrix!$M$6*AF95
+2*CovMatrix!$M$5*CovMatrix!$M$7*AG95
+2*CovMatrix!$M$5*CovMatrix!$M$8*AH95
+2*CovMatrix!$M$5*CovMatrix!$M$9*AI95
+2*CovMatrix!$M$6*CovMatrix!$M$7*AK95
+2*CovMatrix!$M$6*CovMatrix!$M$8*AL95
+2*CovMatrix!$M$6*CovMatrix!$M$9*AM95
+2*CovMatrix!$M$7*CovMatrix!$M$8*AO95
+2*CovMatrix!$M$7*CovMatrix!$M$9*AP95
+2*CovMatrix!$M$8*CovMatrix!$M$9*AR95</f>
        <v>4.4872234736536865E-4</v>
      </c>
      <c r="AW95" s="17">
        <f t="shared" si="4"/>
        <v>2.1183067468272122E-2</v>
      </c>
      <c r="AX95" s="18">
        <f>Param_VaR!$B$7*EWMA!AW95*returns_pnl[[#This Row],[port_mv]]</f>
        <v>6363.457492704033</v>
      </c>
      <c r="AY95" s="18">
        <f>returns_pnl[[#This Row],[daily_pnl_usd]]</f>
        <v>7920.97</v>
      </c>
    </row>
    <row r="96" spans="1:51" x14ac:dyDescent="0.35">
      <c r="A96" s="7">
        <f>returns_pnl[[#This Row],[price_date]]</f>
        <v>45642</v>
      </c>
      <c r="B96" s="24">
        <f>returns_pnl[[#This Row],[portfolio_simple_return]]</f>
        <v>2.9771222999999999E-2</v>
      </c>
      <c r="C96" s="4">
        <f t="shared" si="5"/>
        <v>5.8803917380758448E-4</v>
      </c>
      <c r="D96" s="17">
        <f t="shared" si="2"/>
        <v>2.4249519042809579E-2</v>
      </c>
      <c r="E96" s="17">
        <f t="shared" si="3"/>
        <v>0.38494918080119522</v>
      </c>
      <c r="F96" s="25">
        <f>Rolling_Vol!D96</f>
        <v>0.27216294713717298</v>
      </c>
      <c r="Q96" s="7">
        <v>45642</v>
      </c>
      <c r="R96" s="25">
        <v>-1.733512E-3</v>
      </c>
      <c r="S96" s="17">
        <v>0.112099644</v>
      </c>
      <c r="T96" s="17">
        <v>4.7329049999999999E-3</v>
      </c>
      <c r="U96" s="17">
        <v>-1.2824412E-2</v>
      </c>
      <c r="V96" s="17">
        <v>3.3203610000000001E-2</v>
      </c>
      <c r="W96" s="17">
        <v>3.65381E-3</v>
      </c>
      <c r="X96" s="32"/>
      <c r="Y96" s="33">
        <f t="shared" si="6"/>
        <v>6.5704577760657145E-4</v>
      </c>
      <c r="Z96" s="33">
        <f t="shared" si="7"/>
        <v>-1.146140594428143E-4</v>
      </c>
      <c r="AA96" s="33">
        <f t="shared" si="8"/>
        <v>4.6734739869719761E-5</v>
      </c>
      <c r="AB96" s="33">
        <f t="shared" si="9"/>
        <v>1.5056755411905695E-4</v>
      </c>
      <c r="AC96" s="33">
        <f t="shared" si="10"/>
        <v>3.9484482041048856E-4</v>
      </c>
      <c r="AD96" s="33">
        <f t="shared" si="11"/>
        <v>5.3267627699260056E-7</v>
      </c>
      <c r="AE96" s="33">
        <f t="shared" si="12"/>
        <v>4.3201496002367844E-3</v>
      </c>
      <c r="AF96" s="33">
        <f t="shared" si="13"/>
        <v>1.4516363789812887E-4</v>
      </c>
      <c r="AG96" s="33">
        <f t="shared" si="14"/>
        <v>2.5340440253427164E-4</v>
      </c>
      <c r="AH96" s="33">
        <f t="shared" si="15"/>
        <v>2.1572812031056903E-3</v>
      </c>
      <c r="AI96" s="33">
        <f t="shared" si="16"/>
        <v>3.4234395547457301E-5</v>
      </c>
      <c r="AJ96" s="33">
        <f t="shared" si="17"/>
        <v>2.2000249692806016E-4</v>
      </c>
      <c r="AK96" s="33">
        <f t="shared" si="18"/>
        <v>2.8914184929155239E-5</v>
      </c>
      <c r="AL96" s="33">
        <f t="shared" si="19"/>
        <v>2.0883144919693194E-4</v>
      </c>
      <c r="AM96" s="33">
        <f t="shared" si="20"/>
        <v>8.5828640393006072E-5</v>
      </c>
      <c r="AN96" s="33">
        <f t="shared" si="21"/>
        <v>4.0384414042771811E-4</v>
      </c>
      <c r="AO96" s="33">
        <f t="shared" si="22"/>
        <v>4.2629130873697932E-4</v>
      </c>
      <c r="AP96" s="33">
        <f t="shared" si="23"/>
        <v>-5.8041746905907256E-5</v>
      </c>
      <c r="AQ96" s="33">
        <f t="shared" si="24"/>
        <v>3.5827734749991963E-3</v>
      </c>
      <c r="AR96" s="33">
        <f t="shared" si="25"/>
        <v>-1.4494028561770449E-5</v>
      </c>
      <c r="AS96" s="55">
        <f>$G$2*AS95+(1-$G$2)*W95*W95</f>
        <v>9.7204810234269935E-5</v>
      </c>
      <c r="AT96" s="105"/>
      <c r="AU96" s="7">
        <v>45642</v>
      </c>
      <c r="AV96" s="4">
        <f>CovMatrix!$M$4^2*Y96
+CovMatrix!$M$5^2*AE96
+CovMatrix!$M$6^2*AJ96
+CovMatrix!$M$7^2*AN96
+CovMatrix!$M$8^2*AQ96
+CovMatrix!$M$9^2*AS96
+2*CovMatrix!$M$4*CovMatrix!$M$5*Z96
+2*CovMatrix!$M$4*CovMatrix!$M$6*AA96
+2*CovMatrix!$M$4*CovMatrix!$M$7*AB96
+2*CovMatrix!$M$4*CovMatrix!$M$8*AC96
+2*CovMatrix!$M$4*CovMatrix!$M$9*AD96
+2*CovMatrix!$M$5*CovMatrix!$M$6*AF96
+2*CovMatrix!$M$5*CovMatrix!$M$7*AG96
+2*CovMatrix!$M$5*CovMatrix!$M$8*AH96
+2*CovMatrix!$M$5*CovMatrix!$M$9*AI96
+2*CovMatrix!$M$6*CovMatrix!$M$7*AK96
+2*CovMatrix!$M$6*CovMatrix!$M$8*AL96
+2*CovMatrix!$M$6*CovMatrix!$M$9*AM96
+2*CovMatrix!$M$7*CovMatrix!$M$8*AO96
+2*CovMatrix!$M$7*CovMatrix!$M$9*AP96
+2*CovMatrix!$M$8*CovMatrix!$M$9*AR96</f>
        <v>6.8734430889416925E-4</v>
      </c>
      <c r="AW96" s="17">
        <f t="shared" si="4"/>
        <v>2.6217252123252148E-2</v>
      </c>
      <c r="AX96" s="18">
        <f>Param_VaR!$B$7*EWMA!AW96*returns_pnl[[#This Row],[port_mv]]</f>
        <v>8110.2122400713524</v>
      </c>
      <c r="AY96" s="18">
        <f>returns_pnl[[#This Row],[daily_pnl_usd]]</f>
        <v>3844.38</v>
      </c>
    </row>
    <row r="97" spans="1:51" x14ac:dyDescent="0.35">
      <c r="A97" s="7">
        <f>returns_pnl[[#This Row],[price_date]]</f>
        <v>45643</v>
      </c>
      <c r="B97" s="24">
        <f>returns_pnl[[#This Row],[portfolio_simple_return]]</f>
        <v>-3.4799969E-2</v>
      </c>
      <c r="C97" s="4">
        <f t="shared" si="5"/>
        <v>6.0593636651407317E-4</v>
      </c>
      <c r="D97" s="17">
        <f t="shared" si="2"/>
        <v>2.4615774749417764E-2</v>
      </c>
      <c r="E97" s="17">
        <f t="shared" si="3"/>
        <v>0.39076330989685615</v>
      </c>
      <c r="F97" s="25">
        <f>Rolling_Vol!D97</f>
        <v>0.28280113068798668</v>
      </c>
      <c r="Q97" s="7">
        <v>45643</v>
      </c>
      <c r="R97" s="25">
        <v>-1.3181782E-2</v>
      </c>
      <c r="S97" s="17">
        <v>-3.9079999999999997E-2</v>
      </c>
      <c r="T97" s="17">
        <v>-7.3459170000000004E-3</v>
      </c>
      <c r="U97" s="17">
        <v>-4.8780500000000001E-4</v>
      </c>
      <c r="V97" s="17">
        <v>-0.10041673399999999</v>
      </c>
      <c r="W97" s="17">
        <v>7.629238E-3</v>
      </c>
      <c r="X97" s="32"/>
      <c r="Y97" s="33">
        <f t="shared" si="6"/>
        <v>6.1780333478142567E-4</v>
      </c>
      <c r="Z97" s="33">
        <f t="shared" si="7"/>
        <v>-1.1939678056042914E-4</v>
      </c>
      <c r="AA97" s="33">
        <f t="shared" si="8"/>
        <v>4.3438382620794972E-5</v>
      </c>
      <c r="AB97" s="33">
        <f t="shared" si="9"/>
        <v>1.4286737719761017E-4</v>
      </c>
      <c r="AC97" s="33">
        <f t="shared" si="10"/>
        <v>3.6770059980316004E-4</v>
      </c>
      <c r="AD97" s="33">
        <f t="shared" si="11"/>
        <v>1.2068029152984409E-7</v>
      </c>
      <c r="AE97" s="33">
        <f t="shared" si="12"/>
        <v>4.814920435318182E-3</v>
      </c>
      <c r="AF97" s="33">
        <f t="shared" si="13"/>
        <v>1.6828723755939036E-4</v>
      </c>
      <c r="AG97" s="33">
        <f t="shared" si="14"/>
        <v>1.5194341719965555E-4</v>
      </c>
      <c r="AH97" s="33">
        <f t="shared" si="15"/>
        <v>2.2511711025502393E-3</v>
      </c>
      <c r="AI97" s="33">
        <f t="shared" si="16"/>
        <v>5.675577982922828E-5</v>
      </c>
      <c r="AJ97" s="33">
        <f t="shared" si="17"/>
        <v>2.0814637049671803E-4</v>
      </c>
      <c r="AK97" s="33">
        <f t="shared" si="18"/>
        <v>2.3537530412794322E-5</v>
      </c>
      <c r="AL97" s="33">
        <f t="shared" si="19"/>
        <v>2.0573053415233903E-4</v>
      </c>
      <c r="AM97" s="33">
        <f t="shared" si="20"/>
        <v>8.1716510106508711E-5</v>
      </c>
      <c r="AN97" s="33">
        <f t="shared" si="21"/>
        <v>3.8948142459079965E-4</v>
      </c>
      <c r="AO97" s="33">
        <f t="shared" si="22"/>
        <v>3.7516482374112131E-4</v>
      </c>
      <c r="AP97" s="33">
        <f t="shared" si="23"/>
        <v>-5.7370719980136018E-5</v>
      </c>
      <c r="AQ97" s="33">
        <f t="shared" si="24"/>
        <v>3.4339558495211707E-3</v>
      </c>
      <c r="AR97" s="33">
        <f t="shared" si="25"/>
        <v>-6.3452059128182153E-6</v>
      </c>
      <c r="AS97" s="55">
        <f>$G$2*AS96+(1-$G$2)*W96*W96</f>
        <v>9.2173541271179732E-5</v>
      </c>
      <c r="AT97" s="105"/>
      <c r="AU97" s="7">
        <v>45643</v>
      </c>
      <c r="AV97" s="4">
        <f>CovMatrix!$M$4^2*Y97
+CovMatrix!$M$5^2*AE97
+CovMatrix!$M$6^2*AJ97
+CovMatrix!$M$7^2*AN97
+CovMatrix!$M$8^2*AQ97
+CovMatrix!$M$9^2*AS97
+2*CovMatrix!$M$4*CovMatrix!$M$5*Z97
+2*CovMatrix!$M$4*CovMatrix!$M$6*AA97
+2*CovMatrix!$M$4*CovMatrix!$M$7*AB97
+2*CovMatrix!$M$4*CovMatrix!$M$8*AC97
+2*CovMatrix!$M$4*CovMatrix!$M$9*AD97
+2*CovMatrix!$M$5*CovMatrix!$M$6*AF97
+2*CovMatrix!$M$5*CovMatrix!$M$7*AG97
+2*CovMatrix!$M$5*CovMatrix!$M$8*AH97
+2*CovMatrix!$M$5*CovMatrix!$M$9*AI97
+2*CovMatrix!$M$6*CovMatrix!$M$7*AK97
+2*CovMatrix!$M$6*CovMatrix!$M$8*AL97
+2*CovMatrix!$M$6*CovMatrix!$M$9*AM97
+2*CovMatrix!$M$7*CovMatrix!$M$8*AO97
+2*CovMatrix!$M$7*CovMatrix!$M$9*AP97
+2*CovMatrix!$M$8*CovMatrix!$M$9*AR97</f>
        <v>6.9543226694245182E-4</v>
      </c>
      <c r="AW97" s="17">
        <f t="shared" si="4"/>
        <v>2.6371049788403416E-2</v>
      </c>
      <c r="AX97" s="18">
        <f>Param_VaR!$B$7*EWMA!AW97*returns_pnl[[#This Row],[port_mv]]</f>
        <v>7873.8981914853075</v>
      </c>
      <c r="AY97" s="18">
        <f>returns_pnl[[#This Row],[daily_pnl_usd]]</f>
        <v>-4627.53</v>
      </c>
    </row>
    <row r="98" spans="1:51" x14ac:dyDescent="0.35">
      <c r="A98" s="7">
        <f>returns_pnl[[#This Row],[price_date]]</f>
        <v>45644</v>
      </c>
      <c r="B98" s="24">
        <f>returns_pnl[[#This Row],[portfolio_simple_return]]</f>
        <v>-4.5932689999999998E-2</v>
      </c>
      <c r="C98" s="4">
        <f t="shared" si="5"/>
        <v>6.4224245506728638E-4</v>
      </c>
      <c r="D98" s="17">
        <f t="shared" si="2"/>
        <v>2.5342502936120701E-2</v>
      </c>
      <c r="E98" s="17">
        <f t="shared" si="3"/>
        <v>0.40229976221339753</v>
      </c>
      <c r="F98" s="25">
        <f>Rolling_Vol!D98</f>
        <v>0.29916114637667851</v>
      </c>
      <c r="Q98" s="7">
        <v>45644</v>
      </c>
      <c r="R98" s="25">
        <v>-2.8875379999999999E-2</v>
      </c>
      <c r="S98" s="17">
        <v>-6.9142071999999999E-2</v>
      </c>
      <c r="T98" s="17">
        <v>-4.4999004000000002E-2</v>
      </c>
      <c r="U98" s="17">
        <v>-1.7864940999999999E-2</v>
      </c>
      <c r="V98" s="17">
        <v>-6.2093541000000002E-2</v>
      </c>
      <c r="W98" s="17">
        <v>-2.6767201000000001E-2</v>
      </c>
      <c r="X98" s="32"/>
      <c r="Y98" s="33">
        <f t="shared" si="6"/>
        <v>5.9116069729627158E-4</v>
      </c>
      <c r="Z98" s="33">
        <f t="shared" si="7"/>
        <v>-8.1324331293203356E-5</v>
      </c>
      <c r="AA98" s="33">
        <f t="shared" si="8"/>
        <v>4.6642016252592911E-5</v>
      </c>
      <c r="AB98" s="33">
        <f t="shared" si="9"/>
        <v>1.3468114291586417E-4</v>
      </c>
      <c r="AC98" s="33">
        <f t="shared" si="10"/>
        <v>4.2505885361936971E-4</v>
      </c>
      <c r="AD98" s="33">
        <f t="shared" si="11"/>
        <v>-5.9205776544889118E-6</v>
      </c>
      <c r="AE98" s="33">
        <f t="shared" si="12"/>
        <v>4.6176599931990903E-3</v>
      </c>
      <c r="AF98" s="33">
        <f t="shared" si="13"/>
        <v>1.7541470948742694E-4</v>
      </c>
      <c r="AG98" s="33">
        <f t="shared" si="14"/>
        <v>1.4397061733167622E-4</v>
      </c>
      <c r="AH98" s="33">
        <f t="shared" si="15"/>
        <v>2.3515579942804251E-3</v>
      </c>
      <c r="AI98" s="33">
        <f t="shared" si="16"/>
        <v>3.546139577707457E-5</v>
      </c>
      <c r="AJ98" s="33">
        <f t="shared" si="17"/>
        <v>1.9889533806116826E-4</v>
      </c>
      <c r="AK98" s="33">
        <f t="shared" si="18"/>
        <v>2.2340281090557764E-5</v>
      </c>
      <c r="AL98" s="33">
        <f t="shared" si="19"/>
        <v>2.3764588170570338E-4</v>
      </c>
      <c r="AM98" s="33">
        <f t="shared" si="20"/>
        <v>7.3450894552843418E-5</v>
      </c>
      <c r="AN98" s="33">
        <f t="shared" si="21"/>
        <v>3.6612681633843314E-4</v>
      </c>
      <c r="AO98" s="33">
        <f t="shared" si="22"/>
        <v>3.5559396141238625E-4</v>
      </c>
      <c r="AP98" s="33">
        <f t="shared" si="23"/>
        <v>-5.4151771607883257E-5</v>
      </c>
      <c r="AQ98" s="33">
        <f t="shared" si="24"/>
        <v>3.8329297265835061E-3</v>
      </c>
      <c r="AR98" s="33">
        <f t="shared" si="25"/>
        <v>-5.1930683330170672E-5</v>
      </c>
      <c r="AS98" s="55">
        <f>$G$2*AS97+(1-$G$2)*W97*W97</f>
        <v>9.0135445142547582E-5</v>
      </c>
      <c r="AT98" s="105"/>
      <c r="AU98" s="7">
        <v>45644</v>
      </c>
      <c r="AV98" s="4">
        <f>CovMatrix!$M$4^2*Y98
+CovMatrix!$M$5^2*AE98
+CovMatrix!$M$6^2*AJ98
+CovMatrix!$M$7^2*AN98
+CovMatrix!$M$8^2*AQ98
+CovMatrix!$M$9^2*AS98
+2*CovMatrix!$M$4*CovMatrix!$M$5*Z98
+2*CovMatrix!$M$4*CovMatrix!$M$6*AA98
+2*CovMatrix!$M$4*CovMatrix!$M$7*AB98
+2*CovMatrix!$M$4*CovMatrix!$M$8*AC98
+2*CovMatrix!$M$4*CovMatrix!$M$9*AD98
+2*CovMatrix!$M$5*CovMatrix!$M$6*AF98
+2*CovMatrix!$M$5*CovMatrix!$M$7*AG98
+2*CovMatrix!$M$5*CovMatrix!$M$8*AH98
+2*CovMatrix!$M$5*CovMatrix!$M$9*AI98
+2*CovMatrix!$M$6*CovMatrix!$M$7*AK98
+2*CovMatrix!$M$6*CovMatrix!$M$8*AL98
+2*CovMatrix!$M$6*CovMatrix!$M$9*AM98
+2*CovMatrix!$M$7*CovMatrix!$M$8*AO98
+2*CovMatrix!$M$7*CovMatrix!$M$9*AP98
+2*CovMatrix!$M$8*CovMatrix!$M$9*AR98</f>
        <v>7.2183066898333934E-4</v>
      </c>
      <c r="AW98" s="17">
        <f t="shared" si="4"/>
        <v>2.686690657636899E-2</v>
      </c>
      <c r="AX98" s="18">
        <f>Param_VaR!$B$7*EWMA!AW98*returns_pnl[[#This Row],[port_mv]]</f>
        <v>7653.4818624259933</v>
      </c>
      <c r="AY98" s="18">
        <f>returns_pnl[[#This Row],[daily_pnl_usd]]</f>
        <v>-5895.35</v>
      </c>
    </row>
    <row r="99" spans="1:51" x14ac:dyDescent="0.35">
      <c r="A99" s="7">
        <f>returns_pnl[[#This Row],[price_date]]</f>
        <v>45645</v>
      </c>
      <c r="B99" s="24">
        <f>returns_pnl[[#This Row],[portfolio_simple_return]]</f>
        <v>5.1157909999999997E-3</v>
      </c>
      <c r="C99" s="4">
        <f t="shared" si="5"/>
        <v>7.3029662840141539E-4</v>
      </c>
      <c r="D99" s="17">
        <f t="shared" si="2"/>
        <v>2.7024000969534754E-2</v>
      </c>
      <c r="E99" s="17">
        <f t="shared" si="3"/>
        <v>0.42899271597214406</v>
      </c>
      <c r="F99" s="25">
        <f>Rolling_Vol!D99</f>
        <v>0.29923251321659472</v>
      </c>
      <c r="Q99" s="7">
        <v>45645</v>
      </c>
      <c r="R99" s="25">
        <v>-2.0838480999999999E-2</v>
      </c>
      <c r="S99" s="17">
        <v>-2.3700921E-2</v>
      </c>
      <c r="T99" s="17">
        <v>1.8416846000000001E-2</v>
      </c>
      <c r="U99" s="17">
        <v>-9.3761030000000002E-3</v>
      </c>
      <c r="V99" s="17">
        <v>3.6379178999999998E-2</v>
      </c>
      <c r="W99" s="17">
        <v>1.6463297000000002E-2</v>
      </c>
      <c r="X99" s="32"/>
      <c r="Y99" s="33">
        <f t="shared" si="6"/>
        <v>6.0571830966715931E-4</v>
      </c>
      <c r="Z99" s="33">
        <f t="shared" si="7"/>
        <v>4.3345344763630553E-5</v>
      </c>
      <c r="AA99" s="33">
        <f t="shared" si="8"/>
        <v>1.218052956847286E-4</v>
      </c>
      <c r="AB99" s="33">
        <f t="shared" si="9"/>
        <v>1.5755169194406712E-4</v>
      </c>
      <c r="AC99" s="33">
        <f t="shared" si="10"/>
        <v>5.071337979174424E-4</v>
      </c>
      <c r="AD99" s="33">
        <f t="shared" si="11"/>
        <v>4.0809443029463262E-5</v>
      </c>
      <c r="AE99" s="33">
        <f t="shared" si="12"/>
        <v>4.6274379608343356E-3</v>
      </c>
      <c r="AF99" s="33">
        <f t="shared" si="13"/>
        <v>3.5156928938795878E-4</v>
      </c>
      <c r="AG99" s="33">
        <f t="shared" si="14"/>
        <v>2.094455225056408E-4</v>
      </c>
      <c r="AH99" s="33">
        <f t="shared" si="15"/>
        <v>2.468061079577017E-3</v>
      </c>
      <c r="AI99" s="33">
        <f t="shared" si="16"/>
        <v>1.4437809635727851E-4</v>
      </c>
      <c r="AJ99" s="33">
        <f t="shared" si="17"/>
        <v>3.0845623943701923E-4</v>
      </c>
      <c r="AK99" s="33">
        <f t="shared" si="18"/>
        <v>6.9234137316250189E-5</v>
      </c>
      <c r="AL99" s="33">
        <f t="shared" si="19"/>
        <v>3.9103597879335119E-4</v>
      </c>
      <c r="AM99" s="33">
        <f t="shared" si="20"/>
        <v>1.4131368397174112E-4</v>
      </c>
      <c r="AN99" s="33">
        <f t="shared" si="21"/>
        <v>3.6330857437413599E-4</v>
      </c>
      <c r="AO99" s="33">
        <f t="shared" si="22"/>
        <v>4.0081617051440795E-4</v>
      </c>
      <c r="AP99" s="33">
        <f t="shared" si="23"/>
        <v>-2.2210997315401778E-5</v>
      </c>
      <c r="AQ99" s="33">
        <f t="shared" si="24"/>
        <v>3.8342904130236168E-3</v>
      </c>
      <c r="AR99" s="33">
        <f t="shared" si="25"/>
        <v>5.0909375234564127E-5</v>
      </c>
      <c r="AS99" s="55">
        <f>$G$2*AS98+(1-$G$2)*W98*W98</f>
        <v>1.2771630139645884E-4</v>
      </c>
      <c r="AT99" s="105"/>
      <c r="AU99" s="7">
        <v>45645</v>
      </c>
      <c r="AV99" s="4">
        <f>CovMatrix!$M$4^2*Y99
+CovMatrix!$M$5^2*AE99
+CovMatrix!$M$6^2*AJ99
+CovMatrix!$M$7^2*AN99
+CovMatrix!$M$8^2*AQ99
+CovMatrix!$M$9^2*AS99
+2*CovMatrix!$M$4*CovMatrix!$M$5*Z99
+2*CovMatrix!$M$4*CovMatrix!$M$6*AA99
+2*CovMatrix!$M$4*CovMatrix!$M$7*AB99
+2*CovMatrix!$M$4*CovMatrix!$M$8*AC99
+2*CovMatrix!$M$4*CovMatrix!$M$9*AD99
+2*CovMatrix!$M$5*CovMatrix!$M$6*AF99
+2*CovMatrix!$M$5*CovMatrix!$M$7*AG99
+2*CovMatrix!$M$5*CovMatrix!$M$8*AH99
+2*CovMatrix!$M$5*CovMatrix!$M$9*AI99
+2*CovMatrix!$M$6*CovMatrix!$M$7*AK99
+2*CovMatrix!$M$6*CovMatrix!$M$8*AL99
+2*CovMatrix!$M$6*CovMatrix!$M$9*AM99
+2*CovMatrix!$M$7*CovMatrix!$M$8*AO99
+2*CovMatrix!$M$7*CovMatrix!$M$9*AP99
+2*CovMatrix!$M$8*CovMatrix!$M$9*AR99</f>
        <v>7.9752726873986101E-4</v>
      </c>
      <c r="AW99" s="17">
        <f t="shared" si="4"/>
        <v>2.8240525291500174E-2</v>
      </c>
      <c r="AX99" s="18">
        <f>Param_VaR!$B$7*EWMA!AW99*returns_pnl[[#This Row],[port_mv]]</f>
        <v>8085.935237222805</v>
      </c>
      <c r="AY99" s="18">
        <f>returns_pnl[[#This Row],[daily_pnl_usd]]</f>
        <v>626.44000000000005</v>
      </c>
    </row>
    <row r="100" spans="1:51" x14ac:dyDescent="0.35">
      <c r="A100" s="7">
        <f>returns_pnl[[#This Row],[price_date]]</f>
        <v>45646</v>
      </c>
      <c r="B100" s="24">
        <f>returns_pnl[[#This Row],[portfolio_simple_return]]</f>
        <v>1.4731470999999999E-2</v>
      </c>
      <c r="C100" s="4">
        <f t="shared" si="5"/>
        <v>6.8804910975067126E-4</v>
      </c>
      <c r="D100" s="17">
        <f t="shared" si="2"/>
        <v>2.6230690226348816E-2</v>
      </c>
      <c r="E100" s="17">
        <f t="shared" si="3"/>
        <v>0.41639929833894918</v>
      </c>
      <c r="F100" s="25">
        <f>Rolling_Vol!D100</f>
        <v>0.29942072577079676</v>
      </c>
      <c r="Q100" s="7">
        <v>45646</v>
      </c>
      <c r="R100" s="25">
        <v>2.775909E-3</v>
      </c>
      <c r="S100" s="17">
        <v>1.1313668000000001E-2</v>
      </c>
      <c r="T100" s="17">
        <v>1.9005049999999999E-2</v>
      </c>
      <c r="U100" s="17">
        <v>1.3491037000000001E-2</v>
      </c>
      <c r="V100" s="17">
        <v>2.5570525E-2</v>
      </c>
      <c r="W100" s="17">
        <v>8.9875509999999999E-3</v>
      </c>
      <c r="X100" s="32"/>
      <c r="Y100" s="33">
        <f t="shared" si="6"/>
        <v>5.9542974851037149E-4</v>
      </c>
      <c r="Z100" s="33">
        <f t="shared" si="7"/>
        <v>7.0378095594272796E-5</v>
      </c>
      <c r="AA100" s="33">
        <f t="shared" si="8"/>
        <v>9.1470232216589304E-5</v>
      </c>
      <c r="AB100" s="33">
        <f t="shared" si="9"/>
        <v>1.5982161508059568E-4</v>
      </c>
      <c r="AC100" s="33">
        <f t="shared" si="10"/>
        <v>4.3122056021916989E-4</v>
      </c>
      <c r="AD100" s="33">
        <f t="shared" si="11"/>
        <v>1.7776670343784026E-5</v>
      </c>
      <c r="AE100" s="33">
        <f t="shared" si="12"/>
        <v>4.38349570255917E-3</v>
      </c>
      <c r="AF100" s="33">
        <f t="shared" si="13"/>
        <v>3.0428535929777123E-4</v>
      </c>
      <c r="AG100" s="33">
        <f t="shared" si="14"/>
        <v>2.1021212774475413E-4</v>
      </c>
      <c r="AH100" s="33">
        <f t="shared" si="15"/>
        <v>2.2682442119509646E-3</v>
      </c>
      <c r="AI100" s="33">
        <f t="shared" si="16"/>
        <v>1.1230369248004954E-4</v>
      </c>
      <c r="AJ100" s="33">
        <f t="shared" si="17"/>
        <v>3.1029967806606108E-4</v>
      </c>
      <c r="AK100" s="33">
        <f t="shared" si="18"/>
        <v>5.4719394375406879E-5</v>
      </c>
      <c r="AL100" s="33">
        <f t="shared" si="19"/>
        <v>4.0777320430071621E-4</v>
      </c>
      <c r="AM100" s="33">
        <f t="shared" si="20"/>
        <v>1.5102698326351237E-4</v>
      </c>
      <c r="AN100" s="33">
        <f t="shared" si="21"/>
        <v>3.4678473835968437E-4</v>
      </c>
      <c r="AO100" s="33">
        <f t="shared" si="22"/>
        <v>3.563015045219772E-4</v>
      </c>
      <c r="AP100" s="33">
        <f t="shared" si="23"/>
        <v>-3.014003157997314E-5</v>
      </c>
      <c r="AQ100" s="33">
        <f t="shared" si="24"/>
        <v>3.6836396681250421E-3</v>
      </c>
      <c r="AR100" s="33">
        <f t="shared" si="25"/>
        <v>8.3790086430080089E-5</v>
      </c>
      <c r="AS100" s="55">
        <f>$G$2*AS99+(1-$G$2)*W99*W99</f>
        <v>1.3631573219928387E-4</v>
      </c>
      <c r="AT100" s="105"/>
      <c r="AU100" s="7">
        <v>45646</v>
      </c>
      <c r="AV100" s="4">
        <f>CovMatrix!$M$4^2*Y100
+CovMatrix!$M$5^2*AE100
+CovMatrix!$M$6^2*AJ100
+CovMatrix!$M$7^2*AN100
+CovMatrix!$M$8^2*AQ100
+CovMatrix!$M$9^2*AS100
+2*CovMatrix!$M$4*CovMatrix!$M$5*Z100
+2*CovMatrix!$M$4*CovMatrix!$M$6*AA100
+2*CovMatrix!$M$4*CovMatrix!$M$7*AB100
+2*CovMatrix!$M$4*CovMatrix!$M$8*AC100
+2*CovMatrix!$M$4*CovMatrix!$M$9*AD100
+2*CovMatrix!$M$5*CovMatrix!$M$6*AF100
+2*CovMatrix!$M$5*CovMatrix!$M$7*AG100
+2*CovMatrix!$M$5*CovMatrix!$M$8*AH100
+2*CovMatrix!$M$5*CovMatrix!$M$9*AI100
+2*CovMatrix!$M$6*CovMatrix!$M$7*AK100
+2*CovMatrix!$M$6*CovMatrix!$M$8*AL100
+2*CovMatrix!$M$6*CovMatrix!$M$9*AM100
+2*CovMatrix!$M$7*CovMatrix!$M$8*AO100
+2*CovMatrix!$M$7*CovMatrix!$M$9*AP100
+2*CovMatrix!$M$8*CovMatrix!$M$9*AR100</f>
        <v>7.496850101011217E-4</v>
      </c>
      <c r="AW100" s="17">
        <f t="shared" si="4"/>
        <v>2.7380376368872684E-2</v>
      </c>
      <c r="AX100" s="18">
        <f>Param_VaR!$B$7*EWMA!AW100*returns_pnl[[#This Row],[port_mv]]</f>
        <v>7955.1437439488973</v>
      </c>
      <c r="AY100" s="18">
        <f>returns_pnl[[#This Row],[daily_pnl_usd]]</f>
        <v>1813.13</v>
      </c>
    </row>
    <row r="101" spans="1:51" x14ac:dyDescent="0.35">
      <c r="A101" s="7">
        <f>returns_pnl[[#This Row],[price_date]]</f>
        <v>45649</v>
      </c>
      <c r="B101" s="24">
        <f>returns_pnl[[#This Row],[portfolio_simple_return]]</f>
        <v>2.4229291E-2</v>
      </c>
      <c r="C101" s="4">
        <f t="shared" si="5"/>
        <v>6.5978713743506149E-4</v>
      </c>
      <c r="D101" s="17">
        <f t="shared" si="2"/>
        <v>2.5686321991189424E-2</v>
      </c>
      <c r="E101" s="17">
        <f t="shared" si="3"/>
        <v>0.40775772050769987</v>
      </c>
      <c r="F101" s="25">
        <f>Rolling_Vol!D101</f>
        <v>0.30048994462112011</v>
      </c>
      <c r="Q101" s="7">
        <v>45649</v>
      </c>
      <c r="R101" s="25">
        <v>4.5214327999999998E-2</v>
      </c>
      <c r="S101" s="17">
        <v>5.2357444000000003E-2</v>
      </c>
      <c r="T101" s="17">
        <v>5.0226000000000003E-4</v>
      </c>
      <c r="U101" s="17">
        <v>3.7147025E-2</v>
      </c>
      <c r="V101" s="17">
        <v>1.6621983999999999E-2</v>
      </c>
      <c r="W101" s="17">
        <v>-1.542287E-3</v>
      </c>
      <c r="X101" s="32"/>
      <c r="Y101" s="33">
        <f t="shared" si="6"/>
        <v>5.601663038463261E-4</v>
      </c>
      <c r="Z101" s="33">
        <f t="shared" si="7"/>
        <v>6.8039752628069151E-5</v>
      </c>
      <c r="AA101" s="33">
        <f t="shared" si="8"/>
        <v>8.9147395644020942E-5</v>
      </c>
      <c r="AB101" s="33">
        <f t="shared" si="9"/>
        <v>1.5247931163741793E-4</v>
      </c>
      <c r="AC101" s="33">
        <f t="shared" si="10"/>
        <v>4.0960621363495317E-4</v>
      </c>
      <c r="AD101" s="33">
        <f t="shared" si="11"/>
        <v>1.8206987545688526E-5</v>
      </c>
      <c r="AE101" s="33">
        <f t="shared" si="12"/>
        <v>4.1281659054224736E-3</v>
      </c>
      <c r="AF101" s="33">
        <f t="shared" si="13"/>
        <v>2.9892924730130896E-4</v>
      </c>
      <c r="AG101" s="33">
        <f t="shared" si="14"/>
        <v>2.0675738689569182E-4</v>
      </c>
      <c r="AH101" s="33">
        <f t="shared" si="15"/>
        <v>2.1495073450600484E-3</v>
      </c>
      <c r="AI101" s="33">
        <f t="shared" si="16"/>
        <v>1.1166640102007065E-4</v>
      </c>
      <c r="AJ101" s="33">
        <f t="shared" si="17"/>
        <v>3.133532129122474E-4</v>
      </c>
      <c r="AK101" s="33">
        <f t="shared" si="18"/>
        <v>6.682010067709348E-5</v>
      </c>
      <c r="AL101" s="33">
        <f t="shared" si="19"/>
        <v>4.1246495841174821E-4</v>
      </c>
      <c r="AM101" s="33">
        <f t="shared" si="20"/>
        <v>1.5221389563565462E-4</v>
      </c>
      <c r="AN101" s="33">
        <f t="shared" si="21"/>
        <v>3.3689813881822544E-4</v>
      </c>
      <c r="AO101" s="33">
        <f t="shared" si="22"/>
        <v>3.556217881837241E-4</v>
      </c>
      <c r="AP101" s="33">
        <f t="shared" si="23"/>
        <v>-2.1056546700351523E-5</v>
      </c>
      <c r="AQ101" s="33">
        <f t="shared" si="24"/>
        <v>3.5018523929640768E-3</v>
      </c>
      <c r="AR101" s="33">
        <f t="shared" si="25"/>
        <v>9.2551665096331798E-5</v>
      </c>
      <c r="AS101" s="55">
        <f>$G$2*AS100+(1-$G$2)*W100*W100</f>
        <v>1.329833526459829E-4</v>
      </c>
      <c r="AT101" s="105"/>
      <c r="AU101" s="7">
        <v>45649</v>
      </c>
      <c r="AV101" s="4">
        <f>CovMatrix!$M$4^2*Y101
+CovMatrix!$M$5^2*AE101
+CovMatrix!$M$6^2*AJ101
+CovMatrix!$M$7^2*AN101
+CovMatrix!$M$8^2*AQ101
+CovMatrix!$M$9^2*AS101
+2*CovMatrix!$M$4*CovMatrix!$M$5*Z101
+2*CovMatrix!$M$4*CovMatrix!$M$6*AA101
+2*CovMatrix!$M$4*CovMatrix!$M$7*AB101
+2*CovMatrix!$M$4*CovMatrix!$M$8*AC101
+2*CovMatrix!$M$4*CovMatrix!$M$9*AD101
+2*CovMatrix!$M$5*CovMatrix!$M$6*AF101
+2*CovMatrix!$M$5*CovMatrix!$M$7*AG101
+2*CovMatrix!$M$5*CovMatrix!$M$8*AH101
+2*CovMatrix!$M$5*CovMatrix!$M$9*AI101
+2*CovMatrix!$M$6*CovMatrix!$M$7*AK101
+2*CovMatrix!$M$6*CovMatrix!$M$8*AL101
+2*CovMatrix!$M$6*CovMatrix!$M$9*AM101
+2*CovMatrix!$M$7*CovMatrix!$M$8*AO101
+2*CovMatrix!$M$7*CovMatrix!$M$9*AP101
+2*CovMatrix!$M$8*CovMatrix!$M$9*AR101</f>
        <v>7.1476597349517902E-4</v>
      </c>
      <c r="AW101" s="17">
        <f t="shared" si="4"/>
        <v>2.6735107508577164E-2</v>
      </c>
      <c r="AX101" s="18">
        <f>Param_VaR!$B$7*EWMA!AW101*returns_pnl[[#This Row],[port_mv]]</f>
        <v>7955.8712134621774</v>
      </c>
      <c r="AY101" s="18">
        <f>returns_pnl[[#This Row],[daily_pnl_usd]]</f>
        <v>3026.04</v>
      </c>
    </row>
    <row r="102" spans="1:51" x14ac:dyDescent="0.35">
      <c r="A102" s="7">
        <f>returns_pnl[[#This Row],[price_date]]</f>
        <v>45650</v>
      </c>
      <c r="B102" s="24">
        <f>returns_pnl[[#This Row],[portfolio_simple_return]]</f>
        <v>1.6694308000000001E-2</v>
      </c>
      <c r="C102" s="4">
        <f t="shared" si="5"/>
        <v>6.5542342173071863E-4</v>
      </c>
      <c r="D102" s="17">
        <f t="shared" si="2"/>
        <v>2.5601238675710958E-2</v>
      </c>
      <c r="E102" s="17">
        <f t="shared" si="3"/>
        <v>0.40640706474683863</v>
      </c>
      <c r="F102" s="25">
        <f>Rolling_Vol!D102</f>
        <v>0.30191035083742751</v>
      </c>
      <c r="Q102" s="7">
        <v>45650</v>
      </c>
      <c r="R102" s="25">
        <v>1.3563403E-2</v>
      </c>
      <c r="S102" s="17">
        <v>3.1547235E-2</v>
      </c>
      <c r="T102" s="17">
        <v>1.5595716000000001E-2</v>
      </c>
      <c r="U102" s="17">
        <v>-7.6606199999999997E-4</v>
      </c>
      <c r="V102" s="17">
        <v>1.9251055E-2</v>
      </c>
      <c r="W102" s="17">
        <v>1.0812685000000001E-2</v>
      </c>
      <c r="X102" s="32"/>
      <c r="Y102" s="33">
        <f t="shared" si="6"/>
        <v>6.4921645300504167E-4</v>
      </c>
      <c r="Z102" s="33">
        <f t="shared" si="7"/>
        <v>2.0599576624584303E-4</v>
      </c>
      <c r="AA102" s="33">
        <f t="shared" si="8"/>
        <v>8.5161112808256477E-5</v>
      </c>
      <c r="AB102" s="33">
        <f t="shared" si="9"/>
        <v>2.4410521929362492E-4</v>
      </c>
      <c r="AC102" s="33">
        <f t="shared" si="10"/>
        <v>4.3012295101206111E-4</v>
      </c>
      <c r="AD102" s="33">
        <f t="shared" si="11"/>
        <v>1.2930560075659051E-5</v>
      </c>
      <c r="AE102" s="33">
        <f t="shared" si="12"/>
        <v>4.0449540676299137E-3</v>
      </c>
      <c r="AF102" s="33">
        <f t="shared" si="13"/>
        <v>2.8257131545263679E-4</v>
      </c>
      <c r="AG102" s="33">
        <f t="shared" si="14"/>
        <v>3.1104734055419639E-4</v>
      </c>
      <c r="AH102" s="33">
        <f t="shared" si="15"/>
        <v>2.0727539801433793E-3</v>
      </c>
      <c r="AI102" s="33">
        <f t="shared" si="16"/>
        <v>1.0012140464480073E-4</v>
      </c>
      <c r="AJ102" s="33">
        <f t="shared" si="17"/>
        <v>2.9456715604396852E-4</v>
      </c>
      <c r="AK102" s="33">
        <f t="shared" si="18"/>
        <v>6.393034252305787E-5</v>
      </c>
      <c r="AL102" s="33">
        <f t="shared" si="19"/>
        <v>3.8821797436807369E-4</v>
      </c>
      <c r="AM102" s="33">
        <f t="shared" si="20"/>
        <v>1.4303458415339812E-4</v>
      </c>
      <c r="AN102" s="33">
        <f t="shared" si="21"/>
        <v>3.9947833847016947E-4</v>
      </c>
      <c r="AO102" s="33">
        <f t="shared" si="22"/>
        <v>3.7133191620455664E-4</v>
      </c>
      <c r="AP102" s="33">
        <f t="shared" si="23"/>
        <v>-2.3230636323100934E-5</v>
      </c>
      <c r="AQ102" s="33">
        <f t="shared" si="24"/>
        <v>3.3083186705120077E-3</v>
      </c>
      <c r="AR102" s="33">
        <f t="shared" si="25"/>
        <v>8.54604130003074E-5</v>
      </c>
      <c r="AS102" s="55">
        <f>$G$2*AS101+(1-$G$2)*W101*W101</f>
        <v>1.2514707043864606E-4</v>
      </c>
      <c r="AT102" s="105"/>
      <c r="AU102" s="7">
        <v>45650</v>
      </c>
      <c r="AV102" s="4">
        <f>CovMatrix!$M$4^2*Y102
+CovMatrix!$M$5^2*AE102
+CovMatrix!$M$6^2*AJ102
+CovMatrix!$M$7^2*AN102
+CovMatrix!$M$8^2*AQ102
+CovMatrix!$M$9^2*AS102
+2*CovMatrix!$M$4*CovMatrix!$M$5*Z102
+2*CovMatrix!$M$4*CovMatrix!$M$6*AA102
+2*CovMatrix!$M$4*CovMatrix!$M$7*AB102
+2*CovMatrix!$M$4*CovMatrix!$M$8*AC102
+2*CovMatrix!$M$4*CovMatrix!$M$9*AD102
+2*CovMatrix!$M$5*CovMatrix!$M$6*AF102
+2*CovMatrix!$M$5*CovMatrix!$M$7*AG102
+2*CovMatrix!$M$5*CovMatrix!$M$8*AH102
+2*CovMatrix!$M$5*CovMatrix!$M$9*AI102
+2*CovMatrix!$M$6*CovMatrix!$M$7*AK102
+2*CovMatrix!$M$6*CovMatrix!$M$8*AL102
+2*CovMatrix!$M$6*CovMatrix!$M$9*AM102
+2*CovMatrix!$M$7*CovMatrix!$M$8*AO102
+2*CovMatrix!$M$7*CovMatrix!$M$9*AP102
+2*CovMatrix!$M$8*CovMatrix!$M$9*AR102</f>
        <v>7.2597635330001232E-4</v>
      </c>
      <c r="AW102" s="17">
        <f t="shared" si="4"/>
        <v>2.6943948361367015E-2</v>
      </c>
      <c r="AX102" s="18">
        <f>Param_VaR!$B$7*EWMA!AW102*returns_pnl[[#This Row],[port_mv]]</f>
        <v>8151.8736397245548</v>
      </c>
      <c r="AY102" s="18">
        <f>returns_pnl[[#This Row],[daily_pnl_usd]]</f>
        <v>2135.5</v>
      </c>
    </row>
    <row r="103" spans="1:51" x14ac:dyDescent="0.35">
      <c r="A103" s="7">
        <f>returns_pnl[[#This Row],[price_date]]</f>
        <v>45652</v>
      </c>
      <c r="B103" s="24">
        <f>returns_pnl[[#This Row],[portfolio_simple_return]]</f>
        <v>3.4200580000000001E-3</v>
      </c>
      <c r="C103" s="4">
        <f t="shared" si="5"/>
        <v>6.3282001160280734E-4</v>
      </c>
      <c r="D103" s="17">
        <f t="shared" si="2"/>
        <v>2.5155914048247328E-2</v>
      </c>
      <c r="E103" s="17">
        <f t="shared" si="3"/>
        <v>0.39933775544507116</v>
      </c>
      <c r="F103" s="25">
        <f>Rolling_Vol!D103</f>
        <v>0.29980332938309529</v>
      </c>
      <c r="Q103" s="7">
        <v>45652</v>
      </c>
      <c r="R103" s="25">
        <v>-9.7394890000000005E-3</v>
      </c>
      <c r="S103" s="17">
        <v>2.3698264E-2</v>
      </c>
      <c r="T103" s="17">
        <v>1.746523E-3</v>
      </c>
      <c r="U103" s="17">
        <v>-1.9229080000000001E-3</v>
      </c>
      <c r="V103" s="17">
        <v>-2.0698579999999999E-3</v>
      </c>
      <c r="W103" s="17">
        <v>8.1085300000000005E-4</v>
      </c>
      <c r="X103" s="32"/>
      <c r="Y103" s="33">
        <f t="shared" si="6"/>
        <v>6.2130141988116369E-4</v>
      </c>
      <c r="Z103" s="33">
        <f t="shared" si="7"/>
        <v>2.1930929198153476E-4</v>
      </c>
      <c r="AA103" s="33">
        <f t="shared" si="8"/>
        <v>9.2743304910653979E-5</v>
      </c>
      <c r="AB103" s="33">
        <f t="shared" si="9"/>
        <v>2.2883548167826825E-4</v>
      </c>
      <c r="AC103" s="33">
        <f t="shared" si="10"/>
        <v>4.1998216297974732E-4</v>
      </c>
      <c r="AD103" s="33">
        <f t="shared" si="11"/>
        <v>2.0954134721142814E-5</v>
      </c>
      <c r="AE103" s="33">
        <f t="shared" si="12"/>
        <v>3.8619705057408326E-3</v>
      </c>
      <c r="AF103" s="33">
        <f t="shared" si="13"/>
        <v>2.951371395841942E-4</v>
      </c>
      <c r="AG103" s="33">
        <f t="shared" si="14"/>
        <v>2.9093447184463039E-4</v>
      </c>
      <c r="AH103" s="33">
        <f t="shared" si="15"/>
        <v>1.984827794699752E-3</v>
      </c>
      <c r="AI103" s="33">
        <f t="shared" si="16"/>
        <v>1.1458073924667121E-4</v>
      </c>
      <c r="AJ103" s="33">
        <f t="shared" si="17"/>
        <v>2.9148670813448977E-4</v>
      </c>
      <c r="AK103" s="33">
        <f t="shared" si="18"/>
        <v>5.9377684848250874E-5</v>
      </c>
      <c r="AL103" s="33">
        <f t="shared" si="19"/>
        <v>3.8293893509481206E-4</v>
      </c>
      <c r="AM103" s="33">
        <f t="shared" si="20"/>
        <v>1.4457040297164185E-4</v>
      </c>
      <c r="AN103" s="33">
        <f t="shared" si="21"/>
        <v>3.7554484922122991E-4</v>
      </c>
      <c r="AO103" s="33">
        <f t="shared" si="22"/>
        <v>3.4816715113055862E-4</v>
      </c>
      <c r="AP103" s="33">
        <f t="shared" si="23"/>
        <v>-2.2333789369503076E-5</v>
      </c>
      <c r="AQ103" s="33">
        <f t="shared" si="24"/>
        <v>3.1320557373980683E-3</v>
      </c>
      <c r="AR103" s="33">
        <f t="shared" si="25"/>
        <v>9.2822123838249469E-5</v>
      </c>
      <c r="AS103" s="55">
        <f>$G$2*AS102+(1-$G$2)*W102*W102</f>
        <v>1.246530956268808E-4</v>
      </c>
      <c r="AT103" s="105"/>
      <c r="AU103" s="7">
        <v>45652</v>
      </c>
      <c r="AV103" s="4">
        <f>CovMatrix!$M$4^2*Y103
+CovMatrix!$M$5^2*AE103
+CovMatrix!$M$6^2*AJ103
+CovMatrix!$M$7^2*AN103
+CovMatrix!$M$8^2*AQ103
+CovMatrix!$M$9^2*AS103
+2*CovMatrix!$M$4*CovMatrix!$M$5*Z103
+2*CovMatrix!$M$4*CovMatrix!$M$6*AA103
+2*CovMatrix!$M$4*CovMatrix!$M$7*AB103
+2*CovMatrix!$M$4*CovMatrix!$M$8*AC103
+2*CovMatrix!$M$4*CovMatrix!$M$9*AD103
+2*CovMatrix!$M$5*CovMatrix!$M$6*AF103
+2*CovMatrix!$M$5*CovMatrix!$M$7*AG103
+2*CovMatrix!$M$5*CovMatrix!$M$8*AH103
+2*CovMatrix!$M$5*CovMatrix!$M$9*AI103
+2*CovMatrix!$M$6*CovMatrix!$M$7*AK103
+2*CovMatrix!$M$6*CovMatrix!$M$8*AL103
+2*CovMatrix!$M$6*CovMatrix!$M$9*AM103
+2*CovMatrix!$M$7*CovMatrix!$M$8*AO103
+2*CovMatrix!$M$7*CovMatrix!$M$9*AP103
+2*CovMatrix!$M$8*CovMatrix!$M$9*AR103</f>
        <v>6.9941623454009515E-4</v>
      </c>
      <c r="AW103" s="17">
        <f t="shared" si="4"/>
        <v>2.6446478679402578E-2</v>
      </c>
      <c r="AX103" s="18">
        <f>Param_VaR!$B$7*EWMA!AW103*returns_pnl[[#This Row],[port_mv]]</f>
        <v>8028.7296493465665</v>
      </c>
      <c r="AY103" s="18">
        <f>returns_pnl[[#This Row],[daily_pnl_usd]]</f>
        <v>444.79</v>
      </c>
    </row>
    <row r="104" spans="1:51" x14ac:dyDescent="0.35">
      <c r="A104" s="7">
        <f>returns_pnl[[#This Row],[price_date]]</f>
        <v>45653</v>
      </c>
      <c r="B104" s="24">
        <f>returns_pnl[[#This Row],[portfolio_simple_return]]</f>
        <v>-1.1505451E-2</v>
      </c>
      <c r="C104" s="4">
        <f t="shared" si="5"/>
        <v>5.9555261871004073E-4</v>
      </c>
      <c r="D104" s="17">
        <f t="shared" si="2"/>
        <v>2.4403946785510756E-2</v>
      </c>
      <c r="E104" s="17">
        <f t="shared" si="3"/>
        <v>0.38740064521749351</v>
      </c>
      <c r="F104" s="25">
        <f>Rolling_Vol!D104</f>
        <v>0.30090266066415244</v>
      </c>
      <c r="Q104" s="7">
        <v>45653</v>
      </c>
      <c r="R104" s="25">
        <v>1.039501E-3</v>
      </c>
      <c r="S104" s="17">
        <v>-1.4713075000000001E-2</v>
      </c>
      <c r="T104" s="17">
        <v>-9.6713709999999998E-3</v>
      </c>
      <c r="U104" s="17">
        <v>-1.3813684999999999E-2</v>
      </c>
      <c r="V104" s="17">
        <v>-1.8062397000000001E-2</v>
      </c>
      <c r="W104" s="17">
        <v>-7.0113119999999996E-3</v>
      </c>
      <c r="X104" s="32"/>
      <c r="Y104" s="33">
        <f t="shared" si="6"/>
        <v>5.8971479344716114E-4</v>
      </c>
      <c r="Z104" s="33">
        <f t="shared" si="7"/>
        <v>1.923021955698169E-4</v>
      </c>
      <c r="AA104" s="33">
        <f t="shared" si="8"/>
        <v>8.615809212320991E-5</v>
      </c>
      <c r="AB104" s="33">
        <f t="shared" si="9"/>
        <v>2.1622904125641288E-4</v>
      </c>
      <c r="AC104" s="33">
        <f t="shared" si="10"/>
        <v>3.9599279475431619E-4</v>
      </c>
      <c r="AD104" s="33">
        <f t="shared" si="11"/>
        <v>1.9223049005427224E-5</v>
      </c>
      <c r="AE104" s="33">
        <f t="shared" si="12"/>
        <v>3.663948738393204E-3</v>
      </c>
      <c r="AF104" s="33">
        <f t="shared" si="13"/>
        <v>2.7991228499730684E-4</v>
      </c>
      <c r="AG104" s="33">
        <f t="shared" si="14"/>
        <v>2.7074422864804978E-4</v>
      </c>
      <c r="AH104" s="33">
        <f t="shared" si="15"/>
        <v>1.862795004538176E-3</v>
      </c>
      <c r="AI104" s="33">
        <f t="shared" si="16"/>
        <v>1.0885884339942245E-4</v>
      </c>
      <c r="AJ104" s="33">
        <f t="shared" si="17"/>
        <v>2.7418052620179211E-4</v>
      </c>
      <c r="AK104" s="33">
        <f t="shared" si="18"/>
        <v>5.5613519574422777E-5</v>
      </c>
      <c r="AL104" s="33">
        <f t="shared" si="19"/>
        <v>3.5974569571289926E-4</v>
      </c>
      <c r="AM104" s="33">
        <f t="shared" si="20"/>
        <v>1.3598114919819045E-4</v>
      </c>
      <c r="AN104" s="33">
        <f t="shared" si="21"/>
        <v>3.5323401277854392E-4</v>
      </c>
      <c r="AO104" s="33">
        <f t="shared" si="22"/>
        <v>3.2751593085314891E-4</v>
      </c>
      <c r="AP104" s="33">
        <f t="shared" si="23"/>
        <v>-2.108731375056433E-5</v>
      </c>
      <c r="AQ104" s="33">
        <f t="shared" si="24"/>
        <v>2.9443894518825938E-3</v>
      </c>
      <c r="AR104" s="33">
        <f t="shared" si="25"/>
        <v>8.7152095373822062E-5</v>
      </c>
      <c r="AS104" s="55">
        <f>$G$2*AS103+(1-$G$2)*W103*W103</f>
        <v>1.1721335884452448E-4</v>
      </c>
      <c r="AT104" s="105"/>
      <c r="AU104" s="7">
        <v>45653</v>
      </c>
      <c r="AV104" s="4">
        <f>CovMatrix!$M$4^2*Y104
+CovMatrix!$M$5^2*AE104
+CovMatrix!$M$6^2*AJ104
+CovMatrix!$M$7^2*AN104
+CovMatrix!$M$8^2*AQ104
+CovMatrix!$M$9^2*AS104
+2*CovMatrix!$M$4*CovMatrix!$M$5*Z104
+2*CovMatrix!$M$4*CovMatrix!$M$6*AA104
+2*CovMatrix!$M$4*CovMatrix!$M$7*AB104
+2*CovMatrix!$M$4*CovMatrix!$M$8*AC104
+2*CovMatrix!$M$4*CovMatrix!$M$9*AD104
+2*CovMatrix!$M$5*CovMatrix!$M$6*AF104
+2*CovMatrix!$M$5*CovMatrix!$M$7*AG104
+2*CovMatrix!$M$5*CovMatrix!$M$8*AH104
+2*CovMatrix!$M$5*CovMatrix!$M$9*AI104
+2*CovMatrix!$M$6*CovMatrix!$M$7*AK104
+2*CovMatrix!$M$6*CovMatrix!$M$8*AL104
+2*CovMatrix!$M$6*CovMatrix!$M$9*AM104
+2*CovMatrix!$M$7*CovMatrix!$M$8*AO104
+2*CovMatrix!$M$7*CovMatrix!$M$9*AP104
+2*CovMatrix!$M$8*CovMatrix!$M$9*AR104</f>
        <v>6.5761738130751821E-4</v>
      </c>
      <c r="AW104" s="17">
        <f t="shared" si="4"/>
        <v>2.5644051577461746E-2</v>
      </c>
      <c r="AX104" s="18">
        <f>Param_VaR!$B$7*EWMA!AW104*returns_pnl[[#This Row],[port_mv]]</f>
        <v>7695.5541800537449</v>
      </c>
      <c r="AY104" s="18">
        <f>returns_pnl[[#This Row],[daily_pnl_usd]]</f>
        <v>-1501.44</v>
      </c>
    </row>
    <row r="105" spans="1:51" x14ac:dyDescent="0.35">
      <c r="A105" s="7">
        <f>returns_pnl[[#This Row],[price_date]]</f>
        <v>45656</v>
      </c>
      <c r="B105" s="24">
        <f>returns_pnl[[#This Row],[portfolio_simple_return]]</f>
        <v>-1.7117027E-2</v>
      </c>
      <c r="C105" s="4">
        <f t="shared" si="5"/>
        <v>5.6776198575024224E-4</v>
      </c>
      <c r="D105" s="17">
        <f t="shared" si="2"/>
        <v>2.382775662437071E-2</v>
      </c>
      <c r="E105" s="17">
        <f t="shared" si="3"/>
        <v>0.37825390997194075</v>
      </c>
      <c r="F105" s="25">
        <f>Rolling_Vol!D105</f>
        <v>0.30359023628133042</v>
      </c>
      <c r="Q105" s="7">
        <v>45656</v>
      </c>
      <c r="R105" s="25">
        <v>-2.1966611E-2</v>
      </c>
      <c r="S105" s="17">
        <v>-2.5522234000000001E-2</v>
      </c>
      <c r="T105" s="17">
        <v>-1.2356750999999999E-2</v>
      </c>
      <c r="U105" s="17">
        <v>-1.1913122E-2</v>
      </c>
      <c r="V105" s="17">
        <v>-1.7250484E-2</v>
      </c>
      <c r="W105" s="17">
        <v>-1.0512772E-2</v>
      </c>
      <c r="X105" s="32"/>
      <c r="Y105" s="33">
        <f t="shared" si="6"/>
        <v>5.5439673958007152E-4</v>
      </c>
      <c r="Z105" s="33">
        <f t="shared" si="7"/>
        <v>1.7984640846509337E-4</v>
      </c>
      <c r="AA105" s="33">
        <f t="shared" si="8"/>
        <v>8.0385402606265055E-5</v>
      </c>
      <c r="AB105" s="33">
        <f t="shared" si="9"/>
        <v>2.0239373841875701E-4</v>
      </c>
      <c r="AC105" s="33">
        <f t="shared" si="10"/>
        <v>3.7110667428442339E-4</v>
      </c>
      <c r="AD105" s="33">
        <f t="shared" si="11"/>
        <v>1.7632370114982868E-5</v>
      </c>
      <c r="AE105" s="33">
        <f t="shared" si="12"/>
        <v>3.4571002886469491E-3</v>
      </c>
      <c r="AF105" s="33">
        <f t="shared" si="13"/>
        <v>2.7165528431001795E-4</v>
      </c>
      <c r="AG105" s="33">
        <f t="shared" si="14"/>
        <v>2.6669408193504929E-4</v>
      </c>
      <c r="AH105" s="33">
        <f t="shared" si="15"/>
        <v>1.7669725083703318E-3</v>
      </c>
      <c r="AI105" s="33">
        <f t="shared" si="16"/>
        <v>1.085167903537211E-4</v>
      </c>
      <c r="AJ105" s="33">
        <f t="shared" si="17"/>
        <v>2.6334181965086302E-4</v>
      </c>
      <c r="AK105" s="33">
        <f t="shared" si="18"/>
        <v>6.029254475068551E-5</v>
      </c>
      <c r="AL105" s="33">
        <f t="shared" si="19"/>
        <v>3.4864224252230251E-4</v>
      </c>
      <c r="AM105" s="33">
        <f t="shared" si="20"/>
        <v>1.3189082021922415E-4</v>
      </c>
      <c r="AN105" s="33">
        <f t="shared" si="21"/>
        <v>3.4348904560858477E-4</v>
      </c>
      <c r="AO105" s="33">
        <f t="shared" si="22"/>
        <v>3.2283547075213665E-4</v>
      </c>
      <c r="AP105" s="33">
        <f t="shared" si="23"/>
        <v>-1.4010951601247264E-5</v>
      </c>
      <c r="AQ105" s="33">
        <f t="shared" si="24"/>
        <v>2.7873010958927745E-3</v>
      </c>
      <c r="AR105" s="33">
        <f t="shared" si="25"/>
        <v>8.9521435701484574E-5</v>
      </c>
      <c r="AS105" s="55">
        <f>$G$2*AS104+(1-$G$2)*W104*W104</f>
        <v>1.1313006707153365E-4</v>
      </c>
      <c r="AT105" s="105"/>
      <c r="AU105" s="7">
        <v>45656</v>
      </c>
      <c r="AV105" s="4">
        <f>CovMatrix!$M$4^2*Y105
+CovMatrix!$M$5^2*AE105
+CovMatrix!$M$6^2*AJ105
+CovMatrix!$M$7^2*AN105
+CovMatrix!$M$8^2*AQ105
+CovMatrix!$M$9^2*AS105
+2*CovMatrix!$M$4*CovMatrix!$M$5*Z105
+2*CovMatrix!$M$4*CovMatrix!$M$6*AA105
+2*CovMatrix!$M$4*CovMatrix!$M$7*AB105
+2*CovMatrix!$M$4*CovMatrix!$M$8*AC105
+2*CovMatrix!$M$4*CovMatrix!$M$9*AD105
+2*CovMatrix!$M$5*CovMatrix!$M$6*AF105
+2*CovMatrix!$M$5*CovMatrix!$M$7*AG105
+2*CovMatrix!$M$5*CovMatrix!$M$8*AH105
+2*CovMatrix!$M$5*CovMatrix!$M$9*AI105
+2*CovMatrix!$M$6*CovMatrix!$M$7*AK105
+2*CovMatrix!$M$6*CovMatrix!$M$8*AL105
+2*CovMatrix!$M$6*CovMatrix!$M$9*AM105
+2*CovMatrix!$M$7*CovMatrix!$M$8*AO105
+2*CovMatrix!$M$7*CovMatrix!$M$9*AP105
+2*CovMatrix!$M$8*CovMatrix!$M$9*AR105</f>
        <v>6.2392233393941524E-4</v>
      </c>
      <c r="AW105" s="17">
        <f t="shared" si="4"/>
        <v>2.4978437379856555E-2</v>
      </c>
      <c r="AX105" s="18">
        <f>Param_VaR!$B$7*EWMA!AW105*returns_pnl[[#This Row],[port_mv]]</f>
        <v>7367.503248604884</v>
      </c>
      <c r="AY105" s="18">
        <f>returns_pnl[[#This Row],[daily_pnl_usd]]</f>
        <v>-2208.04</v>
      </c>
    </row>
    <row r="106" spans="1:51" x14ac:dyDescent="0.35">
      <c r="A106" s="7">
        <f>returns_pnl[[#This Row],[price_date]]</f>
        <v>45657</v>
      </c>
      <c r="B106" s="24">
        <f>returns_pnl[[#This Row],[portfolio_simple_return]]</f>
        <v>-7.7053419999999996E-3</v>
      </c>
      <c r="C106" s="4">
        <f t="shared" si="5"/>
        <v>5.5127582340435137E-4</v>
      </c>
      <c r="D106" s="17">
        <f t="shared" si="2"/>
        <v>2.3479263689569811E-2</v>
      </c>
      <c r="E106" s="17">
        <f t="shared" si="3"/>
        <v>0.37272175613706343</v>
      </c>
      <c r="F106" s="25">
        <f>Rolling_Vol!D106</f>
        <v>0.30145589439412546</v>
      </c>
      <c r="Q106" s="7">
        <v>45657</v>
      </c>
      <c r="R106" s="25">
        <v>-1.3475988E-2</v>
      </c>
      <c r="S106" s="17">
        <v>-1.5875711000000001E-2</v>
      </c>
      <c r="T106" s="17">
        <v>-1.8161640000000001E-3</v>
      </c>
      <c r="U106" s="17">
        <v>-2.3777529999999998E-3</v>
      </c>
      <c r="V106" s="17">
        <v>-1.0836468E-2</v>
      </c>
      <c r="W106" s="17">
        <v>2.3151819999999998E-3</v>
      </c>
      <c r="X106" s="32"/>
      <c r="Y106" s="33">
        <f t="shared" si="6"/>
        <v>5.500848551347865E-4</v>
      </c>
      <c r="Z106" s="33">
        <f t="shared" si="7"/>
        <v>2.0269384312492623E-4</v>
      </c>
      <c r="AA106" s="33">
        <f t="shared" si="8"/>
        <v>9.184843499634082E-5</v>
      </c>
      <c r="AB106" s="33">
        <f t="shared" si="9"/>
        <v>2.0595156911980411E-4</v>
      </c>
      <c r="AC106" s="33">
        <f t="shared" si="10"/>
        <v>3.7157635412274142E-4</v>
      </c>
      <c r="AD106" s="33">
        <f t="shared" si="11"/>
        <v>3.0430226291425429E-5</v>
      </c>
      <c r="AE106" s="33">
        <f t="shared" si="12"/>
        <v>3.2887573370291774E-3</v>
      </c>
      <c r="AF106" s="33">
        <f t="shared" si="13"/>
        <v>2.7427828068152092E-4</v>
      </c>
      <c r="AG106" s="33">
        <f t="shared" si="14"/>
        <v>2.6893540626021919E-4</v>
      </c>
      <c r="AH106" s="33">
        <f t="shared" si="15"/>
        <v>1.6873704112237873E-3</v>
      </c>
      <c r="AI106" s="33">
        <f t="shared" si="16"/>
        <v>1.1810434855085672E-4</v>
      </c>
      <c r="AJ106" s="33">
        <f t="shared" si="17"/>
        <v>2.5670266818837132E-4</v>
      </c>
      <c r="AK106" s="33">
        <f t="shared" si="18"/>
        <v>6.55074409968417E-5</v>
      </c>
      <c r="AL106" s="33">
        <f t="shared" si="19"/>
        <v>3.4051330409601337E-4</v>
      </c>
      <c r="AM106" s="33">
        <f t="shared" si="20"/>
        <v>1.3177159336149702E-4</v>
      </c>
      <c r="AN106" s="33">
        <f t="shared" si="21"/>
        <v>3.3139505141928274E-4</v>
      </c>
      <c r="AO106" s="33">
        <f t="shared" si="22"/>
        <v>3.157957697340713E-4</v>
      </c>
      <c r="AP106" s="33">
        <f t="shared" si="23"/>
        <v>-5.6558983815213804E-6</v>
      </c>
      <c r="AQ106" s="33">
        <f t="shared" si="24"/>
        <v>2.6379177820332633E-3</v>
      </c>
      <c r="AR106" s="33">
        <f t="shared" si="25"/>
        <v>9.5031173870294388E-5</v>
      </c>
      <c r="AS106" s="55">
        <f>$G$2*AS105+(1-$G$2)*W105*W105</f>
        <v>1.1297336555468067E-4</v>
      </c>
      <c r="AT106" s="105"/>
      <c r="AU106" s="7">
        <v>45657</v>
      </c>
      <c r="AV106" s="4">
        <f>CovMatrix!$M$4^2*Y106
+CovMatrix!$M$5^2*AE106
+CovMatrix!$M$6^2*AJ106
+CovMatrix!$M$7^2*AN106
+CovMatrix!$M$8^2*AQ106
+CovMatrix!$M$9^2*AS106
+2*CovMatrix!$M$4*CovMatrix!$M$5*Z106
+2*CovMatrix!$M$4*CovMatrix!$M$6*AA106
+2*CovMatrix!$M$4*CovMatrix!$M$7*AB106
+2*CovMatrix!$M$4*CovMatrix!$M$8*AC106
+2*CovMatrix!$M$4*CovMatrix!$M$9*AD106
+2*CovMatrix!$M$5*CovMatrix!$M$6*AF106
+2*CovMatrix!$M$5*CovMatrix!$M$7*AG106
+2*CovMatrix!$M$5*CovMatrix!$M$8*AH106
+2*CovMatrix!$M$5*CovMatrix!$M$9*AI106
+2*CovMatrix!$M$6*CovMatrix!$M$7*AK106
+2*CovMatrix!$M$6*CovMatrix!$M$8*AL106
+2*CovMatrix!$M$6*CovMatrix!$M$9*AM106
+2*CovMatrix!$M$7*CovMatrix!$M$8*AO106
+2*CovMatrix!$M$7*CovMatrix!$M$9*AP106
+2*CovMatrix!$M$8*CovMatrix!$M$9*AR106</f>
        <v>6.0683275916157298E-4</v>
      </c>
      <c r="AW106" s="17">
        <f t="shared" si="4"/>
        <v>2.4633975707578609E-2</v>
      </c>
      <c r="AX106" s="18">
        <f>Param_VaR!$B$7*EWMA!AW106*returns_pnl[[#This Row],[port_mv]]</f>
        <v>7209.9164519526648</v>
      </c>
      <c r="AY106" s="18">
        <f>returns_pnl[[#This Row],[daily_pnl_usd]]</f>
        <v>-976.95</v>
      </c>
    </row>
    <row r="107" spans="1:51" x14ac:dyDescent="0.35">
      <c r="A107" s="7">
        <f>returns_pnl[[#This Row],[price_date]]</f>
        <v>45659</v>
      </c>
      <c r="B107" s="24">
        <f>returns_pnl[[#This Row],[portfolio_simple_return]]</f>
        <v>7.5085220000000001E-3</v>
      </c>
      <c r="C107" s="4">
        <f t="shared" si="5"/>
        <v>5.2176161172030812E-4</v>
      </c>
      <c r="D107" s="17">
        <f t="shared" si="2"/>
        <v>2.2842101736055467E-2</v>
      </c>
      <c r="E107" s="17">
        <f t="shared" si="3"/>
        <v>0.36260712369383707</v>
      </c>
      <c r="F107" s="25">
        <f>Rolling_Vol!D107</f>
        <v>0.30156384070761061</v>
      </c>
      <c r="Q107" s="7">
        <v>45659</v>
      </c>
      <c r="R107" s="25">
        <v>-1.3246130000000001E-3</v>
      </c>
      <c r="S107" s="17">
        <v>6.0386499999999998E-4</v>
      </c>
      <c r="T107" s="17">
        <v>5.5257930000000002E-3</v>
      </c>
      <c r="U107" s="17">
        <v>7.8626939999999999E-3</v>
      </c>
      <c r="V107" s="17">
        <v>2.8157537E-2</v>
      </c>
      <c r="W107" s="17">
        <v>-5.1892170000000003E-3</v>
      </c>
      <c r="X107" s="32"/>
      <c r="Y107" s="33">
        <f t="shared" si="6"/>
        <v>5.2797589898126798E-4</v>
      </c>
      <c r="Z107" s="33">
        <f t="shared" si="7"/>
        <v>2.0336866599307874E-4</v>
      </c>
      <c r="AA107" s="33">
        <f t="shared" si="8"/>
        <v>8.7806005152762283E-5</v>
      </c>
      <c r="AB107" s="33">
        <f t="shared" si="9"/>
        <v>1.9551702922631368E-4</v>
      </c>
      <c r="AC107" s="33">
        <f t="shared" si="10"/>
        <v>3.5804369963919998E-4</v>
      </c>
      <c r="AD107" s="33">
        <f t="shared" si="11"/>
        <v>2.6732450822950942E-5</v>
      </c>
      <c r="AE107" s="33">
        <f t="shared" si="12"/>
        <v>3.1065541887927576E-3</v>
      </c>
      <c r="AF107" s="33">
        <f t="shared" si="13"/>
        <v>2.595515575281859E-4</v>
      </c>
      <c r="AG107" s="33">
        <f t="shared" si="14"/>
        <v>2.5506419305204901E-4</v>
      </c>
      <c r="AH107" s="33">
        <f t="shared" si="15"/>
        <v>1.5964503846040848E-3</v>
      </c>
      <c r="AI107" s="33">
        <f t="shared" si="16"/>
        <v>1.0881277801714119E-4</v>
      </c>
      <c r="AJ107" s="33">
        <f t="shared" si="17"/>
        <v>2.4149841519756278E-4</v>
      </c>
      <c r="AK107" s="33">
        <f t="shared" si="18"/>
        <v>6.183609790100071E-5</v>
      </c>
      <c r="AL107" s="33">
        <f t="shared" si="19"/>
        <v>3.2126335403437768E-4</v>
      </c>
      <c r="AM107" s="33">
        <f t="shared" si="20"/>
        <v>1.2361301274769633E-4</v>
      </c>
      <c r="AN107" s="33">
        <f t="shared" si="21"/>
        <v>3.1185057089386627E-4</v>
      </c>
      <c r="AO107" s="33">
        <f t="shared" si="22"/>
        <v>2.9839401020781122E-4</v>
      </c>
      <c r="AP107" s="33">
        <f t="shared" si="23"/>
        <v>-5.6468403353928575E-6</v>
      </c>
      <c r="AQ107" s="33">
        <f t="shared" si="24"/>
        <v>2.4866884574341686E-3</v>
      </c>
      <c r="AR107" s="33">
        <f t="shared" si="25"/>
        <v>8.782399969864616E-5</v>
      </c>
      <c r="AS107" s="55">
        <f>$G$2*AS106+(1-$G$2)*W106*W106</f>
        <v>1.0651656768298727E-4</v>
      </c>
      <c r="AT107" s="105"/>
      <c r="AU107" s="7">
        <v>45659</v>
      </c>
      <c r="AV107" s="4">
        <f>CovMatrix!$M$4^2*Y107
+CovMatrix!$M$5^2*AE107
+CovMatrix!$M$6^2*AJ107
+CovMatrix!$M$7^2*AN107
+CovMatrix!$M$8^2*AQ107
+CovMatrix!$M$9^2*AS107
+2*CovMatrix!$M$4*CovMatrix!$M$5*Z107
+2*CovMatrix!$M$4*CovMatrix!$M$6*AA107
+2*CovMatrix!$M$4*CovMatrix!$M$7*AB107
+2*CovMatrix!$M$4*CovMatrix!$M$8*AC107
+2*CovMatrix!$M$4*CovMatrix!$M$9*AD107
+2*CovMatrix!$M$5*CovMatrix!$M$6*AF107
+2*CovMatrix!$M$5*CovMatrix!$M$7*AG107
+2*CovMatrix!$M$5*CovMatrix!$M$8*AH107
+2*CovMatrix!$M$5*CovMatrix!$M$9*AI107
+2*CovMatrix!$M$6*CovMatrix!$M$7*AK107
+2*CovMatrix!$M$6*CovMatrix!$M$8*AL107
+2*CovMatrix!$M$6*CovMatrix!$M$9*AM107
+2*CovMatrix!$M$7*CovMatrix!$M$8*AO107
+2*CovMatrix!$M$7*CovMatrix!$M$9*AP107
+2*CovMatrix!$M$8*CovMatrix!$M$9*AR107</f>
        <v>5.7571472881288565E-4</v>
      </c>
      <c r="AW107" s="17">
        <f t="shared" si="4"/>
        <v>2.3994056114231409E-2</v>
      </c>
      <c r="AX107" s="18">
        <f>Param_VaR!$B$7*EWMA!AW107*returns_pnl[[#This Row],[port_mv]]</f>
        <v>7075.3531553555522</v>
      </c>
      <c r="AY107" s="18">
        <f>returns_pnl[[#This Row],[daily_pnl_usd]]</f>
        <v>944.66</v>
      </c>
    </row>
    <row r="108" spans="1:51" x14ac:dyDescent="0.35">
      <c r="A108" s="7">
        <f>returns_pnl[[#This Row],[price_date]]</f>
        <v>45660</v>
      </c>
      <c r="B108" s="24">
        <f>returns_pnl[[#This Row],[portfolio_simple_return]]</f>
        <v>1.8170368999999999E-2</v>
      </c>
      <c r="C108" s="4">
        <f t="shared" si="5"/>
        <v>4.9383858917455867E-4</v>
      </c>
      <c r="D108" s="17">
        <f t="shared" si="2"/>
        <v>2.2222479366050915E-2</v>
      </c>
      <c r="E108" s="17">
        <f t="shared" si="3"/>
        <v>0.35277092350701011</v>
      </c>
      <c r="F108" s="25">
        <f>Rolling_Vol!D108</f>
        <v>0.30325120455518623</v>
      </c>
      <c r="Q108" s="7">
        <v>45660</v>
      </c>
      <c r="R108" s="25">
        <v>3.9293707999999997E-2</v>
      </c>
      <c r="S108" s="17">
        <v>2.4571079999999999E-3</v>
      </c>
      <c r="T108" s="17">
        <v>1.5581543E-2</v>
      </c>
      <c r="U108" s="17">
        <v>5.0252550000000002E-3</v>
      </c>
      <c r="V108" s="17">
        <v>4.0683338999999999E-2</v>
      </c>
      <c r="W108" s="17">
        <v>1.6221370000000001E-3</v>
      </c>
      <c r="X108" s="32"/>
      <c r="Y108" s="33">
        <f t="shared" si="6"/>
        <v>4.9640262101837795E-4</v>
      </c>
      <c r="Z108" s="33">
        <f t="shared" si="7"/>
        <v>1.9111855278773933E-4</v>
      </c>
      <c r="AA108" s="33">
        <f t="shared" si="8"/>
        <v>8.2098472609010004E-5</v>
      </c>
      <c r="AB108" s="33">
        <f t="shared" si="9"/>
        <v>1.8316110587148954E-4</v>
      </c>
      <c r="AC108" s="33">
        <f t="shared" si="10"/>
        <v>3.3432320728735707E-4</v>
      </c>
      <c r="AD108" s="33">
        <f t="shared" si="11"/>
        <v>2.5540926031455144E-5</v>
      </c>
      <c r="AE108" s="33">
        <f t="shared" si="12"/>
        <v>2.9201828166414857E-3</v>
      </c>
      <c r="AF108" s="33">
        <f t="shared" si="13"/>
        <v>2.4417867405589146E-4</v>
      </c>
      <c r="AG108" s="33">
        <f t="shared" si="14"/>
        <v>2.4004522181166464E-4</v>
      </c>
      <c r="AH108" s="33">
        <f t="shared" si="15"/>
        <v>1.5016835625926701E-3</v>
      </c>
      <c r="AI108" s="33">
        <f t="shared" si="16"/>
        <v>1.0209599614469041E-4</v>
      </c>
      <c r="AJ108" s="33">
        <f t="shared" si="17"/>
        <v>2.2884057358243996E-4</v>
      </c>
      <c r="AK108" s="33">
        <f t="shared" si="18"/>
        <v>6.0732789194921186E-5</v>
      </c>
      <c r="AL108" s="33">
        <f t="shared" si="19"/>
        <v>3.1132311604342548E-4</v>
      </c>
      <c r="AM108" s="33">
        <f t="shared" si="20"/>
        <v>1.1447575964438967E-4</v>
      </c>
      <c r="AN108" s="33">
        <f t="shared" si="21"/>
        <v>2.9684885405649247E-4</v>
      </c>
      <c r="AO108" s="33">
        <f t="shared" si="22"/>
        <v>2.9377401542882327E-4</v>
      </c>
      <c r="AP108" s="33">
        <f t="shared" si="23"/>
        <v>-7.7561034375051686E-6</v>
      </c>
      <c r="AQ108" s="33">
        <f t="shared" si="24"/>
        <v>2.3850579633825004E-3</v>
      </c>
      <c r="AR108" s="33">
        <f t="shared" si="25"/>
        <v>7.3787625536015635E-5</v>
      </c>
      <c r="AS108" s="55">
        <f>$G$2*AS107+(1-$G$2)*W107*W107</f>
        <v>1.0174125200639337E-4</v>
      </c>
      <c r="AT108" s="105"/>
      <c r="AU108" s="7">
        <v>45660</v>
      </c>
      <c r="AV108" s="4">
        <f>CovMatrix!$M$4^2*Y108
+CovMatrix!$M$5^2*AE108
+CovMatrix!$M$6^2*AJ108
+CovMatrix!$M$7^2*AN108
+CovMatrix!$M$8^2*AQ108
+CovMatrix!$M$9^2*AS108
+2*CovMatrix!$M$4*CovMatrix!$M$5*Z108
+2*CovMatrix!$M$4*CovMatrix!$M$6*AA108
+2*CovMatrix!$M$4*CovMatrix!$M$7*AB108
+2*CovMatrix!$M$4*CovMatrix!$M$8*AC108
+2*CovMatrix!$M$4*CovMatrix!$M$9*AD108
+2*CovMatrix!$M$5*CovMatrix!$M$6*AF108
+2*CovMatrix!$M$5*CovMatrix!$M$7*AG108
+2*CovMatrix!$M$5*CovMatrix!$M$8*AH108
+2*CovMatrix!$M$5*CovMatrix!$M$9*AI108
+2*CovMatrix!$M$6*CovMatrix!$M$7*AK108
+2*CovMatrix!$M$6*CovMatrix!$M$8*AL108
+2*CovMatrix!$M$6*CovMatrix!$M$9*AM108
+2*CovMatrix!$M$7*CovMatrix!$M$8*AO108
+2*CovMatrix!$M$7*CovMatrix!$M$9*AP108
+2*CovMatrix!$M$8*CovMatrix!$M$9*AR108</f>
        <v>5.4400797433389438E-4</v>
      </c>
      <c r="AW108" s="17">
        <f t="shared" si="4"/>
        <v>2.3323978527127278E-2</v>
      </c>
      <c r="AX108" s="18">
        <f>Param_VaR!$B$7*EWMA!AW108*returns_pnl[[#This Row],[port_mv]]</f>
        <v>7002.7325262403665</v>
      </c>
      <c r="AY108" s="18">
        <f>returns_pnl[[#This Row],[daily_pnl_usd]]</f>
        <v>2303.21</v>
      </c>
    </row>
    <row r="109" spans="1:51" x14ac:dyDescent="0.35">
      <c r="A109" s="7">
        <f>returns_pnl[[#This Row],[price_date]]</f>
        <v>45663</v>
      </c>
      <c r="B109" s="24">
        <f>returns_pnl[[#This Row],[portfolio_simple_return]]</f>
        <v>5.0067569999999997E-3</v>
      </c>
      <c r="C109" s="4">
        <f t="shared" si="5"/>
        <v>4.8401801239985481E-4</v>
      </c>
      <c r="D109" s="17">
        <f t="shared" si="2"/>
        <v>2.2000409368915272E-2</v>
      </c>
      <c r="E109" s="17">
        <f t="shared" si="3"/>
        <v>0.34924567159059172</v>
      </c>
      <c r="F109" s="25">
        <f>Rolling_Vol!D109</f>
        <v>0.30320188462411024</v>
      </c>
      <c r="Q109" s="7">
        <v>45663</v>
      </c>
      <c r="R109" s="25">
        <v>3.3341309999999999E-2</v>
      </c>
      <c r="S109" s="17">
        <v>1.6598581000000001E-2</v>
      </c>
      <c r="T109" s="17">
        <v>-3.9593509999999998E-3</v>
      </c>
      <c r="U109" s="17">
        <v>-2.1586230000000001E-2</v>
      </c>
      <c r="V109" s="17">
        <v>7.0231850000000004E-3</v>
      </c>
      <c r="W109" s="17">
        <v>-5.9382050000000002E-3</v>
      </c>
      <c r="X109" s="32"/>
      <c r="Y109" s="33">
        <f t="shared" si="6"/>
        <v>5.5925819306063115E-4</v>
      </c>
      <c r="Z109" s="33">
        <f t="shared" si="7"/>
        <v>1.8544437267706279E-4</v>
      </c>
      <c r="AA109" s="33">
        <f t="shared" si="8"/>
        <v>1.1390796030235606E-4</v>
      </c>
      <c r="AB109" s="33">
        <f t="shared" si="9"/>
        <v>1.8401909367493256E-4</v>
      </c>
      <c r="AC109" s="33">
        <f t="shared" si="10"/>
        <v>4.1017976943797643E-4</v>
      </c>
      <c r="AD109" s="33">
        <f t="shared" si="11"/>
        <v>2.7832857126407597E-5</v>
      </c>
      <c r="AE109" s="33">
        <f t="shared" si="12"/>
        <v>2.7453340904264162E-3</v>
      </c>
      <c r="AF109" s="33">
        <f t="shared" si="13"/>
        <v>2.318250856499966E-4</v>
      </c>
      <c r="AG109" s="33">
        <f t="shared" si="14"/>
        <v>2.2638336415871716E-4</v>
      </c>
      <c r="AH109" s="33">
        <f t="shared" si="15"/>
        <v>1.4175803503005265E-3</v>
      </c>
      <c r="AI109" s="33">
        <f t="shared" si="16"/>
        <v>9.6209382323996734E-5</v>
      </c>
      <c r="AJ109" s="33">
        <f t="shared" si="17"/>
        <v>2.2967720810314449E-4</v>
      </c>
      <c r="AK109" s="33">
        <f t="shared" si="18"/>
        <v>6.1786895455333819E-5</v>
      </c>
      <c r="AL109" s="33">
        <f t="shared" si="19"/>
        <v>3.3067828084154462E-4</v>
      </c>
      <c r="AM109" s="33">
        <f t="shared" si="20"/>
        <v>1.0912373791076975E-4</v>
      </c>
      <c r="AN109" s="33">
        <f t="shared" si="21"/>
        <v>2.8055311408200438E-4</v>
      </c>
      <c r="AO109" s="33">
        <f t="shared" si="22"/>
        <v>2.8841422366668052E-4</v>
      </c>
      <c r="AP109" s="33">
        <f t="shared" si="23"/>
        <v>-6.8016381070587575E-6</v>
      </c>
      <c r="AQ109" s="33">
        <f t="shared" si="24"/>
        <v>2.3412625299108853E-3</v>
      </c>
      <c r="AR109" s="33">
        <f t="shared" si="25"/>
        <v>7.3320004972381281E-5</v>
      </c>
      <c r="AS109" s="55">
        <f>$G$2*AS108+(1-$G$2)*W108*W108</f>
        <v>9.5794656592815909E-5</v>
      </c>
      <c r="AT109" s="105"/>
      <c r="AU109" s="7">
        <v>45663</v>
      </c>
      <c r="AV109" s="4">
        <f>CovMatrix!$M$4^2*Y109
+CovMatrix!$M$5^2*AE109
+CovMatrix!$M$6^2*AJ109
+CovMatrix!$M$7^2*AN109
+CovMatrix!$M$8^2*AQ109
+CovMatrix!$M$9^2*AS109
+2*CovMatrix!$M$4*CovMatrix!$M$5*Z109
+2*CovMatrix!$M$4*CovMatrix!$M$6*AA109
+2*CovMatrix!$M$4*CovMatrix!$M$7*AB109
+2*CovMatrix!$M$4*CovMatrix!$M$8*AC109
+2*CovMatrix!$M$4*CovMatrix!$M$9*AD109
+2*CovMatrix!$M$5*CovMatrix!$M$6*AF109
+2*CovMatrix!$M$5*CovMatrix!$M$7*AG109
+2*CovMatrix!$M$5*CovMatrix!$M$8*AH109
+2*CovMatrix!$M$5*CovMatrix!$M$9*AI109
+2*CovMatrix!$M$6*CovMatrix!$M$7*AK109
+2*CovMatrix!$M$6*CovMatrix!$M$8*AL109
+2*CovMatrix!$M$6*CovMatrix!$M$9*AM109
+2*CovMatrix!$M$7*CovMatrix!$M$8*AO109
+2*CovMatrix!$M$7*CovMatrix!$M$9*AP109
+2*CovMatrix!$M$8*CovMatrix!$M$9*AR109</f>
        <v>5.4158815977615885E-4</v>
      </c>
      <c r="AW109" s="17">
        <f t="shared" si="4"/>
        <v>2.3272046746604796E-2</v>
      </c>
      <c r="AX109" s="18">
        <f>Param_VaR!$B$7*EWMA!AW109*returns_pnl[[#This Row],[port_mv]]</f>
        <v>7022.1235771582669</v>
      </c>
      <c r="AY109" s="18">
        <f>returns_pnl[[#This Row],[daily_pnl_usd]]</f>
        <v>646.16999999999996</v>
      </c>
    </row>
    <row r="110" spans="1:51" x14ac:dyDescent="0.35">
      <c r="A110" s="7">
        <f>returns_pnl[[#This Row],[price_date]]</f>
        <v>45664</v>
      </c>
      <c r="B110" s="24">
        <f>returns_pnl[[#This Row],[portfolio_simple_return]]</f>
        <v>-1.3914418E-2</v>
      </c>
      <c r="C110" s="4">
        <f t="shared" si="5"/>
        <v>4.5648098859528646E-4</v>
      </c>
      <c r="D110" s="17">
        <f t="shared" si="2"/>
        <v>2.1365415713139928E-2</v>
      </c>
      <c r="E110" s="17">
        <f t="shared" si="3"/>
        <v>0.33916545980687984</v>
      </c>
      <c r="F110" s="25">
        <f>Rolling_Vol!D110</f>
        <v>0.30393885938042164</v>
      </c>
      <c r="Q110" s="7">
        <v>45664</v>
      </c>
      <c r="R110" s="25">
        <v>-1.7136241E-2</v>
      </c>
      <c r="S110" s="17">
        <v>-3.2866630000000001E-2</v>
      </c>
      <c r="T110" s="17">
        <v>4.6376000000000002E-4</v>
      </c>
      <c r="U110" s="17">
        <v>1.0704483000000001E-2</v>
      </c>
      <c r="V110" s="17">
        <v>-2.3359382000000001E-2</v>
      </c>
      <c r="W110" s="17">
        <v>-4.3764379999999999E-3</v>
      </c>
      <c r="X110" s="32"/>
      <c r="Y110" s="33">
        <f t="shared" si="6"/>
        <v>5.9240127862795924E-4</v>
      </c>
      <c r="Z110" s="33">
        <f t="shared" si="7"/>
        <v>2.0752281639730563E-4</v>
      </c>
      <c r="AA110" s="33">
        <f t="shared" si="8"/>
        <v>9.9152885738826077E-5</v>
      </c>
      <c r="AB110" s="33">
        <f t="shared" si="9"/>
        <v>1.2979515688475856E-4</v>
      </c>
      <c r="AC110" s="33">
        <f t="shared" si="10"/>
        <v>3.9961871456803882E-4</v>
      </c>
      <c r="AD110" s="33">
        <f t="shared" si="11"/>
        <v>1.4283633673910128E-5</v>
      </c>
      <c r="AE110" s="33">
        <f t="shared" si="12"/>
        <v>2.5971448184736448E-3</v>
      </c>
      <c r="AF110" s="33">
        <f t="shared" si="13"/>
        <v>2.1397240401414093E-4</v>
      </c>
      <c r="AG110" s="33">
        <f t="shared" si="14"/>
        <v>1.913023150808163E-4</v>
      </c>
      <c r="AH110" s="33">
        <f t="shared" si="15"/>
        <v>1.3395200235885238E-3</v>
      </c>
      <c r="AI110" s="33">
        <f t="shared" si="16"/>
        <v>8.4522872783330622E-5</v>
      </c>
      <c r="AJ110" s="33">
        <f t="shared" si="17"/>
        <v>2.1683716323742786E-4</v>
      </c>
      <c r="AK110" s="33">
        <f t="shared" si="18"/>
        <v>6.3207729408217589E-5</v>
      </c>
      <c r="AL110" s="33">
        <f t="shared" si="19"/>
        <v>3.0916914871787583E-4</v>
      </c>
      <c r="AM110" s="33">
        <f t="shared" si="20"/>
        <v>1.0398699991042086E-4</v>
      </c>
      <c r="AN110" s="33">
        <f t="shared" si="21"/>
        <v>2.9167784677385812E-4</v>
      </c>
      <c r="AO110" s="33">
        <f t="shared" si="22"/>
        <v>2.6201312504212668E-4</v>
      </c>
      <c r="AP110" s="33">
        <f t="shared" si="23"/>
        <v>1.2974677143937774E-6</v>
      </c>
      <c r="AQ110" s="33">
        <f t="shared" si="24"/>
        <v>2.2037462857688859E-3</v>
      </c>
      <c r="AR110" s="33">
        <f t="shared" si="25"/>
        <v>6.6418497937062906E-5</v>
      </c>
      <c r="AS110" s="55">
        <f>$G$2*AS109+(1-$G$2)*W109*W109</f>
        <v>9.2162713914568443E-5</v>
      </c>
      <c r="AT110" s="105"/>
      <c r="AU110" s="7">
        <v>45664</v>
      </c>
      <c r="AV110" s="4">
        <f>CovMatrix!$M$4^2*Y110
+CovMatrix!$M$5^2*AE110
+CovMatrix!$M$6^2*AJ110
+CovMatrix!$M$7^2*AN110
+CovMatrix!$M$8^2*AQ110
+CovMatrix!$M$9^2*AS110
+2*CovMatrix!$M$4*CovMatrix!$M$5*Z110
+2*CovMatrix!$M$4*CovMatrix!$M$6*AA110
+2*CovMatrix!$M$4*CovMatrix!$M$7*AB110
+2*CovMatrix!$M$4*CovMatrix!$M$8*AC110
+2*CovMatrix!$M$4*CovMatrix!$M$9*AD110
+2*CovMatrix!$M$5*CovMatrix!$M$6*AF110
+2*CovMatrix!$M$5*CovMatrix!$M$7*AG110
+2*CovMatrix!$M$5*CovMatrix!$M$8*AH110
+2*CovMatrix!$M$5*CovMatrix!$M$9*AI110
+2*CovMatrix!$M$6*CovMatrix!$M$7*AK110
+2*CovMatrix!$M$6*CovMatrix!$M$8*AL110
+2*CovMatrix!$M$6*CovMatrix!$M$9*AM110
+2*CovMatrix!$M$7*CovMatrix!$M$8*AO110
+2*CovMatrix!$M$7*CovMatrix!$M$9*AP110
+2*CovMatrix!$M$8*CovMatrix!$M$9*AR110</f>
        <v>5.1584655637950348E-4</v>
      </c>
      <c r="AW110" s="17">
        <f t="shared" si="4"/>
        <v>2.2712255642703204E-2</v>
      </c>
      <c r="AX110" s="18">
        <f>Param_VaR!$B$7*EWMA!AW110*returns_pnl[[#This Row],[port_mv]]</f>
        <v>6757.8533672680533</v>
      </c>
      <c r="AY110" s="18">
        <f>returns_pnl[[#This Row],[daily_pnl_usd]]</f>
        <v>-1804.78</v>
      </c>
    </row>
    <row r="111" spans="1:51" x14ac:dyDescent="0.35">
      <c r="A111" s="7">
        <f>returns_pnl[[#This Row],[price_date]]</f>
        <v>45665</v>
      </c>
      <c r="B111" s="24">
        <f>returns_pnl[[#This Row],[portfolio_simple_return]]</f>
        <v>2.3828590000000002E-3</v>
      </c>
      <c r="C111" s="4">
        <f t="shared" si="5"/>
        <v>4.4070879097629271E-4</v>
      </c>
      <c r="D111" s="17">
        <f t="shared" si="2"/>
        <v>2.0993065306817219E-2</v>
      </c>
      <c r="E111" s="17">
        <f t="shared" si="3"/>
        <v>0.33325458035265737</v>
      </c>
      <c r="F111" s="25">
        <f>Rolling_Vol!D111</f>
        <v>0.30341611529382517</v>
      </c>
      <c r="Q111" s="7">
        <v>45665</v>
      </c>
      <c r="R111" s="25">
        <v>-4.3116311999999997E-2</v>
      </c>
      <c r="S111" s="17">
        <v>2.9303710000000002E-3</v>
      </c>
      <c r="T111" s="17">
        <v>2.7481620000000002E-3</v>
      </c>
      <c r="U111" s="17">
        <v>1.8013939999999999E-2</v>
      </c>
      <c r="V111" s="17">
        <v>1.7207262000000001E-2</v>
      </c>
      <c r="W111" s="17">
        <v>2.9839250000000001E-3</v>
      </c>
      <c r="X111" s="32"/>
      <c r="Y111" s="33">
        <f t="shared" si="6"/>
        <v>5.7447624724688657E-4</v>
      </c>
      <c r="Z111" s="33">
        <f t="shared" si="7"/>
        <v>2.2886407696573712E-4</v>
      </c>
      <c r="AA111" s="33">
        <f t="shared" si="8"/>
        <v>9.272688640692691E-5</v>
      </c>
      <c r="AB111" s="33">
        <f t="shared" si="9"/>
        <v>1.1100137144356885E-4</v>
      </c>
      <c r="AC111" s="33">
        <f t="shared" si="10"/>
        <v>3.9965911166774023E-4</v>
      </c>
      <c r="AD111" s="33">
        <f t="shared" si="11"/>
        <v>1.7926357430849001E-5</v>
      </c>
      <c r="AE111" s="33">
        <f t="shared" si="12"/>
        <v>2.5061290514186399E-3</v>
      </c>
      <c r="AF111" s="33">
        <f t="shared" si="13"/>
        <v>2.0021952607356447E-4</v>
      </c>
      <c r="AG111" s="33">
        <f t="shared" si="14"/>
        <v>1.5871495924982989E-4</v>
      </c>
      <c r="AH111" s="33">
        <f t="shared" si="15"/>
        <v>1.3052134720865718E-3</v>
      </c>
      <c r="AI111" s="33">
        <f t="shared" si="16"/>
        <v>8.8081826524167182E-5</v>
      </c>
      <c r="AJ111" s="33">
        <f t="shared" si="17"/>
        <v>2.0383983784343817E-4</v>
      </c>
      <c r="AK111" s="33">
        <f t="shared" si="18"/>
        <v>5.9713124305889335E-5</v>
      </c>
      <c r="AL111" s="33">
        <f t="shared" si="19"/>
        <v>2.8996901097502411E-4</v>
      </c>
      <c r="AM111" s="33">
        <f t="shared" si="20"/>
        <v>9.7626002902582814E-5</v>
      </c>
      <c r="AN111" s="33">
        <f t="shared" si="21"/>
        <v>2.81052333345264E-4</v>
      </c>
      <c r="AO111" s="33">
        <f t="shared" si="22"/>
        <v>2.3128933108902873E-4</v>
      </c>
      <c r="AP111" s="33">
        <f t="shared" si="23"/>
        <v>-1.5912307187630919E-6</v>
      </c>
      <c r="AQ111" s="33">
        <f t="shared" si="24"/>
        <v>2.104261152268068E-3</v>
      </c>
      <c r="AR111" s="33">
        <f t="shared" si="25"/>
        <v>6.8567241283318083E-5</v>
      </c>
      <c r="AS111" s="55">
        <f>$G$2*AS110+(1-$G$2)*W110*W110</f>
        <v>8.7782143653764971E-5</v>
      </c>
      <c r="AT111" s="105"/>
      <c r="AU111" s="7">
        <v>45665</v>
      </c>
      <c r="AV111" s="4">
        <f>CovMatrix!$M$4^2*Y111
+CovMatrix!$M$5^2*AE111
+CovMatrix!$M$6^2*AJ111
+CovMatrix!$M$7^2*AN111
+CovMatrix!$M$8^2*AQ111
+CovMatrix!$M$9^2*AS111
+2*CovMatrix!$M$4*CovMatrix!$M$5*Z111
+2*CovMatrix!$M$4*CovMatrix!$M$6*AA111
+2*CovMatrix!$M$4*CovMatrix!$M$7*AB111
+2*CovMatrix!$M$4*CovMatrix!$M$8*AC111
+2*CovMatrix!$M$4*CovMatrix!$M$9*AD111
+2*CovMatrix!$M$5*CovMatrix!$M$6*AF111
+2*CovMatrix!$M$5*CovMatrix!$M$7*AG111
+2*CovMatrix!$M$5*CovMatrix!$M$8*AH111
+2*CovMatrix!$M$5*CovMatrix!$M$9*AI111
+2*CovMatrix!$M$6*CovMatrix!$M$7*AK111
+2*CovMatrix!$M$6*CovMatrix!$M$8*AL111
+2*CovMatrix!$M$6*CovMatrix!$M$9*AM111
+2*CovMatrix!$M$7*CovMatrix!$M$8*AO111
+2*CovMatrix!$M$7*CovMatrix!$M$9*AP111
+2*CovMatrix!$M$8*CovMatrix!$M$9*AR111</f>
        <v>4.9958804222532938E-4</v>
      </c>
      <c r="AW111" s="17">
        <f t="shared" si="4"/>
        <v>2.2351466220928984E-2</v>
      </c>
      <c r="AX111" s="18">
        <f>Param_VaR!$B$7*EWMA!AW111*returns_pnl[[#This Row],[port_mv]]</f>
        <v>6666.350519974646</v>
      </c>
      <c r="AY111" s="18">
        <f>returns_pnl[[#This Row],[daily_pnl_usd]]</f>
        <v>304.77</v>
      </c>
    </row>
    <row r="112" spans="1:51" x14ac:dyDescent="0.35">
      <c r="A112" s="7">
        <f>returns_pnl[[#This Row],[price_date]]</f>
        <v>45667</v>
      </c>
      <c r="B112" s="24">
        <f>returns_pnl[[#This Row],[portfolio_simple_return]]</f>
        <v>-2.3574296000000002E-2</v>
      </c>
      <c r="C112" s="4">
        <f t="shared" si="5"/>
        <v>4.14606944538548E-4</v>
      </c>
      <c r="D112" s="17">
        <f t="shared" si="2"/>
        <v>2.0361899335242475E-2</v>
      </c>
      <c r="E112" s="17">
        <f t="shared" si="3"/>
        <v>0.323235131171898</v>
      </c>
      <c r="F112" s="25">
        <f>Rolling_Vol!D112</f>
        <v>0.30759544029321106</v>
      </c>
      <c r="Q112" s="7">
        <v>45667</v>
      </c>
      <c r="R112" s="25">
        <v>-4.7603413999999997E-2</v>
      </c>
      <c r="S112" s="17">
        <v>-2.1804543999999999E-2</v>
      </c>
      <c r="T112" s="17">
        <v>-3.1533762999999999E-2</v>
      </c>
      <c r="U112" s="17">
        <v>1.6107314000000001E-2</v>
      </c>
      <c r="V112" s="17">
        <v>-3.3071133000000003E-2</v>
      </c>
      <c r="W112" s="17">
        <v>-1.5642994E-2</v>
      </c>
      <c r="X112" s="32"/>
      <c r="Y112" s="33">
        <f t="shared" si="6"/>
        <v>6.5154865404095405E-4</v>
      </c>
      <c r="Z112" s="33">
        <f t="shared" si="7"/>
        <v>2.0755142492908776E-4</v>
      </c>
      <c r="AA112" s="33">
        <f t="shared" si="8"/>
        <v>8.0053836609398634E-5</v>
      </c>
      <c r="AB112" s="33">
        <f t="shared" si="9"/>
        <v>5.7739609713597872E-5</v>
      </c>
      <c r="AC112" s="33">
        <f t="shared" si="10"/>
        <v>3.3116474434421111E-4</v>
      </c>
      <c r="AD112" s="33">
        <f t="shared" si="11"/>
        <v>9.1314255079220536E-6</v>
      </c>
      <c r="AE112" s="33">
        <f t="shared" si="12"/>
        <v>2.3562765327853801E-3</v>
      </c>
      <c r="AF112" s="33">
        <f t="shared" si="13"/>
        <v>1.8868954256283669E-4</v>
      </c>
      <c r="AG112" s="33">
        <f t="shared" si="14"/>
        <v>1.5235931333714448E-4</v>
      </c>
      <c r="AH112" s="33">
        <f t="shared" si="15"/>
        <v>1.2299260834546296E-3</v>
      </c>
      <c r="AI112" s="33">
        <f t="shared" si="16"/>
        <v>8.3321557369887641E-5</v>
      </c>
      <c r="AJ112" s="33">
        <f t="shared" si="17"/>
        <v>1.9206259123552653E-4</v>
      </c>
      <c r="AK112" s="33">
        <f t="shared" si="18"/>
        <v>5.910065037023278E-5</v>
      </c>
      <c r="AL112" s="33">
        <f t="shared" si="19"/>
        <v>2.7540817092966928E-4</v>
      </c>
      <c r="AM112" s="33">
        <f t="shared" si="20"/>
        <v>9.2260461286178852E-5</v>
      </c>
      <c r="AN112" s="33">
        <f t="shared" si="21"/>
        <v>2.8365931540396414E-4</v>
      </c>
      <c r="AO112" s="33">
        <f t="shared" si="22"/>
        <v>2.3601020633762381E-4</v>
      </c>
      <c r="AP112" s="33">
        <f t="shared" si="23"/>
        <v>1.7293778792326967E-6</v>
      </c>
      <c r="AQ112" s="33">
        <f t="shared" si="24"/>
        <v>1.9957708750641826E-3</v>
      </c>
      <c r="AR112" s="33">
        <f t="shared" si="25"/>
        <v>6.7533917562119999E-5</v>
      </c>
      <c r="AS112" s="55">
        <f>$G$2*AS111+(1-$G$2)*W111*W111</f>
        <v>8.3049443538876563E-5</v>
      </c>
      <c r="AT112" s="105"/>
      <c r="AU112" s="7">
        <v>45667</v>
      </c>
      <c r="AV112" s="4">
        <f>CovMatrix!$M$4^2*Y112
+CovMatrix!$M$5^2*AE112
+CovMatrix!$M$6^2*AJ112
+CovMatrix!$M$7^2*AN112
+CovMatrix!$M$8^2*AQ112
+CovMatrix!$M$9^2*AS112
+2*CovMatrix!$M$4*CovMatrix!$M$5*Z112
+2*CovMatrix!$M$4*CovMatrix!$M$6*AA112
+2*CovMatrix!$M$4*CovMatrix!$M$7*AB112
+2*CovMatrix!$M$4*CovMatrix!$M$8*AC112
+2*CovMatrix!$M$4*CovMatrix!$M$9*AD112
+2*CovMatrix!$M$5*CovMatrix!$M$6*AF112
+2*CovMatrix!$M$5*CovMatrix!$M$7*AG112
+2*CovMatrix!$M$5*CovMatrix!$M$8*AH112
+2*CovMatrix!$M$5*CovMatrix!$M$9*AI112
+2*CovMatrix!$M$6*CovMatrix!$M$7*AK112
+2*CovMatrix!$M$6*CovMatrix!$M$8*AL112
+2*CovMatrix!$M$6*CovMatrix!$M$9*AM112
+2*CovMatrix!$M$7*CovMatrix!$M$8*AO112
+2*CovMatrix!$M$7*CovMatrix!$M$9*AP112
+2*CovMatrix!$M$8*CovMatrix!$M$9*AR112</f>
        <v>4.7098283901063083E-4</v>
      </c>
      <c r="AW112" s="17">
        <f t="shared" si="4"/>
        <v>2.1702139042284078E-2</v>
      </c>
      <c r="AX112" s="18">
        <f>Param_VaR!$B$7*EWMA!AW112*returns_pnl[[#This Row],[port_mv]]</f>
        <v>6320.0988835292828</v>
      </c>
      <c r="AY112" s="18">
        <f>returns_pnl[[#This Row],[daily_pnl_usd]]</f>
        <v>-3022.36</v>
      </c>
    </row>
    <row r="113" spans="1:51" x14ac:dyDescent="0.35">
      <c r="A113" s="7">
        <f>returns_pnl[[#This Row],[price_date]]</f>
        <v>45670</v>
      </c>
      <c r="B113" s="24">
        <f>returns_pnl[[#This Row],[portfolio_simple_return]]</f>
        <v>5.1301539999999996E-3</v>
      </c>
      <c r="C113" s="4">
        <f t="shared" si="5"/>
        <v>4.2307537377997206E-4</v>
      </c>
      <c r="D113" s="17">
        <f t="shared" si="2"/>
        <v>2.0568796118878033E-2</v>
      </c>
      <c r="E113" s="17">
        <f t="shared" si="3"/>
        <v>0.32651951579125094</v>
      </c>
      <c r="F113" s="25">
        <f>Rolling_Vol!D113</f>
        <v>0.30587866907416827</v>
      </c>
      <c r="Q113" s="7">
        <v>45670</v>
      </c>
      <c r="R113" s="25">
        <v>1.1030679E-2</v>
      </c>
      <c r="S113" s="17">
        <v>4.3689540000000004E-3</v>
      </c>
      <c r="T113" s="17">
        <v>1.268326E-2</v>
      </c>
      <c r="U113" s="17">
        <v>-3.025378E-3</v>
      </c>
      <c r="V113" s="17">
        <v>7.2603219999999996E-3</v>
      </c>
      <c r="W113" s="17">
        <v>-2.5673520000000002E-3</v>
      </c>
      <c r="X113" s="32"/>
      <c r="Y113" s="33">
        <f t="shared" si="6"/>
        <v>7.4842083626582066E-4</v>
      </c>
      <c r="Z113" s="33">
        <f t="shared" si="7"/>
        <v>2.5737658354013551E-4</v>
      </c>
      <c r="AA113" s="33">
        <f t="shared" si="8"/>
        <v>1.653174929168477E-4</v>
      </c>
      <c r="AB113" s="33">
        <f t="shared" si="9"/>
        <v>8.2694449245821944E-6</v>
      </c>
      <c r="AC113" s="33">
        <f t="shared" si="10"/>
        <v>4.0575278982244226E-4</v>
      </c>
      <c r="AD113" s="33">
        <f t="shared" si="11"/>
        <v>5.3263135152337728E-5</v>
      </c>
      <c r="AE113" s="33">
        <f t="shared" si="12"/>
        <v>2.2434262291611334E-3</v>
      </c>
      <c r="AF113" s="33">
        <f t="shared" si="13"/>
        <v>2.1862292937821083E-4</v>
      </c>
      <c r="AG113" s="33">
        <f t="shared" si="14"/>
        <v>1.2214499632682684E-4</v>
      </c>
      <c r="AH113" s="33">
        <f t="shared" si="15"/>
        <v>1.1993965769250528E-3</v>
      </c>
      <c r="AI113" s="33">
        <f t="shared" si="16"/>
        <v>9.878756498557856E-5</v>
      </c>
      <c r="AJ113" s="33">
        <f t="shared" si="17"/>
        <v>2.4020152829780513E-4</v>
      </c>
      <c r="AK113" s="33">
        <f t="shared" si="18"/>
        <v>2.507915801346386E-5</v>
      </c>
      <c r="AL113" s="33">
        <f t="shared" si="19"/>
        <v>3.2145511688369793E-4</v>
      </c>
      <c r="AM113" s="33">
        <f t="shared" si="20"/>
        <v>1.1632178153339346E-4</v>
      </c>
      <c r="AN113" s="33">
        <f t="shared" si="21"/>
        <v>2.8220649033740204E-4</v>
      </c>
      <c r="AO113" s="33">
        <f t="shared" si="22"/>
        <v>1.8988836654336061E-4</v>
      </c>
      <c r="AP113" s="33">
        <f t="shared" si="23"/>
        <v>-1.3492381769008241E-5</v>
      </c>
      <c r="AQ113" s="33">
        <f t="shared" si="24"/>
        <v>1.9416466128345528E-3</v>
      </c>
      <c r="AR113" s="33">
        <f t="shared" si="25"/>
        <v>9.4521774613924936E-5</v>
      </c>
      <c r="AS113" s="55">
        <f>$G$2*AS112+(1-$G$2)*W112*W112</f>
        <v>9.2748672603586136E-5</v>
      </c>
      <c r="AT113" s="105"/>
      <c r="AU113" s="7">
        <v>45670</v>
      </c>
      <c r="AV113" s="4">
        <f>CovMatrix!$M$4^2*Y113
+CovMatrix!$M$5^2*AE113
+CovMatrix!$M$6^2*AJ113
+CovMatrix!$M$7^2*AN113
+CovMatrix!$M$8^2*AQ113
+CovMatrix!$M$9^2*AS113
+2*CovMatrix!$M$4*CovMatrix!$M$5*Z113
+2*CovMatrix!$M$4*CovMatrix!$M$6*AA113
+2*CovMatrix!$M$4*CovMatrix!$M$7*AB113
+2*CovMatrix!$M$4*CovMatrix!$M$8*AC113
+2*CovMatrix!$M$4*CovMatrix!$M$9*AD113
+2*CovMatrix!$M$5*CovMatrix!$M$6*AF113
+2*CovMatrix!$M$5*CovMatrix!$M$7*AG113
+2*CovMatrix!$M$5*CovMatrix!$M$8*AH113
+2*CovMatrix!$M$5*CovMatrix!$M$9*AI113
+2*CovMatrix!$M$6*CovMatrix!$M$7*AK113
+2*CovMatrix!$M$6*CovMatrix!$M$8*AL113
+2*CovMatrix!$M$6*CovMatrix!$M$9*AM113
+2*CovMatrix!$M$7*CovMatrix!$M$8*AO113
+2*CovMatrix!$M$7*CovMatrix!$M$9*AP113
+2*CovMatrix!$M$8*CovMatrix!$M$9*AR113</f>
        <v>4.8879772650916697E-4</v>
      </c>
      <c r="AW113" s="17">
        <f t="shared" si="4"/>
        <v>2.2108770352716748E-2</v>
      </c>
      <c r="AX113" s="18">
        <f>Param_VaR!$B$7*EWMA!AW113*returns_pnl[[#This Row],[port_mv]]</f>
        <v>6471.548678748959</v>
      </c>
      <c r="AY113" s="18">
        <f>returns_pnl[[#This Row],[daily_pnl_usd]]</f>
        <v>642.21</v>
      </c>
    </row>
    <row r="114" spans="1:51" x14ac:dyDescent="0.35">
      <c r="A114" s="7">
        <f>returns_pnl[[#This Row],[price_date]]</f>
        <v>45671</v>
      </c>
      <c r="B114" s="24">
        <f>returns_pnl[[#This Row],[portfolio_simple_return]]</f>
        <v>-7.1476719999999999E-3</v>
      </c>
      <c r="C114" s="4">
        <f t="shared" si="5"/>
        <v>3.9926996015699666E-4</v>
      </c>
      <c r="D114" s="17">
        <f t="shared" si="2"/>
        <v>1.998174066884556E-2</v>
      </c>
      <c r="E114" s="17">
        <f t="shared" si="3"/>
        <v>0.31720029943170475</v>
      </c>
      <c r="F114" s="25">
        <f>Rolling_Vol!D114</f>
        <v>0.30546876425970171</v>
      </c>
      <c r="Q114" s="7">
        <v>45671</v>
      </c>
      <c r="R114" s="25">
        <v>-1.0484146E-2</v>
      </c>
      <c r="S114" s="17">
        <v>-2.6188470000000001E-3</v>
      </c>
      <c r="T114" s="17">
        <v>1.1245033999999999E-2</v>
      </c>
      <c r="U114" s="17">
        <v>-6.5920148999999997E-2</v>
      </c>
      <c r="V114" s="17">
        <v>4.3421600000000002E-4</v>
      </c>
      <c r="W114" s="17">
        <v>7.0702459999999996E-3</v>
      </c>
      <c r="X114" s="32"/>
      <c r="Y114" s="33">
        <f t="shared" si="6"/>
        <v>7.1081613884193379E-4</v>
      </c>
      <c r="Z114" s="33">
        <f t="shared" si="7"/>
        <v>2.4482554027611335E-4</v>
      </c>
      <c r="AA114" s="33">
        <f t="shared" si="8"/>
        <v>1.6379274152584922E-4</v>
      </c>
      <c r="AB114" s="33">
        <f t="shared" si="9"/>
        <v>5.7709598148075405E-6</v>
      </c>
      <c r="AC114" s="33">
        <f t="shared" si="10"/>
        <v>3.8621279931821397E-4</v>
      </c>
      <c r="AD114" s="33">
        <f t="shared" si="11"/>
        <v>4.836816889567698E-5</v>
      </c>
      <c r="AE114" s="33">
        <f t="shared" si="12"/>
        <v>2.1099659209547119E-3</v>
      </c>
      <c r="AF114" s="33">
        <f t="shared" si="13"/>
        <v>2.0883030838612059E-4</v>
      </c>
      <c r="AG114" s="33">
        <f t="shared" si="14"/>
        <v>1.1402323230834049E-4</v>
      </c>
      <c r="AH114" s="33">
        <f t="shared" si="15"/>
        <v>1.1293359830801409E-3</v>
      </c>
      <c r="AI114" s="33">
        <f t="shared" si="16"/>
        <v>9.2187312519055356E-5</v>
      </c>
      <c r="AJ114" s="33">
        <f t="shared" si="17"/>
        <v>2.3544134165359281E-4</v>
      </c>
      <c r="AK114" s="33">
        <f t="shared" si="18"/>
        <v>2.1272109186319226E-5</v>
      </c>
      <c r="AL114" s="33">
        <f t="shared" si="19"/>
        <v>3.0769288296725924E-4</v>
      </c>
      <c r="AM114" s="33">
        <f t="shared" si="20"/>
        <v>1.0738873106573864E-4</v>
      </c>
      <c r="AN114" s="33">
        <f t="shared" si="21"/>
        <v>2.6582327563973092E-4</v>
      </c>
      <c r="AO114" s="33">
        <f t="shared" si="22"/>
        <v>1.7717715144365602E-4</v>
      </c>
      <c r="AP114" s="33">
        <f t="shared" si="23"/>
        <v>-1.2216806247324386E-5</v>
      </c>
      <c r="AQ114" s="33">
        <f t="shared" si="24"/>
        <v>1.8283105525971005E-3</v>
      </c>
      <c r="AR114" s="33">
        <f t="shared" si="25"/>
        <v>8.7732080004648786E-5</v>
      </c>
      <c r="AS114" s="55">
        <f>$G$2*AS113+(1-$G$2)*W113*W113</f>
        <v>8.7579230024885203E-5</v>
      </c>
      <c r="AT114" s="105"/>
      <c r="AU114" s="7">
        <v>45671</v>
      </c>
      <c r="AV114" s="4">
        <f>CovMatrix!$M$4^2*Y114
+CovMatrix!$M$5^2*AE114
+CovMatrix!$M$6^2*AJ114
+CovMatrix!$M$7^2*AN114
+CovMatrix!$M$8^2*AQ114
+CovMatrix!$M$9^2*AS114
+2*CovMatrix!$M$4*CovMatrix!$M$5*Z114
+2*CovMatrix!$M$4*CovMatrix!$M$6*AA114
+2*CovMatrix!$M$4*CovMatrix!$M$7*AB114
+2*CovMatrix!$M$4*CovMatrix!$M$8*AC114
+2*CovMatrix!$M$4*CovMatrix!$M$9*AD114
+2*CovMatrix!$M$5*CovMatrix!$M$6*AF114
+2*CovMatrix!$M$5*CovMatrix!$M$7*AG114
+2*CovMatrix!$M$5*CovMatrix!$M$8*AH114
+2*CovMatrix!$M$5*CovMatrix!$M$9*AI114
+2*CovMatrix!$M$6*CovMatrix!$M$7*AK114
+2*CovMatrix!$M$6*CovMatrix!$M$8*AL114
+2*CovMatrix!$M$6*CovMatrix!$M$9*AM114
+2*CovMatrix!$M$7*CovMatrix!$M$8*AO114
+2*CovMatrix!$M$7*CovMatrix!$M$9*AP114
+2*CovMatrix!$M$8*CovMatrix!$M$9*AR114</f>
        <v>4.6175498530895361E-4</v>
      </c>
      <c r="AW114" s="17">
        <f t="shared" si="4"/>
        <v>2.1488484946802406E-2</v>
      </c>
      <c r="AX114" s="18">
        <f>Param_VaR!$B$7*EWMA!AW114*returns_pnl[[#This Row],[port_mv]]</f>
        <v>6245.0236695188869</v>
      </c>
      <c r="AY114" s="18">
        <f>returns_pnl[[#This Row],[daily_pnl_usd]]</f>
        <v>-899.36</v>
      </c>
    </row>
    <row r="115" spans="1:51" x14ac:dyDescent="0.35">
      <c r="A115" s="7">
        <f>returns_pnl[[#This Row],[price_date]]</f>
        <v>45672</v>
      </c>
      <c r="B115" s="24">
        <f>returns_pnl[[#This Row],[portfolio_simple_return]]</f>
        <v>1.8912041000000001E-2</v>
      </c>
      <c r="C115" s="4">
        <f t="shared" si="5"/>
        <v>3.7837911544875188E-4</v>
      </c>
      <c r="D115" s="17">
        <f t="shared" si="2"/>
        <v>1.9451969449100825E-2</v>
      </c>
      <c r="E115" s="17">
        <f t="shared" si="3"/>
        <v>0.30879044203648126</v>
      </c>
      <c r="F115" s="25">
        <f>Rolling_Vol!D115</f>
        <v>0.30751729729834265</v>
      </c>
      <c r="Q115" s="7">
        <v>45672</v>
      </c>
      <c r="R115" s="25">
        <v>3.3336205000000001E-2</v>
      </c>
      <c r="S115" s="17">
        <v>1.4686248000000001E-2</v>
      </c>
      <c r="T115" s="17">
        <v>3.9818883999999999E-2</v>
      </c>
      <c r="U115" s="17">
        <v>2.4566729999999999E-3</v>
      </c>
      <c r="V115" s="17">
        <v>6.9444440000000001E-3</v>
      </c>
      <c r="W115" s="17">
        <v>2.3261832999999999E-2</v>
      </c>
      <c r="X115" s="32"/>
      <c r="Y115" s="33">
        <f t="shared" si="6"/>
        <v>6.7476220955237662E-4</v>
      </c>
      <c r="Z115" s="33">
        <f t="shared" si="7"/>
        <v>2.3178339031752627E-4</v>
      </c>
      <c r="AA115" s="33">
        <f t="shared" si="8"/>
        <v>1.4689150234044042E-4</v>
      </c>
      <c r="AB115" s="33">
        <f t="shared" si="9"/>
        <v>4.6891690213384367E-5</v>
      </c>
      <c r="AC115" s="33">
        <f t="shared" si="10"/>
        <v>3.6276688832274895E-4</v>
      </c>
      <c r="AD115" s="33">
        <f t="shared" si="11"/>
        <v>4.1018549282741395E-5</v>
      </c>
      <c r="AE115" s="33">
        <f t="shared" si="12"/>
        <v>1.9837794672739936E-3</v>
      </c>
      <c r="AF115" s="33">
        <f t="shared" si="13"/>
        <v>1.9453354846960547E-4</v>
      </c>
      <c r="AG115" s="33">
        <f t="shared" si="14"/>
        <v>1.1753992543673225E-4</v>
      </c>
      <c r="AH115" s="33">
        <f t="shared" si="15"/>
        <v>1.0615075953791953E-3</v>
      </c>
      <c r="AI115" s="33">
        <f t="shared" si="16"/>
        <v>8.5545120216330307E-5</v>
      </c>
      <c r="AJ115" s="33">
        <f t="shared" si="17"/>
        <v>2.289019085340466E-4</v>
      </c>
      <c r="AK115" s="33">
        <f t="shared" si="18"/>
        <v>-2.4480676372263928E-5</v>
      </c>
      <c r="AL115" s="33">
        <f t="shared" si="19"/>
        <v>2.8952427641022429E-4</v>
      </c>
      <c r="AM115" s="33">
        <f t="shared" si="20"/>
        <v>1.0571571660129615E-4</v>
      </c>
      <c r="AN115" s="33">
        <f t="shared" si="21"/>
        <v>5.1060184175227927E-4</v>
      </c>
      <c r="AO115" s="33">
        <f t="shared" si="22"/>
        <v>1.648291073519456E-4</v>
      </c>
      <c r="AP115" s="33">
        <f t="shared" si="23"/>
        <v>-3.9448098059684185E-5</v>
      </c>
      <c r="AQ115" s="33">
        <f t="shared" si="24"/>
        <v>1.7186232320533538E-3</v>
      </c>
      <c r="AR115" s="33">
        <f t="shared" si="25"/>
        <v>8.2652356040598026E-5</v>
      </c>
      <c r="AS115" s="55">
        <f>$G$2*AS114+(1-$G$2)*W114*W114</f>
        <v>8.5323778933423048E-5</v>
      </c>
      <c r="AT115" s="105"/>
      <c r="AU115" s="7">
        <v>45672</v>
      </c>
      <c r="AV115" s="4">
        <f>CovMatrix!$M$4^2*Y115
+CovMatrix!$M$5^2*AE115
+CovMatrix!$M$6^2*AJ115
+CovMatrix!$M$7^2*AN115
+CovMatrix!$M$8^2*AQ115
+CovMatrix!$M$9^2*AS115
+2*CovMatrix!$M$4*CovMatrix!$M$5*Z115
+2*CovMatrix!$M$4*CovMatrix!$M$6*AA115
+2*CovMatrix!$M$4*CovMatrix!$M$7*AB115
+2*CovMatrix!$M$4*CovMatrix!$M$8*AC115
+2*CovMatrix!$M$4*CovMatrix!$M$9*AD115
+2*CovMatrix!$M$5*CovMatrix!$M$6*AF115
+2*CovMatrix!$M$5*CovMatrix!$M$7*AG115
+2*CovMatrix!$M$5*CovMatrix!$M$8*AH115
+2*CovMatrix!$M$5*CovMatrix!$M$9*AI115
+2*CovMatrix!$M$6*CovMatrix!$M$7*AK115
+2*CovMatrix!$M$6*CovMatrix!$M$8*AL115
+2*CovMatrix!$M$6*CovMatrix!$M$9*AM115
+2*CovMatrix!$M$7*CovMatrix!$M$8*AO115
+2*CovMatrix!$M$7*CovMatrix!$M$9*AP115
+2*CovMatrix!$M$8*CovMatrix!$M$9*AR115</f>
        <v>4.3808375359217149E-4</v>
      </c>
      <c r="AW115" s="17">
        <f t="shared" si="4"/>
        <v>2.093045039152697E-2</v>
      </c>
      <c r="AX115" s="18">
        <f>Param_VaR!$B$7*EWMA!AW115*returns_pnl[[#This Row],[port_mv]]</f>
        <v>6197.885669316277</v>
      </c>
      <c r="AY115" s="18">
        <f>returns_pnl[[#This Row],[daily_pnl_usd]]</f>
        <v>2362.61</v>
      </c>
    </row>
    <row r="116" spans="1:51" x14ac:dyDescent="0.35">
      <c r="A116" s="7">
        <f>returns_pnl[[#This Row],[price_date]]</f>
        <v>45673</v>
      </c>
      <c r="B116" s="24">
        <f>returns_pnl[[#This Row],[portfolio_simple_return]]</f>
        <v>4.7683680000000003E-3</v>
      </c>
      <c r="C116" s="4">
        <f t="shared" si="5"/>
        <v>3.7713628620896763E-4</v>
      </c>
      <c r="D116" s="17">
        <f t="shared" si="2"/>
        <v>1.9419997070261562E-2</v>
      </c>
      <c r="E116" s="17">
        <f t="shared" si="3"/>
        <v>0.30828289625709021</v>
      </c>
      <c r="F116" s="25">
        <f>Rolling_Vol!D116</f>
        <v>0.30707345012018089</v>
      </c>
      <c r="Q116" s="7">
        <v>45673</v>
      </c>
      <c r="R116" s="25">
        <v>-1.2670890000000001E-2</v>
      </c>
      <c r="S116" s="17">
        <v>6.1842110000000002E-3</v>
      </c>
      <c r="T116" s="17">
        <v>-2.6895489999999998E-3</v>
      </c>
      <c r="U116" s="17">
        <v>1.4543215E-2</v>
      </c>
      <c r="V116" s="17">
        <v>1.362069E-2</v>
      </c>
      <c r="W116" s="17">
        <v>3.0669030000000002E-3</v>
      </c>
      <c r="X116" s="32"/>
      <c r="Y116" s="33">
        <f t="shared" si="6"/>
        <v>7.0095463080735562E-4</v>
      </c>
      <c r="Z116" s="33">
        <f t="shared" si="7"/>
        <v>2.4725141333900509E-4</v>
      </c>
      <c r="AA116" s="33">
        <f t="shared" si="8"/>
        <v>2.1772264099372725E-4</v>
      </c>
      <c r="AB116" s="33">
        <f t="shared" si="9"/>
        <v>4.8991958085339206E-5</v>
      </c>
      <c r="AC116" s="33">
        <f t="shared" si="10"/>
        <v>3.5489095955108519E-4</v>
      </c>
      <c r="AD116" s="33">
        <f t="shared" si="11"/>
        <v>8.5085110339602854E-5</v>
      </c>
      <c r="AE116" s="33">
        <f t="shared" si="12"/>
        <v>1.877693852056604E-3</v>
      </c>
      <c r="AF116" s="33">
        <f t="shared" si="13"/>
        <v>2.1794893589186307E-4</v>
      </c>
      <c r="AG116" s="33">
        <f t="shared" si="14"/>
        <v>1.1265228844650256E-4</v>
      </c>
      <c r="AH116" s="33">
        <f t="shared" si="15"/>
        <v>1.0039364092648102E-3</v>
      </c>
      <c r="AI116" s="33">
        <f t="shared" si="16"/>
        <v>1.0091015590570555E-4</v>
      </c>
      <c r="AJ116" s="33">
        <f t="shared" si="17"/>
        <v>3.1030040540233123E-4</v>
      </c>
      <c r="AK116" s="33">
        <f t="shared" si="18"/>
        <v>-1.7142517157152168E-5</v>
      </c>
      <c r="AL116" s="33">
        <f t="shared" si="19"/>
        <v>2.8874402043044061E-4</v>
      </c>
      <c r="AM116" s="33">
        <f t="shared" si="20"/>
        <v>1.5494838739648075E-4</v>
      </c>
      <c r="AN116" s="33">
        <f t="shared" si="21"/>
        <v>4.8032784578087823E-4</v>
      </c>
      <c r="AO116" s="33">
        <f t="shared" si="22"/>
        <v>1.5596297459531758E-4</v>
      </c>
      <c r="AP116" s="33">
        <f t="shared" si="23"/>
        <v>-3.3652409152406585E-5</v>
      </c>
      <c r="AQ116" s="33">
        <f t="shared" si="24"/>
        <v>1.6183993562783007E-3</v>
      </c>
      <c r="AR116" s="33">
        <f t="shared" si="25"/>
        <v>8.7385644474513271E-5</v>
      </c>
      <c r="AS116" s="55">
        <f>$G$2*AS115+(1-$G$2)*W115*W115</f>
        <v>1.1267112466861103E-4</v>
      </c>
      <c r="AT116" s="105"/>
      <c r="AU116" s="7">
        <v>45673</v>
      </c>
      <c r="AV116" s="4">
        <f>CovMatrix!$M$4^2*Y116
+CovMatrix!$M$5^2*AE116
+CovMatrix!$M$6^2*AJ116
+CovMatrix!$M$7^2*AN116
+CovMatrix!$M$8^2*AQ116
+CovMatrix!$M$9^2*AS116
+2*CovMatrix!$M$4*CovMatrix!$M$5*Z116
+2*CovMatrix!$M$4*CovMatrix!$M$6*AA116
+2*CovMatrix!$M$4*CovMatrix!$M$7*AB116
+2*CovMatrix!$M$4*CovMatrix!$M$8*AC116
+2*CovMatrix!$M$4*CovMatrix!$M$9*AD116
+2*CovMatrix!$M$5*CovMatrix!$M$6*AF116
+2*CovMatrix!$M$5*CovMatrix!$M$7*AG116
+2*CovMatrix!$M$5*CovMatrix!$M$8*AH116
+2*CovMatrix!$M$5*CovMatrix!$M$9*AI116
+2*CovMatrix!$M$6*CovMatrix!$M$7*AK116
+2*CovMatrix!$M$6*CovMatrix!$M$8*AL116
+2*CovMatrix!$M$6*CovMatrix!$M$9*AM116
+2*CovMatrix!$M$7*CovMatrix!$M$8*AO116
+2*CovMatrix!$M$7*CovMatrix!$M$9*AP116
+2*CovMatrix!$M$8*CovMatrix!$M$9*AR116</f>
        <v>4.3621711576545427E-4</v>
      </c>
      <c r="AW116" s="17">
        <f t="shared" si="4"/>
        <v>2.0885811350422907E-2</v>
      </c>
      <c r="AX116" s="18">
        <f>Param_VaR!$B$7*EWMA!AW116*returns_pnl[[#This Row],[port_mv]]</f>
        <v>6214.1580081151578</v>
      </c>
      <c r="AY116" s="18">
        <f>returns_pnl[[#This Row],[daily_pnl_usd]]</f>
        <v>606.96</v>
      </c>
    </row>
    <row r="117" spans="1:51" x14ac:dyDescent="0.35">
      <c r="A117" s="7">
        <f>returns_pnl[[#This Row],[price_date]]</f>
        <v>45674</v>
      </c>
      <c r="B117" s="24">
        <f>returns_pnl[[#This Row],[portfolio_simple_return]]</f>
        <v>2.1638708999999999E-2</v>
      </c>
      <c r="C117" s="4">
        <f t="shared" si="5"/>
        <v>3.5587234903943497E-4</v>
      </c>
      <c r="D117" s="17">
        <f t="shared" si="2"/>
        <v>1.8864579217131638E-2</v>
      </c>
      <c r="E117" s="17">
        <f t="shared" si="3"/>
        <v>0.29946591117844718</v>
      </c>
      <c r="F117" s="25">
        <f>Rolling_Vol!D117</f>
        <v>0.30969947572529438</v>
      </c>
      <c r="Q117" s="7">
        <v>45674</v>
      </c>
      <c r="R117" s="25">
        <v>2.5498143000000001E-2</v>
      </c>
      <c r="S117" s="17">
        <v>3.5002832999999997E-2</v>
      </c>
      <c r="T117" s="17">
        <v>3.4673170000000001E-3</v>
      </c>
      <c r="U117" s="17">
        <v>-4.2080252999999998E-2</v>
      </c>
      <c r="V117" s="17">
        <v>6.1064806999999999E-2</v>
      </c>
      <c r="W117" s="17">
        <v>7.4704489999999997E-3</v>
      </c>
      <c r="X117" s="32"/>
      <c r="Y117" s="33">
        <f t="shared" si="6"/>
        <v>6.6853044016244021E-4</v>
      </c>
      <c r="Z117" s="33">
        <f t="shared" si="7"/>
        <v>2.2771476109959736E-4</v>
      </c>
      <c r="AA117" s="33">
        <f t="shared" si="8"/>
        <v>2.0670402130582022E-4</v>
      </c>
      <c r="AB117" s="33">
        <f t="shared" si="9"/>
        <v>3.4995911949537844E-5</v>
      </c>
      <c r="AC117" s="33">
        <f t="shared" si="10"/>
        <v>3.2324232609517404E-4</v>
      </c>
      <c r="AD117" s="33">
        <f t="shared" si="11"/>
        <v>7.7648380286006487E-5</v>
      </c>
      <c r="AE117" s="33">
        <f t="shared" si="12"/>
        <v>1.767326888874759E-3</v>
      </c>
      <c r="AF117" s="33">
        <f t="shared" si="13"/>
        <v>2.0387403542770091E-4</v>
      </c>
      <c r="AG117" s="33">
        <f t="shared" si="14"/>
        <v>1.112894497504143E-4</v>
      </c>
      <c r="AH117" s="33">
        <f t="shared" si="15"/>
        <v>9.4875421796445693E-4</v>
      </c>
      <c r="AI117" s="33">
        <f t="shared" si="16"/>
        <v>9.5993529067475188E-5</v>
      </c>
      <c r="AJ117" s="33">
        <f t="shared" si="17"/>
        <v>2.9211640150759538E-4</v>
      </c>
      <c r="AK117" s="33">
        <f t="shared" si="18"/>
        <v>-1.846084748932514E-5</v>
      </c>
      <c r="AL117" s="33">
        <f t="shared" si="19"/>
        <v>2.6922136841448559E-4</v>
      </c>
      <c r="AM117" s="33">
        <f t="shared" si="20"/>
        <v>1.4515656899888709E-4</v>
      </c>
      <c r="AN117" s="33">
        <f t="shared" si="21"/>
        <v>4.6419848118619904E-4</v>
      </c>
      <c r="AO117" s="33">
        <f t="shared" si="22"/>
        <v>1.5849051350669952E-4</v>
      </c>
      <c r="AP117" s="33">
        <f t="shared" si="23"/>
        <v>-2.8957106820473485E-5</v>
      </c>
      <c r="AQ117" s="33">
        <f t="shared" si="24"/>
        <v>1.5324267866661685E-3</v>
      </c>
      <c r="AR117" s="33">
        <f t="shared" si="25"/>
        <v>8.4648905907426663E-5</v>
      </c>
      <c r="AS117" s="55">
        <f>$G$2*AS116+(1-$G$2)*W116*W116</f>
        <v>1.064752108291789E-4</v>
      </c>
      <c r="AT117" s="105"/>
      <c r="AU117" s="7">
        <v>45674</v>
      </c>
      <c r="AV117" s="4">
        <f>CovMatrix!$M$4^2*Y117
+CovMatrix!$M$5^2*AE117
+CovMatrix!$M$6^2*AJ117
+CovMatrix!$M$7^2*AN117
+CovMatrix!$M$8^2*AQ117
+CovMatrix!$M$9^2*AS117
+2*CovMatrix!$M$4*CovMatrix!$M$5*Z117
+2*CovMatrix!$M$4*CovMatrix!$M$6*AA117
+2*CovMatrix!$M$4*CovMatrix!$M$7*AB117
+2*CovMatrix!$M$4*CovMatrix!$M$8*AC117
+2*CovMatrix!$M$4*CovMatrix!$M$9*AD117
+2*CovMatrix!$M$5*CovMatrix!$M$6*AF117
+2*CovMatrix!$M$5*CovMatrix!$M$7*AG117
+2*CovMatrix!$M$5*CovMatrix!$M$8*AH117
+2*CovMatrix!$M$5*CovMatrix!$M$9*AI117
+2*CovMatrix!$M$6*CovMatrix!$M$7*AK117
+2*CovMatrix!$M$6*CovMatrix!$M$8*AL117
+2*CovMatrix!$M$6*CovMatrix!$M$9*AM117
+2*CovMatrix!$M$7*CovMatrix!$M$8*AO117
+2*CovMatrix!$M$7*CovMatrix!$M$9*AP117
+2*CovMatrix!$M$8*CovMatrix!$M$9*AR117</f>
        <v>4.1038661120371676E-4</v>
      </c>
      <c r="AW117" s="17">
        <f t="shared" si="4"/>
        <v>2.0258001165063565E-2</v>
      </c>
      <c r="AX117" s="18">
        <f>Param_VaR!$B$7*EWMA!AW117*returns_pnl[[#This Row],[port_mv]]</f>
        <v>6157.7899764094927</v>
      </c>
      <c r="AY117" s="18">
        <f>returns_pnl[[#This Row],[daily_pnl_usd]]</f>
        <v>2767.5</v>
      </c>
    </row>
    <row r="118" spans="1:51" x14ac:dyDescent="0.35">
      <c r="A118" s="7">
        <f>returns_pnl[[#This Row],[price_date]]</f>
        <v>45678</v>
      </c>
      <c r="B118" s="24">
        <f>returns_pnl[[#This Row],[portfolio_simple_return]]</f>
        <v>8.53545E-3</v>
      </c>
      <c r="C118" s="4">
        <f t="shared" si="5"/>
        <v>3.6261403172826973E-4</v>
      </c>
      <c r="D118" s="17">
        <f t="shared" si="2"/>
        <v>1.9042427149086581E-2</v>
      </c>
      <c r="E118" s="17">
        <f t="shared" si="3"/>
        <v>0.30228915957328667</v>
      </c>
      <c r="F118" s="25">
        <f>Rolling_Vol!D118</f>
        <v>0.30990607373633683</v>
      </c>
      <c r="Q118" s="7">
        <v>45678</v>
      </c>
      <c r="R118" s="25">
        <v>6.7511940000000003E-3</v>
      </c>
      <c r="S118" s="17">
        <v>1.2087264E-2</v>
      </c>
      <c r="T118" s="17">
        <v>1.7244689000000001E-2</v>
      </c>
      <c r="U118" s="17">
        <v>2.2915174E-2</v>
      </c>
      <c r="V118" s="17">
        <v>-7.8550819999999993E-3</v>
      </c>
      <c r="W118" s="17">
        <v>1.2546148999999999E-2</v>
      </c>
      <c r="X118" s="32"/>
      <c r="Y118" s="33">
        <f t="shared" si="6"/>
        <v>6.6742793153960072E-4</v>
      </c>
      <c r="Z118" s="33">
        <f t="shared" si="7"/>
        <v>2.6760230990796868E-4</v>
      </c>
      <c r="AA118" s="33">
        <f t="shared" si="8"/>
        <v>1.9960638870901085E-4</v>
      </c>
      <c r="AB118" s="33">
        <f t="shared" si="9"/>
        <v>-3.1481941275645229E-5</v>
      </c>
      <c r="AC118" s="33">
        <f t="shared" si="10"/>
        <v>3.9727013739866772E-4</v>
      </c>
      <c r="AD118" s="33">
        <f t="shared" si="11"/>
        <v>8.4418432081418527E-5</v>
      </c>
      <c r="AE118" s="33">
        <f t="shared" si="12"/>
        <v>1.7347991746238269E-3</v>
      </c>
      <c r="AF118" s="33">
        <f t="shared" si="13"/>
        <v>1.989235483765825E-4</v>
      </c>
      <c r="AG118" s="33">
        <f t="shared" si="14"/>
        <v>1.6236398663984432E-5</v>
      </c>
      <c r="AH118" s="33">
        <f t="shared" si="15"/>
        <v>1.0200754393824834E-3</v>
      </c>
      <c r="AI118" s="33">
        <f t="shared" si="16"/>
        <v>1.059231300503477E-4</v>
      </c>
      <c r="AJ118" s="33">
        <f t="shared" si="17"/>
        <v>2.75310754647849E-4</v>
      </c>
      <c r="AK118" s="33">
        <f t="shared" si="18"/>
        <v>-2.6107531235437699E-5</v>
      </c>
      <c r="AL118" s="33">
        <f t="shared" si="19"/>
        <v>2.6577194891438559E-4</v>
      </c>
      <c r="AM118" s="33">
        <f t="shared" si="20"/>
        <v>1.3800131974787383E-4</v>
      </c>
      <c r="AN118" s="33">
        <f t="shared" si="21"/>
        <v>5.4259143386766774E-4</v>
      </c>
      <c r="AO118" s="33">
        <f t="shared" si="22"/>
        <v>-5.1962689810728302E-6</v>
      </c>
      <c r="AP118" s="33">
        <f t="shared" si="23"/>
        <v>-4.6081183447860914E-5</v>
      </c>
      <c r="AQ118" s="33">
        <f t="shared" si="24"/>
        <v>1.6642158187030335E-3</v>
      </c>
      <c r="AR118" s="33">
        <f t="shared" si="25"/>
        <v>1.0694086313628166E-4</v>
      </c>
      <c r="AS118" s="55">
        <f>$G$2*AS117+(1-$G$2)*W117*W117</f>
        <v>1.0343515467512422E-4</v>
      </c>
      <c r="AT118" s="105"/>
      <c r="AU118" s="7">
        <v>45678</v>
      </c>
      <c r="AV118" s="4">
        <f>CovMatrix!$M$4^2*Y118
+CovMatrix!$M$5^2*AE118
+CovMatrix!$M$6^2*AJ118
+CovMatrix!$M$7^2*AN118
+CovMatrix!$M$8^2*AQ118
+CovMatrix!$M$9^2*AS118
+2*CovMatrix!$M$4*CovMatrix!$M$5*Z118
+2*CovMatrix!$M$4*CovMatrix!$M$6*AA118
+2*CovMatrix!$M$4*CovMatrix!$M$7*AB118
+2*CovMatrix!$M$4*CovMatrix!$M$8*AC118
+2*CovMatrix!$M$4*CovMatrix!$M$9*AD118
+2*CovMatrix!$M$5*CovMatrix!$M$6*AF118
+2*CovMatrix!$M$5*CovMatrix!$M$7*AG118
+2*CovMatrix!$M$5*CovMatrix!$M$8*AH118
+2*CovMatrix!$M$5*CovMatrix!$M$9*AI118
+2*CovMatrix!$M$6*CovMatrix!$M$7*AK118
+2*CovMatrix!$M$6*CovMatrix!$M$8*AL118
+2*CovMatrix!$M$6*CovMatrix!$M$9*AM118
+2*CovMatrix!$M$7*CovMatrix!$M$8*AO118
+2*CovMatrix!$M$7*CovMatrix!$M$9*AP118
+2*CovMatrix!$M$8*CovMatrix!$M$9*AR118</f>
        <v>4.2093581253625637E-4</v>
      </c>
      <c r="AW118" s="17">
        <f t="shared" si="4"/>
        <v>2.0516720316275123E-2</v>
      </c>
      <c r="AX118" s="18">
        <f>Param_VaR!$B$7*EWMA!AW118*returns_pnl[[#This Row],[port_mv]]</f>
        <v>6289.6631482647053</v>
      </c>
      <c r="AY118" s="18">
        <f>returns_pnl[[#This Row],[daily_pnl_usd]]</f>
        <v>1115.27</v>
      </c>
    </row>
    <row r="119" spans="1:51" x14ac:dyDescent="0.35">
      <c r="A119" s="7">
        <f>returns_pnl[[#This Row],[price_date]]</f>
        <v>45679</v>
      </c>
      <c r="B119" s="24">
        <f>returns_pnl[[#This Row],[portfolio_simple_return]]</f>
        <v>8.7027049999999998E-3</v>
      </c>
      <c r="C119" s="4">
        <f t="shared" si="5"/>
        <v>3.4522842422672352E-4</v>
      </c>
      <c r="D119" s="17">
        <f t="shared" si="2"/>
        <v>1.8580323577018876E-2</v>
      </c>
      <c r="E119" s="17">
        <f t="shared" si="3"/>
        <v>0.2949534927834121</v>
      </c>
      <c r="F119" s="25">
        <f>Rolling_Vol!D119</f>
        <v>0.30858034781735733</v>
      </c>
      <c r="Q119" s="7">
        <v>45679</v>
      </c>
      <c r="R119" s="25">
        <v>1.202159E-2</v>
      </c>
      <c r="S119" s="17">
        <v>2.4967750000000001E-3</v>
      </c>
      <c r="T119" s="17">
        <v>1.3524138999999999E-2</v>
      </c>
      <c r="U119" s="17">
        <v>1.5666465000000001E-2</v>
      </c>
      <c r="V119" s="17">
        <v>1.1552755E-2</v>
      </c>
      <c r="W119" s="17">
        <v>-2.1629599999999999E-4</v>
      </c>
      <c r="X119" s="32"/>
      <c r="Y119" s="33">
        <f t="shared" si="6"/>
        <v>6.3011697287276283E-4</v>
      </c>
      <c r="Z119" s="33">
        <f t="shared" si="7"/>
        <v>2.5644237916508351E-4</v>
      </c>
      <c r="AA119" s="33">
        <f t="shared" si="8"/>
        <v>1.9461533984099015E-4</v>
      </c>
      <c r="AB119" s="33">
        <f t="shared" si="9"/>
        <v>-2.0310737686041145E-5</v>
      </c>
      <c r="AC119" s="33">
        <f t="shared" si="10"/>
        <v>3.702520582066731E-4</v>
      </c>
      <c r="AD119" s="33">
        <f t="shared" si="11"/>
        <v>8.443541530764777E-5</v>
      </c>
      <c r="AE119" s="33">
        <f t="shared" si="12"/>
        <v>1.6394773412067389E-3</v>
      </c>
      <c r="AF119" s="33">
        <f t="shared" si="13"/>
        <v>1.9949460198644131E-4</v>
      </c>
      <c r="AG119" s="33">
        <f t="shared" si="14"/>
        <v>3.1881120208781543E-5</v>
      </c>
      <c r="AH119" s="33">
        <f t="shared" si="15"/>
        <v>9.5317412602699547E-4</v>
      </c>
      <c r="AI119" s="33">
        <f t="shared" si="16"/>
        <v>1.08666659156107E-4</v>
      </c>
      <c r="AJ119" s="33">
        <f t="shared" si="17"/>
        <v>2.7663486729138134E-4</v>
      </c>
      <c r="AK119" s="33">
        <f t="shared" si="18"/>
        <v>-8.3117642065825322E-7</v>
      </c>
      <c r="AL119" s="33">
        <f t="shared" si="19"/>
        <v>2.4169812520995256E-4</v>
      </c>
      <c r="AM119" s="33">
        <f t="shared" si="20"/>
        <v>1.4270250682216107E-4</v>
      </c>
      <c r="AN119" s="33">
        <f t="shared" si="21"/>
        <v>5.4154225980262429E-4</v>
      </c>
      <c r="AO119" s="33">
        <f t="shared" si="22"/>
        <v>-1.5684527091064549E-5</v>
      </c>
      <c r="AP119" s="33">
        <f t="shared" si="23"/>
        <v>-2.6066481199093681E-5</v>
      </c>
      <c r="AQ119" s="33">
        <f t="shared" si="24"/>
        <v>1.568065008374455E-3</v>
      </c>
      <c r="AR119" s="33">
        <f t="shared" si="25"/>
        <v>9.461134959735167E-5</v>
      </c>
      <c r="AS119" s="55">
        <f>$G$2*AS118+(1-$G$2)*W118*W118</f>
        <v>1.0667339667842883E-4</v>
      </c>
      <c r="AT119" s="105"/>
      <c r="AU119" s="7">
        <v>45679</v>
      </c>
      <c r="AV119" s="4">
        <f>CovMatrix!$M$4^2*Y119
+CovMatrix!$M$5^2*AE119
+CovMatrix!$M$6^2*AJ119
+CovMatrix!$M$7^2*AN119
+CovMatrix!$M$8^2*AQ119
+CovMatrix!$M$9^2*AS119
+2*CovMatrix!$M$4*CovMatrix!$M$5*Z119
+2*CovMatrix!$M$4*CovMatrix!$M$6*AA119
+2*CovMatrix!$M$4*CovMatrix!$M$7*AB119
+2*CovMatrix!$M$4*CovMatrix!$M$8*AC119
+2*CovMatrix!$M$4*CovMatrix!$M$9*AD119
+2*CovMatrix!$M$5*CovMatrix!$M$6*AF119
+2*CovMatrix!$M$5*CovMatrix!$M$7*AG119
+2*CovMatrix!$M$5*CovMatrix!$M$8*AH119
+2*CovMatrix!$M$5*CovMatrix!$M$9*AI119
+2*CovMatrix!$M$6*CovMatrix!$M$7*AK119
+2*CovMatrix!$M$6*CovMatrix!$M$8*AL119
+2*CovMatrix!$M$6*CovMatrix!$M$9*AM119
+2*CovMatrix!$M$7*CovMatrix!$M$8*AO119
+2*CovMatrix!$M$7*CovMatrix!$M$9*AP119
+2*CovMatrix!$M$8*CovMatrix!$M$9*AR119</f>
        <v>3.9941503667530968E-4</v>
      </c>
      <c r="AW119" s="17">
        <f t="shared" si="4"/>
        <v>1.9985370566374536E-2</v>
      </c>
      <c r="AX119" s="18">
        <f>Param_VaR!$B$7*EWMA!AW119*returns_pnl[[#This Row],[port_mv]]</f>
        <v>6180.0905636025609</v>
      </c>
      <c r="AY119" s="18">
        <f>returns_pnl[[#This Row],[daily_pnl_usd]]</f>
        <v>1146.83</v>
      </c>
    </row>
    <row r="120" spans="1:51" x14ac:dyDescent="0.35">
      <c r="A120" s="7">
        <f>returns_pnl[[#This Row],[price_date]]</f>
        <v>45680</v>
      </c>
      <c r="B120" s="24">
        <f>returns_pnl[[#This Row],[portfolio_simple_return]]</f>
        <v>6.4069019999999999E-3</v>
      </c>
      <c r="C120" s="4">
        <f t="shared" si="5"/>
        <v>3.2905894323214161E-4</v>
      </c>
      <c r="D120" s="17">
        <f t="shared" si="2"/>
        <v>1.8139981897238529E-2</v>
      </c>
      <c r="E120" s="17">
        <f t="shared" si="3"/>
        <v>0.28796328532384069</v>
      </c>
      <c r="F120" s="25">
        <f>Rolling_Vol!D120</f>
        <v>0.30831608789822607</v>
      </c>
      <c r="Q120" s="7">
        <v>45680</v>
      </c>
      <c r="R120" s="25">
        <v>-5.7373739999999999E-3</v>
      </c>
      <c r="S120" s="17">
        <v>-2.6150850000000001E-3</v>
      </c>
      <c r="T120" s="17">
        <v>1.1233514E-2</v>
      </c>
      <c r="U120" s="17">
        <v>1.6737845000000001E-2</v>
      </c>
      <c r="V120" s="17">
        <v>6.7885949999999997E-3</v>
      </c>
      <c r="W120" s="17">
        <v>1.4371369E-2</v>
      </c>
      <c r="X120" s="32"/>
      <c r="Y120" s="33">
        <f t="shared" si="6"/>
        <v>6.0098107206808294E-4</v>
      </c>
      <c r="Z120" s="33">
        <f t="shared" si="7"/>
        <v>2.4285674873751348E-4</v>
      </c>
      <c r="AA120" s="33">
        <f t="shared" si="8"/>
        <v>1.9269331870019134E-4</v>
      </c>
      <c r="AB120" s="33">
        <f t="shared" si="9"/>
        <v>-7.7919442861176662E-6</v>
      </c>
      <c r="AC120" s="33">
        <f t="shared" si="10"/>
        <v>3.5636988375309972E-4</v>
      </c>
      <c r="AD120" s="33">
        <f t="shared" si="11"/>
        <v>7.92132770793505E-5</v>
      </c>
      <c r="AE120" s="33">
        <f t="shared" si="12"/>
        <v>1.5414827338583719E-3</v>
      </c>
      <c r="AF120" s="33">
        <f t="shared" si="13"/>
        <v>1.8955092979635834E-4</v>
      </c>
      <c r="AG120" s="33">
        <f t="shared" si="14"/>
        <v>3.2315191285277153E-5</v>
      </c>
      <c r="AH120" s="33">
        <f t="shared" si="15"/>
        <v>8.977143562572832E-4</v>
      </c>
      <c r="AI120" s="33">
        <f t="shared" si="16"/>
        <v>1.0211425706001658E-4</v>
      </c>
      <c r="AJ120" s="33">
        <f t="shared" si="17"/>
        <v>2.7101091539537774E-4</v>
      </c>
      <c r="AK120" s="33">
        <f t="shared" si="18"/>
        <v>1.1931221182499353E-5</v>
      </c>
      <c r="AL120" s="33">
        <f t="shared" si="19"/>
        <v>2.3657070156453207E-4</v>
      </c>
      <c r="AM120" s="33">
        <f t="shared" si="20"/>
        <v>1.3396484338268276E-4</v>
      </c>
      <c r="AN120" s="33">
        <f t="shared" si="21"/>
        <v>5.2377601175024031E-4</v>
      </c>
      <c r="AO120" s="33">
        <f t="shared" si="22"/>
        <v>-3.8840055539361634E-6</v>
      </c>
      <c r="AP120" s="33">
        <f t="shared" si="23"/>
        <v>-2.4705807949966457E-5</v>
      </c>
      <c r="AQ120" s="33">
        <f t="shared" si="24"/>
        <v>1.4819890767573893E-3</v>
      </c>
      <c r="AR120" s="33">
        <f t="shared" si="25"/>
        <v>8.8784739739781755E-5</v>
      </c>
      <c r="AS120" s="55">
        <f>$G$2*AS119+(1-$G$2)*W119*W119</f>
        <v>1.0027579991530007E-4</v>
      </c>
      <c r="AT120" s="105"/>
      <c r="AU120" s="7">
        <v>45680</v>
      </c>
      <c r="AV120" s="4">
        <f>CovMatrix!$M$4^2*Y120
+CovMatrix!$M$5^2*AE120
+CovMatrix!$M$6^2*AJ120
+CovMatrix!$M$7^2*AN120
+CovMatrix!$M$8^2*AQ120
+CovMatrix!$M$9^2*AS120
+2*CovMatrix!$M$4*CovMatrix!$M$5*Z120
+2*CovMatrix!$M$4*CovMatrix!$M$6*AA120
+2*CovMatrix!$M$4*CovMatrix!$M$7*AB120
+2*CovMatrix!$M$4*CovMatrix!$M$8*AC120
+2*CovMatrix!$M$4*CovMatrix!$M$9*AD120
+2*CovMatrix!$M$5*CovMatrix!$M$6*AF120
+2*CovMatrix!$M$5*CovMatrix!$M$7*AG120
+2*CovMatrix!$M$5*CovMatrix!$M$8*AH120
+2*CovMatrix!$M$5*CovMatrix!$M$9*AI120
+2*CovMatrix!$M$6*CovMatrix!$M$7*AK120
+2*CovMatrix!$M$6*CovMatrix!$M$8*AL120
+2*CovMatrix!$M$6*CovMatrix!$M$9*AM120
+2*CovMatrix!$M$7*CovMatrix!$M$8*AO120
+2*CovMatrix!$M$7*CovMatrix!$M$9*AP120
+2*CovMatrix!$M$8*CovMatrix!$M$9*AR120</f>
        <v>3.806270027973622E-4</v>
      </c>
      <c r="AW120" s="17">
        <f t="shared" si="4"/>
        <v>1.9509664343534006E-2</v>
      </c>
      <c r="AX120" s="18">
        <f>Param_VaR!$B$7*EWMA!AW120*returns_pnl[[#This Row],[port_mv]]</f>
        <v>6071.6403447183156</v>
      </c>
      <c r="AY120" s="18">
        <f>returns_pnl[[#This Row],[daily_pnl_usd]]</f>
        <v>851.64</v>
      </c>
    </row>
    <row r="121" spans="1:51" x14ac:dyDescent="0.35">
      <c r="A121" s="7">
        <f>returns_pnl[[#This Row],[price_date]]</f>
        <v>45681</v>
      </c>
      <c r="B121" s="24">
        <f>returns_pnl[[#This Row],[portfolio_simple_return]]</f>
        <v>9.9987300000000008E-4</v>
      </c>
      <c r="C121" s="4">
        <f t="shared" si="5"/>
        <v>3.1177831023246935E-4</v>
      </c>
      <c r="D121" s="17">
        <f t="shared" si="2"/>
        <v>1.7657245261718187E-2</v>
      </c>
      <c r="E121" s="17">
        <f t="shared" si="3"/>
        <v>0.28030007880587954</v>
      </c>
      <c r="F121" s="25">
        <f>Rolling_Vol!D121</f>
        <v>0.30833268823670401</v>
      </c>
      <c r="Q121" s="7">
        <v>45681</v>
      </c>
      <c r="R121" s="25">
        <v>-1.625488E-3</v>
      </c>
      <c r="S121" s="17">
        <v>1.8395206000000001E-2</v>
      </c>
      <c r="T121" s="17">
        <v>-1.3901248999999999E-2</v>
      </c>
      <c r="U121" s="17">
        <v>2.4536915999999999E-2</v>
      </c>
      <c r="V121" s="17">
        <v>-1.6182769999999999E-2</v>
      </c>
      <c r="W121" s="17">
        <v>6.0631909999999999E-3</v>
      </c>
      <c r="X121" s="32"/>
      <c r="Y121" s="33">
        <f t="shared" si="6"/>
        <v>5.668972553689505E-4</v>
      </c>
      <c r="Z121" s="33">
        <f t="shared" si="7"/>
        <v>2.2918556705447005E-4</v>
      </c>
      <c r="AA121" s="33">
        <f t="shared" si="8"/>
        <v>1.772646673090457E-4</v>
      </c>
      <c r="AB121" s="33">
        <f t="shared" si="9"/>
        <v>-1.3086304232092411E-5</v>
      </c>
      <c r="AC121" s="33">
        <f t="shared" si="10"/>
        <v>3.3265076822094187E-4</v>
      </c>
      <c r="AD121" s="33">
        <f t="shared" si="11"/>
        <v>6.9513245323889102E-5</v>
      </c>
      <c r="AE121" s="33">
        <f t="shared" si="12"/>
        <v>1.4494040900003031E-3</v>
      </c>
      <c r="AF121" s="33">
        <f t="shared" si="13"/>
        <v>1.7641527837105545E-4</v>
      </c>
      <c r="AG121" s="33">
        <f t="shared" si="14"/>
        <v>2.7750026564651022E-5</v>
      </c>
      <c r="AH121" s="33">
        <f t="shared" si="15"/>
        <v>8.4278632970451173E-4</v>
      </c>
      <c r="AI121" s="33">
        <f t="shared" si="16"/>
        <v>9.3732460546333671E-5</v>
      </c>
      <c r="AJ121" s="33">
        <f t="shared" si="17"/>
        <v>2.6232177067894686E-4</v>
      </c>
      <c r="AK121" s="33">
        <f t="shared" si="18"/>
        <v>2.2496836879789202E-5</v>
      </c>
      <c r="AL121" s="33">
        <f t="shared" si="19"/>
        <v>2.2695204608902994E-4</v>
      </c>
      <c r="AM121" s="33">
        <f t="shared" si="20"/>
        <v>1.3561341127136175E-4</v>
      </c>
      <c r="AN121" s="33">
        <f t="shared" si="21"/>
        <v>5.0915877835986745E-4</v>
      </c>
      <c r="AO121" s="33">
        <f t="shared" si="22"/>
        <v>3.1666218319665129E-6</v>
      </c>
      <c r="AP121" s="33">
        <f t="shared" si="23"/>
        <v>-8.7907146673801563E-6</v>
      </c>
      <c r="AQ121" s="33">
        <f t="shared" si="24"/>
        <v>1.3958348334763874E-3</v>
      </c>
      <c r="AR121" s="33">
        <f t="shared" si="25"/>
        <v>8.9311339579588149E-5</v>
      </c>
      <c r="AS121" s="55">
        <f>$G$2*AS120+(1-$G$2)*W120*W120</f>
        <v>1.0665142673643173E-4</v>
      </c>
      <c r="AT121" s="105"/>
      <c r="AU121" s="7">
        <v>45681</v>
      </c>
      <c r="AV121" s="4">
        <f>CovMatrix!$M$4^2*Y121
+CovMatrix!$M$5^2*AE121
+CovMatrix!$M$6^2*AJ121
+CovMatrix!$M$7^2*AN121
+CovMatrix!$M$8^2*AQ121
+CovMatrix!$M$9^2*AS121
+2*CovMatrix!$M$4*CovMatrix!$M$5*Z121
+2*CovMatrix!$M$4*CovMatrix!$M$6*AA121
+2*CovMatrix!$M$4*CovMatrix!$M$7*AB121
+2*CovMatrix!$M$4*CovMatrix!$M$8*AC121
+2*CovMatrix!$M$4*CovMatrix!$M$9*AD121
+2*CovMatrix!$M$5*CovMatrix!$M$6*AF121
+2*CovMatrix!$M$5*CovMatrix!$M$7*AG121
+2*CovMatrix!$M$5*CovMatrix!$M$8*AH121
+2*CovMatrix!$M$5*CovMatrix!$M$9*AI121
+2*CovMatrix!$M$6*CovMatrix!$M$7*AK121
+2*CovMatrix!$M$6*CovMatrix!$M$8*AL121
+2*CovMatrix!$M$6*CovMatrix!$M$9*AM121
+2*CovMatrix!$M$7*CovMatrix!$M$8*AO121
+2*CovMatrix!$M$7*CovMatrix!$M$9*AP121
+2*CovMatrix!$M$8*CovMatrix!$M$9*AR121</f>
        <v>3.5866025944058871E-4</v>
      </c>
      <c r="AW121" s="17">
        <f t="shared" si="4"/>
        <v>1.8938327788920243E-2</v>
      </c>
      <c r="AX121" s="18">
        <f>Param_VaR!$B$7*EWMA!AW121*returns_pnl[[#This Row],[port_mv]]</f>
        <v>5899.7266742499896</v>
      </c>
      <c r="AY121" s="18">
        <f>returns_pnl[[#This Row],[daily_pnl_usd]]</f>
        <v>133.76</v>
      </c>
    </row>
    <row r="122" spans="1:51" x14ac:dyDescent="0.35">
      <c r="A122" s="7">
        <f>returns_pnl[[#This Row],[price_date]]</f>
        <v>45684</v>
      </c>
      <c r="B122" s="24">
        <f>returns_pnl[[#This Row],[portfolio_simple_return]]</f>
        <v>-8.7014415999999997E-2</v>
      </c>
      <c r="C122" s="4">
        <f t="shared" si="5"/>
        <v>2.9313159637948895E-4</v>
      </c>
      <c r="D122" s="17">
        <f t="shared" si="2"/>
        <v>1.7121086308394363E-2</v>
      </c>
      <c r="E122" s="17">
        <f t="shared" si="3"/>
        <v>0.27178881928370641</v>
      </c>
      <c r="F122" s="25">
        <f>Rolling_Vol!D122</f>
        <v>0.35850127321521141</v>
      </c>
      <c r="Q122" s="7">
        <v>45684</v>
      </c>
      <c r="R122" s="25">
        <v>-6.3741452000000004E-2</v>
      </c>
      <c r="S122" s="17">
        <v>-0.173968124</v>
      </c>
      <c r="T122" s="17">
        <v>-1.5310885999999999E-2</v>
      </c>
      <c r="U122" s="17">
        <v>2.8978495E-2</v>
      </c>
      <c r="V122" s="17">
        <v>-0.19101757799999999</v>
      </c>
      <c r="W122" s="17">
        <v>1.3143548999999999E-2</v>
      </c>
      <c r="X122" s="32"/>
      <c r="Y122" s="33">
        <f t="shared" si="6"/>
        <v>5.3304195272110215E-4</v>
      </c>
      <c r="Z122" s="33">
        <f t="shared" si="7"/>
        <v>2.1364036183457017E-4</v>
      </c>
      <c r="AA122" s="33">
        <f t="shared" si="8"/>
        <v>1.6798456607657367E-4</v>
      </c>
      <c r="AB122" s="33">
        <f t="shared" si="9"/>
        <v>-1.4694193729067348E-5</v>
      </c>
      <c r="AC122" s="33">
        <f t="shared" si="10"/>
        <v>3.1427001603419091E-4</v>
      </c>
      <c r="AD122" s="33">
        <f t="shared" si="11"/>
        <v>6.4751111951723273E-5</v>
      </c>
      <c r="AE122" s="33">
        <f t="shared" si="12"/>
        <v>1.3827428608272311E-3</v>
      </c>
      <c r="AF122" s="33">
        <f t="shared" si="13"/>
        <v>1.5048738132805446E-4</v>
      </c>
      <c r="AG122" s="33">
        <f t="shared" si="14"/>
        <v>5.3166722436253749E-5</v>
      </c>
      <c r="AH122" s="33">
        <f t="shared" si="15"/>
        <v>7.7435802665420375E-4</v>
      </c>
      <c r="AI122" s="33">
        <f t="shared" si="16"/>
        <v>9.4800531761294408E-5</v>
      </c>
      <c r="AJ122" s="33">
        <f t="shared" si="17"/>
        <v>2.5817714786381007E-4</v>
      </c>
      <c r="AK122" s="33">
        <f t="shared" si="18"/>
        <v>6.8139992651679163E-7</v>
      </c>
      <c r="AL122" s="33">
        <f t="shared" si="19"/>
        <v>2.2683256624047194E-4</v>
      </c>
      <c r="AM122" s="33">
        <f t="shared" si="20"/>
        <v>1.2241945092554649E-4</v>
      </c>
      <c r="AN122" s="33">
        <f t="shared" si="21"/>
        <v>5.1473286646573873E-4</v>
      </c>
      <c r="AO122" s="33">
        <f t="shared" si="22"/>
        <v>-2.0847891566190696E-5</v>
      </c>
      <c r="AP122" s="33">
        <f t="shared" si="23"/>
        <v>6.6304870820002039E-7</v>
      </c>
      <c r="AQ122" s="33">
        <f t="shared" si="24"/>
        <v>1.3277976661601782E-3</v>
      </c>
      <c r="AR122" s="33">
        <f t="shared" si="25"/>
        <v>7.8065505679668649E-5</v>
      </c>
      <c r="AS122" s="55">
        <f>$G$2*AS121+(1-$G$2)*W121*W121</f>
        <v>1.0245807823839469E-4</v>
      </c>
      <c r="AT122" s="105"/>
      <c r="AU122" s="7">
        <v>45684</v>
      </c>
      <c r="AV122" s="4">
        <f>CovMatrix!$M$4^2*Y122
+CovMatrix!$M$5^2*AE122
+CovMatrix!$M$6^2*AJ122
+CovMatrix!$M$7^2*AN122
+CovMatrix!$M$8^2*AQ122
+CovMatrix!$M$9^2*AS122
+2*CovMatrix!$M$4*CovMatrix!$M$5*Z122
+2*CovMatrix!$M$4*CovMatrix!$M$6*AA122
+2*CovMatrix!$M$4*CovMatrix!$M$7*AB122
+2*CovMatrix!$M$4*CovMatrix!$M$8*AC122
+2*CovMatrix!$M$4*CovMatrix!$M$9*AD122
+2*CovMatrix!$M$5*CovMatrix!$M$6*AF122
+2*CovMatrix!$M$5*CovMatrix!$M$7*AG122
+2*CovMatrix!$M$5*CovMatrix!$M$8*AH122
+2*CovMatrix!$M$5*CovMatrix!$M$9*AI122
+2*CovMatrix!$M$6*CovMatrix!$M$7*AK122
+2*CovMatrix!$M$6*CovMatrix!$M$8*AL122
+2*CovMatrix!$M$6*CovMatrix!$M$9*AM122
+2*CovMatrix!$M$7*CovMatrix!$M$8*AO122
+2*CovMatrix!$M$7*CovMatrix!$M$9*AP122
+2*CovMatrix!$M$8*CovMatrix!$M$9*AR122</f>
        <v>3.3725073659528649E-4</v>
      </c>
      <c r="AW122" s="17">
        <f t="shared" si="4"/>
        <v>1.8364387727209597E-2</v>
      </c>
      <c r="AX122" s="18">
        <f>Param_VaR!$B$7*EWMA!AW122*returns_pnl[[#This Row],[port_mv]]</f>
        <v>5223.127609418033</v>
      </c>
      <c r="AY122" s="18">
        <f>returns_pnl[[#This Row],[daily_pnl_usd]]</f>
        <v>-11652.17</v>
      </c>
    </row>
    <row r="123" spans="1:51" x14ac:dyDescent="0.35">
      <c r="A123" s="7">
        <f>returns_pnl[[#This Row],[price_date]]</f>
        <v>45685</v>
      </c>
      <c r="B123" s="24">
        <f>returns_pnl[[#This Row],[portfolio_simple_return]]</f>
        <v>1.1422587999999999E-2</v>
      </c>
      <c r="C123" s="4">
        <f t="shared" si="5"/>
        <v>7.2983421610598332E-4</v>
      </c>
      <c r="D123" s="17">
        <f t="shared" si="2"/>
        <v>2.7015444029406279E-2</v>
      </c>
      <c r="E123" s="17">
        <f t="shared" si="3"/>
        <v>0.42885687875876238</v>
      </c>
      <c r="F123" s="25">
        <f>Rolling_Vol!D123</f>
        <v>0.35768036662740199</v>
      </c>
      <c r="Q123" s="7">
        <v>45685</v>
      </c>
      <c r="R123" s="25">
        <v>-7.3037129999999999E-3</v>
      </c>
      <c r="S123" s="17">
        <v>2.5874437E-2</v>
      </c>
      <c r="T123" s="17">
        <v>1.9594209999999998E-3</v>
      </c>
      <c r="U123" s="17">
        <v>-3.9348159999999998E-3</v>
      </c>
      <c r="V123" s="17">
        <v>3.5383234999999999E-2</v>
      </c>
      <c r="W123" s="17">
        <v>-1.7935100000000001E-4</v>
      </c>
      <c r="X123" s="32"/>
      <c r="Y123" s="33">
        <f t="shared" si="6"/>
        <v>7.4483779774193451E-4</v>
      </c>
      <c r="Z123" s="33">
        <f t="shared" si="7"/>
        <v>8.6616078965305945E-4</v>
      </c>
      <c r="AA123" s="33">
        <f t="shared" si="8"/>
        <v>2.1646177841476761E-4</v>
      </c>
      <c r="AB123" s="33">
        <f t="shared" si="9"/>
        <v>-1.2464042298980781E-4</v>
      </c>
      <c r="AC123" s="33">
        <f t="shared" si="10"/>
        <v>1.0259580818267355E-3</v>
      </c>
      <c r="AD123" s="33">
        <f t="shared" si="11"/>
        <v>1.0598711373030946E-5</v>
      </c>
      <c r="AE123" s="33">
        <f t="shared" si="12"/>
        <v>3.1156727792623611E-3</v>
      </c>
      <c r="AF123" s="33">
        <f t="shared" si="13"/>
        <v>3.0127450530024319E-4</v>
      </c>
      <c r="AG123" s="33">
        <f t="shared" si="14"/>
        <v>-2.5250334559952453E-4</v>
      </c>
      <c r="AH123" s="33">
        <f t="shared" si="15"/>
        <v>2.7217547267959731E-3</v>
      </c>
      <c r="AI123" s="33">
        <f t="shared" si="16"/>
        <v>-4.8081013878307943E-5</v>
      </c>
      <c r="AJ123" s="33">
        <f t="shared" si="17"/>
        <v>2.5675191279828124E-4</v>
      </c>
      <c r="AK123" s="33">
        <f t="shared" si="18"/>
        <v>-2.5980670072868437E-5</v>
      </c>
      <c r="AL123" s="33">
        <f t="shared" si="19"/>
        <v>3.8870151391129024E-4</v>
      </c>
      <c r="AM123" s="33">
        <f t="shared" si="20"/>
        <v>1.0299992104754885E-4</v>
      </c>
      <c r="AN123" s="33">
        <f t="shared" si="21"/>
        <v>5.3423408482569591E-4</v>
      </c>
      <c r="AO123" s="33">
        <f t="shared" si="22"/>
        <v>-3.517211338113261E-4</v>
      </c>
      <c r="AP123" s="33">
        <f t="shared" si="23"/>
        <v>2.3476081924433336E-5</v>
      </c>
      <c r="AQ123" s="33">
        <f t="shared" si="24"/>
        <v>3.4373927124897339E-3</v>
      </c>
      <c r="AR123" s="33">
        <f t="shared" si="25"/>
        <v>-7.7257358439370913E-5</v>
      </c>
      <c r="AS123" s="55">
        <f>$G$2*AS122+(1-$G$2)*W122*W122</f>
        <v>1.0667576636301507E-4</v>
      </c>
      <c r="AT123" s="105"/>
      <c r="AU123" s="7">
        <v>45685</v>
      </c>
      <c r="AV123" s="4">
        <f>CovMatrix!$M$4^2*Y123
+CovMatrix!$M$5^2*AE123
+CovMatrix!$M$6^2*AJ123
+CovMatrix!$M$7^2*AN123
+CovMatrix!$M$8^2*AQ123
+CovMatrix!$M$9^2*AS123
+2*CovMatrix!$M$4*CovMatrix!$M$5*Z123
+2*CovMatrix!$M$4*CovMatrix!$M$6*AA123
+2*CovMatrix!$M$4*CovMatrix!$M$7*AB123
+2*CovMatrix!$M$4*CovMatrix!$M$8*AC123
+2*CovMatrix!$M$4*CovMatrix!$M$9*AD123
+2*CovMatrix!$M$5*CovMatrix!$M$6*AF123
+2*CovMatrix!$M$5*CovMatrix!$M$7*AG123
+2*CovMatrix!$M$5*CovMatrix!$M$8*AH123
+2*CovMatrix!$M$5*CovMatrix!$M$9*AI123
+2*CovMatrix!$M$6*CovMatrix!$M$7*AK123
+2*CovMatrix!$M$6*CovMatrix!$M$8*AL123
+2*CovMatrix!$M$6*CovMatrix!$M$9*AM123
+2*CovMatrix!$M$7*CovMatrix!$M$8*AO123
+2*CovMatrix!$M$7*CovMatrix!$M$9*AP123
+2*CovMatrix!$M$8*CovMatrix!$M$9*AR123</f>
        <v>8.1893555101833178E-4</v>
      </c>
      <c r="AW123" s="17">
        <f t="shared" si="4"/>
        <v>2.8617050005518244E-2</v>
      </c>
      <c r="AX123" s="18">
        <f>Param_VaR!$B$7*EWMA!AW123*returns_pnl[[#This Row],[port_mv]]</f>
        <v>8232.1200283780763</v>
      </c>
      <c r="AY123" s="18">
        <f>returns_pnl[[#This Row],[daily_pnl_usd]]</f>
        <v>1396.51</v>
      </c>
    </row>
    <row r="124" spans="1:51" x14ac:dyDescent="0.35">
      <c r="A124" s="7">
        <f>returns_pnl[[#This Row],[price_date]]</f>
        <v>45686</v>
      </c>
      <c r="B124" s="24">
        <f>returns_pnl[[#This Row],[portfolio_simple_return]]</f>
        <v>8.1263099999999994E-3</v>
      </c>
      <c r="C124" s="4">
        <f t="shared" si="5"/>
        <v>6.9387269413668899E-4</v>
      </c>
      <c r="D124" s="17">
        <f t="shared" si="2"/>
        <v>2.6341463401578301E-2</v>
      </c>
      <c r="E124" s="17">
        <f t="shared" si="3"/>
        <v>0.41815776798051435</v>
      </c>
      <c r="F124" s="25">
        <f>Rolling_Vol!D124</f>
        <v>0.3523155723160098</v>
      </c>
      <c r="Q124" s="7">
        <v>45686</v>
      </c>
      <c r="R124" s="25">
        <v>2.7853201000000001E-2</v>
      </c>
      <c r="S124" s="17">
        <v>-4.8707560000000004E-3</v>
      </c>
      <c r="T124" s="17">
        <v>-5.6459750000000001E-3</v>
      </c>
      <c r="U124" s="17">
        <v>-1.130449E-3</v>
      </c>
      <c r="V124" s="17">
        <v>2.8013092E-2</v>
      </c>
      <c r="W124" s="17">
        <v>4.1856020000000001E-3</v>
      </c>
      <c r="X124" s="32"/>
      <c r="Y124" s="33">
        <f t="shared" si="6"/>
        <v>7.0334818329260062E-4</v>
      </c>
      <c r="Z124" s="33">
        <f t="shared" si="7"/>
        <v>8.0285237456080094E-4</v>
      </c>
      <c r="AA124" s="33">
        <f t="shared" si="8"/>
        <v>2.0261540879207114E-4</v>
      </c>
      <c r="AB124" s="33">
        <f t="shared" si="9"/>
        <v>-1.1543767160411085E-4</v>
      </c>
      <c r="AC124" s="33">
        <f t="shared" si="10"/>
        <v>9.48894857310038E-4</v>
      </c>
      <c r="AD124" s="33">
        <f t="shared" si="11"/>
        <v>1.004138438446487E-5</v>
      </c>
      <c r="AE124" s="33">
        <f t="shared" si="12"/>
        <v>2.9689016019106376E-3</v>
      </c>
      <c r="AF124" s="33">
        <f t="shared" si="13"/>
        <v>2.862399698954872E-4</v>
      </c>
      <c r="AG124" s="33">
        <f t="shared" si="14"/>
        <v>-2.4346181378546858E-4</v>
      </c>
      <c r="AH124" s="33">
        <f t="shared" si="15"/>
        <v>2.6133807202800364E-3</v>
      </c>
      <c r="AI124" s="33">
        <f t="shared" si="16"/>
        <v>-4.547458941463268E-5</v>
      </c>
      <c r="AJ124" s="33">
        <f t="shared" si="17"/>
        <v>2.4157715786969879E-4</v>
      </c>
      <c r="AK124" s="33">
        <f t="shared" si="18"/>
        <v>-2.4884427534588489E-5</v>
      </c>
      <c r="AL124" s="33">
        <f t="shared" si="19"/>
        <v>3.6953926229902891E-4</v>
      </c>
      <c r="AM124" s="33">
        <f t="shared" si="20"/>
        <v>9.6798840337749653E-5</v>
      </c>
      <c r="AN124" s="33">
        <f t="shared" si="21"/>
        <v>5.0310900635338544E-4</v>
      </c>
      <c r="AO124" s="33">
        <f t="shared" si="22"/>
        <v>-3.3897145693523214E-4</v>
      </c>
      <c r="AP124" s="33">
        <f t="shared" si="23"/>
        <v>2.2109859800032293E-5</v>
      </c>
      <c r="AQ124" s="33">
        <f t="shared" si="24"/>
        <v>3.3062675488842634E-3</v>
      </c>
      <c r="AR124" s="33">
        <f t="shared" si="25"/>
        <v>-7.3002678047837756E-5</v>
      </c>
      <c r="AS124" s="55">
        <f>$G$2*AS123+(1-$G$2)*W123*W123</f>
        <v>1.0027715038810623E-4</v>
      </c>
      <c r="AT124" s="105"/>
      <c r="AU124" s="7">
        <v>45686</v>
      </c>
      <c r="AV124" s="4">
        <f>CovMatrix!$M$4^2*Y124
+CovMatrix!$M$5^2*AE124
+CovMatrix!$M$6^2*AJ124
+CovMatrix!$M$7^2*AN124
+CovMatrix!$M$8^2*AQ124
+CovMatrix!$M$9^2*AS124
+2*CovMatrix!$M$4*CovMatrix!$M$5*Z124
+2*CovMatrix!$M$4*CovMatrix!$M$6*AA124
+2*CovMatrix!$M$4*CovMatrix!$M$7*AB124
+2*CovMatrix!$M$4*CovMatrix!$M$8*AC124
+2*CovMatrix!$M$4*CovMatrix!$M$9*AD124
+2*CovMatrix!$M$5*CovMatrix!$M$6*AF124
+2*CovMatrix!$M$5*CovMatrix!$M$7*AG124
+2*CovMatrix!$M$5*CovMatrix!$M$8*AH124
+2*CovMatrix!$M$5*CovMatrix!$M$9*AI124
+2*CovMatrix!$M$6*CovMatrix!$M$7*AK124
+2*CovMatrix!$M$6*CovMatrix!$M$8*AL124
+2*CovMatrix!$M$6*CovMatrix!$M$9*AM124
+2*CovMatrix!$M$7*CovMatrix!$M$8*AO124
+2*CovMatrix!$M$7*CovMatrix!$M$9*AP124
+2*CovMatrix!$M$8*CovMatrix!$M$9*AR124</f>
        <v>7.7681682781031438E-4</v>
      </c>
      <c r="AW124" s="17">
        <f t="shared" si="4"/>
        <v>2.7871433903018238E-2</v>
      </c>
      <c r="AX124" s="18">
        <f>Param_VaR!$B$7*EWMA!AW124*returns_pnl[[#This Row],[port_mv]]</f>
        <v>8082.7862345022386</v>
      </c>
      <c r="AY124" s="18">
        <f>returns_pnl[[#This Row],[daily_pnl_usd]]</f>
        <v>1004.86</v>
      </c>
    </row>
    <row r="125" spans="1:51" x14ac:dyDescent="0.35">
      <c r="A125" s="7">
        <f>returns_pnl[[#This Row],[price_date]]</f>
        <v>45687</v>
      </c>
      <c r="B125" s="24">
        <f>returns_pnl[[#This Row],[portfolio_simple_return]]</f>
        <v>2.6146798999999998E-2</v>
      </c>
      <c r="C125" s="4">
        <f t="shared" si="5"/>
        <v>6.5620254734145356E-4</v>
      </c>
      <c r="D125" s="17">
        <f t="shared" si="2"/>
        <v>2.5616450717096884E-2</v>
      </c>
      <c r="E125" s="17">
        <f t="shared" si="3"/>
        <v>0.40664854841748332</v>
      </c>
      <c r="F125" s="25">
        <f>Rolling_Vol!D125</f>
        <v>0.35181597768777939</v>
      </c>
      <c r="Q125" s="7">
        <v>45687</v>
      </c>
      <c r="R125" s="25">
        <v>1.2867490000000001E-2</v>
      </c>
      <c r="S125" s="17">
        <v>4.5117519000000002E-2</v>
      </c>
      <c r="T125" s="17">
        <v>1.1736717000000001E-2</v>
      </c>
      <c r="U125" s="17">
        <v>2.3816038000000001E-2</v>
      </c>
      <c r="V125" s="17">
        <v>3.3149170999999998E-2</v>
      </c>
      <c r="W125" s="17">
        <v>2.134691E-2</v>
      </c>
      <c r="X125" s="32"/>
      <c r="Y125" s="33">
        <f t="shared" si="6"/>
        <v>7.0769534065182862E-4</v>
      </c>
      <c r="Z125" s="33">
        <f t="shared" si="7"/>
        <v>7.465412633337555E-4</v>
      </c>
      <c r="AA125" s="33">
        <f t="shared" si="8"/>
        <v>1.8102297567358834E-4</v>
      </c>
      <c r="AB125" s="33">
        <f t="shared" si="9"/>
        <v>-1.1040060870089913E-4</v>
      </c>
      <c r="AC125" s="33">
        <f t="shared" si="10"/>
        <v>9.3877642279788524E-4</v>
      </c>
      <c r="AD125" s="33">
        <f t="shared" si="11"/>
        <v>1.6433846150117102E-5</v>
      </c>
      <c r="AE125" s="33">
        <f t="shared" si="12"/>
        <v>2.7921909616366912E-3</v>
      </c>
      <c r="AF125" s="33">
        <f t="shared" si="13"/>
        <v>2.7071558169818396E-4</v>
      </c>
      <c r="AG125" s="33">
        <f t="shared" si="14"/>
        <v>-2.2852373648337381E-4</v>
      </c>
      <c r="AH125" s="33">
        <f t="shared" si="15"/>
        <v>2.4483911809069807E-3</v>
      </c>
      <c r="AI125" s="33">
        <f t="shared" si="16"/>
        <v>-4.3969336813061435E-5</v>
      </c>
      <c r="AJ125" s="33">
        <f t="shared" si="17"/>
        <v>2.2899515041955435E-4</v>
      </c>
      <c r="AK125" s="33">
        <f t="shared" si="18"/>
        <v>-2.3008412674946679E-5</v>
      </c>
      <c r="AL125" s="33">
        <f t="shared" si="19"/>
        <v>3.3787723353480515E-4</v>
      </c>
      <c r="AM125" s="33">
        <f t="shared" si="20"/>
        <v>8.9573001662367663E-5</v>
      </c>
      <c r="AN125" s="33">
        <f t="shared" si="21"/>
        <v>4.7299914086867836E-4</v>
      </c>
      <c r="AO125" s="33">
        <f t="shared" si="22"/>
        <v>-3.2053321182941671E-4</v>
      </c>
      <c r="AP125" s="33">
        <f t="shared" si="23"/>
        <v>2.0499371636312474E-5</v>
      </c>
      <c r="AQ125" s="33">
        <f t="shared" si="24"/>
        <v>3.1549754953552351E-3</v>
      </c>
      <c r="AR125" s="33">
        <f t="shared" si="25"/>
        <v>-6.1587418130884441E-5</v>
      </c>
      <c r="AS125" s="55">
        <f>$G$2*AS124+(1-$G$2)*W124*W124</f>
        <v>9.5311677210964087E-5</v>
      </c>
      <c r="AT125" s="105"/>
      <c r="AU125" s="7">
        <v>45687</v>
      </c>
      <c r="AV125" s="4">
        <f>CovMatrix!$M$4^2*Y125
+CovMatrix!$M$5^2*AE125
+CovMatrix!$M$6^2*AJ125
+CovMatrix!$M$7^2*AN125
+CovMatrix!$M$8^2*AQ125
+CovMatrix!$M$9^2*AS125
+2*CovMatrix!$M$4*CovMatrix!$M$5*Z125
+2*CovMatrix!$M$4*CovMatrix!$M$6*AA125
+2*CovMatrix!$M$4*CovMatrix!$M$7*AB125
+2*CovMatrix!$M$4*CovMatrix!$M$8*AC125
+2*CovMatrix!$M$4*CovMatrix!$M$9*AD125
+2*CovMatrix!$M$5*CovMatrix!$M$6*AF125
+2*CovMatrix!$M$5*CovMatrix!$M$7*AG125
+2*CovMatrix!$M$5*CovMatrix!$M$8*AH125
+2*CovMatrix!$M$5*CovMatrix!$M$9*AI125
+2*CovMatrix!$M$6*CovMatrix!$M$7*AK125
+2*CovMatrix!$M$6*CovMatrix!$M$8*AL125
+2*CovMatrix!$M$6*CovMatrix!$M$9*AM125
+2*CovMatrix!$M$7*CovMatrix!$M$8*AO125
+2*CovMatrix!$M$7*CovMatrix!$M$9*AP125
+2*CovMatrix!$M$8*CovMatrix!$M$9*AR125</f>
        <v>7.3965977439467093E-4</v>
      </c>
      <c r="AW125" s="17">
        <f t="shared" si="4"/>
        <v>2.7196686827528661E-2</v>
      </c>
      <c r="AX125" s="18">
        <f>Param_VaR!$B$7*EWMA!AW125*returns_pnl[[#This Row],[port_mv]]</f>
        <v>8093.3305049164592</v>
      </c>
      <c r="AY125" s="18">
        <f>returns_pnl[[#This Row],[daily_pnl_usd]]</f>
        <v>3259.46</v>
      </c>
    </row>
    <row r="126" spans="1:51" x14ac:dyDescent="0.35">
      <c r="A126" s="7">
        <f>returns_pnl[[#This Row],[price_date]]</f>
        <v>45688</v>
      </c>
      <c r="B126" s="24">
        <f>returns_pnl[[#This Row],[portfolio_simple_return]]</f>
        <v>4.0098670000000003E-3</v>
      </c>
      <c r="C126" s="4">
        <f t="shared" si="5"/>
        <v>6.5784970037775043E-4</v>
      </c>
      <c r="D126" s="17">
        <f t="shared" ref="D126:D189" si="26">SQRT(C126)</f>
        <v>2.5648580864791534E-2</v>
      </c>
      <c r="E126" s="17">
        <f t="shared" ref="E126:E189" si="27">D126*SQRT(252)</f>
        <v>0.40715859869981025</v>
      </c>
      <c r="F126" s="25">
        <f>Rolling_Vol!D126</f>
        <v>0.35165918615532171</v>
      </c>
      <c r="Q126" s="7">
        <v>45688</v>
      </c>
      <c r="R126" s="25">
        <v>-2.4482585000000001E-2</v>
      </c>
      <c r="S126" s="17">
        <v>2.6013168999999999E-2</v>
      </c>
      <c r="T126" s="17">
        <v>-4.7029319999999999E-3</v>
      </c>
      <c r="U126" s="17">
        <v>-1.4758937E-2</v>
      </c>
      <c r="V126" s="17">
        <v>2.2931205999999999E-2</v>
      </c>
      <c r="W126" s="17">
        <v>-3.6437840000000002E-3</v>
      </c>
      <c r="X126" s="32"/>
      <c r="Y126" s="33">
        <f t="shared" si="6"/>
        <v>6.7516795814672489E-4</v>
      </c>
      <c r="Z126" s="33">
        <f t="shared" si="7"/>
        <v>7.3658174100716875E-4</v>
      </c>
      <c r="AA126" s="33">
        <f t="shared" si="8"/>
        <v>1.7922292245099286E-4</v>
      </c>
      <c r="AB126" s="33">
        <f t="shared" si="9"/>
        <v>-8.5389414330567961E-5</v>
      </c>
      <c r="AC126" s="33">
        <f t="shared" si="10"/>
        <v>9.0804263501105943E-4</v>
      </c>
      <c r="AD126" s="33">
        <f t="shared" si="11"/>
        <v>3.1928684438464092E-5</v>
      </c>
      <c r="AE126" s="33">
        <f t="shared" si="12"/>
        <v>2.7467949351814114E-3</v>
      </c>
      <c r="AF126" s="33">
        <f t="shared" si="13"/>
        <v>2.8624453993100031E-4</v>
      </c>
      <c r="AG126" s="33">
        <f t="shared" si="14"/>
        <v>-1.5034107947618796E-4</v>
      </c>
      <c r="AH126" s="33">
        <f t="shared" si="15"/>
        <v>2.3912242111981665E-3</v>
      </c>
      <c r="AI126" s="33">
        <f t="shared" si="16"/>
        <v>1.6456000446699711E-5</v>
      </c>
      <c r="AJ126" s="33">
        <f t="shared" si="17"/>
        <v>2.2352047295066642E-4</v>
      </c>
      <c r="AK126" s="33">
        <f t="shared" si="18"/>
        <v>-4.8565820304151008E-6</v>
      </c>
      <c r="AL126" s="33">
        <f t="shared" si="19"/>
        <v>3.4094834585141325E-4</v>
      </c>
      <c r="AM126" s="33">
        <f t="shared" si="20"/>
        <v>9.923118005229382E-5</v>
      </c>
      <c r="AN126" s="33">
        <f t="shared" si="21"/>
        <v>4.7865141237760431E-4</v>
      </c>
      <c r="AO126" s="33">
        <f t="shared" si="22"/>
        <v>-2.5393230414738177E-4</v>
      </c>
      <c r="AP126" s="33">
        <f t="shared" si="23"/>
        <v>4.9773338522688552E-5</v>
      </c>
      <c r="AQ126" s="33">
        <f t="shared" si="24"/>
        <v>3.0316090179131555E-3</v>
      </c>
      <c r="AR126" s="33">
        <f t="shared" si="25"/>
        <v>-1.5434230848334733E-5</v>
      </c>
      <c r="AS126" s="55">
        <f>$G$2*AS125+(1-$G$2)*W125*W125</f>
        <v>1.1693441057119227E-4</v>
      </c>
      <c r="AT126" s="105"/>
      <c r="AU126" s="7">
        <v>45688</v>
      </c>
      <c r="AV126" s="4">
        <f>CovMatrix!$M$4^2*Y126
+CovMatrix!$M$5^2*AE126
+CovMatrix!$M$6^2*AJ126
+CovMatrix!$M$7^2*AN126
+CovMatrix!$M$8^2*AQ126
+CovMatrix!$M$9^2*AS126
+2*CovMatrix!$M$4*CovMatrix!$M$5*Z126
+2*CovMatrix!$M$4*CovMatrix!$M$6*AA126
+2*CovMatrix!$M$4*CovMatrix!$M$7*AB126
+2*CovMatrix!$M$4*CovMatrix!$M$8*AC126
+2*CovMatrix!$M$4*CovMatrix!$M$9*AD126
+2*CovMatrix!$M$5*CovMatrix!$M$6*AF126
+2*CovMatrix!$M$5*CovMatrix!$M$7*AG126
+2*CovMatrix!$M$5*CovMatrix!$M$8*AH126
+2*CovMatrix!$M$5*CovMatrix!$M$9*AI126
+2*CovMatrix!$M$6*CovMatrix!$M$7*AK126
+2*CovMatrix!$M$6*CovMatrix!$M$8*AL126
+2*CovMatrix!$M$6*CovMatrix!$M$9*AM126
+2*CovMatrix!$M$7*CovMatrix!$M$8*AO126
+2*CovMatrix!$M$7*CovMatrix!$M$9*AP126
+2*CovMatrix!$M$8*CovMatrix!$M$9*AR126</f>
        <v>7.3483803225852162E-4</v>
      </c>
      <c r="AW126" s="17">
        <f t="shared" ref="AW126:AW189" si="28">SQRT(AV126)</f>
        <v>2.7107896123796136E-2</v>
      </c>
      <c r="AX126" s="18">
        <f>Param_VaR!$B$7*EWMA!AW126*returns_pnl[[#This Row],[port_mv]]</f>
        <v>8099.2549344701611</v>
      </c>
      <c r="AY126" s="18">
        <f>returns_pnl[[#This Row],[daily_pnl_usd]]</f>
        <v>512.94000000000005</v>
      </c>
    </row>
    <row r="127" spans="1:51" x14ac:dyDescent="0.35">
      <c r="A127" s="7">
        <f>returns_pnl[[#This Row],[price_date]]</f>
        <v>45691</v>
      </c>
      <c r="B127" s="24">
        <f>returns_pnl[[#This Row],[portfolio_simple_return]]</f>
        <v>-1.933157E-3</v>
      </c>
      <c r="C127" s="4">
        <f t="shared" ref="C127:C190" si="29">C126*$G$61+(1-$G$61)*B126^2</f>
        <v>6.1934346035654678E-4</v>
      </c>
      <c r="D127" s="17">
        <f t="shared" si="26"/>
        <v>2.488661207068063E-2</v>
      </c>
      <c r="E127" s="17">
        <f t="shared" si="27"/>
        <v>0.3950627190837549</v>
      </c>
      <c r="F127" s="25">
        <f>Rolling_Vol!D127</f>
        <v>0.35136686237010356</v>
      </c>
      <c r="Q127" s="7">
        <v>45691</v>
      </c>
      <c r="R127" s="25">
        <v>-1.4489004E-2</v>
      </c>
      <c r="S127" s="17">
        <v>-1.5998554000000002E-2</v>
      </c>
      <c r="T127" s="17">
        <v>-2.8980939999999999E-3</v>
      </c>
      <c r="U127" s="17">
        <v>-8.0140099999999998E-4</v>
      </c>
      <c r="V127" s="17">
        <v>6.2023750000000004E-3</v>
      </c>
      <c r="W127" s="17">
        <v>1.1761264E-2</v>
      </c>
      <c r="X127" s="32"/>
      <c r="Y127" s="33">
        <f t="shared" ref="Y127:Y190" si="30">$G$2*Y126+((1-$G$2)*R126^2)</f>
        <v>6.7062169875485491E-4</v>
      </c>
      <c r="Z127" s="33">
        <f t="shared" ref="Z127:Z190" si="31">$G$2*Z126+(1-$G$2)*R126*S126</f>
        <v>6.5417465927702662E-4</v>
      </c>
      <c r="AA127" s="33">
        <f t="shared" ref="AA127:AA190" si="32">$G$2*AA126+(1-$G$2)*R126*T126</f>
        <v>1.7537794305028649E-4</v>
      </c>
      <c r="AB127" s="33">
        <f t="shared" ref="AB127:AB190" si="33">$G$2*AB126+(1-$G$2)*R126*U126</f>
        <v>-5.8585833694005164E-5</v>
      </c>
      <c r="AC127" s="33">
        <f t="shared" ref="AC127:AC190" si="34">$G$2*AC126+(1-$G$2)*R126*V126</f>
        <v>8.1987516490754527E-4</v>
      </c>
      <c r="AD127" s="33">
        <f t="shared" ref="AD127:AD190" si="35">$G$2*AD126+(1-$G$2)*R126*W126</f>
        <v>3.5365518462254653E-5</v>
      </c>
      <c r="AE127" s="33">
        <f t="shared" ref="AE127:AE190" si="36">$G$2*AE126+(1-$G$2)*S126*S126</f>
        <v>2.62258833675588E-3</v>
      </c>
      <c r="AF127" s="33">
        <f t="shared" ref="AF127:AF190" si="37">$G$2*AF126+(1-$G$2)*S126*T126</f>
        <v>2.6172957764044978E-4</v>
      </c>
      <c r="AG127" s="33">
        <f t="shared" ref="AG127:AG190" si="38">$G$2*AG126+(1-$G$2)*S126*U126</f>
        <v>-1.6435621805409789E-4</v>
      </c>
      <c r="AH127" s="33">
        <f t="shared" ref="AH127:AH190" si="39">$G$2*AH126+(1-$G$2)*S126*V126</f>
        <v>2.2835415587493853E-3</v>
      </c>
      <c r="AI127" s="33">
        <f t="shared" ref="AI127:AI190" si="40">$G$2*AI126+(1-$G$2)*S126*W126</f>
        <v>9.781458280407963E-6</v>
      </c>
      <c r="AJ127" s="33">
        <f t="shared" ref="AJ127:AJ190" si="41">$G$2*AJ126+(1-$G$2)*T126*T126</f>
        <v>2.1143629873742386E-4</v>
      </c>
      <c r="AK127" s="33">
        <f t="shared" ref="AK127:AK190" si="42">$G$2*AK126+(1-$G$2)*T126*U126</f>
        <v>-4.0057048239315065E-7</v>
      </c>
      <c r="AL127" s="33">
        <f t="shared" ref="AL127:AL190" si="43">$G$2*AL126+(1-$G$2)*T126*V126</f>
        <v>3.1402081095056894E-4</v>
      </c>
      <c r="AM127" s="33">
        <f t="shared" ref="AM127:AM190" si="44">$G$2*AM126+(1-$G$2)*T126*W126</f>
        <v>9.4305497351637466E-5</v>
      </c>
      <c r="AN127" s="33">
        <f t="shared" ref="AN127:AN190" si="45">$G$2*AN126+(1-$G$2)*U126*U126</f>
        <v>4.6300190091714616E-4</v>
      </c>
      <c r="AO127" s="33">
        <f t="shared" ref="AO127:AO190" si="46">$G$2*AO126+(1-$G$2)*U126*V126</f>
        <v>-2.5900277937982016E-4</v>
      </c>
      <c r="AP127" s="33">
        <f t="shared" ref="AP127:AP190" si="47">$G$2*AP126+(1-$G$2)*U126*W126</f>
        <v>5.0013640921183717E-5</v>
      </c>
      <c r="AQ127" s="33">
        <f t="shared" ref="AQ127:AQ190" si="48">$G$2*AQ126+(1-$G$2)*V126*V126</f>
        <v>2.8812628893552321E-3</v>
      </c>
      <c r="AR127" s="33">
        <f t="shared" ref="AR127:AR190" si="49">$G$2*AR126+(1-$G$2)*V126*W126</f>
        <v>-1.952155868884489E-5</v>
      </c>
      <c r="AS127" s="55">
        <f>$G$2*AS126+(1-$G$2)*W126*W126</f>
        <v>1.1071497564724009E-4</v>
      </c>
      <c r="AT127" s="105"/>
      <c r="AU127" s="7">
        <v>45691</v>
      </c>
      <c r="AV127" s="4">
        <f>CovMatrix!$M$4^2*Y127
+CovMatrix!$M$5^2*AE127
+CovMatrix!$M$6^2*AJ127
+CovMatrix!$M$7^2*AN127
+CovMatrix!$M$8^2*AQ127
+CovMatrix!$M$9^2*AS127
+2*CovMatrix!$M$4*CovMatrix!$M$5*Z127
+2*CovMatrix!$M$4*CovMatrix!$M$6*AA127
+2*CovMatrix!$M$4*CovMatrix!$M$7*AB127
+2*CovMatrix!$M$4*CovMatrix!$M$8*AC127
+2*CovMatrix!$M$4*CovMatrix!$M$9*AD127
+2*CovMatrix!$M$5*CovMatrix!$M$6*AF127
+2*CovMatrix!$M$5*CovMatrix!$M$7*AG127
+2*CovMatrix!$M$5*CovMatrix!$M$8*AH127
+2*CovMatrix!$M$5*CovMatrix!$M$9*AI127
+2*CovMatrix!$M$6*CovMatrix!$M$7*AK127
+2*CovMatrix!$M$6*CovMatrix!$M$8*AL127
+2*CovMatrix!$M$6*CovMatrix!$M$9*AM127
+2*CovMatrix!$M$7*CovMatrix!$M$8*AO127
+2*CovMatrix!$M$7*CovMatrix!$M$9*AP127
+2*CovMatrix!$M$8*CovMatrix!$M$9*AR127</f>
        <v>6.908443656926626E-4</v>
      </c>
      <c r="AW127" s="17">
        <f t="shared" si="28"/>
        <v>2.6283918385443649E-2</v>
      </c>
      <c r="AX127" s="18">
        <f>Param_VaR!$B$7*EWMA!AW127*returns_pnl[[#This Row],[port_mv]]</f>
        <v>7837.8869365457822</v>
      </c>
      <c r="AY127" s="18">
        <f>returns_pnl[[#This Row],[daily_pnl_usd]]</f>
        <v>-248.28</v>
      </c>
    </row>
    <row r="128" spans="1:51" x14ac:dyDescent="0.35">
      <c r="A128" s="7">
        <f>returns_pnl[[#This Row],[price_date]]</f>
        <v>45692</v>
      </c>
      <c r="B128" s="24">
        <f>returns_pnl[[#This Row],[portfolio_simple_return]]</f>
        <v>3.0588030000000001E-3</v>
      </c>
      <c r="C128" s="4">
        <f t="shared" si="29"/>
        <v>5.824070784943529E-4</v>
      </c>
      <c r="D128" s="17">
        <f t="shared" si="26"/>
        <v>2.4133111662078575E-2</v>
      </c>
      <c r="E128" s="17">
        <f t="shared" si="27"/>
        <v>0.38310127092007534</v>
      </c>
      <c r="F128" s="25">
        <f>Rolling_Vol!D128</f>
        <v>0.35000797010023516</v>
      </c>
      <c r="Q128" s="7">
        <v>45692</v>
      </c>
      <c r="R128" s="25">
        <v>4.5768793000000002E-2</v>
      </c>
      <c r="S128" s="17">
        <v>2.1586368000000002E-2</v>
      </c>
      <c r="T128" s="17">
        <v>-2.211481E-3</v>
      </c>
      <c r="U128" s="17">
        <v>1.9298396999999998E-2</v>
      </c>
      <c r="V128" s="17">
        <v>-3.4078901000000002E-2</v>
      </c>
      <c r="W128" s="17">
        <v>-1.9374240000000001E-3</v>
      </c>
      <c r="X128" s="32"/>
      <c r="Y128" s="33">
        <f t="shared" si="30"/>
        <v>6.4298027104428459E-4</v>
      </c>
      <c r="Z128" s="33">
        <f t="shared" si="31"/>
        <v>6.28832366494418E-4</v>
      </c>
      <c r="AA128" s="33">
        <f t="shared" si="32"/>
        <v>1.6737469620077184E-4</v>
      </c>
      <c r="AB128" s="33">
        <f t="shared" si="33"/>
        <v>-5.4373993534688605E-5</v>
      </c>
      <c r="AC128" s="33">
        <f t="shared" si="34"/>
        <v>7.6529068084202258E-4</v>
      </c>
      <c r="AD128" s="33">
        <f t="shared" si="35"/>
        <v>2.3019047286056002E-5</v>
      </c>
      <c r="AE128" s="33">
        <f t="shared" si="36"/>
        <v>2.480590260355982E-3</v>
      </c>
      <c r="AF128" s="33">
        <f t="shared" si="37"/>
        <v>2.4880772178338732E-4</v>
      </c>
      <c r="AG128" s="33">
        <f t="shared" si="38"/>
        <v>-1.5372556954040275E-4</v>
      </c>
      <c r="AH128" s="33">
        <f t="shared" si="39"/>
        <v>2.140575323342477E-3</v>
      </c>
      <c r="AI128" s="33">
        <f t="shared" si="40"/>
        <v>-2.095222249151887E-6</v>
      </c>
      <c r="AJ128" s="33">
        <f t="shared" si="41"/>
        <v>1.9925405774314859E-4</v>
      </c>
      <c r="AK128" s="33">
        <f t="shared" si="42"/>
        <v>-2.3718412766792148E-7</v>
      </c>
      <c r="AL128" s="33">
        <f t="shared" si="43"/>
        <v>2.9410105834713979E-4</v>
      </c>
      <c r="AM128" s="33">
        <f t="shared" si="44"/>
        <v>8.6602052592690262E-5</v>
      </c>
      <c r="AN128" s="33">
        <f t="shared" si="45"/>
        <v>4.3526032147588544E-4</v>
      </c>
      <c r="AO128" s="33">
        <f t="shared" si="46"/>
        <v>-2.4376084798867343E-4</v>
      </c>
      <c r="AP128" s="33">
        <f t="shared" si="47"/>
        <v>4.6447293142060855E-5</v>
      </c>
      <c r="AQ128" s="33">
        <f t="shared" si="48"/>
        <v>2.7106952833323554E-3</v>
      </c>
      <c r="AR128" s="33">
        <f t="shared" si="49"/>
        <v>-1.3973398979394192E-5</v>
      </c>
      <c r="AS128" s="55">
        <f>$G$2*AS127+(1-$G$2)*W127*W127</f>
        <v>1.1237171696106745E-4</v>
      </c>
      <c r="AT128" s="105"/>
      <c r="AU128" s="7">
        <v>45692</v>
      </c>
      <c r="AV128" s="4">
        <f>CovMatrix!$M$4^2*Y128
+CovMatrix!$M$5^2*AE128
+CovMatrix!$M$6^2*AJ128
+CovMatrix!$M$7^2*AN128
+CovMatrix!$M$8^2*AQ128
+CovMatrix!$M$9^2*AS128
+2*CovMatrix!$M$4*CovMatrix!$M$5*Z128
+2*CovMatrix!$M$4*CovMatrix!$M$6*AA128
+2*CovMatrix!$M$4*CovMatrix!$M$7*AB128
+2*CovMatrix!$M$4*CovMatrix!$M$8*AC128
+2*CovMatrix!$M$4*CovMatrix!$M$9*AD128
+2*CovMatrix!$M$5*CovMatrix!$M$6*AF128
+2*CovMatrix!$M$5*CovMatrix!$M$7*AG128
+2*CovMatrix!$M$5*CovMatrix!$M$8*AH128
+2*CovMatrix!$M$5*CovMatrix!$M$9*AI128
+2*CovMatrix!$M$6*CovMatrix!$M$7*AK128
+2*CovMatrix!$M$6*CovMatrix!$M$8*AL128
+2*CovMatrix!$M$6*CovMatrix!$M$9*AM128
+2*CovMatrix!$M$7*CovMatrix!$M$8*AO128
+2*CovMatrix!$M$7*CovMatrix!$M$9*AP128
+2*CovMatrix!$M$8*CovMatrix!$M$9*AR128</f>
        <v>6.5080840182836323E-4</v>
      </c>
      <c r="AW128" s="17">
        <f t="shared" si="28"/>
        <v>2.5510946705843029E-2</v>
      </c>
      <c r="AX128" s="18">
        <f>Param_VaR!$B$7*EWMA!AW128*returns_pnl[[#This Row],[port_mv]]</f>
        <v>7630.6556179819354</v>
      </c>
      <c r="AY128" s="18">
        <f>returns_pnl[[#This Row],[daily_pnl_usd]]</f>
        <v>392.09</v>
      </c>
    </row>
    <row r="129" spans="1:51" x14ac:dyDescent="0.35">
      <c r="A129" s="7">
        <f>returns_pnl[[#This Row],[price_date]]</f>
        <v>45693</v>
      </c>
      <c r="B129" s="24">
        <f>returns_pnl[[#This Row],[portfolio_simple_return]]</f>
        <v>2.2028335999999999E-2</v>
      </c>
      <c r="C129" s="4">
        <f t="shared" si="29"/>
        <v>5.4802403033226029E-4</v>
      </c>
      <c r="D129" s="17">
        <f t="shared" si="26"/>
        <v>2.3409913078272209E-2</v>
      </c>
      <c r="E129" s="17">
        <f t="shared" si="27"/>
        <v>0.37162084931248085</v>
      </c>
      <c r="F129" s="25">
        <f>Rolling_Vol!D129</f>
        <v>0.34720930195931543</v>
      </c>
      <c r="Q129" s="7">
        <v>45693</v>
      </c>
      <c r="R129" s="25">
        <v>-6.2677823999999993E-2</v>
      </c>
      <c r="S129" s="17">
        <v>4.3024772000000003E-2</v>
      </c>
      <c r="T129" s="17">
        <v>1.4881424000000001E-2</v>
      </c>
      <c r="U129" s="17">
        <v>1.9501978999999999E-2</v>
      </c>
      <c r="V129" s="17">
        <v>6.1719390999999998E-2</v>
      </c>
      <c r="W129" s="17">
        <v>1.2429379000000001E-2</v>
      </c>
      <c r="X129" s="32"/>
      <c r="Y129" s="33">
        <f t="shared" si="30"/>
        <v>7.3008839954223853E-4</v>
      </c>
      <c r="Z129" s="33">
        <f t="shared" si="31"/>
        <v>6.5038134502158238E-4</v>
      </c>
      <c r="AA129" s="33">
        <f t="shared" si="32"/>
        <v>1.5125920546197954E-4</v>
      </c>
      <c r="AB129" s="33">
        <f t="shared" si="33"/>
        <v>1.8843063288820171E-6</v>
      </c>
      <c r="AC129" s="33">
        <f t="shared" si="34"/>
        <v>6.2578823005931151E-4</v>
      </c>
      <c r="AD129" s="33">
        <f t="shared" si="35"/>
        <v>1.6317490968338718E-5</v>
      </c>
      <c r="AE129" s="33">
        <f t="shared" si="36"/>
        <v>2.3597131217405086E-3</v>
      </c>
      <c r="AF129" s="33">
        <f t="shared" si="37"/>
        <v>2.3101498791492359E-4</v>
      </c>
      <c r="AG129" s="33">
        <f t="shared" si="38"/>
        <v>-1.195070974008528E-4</v>
      </c>
      <c r="AH129" s="33">
        <f t="shared" si="39"/>
        <v>1.9680024220606342E-3</v>
      </c>
      <c r="AI129" s="33">
        <f t="shared" si="40"/>
        <v>-4.4788257603646956E-6</v>
      </c>
      <c r="AJ129" s="33">
        <f t="shared" si="41"/>
        <v>1.8759225317136133E-4</v>
      </c>
      <c r="AK129" s="33">
        <f t="shared" si="42"/>
        <v>-2.7836353777652682E-6</v>
      </c>
      <c r="AL129" s="33">
        <f t="shared" si="43"/>
        <v>2.8097688537005424E-4</v>
      </c>
      <c r="AM129" s="33">
        <f t="shared" si="44"/>
        <v>8.166300401902549E-5</v>
      </c>
      <c r="AN129" s="33">
        <f t="shared" si="45"/>
        <v>4.3149038979350881E-4</v>
      </c>
      <c r="AO129" s="33">
        <f t="shared" si="46"/>
        <v>-2.6859528675865485E-4</v>
      </c>
      <c r="AP129" s="33">
        <f t="shared" si="47"/>
        <v>4.141710490297752E-5</v>
      </c>
      <c r="AQ129" s="33">
        <f t="shared" si="48"/>
        <v>2.6177358559344821E-3</v>
      </c>
      <c r="AR129" s="33">
        <f t="shared" si="49"/>
        <v>-9.1734781991690954E-6</v>
      </c>
      <c r="AS129" s="55">
        <f>$G$2*AS128+(1-$G$2)*W128*W128</f>
        <v>1.0585463064874994E-4</v>
      </c>
      <c r="AT129" s="105"/>
      <c r="AU129" s="7">
        <v>45693</v>
      </c>
      <c r="AV129" s="4">
        <f>CovMatrix!$M$4^2*Y129
+CovMatrix!$M$5^2*AE129
+CovMatrix!$M$6^2*AJ129
+CovMatrix!$M$7^2*AN129
+CovMatrix!$M$8^2*AQ129
+CovMatrix!$M$9^2*AS129
+2*CovMatrix!$M$4*CovMatrix!$M$5*Z129
+2*CovMatrix!$M$4*CovMatrix!$M$6*AA129
+2*CovMatrix!$M$4*CovMatrix!$M$7*AB129
+2*CovMatrix!$M$4*CovMatrix!$M$8*AC129
+2*CovMatrix!$M$4*CovMatrix!$M$9*AD129
+2*CovMatrix!$M$5*CovMatrix!$M$6*AF129
+2*CovMatrix!$M$5*CovMatrix!$M$7*AG129
+2*CovMatrix!$M$5*CovMatrix!$M$8*AH129
+2*CovMatrix!$M$5*CovMatrix!$M$9*AI129
+2*CovMatrix!$M$6*CovMatrix!$M$7*AK129
+2*CovMatrix!$M$6*CovMatrix!$M$8*AL129
+2*CovMatrix!$M$6*CovMatrix!$M$9*AM129
+2*CovMatrix!$M$7*CovMatrix!$M$8*AO129
+2*CovMatrix!$M$7*CovMatrix!$M$9*AP129
+2*CovMatrix!$M$8*CovMatrix!$M$9*AR129</f>
        <v>6.1851843062533008E-4</v>
      </c>
      <c r="AW129" s="17">
        <f t="shared" si="28"/>
        <v>2.4870030772504687E-2</v>
      </c>
      <c r="AX129" s="18">
        <f>Param_VaR!$B$7*EWMA!AW129*returns_pnl[[#This Row],[port_mv]]</f>
        <v>7602.8170130516019</v>
      </c>
      <c r="AY129" s="18">
        <f>returns_pnl[[#This Row],[daily_pnl_usd]]</f>
        <v>2832.32</v>
      </c>
    </row>
    <row r="130" spans="1:51" x14ac:dyDescent="0.35">
      <c r="A130" s="7">
        <f>returns_pnl[[#This Row],[price_date]]</f>
        <v>45694</v>
      </c>
      <c r="B130" s="24">
        <f>returns_pnl[[#This Row],[portfolio_simple_return]]</f>
        <v>6.4178480000000003E-3</v>
      </c>
      <c r="C130" s="4">
        <f t="shared" si="29"/>
        <v>5.4425744372805834E-4</v>
      </c>
      <c r="D130" s="17">
        <f t="shared" si="26"/>
        <v>2.3329325830980595E-2</v>
      </c>
      <c r="E130" s="17">
        <f t="shared" si="27"/>
        <v>0.37034156642141958</v>
      </c>
      <c r="F130" s="25">
        <f>Rolling_Vol!D130</f>
        <v>0.34635871236040883</v>
      </c>
      <c r="Q130" s="7">
        <v>45694</v>
      </c>
      <c r="R130" s="25">
        <v>-1.6516382999999999E-2</v>
      </c>
      <c r="S130" s="17">
        <v>-2.7586210000000002E-3</v>
      </c>
      <c r="T130" s="17">
        <v>-1.185537E-3</v>
      </c>
      <c r="U130" s="17">
        <v>3.3472653999999998E-2</v>
      </c>
      <c r="V130" s="17">
        <v>2.3870856999999999E-2</v>
      </c>
      <c r="W130" s="17">
        <v>-5.6089740000000001E-3</v>
      </c>
      <c r="X130" s="32"/>
      <c r="Y130" s="33">
        <f t="shared" si="30"/>
        <v>9.2199367285220285E-4</v>
      </c>
      <c r="Z130" s="33">
        <f t="shared" si="31"/>
        <v>4.4955651909691957E-4</v>
      </c>
      <c r="AA130" s="33">
        <f t="shared" si="32"/>
        <v>8.6219536673778154E-5</v>
      </c>
      <c r="AB130" s="33">
        <f t="shared" si="33"/>
        <v>-7.1569248495672721E-5</v>
      </c>
      <c r="AC130" s="33">
        <f t="shared" si="34"/>
        <v>3.5613470866664157E-4</v>
      </c>
      <c r="AD130" s="33">
        <f t="shared" si="35"/>
        <v>-3.1404344253239399E-5</v>
      </c>
      <c r="AE130" s="33">
        <f t="shared" si="36"/>
        <v>2.329198194775197E-3</v>
      </c>
      <c r="AF130" s="33">
        <f t="shared" si="37"/>
        <v>2.5557028111814785E-4</v>
      </c>
      <c r="AG130" s="33">
        <f t="shared" si="38"/>
        <v>-6.1992579555374298E-5</v>
      </c>
      <c r="AH130" s="33">
        <f t="shared" si="39"/>
        <v>2.0092500402822274E-3</v>
      </c>
      <c r="AI130" s="33">
        <f t="shared" si="40"/>
        <v>2.7876175639852504E-5</v>
      </c>
      <c r="AJ130" s="33">
        <f t="shared" si="41"/>
        <v>1.8962412479714622E-4</v>
      </c>
      <c r="AK130" s="33">
        <f t="shared" si="42"/>
        <v>1.4796415845186423E-5</v>
      </c>
      <c r="AL130" s="33">
        <f t="shared" si="43"/>
        <v>3.1922661783741809E-4</v>
      </c>
      <c r="AM130" s="33">
        <f t="shared" si="44"/>
        <v>8.7861235315225724E-5</v>
      </c>
      <c r="AN130" s="33">
        <f t="shared" si="45"/>
        <v>4.2842059750088476E-4</v>
      </c>
      <c r="AO130" s="33">
        <f t="shared" si="46"/>
        <v>-1.8026055352264817E-4</v>
      </c>
      <c r="AP130" s="33">
        <f t="shared" si="47"/>
        <v>5.3475927903261333E-5</v>
      </c>
      <c r="AQ130" s="33">
        <f t="shared" si="48"/>
        <v>2.6892286981030663E-3</v>
      </c>
      <c r="AR130" s="33">
        <f t="shared" si="49"/>
        <v>3.740495263607244E-5</v>
      </c>
      <c r="AS130" s="55">
        <f>$G$2*AS129+(1-$G$2)*W129*W129</f>
        <v>1.0877272054936342E-4</v>
      </c>
      <c r="AT130" s="105"/>
      <c r="AU130" s="7">
        <v>45694</v>
      </c>
      <c r="AV130" s="4">
        <f>CovMatrix!$M$4^2*Y130
+CovMatrix!$M$5^2*AE130
+CovMatrix!$M$6^2*AJ130
+CovMatrix!$M$7^2*AN130
+CovMatrix!$M$8^2*AQ130
+CovMatrix!$M$9^2*AS130
+2*CovMatrix!$M$4*CovMatrix!$M$5*Z130
+2*CovMatrix!$M$4*CovMatrix!$M$6*AA130
+2*CovMatrix!$M$4*CovMatrix!$M$7*AB130
+2*CovMatrix!$M$4*CovMatrix!$M$8*AC130
+2*CovMatrix!$M$4*CovMatrix!$M$9*AD130
+2*CovMatrix!$M$5*CovMatrix!$M$6*AF130
+2*CovMatrix!$M$5*CovMatrix!$M$7*AG130
+2*CovMatrix!$M$5*CovMatrix!$M$8*AH130
+2*CovMatrix!$M$5*CovMatrix!$M$9*AI130
+2*CovMatrix!$M$6*CovMatrix!$M$7*AK130
+2*CovMatrix!$M$6*CovMatrix!$M$8*AL130
+2*CovMatrix!$M$6*CovMatrix!$M$9*AM130
+2*CovMatrix!$M$7*CovMatrix!$M$8*AO130
+2*CovMatrix!$M$7*CovMatrix!$M$9*AP130
+2*CovMatrix!$M$8*CovMatrix!$M$9*AR130</f>
        <v>5.8761265757817697E-4</v>
      </c>
      <c r="AW130" s="17">
        <f t="shared" si="28"/>
        <v>2.424072312407732E-2</v>
      </c>
      <c r="AX130" s="18">
        <f>Param_VaR!$B$7*EWMA!AW130*returns_pnl[[#This Row],[port_mv]]</f>
        <v>7457.9954912747298</v>
      </c>
      <c r="AY130" s="18">
        <f>returns_pnl[[#This Row],[daily_pnl_usd]]</f>
        <v>843.36</v>
      </c>
    </row>
    <row r="131" spans="1:51" x14ac:dyDescent="0.35">
      <c r="A131" s="7">
        <f>returns_pnl[[#This Row],[price_date]]</f>
        <v>45695</v>
      </c>
      <c r="B131" s="24">
        <f>returns_pnl[[#This Row],[portfolio_simple_return]]</f>
        <v>-2.5483869999999999E-2</v>
      </c>
      <c r="C131" s="4">
        <f t="shared" si="29"/>
        <v>5.1407332348144105E-4</v>
      </c>
      <c r="D131" s="17">
        <f t="shared" si="26"/>
        <v>2.2673185119904109E-2</v>
      </c>
      <c r="E131" s="17">
        <f t="shared" si="27"/>
        <v>0.35992565554197881</v>
      </c>
      <c r="F131" s="25">
        <f>Rolling_Vol!D131</f>
        <v>0.35084928778796071</v>
      </c>
      <c r="Q131" s="7">
        <v>45695</v>
      </c>
      <c r="R131" s="25">
        <v>-2.3602033000000001E-2</v>
      </c>
      <c r="S131" s="17">
        <v>-2.8051520999999999E-2</v>
      </c>
      <c r="T131" s="17">
        <v>-1.0557551E-2</v>
      </c>
      <c r="U131" s="17">
        <v>9.1225569999999999E-3</v>
      </c>
      <c r="V131" s="17">
        <v>-7.2291177999999998E-2</v>
      </c>
      <c r="W131" s="17">
        <v>1.5540459999999999E-3</v>
      </c>
      <c r="X131" s="32"/>
      <c r="Y131" s="33">
        <f t="shared" si="30"/>
        <v>8.8304150692523193E-4</v>
      </c>
      <c r="Z131" s="33">
        <f t="shared" si="31"/>
        <v>4.2531687441037496E-4</v>
      </c>
      <c r="AA131" s="33">
        <f t="shared" si="32"/>
        <v>8.2221211462511724E-5</v>
      </c>
      <c r="AB131" s="33">
        <f t="shared" si="33"/>
        <v>-1.0044592399536129E-4</v>
      </c>
      <c r="AC131" s="33">
        <f t="shared" si="34"/>
        <v>3.1111101314162921E-4</v>
      </c>
      <c r="AD131" s="33">
        <f t="shared" si="35"/>
        <v>-2.3961685828782508E-5</v>
      </c>
      <c r="AE131" s="33">
        <f t="shared" si="36"/>
        <v>2.1899029024779835E-3</v>
      </c>
      <c r="AF131" s="33">
        <f t="shared" si="37"/>
        <v>2.4043229108692757E-4</v>
      </c>
      <c r="AG131" s="33">
        <f t="shared" si="38"/>
        <v>-6.381332675705988E-5</v>
      </c>
      <c r="AH131" s="33">
        <f t="shared" si="39"/>
        <v>1.884743999020802E-3</v>
      </c>
      <c r="AI131" s="33">
        <f t="shared" si="40"/>
        <v>2.7131987109352592E-5</v>
      </c>
      <c r="AJ131" s="33">
        <f t="shared" si="41"/>
        <v>1.783310071880196E-4</v>
      </c>
      <c r="AK131" s="33">
        <f t="shared" si="42"/>
        <v>1.1527646706163356E-5</v>
      </c>
      <c r="AL131" s="33">
        <f t="shared" si="43"/>
        <v>2.9837503371546047E-4</v>
      </c>
      <c r="AM131" s="33">
        <f t="shared" si="44"/>
        <v>8.2988539968854459E-5</v>
      </c>
      <c r="AN131" s="33">
        <f t="shared" si="45"/>
        <v>4.6994047559905468E-4</v>
      </c>
      <c r="AO131" s="33">
        <f t="shared" si="46"/>
        <v>-1.2150366408862055E-4</v>
      </c>
      <c r="AP131" s="33">
        <f t="shared" si="47"/>
        <v>3.9002537469245884E-5</v>
      </c>
      <c r="AQ131" s="33">
        <f t="shared" si="48"/>
        <v>2.5620640450517494E-3</v>
      </c>
      <c r="AR131" s="33">
        <f t="shared" si="49"/>
        <v>2.7127194501665004E-5</v>
      </c>
      <c r="AS131" s="55">
        <f>$G$2*AS130+(1-$G$2)*W130*W130</f>
        <v>1.0413399267636216E-4</v>
      </c>
      <c r="AT131" s="105"/>
      <c r="AU131" s="7">
        <v>45695</v>
      </c>
      <c r="AV131" s="4">
        <f>CovMatrix!$M$4^2*Y131
+CovMatrix!$M$5^2*AE131
+CovMatrix!$M$6^2*AJ131
+CovMatrix!$M$7^2*AN131
+CovMatrix!$M$8^2*AQ131
+CovMatrix!$M$9^2*AS131
+2*CovMatrix!$M$4*CovMatrix!$M$5*Z131
+2*CovMatrix!$M$4*CovMatrix!$M$6*AA131
+2*CovMatrix!$M$4*CovMatrix!$M$7*AB131
+2*CovMatrix!$M$4*CovMatrix!$M$8*AC131
+2*CovMatrix!$M$4*CovMatrix!$M$9*AD131
+2*CovMatrix!$M$5*CovMatrix!$M$6*AF131
+2*CovMatrix!$M$5*CovMatrix!$M$7*AG131
+2*CovMatrix!$M$5*CovMatrix!$M$8*AH131
+2*CovMatrix!$M$5*CovMatrix!$M$9*AI131
+2*CovMatrix!$M$6*CovMatrix!$M$7*AK131
+2*CovMatrix!$M$6*CovMatrix!$M$8*AL131
+2*CovMatrix!$M$6*CovMatrix!$M$9*AM131
+2*CovMatrix!$M$7*CovMatrix!$M$8*AO131
+2*CovMatrix!$M$7*CovMatrix!$M$9*AP131
+2*CovMatrix!$M$8*CovMatrix!$M$9*AR131</f>
        <v>5.5292303335322608E-4</v>
      </c>
      <c r="AW131" s="17">
        <f t="shared" si="28"/>
        <v>2.3514315498292228E-2</v>
      </c>
      <c r="AX131" s="18">
        <f>Param_VaR!$B$7*EWMA!AW131*returns_pnl[[#This Row],[port_mv]]</f>
        <v>7050.142871718439</v>
      </c>
      <c r="AY131" s="18">
        <f>returns_pnl[[#This Row],[daily_pnl_usd]]</f>
        <v>-3370.29</v>
      </c>
    </row>
    <row r="132" spans="1:51" x14ac:dyDescent="0.35">
      <c r="A132" s="7">
        <f>returns_pnl[[#This Row],[price_date]]</f>
        <v>45698</v>
      </c>
      <c r="B132" s="24">
        <f>returns_pnl[[#This Row],[portfolio_simple_return]]</f>
        <v>1.2958483E-2</v>
      </c>
      <c r="C132" s="4">
        <f t="shared" si="29"/>
        <v>5.2219458188316862E-4</v>
      </c>
      <c r="D132" s="17">
        <f t="shared" si="26"/>
        <v>2.2851577229661163E-2</v>
      </c>
      <c r="E132" s="17">
        <f t="shared" si="27"/>
        <v>0.36275754249161862</v>
      </c>
      <c r="F132" s="25">
        <f>Rolling_Vol!D132</f>
        <v>0.35144909327658147</v>
      </c>
      <c r="Q132" s="7">
        <v>45698</v>
      </c>
      <c r="R132" s="25">
        <v>2.7147639000000001E-2</v>
      </c>
      <c r="S132" s="17">
        <v>4.5226131000000003E-2</v>
      </c>
      <c r="T132" s="17">
        <v>-2.0551189000000001E-2</v>
      </c>
      <c r="U132" s="17">
        <v>-1.0736528E-2</v>
      </c>
      <c r="V132" s="17">
        <v>1.9707104999999999E-2</v>
      </c>
      <c r="W132" s="17">
        <v>9.2236079999999995E-3</v>
      </c>
      <c r="X132" s="32"/>
      <c r="Y132" s="33">
        <f t="shared" si="30"/>
        <v>8.6348237421370326E-4</v>
      </c>
      <c r="Z132" s="33">
        <f t="shared" si="31"/>
        <v>4.3952223740628406E-4</v>
      </c>
      <c r="AA132" s="33">
        <f t="shared" si="32"/>
        <v>9.2238718800832014E-5</v>
      </c>
      <c r="AB132" s="33">
        <f t="shared" si="33"/>
        <v>-1.0733782203714248E-4</v>
      </c>
      <c r="AC132" s="33">
        <f t="shared" si="34"/>
        <v>3.9481747847902398E-4</v>
      </c>
      <c r="AD132" s="33">
        <f t="shared" si="35"/>
        <v>-2.4724703377586639E-5</v>
      </c>
      <c r="AE132" s="33">
        <f t="shared" si="36"/>
        <v>2.1057219981541111E-3</v>
      </c>
      <c r="AF132" s="33">
        <f t="shared" si="37"/>
        <v>2.4377567543681618E-4</v>
      </c>
      <c r="AG132" s="33">
        <f t="shared" si="38"/>
        <v>-7.533862310718811E-5</v>
      </c>
      <c r="AH132" s="33">
        <f t="shared" si="39"/>
        <v>1.8933320089464581E-3</v>
      </c>
      <c r="AI132" s="33">
        <f t="shared" si="40"/>
        <v>2.2888466642553471E-5</v>
      </c>
      <c r="AJ132" s="33">
        <f t="shared" si="41"/>
        <v>1.7431885974379449E-4</v>
      </c>
      <c r="AK132" s="33">
        <f t="shared" si="42"/>
        <v>5.057276257119128E-6</v>
      </c>
      <c r="AL132" s="33">
        <f t="shared" si="43"/>
        <v>3.2626559960763753E-4</v>
      </c>
      <c r="AM132" s="33">
        <f t="shared" si="44"/>
        <v>7.7024812376642424E-5</v>
      </c>
      <c r="AN132" s="33">
        <f t="shared" si="45"/>
        <v>4.4673730983620634E-4</v>
      </c>
      <c r="AO132" s="33">
        <f t="shared" si="46"/>
        <v>-1.537822677574321E-4</v>
      </c>
      <c r="AP132" s="33">
        <f t="shared" si="47"/>
        <v>3.7512997614028444E-5</v>
      </c>
      <c r="AQ132" s="33">
        <f t="shared" si="48"/>
        <v>2.7219010673463057E-3</v>
      </c>
      <c r="AR132" s="33">
        <f t="shared" si="49"/>
        <v>1.8758933871193818E-5</v>
      </c>
      <c r="AS132" s="55">
        <f>$G$2*AS131+(1-$G$2)*W131*W131</f>
        <v>9.8030856653987379E-5</v>
      </c>
      <c r="AT132" s="105"/>
      <c r="AU132" s="7">
        <v>45698</v>
      </c>
      <c r="AV132" s="4">
        <f>CovMatrix!$M$4^2*Y132
+CovMatrix!$M$5^2*AE132
+CovMatrix!$M$6^2*AJ132
+CovMatrix!$M$7^2*AN132
+CovMatrix!$M$8^2*AQ132
+CovMatrix!$M$9^2*AS132
+2*CovMatrix!$M$4*CovMatrix!$M$5*Z132
+2*CovMatrix!$M$4*CovMatrix!$M$6*AA132
+2*CovMatrix!$M$4*CovMatrix!$M$7*AB132
+2*CovMatrix!$M$4*CovMatrix!$M$8*AC132
+2*CovMatrix!$M$4*CovMatrix!$M$9*AD132
+2*CovMatrix!$M$5*CovMatrix!$M$6*AF132
+2*CovMatrix!$M$5*CovMatrix!$M$7*AG132
+2*CovMatrix!$M$5*CovMatrix!$M$8*AH132
+2*CovMatrix!$M$5*CovMatrix!$M$9*AI132
+2*CovMatrix!$M$6*CovMatrix!$M$7*AK132
+2*CovMatrix!$M$6*CovMatrix!$M$8*AL132
+2*CovMatrix!$M$6*CovMatrix!$M$9*AM132
+2*CovMatrix!$M$7*CovMatrix!$M$8*AO132
+2*CovMatrix!$M$7*CovMatrix!$M$9*AP132
+2*CovMatrix!$M$8*CovMatrix!$M$9*AR132</f>
        <v>5.668468634538892E-4</v>
      </c>
      <c r="AW132" s="17">
        <f t="shared" si="28"/>
        <v>2.3808546017215944E-2</v>
      </c>
      <c r="AX132" s="18">
        <f>Param_VaR!$B$7*EWMA!AW132*returns_pnl[[#This Row],[port_mv]]</f>
        <v>7230.8623933784374</v>
      </c>
      <c r="AY132" s="18">
        <f>returns_pnl[[#This Row],[daily_pnl_usd]]</f>
        <v>1670.11</v>
      </c>
    </row>
    <row r="133" spans="1:51" x14ac:dyDescent="0.35">
      <c r="A133" s="7">
        <f>returns_pnl[[#This Row],[price_date]]</f>
        <v>45699</v>
      </c>
      <c r="B133" s="24">
        <f>returns_pnl[[#This Row],[portfolio_simple_return]]</f>
        <v>-8.037888E-3</v>
      </c>
      <c r="C133" s="4">
        <f t="shared" si="29"/>
        <v>5.0093824386985577E-4</v>
      </c>
      <c r="D133" s="17">
        <f t="shared" si="26"/>
        <v>2.2381649712875408E-2</v>
      </c>
      <c r="E133" s="17">
        <f t="shared" si="27"/>
        <v>0.35529767442977117</v>
      </c>
      <c r="F133" s="25">
        <f>Rolling_Vol!D133</f>
        <v>0.3510907085295617</v>
      </c>
      <c r="Q133" s="7">
        <v>45699</v>
      </c>
      <c r="R133" s="25">
        <v>5.611876E-3</v>
      </c>
      <c r="S133" s="17">
        <v>0</v>
      </c>
      <c r="T133" s="17">
        <v>-2.2239410000000001E-3</v>
      </c>
      <c r="U133" s="17">
        <v>-4.4655190000000003E-3</v>
      </c>
      <c r="V133" s="17">
        <v>-3.2624114000000003E-2</v>
      </c>
      <c r="W133" s="17">
        <v>-1.4520399999999999E-3</v>
      </c>
      <c r="X133" s="32"/>
      <c r="Y133" s="33">
        <f t="shared" si="30"/>
        <v>8.5589308995734034E-4</v>
      </c>
      <c r="Z133" s="33">
        <f t="shared" si="31"/>
        <v>4.8681786382718964E-4</v>
      </c>
      <c r="AA133" s="33">
        <f t="shared" si="32"/>
        <v>5.322942007321579E-5</v>
      </c>
      <c r="AB133" s="33">
        <f t="shared" si="33"/>
        <v>-1.1838583589035746E-4</v>
      </c>
      <c r="AC133" s="33">
        <f t="shared" si="34"/>
        <v>4.0322851210678829E-4</v>
      </c>
      <c r="AD133" s="33">
        <f t="shared" si="35"/>
        <v>-8.2172703592407079E-6</v>
      </c>
      <c r="AE133" s="33">
        <f t="shared" si="36"/>
        <v>2.102102853778614E-3</v>
      </c>
      <c r="AF133" s="33">
        <f t="shared" si="37"/>
        <v>1.7338208895542162E-4</v>
      </c>
      <c r="AG133" s="33">
        <f t="shared" si="38"/>
        <v>-9.9952603029546919E-5</v>
      </c>
      <c r="AH133" s="33">
        <f t="shared" si="39"/>
        <v>1.8332086551513158E-3</v>
      </c>
      <c r="AI133" s="33">
        <f t="shared" si="40"/>
        <v>4.6544044866039168E-5</v>
      </c>
      <c r="AJ133" s="33">
        <f t="shared" si="41"/>
        <v>1.8920081031799011E-4</v>
      </c>
      <c r="AK133" s="33">
        <f t="shared" si="42"/>
        <v>1.7992744649599513E-5</v>
      </c>
      <c r="AL133" s="33">
        <f t="shared" si="43"/>
        <v>2.8238939726130856E-4</v>
      </c>
      <c r="AM133" s="33">
        <f t="shared" si="44"/>
        <v>6.1029956957849146E-5</v>
      </c>
      <c r="AN133" s="33">
        <f t="shared" si="45"/>
        <v>4.2684945325572097E-4</v>
      </c>
      <c r="AO133" s="33">
        <f t="shared" si="46"/>
        <v>-1.5725048476987257E-4</v>
      </c>
      <c r="AP133" s="33">
        <f t="shared" si="47"/>
        <v>2.932044622400529E-5</v>
      </c>
      <c r="AQ133" s="33">
        <f t="shared" si="48"/>
        <v>2.5818892025543886E-3</v>
      </c>
      <c r="AR133" s="33">
        <f t="shared" si="49"/>
        <v>2.8539634519012598E-5</v>
      </c>
      <c r="AS133" s="55">
        <f>$G$2*AS132+(1-$G$2)*W132*W132</f>
        <v>9.7253501927007985E-5</v>
      </c>
      <c r="AT133" s="105"/>
      <c r="AU133" s="7">
        <v>45699</v>
      </c>
      <c r="AV133" s="4">
        <f>CovMatrix!$M$4^2*Y133
+CovMatrix!$M$5^2*AE133
+CovMatrix!$M$6^2*AJ133
+CovMatrix!$M$7^2*AN133
+CovMatrix!$M$8^2*AQ133
+CovMatrix!$M$9^2*AS133
+2*CovMatrix!$M$4*CovMatrix!$M$5*Z133
+2*CovMatrix!$M$4*CovMatrix!$M$6*AA133
+2*CovMatrix!$M$4*CovMatrix!$M$7*AB133
+2*CovMatrix!$M$4*CovMatrix!$M$8*AC133
+2*CovMatrix!$M$4*CovMatrix!$M$9*AD133
+2*CovMatrix!$M$5*CovMatrix!$M$6*AF133
+2*CovMatrix!$M$5*CovMatrix!$M$7*AG133
+2*CovMatrix!$M$5*CovMatrix!$M$8*AH133
+2*CovMatrix!$M$5*CovMatrix!$M$9*AI133
+2*CovMatrix!$M$6*CovMatrix!$M$7*AK133
+2*CovMatrix!$M$6*CovMatrix!$M$8*AL133
+2*CovMatrix!$M$6*CovMatrix!$M$9*AM133
+2*CovMatrix!$M$7*CovMatrix!$M$8*AO133
+2*CovMatrix!$M$7*CovMatrix!$M$9*AP133
+2*CovMatrix!$M$8*CovMatrix!$M$9*AR133</f>
        <v>5.5325848104972853E-4</v>
      </c>
      <c r="AW133" s="17">
        <f t="shared" si="28"/>
        <v>2.3521447256700183E-2</v>
      </c>
      <c r="AX133" s="18">
        <f>Param_VaR!$B$7*EWMA!AW133*returns_pnl[[#This Row],[port_mv]]</f>
        <v>7086.248002000204</v>
      </c>
      <c r="AY133" s="18">
        <f>returns_pnl[[#This Row],[daily_pnl_usd]]</f>
        <v>-1049.3599999999999</v>
      </c>
    </row>
    <row r="134" spans="1:51" x14ac:dyDescent="0.35">
      <c r="A134" s="7">
        <f>returns_pnl[[#This Row],[price_date]]</f>
        <v>45700</v>
      </c>
      <c r="B134" s="24">
        <f>returns_pnl[[#This Row],[portfolio_simple_return]]</f>
        <v>-5.8310139999999998E-3</v>
      </c>
      <c r="C134" s="4">
        <f t="shared" si="29"/>
        <v>4.7475840784769706E-4</v>
      </c>
      <c r="D134" s="17">
        <f t="shared" si="26"/>
        <v>2.1788951508682035E-2</v>
      </c>
      <c r="E134" s="17">
        <f t="shared" si="27"/>
        <v>0.3458888821249097</v>
      </c>
      <c r="F134" s="25">
        <f>Rolling_Vol!D134</f>
        <v>0.34968505026097524</v>
      </c>
      <c r="Q134" s="7">
        <v>45700</v>
      </c>
      <c r="R134" s="25">
        <v>5.5805580000000002E-3</v>
      </c>
      <c r="S134" s="17">
        <v>5.5735189999999999E-3</v>
      </c>
      <c r="T134" s="17">
        <v>-1.0240010000000001E-2</v>
      </c>
      <c r="U134" s="17">
        <v>9.2138729999999992E-3</v>
      </c>
      <c r="V134" s="17">
        <v>-3.3907624999999997E-2</v>
      </c>
      <c r="W134" s="17">
        <v>2.1954840000000002E-3</v>
      </c>
      <c r="X134" s="32"/>
      <c r="Y134" s="33">
        <f t="shared" si="30"/>
        <v>8.0642909369426242E-4</v>
      </c>
      <c r="Z134" s="33">
        <f t="shared" si="31"/>
        <v>4.5760879199755822E-4</v>
      </c>
      <c r="AA134" s="33">
        <f t="shared" si="32"/>
        <v>4.9286826001423884E-5</v>
      </c>
      <c r="AB134" s="33">
        <f t="shared" si="33"/>
        <v>-1.1278628207115466E-4</v>
      </c>
      <c r="AC134" s="33">
        <f t="shared" si="34"/>
        <v>3.6804985243770914E-4</v>
      </c>
      <c r="AD134" s="33">
        <f t="shared" si="35"/>
        <v>-8.2131542433086661E-6</v>
      </c>
      <c r="AE134" s="33">
        <f t="shared" si="36"/>
        <v>1.9759766825518969E-3</v>
      </c>
      <c r="AF134" s="33">
        <f t="shared" si="37"/>
        <v>1.6297916361809631E-4</v>
      </c>
      <c r="AG134" s="33">
        <f t="shared" si="38"/>
        <v>-9.3955446847774092E-5</v>
      </c>
      <c r="AH134" s="33">
        <f t="shared" si="39"/>
        <v>1.7232161358422368E-3</v>
      </c>
      <c r="AI134" s="33">
        <f t="shared" si="40"/>
        <v>4.3751402174076812E-5</v>
      </c>
      <c r="AJ134" s="33">
        <f t="shared" si="41"/>
        <v>1.7814551651319956E-4</v>
      </c>
      <c r="AK134" s="33">
        <f t="shared" si="42"/>
        <v>1.750904301804628E-5</v>
      </c>
      <c r="AL134" s="33">
        <f t="shared" si="43"/>
        <v>2.6979927970842643E-4</v>
      </c>
      <c r="AM134" s="33">
        <f t="shared" si="44"/>
        <v>5.7561914617756592E-5</v>
      </c>
      <c r="AN134" s="33">
        <f t="shared" si="45"/>
        <v>4.0243493765673938E-4</v>
      </c>
      <c r="AO134" s="33">
        <f t="shared" si="46"/>
        <v>-1.3907443962817026E-4</v>
      </c>
      <c r="AP134" s="33">
        <f t="shared" si="47"/>
        <v>2.7950266183090572E-5</v>
      </c>
      <c r="AQ134" s="33">
        <f t="shared" si="48"/>
        <v>2.4908358192582249E-3</v>
      </c>
      <c r="AR134" s="33">
        <f t="shared" si="49"/>
        <v>2.9669547557425443E-5</v>
      </c>
      <c r="AS134" s="55">
        <f>$G$2*AS133+(1-$G$2)*W133*W133</f>
        <v>9.1544797021083494E-5</v>
      </c>
      <c r="AT134" s="105"/>
      <c r="AU134" s="7">
        <v>45700</v>
      </c>
      <c r="AV134" s="4">
        <f>CovMatrix!$M$4^2*Y134
+CovMatrix!$M$5^2*AE134
+CovMatrix!$M$6^2*AJ134
+CovMatrix!$M$7^2*AN134
+CovMatrix!$M$8^2*AQ134
+CovMatrix!$M$9^2*AS134
+2*CovMatrix!$M$4*CovMatrix!$M$5*Z134
+2*CovMatrix!$M$4*CovMatrix!$M$6*AA134
+2*CovMatrix!$M$4*CovMatrix!$M$7*AB134
+2*CovMatrix!$M$4*CovMatrix!$M$8*AC134
+2*CovMatrix!$M$4*CovMatrix!$M$9*AD134
+2*CovMatrix!$M$5*CovMatrix!$M$6*AF134
+2*CovMatrix!$M$5*CovMatrix!$M$7*AG134
+2*CovMatrix!$M$5*CovMatrix!$M$8*AH134
+2*CovMatrix!$M$5*CovMatrix!$M$9*AI134
+2*CovMatrix!$M$6*CovMatrix!$M$7*AK134
+2*CovMatrix!$M$6*CovMatrix!$M$8*AL134
+2*CovMatrix!$M$6*CovMatrix!$M$9*AM134
+2*CovMatrix!$M$7*CovMatrix!$M$8*AO134
+2*CovMatrix!$M$7*CovMatrix!$M$9*AP134
+2*CovMatrix!$M$8*CovMatrix!$M$9*AR134</f>
        <v>5.2267391963897779E-4</v>
      </c>
      <c r="AW134" s="17">
        <f t="shared" si="28"/>
        <v>2.2862062891151749E-2</v>
      </c>
      <c r="AX134" s="18">
        <f>Param_VaR!$B$7*EWMA!AW134*returns_pnl[[#This Row],[port_mv]]</f>
        <v>6847.4352385289794</v>
      </c>
      <c r="AY134" s="18">
        <f>returns_pnl[[#This Row],[daily_pnl_usd]]</f>
        <v>-755.13</v>
      </c>
    </row>
    <row r="135" spans="1:51" x14ac:dyDescent="0.35">
      <c r="A135" s="7">
        <f>returns_pnl[[#This Row],[price_date]]</f>
        <v>45701</v>
      </c>
      <c r="B135" s="24">
        <f>returns_pnl[[#This Row],[portfolio_simple_return]]</f>
        <v>-1.905828E-3</v>
      </c>
      <c r="C135" s="4">
        <f t="shared" si="29"/>
        <v>4.4831294683292698E-4</v>
      </c>
      <c r="D135" s="17">
        <f t="shared" si="26"/>
        <v>2.1173401871993243E-2</v>
      </c>
      <c r="E135" s="17">
        <f t="shared" si="27"/>
        <v>0.33611733457514148</v>
      </c>
      <c r="F135" s="25">
        <f>Rolling_Vol!D135</f>
        <v>0.34929430979761517</v>
      </c>
      <c r="Q135" s="7">
        <v>45701</v>
      </c>
      <c r="R135" s="25">
        <v>8.0558500000000005E-4</v>
      </c>
      <c r="S135" s="17">
        <v>-2.327057E-3</v>
      </c>
      <c r="T135" s="17">
        <v>3.590078E-3</v>
      </c>
      <c r="U135" s="17">
        <v>-1.2715210000000001E-3</v>
      </c>
      <c r="V135" s="17">
        <v>-1.8212862999999999E-2</v>
      </c>
      <c r="W135" s="17">
        <v>1.1778429E-2</v>
      </c>
      <c r="X135" s="32"/>
      <c r="Y135" s="33">
        <f t="shared" si="30"/>
        <v>7.599119057280885E-4</v>
      </c>
      <c r="Z135" s="33">
        <f t="shared" si="31"/>
        <v>4.3201846524032082E-4</v>
      </c>
      <c r="AA135" s="33">
        <f t="shared" si="32"/>
        <v>4.2900918257803643E-5</v>
      </c>
      <c r="AB135" s="33">
        <f t="shared" si="33"/>
        <v>-1.0293399198601732E-4</v>
      </c>
      <c r="AC135" s="33">
        <f t="shared" si="34"/>
        <v>3.3461345321416156E-4</v>
      </c>
      <c r="AD135" s="33">
        <f t="shared" si="35"/>
        <v>-6.9852434407058254E-6</v>
      </c>
      <c r="AE135" s="33">
        <f t="shared" si="36"/>
        <v>1.8592819284413847E-3</v>
      </c>
      <c r="AF135" s="33">
        <f t="shared" si="37"/>
        <v>1.4977604038329912E-4</v>
      </c>
      <c r="AG135" s="33">
        <f t="shared" si="38"/>
        <v>-8.5236898263162415E-5</v>
      </c>
      <c r="AH135" s="33">
        <f t="shared" si="39"/>
        <v>1.6084840801607601E-3</v>
      </c>
      <c r="AI135" s="33">
        <f t="shared" si="40"/>
        <v>4.1860512350923964E-5</v>
      </c>
      <c r="AJ135" s="33">
        <f t="shared" si="41"/>
        <v>1.7374825381041359E-4</v>
      </c>
      <c r="AK135" s="33">
        <f t="shared" si="42"/>
        <v>1.0797491337439698E-5</v>
      </c>
      <c r="AL135" s="33">
        <f t="shared" si="43"/>
        <v>2.744441880704958E-4</v>
      </c>
      <c r="AM135" s="33">
        <f t="shared" si="44"/>
        <v>5.2759293053800791E-5</v>
      </c>
      <c r="AN135" s="33">
        <f t="shared" si="45"/>
        <v>3.8338256873694272E-4</v>
      </c>
      <c r="AO135" s="33">
        <f t="shared" si="46"/>
        <v>-1.4947520627937755E-4</v>
      </c>
      <c r="AP135" s="33">
        <f t="shared" si="47"/>
        <v>2.7486984857077056E-5</v>
      </c>
      <c r="AQ135" s="33">
        <f t="shared" si="48"/>
        <v>2.4103692920911688E-3</v>
      </c>
      <c r="AR135" s="33">
        <f t="shared" si="49"/>
        <v>2.342275581404991E-5</v>
      </c>
      <c r="AS135" s="55">
        <f>$G$2*AS134+(1-$G$2)*W134*W134</f>
        <v>8.6341318199473842E-5</v>
      </c>
      <c r="AT135" s="105"/>
      <c r="AU135" s="7">
        <v>45701</v>
      </c>
      <c r="AV135" s="4">
        <f>CovMatrix!$M$4^2*Y135
+CovMatrix!$M$5^2*AE135
+CovMatrix!$M$6^2*AJ135
+CovMatrix!$M$7^2*AN135
+CovMatrix!$M$8^2*AQ135
+CovMatrix!$M$9^2*AS135
+2*CovMatrix!$M$4*CovMatrix!$M$5*Z135
+2*CovMatrix!$M$4*CovMatrix!$M$6*AA135
+2*CovMatrix!$M$4*CovMatrix!$M$7*AB135
+2*CovMatrix!$M$4*CovMatrix!$M$8*AC135
+2*CovMatrix!$M$4*CovMatrix!$M$9*AD135
+2*CovMatrix!$M$5*CovMatrix!$M$6*AF135
+2*CovMatrix!$M$5*CovMatrix!$M$7*AG135
+2*CovMatrix!$M$5*CovMatrix!$M$8*AH135
+2*CovMatrix!$M$5*CovMatrix!$M$9*AI135
+2*CovMatrix!$M$6*CovMatrix!$M$7*AK135
+2*CovMatrix!$M$6*CovMatrix!$M$8*AL135
+2*CovMatrix!$M$6*CovMatrix!$M$9*AM135
+2*CovMatrix!$M$7*CovMatrix!$M$8*AO135
+2*CovMatrix!$M$7*CovMatrix!$M$9*AP135
+2*CovMatrix!$M$8*CovMatrix!$M$9*AR135</f>
        <v>4.9269950376599656E-4</v>
      </c>
      <c r="AW135" s="17">
        <f t="shared" si="28"/>
        <v>2.2196835444855571E-2</v>
      </c>
      <c r="AX135" s="18">
        <f>Param_VaR!$B$7*EWMA!AW135*returns_pnl[[#This Row],[port_mv]]</f>
        <v>6635.5221112510299</v>
      </c>
      <c r="AY135" s="18">
        <f>returns_pnl[[#This Row],[daily_pnl_usd]]</f>
        <v>-245.37</v>
      </c>
    </row>
    <row r="136" spans="1:51" x14ac:dyDescent="0.35">
      <c r="A136" s="7">
        <f>returns_pnl[[#This Row],[price_date]]</f>
        <v>45702</v>
      </c>
      <c r="B136" s="24">
        <f>returns_pnl[[#This Row],[portfolio_simple_return]]</f>
        <v>1.681065E-3</v>
      </c>
      <c r="C136" s="4">
        <f t="shared" si="29"/>
        <v>4.2163210084488639E-4</v>
      </c>
      <c r="D136" s="17">
        <f t="shared" si="26"/>
        <v>2.0533682106356043E-2</v>
      </c>
      <c r="E136" s="17">
        <f t="shared" si="27"/>
        <v>0.32596209812325017</v>
      </c>
      <c r="F136" s="25">
        <f>Rolling_Vol!D136</f>
        <v>0.34525667757266559</v>
      </c>
      <c r="Q136" s="7">
        <v>45702</v>
      </c>
      <c r="R136" s="25">
        <v>1.153743E-2</v>
      </c>
      <c r="S136" s="17">
        <v>-1.1704835E-2</v>
      </c>
      <c r="T136" s="17">
        <v>1.1512194999999999E-2</v>
      </c>
      <c r="U136" s="17">
        <v>-3.1644988999999998E-2</v>
      </c>
      <c r="V136" s="17">
        <v>2.9082126E-2</v>
      </c>
      <c r="W136" s="17">
        <v>-5.117679E-3</v>
      </c>
      <c r="X136" s="32"/>
      <c r="Y136" s="33">
        <f t="shared" si="30"/>
        <v>7.143561294159366E-4</v>
      </c>
      <c r="Z136" s="33">
        <f t="shared" si="31"/>
        <v>4.0598487879310086E-4</v>
      </c>
      <c r="AA136" s="33">
        <f t="shared" si="32"/>
        <v>4.0500389941473224E-5</v>
      </c>
      <c r="AB136" s="33">
        <f t="shared" si="33"/>
        <v>-9.6819411561543372E-5</v>
      </c>
      <c r="AC136" s="33">
        <f t="shared" si="34"/>
        <v>3.1365632546692055E-4</v>
      </c>
      <c r="AD136" s="33">
        <f t="shared" si="35"/>
        <v>-5.9968172907055748E-6</v>
      </c>
      <c r="AE136" s="33">
        <f t="shared" si="36"/>
        <v>1.7480499243917764E-3</v>
      </c>
      <c r="AF136" s="33">
        <f t="shared" si="37"/>
        <v>1.4028821899187441E-4</v>
      </c>
      <c r="AG136" s="33">
        <f t="shared" si="38"/>
        <v>-7.9945150256750856E-5</v>
      </c>
      <c r="AH136" s="33">
        <f t="shared" si="39"/>
        <v>1.5145179775711659E-3</v>
      </c>
      <c r="AI136" s="33">
        <f t="shared" si="40"/>
        <v>3.7704337070661344E-5</v>
      </c>
      <c r="AJ136" s="33">
        <f t="shared" si="41"/>
        <v>1.6409667818455381E-4</v>
      </c>
      <c r="AK136" s="33">
        <f t="shared" si="42"/>
        <v>9.8757502830750341E-6</v>
      </c>
      <c r="AL136" s="33">
        <f t="shared" si="43"/>
        <v>2.540544008598672E-4</v>
      </c>
      <c r="AM136" s="33">
        <f t="shared" si="44"/>
        <v>5.2130864200220463E-5</v>
      </c>
      <c r="AN136" s="33">
        <f t="shared" si="45"/>
        <v>3.6047662055193258E-4</v>
      </c>
      <c r="AO136" s="33">
        <f t="shared" si="46"/>
        <v>-1.3911721163613751E-4</v>
      </c>
      <c r="AP136" s="33">
        <f t="shared" si="47"/>
        <v>2.4939174576421888E-5</v>
      </c>
      <c r="AQ136" s="33">
        <f t="shared" si="48"/>
        <v>2.2856496372851047E-3</v>
      </c>
      <c r="AR136" s="33">
        <f t="shared" si="49"/>
        <v>9.146255641273282E-6</v>
      </c>
      <c r="AS136" s="55">
        <f>$G$2*AS135+(1-$G$2)*W135*W135</f>
        <v>8.9484722489987866E-5</v>
      </c>
      <c r="AT136" s="105"/>
      <c r="AU136" s="7">
        <v>45702</v>
      </c>
      <c r="AV136" s="4">
        <f>CovMatrix!$M$4^2*Y136
+CovMatrix!$M$5^2*AE136
+CovMatrix!$M$6^2*AJ136
+CovMatrix!$M$7^2*AN136
+CovMatrix!$M$8^2*AQ136
+CovMatrix!$M$9^2*AS136
+2*CovMatrix!$M$4*CovMatrix!$M$5*Z136
+2*CovMatrix!$M$4*CovMatrix!$M$6*AA136
+2*CovMatrix!$M$4*CovMatrix!$M$7*AB136
+2*CovMatrix!$M$4*CovMatrix!$M$8*AC136
+2*CovMatrix!$M$4*CovMatrix!$M$9*AD136
+2*CovMatrix!$M$5*CovMatrix!$M$6*AF136
+2*CovMatrix!$M$5*CovMatrix!$M$7*AG136
+2*CovMatrix!$M$5*CovMatrix!$M$8*AH136
+2*CovMatrix!$M$5*CovMatrix!$M$9*AI136
+2*CovMatrix!$M$6*CovMatrix!$M$7*AK136
+2*CovMatrix!$M$6*CovMatrix!$M$8*AL136
+2*CovMatrix!$M$6*CovMatrix!$M$9*AM136
+2*CovMatrix!$M$7*CovMatrix!$M$8*AO136
+2*CovMatrix!$M$7*CovMatrix!$M$9*AP136
+2*CovMatrix!$M$8*CovMatrix!$M$9*AR136</f>
        <v>4.6362427946230149E-4</v>
      </c>
      <c r="AW136" s="17">
        <f t="shared" si="28"/>
        <v>2.1531936268303915E-2</v>
      </c>
      <c r="AX136" s="18">
        <f>Param_VaR!$B$7*EWMA!AW136*returns_pnl[[#This Row],[port_mv]]</f>
        <v>6447.5777567517125</v>
      </c>
      <c r="AY136" s="18">
        <f>returns_pnl[[#This Row],[daily_pnl_usd]]</f>
        <v>216.02</v>
      </c>
    </row>
    <row r="137" spans="1:51" x14ac:dyDescent="0.35">
      <c r="A137" s="7">
        <f>returns_pnl[[#This Row],[price_date]]</f>
        <v>45706</v>
      </c>
      <c r="B137" s="24">
        <f>returns_pnl[[#This Row],[portfolio_simple_return]]</f>
        <v>3.1759380000000001E-3</v>
      </c>
      <c r="C137" s="4">
        <f t="shared" si="29"/>
        <v>3.9650373356624668E-4</v>
      </c>
      <c r="D137" s="17">
        <f t="shared" si="26"/>
        <v>1.9912401501733703E-2</v>
      </c>
      <c r="E137" s="17">
        <f t="shared" si="27"/>
        <v>0.31609957427793883</v>
      </c>
      <c r="F137" s="25">
        <f>Rolling_Vol!D137</f>
        <v>0.34523032008682075</v>
      </c>
      <c r="Q137" s="7">
        <v>45706</v>
      </c>
      <c r="R137" s="25">
        <v>1.0433245000000001E-2</v>
      </c>
      <c r="S137" s="17">
        <v>-1.9352900999999999E-2</v>
      </c>
      <c r="T137" s="17">
        <v>5.819187E-3</v>
      </c>
      <c r="U137" s="17">
        <v>1.5315006000000001E-2</v>
      </c>
      <c r="V137" s="17">
        <v>7.3232560000000002E-3</v>
      </c>
      <c r="W137" s="17">
        <v>8.2530169999999996E-3</v>
      </c>
      <c r="X137" s="32"/>
      <c r="Y137" s="33">
        <f t="shared" si="30"/>
        <v>6.7948149911127435E-4</v>
      </c>
      <c r="Z137" s="33">
        <f t="shared" si="31"/>
        <v>3.7352316319707175E-4</v>
      </c>
      <c r="AA137" s="33">
        <f t="shared" si="32"/>
        <v>4.6039635182515835E-5</v>
      </c>
      <c r="AB137" s="33">
        <f t="shared" si="33"/>
        <v>-1.1291635759414699E-4</v>
      </c>
      <c r="AC137" s="33">
        <f t="shared" si="34"/>
        <v>3.1496892551747613E-4</v>
      </c>
      <c r="AD137" s="33">
        <f t="shared" si="35"/>
        <v>-9.1797000467614427E-6</v>
      </c>
      <c r="AE137" s="33">
        <f t="shared" si="36"/>
        <v>1.6513871186709032E-3</v>
      </c>
      <c r="AF137" s="33">
        <f t="shared" si="37"/>
        <v>1.2378602527459242E-4</v>
      </c>
      <c r="AG137" s="33">
        <f t="shared" si="38"/>
        <v>-5.2924478752036872E-5</v>
      </c>
      <c r="AH137" s="33">
        <f t="shared" si="39"/>
        <v>1.4032228097401432E-3</v>
      </c>
      <c r="AI137" s="33">
        <f t="shared" si="40"/>
        <v>3.9036172143099563E-5</v>
      </c>
      <c r="AJ137" s="33">
        <f t="shared" si="41"/>
        <v>1.6220271551656209E-4</v>
      </c>
      <c r="AK137" s="33">
        <f t="shared" si="42"/>
        <v>-1.2574991782360785E-5</v>
      </c>
      <c r="AL137" s="33">
        <f t="shared" si="43"/>
        <v>2.5889908313986938E-4</v>
      </c>
      <c r="AM137" s="33">
        <f t="shared" si="44"/>
        <v>4.5468069232482932E-5</v>
      </c>
      <c r="AN137" s="33">
        <f t="shared" si="45"/>
        <v>3.9893234304742392E-4</v>
      </c>
      <c r="AO137" s="33">
        <f t="shared" si="46"/>
        <v>-1.8598839237996613E-4</v>
      </c>
      <c r="AP137" s="33">
        <f t="shared" si="47"/>
        <v>3.3159757841468438E-5</v>
      </c>
      <c r="AQ137" s="33">
        <f t="shared" si="48"/>
        <v>2.1992568622087906E-3</v>
      </c>
      <c r="AR137" s="33">
        <f t="shared" si="49"/>
        <v>-3.3249882753636315E-7</v>
      </c>
      <c r="AS137" s="55">
        <f>$G$2*AS136+(1-$G$2)*W136*W136</f>
        <v>8.5687077441411053E-5</v>
      </c>
      <c r="AT137" s="105"/>
      <c r="AU137" s="7">
        <v>45706</v>
      </c>
      <c r="AV137" s="4">
        <f>CovMatrix!$M$4^2*Y137
+CovMatrix!$M$5^2*AE137
+CovMatrix!$M$6^2*AJ137
+CovMatrix!$M$7^2*AN137
+CovMatrix!$M$8^2*AQ137
+CovMatrix!$M$9^2*AS137
+2*CovMatrix!$M$4*CovMatrix!$M$5*Z137
+2*CovMatrix!$M$4*CovMatrix!$M$6*AA137
+2*CovMatrix!$M$4*CovMatrix!$M$7*AB137
+2*CovMatrix!$M$4*CovMatrix!$M$8*AC137
+2*CovMatrix!$M$4*CovMatrix!$M$9*AD137
+2*CovMatrix!$M$5*CovMatrix!$M$6*AF137
+2*CovMatrix!$M$5*CovMatrix!$M$7*AG137
+2*CovMatrix!$M$5*CovMatrix!$M$8*AH137
+2*CovMatrix!$M$5*CovMatrix!$M$9*AI137
+2*CovMatrix!$M$6*CovMatrix!$M$7*AK137
+2*CovMatrix!$M$6*CovMatrix!$M$8*AL137
+2*CovMatrix!$M$6*CovMatrix!$M$9*AM137
+2*CovMatrix!$M$7*CovMatrix!$M$8*AO137
+2*CovMatrix!$M$7*CovMatrix!$M$9*AP137
+2*CovMatrix!$M$8*CovMatrix!$M$9*AR137</f>
        <v>4.3710143980482701E-4</v>
      </c>
      <c r="AW137" s="17">
        <f t="shared" si="28"/>
        <v>2.0906971081551411E-2</v>
      </c>
      <c r="AX137" s="18">
        <f>Param_VaR!$B$7*EWMA!AW137*returns_pnl[[#This Row],[port_mv]]</f>
        <v>6280.3193515063904</v>
      </c>
      <c r="AY137" s="18">
        <f>returns_pnl[[#This Row],[daily_pnl_usd]]</f>
        <v>408.8</v>
      </c>
    </row>
    <row r="138" spans="1:51" x14ac:dyDescent="0.35">
      <c r="A138" s="7">
        <f>returns_pnl[[#This Row],[price_date]]</f>
        <v>45707</v>
      </c>
      <c r="B138" s="24">
        <f>returns_pnl[[#This Row],[portfolio_simple_return]]</f>
        <v>7.5154890000000002E-3</v>
      </c>
      <c r="C138" s="4">
        <f t="shared" si="29"/>
        <v>3.7331870448306247E-4</v>
      </c>
      <c r="D138" s="17">
        <f t="shared" si="26"/>
        <v>1.932145710041203E-2</v>
      </c>
      <c r="E138" s="17">
        <f t="shared" si="27"/>
        <v>0.30671862273056022</v>
      </c>
      <c r="F138" s="25">
        <f>Rolling_Vol!D138</f>
        <v>0.34538334603594867</v>
      </c>
      <c r="Q138" s="7">
        <v>45707</v>
      </c>
      <c r="R138" s="25">
        <v>3.5876789999999999E-3</v>
      </c>
      <c r="S138" s="17">
        <v>8.7515900000000003E-4</v>
      </c>
      <c r="T138" s="17">
        <v>-9.365511E-3</v>
      </c>
      <c r="U138" s="17">
        <v>1.1490901E-2</v>
      </c>
      <c r="V138" s="17">
        <v>3.4951998999999997E-2</v>
      </c>
      <c r="W138" s="17">
        <v>-4.2048609999999998E-3</v>
      </c>
      <c r="X138" s="32"/>
      <c r="Y138" s="33">
        <f t="shared" si="30"/>
        <v>6.4524376523839933E-4</v>
      </c>
      <c r="Z138" s="33">
        <f t="shared" si="31"/>
        <v>3.3899695994962271E-4</v>
      </c>
      <c r="AA138" s="33">
        <f t="shared" si="32"/>
        <v>4.6920037291873783E-5</v>
      </c>
      <c r="AB138" s="33">
        <f t="shared" si="33"/>
        <v>-9.6554263552029956E-5</v>
      </c>
      <c r="AC138" s="33">
        <f t="shared" si="34"/>
        <v>3.0065510942917079E-4</v>
      </c>
      <c r="AD138" s="33">
        <f t="shared" si="35"/>
        <v>-3.4625731429458511E-6</v>
      </c>
      <c r="AE138" s="33">
        <f t="shared" si="36"/>
        <v>1.5747759781775971E-3</v>
      </c>
      <c r="AF138" s="33">
        <f t="shared" si="37"/>
        <v>1.0960177476342764E-4</v>
      </c>
      <c r="AG138" s="33">
        <f t="shared" si="38"/>
        <v>-6.7532397722859031E-5</v>
      </c>
      <c r="AH138" s="33">
        <f t="shared" si="39"/>
        <v>1.3105258662537951E-3</v>
      </c>
      <c r="AI138" s="33">
        <f t="shared" si="40"/>
        <v>2.7110812557374558E-5</v>
      </c>
      <c r="AJ138" s="33">
        <f t="shared" si="41"/>
        <v>1.5450232882602649E-4</v>
      </c>
      <c r="AK138" s="33">
        <f t="shared" si="42"/>
        <v>-6.473239246211812E-6</v>
      </c>
      <c r="AL138" s="33">
        <f t="shared" si="43"/>
        <v>2.4592206191824953E-4</v>
      </c>
      <c r="AM138" s="33">
        <f t="shared" si="44"/>
        <v>4.5621536032764693E-5</v>
      </c>
      <c r="AN138" s="33">
        <f t="shared" si="45"/>
        <v>3.8906936699138067E-4</v>
      </c>
      <c r="AO138" s="33">
        <f t="shared" si="46"/>
        <v>-1.6809974626239599E-4</v>
      </c>
      <c r="AP138" s="33">
        <f t="shared" si="47"/>
        <v>3.8753872663366455E-5</v>
      </c>
      <c r="AQ138" s="33">
        <f t="shared" si="48"/>
        <v>2.0705192551827554E-3</v>
      </c>
      <c r="AR138" s="33">
        <f t="shared" si="49"/>
        <v>3.3137884779169415E-6</v>
      </c>
      <c r="AS138" s="55">
        <f>$G$2*AS137+(1-$G$2)*W137*W137</f>
        <v>8.4632590171063724E-5</v>
      </c>
      <c r="AT138" s="105"/>
      <c r="AU138" s="7">
        <v>45707</v>
      </c>
      <c r="AV138" s="4">
        <f>CovMatrix!$M$4^2*Y138
+CovMatrix!$M$5^2*AE138
+CovMatrix!$M$6^2*AJ138
+CovMatrix!$M$7^2*AN138
+CovMatrix!$M$8^2*AQ138
+CovMatrix!$M$9^2*AS138
+2*CovMatrix!$M$4*CovMatrix!$M$5*Z138
+2*CovMatrix!$M$4*CovMatrix!$M$6*AA138
+2*CovMatrix!$M$4*CovMatrix!$M$7*AB138
+2*CovMatrix!$M$4*CovMatrix!$M$8*AC138
+2*CovMatrix!$M$4*CovMatrix!$M$9*AD138
+2*CovMatrix!$M$5*CovMatrix!$M$6*AF138
+2*CovMatrix!$M$5*CovMatrix!$M$7*AG138
+2*CovMatrix!$M$5*CovMatrix!$M$8*AH138
+2*CovMatrix!$M$5*CovMatrix!$M$9*AI138
+2*CovMatrix!$M$6*CovMatrix!$M$7*AK138
+2*CovMatrix!$M$6*CovMatrix!$M$8*AL138
+2*CovMatrix!$M$6*CovMatrix!$M$9*AM138
+2*CovMatrix!$M$7*CovMatrix!$M$8*AO138
+2*CovMatrix!$M$7*CovMatrix!$M$9*AP138
+2*CovMatrix!$M$8*CovMatrix!$M$9*AR138</f>
        <v>4.1167479370687356E-4</v>
      </c>
      <c r="AW138" s="17">
        <f t="shared" si="28"/>
        <v>2.028977066668999E-2</v>
      </c>
      <c r="AX138" s="18">
        <f>Param_VaR!$B$7*EWMA!AW138*returns_pnl[[#This Row],[port_mv]]</f>
        <v>6140.7225985987006</v>
      </c>
      <c r="AY138" s="18">
        <f>returns_pnl[[#This Row],[daily_pnl_usd]]</f>
        <v>970.45</v>
      </c>
    </row>
    <row r="139" spans="1:51" x14ac:dyDescent="0.35">
      <c r="A139" s="7">
        <f>returns_pnl[[#This Row],[price_date]]</f>
        <v>45708</v>
      </c>
      <c r="B139" s="24">
        <f>returns_pnl[[#This Row],[portfolio_simple_return]]</f>
        <v>-1.1443373999999999E-2</v>
      </c>
      <c r="C139" s="4">
        <f t="shared" si="29"/>
        <v>3.5430853670862596E-4</v>
      </c>
      <c r="D139" s="17">
        <f t="shared" si="26"/>
        <v>1.8823085206963974E-2</v>
      </c>
      <c r="E139" s="17">
        <f t="shared" si="27"/>
        <v>0.29880721418763262</v>
      </c>
      <c r="F139" s="25">
        <f>Rolling_Vol!D139</f>
        <v>0.34654227456794368</v>
      </c>
      <c r="Q139" s="7">
        <v>45708</v>
      </c>
      <c r="R139" s="25">
        <v>-4.5339610000000004E-3</v>
      </c>
      <c r="S139" s="17">
        <v>-8.7002139999999995E-3</v>
      </c>
      <c r="T139" s="17">
        <v>-1.9553432999999999E-2</v>
      </c>
      <c r="U139" s="17">
        <v>7.00075E-3</v>
      </c>
      <c r="V139" s="17">
        <v>-2.0983429000000001E-2</v>
      </c>
      <c r="W139" s="17">
        <v>-1.3343468000000001E-2</v>
      </c>
      <c r="X139" s="32"/>
      <c r="Y139" s="33">
        <f t="shared" si="30"/>
        <v>6.0730142576051775E-4</v>
      </c>
      <c r="Z139" s="33">
        <f t="shared" si="31"/>
        <v>3.1884552972660297E-4</v>
      </c>
      <c r="AA139" s="33">
        <f t="shared" si="32"/>
        <v>4.2088808226023211E-5</v>
      </c>
      <c r="AB139" s="33">
        <f t="shared" si="33"/>
        <v>-8.8287467886381417E-5</v>
      </c>
      <c r="AC139" s="33">
        <f t="shared" si="34"/>
        <v>2.9013959603263982E-4</v>
      </c>
      <c r="AD139" s="33">
        <f t="shared" si="35"/>
        <v>-4.1599602448262402E-6</v>
      </c>
      <c r="AE139" s="33">
        <f t="shared" si="36"/>
        <v>1.480335373683458E-3</v>
      </c>
      <c r="AF139" s="33">
        <f t="shared" si="37"/>
        <v>1.0253388960314705E-4</v>
      </c>
      <c r="AG139" s="33">
        <f t="shared" si="38"/>
        <v>-6.2877071933791946E-5</v>
      </c>
      <c r="AH139" s="33">
        <f t="shared" si="39"/>
        <v>1.233729627668138E-3</v>
      </c>
      <c r="AI139" s="33">
        <f t="shared" si="40"/>
        <v>2.5263368487058143E-5</v>
      </c>
      <c r="AJ139" s="33">
        <f t="shared" si="41"/>
        <v>1.5049495687393215E-4</v>
      </c>
      <c r="AK139" s="33">
        <f t="shared" si="42"/>
        <v>-1.2541934474363769E-5</v>
      </c>
      <c r="AL139" s="33">
        <f t="shared" si="43"/>
        <v>2.1152613833676519E-4</v>
      </c>
      <c r="AM139" s="33">
        <f t="shared" si="44"/>
        <v>4.5247084187737072E-5</v>
      </c>
      <c r="AN139" s="33">
        <f t="shared" si="45"/>
        <v>3.7364765331940585E-4</v>
      </c>
      <c r="AO139" s="33">
        <f t="shared" si="46"/>
        <v>-1.3391596387098628E-4</v>
      </c>
      <c r="AP139" s="33">
        <f t="shared" si="47"/>
        <v>3.3529581815378804E-5</v>
      </c>
      <c r="AQ139" s="33">
        <f t="shared" si="48"/>
        <v>2.0195866339175498E-3</v>
      </c>
      <c r="AR139" s="33">
        <f t="shared" si="49"/>
        <v>-5.7031366787864217E-6</v>
      </c>
      <c r="AS139" s="55">
        <f>$G$2*AS138+(1-$G$2)*W138*W138</f>
        <v>8.0615486122559158E-5</v>
      </c>
      <c r="AT139" s="105"/>
      <c r="AU139" s="7">
        <v>45708</v>
      </c>
      <c r="AV139" s="4">
        <f>CovMatrix!$M$4^2*Y139
+CovMatrix!$M$5^2*AE139
+CovMatrix!$M$6^2*AJ139
+CovMatrix!$M$7^2*AN139
+CovMatrix!$M$8^2*AQ139
+CovMatrix!$M$9^2*AS139
+2*CovMatrix!$M$4*CovMatrix!$M$5*Z139
+2*CovMatrix!$M$4*CovMatrix!$M$6*AA139
+2*CovMatrix!$M$4*CovMatrix!$M$7*AB139
+2*CovMatrix!$M$4*CovMatrix!$M$8*AC139
+2*CovMatrix!$M$4*CovMatrix!$M$9*AD139
+2*CovMatrix!$M$5*CovMatrix!$M$6*AF139
+2*CovMatrix!$M$5*CovMatrix!$M$7*AG139
+2*CovMatrix!$M$5*CovMatrix!$M$8*AH139
+2*CovMatrix!$M$5*CovMatrix!$M$9*AI139
+2*CovMatrix!$M$6*CovMatrix!$M$7*AK139
+2*CovMatrix!$M$6*CovMatrix!$M$8*AL139
+2*CovMatrix!$M$6*CovMatrix!$M$9*AM139
+2*CovMatrix!$M$7*CovMatrix!$M$8*AO139
+2*CovMatrix!$M$7*CovMatrix!$M$9*AP139
+2*CovMatrix!$M$8*CovMatrix!$M$9*AR139</f>
        <v>3.9155546659445998E-4</v>
      </c>
      <c r="AW139" s="17">
        <f t="shared" si="28"/>
        <v>1.9787760524992714E-2</v>
      </c>
      <c r="AX139" s="18">
        <f>Param_VaR!$B$7*EWMA!AW139*returns_pnl[[#This Row],[port_mv]]</f>
        <v>5920.2566993403525</v>
      </c>
      <c r="AY139" s="18">
        <f>returns_pnl[[#This Row],[daily_pnl_usd]]</f>
        <v>-1488.75</v>
      </c>
    </row>
    <row r="140" spans="1:51" x14ac:dyDescent="0.35">
      <c r="A140" s="7">
        <f>returns_pnl[[#This Row],[price_date]]</f>
        <v>45709</v>
      </c>
      <c r="B140" s="24">
        <f>returns_pnl[[#This Row],[portfolio_simple_return]]</f>
        <v>-2.570066E-2</v>
      </c>
      <c r="C140" s="4">
        <f t="shared" si="29"/>
        <v>3.4090707301634096E-4</v>
      </c>
      <c r="D140" s="17">
        <f t="shared" si="26"/>
        <v>1.8463669002025056E-2</v>
      </c>
      <c r="E140" s="17">
        <f t="shared" si="27"/>
        <v>0.29310165881502259</v>
      </c>
      <c r="F140" s="25">
        <f>Rolling_Vol!D140</f>
        <v>0.35069515057426365</v>
      </c>
      <c r="Q140" s="7">
        <v>45709</v>
      </c>
      <c r="R140" s="25">
        <v>-2.9167031999999999E-2</v>
      </c>
      <c r="S140" s="17">
        <v>-3.5635529999999999E-2</v>
      </c>
      <c r="T140" s="17">
        <v>-2.7841768999999999E-2</v>
      </c>
      <c r="U140" s="17">
        <v>6.4137799999999996E-4</v>
      </c>
      <c r="V140" s="17">
        <v>-4.5074049999999997E-2</v>
      </c>
      <c r="W140" s="17">
        <v>-5.5921709999999999E-3</v>
      </c>
      <c r="X140" s="32"/>
      <c r="Y140" s="33">
        <f t="shared" si="30"/>
        <v>5.7209674835585788E-4</v>
      </c>
      <c r="Z140" s="33">
        <f t="shared" si="31"/>
        <v>3.0208158380106603E-4</v>
      </c>
      <c r="AA140" s="33">
        <f t="shared" si="32"/>
        <v>4.4882749890748599E-5</v>
      </c>
      <c r="AB140" s="33">
        <f t="shared" si="33"/>
        <v>-8.4894687461443529E-5</v>
      </c>
      <c r="AC140" s="33">
        <f t="shared" si="34"/>
        <v>2.784395031946176E-4</v>
      </c>
      <c r="AD140" s="33">
        <f t="shared" si="35"/>
        <v>-2.8043681913178154E-7</v>
      </c>
      <c r="AE140" s="33">
        <f t="shared" si="36"/>
        <v>1.396056874681198E-3</v>
      </c>
      <c r="AF140" s="33">
        <f t="shared" si="37"/>
        <v>1.0658899931903794E-4</v>
      </c>
      <c r="AG140" s="33">
        <f t="shared" si="38"/>
        <v>-6.2758929007394421E-5</v>
      </c>
      <c r="AH140" s="33">
        <f t="shared" si="39"/>
        <v>1.170659469373278E-3</v>
      </c>
      <c r="AI140" s="33">
        <f t="shared" si="40"/>
        <v>3.0713028003963774E-5</v>
      </c>
      <c r="AJ140" s="33">
        <f t="shared" si="41"/>
        <v>1.6440546398662558E-4</v>
      </c>
      <c r="AK140" s="33">
        <f t="shared" si="42"/>
        <v>-2.0002740170386949E-5</v>
      </c>
      <c r="AL140" s="33">
        <f t="shared" si="43"/>
        <v>2.2345245442026472E-4</v>
      </c>
      <c r="AM140" s="33">
        <f t="shared" si="44"/>
        <v>5.8186895588011495E-5</v>
      </c>
      <c r="AN140" s="33">
        <f t="shared" si="45"/>
        <v>3.5416942415399149E-4</v>
      </c>
      <c r="AO140" s="33">
        <f t="shared" si="46"/>
        <v>-1.3469499047303211E-4</v>
      </c>
      <c r="AP140" s="33">
        <f t="shared" si="47"/>
        <v>2.5912949890396065E-5</v>
      </c>
      <c r="AQ140" s="33">
        <f t="shared" si="48"/>
        <v>1.9248296934383793E-3</v>
      </c>
      <c r="AR140" s="33">
        <f t="shared" si="49"/>
        <v>1.1438554325447104E-5</v>
      </c>
      <c r="AS140" s="55">
        <f>$G$2*AS139+(1-$G$2)*W139*W139</f>
        <v>8.6461445251227053E-5</v>
      </c>
      <c r="AT140" s="105"/>
      <c r="AU140" s="7">
        <v>45709</v>
      </c>
      <c r="AV140" s="4">
        <f>CovMatrix!$M$4^2*Y140
+CovMatrix!$M$5^2*AE140
+CovMatrix!$M$6^2*AJ140
+CovMatrix!$M$7^2*AN140
+CovMatrix!$M$8^2*AQ140
+CovMatrix!$M$9^2*AS140
+2*CovMatrix!$M$4*CovMatrix!$M$5*Z140
+2*CovMatrix!$M$4*CovMatrix!$M$6*AA140
+2*CovMatrix!$M$4*CovMatrix!$M$7*AB140
+2*CovMatrix!$M$4*CovMatrix!$M$8*AC140
+2*CovMatrix!$M$4*CovMatrix!$M$9*AD140
+2*CovMatrix!$M$5*CovMatrix!$M$6*AF140
+2*CovMatrix!$M$5*CovMatrix!$M$7*AG140
+2*CovMatrix!$M$5*CovMatrix!$M$8*AH140
+2*CovMatrix!$M$5*CovMatrix!$M$9*AI140
+2*CovMatrix!$M$6*CovMatrix!$M$7*AK140
+2*CovMatrix!$M$6*CovMatrix!$M$8*AL140
+2*CovMatrix!$M$6*CovMatrix!$M$9*AM140
+2*CovMatrix!$M$7*CovMatrix!$M$8*AO140
+2*CovMatrix!$M$7*CovMatrix!$M$9*AP140
+2*CovMatrix!$M$8*CovMatrix!$M$9*AR140</f>
        <v>3.7439333969087931E-4</v>
      </c>
      <c r="AW140" s="17">
        <f t="shared" si="28"/>
        <v>1.9349246488969005E-2</v>
      </c>
      <c r="AX140" s="18">
        <f>Param_VaR!$B$7*EWMA!AW140*returns_pnl[[#This Row],[port_mv]]</f>
        <v>5640.2760176575503</v>
      </c>
      <c r="AY140" s="18">
        <f>returns_pnl[[#This Row],[daily_pnl_usd]]</f>
        <v>-3305.32</v>
      </c>
    </row>
    <row r="141" spans="1:51" x14ac:dyDescent="0.35">
      <c r="A141" s="7">
        <f>returns_pnl[[#This Row],[price_date]]</f>
        <v>45712</v>
      </c>
      <c r="B141" s="24">
        <f>returns_pnl[[#This Row],[portfolio_simple_return]]</f>
        <v>-2.2881885000000001E-2</v>
      </c>
      <c r="C141" s="4">
        <f t="shared" si="29"/>
        <v>3.6008408410149648E-4</v>
      </c>
      <c r="D141" s="17">
        <f t="shared" si="26"/>
        <v>1.89758816422715E-2</v>
      </c>
      <c r="E141" s="17">
        <f t="shared" si="27"/>
        <v>0.3012327824018779</v>
      </c>
      <c r="F141" s="25">
        <f>Rolling_Vol!D141</f>
        <v>0.35423560001313104</v>
      </c>
      <c r="Q141" s="7">
        <v>45712</v>
      </c>
      <c r="R141" s="25">
        <v>-2.4630097E-2</v>
      </c>
      <c r="S141" s="17">
        <v>-4.9071617999999997E-2</v>
      </c>
      <c r="T141" s="17">
        <v>4.4008099999999999E-4</v>
      </c>
      <c r="U141" s="17">
        <v>8.8361870000000006E-3</v>
      </c>
      <c r="V141" s="17">
        <v>-5.6834601999999998E-2</v>
      </c>
      <c r="W141" s="17">
        <v>3.816027E-3</v>
      </c>
      <c r="X141" s="32"/>
      <c r="Y141" s="33">
        <f t="shared" si="30"/>
        <v>5.8881388879584789E-4</v>
      </c>
      <c r="Z141" s="33">
        <f t="shared" si="31"/>
        <v>3.4631964740381967E-4</v>
      </c>
      <c r="AA141" s="33">
        <f t="shared" si="32"/>
        <v>9.0913490938880208E-5</v>
      </c>
      <c r="AB141" s="33">
        <f t="shared" si="33"/>
        <v>-8.0923431772762683E-5</v>
      </c>
      <c r="AC141" s="33">
        <f t="shared" si="34"/>
        <v>3.406137085261166E-4</v>
      </c>
      <c r="AD141" s="33">
        <f t="shared" si="35"/>
        <v>9.5228112204044542E-6</v>
      </c>
      <c r="AE141" s="33">
        <f t="shared" si="36"/>
        <v>1.3884869221031802E-3</v>
      </c>
      <c r="AF141" s="33">
        <f t="shared" si="37"/>
        <v>1.597230310270499E-4</v>
      </c>
      <c r="AG141" s="33">
        <f t="shared" si="38"/>
        <v>-6.0364743964571155E-5</v>
      </c>
      <c r="AH141" s="33">
        <f t="shared" si="39"/>
        <v>1.1967941608706711E-3</v>
      </c>
      <c r="AI141" s="33">
        <f t="shared" si="40"/>
        <v>4.0827044969863757E-5</v>
      </c>
      <c r="AJ141" s="33">
        <f t="shared" si="41"/>
        <v>2.0105098221038972E-4</v>
      </c>
      <c r="AK141" s="33">
        <f t="shared" si="42"/>
        <v>-1.9874001647224654E-5</v>
      </c>
      <c r="AL141" s="33">
        <f t="shared" si="43"/>
        <v>2.853417844347159E-4</v>
      </c>
      <c r="AM141" s="33">
        <f t="shared" si="44"/>
        <v>6.4037437844160746E-5</v>
      </c>
      <c r="AN141" s="33">
        <f t="shared" si="45"/>
        <v>3.3294394064908503E-4</v>
      </c>
      <c r="AO141" s="33">
        <f t="shared" si="46"/>
        <v>-1.2834786128710417E-4</v>
      </c>
      <c r="AP141" s="33">
        <f t="shared" si="47"/>
        <v>2.4142971169874019E-5</v>
      </c>
      <c r="AQ141" s="33">
        <f t="shared" si="48"/>
        <v>1.9312401108362266E-3</v>
      </c>
      <c r="AR141" s="33">
        <f t="shared" si="49"/>
        <v>2.5875948781673288E-5</v>
      </c>
      <c r="AS141" s="55">
        <f>$G$2*AS140+(1-$G$2)*W140*W140</f>
        <v>8.3150101125747887E-5</v>
      </c>
      <c r="AT141" s="105"/>
      <c r="AU141" s="7">
        <v>45712</v>
      </c>
      <c r="AV141" s="4">
        <f>CovMatrix!$M$4^2*Y141
+CovMatrix!$M$5^2*AE141
+CovMatrix!$M$6^2*AJ141
+CovMatrix!$M$7^2*AN141
+CovMatrix!$M$8^2*AQ141
+CovMatrix!$M$9^2*AS141
+2*CovMatrix!$M$4*CovMatrix!$M$5*Z141
+2*CovMatrix!$M$4*CovMatrix!$M$6*AA141
+2*CovMatrix!$M$4*CovMatrix!$M$7*AB141
+2*CovMatrix!$M$4*CovMatrix!$M$8*AC141
+2*CovMatrix!$M$4*CovMatrix!$M$9*AD141
+2*CovMatrix!$M$5*CovMatrix!$M$6*AF141
+2*CovMatrix!$M$5*CovMatrix!$M$7*AG141
+2*CovMatrix!$M$5*CovMatrix!$M$8*AH141
+2*CovMatrix!$M$5*CovMatrix!$M$9*AI141
+2*CovMatrix!$M$6*CovMatrix!$M$7*AK141
+2*CovMatrix!$M$6*CovMatrix!$M$8*AL141
+2*CovMatrix!$M$6*CovMatrix!$M$9*AM141
+2*CovMatrix!$M$7*CovMatrix!$M$8*AO141
+2*CovMatrix!$M$7*CovMatrix!$M$9*AP141
+2*CovMatrix!$M$8*CovMatrix!$M$9*AR141</f>
        <v>4.0007787554680702E-4</v>
      </c>
      <c r="AW141" s="17">
        <f t="shared" si="28"/>
        <v>2.0001946793920013E-2</v>
      </c>
      <c r="AX141" s="18">
        <f>Param_VaR!$B$7*EWMA!AW141*returns_pnl[[#This Row],[port_mv]]</f>
        <v>5697.1234851794316</v>
      </c>
      <c r="AY141" s="18">
        <f>returns_pnl[[#This Row],[daily_pnl_usd]]</f>
        <v>-2867.17</v>
      </c>
    </row>
    <row r="142" spans="1:51" x14ac:dyDescent="0.35">
      <c r="A142" s="7">
        <f>returns_pnl[[#This Row],[price_date]]</f>
        <v>45713</v>
      </c>
      <c r="B142" s="24">
        <f>returns_pnl[[#This Row],[portfolio_simple_return]]</f>
        <v>-1.6551112E-2</v>
      </c>
      <c r="C142" s="4">
        <f t="shared" si="29"/>
        <v>3.6989387872460018E-4</v>
      </c>
      <c r="D142" s="17">
        <f t="shared" si="26"/>
        <v>1.9232625372647392E-2</v>
      </c>
      <c r="E142" s="17">
        <f t="shared" si="27"/>
        <v>0.30530846276937568</v>
      </c>
      <c r="F142" s="25">
        <f>Rolling_Vol!D142</f>
        <v>0.35579116950428069</v>
      </c>
      <c r="Q142" s="7">
        <v>45713</v>
      </c>
      <c r="R142" s="25">
        <v>-3.8386827999999998E-2</v>
      </c>
      <c r="S142" s="17">
        <v>-2.5922185E-2</v>
      </c>
      <c r="T142" s="17">
        <v>-7.4104150000000001E-3</v>
      </c>
      <c r="U142" s="17">
        <v>2.3144997E-2</v>
      </c>
      <c r="V142" s="17">
        <v>-5.0148094999999997E-2</v>
      </c>
      <c r="W142" s="17">
        <v>6.3739779999999998E-3</v>
      </c>
      <c r="X142" s="32"/>
      <c r="Y142" s="33">
        <f t="shared" si="30"/>
        <v>5.898835561618615E-4</v>
      </c>
      <c r="Z142" s="33">
        <f t="shared" si="31"/>
        <v>3.9805879123680726E-4</v>
      </c>
      <c r="AA142" s="33">
        <f t="shared" si="32"/>
        <v>8.4808327219475967E-5</v>
      </c>
      <c r="AB142" s="33">
        <f t="shared" si="33"/>
        <v>-8.9126194441605273E-5</v>
      </c>
      <c r="AC142" s="33">
        <f t="shared" si="34"/>
        <v>4.0416739162753328E-4</v>
      </c>
      <c r="AD142" s="33">
        <f t="shared" si="35"/>
        <v>3.3120956373030406E-6</v>
      </c>
      <c r="AE142" s="33">
        <f t="shared" si="36"/>
        <v>1.4496591283652649E-3</v>
      </c>
      <c r="AF142" s="33">
        <f t="shared" si="37"/>
        <v>1.4884391996216343E-4</v>
      </c>
      <c r="AG142" s="33">
        <f t="shared" si="38"/>
        <v>-8.2759218909130865E-5</v>
      </c>
      <c r="AH142" s="33">
        <f t="shared" si="39"/>
        <v>1.292324463929993E-3</v>
      </c>
      <c r="AI142" s="33">
        <f t="shared" si="40"/>
        <v>2.7141905118370759E-5</v>
      </c>
      <c r="AJ142" s="33">
        <f t="shared" si="41"/>
        <v>1.8899954355495999E-4</v>
      </c>
      <c r="AK142" s="33">
        <f t="shared" si="42"/>
        <v>-1.8448243267722352E-5</v>
      </c>
      <c r="AL142" s="33">
        <f t="shared" si="43"/>
        <v>2.6672056765966718E-4</v>
      </c>
      <c r="AM142" s="33">
        <f t="shared" si="44"/>
        <v>6.0295953232202317E-5</v>
      </c>
      <c r="AN142" s="33">
        <f t="shared" si="45"/>
        <v>3.1765199625207808E-4</v>
      </c>
      <c r="AO142" s="33">
        <f t="shared" si="46"/>
        <v>-1.5077905989043238E-4</v>
      </c>
      <c r="AP142" s="33">
        <f t="shared" si="47"/>
        <v>2.4717540589824519E-5</v>
      </c>
      <c r="AQ142" s="33">
        <f t="shared" si="48"/>
        <v>2.0091760232559572E-3</v>
      </c>
      <c r="AR142" s="33">
        <f t="shared" si="49"/>
        <v>1.131044930879764E-5</v>
      </c>
      <c r="AS142" s="55">
        <f>$G$2*AS141+(1-$G$2)*W141*W141</f>
        <v>7.9034818782086744E-5</v>
      </c>
      <c r="AT142" s="105"/>
      <c r="AU142" s="7">
        <v>45713</v>
      </c>
      <c r="AV142" s="4">
        <f>CovMatrix!$M$4^2*Y142
+CovMatrix!$M$5^2*AE142
+CovMatrix!$M$6^2*AJ142
+CovMatrix!$M$7^2*AN142
+CovMatrix!$M$8^2*AQ142
+CovMatrix!$M$9^2*AS142
+2*CovMatrix!$M$4*CovMatrix!$M$5*Z142
+2*CovMatrix!$M$4*CovMatrix!$M$6*AA142
+2*CovMatrix!$M$4*CovMatrix!$M$7*AB142
+2*CovMatrix!$M$4*CovMatrix!$M$8*AC142
+2*CovMatrix!$M$4*CovMatrix!$M$9*AD142
+2*CovMatrix!$M$5*CovMatrix!$M$6*AF142
+2*CovMatrix!$M$5*CovMatrix!$M$7*AG142
+2*CovMatrix!$M$5*CovMatrix!$M$8*AH142
+2*CovMatrix!$M$5*CovMatrix!$M$9*AI142
+2*CovMatrix!$M$6*CovMatrix!$M$7*AK142
+2*CovMatrix!$M$6*CovMatrix!$M$8*AL142
+2*CovMatrix!$M$6*CovMatrix!$M$9*AM142
+2*CovMatrix!$M$7*CovMatrix!$M$8*AO142
+2*CovMatrix!$M$7*CovMatrix!$M$9*AP142
+2*CovMatrix!$M$8*CovMatrix!$M$9*AR142</f>
        <v>4.2208297590240967E-4</v>
      </c>
      <c r="AW142" s="17">
        <f t="shared" si="28"/>
        <v>2.0544658086773058E-2</v>
      </c>
      <c r="AX142" s="18">
        <f>Param_VaR!$B$7*EWMA!AW142*returns_pnl[[#This Row],[port_mv]]</f>
        <v>5754.8509058567624</v>
      </c>
      <c r="AY142" s="18">
        <f>returns_pnl[[#This Row],[daily_pnl_usd]]</f>
        <v>-2026.45</v>
      </c>
    </row>
    <row r="143" spans="1:51" x14ac:dyDescent="0.35">
      <c r="A143" s="7">
        <f>returns_pnl[[#This Row],[price_date]]</f>
        <v>45714</v>
      </c>
      <c r="B143" s="24">
        <f>returns_pnl[[#This Row],[portfolio_simple_return]]</f>
        <v>1.7708082E-2</v>
      </c>
      <c r="C143" s="4">
        <f t="shared" si="29"/>
        <v>3.641366045073168E-4</v>
      </c>
      <c r="D143" s="17">
        <f t="shared" si="26"/>
        <v>1.9082363703360146E-2</v>
      </c>
      <c r="E143" s="17">
        <f t="shared" si="27"/>
        <v>0.30292313271825877</v>
      </c>
      <c r="F143" s="25">
        <f>Rolling_Vol!D143</f>
        <v>0.35742387295158506</v>
      </c>
      <c r="Q143" s="7">
        <v>45714</v>
      </c>
      <c r="R143" s="25">
        <v>7.5028860000000003E-3</v>
      </c>
      <c r="S143" s="17">
        <v>5.1347881999999997E-2</v>
      </c>
      <c r="T143" s="17">
        <v>9.4088769999999995E-3</v>
      </c>
      <c r="U143" s="17">
        <v>1.4648481E-2</v>
      </c>
      <c r="V143" s="17">
        <v>2.0430107999999999E-2</v>
      </c>
      <c r="W143" s="17">
        <v>-4.1466669999999997E-3</v>
      </c>
      <c r="X143" s="32"/>
      <c r="Y143" s="33">
        <f t="shared" si="30"/>
        <v>6.4290345662624496E-4</v>
      </c>
      <c r="Z143" s="33">
        <f t="shared" si="31"/>
        <v>4.3387949118134969E-4</v>
      </c>
      <c r="AA143" s="33">
        <f t="shared" si="32"/>
        <v>9.6787567147124613E-5</v>
      </c>
      <c r="AB143" s="33">
        <f t="shared" si="33"/>
        <v>-1.3708640390907998E-4</v>
      </c>
      <c r="AC143" s="33">
        <f t="shared" si="34"/>
        <v>4.9541892596744093E-4</v>
      </c>
      <c r="AD143" s="33">
        <f t="shared" si="35"/>
        <v>-1.1567237930642195E-5</v>
      </c>
      <c r="AE143" s="33">
        <f t="shared" si="36"/>
        <v>1.4029971611738024E-3</v>
      </c>
      <c r="AF143" s="33">
        <f t="shared" si="37"/>
        <v>1.5143893367784012E-4</v>
      </c>
      <c r="AG143" s="33">
        <f t="shared" si="38"/>
        <v>-1.1379179941808974E-4</v>
      </c>
      <c r="AH143" s="33">
        <f t="shared" si="39"/>
        <v>1.2927818878534481E-3</v>
      </c>
      <c r="AI143" s="33">
        <f t="shared" si="40"/>
        <v>1.5599744597152705E-5</v>
      </c>
      <c r="AJ143" s="33">
        <f t="shared" si="41"/>
        <v>1.8095442596999586E-4</v>
      </c>
      <c r="AK143" s="33">
        <f t="shared" si="42"/>
        <v>-2.7632190648284319E-5</v>
      </c>
      <c r="AL143" s="33">
        <f t="shared" si="43"/>
        <v>2.7301442532465264E-4</v>
      </c>
      <c r="AM143" s="33">
        <f t="shared" si="44"/>
        <v>5.3844166707417973E-5</v>
      </c>
      <c r="AN143" s="33">
        <f t="shared" si="45"/>
        <v>3.3073432964475394E-4</v>
      </c>
      <c r="AO143" s="33">
        <f t="shared" si="46"/>
        <v>-2.1137296679684937E-4</v>
      </c>
      <c r="AP143" s="33">
        <f t="shared" si="47"/>
        <v>3.2086030255719016E-5</v>
      </c>
      <c r="AQ143" s="33">
        <f t="shared" si="48"/>
        <v>2.0395153477883411E-3</v>
      </c>
      <c r="AR143" s="33">
        <f t="shared" si="49"/>
        <v>-8.5467489060448352E-6</v>
      </c>
      <c r="AS143" s="55">
        <f>$G$2*AS142+(1-$G$2)*W142*W142</f>
        <v>7.6730385387830581E-5</v>
      </c>
      <c r="AT143" s="105"/>
      <c r="AU143" s="7">
        <v>45714</v>
      </c>
      <c r="AV143" s="4">
        <f>CovMatrix!$M$4^2*Y143
+CovMatrix!$M$5^2*AE143
+CovMatrix!$M$6^2*AJ143
+CovMatrix!$M$7^2*AN143
+CovMatrix!$M$8^2*AQ143
+CovMatrix!$M$9^2*AS143
+2*CovMatrix!$M$4*CovMatrix!$M$5*Z143
+2*CovMatrix!$M$4*CovMatrix!$M$6*AA143
+2*CovMatrix!$M$4*CovMatrix!$M$7*AB143
+2*CovMatrix!$M$4*CovMatrix!$M$8*AC143
+2*CovMatrix!$M$4*CovMatrix!$M$9*AD143
+2*CovMatrix!$M$5*CovMatrix!$M$6*AF143
+2*CovMatrix!$M$5*CovMatrix!$M$7*AG143
+2*CovMatrix!$M$5*CovMatrix!$M$8*AH143
+2*CovMatrix!$M$5*CovMatrix!$M$9*AI143
+2*CovMatrix!$M$6*CovMatrix!$M$7*AK143
+2*CovMatrix!$M$6*CovMatrix!$M$8*AL143
+2*CovMatrix!$M$6*CovMatrix!$M$9*AM143
+2*CovMatrix!$M$7*CovMatrix!$M$8*AO143
+2*CovMatrix!$M$7*CovMatrix!$M$9*AP143
+2*CovMatrix!$M$8*CovMatrix!$M$9*AR143</f>
        <v>4.3242702614676757E-4</v>
      </c>
      <c r="AW143" s="17">
        <f t="shared" si="28"/>
        <v>2.0794879806018778E-2</v>
      </c>
      <c r="AX143" s="18">
        <f>Param_VaR!$B$7*EWMA!AW143*returns_pnl[[#This Row],[port_mv]]</f>
        <v>5928.0901079715704</v>
      </c>
      <c r="AY143" s="18">
        <f>returns_pnl[[#This Row],[daily_pnl_usd]]</f>
        <v>2132.2199999999998</v>
      </c>
    </row>
    <row r="144" spans="1:51" x14ac:dyDescent="0.35">
      <c r="A144" s="7">
        <f>returns_pnl[[#This Row],[price_date]]</f>
        <v>45715</v>
      </c>
      <c r="B144" s="24">
        <f>returns_pnl[[#This Row],[portfolio_simple_return]]</f>
        <v>-3.4977251000000001E-2</v>
      </c>
      <c r="C144" s="4">
        <f t="shared" si="29"/>
        <v>3.6110297832400126E-4</v>
      </c>
      <c r="D144" s="17">
        <f t="shared" si="26"/>
        <v>1.9002709762662832E-2</v>
      </c>
      <c r="E144" s="17">
        <f t="shared" si="27"/>
        <v>0.30165866561007049</v>
      </c>
      <c r="F144" s="25">
        <f>Rolling_Vol!D144</f>
        <v>0.36393684482800892</v>
      </c>
      <c r="Q144" s="7">
        <v>45715</v>
      </c>
      <c r="R144" s="25">
        <v>-4.9933168E-2</v>
      </c>
      <c r="S144" s="17">
        <v>-7.1099839999999997E-2</v>
      </c>
      <c r="T144" s="17">
        <v>-6.4167510000000001E-3</v>
      </c>
      <c r="U144" s="17">
        <v>-1.0764910000000001E-2</v>
      </c>
      <c r="V144" s="17">
        <v>-7.6396206999999994E-2</v>
      </c>
      <c r="W144" s="17">
        <v>1.4573767E-2</v>
      </c>
      <c r="X144" s="32"/>
      <c r="Y144" s="33">
        <f t="shared" si="30"/>
        <v>6.0770684712841002E-4</v>
      </c>
      <c r="Z144" s="33">
        <f t="shared" si="31"/>
        <v>4.3096216000971583E-4</v>
      </c>
      <c r="AA144" s="33">
        <f t="shared" si="32"/>
        <v>9.5215937009438453E-5</v>
      </c>
      <c r="AB144" s="33">
        <f t="shared" si="33"/>
        <v>-1.2226686669356522E-4</v>
      </c>
      <c r="AC144" s="33">
        <f t="shared" si="34"/>
        <v>4.7489087668689572E-4</v>
      </c>
      <c r="AD144" s="33">
        <f t="shared" si="35"/>
        <v>-1.2739921841661383E-5</v>
      </c>
      <c r="AE144" s="33">
        <f t="shared" si="36"/>
        <v>1.4770136306565297E-3</v>
      </c>
      <c r="AF144" s="33">
        <f t="shared" si="37"/>
        <v>1.7134015201408057E-4</v>
      </c>
      <c r="AG144" s="33">
        <f t="shared" si="38"/>
        <v>-6.1834183020969803E-5</v>
      </c>
      <c r="AH144" s="33">
        <f t="shared" si="39"/>
        <v>1.2781575410721166E-3</v>
      </c>
      <c r="AI144" s="33">
        <f t="shared" si="40"/>
        <v>1.8884058527658923E-6</v>
      </c>
      <c r="AJ144" s="33">
        <f t="shared" si="41"/>
        <v>1.7540877839586382E-4</v>
      </c>
      <c r="AK144" s="33">
        <f t="shared" si="42"/>
        <v>-1.770471385143703E-5</v>
      </c>
      <c r="AL144" s="33">
        <f t="shared" si="43"/>
        <v>2.6816702220129639E-4</v>
      </c>
      <c r="AM144" s="33">
        <f t="shared" si="44"/>
        <v>4.827258791919535E-5</v>
      </c>
      <c r="AN144" s="33">
        <f t="shared" si="45"/>
        <v>3.2376494960251038E-4</v>
      </c>
      <c r="AO144" s="33">
        <f t="shared" si="46"/>
        <v>-1.807343858570815E-4</v>
      </c>
      <c r="AP144" s="33">
        <f t="shared" si="47"/>
        <v>2.6516326074606249E-5</v>
      </c>
      <c r="AQ144" s="33">
        <f t="shared" si="48"/>
        <v>1.9421877856945404E-3</v>
      </c>
      <c r="AR144" s="33">
        <f t="shared" si="49"/>
        <v>-1.3116955250684309E-5</v>
      </c>
      <c r="AS144" s="55">
        <f>$G$2*AS143+(1-$G$2)*W143*W143</f>
        <v>7.3158253097094084E-5</v>
      </c>
      <c r="AT144" s="105"/>
      <c r="AU144" s="7">
        <v>45715</v>
      </c>
      <c r="AV144" s="4">
        <f>CovMatrix!$M$4^2*Y144
+CovMatrix!$M$5^2*AE144
+CovMatrix!$M$6^2*AJ144
+CovMatrix!$M$7^2*AN144
+CovMatrix!$M$8^2*AQ144
+CovMatrix!$M$9^2*AS144
+2*CovMatrix!$M$4*CovMatrix!$M$5*Z144
+2*CovMatrix!$M$4*CovMatrix!$M$6*AA144
+2*CovMatrix!$M$4*CovMatrix!$M$7*AB144
+2*CovMatrix!$M$4*CovMatrix!$M$8*AC144
+2*CovMatrix!$M$4*CovMatrix!$M$9*AD144
+2*CovMatrix!$M$5*CovMatrix!$M$6*AF144
+2*CovMatrix!$M$5*CovMatrix!$M$7*AG144
+2*CovMatrix!$M$5*CovMatrix!$M$8*AH144
+2*CovMatrix!$M$5*CovMatrix!$M$9*AI144
+2*CovMatrix!$M$6*CovMatrix!$M$7*AK144
+2*CovMatrix!$M$6*CovMatrix!$M$8*AL144
+2*CovMatrix!$M$6*CovMatrix!$M$9*AM144
+2*CovMatrix!$M$7*CovMatrix!$M$8*AO144
+2*CovMatrix!$M$7*CovMatrix!$M$9*AP144
+2*CovMatrix!$M$8*CovMatrix!$M$9*AR144</f>
        <v>4.2767188796123613E-4</v>
      </c>
      <c r="AW144" s="17">
        <f t="shared" si="28"/>
        <v>2.0680229398177288E-2</v>
      </c>
      <c r="AX144" s="18">
        <f>Param_VaR!$B$7*EWMA!AW144*returns_pnl[[#This Row],[port_mv]]</f>
        <v>5689.2010995028932</v>
      </c>
      <c r="AY144" s="18">
        <f>returns_pnl[[#This Row],[daily_pnl_usd]]</f>
        <v>-4286.17</v>
      </c>
    </row>
    <row r="145" spans="1:51" x14ac:dyDescent="0.35">
      <c r="A145" s="7">
        <f>returns_pnl[[#This Row],[price_date]]</f>
        <v>45716</v>
      </c>
      <c r="B145" s="24">
        <f>returns_pnl[[#This Row],[portfolio_simple_return]]</f>
        <v>2.1399431E-2</v>
      </c>
      <c r="C145" s="4">
        <f t="shared" si="29"/>
        <v>4.128412848755813E-4</v>
      </c>
      <c r="D145" s="17">
        <f t="shared" si="26"/>
        <v>2.0318496127311719E-2</v>
      </c>
      <c r="E145" s="17">
        <f t="shared" si="27"/>
        <v>0.32254612660617471</v>
      </c>
      <c r="F145" s="25">
        <f>Rolling_Vol!D145</f>
        <v>0.36580344155519912</v>
      </c>
      <c r="Q145" s="7">
        <v>45716</v>
      </c>
      <c r="R145" s="25">
        <v>3.5172340000000002E-3</v>
      </c>
      <c r="S145" s="17">
        <v>8.2406470000000002E-3</v>
      </c>
      <c r="T145" s="17">
        <v>2.2977566000000001E-2</v>
      </c>
      <c r="U145" s="17">
        <v>1.7090900999999999E-2</v>
      </c>
      <c r="V145" s="17">
        <v>4.7575584999999997E-2</v>
      </c>
      <c r="W145" s="17">
        <v>1.9592960999999999E-2</v>
      </c>
      <c r="X145" s="32"/>
      <c r="Y145" s="33">
        <f t="shared" si="30"/>
        <v>7.2084371229167896E-4</v>
      </c>
      <c r="Z145" s="33">
        <f t="shared" si="31"/>
        <v>6.1811884573872023E-4</v>
      </c>
      <c r="AA145" s="33">
        <f t="shared" si="32"/>
        <v>1.0872750313070224E-4</v>
      </c>
      <c r="AB145" s="33">
        <f t="shared" si="33"/>
        <v>-8.2679291119858471E-5</v>
      </c>
      <c r="AC145" s="33">
        <f t="shared" si="34"/>
        <v>6.7527970240730873E-4</v>
      </c>
      <c r="AD145" s="33">
        <f t="shared" si="35"/>
        <v>-5.5638387891393103E-5</v>
      </c>
      <c r="AE145" s="33">
        <f t="shared" si="36"/>
        <v>1.691704047698674E-3</v>
      </c>
      <c r="AF145" s="33">
        <f t="shared" si="37"/>
        <v>1.8843354105842617E-4</v>
      </c>
      <c r="AG145" s="33">
        <f t="shared" si="38"/>
        <v>-1.220112932284757E-5</v>
      </c>
      <c r="AH145" s="33">
        <f t="shared" si="39"/>
        <v>1.5273735742662026E-3</v>
      </c>
      <c r="AI145" s="33">
        <f t="shared" si="40"/>
        <v>-6.0396448612236906E-5</v>
      </c>
      <c r="AJ145" s="33">
        <f t="shared" si="41"/>
        <v>1.6735473329587206E-4</v>
      </c>
      <c r="AK145" s="33">
        <f t="shared" si="42"/>
        <v>-1.2497886199906202E-5</v>
      </c>
      <c r="AL145" s="33">
        <f t="shared" si="43"/>
        <v>2.8148992712902606E-4</v>
      </c>
      <c r="AM145" s="33">
        <f t="shared" si="44"/>
        <v>3.9765258605782597E-5</v>
      </c>
      <c r="AN145" s="33">
        <f t="shared" si="45"/>
        <v>3.1129204986484577E-4</v>
      </c>
      <c r="AO145" s="33">
        <f t="shared" si="46"/>
        <v>-1.2054642514387435E-4</v>
      </c>
      <c r="AP145" s="33">
        <f t="shared" si="47"/>
        <v>1.5512229103171662E-5</v>
      </c>
      <c r="AQ145" s="33">
        <f t="shared" si="48"/>
        <v>2.1758393451920791E-3</v>
      </c>
      <c r="AR145" s="33">
        <f t="shared" si="49"/>
        <v>-7.9132769165749444E-5</v>
      </c>
      <c r="AS145" s="55">
        <f>$G$2*AS144+(1-$G$2)*W144*W144</f>
        <v>8.1512438985485781E-5</v>
      </c>
      <c r="AT145" s="105"/>
      <c r="AU145" s="7">
        <v>45716</v>
      </c>
      <c r="AV145" s="4">
        <f>CovMatrix!$M$4^2*Y145
+CovMatrix!$M$5^2*AE145
+CovMatrix!$M$6^2*AJ145
+CovMatrix!$M$7^2*AN145
+CovMatrix!$M$8^2*AQ145
+CovMatrix!$M$9^2*AS145
+2*CovMatrix!$M$4*CovMatrix!$M$5*Z145
+2*CovMatrix!$M$4*CovMatrix!$M$6*AA145
+2*CovMatrix!$M$4*CovMatrix!$M$7*AB145
+2*CovMatrix!$M$4*CovMatrix!$M$8*AC145
+2*CovMatrix!$M$4*CovMatrix!$M$9*AD145
+2*CovMatrix!$M$5*CovMatrix!$M$6*AF145
+2*CovMatrix!$M$5*CovMatrix!$M$7*AG145
+2*CovMatrix!$M$5*CovMatrix!$M$8*AH145
+2*CovMatrix!$M$5*CovMatrix!$M$9*AI145
+2*CovMatrix!$M$6*CovMatrix!$M$7*AK145
+2*CovMatrix!$M$6*CovMatrix!$M$8*AL145
+2*CovMatrix!$M$6*CovMatrix!$M$9*AM145
+2*CovMatrix!$M$7*CovMatrix!$M$8*AO145
+2*CovMatrix!$M$7*CovMatrix!$M$9*AP145
+2*CovMatrix!$M$8*CovMatrix!$M$9*AR145</f>
        <v>5.2275131813062786E-4</v>
      </c>
      <c r="AW145" s="17">
        <f t="shared" si="28"/>
        <v>2.2863755556133552E-2</v>
      </c>
      <c r="AX145" s="18">
        <f>Param_VaR!$B$7*EWMA!AW145*returns_pnl[[#This Row],[port_mv]]</f>
        <v>6424.496743412672</v>
      </c>
      <c r="AY145" s="18">
        <f>returns_pnl[[#This Row],[daily_pnl_usd]]</f>
        <v>2530.6</v>
      </c>
    </row>
    <row r="146" spans="1:51" x14ac:dyDescent="0.35">
      <c r="A146" s="7">
        <f>returns_pnl[[#This Row],[price_date]]</f>
        <v>45719</v>
      </c>
      <c r="B146" s="24">
        <f>returns_pnl[[#This Row],[portfolio_simple_return]]</f>
        <v>-2.8068466E-2</v>
      </c>
      <c r="C146" s="4">
        <f t="shared" si="29"/>
        <v>4.1554694661047212E-4</v>
      </c>
      <c r="D146" s="17">
        <f t="shared" si="26"/>
        <v>2.0384968643843239E-2</v>
      </c>
      <c r="E146" s="17">
        <f t="shared" si="27"/>
        <v>0.3236013450927529</v>
      </c>
      <c r="F146" s="25">
        <f>Rolling_Vol!D146</f>
        <v>0.36850211107192282</v>
      </c>
      <c r="Q146" s="7">
        <v>45719</v>
      </c>
      <c r="R146" s="25">
        <v>-1.6322851999999999E-2</v>
      </c>
      <c r="S146" s="17">
        <v>-6.0472346000000003E-2</v>
      </c>
      <c r="T146" s="17">
        <v>-1.8175172999999999E-2</v>
      </c>
      <c r="U146" s="17">
        <v>9.8736740000000007E-3</v>
      </c>
      <c r="V146" s="17">
        <v>-6.5236331999999994E-2</v>
      </c>
      <c r="W146" s="17">
        <v>-2.4537510000000001E-3</v>
      </c>
      <c r="X146" s="32"/>
      <c r="Y146" s="33">
        <f t="shared" si="30"/>
        <v>6.7833534565482352E-4</v>
      </c>
      <c r="Z146" s="33">
        <f t="shared" si="31"/>
        <v>5.8277077202302085E-4</v>
      </c>
      <c r="AA146" s="33">
        <f t="shared" si="32"/>
        <v>1.0705290152520675E-4</v>
      </c>
      <c r="AB146" s="33">
        <f t="shared" si="33"/>
        <v>-7.4111771767396907E-5</v>
      </c>
      <c r="AC146" s="33">
        <f t="shared" si="34"/>
        <v>6.4480298817078368E-4</v>
      </c>
      <c r="AD146" s="33">
        <f t="shared" si="35"/>
        <v>-4.8165302902517071E-5</v>
      </c>
      <c r="AE146" s="33">
        <f t="shared" si="36"/>
        <v>1.59427630061547E-3</v>
      </c>
      <c r="AF146" s="33">
        <f t="shared" si="37"/>
        <v>1.8848852921443272E-4</v>
      </c>
      <c r="AG146" s="33">
        <f t="shared" si="38"/>
        <v>-3.0186566402998876E-6</v>
      </c>
      <c r="AH146" s="33">
        <f t="shared" si="39"/>
        <v>1.4592543759184401E-3</v>
      </c>
      <c r="AI146" s="33">
        <f t="shared" si="40"/>
        <v>-4.7085141178356658E-5</v>
      </c>
      <c r="AJ146" s="33">
        <f t="shared" si="41"/>
        <v>1.8899156165518111E-4</v>
      </c>
      <c r="AK146" s="33">
        <f t="shared" si="42"/>
        <v>1.1814425315706151E-5</v>
      </c>
      <c r="AL146" s="33">
        <f t="shared" si="43"/>
        <v>3.3019080016085116E-4</v>
      </c>
      <c r="AM146" s="33">
        <f t="shared" si="44"/>
        <v>6.4391256360211231E-5</v>
      </c>
      <c r="AN146" s="33">
        <f t="shared" si="45"/>
        <v>3.1014046069246305E-4</v>
      </c>
      <c r="AO146" s="33">
        <f t="shared" si="46"/>
        <v>-6.4527062840116751E-5</v>
      </c>
      <c r="AP146" s="33">
        <f t="shared" si="47"/>
        <v>3.4673176761853037E-5</v>
      </c>
      <c r="AQ146" s="33">
        <f t="shared" si="48"/>
        <v>2.1810951617660876E-3</v>
      </c>
      <c r="AR146" s="33">
        <f t="shared" si="49"/>
        <v>-1.8456008128373328E-5</v>
      </c>
      <c r="AS146" s="55">
        <f>$G$2*AS145+(1-$G$2)*W145*W145</f>
        <v>9.9654739891207918E-5</v>
      </c>
      <c r="AT146" s="105"/>
      <c r="AU146" s="7">
        <v>45719</v>
      </c>
      <c r="AV146" s="4">
        <f>CovMatrix!$M$4^2*Y146
+CovMatrix!$M$5^2*AE146
+CovMatrix!$M$6^2*AJ146
+CovMatrix!$M$7^2*AN146
+CovMatrix!$M$8^2*AQ146
+CovMatrix!$M$9^2*AS146
+2*CovMatrix!$M$4*CovMatrix!$M$5*Z146
+2*CovMatrix!$M$4*CovMatrix!$M$6*AA146
+2*CovMatrix!$M$4*CovMatrix!$M$7*AB146
+2*CovMatrix!$M$4*CovMatrix!$M$8*AC146
+2*CovMatrix!$M$4*CovMatrix!$M$9*AD146
+2*CovMatrix!$M$5*CovMatrix!$M$6*AF146
+2*CovMatrix!$M$5*CovMatrix!$M$7*AG146
+2*CovMatrix!$M$5*CovMatrix!$M$8*AH146
+2*CovMatrix!$M$5*CovMatrix!$M$9*AI146
+2*CovMatrix!$M$6*CovMatrix!$M$7*AK146
+2*CovMatrix!$M$6*CovMatrix!$M$8*AL146
+2*CovMatrix!$M$6*CovMatrix!$M$9*AM146
+2*CovMatrix!$M$7*CovMatrix!$M$8*AO146
+2*CovMatrix!$M$7*CovMatrix!$M$9*AP146
+2*CovMatrix!$M$8*CovMatrix!$M$9*AR146</f>
        <v>5.1379375022791529E-4</v>
      </c>
      <c r="AW146" s="17">
        <f t="shared" si="28"/>
        <v>2.2667018997387267E-2</v>
      </c>
      <c r="AX146" s="18">
        <f>Param_VaR!$B$7*EWMA!AW146*returns_pnl[[#This Row],[port_mv]]</f>
        <v>6190.4415371056339</v>
      </c>
      <c r="AY146" s="18">
        <f>returns_pnl[[#This Row],[daily_pnl_usd]]</f>
        <v>-3390.28</v>
      </c>
    </row>
    <row r="147" spans="1:51" x14ac:dyDescent="0.35">
      <c r="A147" s="7">
        <f>returns_pnl[[#This Row],[price_date]]</f>
        <v>45720</v>
      </c>
      <c r="B147" s="24">
        <f>returns_pnl[[#This Row],[portfolio_simple_return]]</f>
        <v>-6.752882E-3</v>
      </c>
      <c r="C147" s="4">
        <f t="shared" si="29"/>
        <v>4.3788445682943315E-4</v>
      </c>
      <c r="D147" s="17">
        <f t="shared" si="26"/>
        <v>2.0925688921262141E-2</v>
      </c>
      <c r="E147" s="17">
        <f t="shared" si="27"/>
        <v>0.33218501339015455</v>
      </c>
      <c r="F147" s="25">
        <f>Rolling_Vol!D147</f>
        <v>0.36876997181346216</v>
      </c>
      <c r="Q147" s="7">
        <v>45720</v>
      </c>
      <c r="R147" s="25">
        <v>2.5654077000000001E-2</v>
      </c>
      <c r="S147" s="17">
        <v>5.8707400000000004E-4</v>
      </c>
      <c r="T147" s="17">
        <v>-4.0678196E-2</v>
      </c>
      <c r="U147" s="17">
        <v>-2.0070559000000002E-2</v>
      </c>
      <c r="V147" s="17">
        <v>2.9127344999999999E-2</v>
      </c>
      <c r="W147" s="17">
        <v>-2.6504891999999999E-2</v>
      </c>
      <c r="X147" s="32"/>
      <c r="Y147" s="33">
        <f t="shared" si="30"/>
        <v>6.5362135476036839E-4</v>
      </c>
      <c r="Z147" s="33">
        <f t="shared" si="31"/>
        <v>6.0702939493268717E-4</v>
      </c>
      <c r="AA147" s="33">
        <f t="shared" si="32"/>
        <v>1.184299669708981E-4</v>
      </c>
      <c r="AB147" s="33">
        <f t="shared" si="33"/>
        <v>-7.9335056625247973E-5</v>
      </c>
      <c r="AC147" s="33">
        <f t="shared" si="34"/>
        <v>6.7000538841606851E-4</v>
      </c>
      <c r="AD147" s="33">
        <f t="shared" si="35"/>
        <v>-4.2872251863294921E-5</v>
      </c>
      <c r="AE147" s="33">
        <f t="shared" si="36"/>
        <v>1.7180340004231648E-3</v>
      </c>
      <c r="AF147" s="33">
        <f t="shared" si="37"/>
        <v>2.431249384775183E-4</v>
      </c>
      <c r="AG147" s="33">
        <f t="shared" si="38"/>
        <v>-3.8662591067034174E-5</v>
      </c>
      <c r="AH147" s="33">
        <f t="shared" si="39"/>
        <v>1.6083987557918261E-3</v>
      </c>
      <c r="AI147" s="33">
        <f t="shared" si="40"/>
        <v>-3.5356987939464487E-5</v>
      </c>
      <c r="AJ147" s="33">
        <f t="shared" si="41"/>
        <v>1.9747228277066601E-4</v>
      </c>
      <c r="AK147" s="33">
        <f t="shared" si="42"/>
        <v>3.3821581102765083E-7</v>
      </c>
      <c r="AL147" s="33">
        <f t="shared" si="43"/>
        <v>3.815202493503263E-4</v>
      </c>
      <c r="AM147" s="33">
        <f t="shared" si="44"/>
        <v>6.3203621914033941E-5</v>
      </c>
      <c r="AN147" s="33">
        <f t="shared" si="45"/>
        <v>2.9738139934641183E-4</v>
      </c>
      <c r="AO147" s="33">
        <f t="shared" si="46"/>
        <v>-9.9302775577135859E-5</v>
      </c>
      <c r="AP147" s="33">
        <f t="shared" si="47"/>
        <v>3.1139133909071414E-5</v>
      </c>
      <c r="AQ147" s="33">
        <f t="shared" si="48"/>
        <v>2.305576192828976E-3</v>
      </c>
      <c r="AR147" s="33">
        <f t="shared" si="49"/>
        <v>-7.7442247477909979E-6</v>
      </c>
      <c r="AS147" s="55">
        <f>$G$2*AS146+(1-$G$2)*W146*W146</f>
        <v>9.4036709135935498E-5</v>
      </c>
      <c r="AT147" s="105"/>
      <c r="AU147" s="7">
        <v>45720</v>
      </c>
      <c r="AV147" s="4">
        <f>CovMatrix!$M$4^2*Y147
+CovMatrix!$M$5^2*AE147
+CovMatrix!$M$6^2*AJ147
+CovMatrix!$M$7^2*AN147
+CovMatrix!$M$8^2*AQ147
+CovMatrix!$M$9^2*AS147
+2*CovMatrix!$M$4*CovMatrix!$M$5*Z147
+2*CovMatrix!$M$4*CovMatrix!$M$6*AA147
+2*CovMatrix!$M$4*CovMatrix!$M$7*AB147
+2*CovMatrix!$M$4*CovMatrix!$M$8*AC147
+2*CovMatrix!$M$4*CovMatrix!$M$9*AD147
+2*CovMatrix!$M$5*CovMatrix!$M$6*AF147
+2*CovMatrix!$M$5*CovMatrix!$M$7*AG147
+2*CovMatrix!$M$5*CovMatrix!$M$8*AH147
+2*CovMatrix!$M$5*CovMatrix!$M$9*AI147
+2*CovMatrix!$M$6*CovMatrix!$M$7*AK147
+2*CovMatrix!$M$6*CovMatrix!$M$8*AL147
+2*CovMatrix!$M$6*CovMatrix!$M$9*AM147
+2*CovMatrix!$M$7*CovMatrix!$M$8*AO147
+2*CovMatrix!$M$7*CovMatrix!$M$9*AP147
+2*CovMatrix!$M$8*CovMatrix!$M$9*AR147</f>
        <v>5.444500065907203E-4</v>
      </c>
      <c r="AW147" s="17">
        <f t="shared" si="28"/>
        <v>2.3333452521877688E-2</v>
      </c>
      <c r="AX147" s="18">
        <f>Param_VaR!$B$7*EWMA!AW147*returns_pnl[[#This Row],[port_mv]]</f>
        <v>6329.4144625762474</v>
      </c>
      <c r="AY147" s="18">
        <f>returns_pnl[[#This Row],[daily_pnl_usd]]</f>
        <v>-792.76</v>
      </c>
    </row>
    <row r="148" spans="1:51" x14ac:dyDescent="0.35">
      <c r="A148" s="7">
        <f>returns_pnl[[#This Row],[price_date]]</f>
        <v>45721</v>
      </c>
      <c r="B148" s="24">
        <f>returns_pnl[[#This Row],[portfolio_simple_return]]</f>
        <v>1.2917158999999999E-2</v>
      </c>
      <c r="C148" s="4">
        <f t="shared" si="29"/>
        <v>4.1434747433802255E-4</v>
      </c>
      <c r="D148" s="17">
        <f t="shared" si="26"/>
        <v>2.0355526874488473E-2</v>
      </c>
      <c r="E148" s="17">
        <f t="shared" si="27"/>
        <v>0.32313397149353035</v>
      </c>
      <c r="F148" s="25">
        <f>Rolling_Vol!D148</f>
        <v>0.35136717026993736</v>
      </c>
      <c r="Q148" s="7">
        <v>45721</v>
      </c>
      <c r="R148" s="25">
        <v>9.1315140000000003E-3</v>
      </c>
      <c r="S148" s="17">
        <v>2.1868999E-2</v>
      </c>
      <c r="T148" s="17">
        <v>2.5046740000000001E-3</v>
      </c>
      <c r="U148" s="17">
        <v>2.0481637E-2</v>
      </c>
      <c r="V148" s="17">
        <v>2.0491339000000001E-2</v>
      </c>
      <c r="W148" s="17">
        <v>1.2775740000000001E-3</v>
      </c>
      <c r="X148" s="32"/>
      <c r="Y148" s="33">
        <f t="shared" si="30"/>
        <v>6.5389197347806203E-4</v>
      </c>
      <c r="Z148" s="33">
        <f t="shared" si="31"/>
        <v>5.7151128173276778E-4</v>
      </c>
      <c r="AA148" s="33">
        <f t="shared" si="32"/>
        <v>4.8710474608338632E-5</v>
      </c>
      <c r="AB148" s="33">
        <f t="shared" si="33"/>
        <v>-1.0546845318887571E-4</v>
      </c>
      <c r="AC148" s="33">
        <f t="shared" si="34"/>
        <v>6.7463917419723822E-4</v>
      </c>
      <c r="AD148" s="33">
        <f t="shared" si="35"/>
        <v>-8.1097429166178303E-5</v>
      </c>
      <c r="AE148" s="33">
        <f t="shared" si="36"/>
        <v>1.6149726397506634E-3</v>
      </c>
      <c r="AF148" s="33">
        <f t="shared" si="37"/>
        <v>2.2710457549455693E-4</v>
      </c>
      <c r="AG148" s="33">
        <f t="shared" si="38"/>
        <v>-3.7049809804274084E-5</v>
      </c>
      <c r="AH148" s="33">
        <f t="shared" si="39"/>
        <v>1.5129208248606282E-3</v>
      </c>
      <c r="AI148" s="33">
        <f t="shared" si="40"/>
        <v>-3.4169188641057098E-5</v>
      </c>
      <c r="AJ148" s="33">
        <f t="shared" si="41"/>
        <v>2.8490688359329112E-4</v>
      </c>
      <c r="AK148" s="33">
        <f t="shared" si="42"/>
        <v>4.9303970832259878E-5</v>
      </c>
      <c r="AL148" s="33">
        <f t="shared" si="43"/>
        <v>2.8753816345712939E-4</v>
      </c>
      <c r="AM148" s="33">
        <f t="shared" si="44"/>
        <v>1.2410167610328189E-4</v>
      </c>
      <c r="AN148" s="33">
        <f t="shared" si="45"/>
        <v>3.03708155699976E-4</v>
      </c>
      <c r="AO148" s="33">
        <f t="shared" si="46"/>
        <v>-1.2842073482265904E-4</v>
      </c>
      <c r="AP148" s="33">
        <f t="shared" si="47"/>
        <v>6.1188865795004833E-5</v>
      </c>
      <c r="AQ148" s="33">
        <f t="shared" si="48"/>
        <v>2.2181457548641789E-3</v>
      </c>
      <c r="AR148" s="33">
        <f t="shared" si="49"/>
        <v>-5.3600599271227973E-5</v>
      </c>
      <c r="AS148" s="55">
        <f>$G$2*AS147+(1-$G$2)*W147*W147</f>
        <v>1.3054506458367926E-4</v>
      </c>
      <c r="AT148" s="105"/>
      <c r="AU148" s="7">
        <v>45721</v>
      </c>
      <c r="AV148" s="4">
        <f>CovMatrix!$M$4^2*Y148
+CovMatrix!$M$5^2*AE148
+CovMatrix!$M$6^2*AJ148
+CovMatrix!$M$7^2*AN148
+CovMatrix!$M$8^2*AQ148
+CovMatrix!$M$9^2*AS148
+2*CovMatrix!$M$4*CovMatrix!$M$5*Z148
+2*CovMatrix!$M$4*CovMatrix!$M$6*AA148
+2*CovMatrix!$M$4*CovMatrix!$M$7*AB148
+2*CovMatrix!$M$4*CovMatrix!$M$8*AC148
+2*CovMatrix!$M$4*CovMatrix!$M$9*AD148
+2*CovMatrix!$M$5*CovMatrix!$M$6*AF148
+2*CovMatrix!$M$5*CovMatrix!$M$7*AG148
+2*CovMatrix!$M$5*CovMatrix!$M$8*AH148
+2*CovMatrix!$M$5*CovMatrix!$M$9*AI148
+2*CovMatrix!$M$6*CovMatrix!$M$7*AK148
+2*CovMatrix!$M$6*CovMatrix!$M$8*AL148
+2*CovMatrix!$M$6*CovMatrix!$M$9*AM148
+2*CovMatrix!$M$7*CovMatrix!$M$8*AO148
+2*CovMatrix!$M$7*CovMatrix!$M$9*AP148
+2*CovMatrix!$M$8*CovMatrix!$M$9*AR148</f>
        <v>5.1304447407691286E-4</v>
      </c>
      <c r="AW148" s="17">
        <f t="shared" si="28"/>
        <v>2.2650485073766366E-2</v>
      </c>
      <c r="AX148" s="18">
        <f>Param_VaR!$B$7*EWMA!AW148*returns_pnl[[#This Row],[port_mv]]</f>
        <v>6223.5182394769481</v>
      </c>
      <c r="AY148" s="18">
        <f>returns_pnl[[#This Row],[daily_pnl_usd]]</f>
        <v>1506.18</v>
      </c>
    </row>
    <row r="149" spans="1:51" x14ac:dyDescent="0.35">
      <c r="A149" s="7">
        <f>returns_pnl[[#This Row],[price_date]]</f>
        <v>45722</v>
      </c>
      <c r="B149" s="24">
        <f>returns_pnl[[#This Row],[portfolio_simple_return]]</f>
        <v>-6.6795717000000004E-2</v>
      </c>
      <c r="C149" s="4">
        <f t="shared" si="29"/>
        <v>3.9949780567561803E-4</v>
      </c>
      <c r="D149" s="17">
        <f t="shared" si="26"/>
        <v>1.9987441198803264E-2</v>
      </c>
      <c r="E149" s="17">
        <f t="shared" si="27"/>
        <v>0.31729079253936088</v>
      </c>
      <c r="F149" s="25">
        <f>Rolling_Vol!D149</f>
        <v>0.37556692243629919</v>
      </c>
      <c r="Q149" s="7">
        <v>45722</v>
      </c>
      <c r="R149" s="25">
        <v>-2.7736796000000001E-2</v>
      </c>
      <c r="S149" s="17">
        <v>-6.3315585999999993E-2</v>
      </c>
      <c r="T149" s="17">
        <v>-3.0051376000000001E-2</v>
      </c>
      <c r="U149" s="17">
        <v>-1.8242050999999999E-2</v>
      </c>
      <c r="V149" s="17">
        <v>-0.19813623299999999</v>
      </c>
      <c r="W149" s="17">
        <v>-2.4157877000000001E-2</v>
      </c>
      <c r="X149" s="32"/>
      <c r="Y149" s="33">
        <f t="shared" si="30"/>
        <v>6.1966152794531006E-4</v>
      </c>
      <c r="Z149" s="33">
        <f t="shared" si="31"/>
        <v>5.4920242906087086E-4</v>
      </c>
      <c r="AA149" s="33">
        <f t="shared" si="32"/>
        <v>4.7160134073624472E-5</v>
      </c>
      <c r="AB149" s="33">
        <f t="shared" si="33"/>
        <v>-8.7918644697038072E-5</v>
      </c>
      <c r="AC149" s="33">
        <f t="shared" si="34"/>
        <v>6.4538784068283864E-4</v>
      </c>
      <c r="AD149" s="33">
        <f t="shared" si="35"/>
        <v>-7.5531612324185448E-5</v>
      </c>
      <c r="AE149" s="33">
        <f t="shared" si="36"/>
        <v>1.5467694684013435E-3</v>
      </c>
      <c r="AF149" s="33">
        <f t="shared" si="37"/>
        <v>2.1676478375696307E-4</v>
      </c>
      <c r="AG149" s="33">
        <f t="shared" si="38"/>
        <v>-7.9520472717358297E-6</v>
      </c>
      <c r="AH149" s="33">
        <f t="shared" si="39"/>
        <v>1.44903307969497E-3</v>
      </c>
      <c r="AI149" s="33">
        <f t="shared" si="40"/>
        <v>-3.0442681450888113E-5</v>
      </c>
      <c r="AJ149" s="33">
        <f t="shared" si="41"/>
        <v>2.6818887408847021E-4</v>
      </c>
      <c r="AK149" s="33">
        <f t="shared" si="42"/>
        <v>4.9423722002604565E-5</v>
      </c>
      <c r="AL149" s="33">
        <f t="shared" si="43"/>
        <v>2.7336532109081076E-4</v>
      </c>
      <c r="AM149" s="33">
        <f t="shared" si="44"/>
        <v>1.1684756991993754E-4</v>
      </c>
      <c r="AN149" s="33">
        <f t="shared" si="45"/>
        <v>3.1065551360996355E-4</v>
      </c>
      <c r="AO149" s="33">
        <f t="shared" si="46"/>
        <v>-9.5533720710782891E-5</v>
      </c>
      <c r="AP149" s="33">
        <f t="shared" si="47"/>
        <v>5.9087542261822825E-5</v>
      </c>
      <c r="AQ149" s="33">
        <f t="shared" si="48"/>
        <v>2.1102507080131036E-3</v>
      </c>
      <c r="AR149" s="33">
        <f t="shared" si="49"/>
        <v>-4.8813811199059133E-5</v>
      </c>
      <c r="AS149" s="55">
        <f>$G$2*AS148+(1-$G$2)*W148*W148</f>
        <v>1.2281029242818705E-4</v>
      </c>
      <c r="AT149" s="105"/>
      <c r="AU149" s="7">
        <v>45722</v>
      </c>
      <c r="AV149" s="4">
        <f>CovMatrix!$M$4^2*Y149
+CovMatrix!$M$5^2*AE149
+CovMatrix!$M$6^2*AJ149
+CovMatrix!$M$7^2*AN149
+CovMatrix!$M$8^2*AQ149
+CovMatrix!$M$9^2*AS149
+2*CovMatrix!$M$4*CovMatrix!$M$5*Z149
+2*CovMatrix!$M$4*CovMatrix!$M$6*AA149
+2*CovMatrix!$M$4*CovMatrix!$M$7*AB149
+2*CovMatrix!$M$4*CovMatrix!$M$8*AC149
+2*CovMatrix!$M$4*CovMatrix!$M$9*AD149
+2*CovMatrix!$M$5*CovMatrix!$M$6*AF149
+2*CovMatrix!$M$5*CovMatrix!$M$7*AG149
+2*CovMatrix!$M$5*CovMatrix!$M$8*AH149
+2*CovMatrix!$M$5*CovMatrix!$M$9*AI149
+2*CovMatrix!$M$6*CovMatrix!$M$7*AK149
+2*CovMatrix!$M$6*CovMatrix!$M$8*AL149
+2*CovMatrix!$M$6*CovMatrix!$M$9*AM149
+2*CovMatrix!$M$7*CovMatrix!$M$8*AO149
+2*CovMatrix!$M$7*CovMatrix!$M$9*AP149
+2*CovMatrix!$M$8*CovMatrix!$M$9*AR149</f>
        <v>4.9381078846208763E-4</v>
      </c>
      <c r="AW149" s="17">
        <f t="shared" si="28"/>
        <v>2.2221853848454851E-2</v>
      </c>
      <c r="AX149" s="18">
        <f>Param_VaR!$B$7*EWMA!AW149*returns_pnl[[#This Row],[port_mv]]</f>
        <v>5697.9084889494598</v>
      </c>
      <c r="AY149" s="18">
        <f>returns_pnl[[#This Row],[daily_pnl_usd]]</f>
        <v>-7889.19</v>
      </c>
    </row>
    <row r="150" spans="1:51" x14ac:dyDescent="0.35">
      <c r="A150" s="7">
        <f>returns_pnl[[#This Row],[price_date]]</f>
        <v>45723</v>
      </c>
      <c r="B150" s="24">
        <f>returns_pnl[[#This Row],[portfolio_simple_return]]</f>
        <v>5.4717819999999997E-3</v>
      </c>
      <c r="C150" s="4">
        <f t="shared" si="29"/>
        <v>6.4322800590772659E-4</v>
      </c>
      <c r="D150" s="17">
        <f t="shared" si="26"/>
        <v>2.5361940105357212E-2</v>
      </c>
      <c r="E150" s="17">
        <f t="shared" si="27"/>
        <v>0.4026083177093428</v>
      </c>
      <c r="F150" s="25">
        <f>Rolling_Vol!D150</f>
        <v>0.3752331294047267</v>
      </c>
      <c r="Q150" s="7">
        <v>45723</v>
      </c>
      <c r="R150" s="25">
        <v>1.4769852999999999E-2</v>
      </c>
      <c r="S150" s="17">
        <v>8.6430760999999995E-2</v>
      </c>
      <c r="T150" s="17">
        <v>-8.8158469999999999E-3</v>
      </c>
      <c r="U150" s="17">
        <v>-4.7307069E-2</v>
      </c>
      <c r="V150" s="17">
        <v>-1.9922524E-2</v>
      </c>
      <c r="W150" s="17">
        <v>3.3705250000000001E-3</v>
      </c>
      <c r="X150" s="32"/>
      <c r="Y150" s="33">
        <f t="shared" si="30"/>
        <v>6.2864162740932836E-4</v>
      </c>
      <c r="Z150" s="33">
        <f t="shared" si="31"/>
        <v>6.2162057286736599E-4</v>
      </c>
      <c r="AA150" s="33">
        <f t="shared" si="32"/>
        <v>9.4342259167084805E-5</v>
      </c>
      <c r="AB150" s="33">
        <f t="shared" si="33"/>
        <v>-5.2284963182700003E-5</v>
      </c>
      <c r="AC150" s="33">
        <f t="shared" si="34"/>
        <v>9.364044267376366E-4</v>
      </c>
      <c r="AD150" s="33">
        <f t="shared" si="35"/>
        <v>-3.0795989216208763E-5</v>
      </c>
      <c r="AE150" s="33">
        <f t="shared" si="36"/>
        <v>1.6944951061286667E-3</v>
      </c>
      <c r="AF150" s="33">
        <f t="shared" si="37"/>
        <v>3.1792212562432555E-4</v>
      </c>
      <c r="AG150" s="33">
        <f t="shared" si="38"/>
        <v>6.1825444498981539E-5</v>
      </c>
      <c r="AH150" s="33">
        <f t="shared" si="39"/>
        <v>2.1147977969269245E-3</v>
      </c>
      <c r="AI150" s="33">
        <f t="shared" si="40"/>
        <v>6.3158087762420575E-5</v>
      </c>
      <c r="AJ150" s="33">
        <f t="shared" si="41"/>
        <v>3.0628265361276456E-4</v>
      </c>
      <c r="AK150" s="33">
        <f t="shared" si="42"/>
        <v>7.9350222699178872E-5</v>
      </c>
      <c r="AL150" s="33">
        <f t="shared" si="43"/>
        <v>6.1421938805175885E-4</v>
      </c>
      <c r="AM150" s="33">
        <f t="shared" si="44"/>
        <v>1.5339536243006645E-4</v>
      </c>
      <c r="AN150" s="33">
        <f t="shared" si="45"/>
        <v>3.1198252827456177E-4</v>
      </c>
      <c r="AO150" s="33">
        <f t="shared" si="46"/>
        <v>1.2706297857189723E-4</v>
      </c>
      <c r="AP150" s="33">
        <f t="shared" si="47"/>
        <v>8.1983643183257092E-5</v>
      </c>
      <c r="AQ150" s="33">
        <f t="shared" si="48"/>
        <v>4.339113675178136E-3</v>
      </c>
      <c r="AR150" s="33">
        <f t="shared" si="49"/>
        <v>2.4130806223632512E-4</v>
      </c>
      <c r="AS150" s="55">
        <f>$G$2*AS149+(1-$G$2)*W149*W149</f>
        <v>1.5045785615132358E-4</v>
      </c>
      <c r="AT150" s="105"/>
      <c r="AU150" s="7">
        <v>45723</v>
      </c>
      <c r="AV150" s="4">
        <f>CovMatrix!$M$4^2*Y150
+CovMatrix!$M$5^2*AE150
+CovMatrix!$M$6^2*AJ150
+CovMatrix!$M$7^2*AN150
+CovMatrix!$M$8^2*AQ150
+CovMatrix!$M$9^2*AS150
+2*CovMatrix!$M$4*CovMatrix!$M$5*Z150
+2*CovMatrix!$M$4*CovMatrix!$M$6*AA150
+2*CovMatrix!$M$4*CovMatrix!$M$7*AB150
+2*CovMatrix!$M$4*CovMatrix!$M$8*AC150
+2*CovMatrix!$M$4*CovMatrix!$M$9*AD150
+2*CovMatrix!$M$5*CovMatrix!$M$6*AF150
+2*CovMatrix!$M$5*CovMatrix!$M$7*AG150
+2*CovMatrix!$M$5*CovMatrix!$M$8*AH150
+2*CovMatrix!$M$5*CovMatrix!$M$9*AI150
+2*CovMatrix!$M$6*CovMatrix!$M$7*AK150
+2*CovMatrix!$M$6*CovMatrix!$M$8*AL150
+2*CovMatrix!$M$6*CovMatrix!$M$9*AM150
+2*CovMatrix!$M$7*CovMatrix!$M$8*AO150
+2*CovMatrix!$M$7*CovMatrix!$M$9*AP150
+2*CovMatrix!$M$8*CovMatrix!$M$9*AR150</f>
        <v>7.7228731249506181E-4</v>
      </c>
      <c r="AW150" s="17">
        <f t="shared" si="28"/>
        <v>2.7790057799419236E-2</v>
      </c>
      <c r="AX150" s="18">
        <f>Param_VaR!$B$7*EWMA!AW150*returns_pnl[[#This Row],[port_mv]]</f>
        <v>7164.6424197092447</v>
      </c>
      <c r="AY150" s="18">
        <f>returns_pnl[[#This Row],[daily_pnl_usd]]</f>
        <v>603.1</v>
      </c>
    </row>
    <row r="151" spans="1:51" x14ac:dyDescent="0.35">
      <c r="A151" s="7">
        <f>returns_pnl[[#This Row],[price_date]]</f>
        <v>45726</v>
      </c>
      <c r="B151" s="24">
        <f>returns_pnl[[#This Row],[portfolio_simple_return]]</f>
        <v>-4.3773713999999998E-2</v>
      </c>
      <c r="C151" s="4">
        <f t="shared" si="29"/>
        <v>6.0643074944859447E-4</v>
      </c>
      <c r="D151" s="17">
        <f t="shared" si="26"/>
        <v>2.4625814696139385E-2</v>
      </c>
      <c r="E151" s="17">
        <f t="shared" si="27"/>
        <v>0.39092268911006667</v>
      </c>
      <c r="F151" s="25">
        <f>Rolling_Vol!D151</f>
        <v>0.38033002647026815</v>
      </c>
      <c r="Q151" s="7">
        <v>45726</v>
      </c>
      <c r="R151" s="25">
        <v>-3.6686272999999998E-2</v>
      </c>
      <c r="S151" s="17">
        <v>-5.3908494000000001E-2</v>
      </c>
      <c r="T151" s="17">
        <v>-4.3519637E-2</v>
      </c>
      <c r="U151" s="17">
        <v>-4.5792222E-2</v>
      </c>
      <c r="V151" s="17">
        <v>-7.2981367000000005E-2</v>
      </c>
      <c r="W151" s="17">
        <v>-1.1120121E-2</v>
      </c>
      <c r="X151" s="32"/>
      <c r="Y151" s="33">
        <f t="shared" si="30"/>
        <v>6.0401204322326515E-4</v>
      </c>
      <c r="Z151" s="33">
        <f t="shared" si="31"/>
        <v>6.6091751657421202E-4</v>
      </c>
      <c r="AA151" s="33">
        <f t="shared" si="32"/>
        <v>8.0869197761430239E-5</v>
      </c>
      <c r="AB151" s="33">
        <f t="shared" si="33"/>
        <v>-9.1070972691189455E-5</v>
      </c>
      <c r="AC151" s="33">
        <f t="shared" si="34"/>
        <v>8.6256499608124008E-4</v>
      </c>
      <c r="AD151" s="33">
        <f t="shared" si="35"/>
        <v>-2.5961300336266732E-5</v>
      </c>
      <c r="AE151" s="33">
        <f t="shared" si="36"/>
        <v>2.0410419865832942E-3</v>
      </c>
      <c r="AF151" s="33">
        <f t="shared" si="37"/>
        <v>2.5312917618269191E-4</v>
      </c>
      <c r="AG151" s="33">
        <f t="shared" si="38"/>
        <v>-1.872112406319281E-4</v>
      </c>
      <c r="AH151" s="33">
        <f t="shared" si="39"/>
        <v>1.8845947944896631E-3</v>
      </c>
      <c r="AI151" s="33">
        <f t="shared" si="40"/>
        <v>7.6847624939846852E-5</v>
      </c>
      <c r="AJ151" s="33">
        <f t="shared" si="41"/>
        <v>2.9256884389564325E-4</v>
      </c>
      <c r="AK151" s="33">
        <f t="shared" si="42"/>
        <v>9.9612322276574738E-5</v>
      </c>
      <c r="AL151" s="33">
        <f t="shared" si="43"/>
        <v>5.8790426017492293E-4</v>
      </c>
      <c r="AM151" s="33">
        <f t="shared" si="44"/>
        <v>1.4240879872168196E-4</v>
      </c>
      <c r="AN151" s="33">
        <f t="shared" si="45"/>
        <v>4.2754110322033379E-4</v>
      </c>
      <c r="AO151" s="33">
        <f t="shared" si="46"/>
        <v>1.7598777290891282E-4</v>
      </c>
      <c r="AP151" s="33">
        <f t="shared" si="47"/>
        <v>6.7497645067788161E-5</v>
      </c>
      <c r="AQ151" s="33">
        <f t="shared" si="48"/>
        <v>4.1025812724192817E-3</v>
      </c>
      <c r="AR151" s="33">
        <f t="shared" si="49"/>
        <v>2.2280061658983959E-4</v>
      </c>
      <c r="AS151" s="55">
        <f>$G$2*AS150+(1-$G$2)*W150*W150</f>
        <v>1.4211201110878166E-4</v>
      </c>
      <c r="AT151" s="105"/>
      <c r="AU151" s="7">
        <v>45726</v>
      </c>
      <c r="AV151" s="4">
        <f>CovMatrix!$M$4^2*Y151
+CovMatrix!$M$5^2*AE151
+CovMatrix!$M$6^2*AJ151
+CovMatrix!$M$7^2*AN151
+CovMatrix!$M$8^2*AQ151
+CovMatrix!$M$9^2*AS151
+2*CovMatrix!$M$4*CovMatrix!$M$5*Z151
+2*CovMatrix!$M$4*CovMatrix!$M$6*AA151
+2*CovMatrix!$M$4*CovMatrix!$M$7*AB151
+2*CovMatrix!$M$4*CovMatrix!$M$8*AC151
+2*CovMatrix!$M$4*CovMatrix!$M$9*AD151
+2*CovMatrix!$M$5*CovMatrix!$M$6*AF151
+2*CovMatrix!$M$5*CovMatrix!$M$7*AG151
+2*CovMatrix!$M$5*CovMatrix!$M$8*AH151
+2*CovMatrix!$M$5*CovMatrix!$M$9*AI151
+2*CovMatrix!$M$6*CovMatrix!$M$7*AK151
+2*CovMatrix!$M$6*CovMatrix!$M$8*AL151
+2*CovMatrix!$M$6*CovMatrix!$M$9*AM151
+2*CovMatrix!$M$7*CovMatrix!$M$8*AO151
+2*CovMatrix!$M$7*CovMatrix!$M$9*AP151
+2*CovMatrix!$M$8*CovMatrix!$M$9*AR151</f>
        <v>7.3351635251659331E-4</v>
      </c>
      <c r="AW151" s="17">
        <f t="shared" si="28"/>
        <v>2.7083507020262226E-2</v>
      </c>
      <c r="AX151" s="18">
        <f>Param_VaR!$B$7*EWMA!AW151*returns_pnl[[#This Row],[port_mv]]</f>
        <v>6676.8350631766871</v>
      </c>
      <c r="AY151" s="18">
        <f>returns_pnl[[#This Row],[daily_pnl_usd]]</f>
        <v>-4851.1400000000003</v>
      </c>
    </row>
    <row r="152" spans="1:51" x14ac:dyDescent="0.35">
      <c r="A152" s="7">
        <f>returns_pnl[[#This Row],[price_date]]</f>
        <v>45727</v>
      </c>
      <c r="B152" s="24">
        <f>returns_pnl[[#This Row],[portfolio_simple_return]]</f>
        <v>-4.97018E-4</v>
      </c>
      <c r="C152" s="4">
        <f t="shared" si="29"/>
        <v>6.8501318672290661E-4</v>
      </c>
      <c r="D152" s="17">
        <f t="shared" si="26"/>
        <v>2.6172756574784142E-2</v>
      </c>
      <c r="E152" s="17">
        <f t="shared" si="27"/>
        <v>0.41547963013145717</v>
      </c>
      <c r="F152" s="25">
        <f>Rolling_Vol!D152</f>
        <v>0.38022626101292978</v>
      </c>
      <c r="Q152" s="7">
        <v>45727</v>
      </c>
      <c r="R152" s="25">
        <v>1.345338E-3</v>
      </c>
      <c r="S152" s="17">
        <v>3.0577391999999998E-2</v>
      </c>
      <c r="T152" s="17">
        <v>-2.2692483999999999E-2</v>
      </c>
      <c r="U152" s="17">
        <v>-6.8694560000000003E-3</v>
      </c>
      <c r="V152" s="17">
        <v>2.2689204000000001E-2</v>
      </c>
      <c r="W152" s="17">
        <v>-2.7351528999999999E-2</v>
      </c>
      <c r="X152" s="32"/>
      <c r="Y152" s="33">
        <f t="shared" si="30"/>
        <v>6.4852427822770101E-4</v>
      </c>
      <c r="Z152" s="33">
        <f t="shared" si="31"/>
        <v>7.3992456925393109E-4</v>
      </c>
      <c r="AA152" s="33">
        <f t="shared" si="32"/>
        <v>1.7181144292631857E-4</v>
      </c>
      <c r="AB152" s="33">
        <f t="shared" si="33"/>
        <v>1.5190043124398375E-5</v>
      </c>
      <c r="AC152" s="33">
        <f t="shared" si="34"/>
        <v>9.7145595753687724E-4</v>
      </c>
      <c r="AD152" s="33">
        <f t="shared" si="35"/>
        <v>7.3725371851276214E-8</v>
      </c>
      <c r="AE152" s="33">
        <f t="shared" si="36"/>
        <v>2.0929470109091789E-3</v>
      </c>
      <c r="AF152" s="33">
        <f t="shared" si="37"/>
        <v>3.7870611101753119E-4</v>
      </c>
      <c r="AG152" s="33">
        <f t="shared" si="38"/>
        <v>-2.7863182697992193E-5</v>
      </c>
      <c r="AH152" s="33">
        <f t="shared" si="39"/>
        <v>2.0075780419221614E-3</v>
      </c>
      <c r="AI152" s="33">
        <f t="shared" si="40"/>
        <v>1.0820490601592251E-4</v>
      </c>
      <c r="AJ152" s="33">
        <f t="shared" si="41"/>
        <v>3.8865224153861085E-4</v>
      </c>
      <c r="AK152" s="33">
        <f t="shared" si="42"/>
        <v>2.1320723567178518E-4</v>
      </c>
      <c r="AL152" s="33">
        <f t="shared" si="43"/>
        <v>7.4319736054065443E-4</v>
      </c>
      <c r="AM152" s="33">
        <f t="shared" si="44"/>
        <v>1.6290088855734568E-4</v>
      </c>
      <c r="AN152" s="33">
        <f t="shared" si="45"/>
        <v>5.2770429276895083E-4</v>
      </c>
      <c r="AO152" s="33">
        <f t="shared" si="46"/>
        <v>3.6594724410602666E-4</v>
      </c>
      <c r="AP152" s="33">
        <f t="shared" si="47"/>
        <v>9.4000689333652613E-5</v>
      </c>
      <c r="AQ152" s="33">
        <f t="shared" si="48"/>
        <v>4.1760031918254463E-3</v>
      </c>
      <c r="AR152" s="33">
        <f t="shared" si="49"/>
        <v>2.5812627750157366E-4</v>
      </c>
      <c r="AS152" s="55">
        <f>$G$2*AS151+(1-$G$2)*W151*W151</f>
        <v>1.4100471590553323E-4</v>
      </c>
      <c r="AT152" s="105"/>
      <c r="AU152" s="7">
        <v>45727</v>
      </c>
      <c r="AV152" s="4">
        <f>CovMatrix!$M$4^2*Y152
+CovMatrix!$M$5^2*AE152
+CovMatrix!$M$6^2*AJ152
+CovMatrix!$M$7^2*AN152
+CovMatrix!$M$8^2*AQ152
+CovMatrix!$M$9^2*AS152
+2*CovMatrix!$M$4*CovMatrix!$M$5*Z152
+2*CovMatrix!$M$4*CovMatrix!$M$6*AA152
+2*CovMatrix!$M$4*CovMatrix!$M$7*AB152
+2*CovMatrix!$M$4*CovMatrix!$M$8*AC152
+2*CovMatrix!$M$4*CovMatrix!$M$9*AD152
+2*CovMatrix!$M$5*CovMatrix!$M$6*AF152
+2*CovMatrix!$M$5*CovMatrix!$M$7*AG152
+2*CovMatrix!$M$5*CovMatrix!$M$8*AH152
+2*CovMatrix!$M$5*CovMatrix!$M$9*AI152
+2*CovMatrix!$M$6*CovMatrix!$M$7*AK152
+2*CovMatrix!$M$6*CovMatrix!$M$8*AL152
+2*CovMatrix!$M$6*CovMatrix!$M$9*AM152
+2*CovMatrix!$M$7*CovMatrix!$M$8*AO152
+2*CovMatrix!$M$7*CovMatrix!$M$9*AP152
+2*CovMatrix!$M$8*CovMatrix!$M$9*AR152</f>
        <v>8.2300820318989369E-4</v>
      </c>
      <c r="AW152" s="17">
        <f t="shared" si="28"/>
        <v>2.8688119547817938E-2</v>
      </c>
      <c r="AX152" s="18">
        <f>Param_VaR!$B$7*EWMA!AW152*returns_pnl[[#This Row],[port_mv]]</f>
        <v>7068.9014016665005</v>
      </c>
      <c r="AY152" s="18">
        <f>returns_pnl[[#This Row],[daily_pnl_usd]]</f>
        <v>-52.67</v>
      </c>
    </row>
    <row r="153" spans="1:51" x14ac:dyDescent="0.35">
      <c r="A153" s="7">
        <f>returns_pnl[[#This Row],[price_date]]</f>
        <v>45728</v>
      </c>
      <c r="B153" s="24">
        <f>returns_pnl[[#This Row],[portfolio_simple_return]]</f>
        <v>1.9306958999999999E-2</v>
      </c>
      <c r="C153" s="4">
        <f t="shared" si="29"/>
        <v>6.439272171330717E-4</v>
      </c>
      <c r="D153" s="17">
        <f t="shared" si="26"/>
        <v>2.5375721017008988E-2</v>
      </c>
      <c r="E153" s="17">
        <f t="shared" si="27"/>
        <v>0.40282708289976493</v>
      </c>
      <c r="F153" s="25">
        <f>Rolling_Vol!D153</f>
        <v>0.37901495027200066</v>
      </c>
      <c r="Q153" s="7">
        <v>45728</v>
      </c>
      <c r="R153" s="25">
        <v>4.1649442000000002E-2</v>
      </c>
      <c r="S153" s="17">
        <v>2.1779157E-2</v>
      </c>
      <c r="T153" s="17">
        <v>2.0987509000000001E-2</v>
      </c>
      <c r="U153" s="17">
        <v>-2.6697090000000001E-3</v>
      </c>
      <c r="V153" s="17">
        <v>4.0053603E-2</v>
      </c>
      <c r="W153" s="17">
        <v>2.1075450000000002E-3</v>
      </c>
      <c r="X153" s="32"/>
      <c r="Y153" s="33">
        <f t="shared" si="30"/>
        <v>6.0972141759409355E-4</v>
      </c>
      <c r="Z153" s="33">
        <f t="shared" si="31"/>
        <v>6.9799731074260494E-4</v>
      </c>
      <c r="AA153" s="33">
        <f t="shared" si="32"/>
        <v>1.5967101268836393E-4</v>
      </c>
      <c r="AB153" s="33">
        <f t="shared" si="33"/>
        <v>1.3724136125166792E-5</v>
      </c>
      <c r="AC153" s="33">
        <f t="shared" si="34"/>
        <v>9.1500007898452174E-4</v>
      </c>
      <c r="AD153" s="33">
        <f t="shared" si="35"/>
        <v>-2.1385212297679224E-6</v>
      </c>
      <c r="AE153" s="33">
        <f t="shared" si="36"/>
        <v>2.023468804345928E-3</v>
      </c>
      <c r="AF153" s="33">
        <f t="shared" si="37"/>
        <v>3.1435112563317562E-4</v>
      </c>
      <c r="AG153" s="33">
        <f t="shared" si="38"/>
        <v>-3.8794394672437792E-5</v>
      </c>
      <c r="AH153" s="33">
        <f t="shared" si="39"/>
        <v>1.9287499604993897E-3</v>
      </c>
      <c r="AI153" s="33">
        <f t="shared" si="40"/>
        <v>5.1532306213025023E-5</v>
      </c>
      <c r="AJ153" s="33">
        <f t="shared" si="41"/>
        <v>3.9623003685170953E-4</v>
      </c>
      <c r="AK153" s="33">
        <f t="shared" si="42"/>
        <v>2.0976790275360031E-4</v>
      </c>
      <c r="AL153" s="33">
        <f t="shared" si="43"/>
        <v>6.67713054983651E-4</v>
      </c>
      <c r="AM153" s="33">
        <f t="shared" si="44"/>
        <v>1.903672832963871E-4</v>
      </c>
      <c r="AN153" s="33">
        <f t="shared" si="45"/>
        <v>4.9887340074696994E-4</v>
      </c>
      <c r="AO153" s="33">
        <f t="shared" si="46"/>
        <v>3.346386601464836E-4</v>
      </c>
      <c r="AP153" s="33">
        <f t="shared" si="47"/>
        <v>9.9634055473526897E-5</v>
      </c>
      <c r="AQ153" s="33">
        <f t="shared" si="48"/>
        <v>3.9563309990051356E-3</v>
      </c>
      <c r="AR153" s="33">
        <f t="shared" si="49"/>
        <v>2.0540363557990422E-4</v>
      </c>
      <c r="AS153" s="55">
        <f>$G$2*AS152+(1-$G$2)*W152*W152</f>
        <v>1.7743080126947171E-4</v>
      </c>
      <c r="AT153" s="105"/>
      <c r="AU153" s="7">
        <v>45728</v>
      </c>
      <c r="AV153" s="4">
        <f>CovMatrix!$M$4^2*Y153
+CovMatrix!$M$5^2*AE153
+CovMatrix!$M$6^2*AJ153
+CovMatrix!$M$7^2*AN153
+CovMatrix!$M$8^2*AQ153
+CovMatrix!$M$9^2*AS153
+2*CovMatrix!$M$4*CovMatrix!$M$5*Z153
+2*CovMatrix!$M$4*CovMatrix!$M$6*AA153
+2*CovMatrix!$M$4*CovMatrix!$M$7*AB153
+2*CovMatrix!$M$4*CovMatrix!$M$8*AC153
+2*CovMatrix!$M$4*CovMatrix!$M$9*AD153
+2*CovMatrix!$M$5*CovMatrix!$M$6*AF153
+2*CovMatrix!$M$5*CovMatrix!$M$7*AG153
+2*CovMatrix!$M$5*CovMatrix!$M$8*AH153
+2*CovMatrix!$M$5*CovMatrix!$M$9*AI153
+2*CovMatrix!$M$6*CovMatrix!$M$7*AK153
+2*CovMatrix!$M$6*CovMatrix!$M$8*AL153
+2*CovMatrix!$M$6*CovMatrix!$M$9*AM153
+2*CovMatrix!$M$7*CovMatrix!$M$8*AO153
+2*CovMatrix!$M$7*CovMatrix!$M$9*AP153
+2*CovMatrix!$M$8*CovMatrix!$M$9*AR153</f>
        <v>7.7552654145078559E-4</v>
      </c>
      <c r="AW153" s="17">
        <f t="shared" si="28"/>
        <v>2.7848277172040383E-2</v>
      </c>
      <c r="AX153" s="18">
        <f>Param_VaR!$B$7*EWMA!AW153*returns_pnl[[#This Row],[port_mv]]</f>
        <v>6994.4434659865356</v>
      </c>
      <c r="AY153" s="18">
        <f>returns_pnl[[#This Row],[daily_pnl_usd]]</f>
        <v>2044.98</v>
      </c>
    </row>
    <row r="154" spans="1:51" x14ac:dyDescent="0.35">
      <c r="A154" s="7">
        <f>returns_pnl[[#This Row],[price_date]]</f>
        <v>45729</v>
      </c>
      <c r="B154" s="24">
        <f>returns_pnl[[#This Row],[portfolio_simple_return]]</f>
        <v>-1.7724932999999998E-2</v>
      </c>
      <c r="C154" s="4">
        <f t="shared" si="29"/>
        <v>6.2765710405474821E-4</v>
      </c>
      <c r="D154" s="17">
        <f t="shared" si="26"/>
        <v>2.5053085719223257E-2</v>
      </c>
      <c r="E154" s="17">
        <f t="shared" si="27"/>
        <v>0.39770540632709106</v>
      </c>
      <c r="F154" s="25">
        <f>Rolling_Vol!D154</f>
        <v>0.3800485648625837</v>
      </c>
      <c r="Q154" s="7">
        <v>45729</v>
      </c>
      <c r="R154" s="25">
        <v>-2.6589939999999999E-2</v>
      </c>
      <c r="S154" s="17">
        <v>-1.4776296E-2</v>
      </c>
      <c r="T154" s="17">
        <v>-1.6567594000000001E-2</v>
      </c>
      <c r="U154" s="17">
        <v>-2.4590562999999999E-2</v>
      </c>
      <c r="V154" s="17">
        <v>-1.5604867999999999E-2</v>
      </c>
      <c r="W154" s="17">
        <v>-1.2889075999999999E-2</v>
      </c>
      <c r="X154" s="32"/>
      <c r="Y154" s="33">
        <f t="shared" si="30"/>
        <v>6.7721869367312983E-4</v>
      </c>
      <c r="Z154" s="33">
        <f t="shared" si="31"/>
        <v>7.1054285627487228E-4</v>
      </c>
      <c r="AA154" s="33">
        <f t="shared" si="32"/>
        <v>2.0253783425626081E-4</v>
      </c>
      <c r="AB154" s="33">
        <f t="shared" si="33"/>
        <v>6.2291745485140965E-6</v>
      </c>
      <c r="AC154" s="33">
        <f t="shared" si="34"/>
        <v>9.6019268714782205E-4</v>
      </c>
      <c r="AD154" s="33">
        <f t="shared" si="35"/>
        <v>3.2564744384115584E-6</v>
      </c>
      <c r="AE154" s="33">
        <f t="shared" si="36"/>
        <v>1.9305205768630114E-3</v>
      </c>
      <c r="AF154" s="33">
        <f t="shared" si="37"/>
        <v>3.2291547330817987E-4</v>
      </c>
      <c r="AG154" s="33">
        <f t="shared" si="38"/>
        <v>-3.9955371679410305E-5</v>
      </c>
      <c r="AH154" s="33">
        <f t="shared" si="39"/>
        <v>1.8653649853585866E-3</v>
      </c>
      <c r="AI154" s="33">
        <f t="shared" si="40"/>
        <v>5.1194401046617422E-5</v>
      </c>
      <c r="AJ154" s="33">
        <f t="shared" si="41"/>
        <v>3.988847666821118E-4</v>
      </c>
      <c r="AK154" s="33">
        <f t="shared" si="42"/>
        <v>1.9381999608849142E-4</v>
      </c>
      <c r="AL154" s="33">
        <f t="shared" si="43"/>
        <v>6.7808779289132764E-4</v>
      </c>
      <c r="AM154" s="33">
        <f t="shared" si="44"/>
        <v>1.8159917347792818E-4</v>
      </c>
      <c r="AN154" s="33">
        <f t="shared" si="45"/>
        <v>4.6936863747083259E-4</v>
      </c>
      <c r="AO154" s="33">
        <f t="shared" si="46"/>
        <v>3.0814445267300297E-4</v>
      </c>
      <c r="AP154" s="33">
        <f t="shared" si="47"/>
        <v>9.3318420233850976E-5</v>
      </c>
      <c r="AQ154" s="33">
        <f t="shared" si="48"/>
        <v>3.8152086058617237E-3</v>
      </c>
      <c r="AR154" s="33">
        <f t="shared" si="49"/>
        <v>1.9814430368918806E-4</v>
      </c>
      <c r="AS154" s="55">
        <f>$G$2*AS153+(1-$G$2)*W153*W153</f>
        <v>1.6705145794892491E-4</v>
      </c>
      <c r="AT154" s="105"/>
      <c r="AU154" s="7">
        <v>45729</v>
      </c>
      <c r="AV154" s="4">
        <f>CovMatrix!$M$4^2*Y154
+CovMatrix!$M$5^2*AE154
+CovMatrix!$M$6^2*AJ154
+CovMatrix!$M$7^2*AN154
+CovMatrix!$M$8^2*AQ154
+CovMatrix!$M$9^2*AS154
+2*CovMatrix!$M$4*CovMatrix!$M$5*Z154
+2*CovMatrix!$M$4*CovMatrix!$M$6*AA154
+2*CovMatrix!$M$4*CovMatrix!$M$7*AB154
+2*CovMatrix!$M$4*CovMatrix!$M$8*AC154
+2*CovMatrix!$M$4*CovMatrix!$M$9*AD154
+2*CovMatrix!$M$5*CovMatrix!$M$6*AF154
+2*CovMatrix!$M$5*CovMatrix!$M$7*AG154
+2*CovMatrix!$M$5*CovMatrix!$M$8*AH154
+2*CovMatrix!$M$5*CovMatrix!$M$9*AI154
+2*CovMatrix!$M$6*CovMatrix!$M$7*AK154
+2*CovMatrix!$M$6*CovMatrix!$M$8*AL154
+2*CovMatrix!$M$6*CovMatrix!$M$9*AM154
+2*CovMatrix!$M$7*CovMatrix!$M$8*AO154
+2*CovMatrix!$M$7*CovMatrix!$M$9*AP154
+2*CovMatrix!$M$8*CovMatrix!$M$9*AR154</f>
        <v>7.7134913521626272E-4</v>
      </c>
      <c r="AW154" s="17">
        <f t="shared" si="28"/>
        <v>2.7773172941100242E-2</v>
      </c>
      <c r="AX154" s="18">
        <f>Param_VaR!$B$7*EWMA!AW154*returns_pnl[[#This Row],[port_mv]]</f>
        <v>6851.9384071820132</v>
      </c>
      <c r="AY154" s="18">
        <f>returns_pnl[[#This Row],[daily_pnl_usd]]</f>
        <v>-1913.66</v>
      </c>
    </row>
    <row r="155" spans="1:51" x14ac:dyDescent="0.35">
      <c r="A155" s="7">
        <f>returns_pnl[[#This Row],[price_date]]</f>
        <v>45730</v>
      </c>
      <c r="B155" s="24">
        <f>returns_pnl[[#This Row],[portfolio_simple_return]]</f>
        <v>1.7776130000000001E-2</v>
      </c>
      <c r="C155" s="4">
        <f t="shared" si="29"/>
        <v>6.0884807280273264E-4</v>
      </c>
      <c r="D155" s="17">
        <f t="shared" si="26"/>
        <v>2.4674846966146167E-2</v>
      </c>
      <c r="E155" s="17">
        <f t="shared" si="27"/>
        <v>0.39170105226599616</v>
      </c>
      <c r="F155" s="25">
        <f>Rolling_Vol!D155</f>
        <v>0.3558059273882937</v>
      </c>
      <c r="Q155" s="7">
        <v>45730</v>
      </c>
      <c r="R155" s="25">
        <v>2.9150953E-2</v>
      </c>
      <c r="S155" s="17">
        <v>2.1843646000000001E-2</v>
      </c>
      <c r="T155" s="17">
        <v>3.5877237999999999E-2</v>
      </c>
      <c r="U155" s="17">
        <v>1.4757064E-2</v>
      </c>
      <c r="V155" s="17">
        <v>-2.9086699999999999E-4</v>
      </c>
      <c r="W155" s="17">
        <v>9.89195E-3</v>
      </c>
      <c r="X155" s="32"/>
      <c r="Y155" s="33">
        <f t="shared" si="30"/>
        <v>6.7900706660495812E-4</v>
      </c>
      <c r="Z155" s="33">
        <f t="shared" si="31"/>
        <v>6.9148433434211435E-4</v>
      </c>
      <c r="AA155" s="33">
        <f t="shared" si="32"/>
        <v>2.1681744402514679E-4</v>
      </c>
      <c r="AB155" s="33">
        <f t="shared" si="33"/>
        <v>4.5087119759776488E-5</v>
      </c>
      <c r="AC155" s="33">
        <f t="shared" si="34"/>
        <v>9.2747707614862789E-4</v>
      </c>
      <c r="AD155" s="33">
        <f t="shared" si="35"/>
        <v>2.3624271421833281E-5</v>
      </c>
      <c r="AE155" s="33">
        <f t="shared" si="36"/>
        <v>1.8277896776600076E-3</v>
      </c>
      <c r="AF155" s="33">
        <f t="shared" si="37"/>
        <v>3.1822900528679851E-4</v>
      </c>
      <c r="AG155" s="33">
        <f t="shared" si="38"/>
        <v>-1.5756603116966786E-5</v>
      </c>
      <c r="AH155" s="33">
        <f t="shared" si="39"/>
        <v>1.7672780151536068E-3</v>
      </c>
      <c r="AI155" s="33">
        <f t="shared" si="40"/>
        <v>5.9549905112370146E-5</v>
      </c>
      <c r="AJ155" s="33">
        <f t="shared" si="41"/>
        <v>3.9142079093811526E-4</v>
      </c>
      <c r="AK155" s="33">
        <f t="shared" si="42"/>
        <v>2.0663518416410727E-4</v>
      </c>
      <c r="AL155" s="33">
        <f t="shared" si="43"/>
        <v>6.5291463236470345E-4</v>
      </c>
      <c r="AM155" s="33">
        <f t="shared" si="44"/>
        <v>1.8351568176144115E-4</v>
      </c>
      <c r="AN155" s="33">
        <f t="shared" si="45"/>
        <v>4.774882665420008E-4</v>
      </c>
      <c r="AO155" s="33">
        <f t="shared" si="46"/>
        <v>3.126797348922638E-4</v>
      </c>
      <c r="AP155" s="33">
        <f t="shared" si="47"/>
        <v>1.0673629314320721E-4</v>
      </c>
      <c r="AQ155" s="33">
        <f t="shared" si="48"/>
        <v>3.6009068038278655E-3</v>
      </c>
      <c r="AR155" s="33">
        <f t="shared" si="49"/>
        <v>1.9832358524515483E-4</v>
      </c>
      <c r="AS155" s="55">
        <f>$G$2*AS154+(1-$G$2)*W154*W154</f>
        <v>1.6699606728001596E-4</v>
      </c>
      <c r="AT155" s="105"/>
      <c r="AU155" s="7">
        <v>45730</v>
      </c>
      <c r="AV155" s="4">
        <f>CovMatrix!$M$4^2*Y155
+CovMatrix!$M$5^2*AE155
+CovMatrix!$M$6^2*AJ155
+CovMatrix!$M$7^2*AN155
+CovMatrix!$M$8^2*AQ155
+CovMatrix!$M$9^2*AS155
+2*CovMatrix!$M$4*CovMatrix!$M$5*Z155
+2*CovMatrix!$M$4*CovMatrix!$M$6*AA155
+2*CovMatrix!$M$4*CovMatrix!$M$7*AB155
+2*CovMatrix!$M$4*CovMatrix!$M$8*AC155
+2*CovMatrix!$M$4*CovMatrix!$M$9*AD155
+2*CovMatrix!$M$5*CovMatrix!$M$6*AF155
+2*CovMatrix!$M$5*CovMatrix!$M$7*AG155
+2*CovMatrix!$M$5*CovMatrix!$M$8*AH155
+2*CovMatrix!$M$5*CovMatrix!$M$9*AI155
+2*CovMatrix!$M$6*CovMatrix!$M$7*AK155
+2*CovMatrix!$M$6*CovMatrix!$M$8*AL155
+2*CovMatrix!$M$6*CovMatrix!$M$9*AM155
+2*CovMatrix!$M$7*CovMatrix!$M$8*AO155
+2*CovMatrix!$M$7*CovMatrix!$M$9*AP155
+2*CovMatrix!$M$8*CovMatrix!$M$9*AR155</f>
        <v>7.470802061230313E-4</v>
      </c>
      <c r="AW155" s="17">
        <f t="shared" si="28"/>
        <v>2.7332767992339E-2</v>
      </c>
      <c r="AX155" s="18">
        <f>Param_VaR!$B$7*EWMA!AW155*returns_pnl[[#This Row],[port_mv]]</f>
        <v>6863.1553297884175</v>
      </c>
      <c r="AY155" s="18">
        <f>returns_pnl[[#This Row],[daily_pnl_usd]]</f>
        <v>1885.17</v>
      </c>
    </row>
    <row r="156" spans="1:51" x14ac:dyDescent="0.35">
      <c r="A156" s="7">
        <f>returns_pnl[[#This Row],[price_date]]</f>
        <v>45733</v>
      </c>
      <c r="B156" s="24">
        <f>returns_pnl[[#This Row],[portfolio_simple_return]]</f>
        <v>1.0116567999999999E-2</v>
      </c>
      <c r="C156" s="4">
        <f t="shared" si="29"/>
        <v>5.9127663630118271E-4</v>
      </c>
      <c r="D156" s="17">
        <f t="shared" si="26"/>
        <v>2.4316180545085254E-2</v>
      </c>
      <c r="E156" s="17">
        <f t="shared" si="27"/>
        <v>0.38600739934345563</v>
      </c>
      <c r="F156" s="25">
        <f>Rolling_Vol!D156</f>
        <v>0.35037608767311129</v>
      </c>
      <c r="Q156" s="7">
        <v>45733</v>
      </c>
      <c r="R156" s="25">
        <v>3.5852232999999997E-2</v>
      </c>
      <c r="S156" s="17">
        <v>-5.3186049999999997E-3</v>
      </c>
      <c r="T156" s="17">
        <v>-4.7057940000000001E-3</v>
      </c>
      <c r="U156" s="17">
        <v>1.3866352E-2</v>
      </c>
      <c r="V156" s="17">
        <v>2.4148967E-2</v>
      </c>
      <c r="W156" s="17">
        <v>8.2881250000000004E-3</v>
      </c>
      <c r="X156" s="32"/>
      <c r="Y156" s="33">
        <f t="shared" si="30"/>
        <v>6.8925332625715315E-4</v>
      </c>
      <c r="Z156" s="33">
        <f t="shared" si="31"/>
        <v>6.882010601552658E-4</v>
      </c>
      <c r="AA156" s="33">
        <f t="shared" si="32"/>
        <v>2.6655973810610687E-4</v>
      </c>
      <c r="AB156" s="33">
        <f t="shared" si="33"/>
        <v>6.8192841319109445E-5</v>
      </c>
      <c r="AC156" s="33">
        <f t="shared" si="34"/>
        <v>8.713197085649352E-4</v>
      </c>
      <c r="AD156" s="33">
        <f t="shared" si="35"/>
        <v>3.9508401308224297E-5</v>
      </c>
      <c r="AE156" s="33">
        <f t="shared" si="36"/>
        <v>1.7467509892348061E-3</v>
      </c>
      <c r="AF156" s="33">
        <f t="shared" si="37"/>
        <v>3.4615664614937551E-4</v>
      </c>
      <c r="AG156" s="33">
        <f t="shared" si="38"/>
        <v>4.5296779909718788E-6</v>
      </c>
      <c r="AH156" s="33">
        <f t="shared" si="39"/>
        <v>1.6608601184975255E-3</v>
      </c>
      <c r="AI156" s="33">
        <f t="shared" si="40"/>
        <v>6.8941486048609946E-5</v>
      </c>
      <c r="AJ156" s="33">
        <f t="shared" si="41"/>
        <v>4.4516611587234708E-4</v>
      </c>
      <c r="AK156" s="33">
        <f t="shared" si="42"/>
        <v>2.2600363495281476E-4</v>
      </c>
      <c r="AL156" s="33">
        <f t="shared" si="43"/>
        <v>6.1311362414770041E-4</v>
      </c>
      <c r="AM156" s="33">
        <f t="shared" si="44"/>
        <v>1.9379849152180071E-4</v>
      </c>
      <c r="AN156" s="33">
        <f t="shared" si="45"/>
        <v>4.6190522682348651E-4</v>
      </c>
      <c r="AO156" s="33">
        <f t="shared" si="46"/>
        <v>2.9366141022265865E-4</v>
      </c>
      <c r="AP156" s="33">
        <f t="shared" si="47"/>
        <v>1.0909068390870278E-4</v>
      </c>
      <c r="AQ156" s="33">
        <f t="shared" si="48"/>
        <v>3.3848574718148947E-3</v>
      </c>
      <c r="AR156" s="33">
        <f t="shared" si="49"/>
        <v>1.8625153562120653E-4</v>
      </c>
      <c r="AS156" s="55">
        <f>$G$2*AS155+(1-$G$2)*W155*W155</f>
        <v>1.6284734373136499E-4</v>
      </c>
      <c r="AT156" s="105"/>
      <c r="AU156" s="7">
        <v>45733</v>
      </c>
      <c r="AV156" s="4">
        <f>CovMatrix!$M$4^2*Y156
+CovMatrix!$M$5^2*AE156
+CovMatrix!$M$6^2*AJ156
+CovMatrix!$M$7^2*AN156
+CovMatrix!$M$8^2*AQ156
+CovMatrix!$M$9^2*AS156
+2*CovMatrix!$M$4*CovMatrix!$M$5*Z156
+2*CovMatrix!$M$4*CovMatrix!$M$6*AA156
+2*CovMatrix!$M$4*CovMatrix!$M$7*AB156
+2*CovMatrix!$M$4*CovMatrix!$M$8*AC156
+2*CovMatrix!$M$4*CovMatrix!$M$9*AD156
+2*CovMatrix!$M$5*CovMatrix!$M$6*AF156
+2*CovMatrix!$M$5*CovMatrix!$M$7*AG156
+2*CovMatrix!$M$5*CovMatrix!$M$8*AH156
+2*CovMatrix!$M$5*CovMatrix!$M$9*AI156
+2*CovMatrix!$M$6*CovMatrix!$M$7*AK156
+2*CovMatrix!$M$6*CovMatrix!$M$8*AL156
+2*CovMatrix!$M$6*CovMatrix!$M$9*AM156
+2*CovMatrix!$M$7*CovMatrix!$M$8*AO156
+2*CovMatrix!$M$7*CovMatrix!$M$9*AP156
+2*CovMatrix!$M$8*CovMatrix!$M$9*AR156</f>
        <v>7.2241793380118432E-4</v>
      </c>
      <c r="AW156" s="17">
        <f t="shared" si="28"/>
        <v>2.6877833502743191E-2</v>
      </c>
      <c r="AX156" s="18">
        <f>Param_VaR!$B$7*EWMA!AW156*returns_pnl[[#This Row],[port_mv]]</f>
        <v>6817.1989297898781</v>
      </c>
      <c r="AY156" s="18">
        <f>returns_pnl[[#This Row],[daily_pnl_usd]]</f>
        <v>1091.94</v>
      </c>
    </row>
    <row r="157" spans="1:51" x14ac:dyDescent="0.35">
      <c r="A157" s="7">
        <f>returns_pnl[[#This Row],[price_date]]</f>
        <v>45734</v>
      </c>
      <c r="B157" s="24">
        <f>returns_pnl[[#This Row],[portfolio_simple_return]]</f>
        <v>-1.3729623999999999E-2</v>
      </c>
      <c r="C157" s="4">
        <f t="shared" si="29"/>
        <v>5.6194073500902915E-4</v>
      </c>
      <c r="D157" s="17">
        <f t="shared" si="26"/>
        <v>2.37052891779246E-2</v>
      </c>
      <c r="E157" s="17">
        <f t="shared" si="27"/>
        <v>0.37630979952995558</v>
      </c>
      <c r="F157" s="25">
        <f>Rolling_Vol!D157</f>
        <v>0.34484020676530192</v>
      </c>
      <c r="Q157" s="7">
        <v>45734</v>
      </c>
      <c r="R157" s="25">
        <v>-1.0326035000000001E-2</v>
      </c>
      <c r="S157" s="17">
        <v>-2.9974292999999999E-2</v>
      </c>
      <c r="T157" s="17">
        <v>-6.2788410000000003E-3</v>
      </c>
      <c r="U157" s="17">
        <v>-2.7280659999999999E-3</v>
      </c>
      <c r="V157" s="17">
        <v>-3.0113635999999999E-2</v>
      </c>
      <c r="W157" s="17">
        <v>6.5760000000000005E-4</v>
      </c>
      <c r="X157" s="32"/>
      <c r="Y157" s="33">
        <f t="shared" si="30"/>
        <v>7.2502108334690138E-4</v>
      </c>
      <c r="Z157" s="33">
        <f t="shared" si="31"/>
        <v>6.3546796460425185E-4</v>
      </c>
      <c r="AA157" s="33">
        <f t="shared" si="32"/>
        <v>2.404433604434603E-4</v>
      </c>
      <c r="AB157" s="33">
        <f t="shared" si="33"/>
        <v>9.3929651805803858E-5</v>
      </c>
      <c r="AC157" s="33">
        <f t="shared" si="34"/>
        <v>8.7098818954663777E-4</v>
      </c>
      <c r="AD157" s="33">
        <f t="shared" si="35"/>
        <v>5.496676454771835E-5</v>
      </c>
      <c r="AE157" s="33">
        <f t="shared" si="36"/>
        <v>1.6436431834294793E-3</v>
      </c>
      <c r="AF157" s="33">
        <f t="shared" si="37"/>
        <v>3.2688894295025521E-4</v>
      </c>
      <c r="AG157" s="33">
        <f t="shared" si="38"/>
        <v>-1.6708163322403792E-7</v>
      </c>
      <c r="AH157" s="33">
        <f t="shared" si="39"/>
        <v>1.5535021823898118E-3</v>
      </c>
      <c r="AI157" s="33">
        <f t="shared" si="40"/>
        <v>6.2160121101755849E-5</v>
      </c>
      <c r="AJ157" s="33">
        <f t="shared" si="41"/>
        <v>4.1978481875023236E-4</v>
      </c>
      <c r="AK157" s="33">
        <f t="shared" si="42"/>
        <v>2.0852828509303656E-4</v>
      </c>
      <c r="AL157" s="33">
        <f t="shared" si="43"/>
        <v>5.6950840285795038E-4</v>
      </c>
      <c r="AM157" s="33">
        <f t="shared" si="44"/>
        <v>1.7983044949671764E-4</v>
      </c>
      <c r="AN157" s="33">
        <f t="shared" si="45"/>
        <v>4.4572745628135155E-4</v>
      </c>
      <c r="AO157" s="33">
        <f t="shared" si="46"/>
        <v>2.9613321022080221E-4</v>
      </c>
      <c r="AP157" s="33">
        <f t="shared" si="47"/>
        <v>1.0944080639438061E-4</v>
      </c>
      <c r="AQ157" s="33">
        <f t="shared" si="48"/>
        <v>3.2167563799360261E-3</v>
      </c>
      <c r="AR157" s="33">
        <f t="shared" si="49"/>
        <v>1.8708542291094663E-4</v>
      </c>
      <c r="AS157" s="55">
        <f>$G$2*AS156+(1-$G$2)*W156*W156</f>
        <v>1.571980840684206E-4</v>
      </c>
      <c r="AT157" s="105"/>
      <c r="AU157" s="7">
        <v>45734</v>
      </c>
      <c r="AV157" s="4">
        <f>CovMatrix!$M$4^2*Y157
+CovMatrix!$M$5^2*AE157
+CovMatrix!$M$6^2*AJ157
+CovMatrix!$M$7^2*AN157
+CovMatrix!$M$8^2*AQ157
+CovMatrix!$M$9^2*AS157
+2*CovMatrix!$M$4*CovMatrix!$M$5*Z157
+2*CovMatrix!$M$4*CovMatrix!$M$6*AA157
+2*CovMatrix!$M$4*CovMatrix!$M$7*AB157
+2*CovMatrix!$M$4*CovMatrix!$M$8*AC157
+2*CovMatrix!$M$4*CovMatrix!$M$9*AD157
+2*CovMatrix!$M$5*CovMatrix!$M$6*AF157
+2*CovMatrix!$M$5*CovMatrix!$M$7*AG157
+2*CovMatrix!$M$5*CovMatrix!$M$8*AH157
+2*CovMatrix!$M$5*CovMatrix!$M$9*AI157
+2*CovMatrix!$M$6*CovMatrix!$M$7*AK157
+2*CovMatrix!$M$6*CovMatrix!$M$8*AL157
+2*CovMatrix!$M$6*CovMatrix!$M$9*AM157
+2*CovMatrix!$M$7*CovMatrix!$M$8*AO157
+2*CovMatrix!$M$7*CovMatrix!$M$9*AP157
+2*CovMatrix!$M$8*CovMatrix!$M$9*AR157</f>
        <v>6.9411783964655916E-4</v>
      </c>
      <c r="AW157" s="17">
        <f t="shared" si="28"/>
        <v>2.6346116215612485E-2</v>
      </c>
      <c r="AX157" s="18">
        <f>Param_VaR!$B$7*EWMA!AW157*returns_pnl[[#This Row],[port_mv]]</f>
        <v>6590.5900713358142</v>
      </c>
      <c r="AY157" s="18">
        <f>returns_pnl[[#This Row],[daily_pnl_usd]]</f>
        <v>-1496.91</v>
      </c>
    </row>
    <row r="158" spans="1:51" x14ac:dyDescent="0.35">
      <c r="A158" s="7">
        <f>returns_pnl[[#This Row],[price_date]]</f>
        <v>45735</v>
      </c>
      <c r="B158" s="24">
        <f>returns_pnl[[#This Row],[portfolio_simple_return]]</f>
        <v>2.4820320999999999E-2</v>
      </c>
      <c r="C158" s="4">
        <f t="shared" si="29"/>
        <v>5.3953444541936994E-4</v>
      </c>
      <c r="D158" s="17">
        <f t="shared" si="26"/>
        <v>2.3227880777620887E-2</v>
      </c>
      <c r="E158" s="17">
        <f t="shared" si="27"/>
        <v>0.36873117612385481</v>
      </c>
      <c r="F158" s="25">
        <f>Rolling_Vol!D158</f>
        <v>0.33736368670074107</v>
      </c>
      <c r="Q158" s="7">
        <v>45735</v>
      </c>
      <c r="R158" s="25">
        <v>2.6277654000000001E-2</v>
      </c>
      <c r="S158" s="17">
        <v>3.6571791999999999E-2</v>
      </c>
      <c r="T158" s="17">
        <v>3.0184227000000001E-2</v>
      </c>
      <c r="U158" s="17">
        <v>1.7628965E-2</v>
      </c>
      <c r="V158" s="17">
        <v>2.2407732999999999E-2</v>
      </c>
      <c r="W158" s="17">
        <v>1.5234340000000001E-2</v>
      </c>
      <c r="X158" s="32"/>
      <c r="Y158" s="33">
        <f t="shared" si="30"/>
        <v>6.8791743827536079E-4</v>
      </c>
      <c r="Z158" s="33">
        <f t="shared" si="31"/>
        <v>6.1591082264509202E-4</v>
      </c>
      <c r="AA158" s="33">
        <f t="shared" si="32"/>
        <v>2.2990689073237877E-4</v>
      </c>
      <c r="AB158" s="33">
        <f t="shared" si="33"/>
        <v>8.9984078997354215E-5</v>
      </c>
      <c r="AC158" s="33">
        <f t="shared" si="34"/>
        <v>8.3738616573263505E-4</v>
      </c>
      <c r="AD158" s="33">
        <f t="shared" si="35"/>
        <v>5.1261334637895244E-5</v>
      </c>
      <c r="AE158" s="33">
        <f t="shared" si="36"/>
        <v>1.5989320868747014E-3</v>
      </c>
      <c r="AF158" s="33">
        <f t="shared" si="37"/>
        <v>3.185678355633047E-4</v>
      </c>
      <c r="AG158" s="33">
        <f t="shared" si="38"/>
        <v>4.7492542412096889E-6</v>
      </c>
      <c r="AH158" s="33">
        <f t="shared" si="39"/>
        <v>1.5144501483719841E-3</v>
      </c>
      <c r="AI158" s="33">
        <f t="shared" si="40"/>
        <v>5.7247848131042498E-5</v>
      </c>
      <c r="AJ158" s="33">
        <f t="shared" si="41"/>
        <v>3.9696316028341524E-4</v>
      </c>
      <c r="AK158" s="33">
        <f t="shared" si="42"/>
        <v>1.9704433354654472E-4</v>
      </c>
      <c r="AL158" s="33">
        <f t="shared" si="43"/>
        <v>5.4668262262902586E-4</v>
      </c>
      <c r="AM158" s="33">
        <f t="shared" si="44"/>
        <v>1.6879288457641859E-4</v>
      </c>
      <c r="AN158" s="33">
        <f t="shared" si="45"/>
        <v>4.1943034955049178E-4</v>
      </c>
      <c r="AO158" s="33">
        <f t="shared" si="46"/>
        <v>2.8329433679803262E-4</v>
      </c>
      <c r="AP158" s="33">
        <f t="shared" si="47"/>
        <v>1.0276671943862177E-4</v>
      </c>
      <c r="AQ158" s="33">
        <f t="shared" si="48"/>
        <v>3.0781608615282944E-3</v>
      </c>
      <c r="AR158" s="33">
        <f t="shared" si="49"/>
        <v>1.7467213391427383E-4</v>
      </c>
      <c r="AS158" s="55">
        <f>$G$2*AS157+(1-$G$2)*W157*W157</f>
        <v>1.4779214528991535E-4</v>
      </c>
      <c r="AT158" s="105"/>
      <c r="AU158" s="7">
        <v>45735</v>
      </c>
      <c r="AV158" s="4">
        <f>CovMatrix!$M$4^2*Y158
+CovMatrix!$M$5^2*AE158
+CovMatrix!$M$6^2*AJ158
+CovMatrix!$M$7^2*AN158
+CovMatrix!$M$8^2*AQ158
+CovMatrix!$M$9^2*AS158
+2*CovMatrix!$M$4*CovMatrix!$M$5*Z158
+2*CovMatrix!$M$4*CovMatrix!$M$6*AA158
+2*CovMatrix!$M$4*CovMatrix!$M$7*AB158
+2*CovMatrix!$M$4*CovMatrix!$M$8*AC158
+2*CovMatrix!$M$4*CovMatrix!$M$9*AD158
+2*CovMatrix!$M$5*CovMatrix!$M$6*AF158
+2*CovMatrix!$M$5*CovMatrix!$M$7*AG158
+2*CovMatrix!$M$5*CovMatrix!$M$8*AH158
+2*CovMatrix!$M$5*CovMatrix!$M$9*AI158
+2*CovMatrix!$M$6*CovMatrix!$M$7*AK158
+2*CovMatrix!$M$6*CovMatrix!$M$8*AL158
+2*CovMatrix!$M$6*CovMatrix!$M$9*AM158
+2*CovMatrix!$M$7*CovMatrix!$M$8*AO158
+2*CovMatrix!$M$7*CovMatrix!$M$9*AP158
+2*CovMatrix!$M$8*CovMatrix!$M$9*AR158</f>
        <v>6.68397629597108E-4</v>
      </c>
      <c r="AW158" s="17">
        <f t="shared" si="28"/>
        <v>2.5853387197756275E-2</v>
      </c>
      <c r="AX158" s="18">
        <f>Param_VaR!$B$7*EWMA!AW158*returns_pnl[[#This Row],[port_mv]]</f>
        <v>6627.8531221027088</v>
      </c>
      <c r="AY158" s="18">
        <f>returns_pnl[[#This Row],[daily_pnl_usd]]</f>
        <v>2668.95</v>
      </c>
    </row>
    <row r="159" spans="1:51" x14ac:dyDescent="0.35">
      <c r="A159" s="7">
        <f>returns_pnl[[#This Row],[price_date]]</f>
        <v>45736</v>
      </c>
      <c r="B159" s="24">
        <f>returns_pnl[[#This Row],[portfolio_simple_return]]</f>
        <v>-1.5813100000000001E-3</v>
      </c>
      <c r="C159" s="4">
        <f t="shared" si="29"/>
        <v>5.4412527876679026E-4</v>
      </c>
      <c r="D159" s="17">
        <f t="shared" si="26"/>
        <v>2.3326493066185287E-2</v>
      </c>
      <c r="E159" s="17">
        <f t="shared" si="27"/>
        <v>0.37029659767439282</v>
      </c>
      <c r="F159" s="25">
        <f>Rolling_Vol!D159</f>
        <v>0.33707947116759496</v>
      </c>
      <c r="Q159" s="7">
        <v>45736</v>
      </c>
      <c r="R159" s="25">
        <v>8.5663179999999998E-3</v>
      </c>
      <c r="S159" s="17">
        <v>-2.5719690999999999E-2</v>
      </c>
      <c r="T159" s="17">
        <v>6.6506599999999996E-4</v>
      </c>
      <c r="U159" s="17">
        <v>6.6426920000000004E-3</v>
      </c>
      <c r="V159" s="17">
        <v>9.7407250000000004E-3</v>
      </c>
      <c r="W159" s="17">
        <v>-1.0886520000000001E-3</v>
      </c>
      <c r="X159" s="32"/>
      <c r="Y159" s="33">
        <f t="shared" si="30"/>
        <v>6.8807329796346216E-4</v>
      </c>
      <c r="Z159" s="33">
        <f t="shared" si="31"/>
        <v>6.3661742706654458E-4</v>
      </c>
      <c r="AA159" s="33">
        <f t="shared" si="32"/>
        <v>2.6370271769024354E-4</v>
      </c>
      <c r="AB159" s="33">
        <f t="shared" si="33"/>
        <v>1.1237990481639958E-4</v>
      </c>
      <c r="AC159" s="33">
        <f t="shared" si="34"/>
        <v>8.224723550705798E-4</v>
      </c>
      <c r="AD159" s="33">
        <f t="shared" si="35"/>
        <v>7.2205017485923155E-5</v>
      </c>
      <c r="AE159" s="33">
        <f t="shared" si="36"/>
        <v>1.5832459198676951E-3</v>
      </c>
      <c r="AF159" s="33">
        <f t="shared" si="37"/>
        <v>3.6568724172099349E-4</v>
      </c>
      <c r="AG159" s="33">
        <f t="shared" si="38"/>
        <v>4.3147669456053939E-5</v>
      </c>
      <c r="AH159" s="33">
        <f t="shared" si="39"/>
        <v>1.4727525964977172E-3</v>
      </c>
      <c r="AI159" s="33">
        <f t="shared" si="40"/>
        <v>8.7241804067416775E-5</v>
      </c>
      <c r="AJ159" s="33">
        <f t="shared" si="41"/>
        <v>4.2781062424166209E-4</v>
      </c>
      <c r="AK159" s="33">
        <f t="shared" si="42"/>
        <v>2.1714867441385534E-4</v>
      </c>
      <c r="AL159" s="33">
        <f t="shared" si="43"/>
        <v>5.5446327123692771E-4</v>
      </c>
      <c r="AM159" s="33">
        <f t="shared" si="44"/>
        <v>1.8625551810714429E-4</v>
      </c>
      <c r="AN159" s="33">
        <f t="shared" si="45"/>
        <v>4.129113529957358E-4</v>
      </c>
      <c r="AO159" s="33">
        <f t="shared" si="46"/>
        <v>2.899981850373314E-4</v>
      </c>
      <c r="AP159" s="33">
        <f t="shared" si="47"/>
        <v>1.1271465507179046E-4</v>
      </c>
      <c r="AQ159" s="33">
        <f t="shared" si="48"/>
        <v>2.9235975997285537E-3</v>
      </c>
      <c r="AR159" s="33">
        <f t="shared" si="49"/>
        <v>1.8467382726849061E-4</v>
      </c>
      <c r="AS159" s="55">
        <f>$G$2*AS158+(1-$G$2)*W158*W158</f>
        <v>1.5284972348665645E-4</v>
      </c>
      <c r="AT159" s="105"/>
      <c r="AU159" s="7">
        <v>45736</v>
      </c>
      <c r="AV159" s="4">
        <f>CovMatrix!$M$4^2*Y159
+CovMatrix!$M$5^2*AE159
+CovMatrix!$M$6^2*AJ159
+CovMatrix!$M$7^2*AN159
+CovMatrix!$M$8^2*AQ159
+CovMatrix!$M$9^2*AS159
+2*CovMatrix!$M$4*CovMatrix!$M$5*Z159
+2*CovMatrix!$M$4*CovMatrix!$M$6*AA159
+2*CovMatrix!$M$4*CovMatrix!$M$7*AB159
+2*CovMatrix!$M$4*CovMatrix!$M$8*AC159
+2*CovMatrix!$M$4*CovMatrix!$M$9*AD159
+2*CovMatrix!$M$5*CovMatrix!$M$6*AF159
+2*CovMatrix!$M$5*CovMatrix!$M$7*AG159
+2*CovMatrix!$M$5*CovMatrix!$M$8*AH159
+2*CovMatrix!$M$5*CovMatrix!$M$9*AI159
+2*CovMatrix!$M$6*CovMatrix!$M$7*AK159
+2*CovMatrix!$M$6*CovMatrix!$M$8*AL159
+2*CovMatrix!$M$6*CovMatrix!$M$9*AM159
+2*CovMatrix!$M$7*CovMatrix!$M$8*AO159
+2*CovMatrix!$M$7*CovMatrix!$M$9*AP159
+2*CovMatrix!$M$8*CovMatrix!$M$9*AR159</f>
        <v>6.6825782450312323E-4</v>
      </c>
      <c r="AW159" s="17">
        <f t="shared" si="28"/>
        <v>2.5850683250218422E-2</v>
      </c>
      <c r="AX159" s="18">
        <f>Param_VaR!$B$7*EWMA!AW159*returns_pnl[[#This Row],[port_mv]]</f>
        <v>6616.6803374033807</v>
      </c>
      <c r="AY159" s="18">
        <f>returns_pnl[[#This Row],[daily_pnl_usd]]</f>
        <v>-174.26</v>
      </c>
    </row>
    <row r="160" spans="1:51" x14ac:dyDescent="0.35">
      <c r="A160" s="7">
        <f>returns_pnl[[#This Row],[price_date]]</f>
        <v>45737</v>
      </c>
      <c r="B160" s="24">
        <f>returns_pnl[[#This Row],[portfolio_simple_return]]</f>
        <v>-3.1938040000000002E-3</v>
      </c>
      <c r="C160" s="4">
        <f t="shared" si="29"/>
        <v>5.1162779451974878E-4</v>
      </c>
      <c r="D160" s="17">
        <f t="shared" si="26"/>
        <v>2.2619190845822687E-2</v>
      </c>
      <c r="E160" s="17">
        <f t="shared" si="27"/>
        <v>0.35906852301333336</v>
      </c>
      <c r="F160" s="25">
        <f>Rolling_Vol!D160</f>
        <v>0.33535853152274359</v>
      </c>
      <c r="Q160" s="7">
        <v>45737</v>
      </c>
      <c r="R160" s="25">
        <v>-6.5335080000000004E-3</v>
      </c>
      <c r="S160" s="17">
        <v>5.8780309999999997E-3</v>
      </c>
      <c r="T160" s="17">
        <v>-1.1815529999999999E-3</v>
      </c>
      <c r="U160" s="17">
        <v>-5.9342249999999996E-3</v>
      </c>
      <c r="V160" s="17">
        <v>-1.418641E-3</v>
      </c>
      <c r="W160" s="17">
        <v>-1.1310751000000001E-2</v>
      </c>
      <c r="X160" s="32"/>
      <c r="Y160" s="33">
        <f t="shared" si="30"/>
        <v>6.511918083302818E-4</v>
      </c>
      <c r="Z160" s="33">
        <f t="shared" si="31"/>
        <v>5.8520099832448766E-4</v>
      </c>
      <c r="AA160" s="33">
        <f t="shared" si="32"/>
        <v>2.4822238463964824E-4</v>
      </c>
      <c r="AB160" s="33">
        <f t="shared" si="33"/>
        <v>1.0905131525029897E-4</v>
      </c>
      <c r="AC160" s="33">
        <f t="shared" si="34"/>
        <v>7.7813054264037798E-4</v>
      </c>
      <c r="AD160" s="33">
        <f t="shared" si="35"/>
        <v>6.73131720833676E-5</v>
      </c>
      <c r="AE160" s="33">
        <f t="shared" si="36"/>
        <v>1.5279413149837623E-3</v>
      </c>
      <c r="AF160" s="33">
        <f t="shared" si="37"/>
        <v>3.4271968969685752E-4</v>
      </c>
      <c r="AG160" s="33">
        <f t="shared" si="38"/>
        <v>3.0307930149800372E-5</v>
      </c>
      <c r="AH160" s="33">
        <f t="shared" si="39"/>
        <v>1.3693557344808956E-3</v>
      </c>
      <c r="AI160" s="33">
        <f t="shared" si="40"/>
        <v>8.368728340616369E-5</v>
      </c>
      <c r="AJ160" s="33">
        <f t="shared" si="41"/>
        <v>4.0216852555422373E-4</v>
      </c>
      <c r="AK160" s="33">
        <f t="shared" si="42"/>
        <v>2.0438482366488432E-4</v>
      </c>
      <c r="AL160" s="33">
        <f t="shared" si="43"/>
        <v>5.2158416846348292E-4</v>
      </c>
      <c r="AM160" s="33">
        <f t="shared" si="44"/>
        <v>1.750367454948537E-4</v>
      </c>
      <c r="AN160" s="33">
        <f t="shared" si="45"/>
        <v>3.9078419323640347E-4</v>
      </c>
      <c r="AO160" s="33">
        <f t="shared" si="46"/>
        <v>2.7648057209699354E-4</v>
      </c>
      <c r="AP160" s="33">
        <f t="shared" si="47"/>
        <v>1.0551788097161199E-4</v>
      </c>
      <c r="AQ160" s="33">
        <f t="shared" si="48"/>
        <v>2.7538746471563779E-3</v>
      </c>
      <c r="AR160" s="33">
        <f t="shared" si="49"/>
        <v>1.7295714204721918E-4</v>
      </c>
      <c r="AS160" s="55">
        <f>$G$2*AS159+(1-$G$2)*W159*W159</f>
        <v>1.4374984986808331E-4</v>
      </c>
      <c r="AT160" s="105"/>
      <c r="AU160" s="7">
        <v>45737</v>
      </c>
      <c r="AV160" s="4">
        <f>CovMatrix!$M$4^2*Y160
+CovMatrix!$M$5^2*AE160
+CovMatrix!$M$6^2*AJ160
+CovMatrix!$M$7^2*AN160
+CovMatrix!$M$8^2*AQ160
+CovMatrix!$M$9^2*AS160
+2*CovMatrix!$M$4*CovMatrix!$M$5*Z160
+2*CovMatrix!$M$4*CovMatrix!$M$6*AA160
+2*CovMatrix!$M$4*CovMatrix!$M$7*AB160
+2*CovMatrix!$M$4*CovMatrix!$M$8*AC160
+2*CovMatrix!$M$4*CovMatrix!$M$9*AD160
+2*CovMatrix!$M$5*CovMatrix!$M$6*AF160
+2*CovMatrix!$M$5*CovMatrix!$M$7*AG160
+2*CovMatrix!$M$5*CovMatrix!$M$8*AH160
+2*CovMatrix!$M$5*CovMatrix!$M$9*AI160
+2*CovMatrix!$M$6*CovMatrix!$M$7*AK160
+2*CovMatrix!$M$6*CovMatrix!$M$8*AL160
+2*CovMatrix!$M$6*CovMatrix!$M$9*AM160
+2*CovMatrix!$M$7*CovMatrix!$M$8*AO160
+2*CovMatrix!$M$7*CovMatrix!$M$9*AP160
+2*CovMatrix!$M$8*CovMatrix!$M$9*AR160</f>
        <v>6.2816242131884107E-4</v>
      </c>
      <c r="AW160" s="17">
        <f t="shared" si="28"/>
        <v>2.5063168620883536E-2</v>
      </c>
      <c r="AX160" s="18">
        <f>Param_VaR!$B$7*EWMA!AW160*returns_pnl[[#This Row],[port_mv]]</f>
        <v>6394.6213323191605</v>
      </c>
      <c r="AY160" s="18">
        <f>returns_pnl[[#This Row],[daily_pnl_usd]]</f>
        <v>-351.4</v>
      </c>
    </row>
    <row r="161" spans="1:51" x14ac:dyDescent="0.35">
      <c r="A161" s="7">
        <f>returns_pnl[[#This Row],[price_date]]</f>
        <v>45740</v>
      </c>
      <c r="B161" s="24">
        <f>returns_pnl[[#This Row],[portfolio_simple_return]]</f>
        <v>2.7985541999999999E-2</v>
      </c>
      <c r="C161" s="4">
        <f t="shared" si="29"/>
        <v>4.815421498879888E-4</v>
      </c>
      <c r="D161" s="17">
        <f t="shared" si="26"/>
        <v>2.1944068672148945E-2</v>
      </c>
      <c r="E161" s="17">
        <f t="shared" si="27"/>
        <v>0.34835129075657689</v>
      </c>
      <c r="F161" s="25">
        <f>Rolling_Vol!D161</f>
        <v>0.33669606574984123</v>
      </c>
      <c r="Q161" s="7">
        <v>45740</v>
      </c>
      <c r="R161" s="25">
        <v>6.9616685999999997E-2</v>
      </c>
      <c r="S161" s="17">
        <v>-2.1392049999999999E-3</v>
      </c>
      <c r="T161" s="17">
        <v>2.7170898999999998E-2</v>
      </c>
      <c r="U161" s="17">
        <v>3.2630108999999997E-2</v>
      </c>
      <c r="V161" s="17">
        <v>3.3669554999999997E-2</v>
      </c>
      <c r="W161" s="17">
        <v>2.4459274E-2</v>
      </c>
      <c r="X161" s="32"/>
      <c r="Y161" s="33">
        <f t="shared" si="30"/>
        <v>6.1468150343762878E-4</v>
      </c>
      <c r="Z161" s="33">
        <f t="shared" si="31"/>
        <v>5.4778468867125343E-4</v>
      </c>
      <c r="AA161" s="33">
        <f t="shared" si="32"/>
        <v>2.3379222271994476E-4</v>
      </c>
      <c r="AB161" s="33">
        <f t="shared" si="33"/>
        <v>1.0483451472595902E-4</v>
      </c>
      <c r="AC161" s="33">
        <f t="shared" si="34"/>
        <v>7.3199883222131289E-4</v>
      </c>
      <c r="AD161" s="33">
        <f t="shared" si="35"/>
        <v>6.7708314687036028E-5</v>
      </c>
      <c r="AE161" s="33">
        <f t="shared" si="36"/>
        <v>1.4383379109909541E-3</v>
      </c>
      <c r="AF161" s="33">
        <f t="shared" si="37"/>
        <v>3.2173979600531746E-4</v>
      </c>
      <c r="AG161" s="33">
        <f t="shared" si="38"/>
        <v>2.6396560830153849E-5</v>
      </c>
      <c r="AH161" s="33">
        <f t="shared" si="39"/>
        <v>1.2866940614654895E-3</v>
      </c>
      <c r="AI161" s="33">
        <f t="shared" si="40"/>
        <v>7.4676949701116998E-5</v>
      </c>
      <c r="AJ161" s="33">
        <f t="shared" si="41"/>
        <v>3.7812217807047888E-4</v>
      </c>
      <c r="AK161" s="33">
        <f t="shared" si="42"/>
        <v>1.9254243032607675E-4</v>
      </c>
      <c r="AL161" s="33">
        <f t="shared" si="43"/>
        <v>4.9038969032744227E-4</v>
      </c>
      <c r="AM161" s="33">
        <f t="shared" si="44"/>
        <v>1.6533639587174067E-4</v>
      </c>
      <c r="AN161" s="33">
        <f t="shared" si="45"/>
        <v>3.6945004322325674E-4</v>
      </c>
      <c r="AO161" s="33">
        <f t="shared" si="46"/>
        <v>2.6039684986446741E-4</v>
      </c>
      <c r="AP161" s="33">
        <f t="shared" si="47"/>
        <v>1.0321404059449377E-4</v>
      </c>
      <c r="AQ161" s="33">
        <f t="shared" si="48"/>
        <v>2.5887629208642079E-3</v>
      </c>
      <c r="AR161" s="33">
        <f t="shared" si="49"/>
        <v>1.6354246723094949E-4</v>
      </c>
      <c r="AS161" s="55">
        <f>$G$2*AS160+(1-$G$2)*W160*W160</f>
        <v>1.4280084416703836E-4</v>
      </c>
      <c r="AT161" s="105"/>
      <c r="AU161" s="7">
        <v>45740</v>
      </c>
      <c r="AV161" s="4">
        <f>CovMatrix!$M$4^2*Y161
+CovMatrix!$M$5^2*AE161
+CovMatrix!$M$6^2*AJ161
+CovMatrix!$M$7^2*AN161
+CovMatrix!$M$8^2*AQ161
+CovMatrix!$M$9^2*AS161
+2*CovMatrix!$M$4*CovMatrix!$M$5*Z161
+2*CovMatrix!$M$4*CovMatrix!$M$6*AA161
+2*CovMatrix!$M$4*CovMatrix!$M$7*AB161
+2*CovMatrix!$M$4*CovMatrix!$M$8*AC161
+2*CovMatrix!$M$4*CovMatrix!$M$9*AD161
+2*CovMatrix!$M$5*CovMatrix!$M$6*AF161
+2*CovMatrix!$M$5*CovMatrix!$M$7*AG161
+2*CovMatrix!$M$5*CovMatrix!$M$8*AH161
+2*CovMatrix!$M$5*CovMatrix!$M$9*AI161
+2*CovMatrix!$M$6*CovMatrix!$M$7*AK161
+2*CovMatrix!$M$6*CovMatrix!$M$8*AL161
+2*CovMatrix!$M$6*CovMatrix!$M$9*AM161
+2*CovMatrix!$M$7*CovMatrix!$M$8*AO161
+2*CovMatrix!$M$7*CovMatrix!$M$9*AP161
+2*CovMatrix!$M$8*CovMatrix!$M$9*AR161</f>
        <v>5.9095177186637533E-4</v>
      </c>
      <c r="AW161" s="17">
        <f t="shared" si="28"/>
        <v>2.4309499621883938E-2</v>
      </c>
      <c r="AX161" s="18">
        <f>Param_VaR!$B$7*EWMA!AW161*returns_pnl[[#This Row],[port_mv]]</f>
        <v>6375.9056597011131</v>
      </c>
      <c r="AY161" s="18">
        <f>returns_pnl[[#This Row],[daily_pnl_usd]]</f>
        <v>3069.29</v>
      </c>
    </row>
    <row r="162" spans="1:51" x14ac:dyDescent="0.35">
      <c r="A162" s="7">
        <f>returns_pnl[[#This Row],[price_date]]</f>
        <v>45741</v>
      </c>
      <c r="B162" s="24">
        <f>returns_pnl[[#This Row],[portfolio_simple_return]]</f>
        <v>-5.4396080000000003E-3</v>
      </c>
      <c r="C162" s="4">
        <f t="shared" si="29"/>
        <v>4.9964105455673532E-4</v>
      </c>
      <c r="D162" s="17">
        <f t="shared" si="26"/>
        <v>2.2352652069871606E-2</v>
      </c>
      <c r="E162" s="17">
        <f t="shared" si="27"/>
        <v>0.35483735111780063</v>
      </c>
      <c r="F162" s="25">
        <f>Rolling_Vol!D162</f>
        <v>0.33453068954199461</v>
      </c>
      <c r="Q162" s="7">
        <v>45741</v>
      </c>
      <c r="R162" s="25">
        <v>8.4321480000000004E-3</v>
      </c>
      <c r="S162" s="17">
        <v>-1.5633986999999998E-2</v>
      </c>
      <c r="T162" s="17">
        <v>5.1104870000000004E-3</v>
      </c>
      <c r="U162" s="17">
        <v>-1.4510347999999999E-2</v>
      </c>
      <c r="V162" s="17">
        <v>-1.4980759E-2</v>
      </c>
      <c r="W162" s="17">
        <v>2.1810570000000001E-3</v>
      </c>
      <c r="X162" s="32"/>
      <c r="Y162" s="33">
        <f t="shared" si="30"/>
        <v>8.6858959140872702E-4</v>
      </c>
      <c r="Z162" s="33">
        <f t="shared" si="31"/>
        <v>5.0598214558450038E-4</v>
      </c>
      <c r="AA162" s="33">
        <f t="shared" si="32"/>
        <v>3.3325756599799099E-4</v>
      </c>
      <c r="AB162" s="33">
        <f t="shared" si="33"/>
        <v>2.3484044698632802E-4</v>
      </c>
      <c r="AC162" s="33">
        <f t="shared" si="34"/>
        <v>8.2871667257971801E-4</v>
      </c>
      <c r="AD162" s="33">
        <f t="shared" si="35"/>
        <v>1.658122316765718E-4</v>
      </c>
      <c r="AE162" s="33">
        <f t="shared" si="36"/>
        <v>1.3523122082134183E-3</v>
      </c>
      <c r="AF162" s="33">
        <f t="shared" si="37"/>
        <v>2.9894796086528072E-4</v>
      </c>
      <c r="AG162" s="33">
        <f t="shared" si="38"/>
        <v>2.0624617640943914E-5</v>
      </c>
      <c r="AH162" s="33">
        <f t="shared" si="39"/>
        <v>1.2051708529533336E-3</v>
      </c>
      <c r="AI162" s="33">
        <f t="shared" si="40"/>
        <v>6.7056928644819777E-5</v>
      </c>
      <c r="AJ162" s="33">
        <f t="shared" si="41"/>
        <v>3.9973031253434221E-4</v>
      </c>
      <c r="AK162" s="33">
        <f t="shared" si="42"/>
        <v>2.3418524826639164E-4</v>
      </c>
      <c r="AL162" s="33">
        <f t="shared" si="43"/>
        <v>5.1585623360459246E-4</v>
      </c>
      <c r="AM162" s="33">
        <f t="shared" si="44"/>
        <v>1.9529103992747579E-4</v>
      </c>
      <c r="AN162" s="33">
        <f t="shared" si="45"/>
        <v>4.1116648143097421E-4</v>
      </c>
      <c r="AO162" s="33">
        <f t="shared" si="46"/>
        <v>3.1069151385048911E-4</v>
      </c>
      <c r="AP162" s="33">
        <f t="shared" si="47"/>
        <v>1.4490772475967613E-4</v>
      </c>
      <c r="AQ162" s="33">
        <f t="shared" si="48"/>
        <v>2.5014554816462369E-3</v>
      </c>
      <c r="AR162" s="33">
        <f t="shared" si="49"/>
        <v>2.0314189146927676E-4</v>
      </c>
      <c r="AS162" s="55">
        <f>$G$2*AS161+(1-$G$2)*W161*W161</f>
        <v>1.7012815859344062E-4</v>
      </c>
      <c r="AT162" s="105"/>
      <c r="AU162" s="7">
        <v>45741</v>
      </c>
      <c r="AV162" s="4">
        <f>CovMatrix!$M$4^2*Y162
+CovMatrix!$M$5^2*AE162
+CovMatrix!$M$6^2*AJ162
+CovMatrix!$M$7^2*AN162
+CovMatrix!$M$8^2*AQ162
+CovMatrix!$M$9^2*AS162
+2*CovMatrix!$M$4*CovMatrix!$M$5*Z162
+2*CovMatrix!$M$4*CovMatrix!$M$6*AA162
+2*CovMatrix!$M$4*CovMatrix!$M$7*AB162
+2*CovMatrix!$M$4*CovMatrix!$M$8*AC162
+2*CovMatrix!$M$4*CovMatrix!$M$9*AD162
+2*CovMatrix!$M$5*CovMatrix!$M$6*AF162
+2*CovMatrix!$M$5*CovMatrix!$M$7*AG162
+2*CovMatrix!$M$5*CovMatrix!$M$8*AH162
+2*CovMatrix!$M$5*CovMatrix!$M$9*AI162
+2*CovMatrix!$M$6*CovMatrix!$M$7*AK162
+2*CovMatrix!$M$6*CovMatrix!$M$8*AL162
+2*CovMatrix!$M$6*CovMatrix!$M$9*AM162
+2*CovMatrix!$M$7*CovMatrix!$M$8*AO162
+2*CovMatrix!$M$7*CovMatrix!$M$9*AP162
+2*CovMatrix!$M$8*CovMatrix!$M$9*AR162</f>
        <v>6.2717673239410024E-4</v>
      </c>
      <c r="AW162" s="17">
        <f t="shared" si="28"/>
        <v>2.5043496808435123E-2</v>
      </c>
      <c r="AX162" s="18">
        <f>Param_VaR!$B$7*EWMA!AW162*returns_pnl[[#This Row],[port_mv]]</f>
        <v>6532.6891240980112</v>
      </c>
      <c r="AY162" s="18">
        <f>returns_pnl[[#This Row],[daily_pnl_usd]]</f>
        <v>-613.28</v>
      </c>
    </row>
    <row r="163" spans="1:51" x14ac:dyDescent="0.35">
      <c r="A163" s="7">
        <f>returns_pnl[[#This Row],[price_date]]</f>
        <v>45742</v>
      </c>
      <c r="B163" s="24">
        <f>returns_pnl[[#This Row],[portfolio_simple_return]]</f>
        <v>-3.2582765E-2</v>
      </c>
      <c r="C163" s="4">
        <f t="shared" si="29"/>
        <v>4.7143795139495105E-4</v>
      </c>
      <c r="D163" s="17">
        <f t="shared" si="26"/>
        <v>2.1712621937365166E-2</v>
      </c>
      <c r="E163" s="17">
        <f t="shared" si="27"/>
        <v>0.3446771877446021</v>
      </c>
      <c r="F163" s="25">
        <f>Rolling_Vol!D163</f>
        <v>0.34001879099791754</v>
      </c>
      <c r="Q163" s="7">
        <v>45742</v>
      </c>
      <c r="R163" s="25">
        <v>-4.0240396999999997E-2</v>
      </c>
      <c r="S163" s="17">
        <v>-4.7753107000000003E-2</v>
      </c>
      <c r="T163" s="17">
        <v>-1.1744486E-2</v>
      </c>
      <c r="U163" s="17">
        <v>-3.0022877999999999E-2</v>
      </c>
      <c r="V163" s="17">
        <v>-6.8508442000000003E-2</v>
      </c>
      <c r="W163" s="17">
        <v>-1.2767690000000001E-3</v>
      </c>
      <c r="X163" s="32"/>
      <c r="Y163" s="33">
        <f t="shared" si="30"/>
        <v>8.2074028311783758E-4</v>
      </c>
      <c r="Z163" s="33">
        <f t="shared" si="31"/>
        <v>4.6771353131658575E-4</v>
      </c>
      <c r="AA163" s="33">
        <f t="shared" si="32"/>
        <v>3.1584765500227606E-4</v>
      </c>
      <c r="AB163" s="33">
        <f t="shared" si="33"/>
        <v>2.1340881605509809E-4</v>
      </c>
      <c r="AC163" s="33">
        <f t="shared" si="34"/>
        <v>7.7141447360251495E-4</v>
      </c>
      <c r="AD163" s="33">
        <f t="shared" si="35"/>
        <v>1.5696695750120365E-4</v>
      </c>
      <c r="AE163" s="33">
        <f t="shared" si="36"/>
        <v>1.2858387686915831E-3</v>
      </c>
      <c r="AF163" s="33">
        <f t="shared" si="37"/>
        <v>2.762172459740637E-4</v>
      </c>
      <c r="AG163" s="33">
        <f t="shared" si="38"/>
        <v>3.2998416102335847E-5</v>
      </c>
      <c r="AH163" s="33">
        <f t="shared" si="39"/>
        <v>1.1469131412635016E-3</v>
      </c>
      <c r="AI163" s="33">
        <f t="shared" si="40"/>
        <v>6.0987595919075042E-5</v>
      </c>
      <c r="AJ163" s="33">
        <f t="shared" si="41"/>
        <v>3.7731351842491178E-4</v>
      </c>
      <c r="AK163" s="33">
        <f t="shared" si="42"/>
        <v>2.1568483668123957E-4</v>
      </c>
      <c r="AL163" s="33">
        <f t="shared" si="43"/>
        <v>4.8031132114113894E-4</v>
      </c>
      <c r="AM163" s="33">
        <f t="shared" si="44"/>
        <v>1.8424235333851279E-4</v>
      </c>
      <c r="AN163" s="33">
        <f t="shared" si="45"/>
        <v>3.9912950448998198E-4</v>
      </c>
      <c r="AO163" s="33">
        <f t="shared" si="46"/>
        <v>3.0509258460310765E-4</v>
      </c>
      <c r="AP163" s="33">
        <f t="shared" si="47"/>
        <v>1.3431438750942539E-4</v>
      </c>
      <c r="AQ163" s="33">
        <f t="shared" si="48"/>
        <v>2.3648335411604274E-3</v>
      </c>
      <c r="AR163" s="33">
        <f t="shared" si="49"/>
        <v>1.8899294462418437E-4</v>
      </c>
      <c r="AS163" s="55">
        <f>$G$2*AS162+(1-$G$2)*W162*W162</f>
        <v>1.602058896560691E-4</v>
      </c>
      <c r="AT163" s="105"/>
      <c r="AU163" s="7">
        <v>45742</v>
      </c>
      <c r="AV163" s="4">
        <f>CovMatrix!$M$4^2*Y163
+CovMatrix!$M$5^2*AE163
+CovMatrix!$M$6^2*AJ163
+CovMatrix!$M$7^2*AN163
+CovMatrix!$M$8^2*AQ163
+CovMatrix!$M$9^2*AS163
+2*CovMatrix!$M$4*CovMatrix!$M$5*Z163
+2*CovMatrix!$M$4*CovMatrix!$M$6*AA163
+2*CovMatrix!$M$4*CovMatrix!$M$7*AB163
+2*CovMatrix!$M$4*CovMatrix!$M$8*AC163
+2*CovMatrix!$M$4*CovMatrix!$M$9*AD163
+2*CovMatrix!$M$5*CovMatrix!$M$6*AF163
+2*CovMatrix!$M$5*CovMatrix!$M$7*AG163
+2*CovMatrix!$M$5*CovMatrix!$M$8*AH163
+2*CovMatrix!$M$5*CovMatrix!$M$9*AI163
+2*CovMatrix!$M$6*CovMatrix!$M$7*AK163
+2*CovMatrix!$M$6*CovMatrix!$M$8*AL163
+2*CovMatrix!$M$6*CovMatrix!$M$9*AM163
+2*CovMatrix!$M$7*CovMatrix!$M$8*AO163
+2*CovMatrix!$M$7*CovMatrix!$M$9*AP163
+2*CovMatrix!$M$8*CovMatrix!$M$9*AR163</f>
        <v>5.9099581975887816E-4</v>
      </c>
      <c r="AW163" s="17">
        <f t="shared" si="28"/>
        <v>2.4310405586062896E-2</v>
      </c>
      <c r="AX163" s="18">
        <f>Param_VaR!$B$7*EWMA!AW163*returns_pnl[[#This Row],[port_mv]]</f>
        <v>6134.8372704761368</v>
      </c>
      <c r="AY163" s="18">
        <f>returns_pnl[[#This Row],[daily_pnl_usd]]</f>
        <v>-3653.51</v>
      </c>
    </row>
    <row r="164" spans="1:51" x14ac:dyDescent="0.35">
      <c r="A164" s="7">
        <f>returns_pnl[[#This Row],[price_date]]</f>
        <v>45743</v>
      </c>
      <c r="B164" s="24">
        <f>returns_pnl[[#This Row],[portfolio_simple_return]]</f>
        <v>-1.6417360999999998E-2</v>
      </c>
      <c r="C164" s="4">
        <f t="shared" si="29"/>
        <v>5.0684986881396746E-4</v>
      </c>
      <c r="D164" s="17">
        <f t="shared" si="26"/>
        <v>2.2513326471536085E-2</v>
      </c>
      <c r="E164" s="17">
        <f t="shared" si="27"/>
        <v>0.35738797817095053</v>
      </c>
      <c r="F164" s="25">
        <f>Rolling_Vol!D164</f>
        <v>0.34070152222977962</v>
      </c>
      <c r="Q164" s="7">
        <v>45743</v>
      </c>
      <c r="R164" s="25">
        <v>-3.2126327000000003E-2</v>
      </c>
      <c r="S164" s="17">
        <v>-4.0609136999999997E-2</v>
      </c>
      <c r="T164" s="17">
        <v>-1.4420290000000001E-2</v>
      </c>
      <c r="U164" s="17">
        <v>-6.1565630000000003E-3</v>
      </c>
      <c r="V164" s="17">
        <v>-2.8460156E-2</v>
      </c>
      <c r="W164" s="17">
        <v>1.6502993000000001E-2</v>
      </c>
      <c r="X164" s="32"/>
      <c r="Y164" s="33">
        <f t="shared" si="30"/>
        <v>8.686532391738238E-4</v>
      </c>
      <c r="Z164" s="33">
        <f t="shared" si="31"/>
        <v>5.5494695845739945E-4</v>
      </c>
      <c r="AA164" s="33">
        <f t="shared" si="32"/>
        <v>3.2525296245419603E-4</v>
      </c>
      <c r="AB164" s="33">
        <f t="shared" si="33"/>
        <v>2.7309223887994621E-4</v>
      </c>
      <c r="AC164" s="33">
        <f t="shared" si="34"/>
        <v>8.9053801942225261E-4</v>
      </c>
      <c r="AD164" s="33">
        <f t="shared" si="35"/>
        <v>1.5063160153736902E-4</v>
      </c>
      <c r="AE164" s="33">
        <f t="shared" si="36"/>
        <v>1.3455099962592951E-3</v>
      </c>
      <c r="AF164" s="33">
        <f t="shared" si="37"/>
        <v>2.9329435301270001E-4</v>
      </c>
      <c r="AG164" s="33">
        <f t="shared" si="38"/>
        <v>1.1703965347111252E-4</v>
      </c>
      <c r="AH164" s="33">
        <f t="shared" si="39"/>
        <v>1.2743878104614493E-3</v>
      </c>
      <c r="AI164" s="33">
        <f t="shared" si="40"/>
        <v>6.0986521364207518E-5</v>
      </c>
      <c r="AJ164" s="33">
        <f t="shared" si="41"/>
        <v>3.6295068440366879E-4</v>
      </c>
      <c r="AK164" s="33">
        <f t="shared" si="42"/>
        <v>2.2389994270140766E-4</v>
      </c>
      <c r="AL164" s="33">
        <f t="shared" si="43"/>
        <v>4.9976842814971939E-4</v>
      </c>
      <c r="AM164" s="33">
        <f t="shared" si="44"/>
        <v>1.7408751187694604E-4</v>
      </c>
      <c r="AN164" s="33">
        <f t="shared" si="45"/>
        <v>4.2926412642475614E-4</v>
      </c>
      <c r="AO164" s="33">
        <f t="shared" si="46"/>
        <v>4.1019626529508585E-4</v>
      </c>
      <c r="AP164" s="33">
        <f t="shared" si="47"/>
        <v>1.2855546105413078E-4</v>
      </c>
      <c r="AQ164" s="33">
        <f t="shared" si="48"/>
        <v>2.5045479262068441E-3</v>
      </c>
      <c r="AR164" s="33">
        <f t="shared" si="49"/>
        <v>1.8290153524576719E-4</v>
      </c>
      <c r="AS164" s="55">
        <f>$G$2*AS163+(1-$G$2)*W163*W163</f>
        <v>1.5069134462146662E-4</v>
      </c>
      <c r="AT164" s="105"/>
      <c r="AU164" s="7">
        <v>45743</v>
      </c>
      <c r="AV164" s="4">
        <f>CovMatrix!$M$4^2*Y164
+CovMatrix!$M$5^2*AE164
+CovMatrix!$M$6^2*AJ164
+CovMatrix!$M$7^2*AN164
+CovMatrix!$M$8^2*AQ164
+CovMatrix!$M$9^2*AS164
+2*CovMatrix!$M$4*CovMatrix!$M$5*Z164
+2*CovMatrix!$M$4*CovMatrix!$M$6*AA164
+2*CovMatrix!$M$4*CovMatrix!$M$7*AB164
+2*CovMatrix!$M$4*CovMatrix!$M$8*AC164
+2*CovMatrix!$M$4*CovMatrix!$M$9*AD164
+2*CovMatrix!$M$5*CovMatrix!$M$6*AF164
+2*CovMatrix!$M$5*CovMatrix!$M$7*AG164
+2*CovMatrix!$M$5*CovMatrix!$M$8*AH164
+2*CovMatrix!$M$5*CovMatrix!$M$9*AI164
+2*CovMatrix!$M$6*CovMatrix!$M$7*AK164
+2*CovMatrix!$M$6*CovMatrix!$M$8*AL164
+2*CovMatrix!$M$6*CovMatrix!$M$9*AM164
+2*CovMatrix!$M$7*CovMatrix!$M$8*AO164
+2*CovMatrix!$M$7*CovMatrix!$M$9*AP164
+2*CovMatrix!$M$8*CovMatrix!$M$9*AR164</f>
        <v>6.5171100288817659E-4</v>
      </c>
      <c r="AW164" s="17">
        <f t="shared" si="28"/>
        <v>2.5528631042188232E-2</v>
      </c>
      <c r="AX164" s="18">
        <f>Param_VaR!$B$7*EWMA!AW164*returns_pnl[[#This Row],[port_mv]]</f>
        <v>6336.4968593214053</v>
      </c>
      <c r="AY164" s="18">
        <f>returns_pnl[[#This Row],[daily_pnl_usd]]</f>
        <v>-1780.9</v>
      </c>
    </row>
    <row r="165" spans="1:51" x14ac:dyDescent="0.35">
      <c r="A165" s="7">
        <f>returns_pnl[[#This Row],[price_date]]</f>
        <v>45744</v>
      </c>
      <c r="B165" s="24">
        <f>returns_pnl[[#This Row],[portfolio_simple_return]]</f>
        <v>-2.2156275999999999E-2</v>
      </c>
      <c r="C165" s="4">
        <f t="shared" si="29"/>
        <v>4.9261066121738866E-4</v>
      </c>
      <c r="D165" s="17">
        <f t="shared" si="26"/>
        <v>2.2194834111058111E-2</v>
      </c>
      <c r="E165" s="17">
        <f t="shared" si="27"/>
        <v>0.35233206868915856</v>
      </c>
      <c r="F165" s="25">
        <f>Rolling_Vol!D165</f>
        <v>0.34175291957835829</v>
      </c>
      <c r="Q165" s="7">
        <v>45744</v>
      </c>
      <c r="R165" s="25">
        <v>-3.2161275000000003E-2</v>
      </c>
      <c r="S165" s="17">
        <v>-1.6687016999999998E-2</v>
      </c>
      <c r="T165" s="17">
        <v>-2.4042350000000001E-2</v>
      </c>
      <c r="U165" s="17">
        <v>1.022308E-3</v>
      </c>
      <c r="V165" s="17">
        <v>-4.3478260999999997E-2</v>
      </c>
      <c r="W165" s="17">
        <v>-2.0036585999999999E-2</v>
      </c>
      <c r="X165" s="32"/>
      <c r="Y165" s="33">
        <f t="shared" si="30"/>
        <v>8.7846009801405007E-4</v>
      </c>
      <c r="Z165" s="33">
        <f t="shared" si="31"/>
        <v>5.9992748581694352E-4</v>
      </c>
      <c r="AA165" s="33">
        <f t="shared" si="32"/>
        <v>3.3353404182543409E-4</v>
      </c>
      <c r="AB165" s="33">
        <f t="shared" si="33"/>
        <v>2.6857396991519545E-4</v>
      </c>
      <c r="AC165" s="33">
        <f t="shared" si="34"/>
        <v>8.9196495494453813E-4</v>
      </c>
      <c r="AD165" s="33">
        <f t="shared" si="35"/>
        <v>1.0978287246932419E-4</v>
      </c>
      <c r="AE165" s="33">
        <f t="shared" si="36"/>
        <v>1.3637255169568236E-3</v>
      </c>
      <c r="AF165" s="33">
        <f t="shared" si="37"/>
        <v>3.1083242376332183E-4</v>
      </c>
      <c r="AG165" s="33">
        <f t="shared" si="38"/>
        <v>1.2501803688181364E-4</v>
      </c>
      <c r="AH165" s="33">
        <f t="shared" si="39"/>
        <v>1.2672690842764846E-3</v>
      </c>
      <c r="AI165" s="33">
        <f t="shared" si="40"/>
        <v>1.7116991863532574E-5</v>
      </c>
      <c r="AJ165" s="33">
        <f t="shared" si="41"/>
        <v>3.5365032916049465E-4</v>
      </c>
      <c r="AK165" s="33">
        <f t="shared" si="42"/>
        <v>2.1579271157111941E-4</v>
      </c>
      <c r="AL165" s="33">
        <f t="shared" si="43"/>
        <v>4.9440654463865066E-4</v>
      </c>
      <c r="AM165" s="33">
        <f t="shared" si="44"/>
        <v>1.4936358446865103E-4</v>
      </c>
      <c r="AN165" s="33">
        <f t="shared" si="45"/>
        <v>4.0578247491764887E-4</v>
      </c>
      <c r="AO165" s="33">
        <f t="shared" si="46"/>
        <v>3.9609749398161038E-4</v>
      </c>
      <c r="AP165" s="33">
        <f t="shared" si="47"/>
        <v>1.1474603042529938E-4</v>
      </c>
      <c r="AQ165" s="33">
        <f t="shared" si="48"/>
        <v>2.4028738794070934E-3</v>
      </c>
      <c r="AR165" s="33">
        <f t="shared" si="49"/>
        <v>1.4374677781620664E-4</v>
      </c>
      <c r="AS165" s="55">
        <f>$G$2*AS164+(1-$G$2)*W164*W164</f>
        <v>1.5799079062166156E-4</v>
      </c>
      <c r="AT165" s="105"/>
      <c r="AU165" s="7">
        <v>45744</v>
      </c>
      <c r="AV165" s="4">
        <f>CovMatrix!$M$4^2*Y165
+CovMatrix!$M$5^2*AE165
+CovMatrix!$M$6^2*AJ165
+CovMatrix!$M$7^2*AN165
+CovMatrix!$M$8^2*AQ165
+CovMatrix!$M$9^2*AS165
+2*CovMatrix!$M$4*CovMatrix!$M$5*Z165
+2*CovMatrix!$M$4*CovMatrix!$M$6*AA165
+2*CovMatrix!$M$4*CovMatrix!$M$7*AB165
+2*CovMatrix!$M$4*CovMatrix!$M$8*AC165
+2*CovMatrix!$M$4*CovMatrix!$M$9*AD165
+2*CovMatrix!$M$5*CovMatrix!$M$6*AF165
+2*CovMatrix!$M$5*CovMatrix!$M$7*AG165
+2*CovMatrix!$M$5*CovMatrix!$M$8*AH165
+2*CovMatrix!$M$5*CovMatrix!$M$9*AI165
+2*CovMatrix!$M$6*CovMatrix!$M$7*AK165
+2*CovMatrix!$M$6*CovMatrix!$M$8*AL165
+2*CovMatrix!$M$6*CovMatrix!$M$9*AM165
+2*CovMatrix!$M$7*CovMatrix!$M$8*AO165
+2*CovMatrix!$M$7*CovMatrix!$M$9*AP165
+2*CovMatrix!$M$8*CovMatrix!$M$9*AR165</f>
        <v>6.4561624670086807E-4</v>
      </c>
      <c r="AW165" s="17">
        <f t="shared" si="28"/>
        <v>2.5408979646984412E-2</v>
      </c>
      <c r="AX165" s="18">
        <f>Param_VaR!$B$7*EWMA!AW165*returns_pnl[[#This Row],[port_mv]]</f>
        <v>6167.0628656927674</v>
      </c>
      <c r="AY165" s="18">
        <f>returns_pnl[[#This Row],[daily_pnl_usd]]</f>
        <v>-2363.98</v>
      </c>
    </row>
    <row r="166" spans="1:51" x14ac:dyDescent="0.35">
      <c r="A166" s="7">
        <f>returns_pnl[[#This Row],[price_date]]</f>
        <v>45747</v>
      </c>
      <c r="B166" s="24">
        <f>returns_pnl[[#This Row],[portfolio_simple_return]]</f>
        <v>3.9402200000000004E-3</v>
      </c>
      <c r="C166" s="4">
        <f t="shared" si="29"/>
        <v>4.9250805551563593E-4</v>
      </c>
      <c r="D166" s="17">
        <f t="shared" si="26"/>
        <v>2.2192522513577315E-2</v>
      </c>
      <c r="E166" s="17">
        <f t="shared" si="27"/>
        <v>0.35229537321676579</v>
      </c>
      <c r="F166" s="25">
        <f>Rolling_Vol!D166</f>
        <v>0.34190287791707835</v>
      </c>
      <c r="Q166" s="7">
        <v>45747</v>
      </c>
      <c r="R166" s="25">
        <v>-4.6502619999999996E-3</v>
      </c>
      <c r="S166" s="17">
        <v>-9.9929040000000004E-3</v>
      </c>
      <c r="T166" s="17">
        <v>1.3447341E-2</v>
      </c>
      <c r="U166" s="17">
        <v>4.1336879999999999E-3</v>
      </c>
      <c r="V166" s="17">
        <v>-7.5757580000000001E-3</v>
      </c>
      <c r="W166" s="17">
        <v>2.2196296000000001E-2</v>
      </c>
      <c r="X166" s="32"/>
      <c r="Y166" s="33">
        <f t="shared" si="30"/>
        <v>8.8781334871074463E-4</v>
      </c>
      <c r="Z166" s="33">
        <f t="shared" si="31"/>
        <v>5.9613238122792735E-4</v>
      </c>
      <c r="AA166" s="33">
        <f t="shared" si="32"/>
        <v>3.5991595711568303E-4</v>
      </c>
      <c r="AB166" s="33">
        <f t="shared" si="33"/>
        <v>2.5048680799692172E-4</v>
      </c>
      <c r="AC166" s="33">
        <f t="shared" si="34"/>
        <v>9.2234603616043239E-4</v>
      </c>
      <c r="AD166" s="33">
        <f t="shared" si="35"/>
        <v>1.4186002926559375E-4</v>
      </c>
      <c r="AE166" s="33">
        <f t="shared" si="36"/>
        <v>1.2986093781209114E-3</v>
      </c>
      <c r="AF166" s="33">
        <f t="shared" si="37"/>
        <v>3.1625418452771952E-4</v>
      </c>
      <c r="AG166" s="33">
        <f t="shared" si="38"/>
        <v>1.1649339841039065E-4</v>
      </c>
      <c r="AH166" s="33">
        <f t="shared" si="39"/>
        <v>1.2347642880461416E-3</v>
      </c>
      <c r="AI166" s="33">
        <f t="shared" si="40"/>
        <v>3.6151023423958357E-5</v>
      </c>
      <c r="AJ166" s="33">
        <f t="shared" si="41"/>
        <v>3.6711338502221498E-4</v>
      </c>
      <c r="AK166" s="33">
        <f t="shared" si="42"/>
        <v>2.0137042767222422E-4</v>
      </c>
      <c r="AL166" s="33">
        <f t="shared" si="43"/>
        <v>5.2746132606153271E-4</v>
      </c>
      <c r="AM166" s="33">
        <f t="shared" si="44"/>
        <v>1.6930536620555798E-4</v>
      </c>
      <c r="AN166" s="33">
        <f t="shared" si="45"/>
        <v>3.8149823324140175E-4</v>
      </c>
      <c r="AO166" s="33">
        <f t="shared" si="46"/>
        <v>3.6966475389993046E-4</v>
      </c>
      <c r="AP166" s="33">
        <f t="shared" si="47"/>
        <v>1.0663225487015214E-4</v>
      </c>
      <c r="AQ166" s="33">
        <f t="shared" si="48"/>
        <v>2.3721229974177152E-3</v>
      </c>
      <c r="AR166" s="33">
        <f t="shared" si="49"/>
        <v>1.8739132608665103E-4</v>
      </c>
      <c r="AS166" s="55">
        <f>$G$2*AS165+(1-$G$2)*W165*W165</f>
        <v>1.7259922989648564E-4</v>
      </c>
      <c r="AT166" s="105"/>
      <c r="AU166" s="7">
        <v>45747</v>
      </c>
      <c r="AV166" s="4">
        <f>CovMatrix!$M$4^2*Y166
+CovMatrix!$M$5^2*AE166
+CovMatrix!$M$6^2*AJ166
+CovMatrix!$M$7^2*AN166
+CovMatrix!$M$8^2*AQ166
+CovMatrix!$M$9^2*AS166
+2*CovMatrix!$M$4*CovMatrix!$M$5*Z166
+2*CovMatrix!$M$4*CovMatrix!$M$6*AA166
+2*CovMatrix!$M$4*CovMatrix!$M$7*AB166
+2*CovMatrix!$M$4*CovMatrix!$M$8*AC166
+2*CovMatrix!$M$4*CovMatrix!$M$9*AD166
+2*CovMatrix!$M$5*CovMatrix!$M$6*AF166
+2*CovMatrix!$M$5*CovMatrix!$M$7*AG166
+2*CovMatrix!$M$5*CovMatrix!$M$8*AH166
+2*CovMatrix!$M$5*CovMatrix!$M$9*AI166
+2*CovMatrix!$M$6*CovMatrix!$M$7*AK166
+2*CovMatrix!$M$6*CovMatrix!$M$8*AL166
+2*CovMatrix!$M$6*CovMatrix!$M$9*AM166
+2*CovMatrix!$M$7*CovMatrix!$M$8*AO166
+2*CovMatrix!$M$7*CovMatrix!$M$9*AP166
+2*CovMatrix!$M$8*CovMatrix!$M$9*AR166</f>
        <v>6.47761469530202E-4</v>
      </c>
      <c r="AW166" s="17">
        <f t="shared" si="28"/>
        <v>2.545115851057083E-2</v>
      </c>
      <c r="AX166" s="18">
        <f>Param_VaR!$B$7*EWMA!AW166*returns_pnl[[#This Row],[port_mv]]</f>
        <v>6201.6400985765595</v>
      </c>
      <c r="AY166" s="18">
        <f>returns_pnl[[#This Row],[daily_pnl_usd]]</f>
        <v>411.09</v>
      </c>
    </row>
    <row r="167" spans="1:51" x14ac:dyDescent="0.35">
      <c r="A167" s="7">
        <f>returns_pnl[[#This Row],[price_date]]</f>
        <v>45748</v>
      </c>
      <c r="B167" s="24">
        <f>returns_pnl[[#This Row],[portfolio_simple_return]]</f>
        <v>-1.509507E-3</v>
      </c>
      <c r="C167" s="4">
        <f t="shared" si="29"/>
        <v>4.6388909220360173E-4</v>
      </c>
      <c r="D167" s="17">
        <f t="shared" si="26"/>
        <v>2.1538084692089076E-2</v>
      </c>
      <c r="E167" s="17">
        <f t="shared" si="27"/>
        <v>0.34190649487148916</v>
      </c>
      <c r="F167" s="25">
        <f>Rolling_Vol!D167</f>
        <v>0.3412386026759201</v>
      </c>
      <c r="Q167" s="7">
        <v>45748</v>
      </c>
      <c r="R167" s="25">
        <v>3.8933199999999999E-4</v>
      </c>
      <c r="S167" s="17">
        <v>6.5101830000000001E-3</v>
      </c>
      <c r="T167" s="17">
        <v>5.3149970000000001E-3</v>
      </c>
      <c r="U167" s="17">
        <v>-2.5039048000000001E-2</v>
      </c>
      <c r="V167" s="17">
        <v>1.7865843999999999E-2</v>
      </c>
      <c r="W167" s="17">
        <v>-1.1727444E-2</v>
      </c>
      <c r="X167" s="32"/>
      <c r="Y167" s="33">
        <f t="shared" si="30"/>
        <v>8.3584204398821861E-4</v>
      </c>
      <c r="Z167" s="33">
        <f t="shared" si="31"/>
        <v>5.6315261565870254E-4</v>
      </c>
      <c r="AA167" s="33">
        <f t="shared" si="32"/>
        <v>3.3456898015754149E-4</v>
      </c>
      <c r="AB167" s="33">
        <f t="shared" si="33"/>
        <v>2.3430423558353105E-4</v>
      </c>
      <c r="AC167" s="33">
        <f t="shared" si="34"/>
        <v>8.6911902956372214E-4</v>
      </c>
      <c r="AD167" s="33">
        <f t="shared" si="35"/>
        <v>1.2715531199988499E-4</v>
      </c>
      <c r="AE167" s="33">
        <f t="shared" si="36"/>
        <v>1.2266843032548496E-3</v>
      </c>
      <c r="AF167" s="33">
        <f t="shared" si="37"/>
        <v>2.8921625419596047E-4</v>
      </c>
      <c r="AG167" s="33">
        <f t="shared" si="38"/>
        <v>1.0702534166477008E-4</v>
      </c>
      <c r="AH167" s="33">
        <f t="shared" si="39"/>
        <v>1.1652206601086468E-3</v>
      </c>
      <c r="AI167" s="33">
        <f t="shared" si="40"/>
        <v>2.0673634713505804E-5</v>
      </c>
      <c r="AJ167" s="33">
        <f t="shared" si="41"/>
        <v>3.5593644071909891E-4</v>
      </c>
      <c r="AK167" s="33">
        <f t="shared" si="42"/>
        <v>1.9262342873930722E-4</v>
      </c>
      <c r="AL167" s="33">
        <f t="shared" si="43"/>
        <v>4.8970121842827204E-4</v>
      </c>
      <c r="AM167" s="33">
        <f t="shared" si="44"/>
        <v>1.7705591390816065E-4</v>
      </c>
      <c r="AN167" s="33">
        <f t="shared" si="45"/>
        <v>3.5963358183579828E-4</v>
      </c>
      <c r="AO167" s="33">
        <f t="shared" si="46"/>
        <v>3.4560591946980435E-4</v>
      </c>
      <c r="AP167" s="33">
        <f t="shared" si="47"/>
        <v>1.0573947332312189E-4</v>
      </c>
      <c r="AQ167" s="33">
        <f t="shared" si="48"/>
        <v>2.2332391441291259E-3</v>
      </c>
      <c r="AR167" s="33">
        <f t="shared" si="49"/>
        <v>1.6605862050190985E-4</v>
      </c>
      <c r="AS167" s="55">
        <f>$G$2*AS166+(1-$G$2)*W166*W166</f>
        <v>1.9180380946987348E-4</v>
      </c>
      <c r="AT167" s="105"/>
      <c r="AU167" s="7">
        <v>45748</v>
      </c>
      <c r="AV167" s="4">
        <f>CovMatrix!$M$4^2*Y167
+CovMatrix!$M$5^2*AE167
+CovMatrix!$M$6^2*AJ167
+CovMatrix!$M$7^2*AN167
+CovMatrix!$M$8^2*AQ167
+CovMatrix!$M$9^2*AS167
+2*CovMatrix!$M$4*CovMatrix!$M$5*Z167
+2*CovMatrix!$M$4*CovMatrix!$M$6*AA167
+2*CovMatrix!$M$4*CovMatrix!$M$7*AB167
+2*CovMatrix!$M$4*CovMatrix!$M$8*AC167
+2*CovMatrix!$M$4*CovMatrix!$M$9*AD167
+2*CovMatrix!$M$5*CovMatrix!$M$6*AF167
+2*CovMatrix!$M$5*CovMatrix!$M$7*AG167
+2*CovMatrix!$M$5*CovMatrix!$M$8*AH167
+2*CovMatrix!$M$5*CovMatrix!$M$9*AI167
+2*CovMatrix!$M$6*CovMatrix!$M$7*AK167
+2*CovMatrix!$M$6*CovMatrix!$M$8*AL167
+2*CovMatrix!$M$6*CovMatrix!$M$9*AM167
+2*CovMatrix!$M$7*CovMatrix!$M$8*AO167
+2*CovMatrix!$M$7*CovMatrix!$M$9*AP167
+2*CovMatrix!$M$8*CovMatrix!$M$9*AR167</f>
        <v>6.0893687019562294E-4</v>
      </c>
      <c r="AW167" s="17">
        <f t="shared" si="28"/>
        <v>2.4676646250972253E-2</v>
      </c>
      <c r="AX167" s="18">
        <f>Param_VaR!$B$7*EWMA!AW167*returns_pnl[[#This Row],[port_mv]]</f>
        <v>6003.8394900466683</v>
      </c>
      <c r="AY167" s="18">
        <f>returns_pnl[[#This Row],[daily_pnl_usd]]</f>
        <v>-158.11000000000001</v>
      </c>
    </row>
    <row r="168" spans="1:51" x14ac:dyDescent="0.35">
      <c r="A168" s="7">
        <f>returns_pnl[[#This Row],[price_date]]</f>
        <v>45749</v>
      </c>
      <c r="B168" s="24">
        <f>returns_pnl[[#This Row],[portfolio_simple_return]]</f>
        <v>1.1015565999999999E-2</v>
      </c>
      <c r="C168" s="4">
        <f t="shared" si="29"/>
        <v>4.3619246335436856E-4</v>
      </c>
      <c r="D168" s="17">
        <f t="shared" si="26"/>
        <v>2.0885221170827199E-2</v>
      </c>
      <c r="E168" s="17">
        <f t="shared" si="27"/>
        <v>0.33154260776754002</v>
      </c>
      <c r="F168" s="25">
        <f>Rolling_Vol!D168</f>
        <v>0.33965707862454314</v>
      </c>
      <c r="Q168" s="7">
        <v>45749</v>
      </c>
      <c r="R168" s="25">
        <v>1.7513139999999999E-3</v>
      </c>
      <c r="S168" s="17">
        <v>2.1184429000000001E-2</v>
      </c>
      <c r="T168" s="17">
        <v>1.7635314999999999E-2</v>
      </c>
      <c r="U168" s="17">
        <v>1.6132036999999998E-2</v>
      </c>
      <c r="V168" s="17">
        <v>8.9356950000000004E-3</v>
      </c>
      <c r="W168" s="17">
        <v>-5.7745099999999997E-5</v>
      </c>
      <c r="X168" s="32"/>
      <c r="Y168" s="33">
        <f t="shared" si="30"/>
        <v>7.857006161132989E-4</v>
      </c>
      <c r="Z168" s="33">
        <f t="shared" si="31"/>
        <v>5.2951553607324573E-4</v>
      </c>
      <c r="AA168" s="33">
        <f t="shared" si="32"/>
        <v>3.146189992528092E-4</v>
      </c>
      <c r="AB168" s="33">
        <f t="shared" si="33"/>
        <v>2.1966107129036303E-4</v>
      </c>
      <c r="AC168" s="33">
        <f t="shared" si="34"/>
        <v>8.173892324764713E-4</v>
      </c>
      <c r="AD168" s="33">
        <f t="shared" si="35"/>
        <v>1.192520411262474E-4</v>
      </c>
      <c r="AE168" s="33">
        <f t="shared" si="36"/>
        <v>1.1556261940211679E-3</v>
      </c>
      <c r="AF168" s="33">
        <f t="shared" si="37"/>
        <v>2.7393937513106988E-4</v>
      </c>
      <c r="AG168" s="33">
        <f t="shared" si="38"/>
        <v>9.0823294087336834E-5</v>
      </c>
      <c r="AH168" s="33">
        <f t="shared" si="39"/>
        <v>1.1022860153354951E-3</v>
      </c>
      <c r="AI168" s="33">
        <f t="shared" si="40"/>
        <v>1.4852348236960328E-5</v>
      </c>
      <c r="AJ168" s="33">
        <f t="shared" si="41"/>
        <v>3.3627520586255349E-4</v>
      </c>
      <c r="AK168" s="33">
        <f t="shared" si="42"/>
        <v>1.7308107511477741E-4</v>
      </c>
      <c r="AL168" s="33">
        <f t="shared" si="43"/>
        <v>4.6601655975832376E-4</v>
      </c>
      <c r="AM168" s="33">
        <f t="shared" si="44"/>
        <v>1.6269267929301093E-4</v>
      </c>
      <c r="AN168" s="33">
        <f t="shared" si="45"/>
        <v>3.7567280241042865E-4</v>
      </c>
      <c r="AO168" s="33">
        <f t="shared" si="46"/>
        <v>2.9802894077302533E-4</v>
      </c>
      <c r="AP168" s="33">
        <f t="shared" si="47"/>
        <v>1.1701374691773331E-4</v>
      </c>
      <c r="AQ168" s="33">
        <f t="shared" si="48"/>
        <v>2.1183960983913184E-3</v>
      </c>
      <c r="AR168" s="33">
        <f t="shared" si="49"/>
        <v>1.4352386217043108E-4</v>
      </c>
      <c r="AS168" s="55">
        <f>$G$2*AS167+(1-$G$2)*W167*W167</f>
        <v>1.8854755746806922E-4</v>
      </c>
      <c r="AT168" s="105"/>
      <c r="AU168" s="7">
        <v>45749</v>
      </c>
      <c r="AV168" s="4">
        <f>CovMatrix!$M$4^2*Y168
+CovMatrix!$M$5^2*AE168
+CovMatrix!$M$6^2*AJ168
+CovMatrix!$M$7^2*AN168
+CovMatrix!$M$8^2*AQ168
+CovMatrix!$M$9^2*AS168
+2*CovMatrix!$M$4*CovMatrix!$M$5*Z168
+2*CovMatrix!$M$4*CovMatrix!$M$6*AA168
+2*CovMatrix!$M$4*CovMatrix!$M$7*AB168
+2*CovMatrix!$M$4*CovMatrix!$M$8*AC168
+2*CovMatrix!$M$4*CovMatrix!$M$9*AD168
+2*CovMatrix!$M$5*CovMatrix!$M$6*AF168
+2*CovMatrix!$M$5*CovMatrix!$M$7*AG168
+2*CovMatrix!$M$5*CovMatrix!$M$8*AH168
+2*CovMatrix!$M$5*CovMatrix!$M$9*AI168
+2*CovMatrix!$M$6*CovMatrix!$M$7*AK168
+2*CovMatrix!$M$6*CovMatrix!$M$8*AL168
+2*CovMatrix!$M$6*CovMatrix!$M$9*AM168
+2*CovMatrix!$M$7*CovMatrix!$M$8*AO168
+2*CovMatrix!$M$7*CovMatrix!$M$9*AP168
+2*CovMatrix!$M$8*CovMatrix!$M$9*AR168</f>
        <v>5.7266746463597456E-4</v>
      </c>
      <c r="AW168" s="17">
        <f t="shared" si="28"/>
        <v>2.3930471467064215E-2</v>
      </c>
      <c r="AX168" s="18">
        <f>Param_VaR!$B$7*EWMA!AW168*returns_pnl[[#This Row],[port_mv]]</f>
        <v>5886.4306917528456</v>
      </c>
      <c r="AY168" s="18">
        <f>returns_pnl[[#This Row],[daily_pnl_usd]]</f>
        <v>1152.06</v>
      </c>
    </row>
    <row r="169" spans="1:51" x14ac:dyDescent="0.35">
      <c r="A169" s="7">
        <f>returns_pnl[[#This Row],[price_date]]</f>
        <v>45750</v>
      </c>
      <c r="B169" s="24">
        <f>returns_pnl[[#This Row],[portfolio_simple_return]]</f>
        <v>-7.6213681000000005E-2</v>
      </c>
      <c r="C169" s="4">
        <f t="shared" si="29"/>
        <v>4.1730147721112779E-4</v>
      </c>
      <c r="D169" s="17">
        <f t="shared" si="26"/>
        <v>2.0427958224235914E-2</v>
      </c>
      <c r="E169" s="17">
        <f t="shared" si="27"/>
        <v>0.32428378352486914</v>
      </c>
      <c r="F169" s="25">
        <f>Rolling_Vol!D169</f>
        <v>0.37075424742516605</v>
      </c>
      <c r="Q169" s="7">
        <v>45750</v>
      </c>
      <c r="R169" s="25">
        <v>-8.8966588999999999E-2</v>
      </c>
      <c r="S169" s="17">
        <v>-0.10506130499999999</v>
      </c>
      <c r="T169" s="17">
        <v>-9.9654858999999998E-2</v>
      </c>
      <c r="U169" s="17">
        <v>-3.5601672000000001E-2</v>
      </c>
      <c r="V169" s="17">
        <v>-0.120037957</v>
      </c>
      <c r="W169" s="17">
        <v>-2.0038691000000001E-2</v>
      </c>
      <c r="X169" s="32"/>
      <c r="Y169" s="33">
        <f t="shared" si="30"/>
        <v>7.3874260519009663E-4</v>
      </c>
      <c r="Z169" s="33">
        <f t="shared" si="31"/>
        <v>4.9997063913423325E-4</v>
      </c>
      <c r="AA169" s="33">
        <f t="shared" si="32"/>
        <v>2.975949577408752E-4</v>
      </c>
      <c r="AB169" s="33">
        <f t="shared" si="33"/>
        <v>2.0817654274773832E-4</v>
      </c>
      <c r="AC169" s="33">
        <f t="shared" si="34"/>
        <v>7.6928483099307672E-4</v>
      </c>
      <c r="AD169" s="33">
        <f t="shared" si="35"/>
        <v>1.1209085087054887E-4</v>
      </c>
      <c r="AE169" s="33">
        <f t="shared" si="36"/>
        <v>1.1132154243032601E-3</v>
      </c>
      <c r="AF169" s="33">
        <f t="shared" si="37"/>
        <v>2.7991865733381378E-4</v>
      </c>
      <c r="AG169" s="33">
        <f t="shared" si="38"/>
        <v>1.0587877598920901E-4</v>
      </c>
      <c r="AH169" s="33">
        <f t="shared" si="39"/>
        <v>1.0475067101929545E-3</v>
      </c>
      <c r="AI169" s="33">
        <f t="shared" si="40"/>
        <v>1.3887809524479834E-5</v>
      </c>
      <c r="AJ169" s="33">
        <f t="shared" si="41"/>
        <v>3.347589536197538E-4</v>
      </c>
      <c r="AK169" s="33">
        <f t="shared" si="42"/>
        <v>1.7976582385309008E-4</v>
      </c>
      <c r="AL169" s="33">
        <f t="shared" si="43"/>
        <v>4.4751059393695981E-4</v>
      </c>
      <c r="AM169" s="33">
        <f t="shared" si="44"/>
        <v>1.5287001735373788E-4</v>
      </c>
      <c r="AN169" s="33">
        <f t="shared" si="45"/>
        <v>3.6874699133196507E-4</v>
      </c>
      <c r="AO169" s="33">
        <f t="shared" si="46"/>
        <v>2.8879626206828669E-4</v>
      </c>
      <c r="AP169" s="33">
        <f t="shared" si="47"/>
        <v>1.0993702933728317E-4</v>
      </c>
      <c r="AQ169" s="33">
        <f t="shared" si="48"/>
        <v>1.9960831311958208E-3</v>
      </c>
      <c r="AR169" s="33">
        <f t="shared" si="49"/>
        <v>1.3488147088412452E-4</v>
      </c>
      <c r="AS169" s="55">
        <f>$G$2*AS168+(1-$G$2)*W168*W168</f>
        <v>1.7723490408977951E-4</v>
      </c>
      <c r="AT169" s="105"/>
      <c r="AU169" s="7">
        <v>45750</v>
      </c>
      <c r="AV169" s="4">
        <f>CovMatrix!$M$4^2*Y169
+CovMatrix!$M$5^2*AE169
+CovMatrix!$M$6^2*AJ169
+CovMatrix!$M$7^2*AN169
+CovMatrix!$M$8^2*AQ169
+CovMatrix!$M$9^2*AS169
+2*CovMatrix!$M$4*CovMatrix!$M$5*Z169
+2*CovMatrix!$M$4*CovMatrix!$M$6*AA169
+2*CovMatrix!$M$4*CovMatrix!$M$7*AB169
+2*CovMatrix!$M$4*CovMatrix!$M$8*AC169
+2*CovMatrix!$M$4*CovMatrix!$M$9*AD169
+2*CovMatrix!$M$5*CovMatrix!$M$6*AF169
+2*CovMatrix!$M$5*CovMatrix!$M$7*AG169
+2*CovMatrix!$M$5*CovMatrix!$M$8*AH169
+2*CovMatrix!$M$5*CovMatrix!$M$9*AI169
+2*CovMatrix!$M$6*CovMatrix!$M$7*AK169
+2*CovMatrix!$M$6*CovMatrix!$M$8*AL169
+2*CovMatrix!$M$6*CovMatrix!$M$9*AM169
+2*CovMatrix!$M$7*CovMatrix!$M$8*AO169
+2*CovMatrix!$M$7*CovMatrix!$M$9*AP169
+2*CovMatrix!$M$8*CovMatrix!$M$9*AR169</f>
        <v>5.4444503748840177E-4</v>
      </c>
      <c r="AW169" s="17">
        <f t="shared" si="28"/>
        <v>2.3333346041414672E-2</v>
      </c>
      <c r="AX169" s="18">
        <f>Param_VaR!$B$7*EWMA!AW169*returns_pnl[[#This Row],[port_mv]]</f>
        <v>5302.1172556046313</v>
      </c>
      <c r="AY169" s="18">
        <f>returns_pnl[[#This Row],[daily_pnl_usd]]</f>
        <v>-8058.59</v>
      </c>
    </row>
    <row r="170" spans="1:51" x14ac:dyDescent="0.35">
      <c r="A170" s="7">
        <f>returns_pnl[[#This Row],[price_date]]</f>
        <v>45751</v>
      </c>
      <c r="B170" s="24">
        <f>returns_pnl[[#This Row],[portfolio_simple_return]]</f>
        <v>-7.3140168000000005E-2</v>
      </c>
      <c r="C170" s="4">
        <f t="shared" si="29"/>
        <v>7.4077489887264616E-4</v>
      </c>
      <c r="D170" s="17">
        <f t="shared" si="26"/>
        <v>2.7217180215309708E-2</v>
      </c>
      <c r="E170" s="17">
        <f t="shared" si="27"/>
        <v>0.43205934142882141</v>
      </c>
      <c r="F170" s="25">
        <f>Rolling_Vol!D170</f>
        <v>0.39621300645819496</v>
      </c>
      <c r="Q170" s="7">
        <v>45751</v>
      </c>
      <c r="R170" s="25">
        <v>-8.5714286000000001E-2</v>
      </c>
      <c r="S170" s="17">
        <v>-5.0126614999999999E-2</v>
      </c>
      <c r="T170" s="17">
        <v>-5.7057542000000003E-2</v>
      </c>
      <c r="U170" s="17">
        <v>-6.4479336999999998E-2</v>
      </c>
      <c r="V170" s="17">
        <v>-0.111610352</v>
      </c>
      <c r="W170" s="17">
        <v>-7.7374111999999995E-2</v>
      </c>
      <c r="X170" s="32"/>
      <c r="Y170" s="33">
        <f t="shared" si="30"/>
        <v>1.1693212863763864E-3</v>
      </c>
      <c r="Z170" s="33">
        <f t="shared" si="31"/>
        <v>1.0307891572904984E-3</v>
      </c>
      <c r="AA170" s="33">
        <f t="shared" si="32"/>
        <v>8.1169643322678018E-4</v>
      </c>
      <c r="AB170" s="33">
        <f t="shared" si="33"/>
        <v>3.8572750941508264E-4</v>
      </c>
      <c r="AC170" s="33">
        <f t="shared" si="34"/>
        <v>1.3638897962226131E-3</v>
      </c>
      <c r="AD170" s="33">
        <f t="shared" si="35"/>
        <v>2.1233183899601596E-4</v>
      </c>
      <c r="AE170" s="33">
        <f t="shared" si="36"/>
        <v>1.7086951673432463E-3</v>
      </c>
      <c r="AF170" s="33">
        <f t="shared" si="37"/>
        <v>8.9131571006164517E-4</v>
      </c>
      <c r="AG170" s="33">
        <f t="shared" si="38"/>
        <v>3.2394753665997427E-4</v>
      </c>
      <c r="AH170" s="33">
        <f t="shared" si="39"/>
        <v>1.741336972298611E-3</v>
      </c>
      <c r="AI170" s="33">
        <f t="shared" si="40"/>
        <v>1.3937200257011645E-4</v>
      </c>
      <c r="AJ170" s="33">
        <f t="shared" si="41"/>
        <v>9.1053887174116191E-4</v>
      </c>
      <c r="AK170" s="33">
        <f t="shared" si="42"/>
        <v>3.8185265062135976E-4</v>
      </c>
      <c r="AL170" s="33">
        <f t="shared" si="43"/>
        <v>1.1384018990697265E-3</v>
      </c>
      <c r="AM170" s="33">
        <f t="shared" si="44"/>
        <v>2.6351499188148782E-4</v>
      </c>
      <c r="AN170" s="33">
        <f t="shared" si="45"/>
        <v>4.2267091480378225E-4</v>
      </c>
      <c r="AO170" s="33">
        <f t="shared" si="46"/>
        <v>5.2788160470403599E-4</v>
      </c>
      <c r="AP170" s="33">
        <f t="shared" si="47"/>
        <v>1.4614546183452733E-4</v>
      </c>
      <c r="AQ170" s="33">
        <f t="shared" si="48"/>
        <v>2.7408648105681031E-3</v>
      </c>
      <c r="AR170" s="33">
        <f t="shared" si="49"/>
        <v>2.7111279434673444E-4</v>
      </c>
      <c r="AS170" s="55">
        <f>$G$2*AS169+(1-$G$2)*W169*W169</f>
        <v>1.9069375806400163E-4</v>
      </c>
      <c r="AT170" s="105"/>
      <c r="AU170" s="7">
        <v>45751</v>
      </c>
      <c r="AV170" s="4">
        <f>CovMatrix!$M$4^2*Y170
+CovMatrix!$M$5^2*AE170
+CovMatrix!$M$6^2*AJ170
+CovMatrix!$M$7^2*AN170
+CovMatrix!$M$8^2*AQ170
+CovMatrix!$M$9^2*AS170
+2*CovMatrix!$M$4*CovMatrix!$M$5*Z170
+2*CovMatrix!$M$4*CovMatrix!$M$6*AA170
+2*CovMatrix!$M$4*CovMatrix!$M$7*AB170
+2*CovMatrix!$M$4*CovMatrix!$M$8*AC170
+2*CovMatrix!$M$4*CovMatrix!$M$9*AD170
+2*CovMatrix!$M$5*CovMatrix!$M$6*AF170
+2*CovMatrix!$M$5*CovMatrix!$M$7*AG170
+2*CovMatrix!$M$5*CovMatrix!$M$8*AH170
+2*CovMatrix!$M$5*CovMatrix!$M$9*AI170
+2*CovMatrix!$M$6*CovMatrix!$M$7*AK170
+2*CovMatrix!$M$6*CovMatrix!$M$8*AL170
+2*CovMatrix!$M$6*CovMatrix!$M$9*AM170
+2*CovMatrix!$M$7*CovMatrix!$M$8*AO170
+2*CovMatrix!$M$7*CovMatrix!$M$9*AP170
+2*CovMatrix!$M$8*CovMatrix!$M$9*AR170</f>
        <v>9.7100823601087695E-4</v>
      </c>
      <c r="AW170" s="17">
        <f t="shared" si="28"/>
        <v>3.1161005054569035E-2</v>
      </c>
      <c r="AX170" s="18">
        <f>Param_VaR!$B$7*EWMA!AW170*returns_pnl[[#This Row],[port_mv]]</f>
        <v>6562.9307819686646</v>
      </c>
      <c r="AY170" s="18">
        <f>returns_pnl[[#This Row],[daily_pnl_usd]]</f>
        <v>-7144.2</v>
      </c>
    </row>
    <row r="171" spans="1:51" x14ac:dyDescent="0.35">
      <c r="A171" s="7">
        <f>returns_pnl[[#This Row],[price_date]]</f>
        <v>45754</v>
      </c>
      <c r="B171" s="24">
        <f>returns_pnl[[#This Row],[portfolio_simple_return]]</f>
        <v>8.10723E-3</v>
      </c>
      <c r="C171" s="4">
        <f t="shared" si="29"/>
        <v>1.0172974554443811E-3</v>
      </c>
      <c r="D171" s="17">
        <f t="shared" si="26"/>
        <v>3.1895100806305365E-2</v>
      </c>
      <c r="E171" s="17">
        <f t="shared" si="27"/>
        <v>0.5063190286489182</v>
      </c>
      <c r="F171" s="25">
        <f>Rolling_Vol!D171</f>
        <v>0.39686804291754879</v>
      </c>
      <c r="Q171" s="7">
        <v>45754</v>
      </c>
      <c r="R171" s="25">
        <v>-2.4720149E-2</v>
      </c>
      <c r="S171" s="17">
        <v>5.3660537000000001E-2</v>
      </c>
      <c r="T171" s="17">
        <v>2.5676140000000002E-3</v>
      </c>
      <c r="U171" s="17">
        <v>-1.9615015E-2</v>
      </c>
      <c r="V171" s="17">
        <v>3.1762088000000001E-2</v>
      </c>
      <c r="W171" s="17">
        <v>-2.5867849999999999E-3</v>
      </c>
      <c r="X171" s="32"/>
      <c r="Y171" s="33">
        <f t="shared" si="30"/>
        <v>1.5399783386631912E-3</v>
      </c>
      <c r="Z171" s="33">
        <f t="shared" si="31"/>
        <v>1.2267358287123822E-3</v>
      </c>
      <c r="AA171" s="33">
        <f t="shared" si="32"/>
        <v>1.0564334356398743E-3</v>
      </c>
      <c r="AB171" s="33">
        <f t="shared" si="33"/>
        <v>6.9419187881268087E-4</v>
      </c>
      <c r="AC171" s="33">
        <f t="shared" si="34"/>
        <v>1.8560525063625768E-3</v>
      </c>
      <c r="AD171" s="33">
        <f t="shared" si="35"/>
        <v>5.9751593455409726E-4</v>
      </c>
      <c r="AE171" s="33">
        <f t="shared" si="36"/>
        <v>1.7569341091841452E-3</v>
      </c>
      <c r="AF171" s="33">
        <f t="shared" si="37"/>
        <v>1.0094428538987663E-3</v>
      </c>
      <c r="AG171" s="33">
        <f t="shared" si="38"/>
        <v>4.9843853853563116E-4</v>
      </c>
      <c r="AH171" s="33">
        <f t="shared" si="39"/>
        <v>1.9725357026438035E-3</v>
      </c>
      <c r="AI171" s="33">
        <f t="shared" si="40"/>
        <v>3.6371982180736243E-4</v>
      </c>
      <c r="AJ171" s="33">
        <f t="shared" si="41"/>
        <v>1.0512403253815981E-3</v>
      </c>
      <c r="AK171" s="33">
        <f t="shared" si="42"/>
        <v>5.7968344032465759E-4</v>
      </c>
      <c r="AL171" s="33">
        <f t="shared" si="43"/>
        <v>1.4521905259380302E-3</v>
      </c>
      <c r="AM171" s="33">
        <f t="shared" si="44"/>
        <v>5.1259069107776104E-4</v>
      </c>
      <c r="AN171" s="33">
        <f t="shared" si="45"/>
        <v>6.4676575391312973E-4</v>
      </c>
      <c r="AO171" s="33">
        <f t="shared" si="46"/>
        <v>9.2800239837959161E-4</v>
      </c>
      <c r="AP171" s="33">
        <f t="shared" si="47"/>
        <v>4.3671862068788054E-4</v>
      </c>
      <c r="AQ171" s="33">
        <f t="shared" si="48"/>
        <v>3.3238251623478516E-3</v>
      </c>
      <c r="AR171" s="33">
        <f t="shared" si="49"/>
        <v>7.7299113924637615E-4</v>
      </c>
      <c r="AS171" s="55">
        <f>$G$2*AS170+(1-$G$2)*W170*W170</f>
        <v>5.3845732504747439E-4</v>
      </c>
      <c r="AT171" s="105"/>
      <c r="AU171" s="7">
        <v>45754</v>
      </c>
      <c r="AV171" s="4">
        <f>CovMatrix!$M$4^2*Y171
+CovMatrix!$M$5^2*AE171
+CovMatrix!$M$6^2*AJ171
+CovMatrix!$M$7^2*AN171
+CovMatrix!$M$8^2*AQ171
+CovMatrix!$M$9^2*AS171
+2*CovMatrix!$M$4*CovMatrix!$M$5*Z171
+2*CovMatrix!$M$4*CovMatrix!$M$6*AA171
+2*CovMatrix!$M$4*CovMatrix!$M$7*AB171
+2*CovMatrix!$M$4*CovMatrix!$M$8*AC171
+2*CovMatrix!$M$4*CovMatrix!$M$9*AD171
+2*CovMatrix!$M$5*CovMatrix!$M$6*AF171
+2*CovMatrix!$M$5*CovMatrix!$M$7*AG171
+2*CovMatrix!$M$5*CovMatrix!$M$8*AH171
+2*CovMatrix!$M$5*CovMatrix!$M$9*AI171
+2*CovMatrix!$M$6*CovMatrix!$M$7*AK171
+2*CovMatrix!$M$6*CovMatrix!$M$8*AL171
+2*CovMatrix!$M$6*CovMatrix!$M$9*AM171
+2*CovMatrix!$M$7*CovMatrix!$M$8*AO171
+2*CovMatrix!$M$7*CovMatrix!$M$9*AP171
+2*CovMatrix!$M$8*CovMatrix!$M$9*AR171</f>
        <v>1.2821862490165704E-3</v>
      </c>
      <c r="AW171" s="17">
        <f t="shared" si="28"/>
        <v>3.5807628363472642E-2</v>
      </c>
      <c r="AX171" s="18">
        <f>Param_VaR!$B$7*EWMA!AW171*returns_pnl[[#This Row],[port_mv]]</f>
        <v>7602.7140127321982</v>
      </c>
      <c r="AY171" s="18">
        <f>returns_pnl[[#This Row],[daily_pnl_usd]]</f>
        <v>733.98</v>
      </c>
    </row>
    <row r="172" spans="1:51" x14ac:dyDescent="0.35">
      <c r="A172" s="7">
        <f>returns_pnl[[#This Row],[price_date]]</f>
        <v>45755</v>
      </c>
      <c r="B172" s="24">
        <f>returns_pnl[[#This Row],[portfolio_simple_return]]</f>
        <v>-1.2329296999999999E-2</v>
      </c>
      <c r="C172" s="4">
        <f t="shared" si="29"/>
        <v>9.6020323881409217E-4</v>
      </c>
      <c r="D172" s="17">
        <f t="shared" si="26"/>
        <v>3.0987146348350508E-2</v>
      </c>
      <c r="E172" s="17">
        <f t="shared" si="27"/>
        <v>0.49190569846379223</v>
      </c>
      <c r="F172" s="25">
        <f>Rolling_Vol!D172</f>
        <v>0.39532631945684671</v>
      </c>
      <c r="Q172" s="7">
        <v>45755</v>
      </c>
      <c r="R172" s="25">
        <v>-6.4921090000000001E-2</v>
      </c>
      <c r="S172" s="17">
        <v>1.2261579999999999E-2</v>
      </c>
      <c r="T172" s="17">
        <v>-1.2335667E-2</v>
      </c>
      <c r="U172" s="17">
        <v>3.4681439999999998E-3</v>
      </c>
      <c r="V172" s="17">
        <v>-1.9019608E-2</v>
      </c>
      <c r="W172" s="17">
        <v>-1.2967469000000001E-2</v>
      </c>
      <c r="X172" s="32"/>
      <c r="Y172" s="33">
        <f t="shared" si="30"/>
        <v>1.4842447843383317E-3</v>
      </c>
      <c r="Z172" s="33">
        <f t="shared" si="31"/>
        <v>1.0735418907860384E-3</v>
      </c>
      <c r="AA172" s="33">
        <f t="shared" si="32"/>
        <v>9.8923912146221273E-4</v>
      </c>
      <c r="AB172" s="33">
        <f t="shared" si="33"/>
        <v>6.816335316901541E-4</v>
      </c>
      <c r="AC172" s="33">
        <f t="shared" si="34"/>
        <v>1.6975795431061554E-3</v>
      </c>
      <c r="AD172" s="33">
        <f t="shared" si="35"/>
        <v>5.6550172111870928E-4</v>
      </c>
      <c r="AE172" s="33">
        <f t="shared" si="36"/>
        <v>1.8242852565007988E-3</v>
      </c>
      <c r="AF172" s="33">
        <f t="shared" si="37"/>
        <v>9.5714305542776343E-4</v>
      </c>
      <c r="AG172" s="33">
        <f t="shared" si="38"/>
        <v>4.0537909193370987E-4</v>
      </c>
      <c r="AH172" s="33">
        <f t="shared" si="39"/>
        <v>1.9564458023844508E-3</v>
      </c>
      <c r="AI172" s="33">
        <f t="shared" si="40"/>
        <v>3.3356813616670792E-4</v>
      </c>
      <c r="AJ172" s="33">
        <f t="shared" si="41"/>
        <v>9.8856146435788179E-4</v>
      </c>
      <c r="AK172" s="33">
        <f t="shared" si="42"/>
        <v>5.4188060667772543E-4</v>
      </c>
      <c r="AL172" s="33">
        <f t="shared" si="43"/>
        <v>1.3699522612908304E-3</v>
      </c>
      <c r="AM172" s="33">
        <f t="shared" si="44"/>
        <v>4.8143673769023595E-4</v>
      </c>
      <c r="AN172" s="33">
        <f t="shared" si="45"/>
        <v>6.3104473748535543E-4</v>
      </c>
      <c r="AO172" s="33">
        <f t="shared" si="46"/>
        <v>8.3494142452373687E-4</v>
      </c>
      <c r="AP172" s="33">
        <f t="shared" si="47"/>
        <v>4.135598930412142E-4</v>
      </c>
      <c r="AQ172" s="33">
        <f t="shared" si="48"/>
        <v>3.1849254666541653E-3</v>
      </c>
      <c r="AR172" s="33">
        <f t="shared" si="49"/>
        <v>7.2168196932316877E-4</v>
      </c>
      <c r="AS172" s="55">
        <f>$G$2*AS171+(1-$G$2)*W171*W171</f>
        <v>5.0655137294279941E-4</v>
      </c>
      <c r="AT172" s="105"/>
      <c r="AU172" s="7">
        <v>45755</v>
      </c>
      <c r="AV172" s="4">
        <f>CovMatrix!$M$4^2*Y172
+CovMatrix!$M$5^2*AE172
+CovMatrix!$M$6^2*AJ172
+CovMatrix!$M$7^2*AN172
+CovMatrix!$M$8^2*AQ172
+CovMatrix!$M$9^2*AS172
+2*CovMatrix!$M$4*CovMatrix!$M$5*Z172
+2*CovMatrix!$M$4*CovMatrix!$M$6*AA172
+2*CovMatrix!$M$4*CovMatrix!$M$7*AB172
+2*CovMatrix!$M$4*CovMatrix!$M$8*AC172
+2*CovMatrix!$M$4*CovMatrix!$M$9*AD172
+2*CovMatrix!$M$5*CovMatrix!$M$6*AF172
+2*CovMatrix!$M$5*CovMatrix!$M$7*AG172
+2*CovMatrix!$M$5*CovMatrix!$M$8*AH172
+2*CovMatrix!$M$5*CovMatrix!$M$9*AI172
+2*CovMatrix!$M$6*CovMatrix!$M$7*AK172
+2*CovMatrix!$M$6*CovMatrix!$M$8*AL172
+2*CovMatrix!$M$6*CovMatrix!$M$9*AM172
+2*CovMatrix!$M$7*CovMatrix!$M$8*AO172
+2*CovMatrix!$M$7*CovMatrix!$M$9*AP172
+2*CovMatrix!$M$8*CovMatrix!$M$9*AR172</f>
        <v>1.2101099453578972E-3</v>
      </c>
      <c r="AW172" s="17">
        <f t="shared" si="28"/>
        <v>3.4786634579359606E-2</v>
      </c>
      <c r="AX172" s="18">
        <f>Param_VaR!$B$7*EWMA!AW172*returns_pnl[[#This Row],[port_mv]]</f>
        <v>7294.8721287157259</v>
      </c>
      <c r="AY172" s="18">
        <f>returns_pnl[[#This Row],[daily_pnl_usd]]</f>
        <v>-1125.27</v>
      </c>
    </row>
    <row r="173" spans="1:51" x14ac:dyDescent="0.35">
      <c r="A173" s="7">
        <f>returns_pnl[[#This Row],[price_date]]</f>
        <v>45756</v>
      </c>
      <c r="B173" s="24">
        <f>returns_pnl[[#This Row],[portfolio_simple_return]]</f>
        <v>0.140554128</v>
      </c>
      <c r="C173" s="4">
        <f t="shared" si="29"/>
        <v>9.1171173835609908E-4</v>
      </c>
      <c r="D173" s="17">
        <f t="shared" si="26"/>
        <v>3.0194564715459952E-2</v>
      </c>
      <c r="E173" s="17">
        <f t="shared" si="27"/>
        <v>0.4793238550977168</v>
      </c>
      <c r="F173" s="25">
        <f>Rolling_Vol!D173</f>
        <v>0.4951711864444337</v>
      </c>
      <c r="Q173" s="7">
        <v>45756</v>
      </c>
      <c r="R173" s="25">
        <v>0.238204833</v>
      </c>
      <c r="S173" s="17">
        <v>0.186630776</v>
      </c>
      <c r="T173" s="17">
        <v>0.133843295</v>
      </c>
      <c r="U173" s="17">
        <v>3.7824960999999997E-2</v>
      </c>
      <c r="V173" s="17">
        <v>0.21846891900000001</v>
      </c>
      <c r="W173" s="17">
        <v>7.8372855000000005E-2</v>
      </c>
      <c r="X173" s="32"/>
      <c r="Y173" s="33">
        <f t="shared" si="30"/>
        <v>1.6480749728853179E-3</v>
      </c>
      <c r="Z173" s="33">
        <f t="shared" si="31"/>
        <v>9.6136726901554397E-4</v>
      </c>
      <c r="AA173" s="33">
        <f t="shared" si="32"/>
        <v>9.7793547102550168E-4</v>
      </c>
      <c r="AB173" s="33">
        <f t="shared" si="33"/>
        <v>6.2722617846332727E-4</v>
      </c>
      <c r="AC173" s="33">
        <f t="shared" si="34"/>
        <v>1.6698111914837492E-3</v>
      </c>
      <c r="AD173" s="33">
        <f t="shared" si="35"/>
        <v>5.820833511728594E-4</v>
      </c>
      <c r="AE173" s="33">
        <f t="shared" si="36"/>
        <v>1.7238489217565346E-3</v>
      </c>
      <c r="AF173" s="33">
        <f t="shared" si="37"/>
        <v>8.9063918603566597E-4</v>
      </c>
      <c r="AG173" s="33">
        <f t="shared" si="38"/>
        <v>3.8360784192413843E-4</v>
      </c>
      <c r="AH173" s="33">
        <f t="shared" si="39"/>
        <v>1.8250664275377452E-3</v>
      </c>
      <c r="AI173" s="33">
        <f t="shared" si="40"/>
        <v>3.0401394848424422E-4</v>
      </c>
      <c r="AJ173" s="33">
        <f t="shared" si="41"/>
        <v>9.3837789731650225E-4</v>
      </c>
      <c r="AK173" s="33">
        <f t="shared" si="42"/>
        <v>5.0680085810753898E-4</v>
      </c>
      <c r="AL173" s="33">
        <f t="shared" si="43"/>
        <v>1.3018322986588925E-3</v>
      </c>
      <c r="AM173" s="33">
        <f t="shared" si="44"/>
        <v>4.6214827619383116E-4</v>
      </c>
      <c r="AN173" s="33">
        <f t="shared" si="45"/>
        <v>5.9390373460451818E-4</v>
      </c>
      <c r="AO173" s="33">
        <f t="shared" si="46"/>
        <v>7.8088717469025951E-4</v>
      </c>
      <c r="AP173" s="33">
        <f t="shared" si="47"/>
        <v>3.8604791647028913E-4</v>
      </c>
      <c r="AQ173" s="33">
        <f t="shared" si="48"/>
        <v>3.0155346679633351E-3</v>
      </c>
      <c r="AR173" s="33">
        <f t="shared" si="49"/>
        <v>6.9317922179170776E-4</v>
      </c>
      <c r="AS173" s="55">
        <f>$G$2*AS172+(1-$G$2)*W172*W172</f>
        <v>4.8624760570218907E-4</v>
      </c>
      <c r="AT173" s="105"/>
      <c r="AU173" s="7">
        <v>45756</v>
      </c>
      <c r="AV173" s="4">
        <f>CovMatrix!$M$4^2*Y173
+CovMatrix!$M$5^2*AE173
+CovMatrix!$M$6^2*AJ173
+CovMatrix!$M$7^2*AN173
+CovMatrix!$M$8^2*AQ173
+CovMatrix!$M$9^2*AS173
+2*CovMatrix!$M$4*CovMatrix!$M$5*Z173
+2*CovMatrix!$M$4*CovMatrix!$M$6*AA173
+2*CovMatrix!$M$4*CovMatrix!$M$7*AB173
+2*CovMatrix!$M$4*CovMatrix!$M$8*AC173
+2*CovMatrix!$M$4*CovMatrix!$M$9*AD173
+2*CovMatrix!$M$5*CovMatrix!$M$6*AF173
+2*CovMatrix!$M$5*CovMatrix!$M$7*AG173
+2*CovMatrix!$M$5*CovMatrix!$M$8*AH173
+2*CovMatrix!$M$5*CovMatrix!$M$9*AI173
+2*CovMatrix!$M$6*CovMatrix!$M$7*AK173
+2*CovMatrix!$M$6*CovMatrix!$M$8*AL173
+2*CovMatrix!$M$6*CovMatrix!$M$9*AM173
+2*CovMatrix!$M$7*CovMatrix!$M$8*AO173
+2*CovMatrix!$M$7*CovMatrix!$M$9*AP173
+2*CovMatrix!$M$8*CovMatrix!$M$9*AR173</f>
        <v>1.1654727947988241E-3</v>
      </c>
      <c r="AW173" s="17">
        <f t="shared" si="28"/>
        <v>3.4139021585259645E-2</v>
      </c>
      <c r="AX173" s="18">
        <f>Param_VaR!$B$7*EWMA!AW173*returns_pnl[[#This Row],[port_mv]]</f>
        <v>8165.3017606703079</v>
      </c>
      <c r="AY173" s="18">
        <f>returns_pnl[[#This Row],[daily_pnl_usd]]</f>
        <v>12669.93</v>
      </c>
    </row>
    <row r="174" spans="1:51" x14ac:dyDescent="0.35">
      <c r="A174" s="7">
        <f>returns_pnl[[#This Row],[price_date]]</f>
        <v>45757</v>
      </c>
      <c r="B174" s="24">
        <f>returns_pnl[[#This Row],[portfolio_simple_return]]</f>
        <v>-6.6126111000000001E-2</v>
      </c>
      <c r="C174" s="4">
        <f t="shared" si="29"/>
        <v>2.042336807925157E-3</v>
      </c>
      <c r="D174" s="17">
        <f t="shared" si="26"/>
        <v>4.5192220657156883E-2</v>
      </c>
      <c r="E174" s="17">
        <f t="shared" si="27"/>
        <v>0.71740426232155863</v>
      </c>
      <c r="F174" s="25">
        <f>Rolling_Vol!D174</f>
        <v>0.5118113614470895</v>
      </c>
      <c r="Q174" s="7">
        <v>45757</v>
      </c>
      <c r="R174" s="25">
        <v>-8.4056174999999997E-2</v>
      </c>
      <c r="S174" s="17">
        <v>-6.9403187000000005E-2</v>
      </c>
      <c r="T174" s="17">
        <v>-5.8964781000000001E-2</v>
      </c>
      <c r="U174" s="17">
        <v>-4.3518064000000002E-2</v>
      </c>
      <c r="V174" s="17">
        <v>-0.13270997400000001</v>
      </c>
      <c r="W174" s="17">
        <v>-2.3523749E-2</v>
      </c>
      <c r="X174" s="32"/>
      <c r="Y174" s="33">
        <f t="shared" si="30"/>
        <v>4.9536830223856753E-3</v>
      </c>
      <c r="Z174" s="33">
        <f t="shared" si="31"/>
        <v>3.5710664026590384E-3</v>
      </c>
      <c r="AA174" s="33">
        <f t="shared" si="32"/>
        <v>2.8321865267826574E-3</v>
      </c>
      <c r="AB174" s="33">
        <f t="shared" si="33"/>
        <v>1.1301979188497189E-3</v>
      </c>
      <c r="AC174" s="33">
        <f t="shared" si="34"/>
        <v>4.6920436619598592E-3</v>
      </c>
      <c r="AD174" s="33">
        <f t="shared" si="35"/>
        <v>1.6672859203229818E-3</v>
      </c>
      <c r="AE174" s="33">
        <f t="shared" si="36"/>
        <v>3.7102807794728745E-3</v>
      </c>
      <c r="AF174" s="33">
        <f t="shared" si="37"/>
        <v>2.3359575153683422E-3</v>
      </c>
      <c r="AG174" s="33">
        <f t="shared" si="38"/>
        <v>7.8414948082467461E-4</v>
      </c>
      <c r="AH174" s="33">
        <f t="shared" si="39"/>
        <v>4.1619438749765508E-3</v>
      </c>
      <c r="AI174" s="33">
        <f t="shared" si="40"/>
        <v>1.1633803163343191E-3</v>
      </c>
      <c r="AJ174" s="33">
        <f t="shared" si="41"/>
        <v>1.9569168804649349E-3</v>
      </c>
      <c r="AK174" s="33">
        <f t="shared" si="42"/>
        <v>7.801498514302766E-4</v>
      </c>
      <c r="AL174" s="33">
        <f t="shared" si="43"/>
        <v>2.9781583591822472E-3</v>
      </c>
      <c r="AM174" s="33">
        <f t="shared" si="44"/>
        <v>1.0638002487276354E-3</v>
      </c>
      <c r="AN174" s="33">
        <f t="shared" si="45"/>
        <v>6.4411317100733837E-4</v>
      </c>
      <c r="AO174" s="33">
        <f t="shared" si="46"/>
        <v>1.2298486446620737E-3</v>
      </c>
      <c r="AP174" s="33">
        <f t="shared" si="47"/>
        <v>5.4075205251209128E-4</v>
      </c>
      <c r="AQ174" s="33">
        <f t="shared" si="48"/>
        <v>5.698322702027251E-3</v>
      </c>
      <c r="AR174" s="33">
        <f t="shared" si="49"/>
        <v>1.678910443131831E-3</v>
      </c>
      <c r="AS174" s="55">
        <f>$G$2*AS173+(1-$G$2)*W173*W173</f>
        <v>8.2561101341111962E-4</v>
      </c>
      <c r="AT174" s="105"/>
      <c r="AU174" s="7">
        <v>45757</v>
      </c>
      <c r="AV174" s="4">
        <f>CovMatrix!$M$4^2*Y174
+CovMatrix!$M$5^2*AE174
+CovMatrix!$M$6^2*AJ174
+CovMatrix!$M$7^2*AN174
+CovMatrix!$M$8^2*AQ174
+CovMatrix!$M$9^2*AS174
+2*CovMatrix!$M$4*CovMatrix!$M$5*Z174
+2*CovMatrix!$M$4*CovMatrix!$M$6*AA174
+2*CovMatrix!$M$4*CovMatrix!$M$7*AB174
+2*CovMatrix!$M$4*CovMatrix!$M$8*AC174
+2*CovMatrix!$M$4*CovMatrix!$M$9*AD174
+2*CovMatrix!$M$5*CovMatrix!$M$6*AF174
+2*CovMatrix!$M$5*CovMatrix!$M$7*AG174
+2*CovMatrix!$M$5*CovMatrix!$M$8*AH174
+2*CovMatrix!$M$5*CovMatrix!$M$9*AI174
+2*CovMatrix!$M$6*CovMatrix!$M$7*AK174
+2*CovMatrix!$M$6*CovMatrix!$M$8*AL174
+2*CovMatrix!$M$6*CovMatrix!$M$9*AM174
+2*CovMatrix!$M$7*CovMatrix!$M$8*AO174
+2*CovMatrix!$M$7*CovMatrix!$M$9*AP174
+2*CovMatrix!$M$8*CovMatrix!$M$9*AR174</f>
        <v>2.94707770423275E-3</v>
      </c>
      <c r="AW174" s="17">
        <f t="shared" si="28"/>
        <v>5.4286993877288414E-2</v>
      </c>
      <c r="AX174" s="18">
        <f>Param_VaR!$B$7*EWMA!AW174*returns_pnl[[#This Row],[port_mv]]</f>
        <v>12125.654665948245</v>
      </c>
      <c r="AY174" s="18">
        <f>returns_pnl[[#This Row],[daily_pnl_usd]]</f>
        <v>-6798.6</v>
      </c>
    </row>
    <row r="175" spans="1:51" x14ac:dyDescent="0.35">
      <c r="A175" s="7">
        <f>returns_pnl[[#This Row],[price_date]]</f>
        <v>45758</v>
      </c>
      <c r="B175" s="24">
        <f>returns_pnl[[#This Row],[portfolio_simple_return]]</f>
        <v>3.0064873999999998E-2</v>
      </c>
      <c r="C175" s="4">
        <f t="shared" si="29"/>
        <v>2.1821563528087069E-3</v>
      </c>
      <c r="D175" s="17">
        <f t="shared" si="26"/>
        <v>4.671355641362266E-2</v>
      </c>
      <c r="E175" s="17">
        <f t="shared" si="27"/>
        <v>0.74155471875499124</v>
      </c>
      <c r="F175" s="25">
        <f>Rolling_Vol!D175</f>
        <v>0.51443534248509382</v>
      </c>
      <c r="Q175" s="7">
        <v>45758</v>
      </c>
      <c r="R175" s="25">
        <v>5.2987599000000003E-2</v>
      </c>
      <c r="S175" s="17">
        <v>5.5948926000000003E-2</v>
      </c>
      <c r="T175" s="17">
        <v>1.717364E-2</v>
      </c>
      <c r="U175" s="17">
        <v>1.5952061E-2</v>
      </c>
      <c r="V175" s="17">
        <v>9.835445E-3</v>
      </c>
      <c r="W175" s="17">
        <v>2.7078648E-2</v>
      </c>
      <c r="X175" s="32"/>
      <c r="Y175" s="33">
        <f t="shared" si="30"/>
        <v>5.0803884743803726E-3</v>
      </c>
      <c r="Z175" s="33">
        <f t="shared" si="31"/>
        <v>3.7068284044212796E-3</v>
      </c>
      <c r="AA175" s="33">
        <f t="shared" si="32"/>
        <v>2.9596365722100583E-3</v>
      </c>
      <c r="AB175" s="33">
        <f t="shared" si="33"/>
        <v>1.281863763913448E-3</v>
      </c>
      <c r="AC175" s="33">
        <f t="shared" si="34"/>
        <v>5.0798266101696353E-3</v>
      </c>
      <c r="AD175" s="33">
        <f t="shared" si="35"/>
        <v>1.6858877468596072E-3</v>
      </c>
      <c r="AE175" s="33">
        <f t="shared" si="36"/>
        <v>3.7766720746499204E-3</v>
      </c>
      <c r="AF175" s="33">
        <f t="shared" si="37"/>
        <v>2.4413406877756647E-3</v>
      </c>
      <c r="AG175" s="33">
        <f t="shared" si="38"/>
        <v>9.1831805199539237E-4</v>
      </c>
      <c r="AH175" s="33">
        <f t="shared" si="39"/>
        <v>4.4648569510151864E-3</v>
      </c>
      <c r="AI175" s="33">
        <f t="shared" si="40"/>
        <v>1.1915348864015437E-3</v>
      </c>
      <c r="AJ175" s="33">
        <f t="shared" si="41"/>
        <v>2.0481125915397165E-3</v>
      </c>
      <c r="AK175" s="33">
        <f t="shared" si="42"/>
        <v>8.8730284714269906E-4</v>
      </c>
      <c r="AL175" s="33">
        <f t="shared" si="43"/>
        <v>3.2689817308368544E-3</v>
      </c>
      <c r="AM175" s="33">
        <f t="shared" si="44"/>
        <v>1.0831965962890156E-3</v>
      </c>
      <c r="AN175" s="33">
        <f t="shared" si="45"/>
        <v>7.1909569440538389E-4</v>
      </c>
      <c r="AO175" s="33">
        <f t="shared" si="46"/>
        <v>1.5025745945005697E-3</v>
      </c>
      <c r="AP175" s="33">
        <f t="shared" si="47"/>
        <v>5.6972941023148197E-4</v>
      </c>
      <c r="AQ175" s="33">
        <f t="shared" si="48"/>
        <v>6.4131395718504576E-3</v>
      </c>
      <c r="AR175" s="33">
        <f t="shared" si="49"/>
        <v>1.7654859836342728E-3</v>
      </c>
      <c r="AS175" s="55">
        <f>$G$2*AS174+(1-$G$2)*W174*W174</f>
        <v>8.0927635862735247E-4</v>
      </c>
      <c r="AT175" s="105"/>
      <c r="AU175" s="7">
        <v>45758</v>
      </c>
      <c r="AV175" s="4">
        <f>CovMatrix!$M$4^2*Y175
+CovMatrix!$M$5^2*AE175
+CovMatrix!$M$6^2*AJ175
+CovMatrix!$M$7^2*AN175
+CovMatrix!$M$8^2*AQ175
+CovMatrix!$M$9^2*AS175
+2*CovMatrix!$M$4*CovMatrix!$M$5*Z175
+2*CovMatrix!$M$4*CovMatrix!$M$6*AA175
+2*CovMatrix!$M$4*CovMatrix!$M$7*AB175
+2*CovMatrix!$M$4*CovMatrix!$M$8*AC175
+2*CovMatrix!$M$4*CovMatrix!$M$9*AD175
+2*CovMatrix!$M$5*CovMatrix!$M$6*AF175
+2*CovMatrix!$M$5*CovMatrix!$M$7*AG175
+2*CovMatrix!$M$5*CovMatrix!$M$8*AH175
+2*CovMatrix!$M$5*CovMatrix!$M$9*AI175
+2*CovMatrix!$M$6*CovMatrix!$M$7*AK175
+2*CovMatrix!$M$6*CovMatrix!$M$8*AL175
+2*CovMatrix!$M$6*CovMatrix!$M$9*AM175
+2*CovMatrix!$M$7*CovMatrix!$M$8*AO175
+2*CovMatrix!$M$7*CovMatrix!$M$9*AP175
+2*CovMatrix!$M$8*CovMatrix!$M$9*AR175</f>
        <v>3.1444754259080674E-3</v>
      </c>
      <c r="AW175" s="17">
        <f t="shared" si="28"/>
        <v>5.6075622385383002E-2</v>
      </c>
      <c r="AX175" s="18">
        <f>Param_VaR!$B$7*EWMA!AW175*returns_pnl[[#This Row],[port_mv]]</f>
        <v>12901.733958230741</v>
      </c>
      <c r="AY175" s="18">
        <f>returns_pnl[[#This Row],[daily_pnl_usd]]</f>
        <v>2886.65</v>
      </c>
    </row>
    <row r="176" spans="1:51" x14ac:dyDescent="0.35">
      <c r="A176" s="7">
        <f>returns_pnl[[#This Row],[price_date]]</f>
        <v>45761</v>
      </c>
      <c r="B176" s="24">
        <f>returns_pnl[[#This Row],[portfolio_simple_return]]</f>
        <v>2.7444700000000002E-3</v>
      </c>
      <c r="C176" s="4">
        <f t="shared" si="29"/>
        <v>2.1054607705583367E-3</v>
      </c>
      <c r="D176" s="17">
        <f t="shared" si="26"/>
        <v>4.5885300157657648E-2</v>
      </c>
      <c r="E176" s="17">
        <f t="shared" si="27"/>
        <v>0.72840655830428991</v>
      </c>
      <c r="F176" s="25">
        <f>Rolling_Vol!D176</f>
        <v>0.51431002378394353</v>
      </c>
      <c r="Q176" s="7">
        <v>45761</v>
      </c>
      <c r="R176" s="25">
        <v>1.1777302E-2</v>
      </c>
      <c r="S176" s="17">
        <v>-1.9676816999999999E-2</v>
      </c>
      <c r="T176" s="17">
        <v>1.6923506000000001E-2</v>
      </c>
      <c r="U176" s="17">
        <v>2.9955899000000001E-2</v>
      </c>
      <c r="V176" s="17">
        <v>-2.1165012E-2</v>
      </c>
      <c r="W176" s="17">
        <v>5.3389320000000002E-3</v>
      </c>
      <c r="X176" s="32"/>
      <c r="Y176" s="33">
        <f t="shared" si="30"/>
        <v>4.9440263047846383E-3</v>
      </c>
      <c r="Z176" s="33">
        <f t="shared" si="31"/>
        <v>3.6622946554781231E-3</v>
      </c>
      <c r="AA176" s="33">
        <f t="shared" si="32"/>
        <v>2.8366577748588761E-3</v>
      </c>
      <c r="AB176" s="33">
        <f t="shared" si="33"/>
        <v>1.2556676227681333E-3</v>
      </c>
      <c r="AC176" s="33">
        <f t="shared" si="34"/>
        <v>4.8063064104982497E-3</v>
      </c>
      <c r="AD176" s="33">
        <f t="shared" si="35"/>
        <v>1.6708244345491998E-3</v>
      </c>
      <c r="AE176" s="33">
        <f t="shared" si="36"/>
        <v>3.737888689404134E-3</v>
      </c>
      <c r="AF176" s="33">
        <f t="shared" si="37"/>
        <v>2.3525110493197634E-3</v>
      </c>
      <c r="AG176" s="33">
        <f t="shared" si="38"/>
        <v>9.1676900970185792E-4</v>
      </c>
      <c r="AH176" s="33">
        <f t="shared" si="39"/>
        <v>4.2299824890231997E-3</v>
      </c>
      <c r="AI176" s="33">
        <f t="shared" si="40"/>
        <v>1.210944069605374E-3</v>
      </c>
      <c r="AJ176" s="33">
        <f t="shared" si="41"/>
        <v>1.9429218706983095E-3</v>
      </c>
      <c r="AK176" s="33">
        <f t="shared" si="42"/>
        <v>8.5050197348645956E-4</v>
      </c>
      <c r="AL176" s="33">
        <f t="shared" si="43"/>
        <v>3.0829774504868308E-3</v>
      </c>
      <c r="AM176" s="33">
        <f t="shared" si="44"/>
        <v>1.0461071376579977E-3</v>
      </c>
      <c r="AN176" s="33">
        <f t="shared" si="45"/>
        <v>6.9121804774992419E-4</v>
      </c>
      <c r="AO176" s="33">
        <f t="shared" si="46"/>
        <v>1.4218338559466642E-3</v>
      </c>
      <c r="AP176" s="33">
        <f t="shared" si="47"/>
        <v>5.6146326029920472E-4</v>
      </c>
      <c r="AQ176" s="33">
        <f t="shared" si="48"/>
        <v>6.0341553562403109E-3</v>
      </c>
      <c r="AR176" s="33">
        <f t="shared" si="49"/>
        <v>1.6755366578009179E-3</v>
      </c>
      <c r="AS176" s="55">
        <f>$G$2*AS175+(1-$G$2)*W175*W175</f>
        <v>8.0471496776018557E-4</v>
      </c>
      <c r="AT176" s="105"/>
      <c r="AU176" s="7">
        <v>45761</v>
      </c>
      <c r="AV176" s="4">
        <f>CovMatrix!$M$4^2*Y176
+CovMatrix!$M$5^2*AE176
+CovMatrix!$M$6^2*AJ176
+CovMatrix!$M$7^2*AN176
+CovMatrix!$M$8^2*AQ176
+CovMatrix!$M$9^2*AS176
+2*CovMatrix!$M$4*CovMatrix!$M$5*Z176
+2*CovMatrix!$M$4*CovMatrix!$M$6*AA176
+2*CovMatrix!$M$4*CovMatrix!$M$7*AB176
+2*CovMatrix!$M$4*CovMatrix!$M$8*AC176
+2*CovMatrix!$M$4*CovMatrix!$M$9*AD176
+2*CovMatrix!$M$5*CovMatrix!$M$6*AF176
+2*CovMatrix!$M$5*CovMatrix!$M$7*AG176
+2*CovMatrix!$M$5*CovMatrix!$M$8*AH176
+2*CovMatrix!$M$5*CovMatrix!$M$9*AI176
+2*CovMatrix!$M$6*CovMatrix!$M$7*AK176
+2*CovMatrix!$M$6*CovMatrix!$M$8*AL176
+2*CovMatrix!$M$6*CovMatrix!$M$9*AM176
+2*CovMatrix!$M$7*CovMatrix!$M$8*AO176
+2*CovMatrix!$M$7*CovMatrix!$M$9*AP176
+2*CovMatrix!$M$8*CovMatrix!$M$9*AR176</f>
        <v>3.0243375669971807E-3</v>
      </c>
      <c r="AW176" s="17">
        <f t="shared" si="28"/>
        <v>5.4993977552066378E-2</v>
      </c>
      <c r="AX176" s="18">
        <f>Param_VaR!$B$7*EWMA!AW176*returns_pnl[[#This Row],[port_mv]]</f>
        <v>12687.597346896655</v>
      </c>
      <c r="AY176" s="18">
        <f>returns_pnl[[#This Row],[daily_pnl_usd]]</f>
        <v>271.43</v>
      </c>
    </row>
    <row r="177" spans="1:51" x14ac:dyDescent="0.35">
      <c r="A177" s="7">
        <f>returns_pnl[[#This Row],[price_date]]</f>
        <v>45762</v>
      </c>
      <c r="B177" s="24">
        <f>returns_pnl[[#This Row],[portfolio_simple_return]]</f>
        <v>7.1441450000000002E-3</v>
      </c>
      <c r="C177" s="4">
        <f t="shared" si="29"/>
        <v>1.9795850512596904E-3</v>
      </c>
      <c r="D177" s="17">
        <f t="shared" si="26"/>
        <v>4.4492528038533506E-2</v>
      </c>
      <c r="E177" s="17">
        <f t="shared" si="27"/>
        <v>0.70629698634316851</v>
      </c>
      <c r="F177" s="25">
        <f>Rolling_Vol!D177</f>
        <v>0.5121109809435922</v>
      </c>
      <c r="Q177" s="7">
        <v>45762</v>
      </c>
      <c r="R177" s="25">
        <v>8.3597879999999999E-3</v>
      </c>
      <c r="S177" s="17">
        <v>3.3079170000000001E-3</v>
      </c>
      <c r="T177" s="17">
        <v>9.7110189999999996E-3</v>
      </c>
      <c r="U177" s="17">
        <v>3.7515740000000001E-3</v>
      </c>
      <c r="V177" s="17">
        <v>2.0283198999999998E-2</v>
      </c>
      <c r="W177" s="17">
        <v>1.8795870000000001E-3</v>
      </c>
      <c r="X177" s="32"/>
      <c r="Y177" s="33">
        <f t="shared" si="30"/>
        <v>4.6557070170415125E-3</v>
      </c>
      <c r="Z177" s="33">
        <f t="shared" si="31"/>
        <v>3.4286525871769715E-3</v>
      </c>
      <c r="AA177" s="33">
        <f t="shared" si="32"/>
        <v>2.6784171028309922E-3</v>
      </c>
      <c r="AB177" s="33">
        <f t="shared" si="33"/>
        <v>1.2014955455543152E-3</v>
      </c>
      <c r="AC177" s="33">
        <f t="shared" si="34"/>
        <v>4.5029720215788967E-3</v>
      </c>
      <c r="AD177" s="33">
        <f t="shared" si="35"/>
        <v>1.5743476613475356E-3</v>
      </c>
      <c r="AE177" s="33">
        <f t="shared" si="36"/>
        <v>3.536845995674975E-3</v>
      </c>
      <c r="AF177" s="33">
        <f t="shared" si="37"/>
        <v>2.1913803425269536E-3</v>
      </c>
      <c r="AG177" s="33">
        <f t="shared" si="38"/>
        <v>8.2639666455813744E-4</v>
      </c>
      <c r="AH177" s="33">
        <f t="shared" si="39"/>
        <v>4.0011711437574152E-3</v>
      </c>
      <c r="AI177" s="33">
        <f t="shared" si="40"/>
        <v>1.1319842341526848E-3</v>
      </c>
      <c r="AJ177" s="33">
        <f t="shared" si="41"/>
        <v>1.8435308617763329E-3</v>
      </c>
      <c r="AK177" s="33">
        <f t="shared" si="42"/>
        <v>8.298893852649856E-4</v>
      </c>
      <c r="AL177" s="33">
        <f t="shared" si="43"/>
        <v>2.8765076310032964E-3</v>
      </c>
      <c r="AM177" s="33">
        <f t="shared" si="44"/>
        <v>9.8876191626265332E-4</v>
      </c>
      <c r="AN177" s="33">
        <f t="shared" si="45"/>
        <v>7.0358631797882087E-4</v>
      </c>
      <c r="AO177" s="33">
        <f t="shared" si="46"/>
        <v>1.298482806881517E-3</v>
      </c>
      <c r="AP177" s="33">
        <f t="shared" si="47"/>
        <v>5.3737141514684456E-4</v>
      </c>
      <c r="AQ177" s="33">
        <f t="shared" si="48"/>
        <v>5.6989834988435007E-3</v>
      </c>
      <c r="AR177" s="33">
        <f t="shared" si="49"/>
        <v>1.5682245447420319E-3</v>
      </c>
      <c r="AS177" s="55">
        <f>$G$2*AS176+(1-$G$2)*W176*W176</f>
        <v>7.5814232138861175E-4</v>
      </c>
      <c r="AT177" s="105"/>
      <c r="AU177" s="7">
        <v>45762</v>
      </c>
      <c r="AV177" s="4">
        <f>CovMatrix!$M$4^2*Y177
+CovMatrix!$M$5^2*AE177
+CovMatrix!$M$6^2*AJ177
+CovMatrix!$M$7^2*AN177
+CovMatrix!$M$8^2*AQ177
+CovMatrix!$M$9^2*AS177
+2*CovMatrix!$M$4*CovMatrix!$M$5*Z177
+2*CovMatrix!$M$4*CovMatrix!$M$6*AA177
+2*CovMatrix!$M$4*CovMatrix!$M$7*AB177
+2*CovMatrix!$M$4*CovMatrix!$M$8*AC177
+2*CovMatrix!$M$4*CovMatrix!$M$9*AD177
+2*CovMatrix!$M$5*CovMatrix!$M$6*AF177
+2*CovMatrix!$M$5*CovMatrix!$M$7*AG177
+2*CovMatrix!$M$5*CovMatrix!$M$8*AH177
+2*CovMatrix!$M$5*CovMatrix!$M$9*AI177
+2*CovMatrix!$M$6*CovMatrix!$M$7*AK177
+2*CovMatrix!$M$6*CovMatrix!$M$8*AL177
+2*CovMatrix!$M$6*CovMatrix!$M$9*AM177
+2*CovMatrix!$M$7*CovMatrix!$M$8*AO177
+2*CovMatrix!$M$7*CovMatrix!$M$9*AP177
+2*CovMatrix!$M$8*CovMatrix!$M$9*AR177</f>
        <v>2.8428775609627608E-3</v>
      </c>
      <c r="AW177" s="17">
        <f t="shared" si="28"/>
        <v>5.3318641777175463E-2</v>
      </c>
      <c r="AX177" s="18">
        <f>Param_VaR!$B$7*EWMA!AW177*returns_pnl[[#This Row],[port_mv]]</f>
        <v>12388.963272813866</v>
      </c>
      <c r="AY177" s="18">
        <f>returns_pnl[[#This Row],[daily_pnl_usd]]</f>
        <v>708.5</v>
      </c>
    </row>
    <row r="178" spans="1:51" x14ac:dyDescent="0.35">
      <c r="A178" s="7">
        <f>returns_pnl[[#This Row],[price_date]]</f>
        <v>45763</v>
      </c>
      <c r="B178" s="24">
        <f>returns_pnl[[#This Row],[portfolio_simple_return]]</f>
        <v>-2.8015445E-2</v>
      </c>
      <c r="C178" s="4">
        <f t="shared" si="29"/>
        <v>1.8638722766509703E-3</v>
      </c>
      <c r="D178" s="17">
        <f t="shared" si="26"/>
        <v>4.317258709703381E-2</v>
      </c>
      <c r="E178" s="17">
        <f t="shared" si="27"/>
        <v>0.68534357348416464</v>
      </c>
      <c r="F178" s="25">
        <f>Rolling_Vol!D178</f>
        <v>0.51377776900444272</v>
      </c>
      <c r="Q178" s="7">
        <v>45763</v>
      </c>
      <c r="R178" s="25">
        <v>-7.3459964000000003E-2</v>
      </c>
      <c r="S178" s="17">
        <v>-2.4252585E-2</v>
      </c>
      <c r="T178" s="17">
        <v>-1.9157682999999998E-2</v>
      </c>
      <c r="U178" s="17">
        <v>-2.9424972000000001E-2</v>
      </c>
      <c r="V178" s="17">
        <v>-2.6069017E-2</v>
      </c>
      <c r="W178" s="17">
        <v>-1.3340876999999999E-2</v>
      </c>
      <c r="X178" s="32"/>
      <c r="Y178" s="33">
        <f t="shared" si="30"/>
        <v>4.3805577593433176E-3</v>
      </c>
      <c r="Z178" s="33">
        <f t="shared" si="31"/>
        <v>3.2245926410368487E-3</v>
      </c>
      <c r="AA178" s="33">
        <f t="shared" si="32"/>
        <v>2.5225830002673709E-3</v>
      </c>
      <c r="AB178" s="33">
        <f t="shared" si="33"/>
        <v>1.1312875546194349E-3</v>
      </c>
      <c r="AC178" s="33">
        <f t="shared" si="34"/>
        <v>4.2429674949002712E-3</v>
      </c>
      <c r="AD178" s="33">
        <f t="shared" si="35"/>
        <v>1.4808295785975365E-3</v>
      </c>
      <c r="AE178" s="33">
        <f t="shared" si="36"/>
        <v>3.3252917748272095E-3</v>
      </c>
      <c r="AF178" s="33">
        <f t="shared" si="37"/>
        <v>2.0618249166655818E-3</v>
      </c>
      <c r="AG178" s="33">
        <f t="shared" si="38"/>
        <v>7.7755745840933069E-4</v>
      </c>
      <c r="AH178" s="33">
        <f t="shared" si="39"/>
        <v>3.7651265834591592E-3</v>
      </c>
      <c r="AI178" s="33">
        <f t="shared" si="40"/>
        <v>1.0644382311709403E-3</v>
      </c>
      <c r="AJ178" s="33">
        <f t="shared" si="41"/>
        <v>1.7385772434708544E-3</v>
      </c>
      <c r="AK178" s="33">
        <f t="shared" si="42"/>
        <v>7.8228191853272082E-4</v>
      </c>
      <c r="AL178" s="33">
        <f t="shared" si="43"/>
        <v>2.7157354049952855E-3</v>
      </c>
      <c r="AM178" s="33">
        <f t="shared" si="44"/>
        <v>9.305313635910433E-4</v>
      </c>
      <c r="AN178" s="33">
        <f t="shared" si="45"/>
        <v>6.622155973487402E-4</v>
      </c>
      <c r="AO178" s="33">
        <f t="shared" si="46"/>
        <v>1.2251394737889394E-3</v>
      </c>
      <c r="AP178" s="33">
        <f t="shared" si="47"/>
        <v>5.0555221482123018E-4</v>
      </c>
      <c r="AQ178" s="33">
        <f t="shared" si="48"/>
        <v>5.3817289786133064E-3</v>
      </c>
      <c r="AR178" s="33">
        <f t="shared" si="49"/>
        <v>1.4764185142870387E-3</v>
      </c>
      <c r="AS178" s="55">
        <f>$G$2*AS177+(1-$G$2)*W177*W177</f>
        <v>7.1286575294272913E-4</v>
      </c>
      <c r="AT178" s="105"/>
      <c r="AU178" s="7">
        <v>45763</v>
      </c>
      <c r="AV178" s="4">
        <f>CovMatrix!$M$4^2*Y178
+CovMatrix!$M$5^2*AE178
+CovMatrix!$M$6^2*AJ178
+CovMatrix!$M$7^2*AN178
+CovMatrix!$M$8^2*AQ178
+CovMatrix!$M$9^2*AS178
+2*CovMatrix!$M$4*CovMatrix!$M$5*Z178
+2*CovMatrix!$M$4*CovMatrix!$M$6*AA178
+2*CovMatrix!$M$4*CovMatrix!$M$7*AB178
+2*CovMatrix!$M$4*CovMatrix!$M$8*AC178
+2*CovMatrix!$M$4*CovMatrix!$M$9*AD178
+2*CovMatrix!$M$5*CovMatrix!$M$6*AF178
+2*CovMatrix!$M$5*CovMatrix!$M$7*AG178
+2*CovMatrix!$M$5*CovMatrix!$M$8*AH178
+2*CovMatrix!$M$5*CovMatrix!$M$9*AI178
+2*CovMatrix!$M$6*CovMatrix!$M$7*AK178
+2*CovMatrix!$M$6*CovMatrix!$M$8*AL178
+2*CovMatrix!$M$6*CovMatrix!$M$9*AM178
+2*CovMatrix!$M$7*CovMatrix!$M$8*AO178
+2*CovMatrix!$M$7*CovMatrix!$M$9*AP178
+2*CovMatrix!$M$8*CovMatrix!$M$9*AR178</f>
        <v>2.6771701911045432E-3</v>
      </c>
      <c r="AW178" s="17">
        <f t="shared" si="28"/>
        <v>5.1741377939754786E-2</v>
      </c>
      <c r="AX178" s="18">
        <f>Param_VaR!$B$7*EWMA!AW178*returns_pnl[[#This Row],[port_mv]]</f>
        <v>11685.65989050041</v>
      </c>
      <c r="AY178" s="18">
        <f>returns_pnl[[#This Row],[daily_pnl_usd]]</f>
        <v>-2798.2</v>
      </c>
    </row>
    <row r="179" spans="1:51" x14ac:dyDescent="0.35">
      <c r="A179" s="7">
        <f>returns_pnl[[#This Row],[price_date]]</f>
        <v>45764</v>
      </c>
      <c r="B179" s="24">
        <f>returns_pnl[[#This Row],[portfolio_simple_return]]</f>
        <v>1.3551887E-2</v>
      </c>
      <c r="C179" s="4">
        <f t="shared" si="29"/>
        <v>1.7991318495647933E-3</v>
      </c>
      <c r="D179" s="17">
        <f t="shared" si="26"/>
        <v>4.2416174386250269E-2</v>
      </c>
      <c r="E179" s="17">
        <f t="shared" si="27"/>
        <v>0.67333589395659577</v>
      </c>
      <c r="F179" s="25">
        <f>Rolling_Vol!D179</f>
        <v>0.51440847538919521</v>
      </c>
      <c r="Q179" s="7">
        <v>45764</v>
      </c>
      <c r="R179" s="25">
        <v>-8.9477859999999992E-3</v>
      </c>
      <c r="S179" s="17">
        <v>-2.0731916999999999E-2</v>
      </c>
      <c r="T179" s="17">
        <v>-6.3656490000000001E-3</v>
      </c>
      <c r="U179" s="17">
        <v>0.14295822599999999</v>
      </c>
      <c r="V179" s="17">
        <v>-4.4290390000000001E-3</v>
      </c>
      <c r="W179" s="17">
        <v>-5.1911989999999996E-3</v>
      </c>
      <c r="X179" s="32"/>
      <c r="Y179" s="33">
        <f t="shared" si="30"/>
        <v>4.4415062724355962E-3</v>
      </c>
      <c r="Z179" s="33">
        <f t="shared" si="31"/>
        <v>3.1380127238350539E-3</v>
      </c>
      <c r="AA179" s="33">
        <f t="shared" si="32"/>
        <v>2.4556673824615333E-3</v>
      </c>
      <c r="AB179" s="33">
        <f t="shared" si="33"/>
        <v>1.1931037443715293E-3</v>
      </c>
      <c r="AC179" s="33">
        <f t="shared" si="34"/>
        <v>4.1032911882263783E-3</v>
      </c>
      <c r="AD179" s="33">
        <f t="shared" si="35"/>
        <v>1.45078102453059E-3</v>
      </c>
      <c r="AE179" s="33">
        <f t="shared" si="36"/>
        <v>3.1610655410885106E-3</v>
      </c>
      <c r="AF179" s="33">
        <f t="shared" si="37"/>
        <v>1.9659928217872803E-3</v>
      </c>
      <c r="AG179" s="33">
        <f t="shared" si="38"/>
        <v>7.7372190897792798E-4</v>
      </c>
      <c r="AH179" s="33">
        <f t="shared" si="39"/>
        <v>3.5771534514911461E-3</v>
      </c>
      <c r="AI179" s="33">
        <f t="shared" si="40"/>
        <v>1.0199849825057064E-3</v>
      </c>
      <c r="AJ179" s="33">
        <f t="shared" si="41"/>
        <v>1.6562836179383122E-3</v>
      </c>
      <c r="AK179" s="33">
        <f t="shared" si="42"/>
        <v>7.6916786057235011E-4</v>
      </c>
      <c r="AL179" s="33">
        <f t="shared" si="43"/>
        <v>2.5827565985240249E-3</v>
      </c>
      <c r="AM179" s="33">
        <f t="shared" si="44"/>
        <v>8.9003429932606008E-4</v>
      </c>
      <c r="AN179" s="33">
        <f t="shared" si="45"/>
        <v>6.7443240013986285E-4</v>
      </c>
      <c r="AO179" s="33">
        <f t="shared" si="46"/>
        <v>1.1976559110791543E-3</v>
      </c>
      <c r="AP179" s="33">
        <f t="shared" si="47"/>
        <v>4.9877237786278303E-4</v>
      </c>
      <c r="AQ179" s="33">
        <f t="shared" si="48"/>
        <v>5.0996008587372845E-3</v>
      </c>
      <c r="AR179" s="33">
        <f t="shared" si="49"/>
        <v>1.4087004163882907E-3</v>
      </c>
      <c r="AS179" s="55">
        <f>$G$2*AS178+(1-$G$2)*W178*W178</f>
        <v>6.8077254771391313E-4</v>
      </c>
      <c r="AT179" s="105"/>
      <c r="AU179" s="7">
        <v>45764</v>
      </c>
      <c r="AV179" s="4">
        <f>CovMatrix!$M$4^2*Y179
+CovMatrix!$M$5^2*AE179
+CovMatrix!$M$6^2*AJ179
+CovMatrix!$M$7^2*AN179
+CovMatrix!$M$8^2*AQ179
+CovMatrix!$M$9^2*AS179
+2*CovMatrix!$M$4*CovMatrix!$M$5*Z179
+2*CovMatrix!$M$4*CovMatrix!$M$6*AA179
+2*CovMatrix!$M$4*CovMatrix!$M$7*AB179
+2*CovMatrix!$M$4*CovMatrix!$M$8*AC179
+2*CovMatrix!$M$4*CovMatrix!$M$9*AD179
+2*CovMatrix!$M$5*CovMatrix!$M$6*AF179
+2*CovMatrix!$M$5*CovMatrix!$M$7*AG179
+2*CovMatrix!$M$5*CovMatrix!$M$8*AH179
+2*CovMatrix!$M$5*CovMatrix!$M$9*AI179
+2*CovMatrix!$M$6*CovMatrix!$M$7*AK179
+2*CovMatrix!$M$6*CovMatrix!$M$8*AL179
+2*CovMatrix!$M$6*CovMatrix!$M$9*AM179
+2*CovMatrix!$M$7*CovMatrix!$M$8*AO179
+2*CovMatrix!$M$7*CovMatrix!$M$9*AP179
+2*CovMatrix!$M$8*CovMatrix!$M$9*AR179</f>
        <v>2.5979552741094911E-3</v>
      </c>
      <c r="AW179" s="17">
        <f t="shared" si="28"/>
        <v>5.0970141005391489E-2</v>
      </c>
      <c r="AX179" s="18">
        <f>Param_VaR!$B$7*EWMA!AW179*returns_pnl[[#This Row],[port_mv]]</f>
        <v>11667.480221718719</v>
      </c>
      <c r="AY179" s="18">
        <f>returns_pnl[[#This Row],[daily_pnl_usd]]</f>
        <v>1315.65</v>
      </c>
    </row>
    <row r="180" spans="1:51" x14ac:dyDescent="0.35">
      <c r="A180" s="7">
        <f>returns_pnl[[#This Row],[price_date]]</f>
        <v>45768</v>
      </c>
      <c r="B180" s="24">
        <f>returns_pnl[[#This Row],[portfolio_simple_return]]</f>
        <v>-3.0738306E-2</v>
      </c>
      <c r="C180" s="4">
        <f t="shared" si="29"/>
        <v>1.7022031570665518E-3</v>
      </c>
      <c r="D180" s="17">
        <f t="shared" si="26"/>
        <v>4.1257764809385297E-2</v>
      </c>
      <c r="E180" s="17">
        <f t="shared" si="27"/>
        <v>0.65494671201615406</v>
      </c>
      <c r="F180" s="25">
        <f>Rolling_Vol!D180</f>
        <v>0.51667619740980997</v>
      </c>
      <c r="Q180" s="7">
        <v>45768</v>
      </c>
      <c r="R180" s="25">
        <v>-2.2171428999999999E-2</v>
      </c>
      <c r="S180" s="17">
        <v>-2.7954850999999999E-2</v>
      </c>
      <c r="T180" s="17">
        <v>-3.5016513999999999E-2</v>
      </c>
      <c r="U180" s="17">
        <v>-2.6120291E-2</v>
      </c>
      <c r="V180" s="17">
        <v>-4.4874274999999998E-2</v>
      </c>
      <c r="W180" s="17">
        <v>-2.8852280000000001E-2</v>
      </c>
      <c r="X180" s="32"/>
      <c r="Y180" s="33">
        <f t="shared" si="30"/>
        <v>4.1798196685475684E-3</v>
      </c>
      <c r="Z180" s="33">
        <f t="shared" si="31"/>
        <v>2.9608622458060963E-3</v>
      </c>
      <c r="AA180" s="33">
        <f t="shared" si="32"/>
        <v>2.311744847414028E-3</v>
      </c>
      <c r="AB180" s="33">
        <f t="shared" si="33"/>
        <v>1.0447679429179792E-3</v>
      </c>
      <c r="AC180" s="33">
        <f t="shared" si="34"/>
        <v>3.8594715225222548E-3</v>
      </c>
      <c r="AD180" s="33">
        <f t="shared" si="35"/>
        <v>1.3665211473228795E-3</v>
      </c>
      <c r="AE180" s="33">
        <f t="shared" si="36"/>
        <v>2.997190351572893E-3</v>
      </c>
      <c r="AF180" s="33">
        <f t="shared" si="37"/>
        <v>1.8559515788831914E-3</v>
      </c>
      <c r="AG180" s="33">
        <f t="shared" si="38"/>
        <v>5.4947070988529772E-4</v>
      </c>
      <c r="AH180" s="33">
        <f t="shared" si="39"/>
        <v>3.3680335925379431E-3</v>
      </c>
      <c r="AI180" s="33">
        <f t="shared" si="40"/>
        <v>9.6524329396327295E-4</v>
      </c>
      <c r="AJ180" s="33">
        <f t="shared" si="41"/>
        <v>1.5593378900934855E-3</v>
      </c>
      <c r="AK180" s="33">
        <f t="shared" si="42"/>
        <v>6.6841647563528855E-4</v>
      </c>
      <c r="AL180" s="33">
        <f t="shared" si="43"/>
        <v>2.429482825073462E-3</v>
      </c>
      <c r="AM180" s="33">
        <f t="shared" si="44"/>
        <v>8.3861496240988551E-4</v>
      </c>
      <c r="AN180" s="33">
        <f t="shared" si="45"/>
        <v>1.8601897189954965E-3</v>
      </c>
      <c r="AO180" s="33">
        <f t="shared" si="46"/>
        <v>1.0878065029149163E-3</v>
      </c>
      <c r="AP180" s="33">
        <f t="shared" si="47"/>
        <v>4.2431855919983756E-4</v>
      </c>
      <c r="AQ180" s="33">
        <f t="shared" si="48"/>
        <v>4.7948017904008581E-3</v>
      </c>
      <c r="AR180" s="33">
        <f t="shared" si="49"/>
        <v>1.3255579127746588E-3</v>
      </c>
      <c r="AS180" s="55">
        <f>$G$2*AS179+(1-$G$2)*W179*W179</f>
        <v>6.4154310767453439E-4</v>
      </c>
      <c r="AT180" s="105"/>
      <c r="AU180" s="7">
        <v>45768</v>
      </c>
      <c r="AV180" s="4">
        <f>CovMatrix!$M$4^2*Y180
+CovMatrix!$M$5^2*AE180
+CovMatrix!$M$6^2*AJ180
+CovMatrix!$M$7^2*AN180
+CovMatrix!$M$8^2*AQ180
+CovMatrix!$M$9^2*AS180
+2*CovMatrix!$M$4*CovMatrix!$M$5*Z180
+2*CovMatrix!$M$4*CovMatrix!$M$6*AA180
+2*CovMatrix!$M$4*CovMatrix!$M$7*AB180
+2*CovMatrix!$M$4*CovMatrix!$M$8*AC180
+2*CovMatrix!$M$4*CovMatrix!$M$9*AD180
+2*CovMatrix!$M$5*CovMatrix!$M$6*AF180
+2*CovMatrix!$M$5*CovMatrix!$M$7*AG180
+2*CovMatrix!$M$5*CovMatrix!$M$8*AH180
+2*CovMatrix!$M$5*CovMatrix!$M$9*AI180
+2*CovMatrix!$M$6*CovMatrix!$M$7*AK180
+2*CovMatrix!$M$6*CovMatrix!$M$8*AL180
+2*CovMatrix!$M$6*CovMatrix!$M$9*AM180
+2*CovMatrix!$M$7*CovMatrix!$M$8*AO180
+2*CovMatrix!$M$7*CovMatrix!$M$9*AP180
+2*CovMatrix!$M$8*CovMatrix!$M$9*AR180</f>
        <v>2.4443067339857357E-3</v>
      </c>
      <c r="AW180" s="17">
        <f t="shared" si="28"/>
        <v>4.9439930562104717E-2</v>
      </c>
      <c r="AX180" s="18">
        <f>Param_VaR!$B$7*EWMA!AW180*returns_pnl[[#This Row],[port_mv]]</f>
        <v>10969.330955811387</v>
      </c>
      <c r="AY180" s="18">
        <f>returns_pnl[[#This Row],[daily_pnl_usd]]</f>
        <v>-3024.59</v>
      </c>
    </row>
    <row r="181" spans="1:51" x14ac:dyDescent="0.35">
      <c r="A181" s="7">
        <f>returns_pnl[[#This Row],[price_date]]</f>
        <v>45769</v>
      </c>
      <c r="B181" s="24">
        <f>returns_pnl[[#This Row],[portfolio_simple_return]]</f>
        <v>2.4772505E-2</v>
      </c>
      <c r="C181" s="4">
        <f t="shared" si="29"/>
        <v>1.6567615749875368E-3</v>
      </c>
      <c r="D181" s="17">
        <f t="shared" si="26"/>
        <v>4.0703336165326016E-2</v>
      </c>
      <c r="E181" s="17">
        <f t="shared" si="27"/>
        <v>0.64614543014468451</v>
      </c>
      <c r="F181" s="25">
        <f>Rolling_Vol!D181</f>
        <v>0.52016140814458223</v>
      </c>
      <c r="Q181" s="7">
        <v>45769</v>
      </c>
      <c r="R181" s="25">
        <v>8.1813930000000003E-3</v>
      </c>
      <c r="S181" s="17">
        <v>2.0275555000000001E-2</v>
      </c>
      <c r="T181" s="17">
        <v>4.0864294000000002E-2</v>
      </c>
      <c r="U181" s="17">
        <v>1.1637857E-2</v>
      </c>
      <c r="V181" s="17">
        <v>2.5111380999999999E-2</v>
      </c>
      <c r="W181" s="17">
        <v>3.5301468000000003E-2</v>
      </c>
      <c r="X181" s="32"/>
      <c r="Y181" s="33">
        <f t="shared" si="30"/>
        <v>3.9585248242688361E-3</v>
      </c>
      <c r="Z181" s="33">
        <f t="shared" si="31"/>
        <v>2.8203984507068551E-3</v>
      </c>
      <c r="AA181" s="33">
        <f t="shared" si="32"/>
        <v>2.2196221258078967E-3</v>
      </c>
      <c r="AB181" s="33">
        <f t="shared" si="33"/>
        <v>1.0168293169848506E-3</v>
      </c>
      <c r="AC181" s="33">
        <f t="shared" si="34"/>
        <v>3.6875988392962578E-3</v>
      </c>
      <c r="AD181" s="33">
        <f t="shared" si="35"/>
        <v>1.3229116551339939E-3</v>
      </c>
      <c r="AE181" s="33">
        <f t="shared" si="36"/>
        <v>2.8642473521444511E-3</v>
      </c>
      <c r="AF181" s="33">
        <f t="shared" si="37"/>
        <v>1.8033273700347647E-3</v>
      </c>
      <c r="AG181" s="33">
        <f t="shared" si="38"/>
        <v>5.6031379787107834E-4</v>
      </c>
      <c r="AH181" s="33">
        <f t="shared" si="39"/>
        <v>3.2412187972671478E-3</v>
      </c>
      <c r="AI181" s="33">
        <f t="shared" si="40"/>
        <v>9.5572236763009335E-4</v>
      </c>
      <c r="AJ181" s="33">
        <f t="shared" si="41"/>
        <v>1.5393469918506082E-3</v>
      </c>
      <c r="AK181" s="33">
        <f t="shared" si="42"/>
        <v>6.8318997922630568E-4</v>
      </c>
      <c r="AL181" s="33">
        <f t="shared" si="43"/>
        <v>2.377994296295695E-3</v>
      </c>
      <c r="AM181" s="33">
        <f t="shared" si="44"/>
        <v>8.4891644065840757E-4</v>
      </c>
      <c r="AN181" s="33">
        <f t="shared" si="45"/>
        <v>1.7895145119712474E-3</v>
      </c>
      <c r="AO181" s="33">
        <f t="shared" si="46"/>
        <v>1.0928658600248629E-3</v>
      </c>
      <c r="AP181" s="33">
        <f t="shared" si="47"/>
        <v>4.4407724262465612E-4</v>
      </c>
      <c r="AQ181" s="33">
        <f t="shared" si="48"/>
        <v>4.6279357163833438E-3</v>
      </c>
      <c r="AR181" s="33">
        <f t="shared" si="49"/>
        <v>1.3237079468339994E-3</v>
      </c>
      <c r="AS181" s="55">
        <f>$G$2*AS180+(1-$G$2)*W180*W180</f>
        <v>6.529977648859663E-4</v>
      </c>
      <c r="AT181" s="105"/>
      <c r="AU181" s="7">
        <v>45769</v>
      </c>
      <c r="AV181" s="4">
        <f>CovMatrix!$M$4^2*Y181
+CovMatrix!$M$5^2*AE181
+CovMatrix!$M$6^2*AJ181
+CovMatrix!$M$7^2*AN181
+CovMatrix!$M$8^2*AQ181
+CovMatrix!$M$9^2*AS181
+2*CovMatrix!$M$4*CovMatrix!$M$5*Z181
+2*CovMatrix!$M$4*CovMatrix!$M$6*AA181
+2*CovMatrix!$M$4*CovMatrix!$M$7*AB181
+2*CovMatrix!$M$4*CovMatrix!$M$8*AC181
+2*CovMatrix!$M$4*CovMatrix!$M$9*AD181
+2*CovMatrix!$M$5*CovMatrix!$M$6*AF181
+2*CovMatrix!$M$5*CovMatrix!$M$7*AG181
+2*CovMatrix!$M$5*CovMatrix!$M$8*AH181
+2*CovMatrix!$M$5*CovMatrix!$M$9*AI181
+2*CovMatrix!$M$6*CovMatrix!$M$7*AK181
+2*CovMatrix!$M$6*CovMatrix!$M$8*AL181
+2*CovMatrix!$M$6*CovMatrix!$M$9*AM181
+2*CovMatrix!$M$7*CovMatrix!$M$8*AO181
+2*CovMatrix!$M$7*CovMatrix!$M$9*AP181
+2*CovMatrix!$M$8*CovMatrix!$M$9*AR181</f>
        <v>2.3545104334094097E-3</v>
      </c>
      <c r="AW181" s="17">
        <f t="shared" si="28"/>
        <v>4.8523297841443234E-2</v>
      </c>
      <c r="AX181" s="18">
        <f>Param_VaR!$B$7*EWMA!AW181*returns_pnl[[#This Row],[port_mv]]</f>
        <v>11032.655615103335</v>
      </c>
      <c r="AY181" s="18">
        <f>returns_pnl[[#This Row],[daily_pnl_usd]]</f>
        <v>2362.64</v>
      </c>
    </row>
    <row r="182" spans="1:51" x14ac:dyDescent="0.35">
      <c r="A182" s="7">
        <f>returns_pnl[[#This Row],[price_date]]</f>
        <v>45770</v>
      </c>
      <c r="B182" s="24">
        <f>returns_pnl[[#This Row],[portfolio_simple_return]]</f>
        <v>2.9899078999999999E-2</v>
      </c>
      <c r="C182" s="4">
        <f t="shared" si="29"/>
        <v>1.5941765007267861E-3</v>
      </c>
      <c r="D182" s="17">
        <f t="shared" si="26"/>
        <v>3.9927139901660698E-2</v>
      </c>
      <c r="E182" s="17">
        <f t="shared" si="27"/>
        <v>0.63382369645126879</v>
      </c>
      <c r="F182" s="25">
        <f>Rolling_Vol!D182</f>
        <v>0.49575990147040006</v>
      </c>
      <c r="Q182" s="7">
        <v>45770</v>
      </c>
      <c r="R182" s="25">
        <v>4.7878507000000001E-2</v>
      </c>
      <c r="S182" s="17">
        <v>4.3224436999999997E-2</v>
      </c>
      <c r="T182" s="17">
        <v>3.0583947E-2</v>
      </c>
      <c r="U182" s="17">
        <v>2.2717940000000002E-3</v>
      </c>
      <c r="V182" s="17">
        <v>6.2228367999999999E-2</v>
      </c>
      <c r="W182" s="17">
        <v>8.9619799999999996E-3</v>
      </c>
      <c r="X182" s="32"/>
      <c r="Y182" s="33">
        <f t="shared" si="30"/>
        <v>3.7250294462979326E-3</v>
      </c>
      <c r="Z182" s="33">
        <f t="shared" si="31"/>
        <v>2.6611274806893309E-3</v>
      </c>
      <c r="AA182" s="33">
        <f t="shared" si="32"/>
        <v>2.1065044091923154E-3</v>
      </c>
      <c r="AB182" s="33">
        <f t="shared" si="33"/>
        <v>9.6153239087344762E-4</v>
      </c>
      <c r="AC182" s="33">
        <f t="shared" si="34"/>
        <v>3.4786696735425063E-3</v>
      </c>
      <c r="AD182" s="33">
        <f t="shared" si="35"/>
        <v>1.2608658668170497E-3</v>
      </c>
      <c r="AE182" s="33">
        <f t="shared" si="36"/>
        <v>2.7170583988492653E-3</v>
      </c>
      <c r="AF182" s="33">
        <f t="shared" si="37"/>
        <v>1.744840502264669E-3</v>
      </c>
      <c r="AG182" s="33">
        <f t="shared" si="38"/>
        <v>5.4085281057995177E-4</v>
      </c>
      <c r="AH182" s="33">
        <f t="shared" si="39"/>
        <v>3.0772945006266061E-3</v>
      </c>
      <c r="AI182" s="33">
        <f t="shared" si="40"/>
        <v>9.4132443693317215E-4</v>
      </c>
      <c r="AJ182" s="33">
        <f t="shared" si="41"/>
        <v>1.5471796037866779E-3</v>
      </c>
      <c r="AK182" s="33">
        <f t="shared" si="42"/>
        <v>6.7073294907140475E-4</v>
      </c>
      <c r="AL182" s="33">
        <f t="shared" si="43"/>
        <v>2.2968841698737543E-3</v>
      </c>
      <c r="AM182" s="33">
        <f t="shared" si="44"/>
        <v>8.8453562823791871E-4</v>
      </c>
      <c r="AN182" s="33">
        <f t="shared" si="45"/>
        <v>1.6902700241861195E-3</v>
      </c>
      <c r="AO182" s="33">
        <f t="shared" si="46"/>
        <v>1.0448284680924021E-3</v>
      </c>
      <c r="AP182" s="33">
        <f t="shared" si="47"/>
        <v>4.420826142556213E-4</v>
      </c>
      <c r="AQ182" s="33">
        <f t="shared" si="48"/>
        <v>4.3880944607439729E-3</v>
      </c>
      <c r="AR182" s="33">
        <f t="shared" si="49"/>
        <v>1.2974735867923978E-3</v>
      </c>
      <c r="AS182" s="55">
        <f>$G$2*AS181+(1-$G$2)*W181*W181</f>
        <v>6.8858951757010979E-4</v>
      </c>
      <c r="AT182" s="105"/>
      <c r="AU182" s="7">
        <v>45770</v>
      </c>
      <c r="AV182" s="4">
        <f>CovMatrix!$M$4^2*Y182
+CovMatrix!$M$5^2*AE182
+CovMatrix!$M$6^2*AJ182
+CovMatrix!$M$7^2*AN182
+CovMatrix!$M$8^2*AQ182
+CovMatrix!$M$9^2*AS182
+2*CovMatrix!$M$4*CovMatrix!$M$5*Z182
+2*CovMatrix!$M$4*CovMatrix!$M$6*AA182
+2*CovMatrix!$M$4*CovMatrix!$M$7*AB182
+2*CovMatrix!$M$4*CovMatrix!$M$8*AC182
+2*CovMatrix!$M$4*CovMatrix!$M$9*AD182
+2*CovMatrix!$M$5*CovMatrix!$M$6*AF182
+2*CovMatrix!$M$5*CovMatrix!$M$7*AG182
+2*CovMatrix!$M$5*CovMatrix!$M$8*AH182
+2*CovMatrix!$M$5*CovMatrix!$M$9*AI182
+2*CovMatrix!$M$6*CovMatrix!$M$7*AK182
+2*CovMatrix!$M$6*CovMatrix!$M$8*AL182
+2*CovMatrix!$M$6*CovMatrix!$M$9*AM182
+2*CovMatrix!$M$7*CovMatrix!$M$8*AO182
+2*CovMatrix!$M$7*CovMatrix!$M$9*AP182
+2*CovMatrix!$M$8*CovMatrix!$M$9*AR182</f>
        <v>2.2393035206161242E-3</v>
      </c>
      <c r="AW182" s="17">
        <f t="shared" si="28"/>
        <v>4.7321279786330002E-2</v>
      </c>
      <c r="AX182" s="18">
        <f>Param_VaR!$B$7*EWMA!AW182*returns_pnl[[#This Row],[port_mv]]</f>
        <v>11081.0497211171</v>
      </c>
      <c r="AY182" s="18">
        <f>returns_pnl[[#This Row],[daily_pnl_usd]]</f>
        <v>2922.22</v>
      </c>
    </row>
    <row r="183" spans="1:51" x14ac:dyDescent="0.35">
      <c r="A183" s="7">
        <f>returns_pnl[[#This Row],[price_date]]</f>
        <v>45771</v>
      </c>
      <c r="B183" s="24">
        <f>returns_pnl[[#This Row],[portfolio_simple_return]]</f>
        <v>3.8702407000000001E-2</v>
      </c>
      <c r="C183" s="4">
        <f t="shared" si="29"/>
        <v>1.5521632061860735E-3</v>
      </c>
      <c r="D183" s="17">
        <f t="shared" si="26"/>
        <v>3.9397502537420741E-2</v>
      </c>
      <c r="E183" s="17">
        <f t="shared" si="27"/>
        <v>0.62541596394630883</v>
      </c>
      <c r="F183" s="25">
        <f>Rolling_Vol!D183</f>
        <v>0.50220401147943339</v>
      </c>
      <c r="Q183" s="7">
        <v>45771</v>
      </c>
      <c r="R183" s="25">
        <v>4.5137736999999997E-2</v>
      </c>
      <c r="S183" s="17">
        <v>6.3535130999999995E-2</v>
      </c>
      <c r="T183" s="17">
        <v>2.7600522999999998E-2</v>
      </c>
      <c r="U183" s="17">
        <v>3.6543608999999998E-2</v>
      </c>
      <c r="V183" s="17">
        <v>6.6207923000000002E-2</v>
      </c>
      <c r="W183" s="17">
        <v>4.0075370000000003E-3</v>
      </c>
      <c r="X183" s="32"/>
      <c r="Y183" s="33">
        <f t="shared" si="30"/>
        <v>3.6390687654729997E-3</v>
      </c>
      <c r="Z183" s="33">
        <f t="shared" si="31"/>
        <v>2.6256311224165047E-3</v>
      </c>
      <c r="AA183" s="33">
        <f t="shared" si="32"/>
        <v>2.0679729678724041E-3</v>
      </c>
      <c r="AB183" s="33">
        <f t="shared" si="33"/>
        <v>9.1036665371693423E-4</v>
      </c>
      <c r="AC183" s="33">
        <f t="shared" si="34"/>
        <v>3.4487135743031501E-3</v>
      </c>
      <c r="AD183" s="33">
        <f t="shared" si="35"/>
        <v>1.2109590881378583E-3</v>
      </c>
      <c r="AE183" s="33">
        <f t="shared" si="36"/>
        <v>2.6661360121563275E-3</v>
      </c>
      <c r="AF183" s="33">
        <f t="shared" si="37"/>
        <v>1.7194685055475591E-3</v>
      </c>
      <c r="AG183" s="33">
        <f t="shared" si="38"/>
        <v>5.1429346294295326E-4</v>
      </c>
      <c r="AH183" s="33">
        <f t="shared" si="39"/>
        <v>3.0540440009227386E-3</v>
      </c>
      <c r="AI183" s="33">
        <f t="shared" si="40"/>
        <v>9.0808756311149734E-4</v>
      </c>
      <c r="AJ183" s="33">
        <f t="shared" si="41"/>
        <v>1.5104714964054057E-3</v>
      </c>
      <c r="AK183" s="33">
        <f t="shared" si="42"/>
        <v>6.346577977645756E-4</v>
      </c>
      <c r="AL183" s="33">
        <f t="shared" si="43"/>
        <v>2.2732624662098388E-3</v>
      </c>
      <c r="AM183" s="33">
        <f t="shared" si="44"/>
        <v>8.479090538237471E-4</v>
      </c>
      <c r="AN183" s="33">
        <f t="shared" si="45"/>
        <v>1.5891634856136584E-3</v>
      </c>
      <c r="AO183" s="33">
        <f t="shared" si="46"/>
        <v>9.9062096198998962E-4</v>
      </c>
      <c r="AP183" s="33">
        <f t="shared" si="47"/>
        <v>4.167792437438112E-4</v>
      </c>
      <c r="AQ183" s="33">
        <f t="shared" si="48"/>
        <v>4.35715098013594E-3</v>
      </c>
      <c r="AR183" s="33">
        <f t="shared" si="49"/>
        <v>1.2530865349517724E-3</v>
      </c>
      <c r="AS183" s="55">
        <f>$G$2*AS182+(1-$G$2)*W182*W182</f>
        <v>6.5209317164712714E-4</v>
      </c>
      <c r="AT183" s="105"/>
      <c r="AU183" s="7">
        <v>45771</v>
      </c>
      <c r="AV183" s="4">
        <f>CovMatrix!$M$4^2*Y183
+CovMatrix!$M$5^2*AE183
+CovMatrix!$M$6^2*AJ183
+CovMatrix!$M$7^2*AN183
+CovMatrix!$M$8^2*AQ183
+CovMatrix!$M$9^2*AS183
+2*CovMatrix!$M$4*CovMatrix!$M$5*Z183
+2*CovMatrix!$M$4*CovMatrix!$M$6*AA183
+2*CovMatrix!$M$4*CovMatrix!$M$7*AB183
+2*CovMatrix!$M$4*CovMatrix!$M$8*AC183
+2*CovMatrix!$M$4*CovMatrix!$M$9*AD183
+2*CovMatrix!$M$5*CovMatrix!$M$6*AF183
+2*CovMatrix!$M$5*CovMatrix!$M$7*AG183
+2*CovMatrix!$M$5*CovMatrix!$M$8*AH183
+2*CovMatrix!$M$5*CovMatrix!$M$9*AI183
+2*CovMatrix!$M$6*CovMatrix!$M$7*AK183
+2*CovMatrix!$M$6*CovMatrix!$M$8*AL183
+2*CovMatrix!$M$6*CovMatrix!$M$9*AM183
+2*CovMatrix!$M$7*CovMatrix!$M$8*AO183
+2*CovMatrix!$M$7*CovMatrix!$M$9*AP183
+2*CovMatrix!$M$8*CovMatrix!$M$9*AR183</f>
        <v>2.1992288669409206E-3</v>
      </c>
      <c r="AW183" s="17">
        <f t="shared" si="28"/>
        <v>4.6895936571742763E-2</v>
      </c>
      <c r="AX183" s="18">
        <f>Param_VaR!$B$7*EWMA!AW183*returns_pnl[[#This Row],[port_mv]]</f>
        <v>11406.457158976875</v>
      </c>
      <c r="AY183" s="18">
        <f>returns_pnl[[#This Row],[daily_pnl_usd]]</f>
        <v>3895.72</v>
      </c>
    </row>
    <row r="184" spans="1:51" x14ac:dyDescent="0.35">
      <c r="A184" s="7">
        <f>returns_pnl[[#This Row],[price_date]]</f>
        <v>45772</v>
      </c>
      <c r="B184" s="24">
        <f>returns_pnl[[#This Row],[portfolio_simple_return]]</f>
        <v>1.3937957000000001E-2</v>
      </c>
      <c r="C184" s="4">
        <f t="shared" si="29"/>
        <v>1.5489059922705281E-3</v>
      </c>
      <c r="D184" s="17">
        <f t="shared" si="26"/>
        <v>3.9356143005514758E-2</v>
      </c>
      <c r="E184" s="17">
        <f t="shared" si="27"/>
        <v>0.62475940173171718</v>
      </c>
      <c r="F184" s="25">
        <f>Rolling_Vol!D184</f>
        <v>0.50286050256511261</v>
      </c>
      <c r="Q184" s="7">
        <v>45772</v>
      </c>
      <c r="R184" s="25">
        <v>2.2970254999999998E-2</v>
      </c>
      <c r="S184" s="17">
        <v>2.2110019000000002E-2</v>
      </c>
      <c r="T184" s="17">
        <v>-9.3894960000000006E-3</v>
      </c>
      <c r="U184" s="17">
        <v>2.8857897E-2</v>
      </c>
      <c r="V184" s="17">
        <v>2.7734170999999998E-2</v>
      </c>
      <c r="W184" s="17">
        <v>-1.6085310000000001E-3</v>
      </c>
      <c r="X184" s="32"/>
      <c r="Y184" s="33">
        <f t="shared" si="30"/>
        <v>3.5429695576334897E-3</v>
      </c>
      <c r="Z184" s="33">
        <f t="shared" si="31"/>
        <v>2.6401631770718273E-3</v>
      </c>
      <c r="AA184" s="33">
        <f t="shared" si="32"/>
        <v>2.0186440986942468E-3</v>
      </c>
      <c r="AB184" s="33">
        <f t="shared" si="33"/>
        <v>9.5471440321828814E-4</v>
      </c>
      <c r="AC184" s="33">
        <f t="shared" si="34"/>
        <v>3.4210993087863762E-3</v>
      </c>
      <c r="AD184" s="33">
        <f t="shared" si="35"/>
        <v>1.1491550119170127E-3</v>
      </c>
      <c r="AE184" s="33">
        <f t="shared" si="36"/>
        <v>2.7483706236981777E-3</v>
      </c>
      <c r="AF184" s="33">
        <f t="shared" si="37"/>
        <v>1.7215165658831164E-3</v>
      </c>
      <c r="AG184" s="33">
        <f t="shared" si="38"/>
        <v>6.2274403426804288E-4</v>
      </c>
      <c r="AH184" s="33">
        <f t="shared" si="39"/>
        <v>3.1231931045299492E-3</v>
      </c>
      <c r="AI184" s="33">
        <f t="shared" si="40"/>
        <v>8.688794726217483E-4</v>
      </c>
      <c r="AJ184" s="33">
        <f t="shared" si="41"/>
        <v>1.4655505388134929E-3</v>
      </c>
      <c r="AK184" s="33">
        <f t="shared" si="42"/>
        <v>6.5709569314115147E-4</v>
      </c>
      <c r="AL184" s="33">
        <f t="shared" si="43"/>
        <v>2.2465091163298722E-3</v>
      </c>
      <c r="AM184" s="33">
        <f t="shared" si="44"/>
        <v>8.0367111762283329E-4</v>
      </c>
      <c r="AN184" s="33">
        <f t="shared" si="45"/>
        <v>1.5739397980015317E-3</v>
      </c>
      <c r="AO184" s="33">
        <f t="shared" si="46"/>
        <v>1.0763522913194367E-3</v>
      </c>
      <c r="AP184" s="33">
        <f t="shared" si="47"/>
        <v>4.005594810300445E-4</v>
      </c>
      <c r="AQ184" s="33">
        <f t="shared" si="48"/>
        <v>4.3587312654062189E-3</v>
      </c>
      <c r="AR184" s="33">
        <f t="shared" si="49"/>
        <v>1.193821184921605E-3</v>
      </c>
      <c r="AS184" s="55">
        <f>$G$2*AS183+(1-$G$2)*W183*W183</f>
        <v>6.1393120251668155E-4</v>
      </c>
      <c r="AT184" s="105"/>
      <c r="AU184" s="7">
        <v>45772</v>
      </c>
      <c r="AV184" s="4">
        <f>CovMatrix!$M$4^2*Y184
+CovMatrix!$M$5^2*AE184
+CovMatrix!$M$6^2*AJ184
+CovMatrix!$M$7^2*AN184
+CovMatrix!$M$8^2*AQ184
+CovMatrix!$M$9^2*AS184
+2*CovMatrix!$M$4*CovMatrix!$M$5*Z184
+2*CovMatrix!$M$4*CovMatrix!$M$6*AA184
+2*CovMatrix!$M$4*CovMatrix!$M$7*AB184
+2*CovMatrix!$M$4*CovMatrix!$M$8*AC184
+2*CovMatrix!$M$4*CovMatrix!$M$9*AD184
+2*CovMatrix!$M$5*CovMatrix!$M$6*AF184
+2*CovMatrix!$M$5*CovMatrix!$M$7*AG184
+2*CovMatrix!$M$5*CovMatrix!$M$8*AH184
+2*CovMatrix!$M$5*CovMatrix!$M$9*AI184
+2*CovMatrix!$M$6*CovMatrix!$M$7*AK184
+2*CovMatrix!$M$6*CovMatrix!$M$8*AL184
+2*CovMatrix!$M$6*CovMatrix!$M$9*AM184
+2*CovMatrix!$M$7*CovMatrix!$M$8*AO184
+2*CovMatrix!$M$7*CovMatrix!$M$9*AP184
+2*CovMatrix!$M$8*CovMatrix!$M$9*AR184</f>
        <v>2.1972311199536633E-3</v>
      </c>
      <c r="AW184" s="17">
        <f t="shared" si="28"/>
        <v>4.6874631944727449E-2</v>
      </c>
      <c r="AX184" s="18">
        <f>Param_VaR!$B$7*EWMA!AW184*returns_pnl[[#This Row],[port_mv]]</f>
        <v>11560.185738447944</v>
      </c>
      <c r="AY184" s="18">
        <f>returns_pnl[[#This Row],[daily_pnl_usd]]</f>
        <v>1457.27</v>
      </c>
    </row>
    <row r="185" spans="1:51" x14ac:dyDescent="0.35">
      <c r="A185" s="7">
        <f>returns_pnl[[#This Row],[price_date]]</f>
        <v>45775</v>
      </c>
      <c r="B185" s="24">
        <f>returns_pnl[[#This Row],[portfolio_simple_return]]</f>
        <v>-5.6314699999999995E-4</v>
      </c>
      <c r="C185" s="4">
        <f t="shared" si="29"/>
        <v>1.4676276314543272E-3</v>
      </c>
      <c r="D185" s="17">
        <f t="shared" si="26"/>
        <v>3.8309628443177667E-2</v>
      </c>
      <c r="E185" s="17">
        <f t="shared" si="27"/>
        <v>0.60814649807960786</v>
      </c>
      <c r="F185" s="25">
        <f>Rolling_Vol!D185</f>
        <v>0.49939460995480661</v>
      </c>
      <c r="Q185" s="7">
        <v>45775</v>
      </c>
      <c r="R185" s="25">
        <v>-2.5869209999999998E-3</v>
      </c>
      <c r="S185" s="17">
        <v>8.3199000000000001E-4</v>
      </c>
      <c r="T185" s="17">
        <v>5.2868100000000003E-4</v>
      </c>
      <c r="U185" s="17">
        <v>-8.1963509999999993E-3</v>
      </c>
      <c r="V185" s="17">
        <v>-3.7338760000000001E-3</v>
      </c>
      <c r="W185" s="17">
        <v>6.9815320000000004E-3</v>
      </c>
      <c r="X185" s="32"/>
      <c r="Y185" s="33">
        <f t="shared" si="30"/>
        <v>3.362049341061382E-3</v>
      </c>
      <c r="Z185" s="33">
        <f t="shared" si="31"/>
        <v>2.5122257529166083E-3</v>
      </c>
      <c r="AA185" s="33">
        <f t="shared" si="32"/>
        <v>1.8845847057261031E-3</v>
      </c>
      <c r="AB185" s="33">
        <f t="shared" si="33"/>
        <v>9.3720393419641495E-4</v>
      </c>
      <c r="AC185" s="33">
        <f t="shared" si="34"/>
        <v>3.2540570090642098E-3</v>
      </c>
      <c r="AD185" s="33">
        <f t="shared" si="35"/>
        <v>1.0779888091672677E-3</v>
      </c>
      <c r="AE185" s="33">
        <f t="shared" si="36"/>
        <v>2.6127995626871086E-3</v>
      </c>
      <c r="AF185" s="33">
        <f t="shared" si="37"/>
        <v>1.6057694558325039E-3</v>
      </c>
      <c r="AG185" s="33">
        <f t="shared" si="38"/>
        <v>6.2366231127016294E-4</v>
      </c>
      <c r="AH185" s="33">
        <f t="shared" si="39"/>
        <v>2.9725937011237072E-3</v>
      </c>
      <c r="AI185" s="33">
        <f t="shared" si="40"/>
        <v>8.14612825206118E-4</v>
      </c>
      <c r="AJ185" s="33">
        <f t="shared" si="41"/>
        <v>1.3829072645927241E-3</v>
      </c>
      <c r="AK185" s="33">
        <f t="shared" si="42"/>
        <v>6.0141228504568753E-4</v>
      </c>
      <c r="AL185" s="33">
        <f t="shared" si="43"/>
        <v>2.0960939760900112E-3</v>
      </c>
      <c r="AM185" s="33">
        <f t="shared" si="44"/>
        <v>7.5635704828888584E-4</v>
      </c>
      <c r="AN185" s="33">
        <f t="shared" si="45"/>
        <v>1.5294701032771963E-3</v>
      </c>
      <c r="AO185" s="33">
        <f t="shared" si="46"/>
        <v>1.0597921448461736E-3</v>
      </c>
      <c r="AP185" s="33">
        <f t="shared" si="47"/>
        <v>3.7374078285308342E-4</v>
      </c>
      <c r="AQ185" s="33">
        <f t="shared" si="48"/>
        <v>4.1433584439452796E-3</v>
      </c>
      <c r="AR185" s="33">
        <f t="shared" si="49"/>
        <v>1.1195152373975406E-3</v>
      </c>
      <c r="AS185" s="55">
        <f>$G$2*AS184+(1-$G$2)*W184*W184</f>
        <v>5.7725057268435823E-4</v>
      </c>
      <c r="AT185" s="105"/>
      <c r="AU185" s="7">
        <v>45775</v>
      </c>
      <c r="AV185" s="4">
        <f>CovMatrix!$M$4^2*Y185
+CovMatrix!$M$5^2*AE185
+CovMatrix!$M$6^2*AJ185
+CovMatrix!$M$7^2*AN185
+CovMatrix!$M$8^2*AQ185
+CovMatrix!$M$9^2*AS185
+2*CovMatrix!$M$4*CovMatrix!$M$5*Z185
+2*CovMatrix!$M$4*CovMatrix!$M$6*AA185
+2*CovMatrix!$M$4*CovMatrix!$M$7*AB185
+2*CovMatrix!$M$4*CovMatrix!$M$8*AC185
+2*CovMatrix!$M$4*CovMatrix!$M$9*AD185
+2*CovMatrix!$M$5*CovMatrix!$M$6*AF185
+2*CovMatrix!$M$5*CovMatrix!$M$7*AG185
+2*CovMatrix!$M$5*CovMatrix!$M$8*AH185
+2*CovMatrix!$M$5*CovMatrix!$M$9*AI185
+2*CovMatrix!$M$6*CovMatrix!$M$7*AK185
+2*CovMatrix!$M$6*CovMatrix!$M$8*AL185
+2*CovMatrix!$M$6*CovMatrix!$M$9*AM185
+2*CovMatrix!$M$7*CovMatrix!$M$8*AO185
+2*CovMatrix!$M$7*CovMatrix!$M$9*AP185
+2*CovMatrix!$M$8*CovMatrix!$M$9*AR185</f>
        <v>2.0862340442665715E-3</v>
      </c>
      <c r="AW185" s="17">
        <f t="shared" si="28"/>
        <v>4.5675311102022845E-2</v>
      </c>
      <c r="AX185" s="18">
        <f>Param_VaR!$B$7*EWMA!AW185*returns_pnl[[#This Row],[port_mv]]</f>
        <v>11258.066630321129</v>
      </c>
      <c r="AY185" s="18">
        <f>returns_pnl[[#This Row],[daily_pnl_usd]]</f>
        <v>-59.7</v>
      </c>
    </row>
    <row r="186" spans="1:51" x14ac:dyDescent="0.35">
      <c r="A186" s="7">
        <f>returns_pnl[[#This Row],[price_date]]</f>
        <v>45776</v>
      </c>
      <c r="B186" s="24">
        <f>returns_pnl[[#This Row],[portfolio_simple_return]]</f>
        <v>3.3577590000000001E-3</v>
      </c>
      <c r="C186" s="4">
        <f t="shared" si="29"/>
        <v>1.3795890016396839E-3</v>
      </c>
      <c r="D186" s="17">
        <f t="shared" si="26"/>
        <v>3.7142818978097014E-2</v>
      </c>
      <c r="E186" s="17">
        <f t="shared" si="27"/>
        <v>0.58962397204760963</v>
      </c>
      <c r="F186" s="25">
        <f>Rolling_Vol!D186</f>
        <v>0.4993592237147646</v>
      </c>
      <c r="Q186" s="7">
        <v>45776</v>
      </c>
      <c r="R186" s="25">
        <v>-3.423592E-3</v>
      </c>
      <c r="S186" s="17">
        <v>-6.7542990000000001E-3</v>
      </c>
      <c r="T186" s="17">
        <v>7.8127950000000009E-3</v>
      </c>
      <c r="U186" s="17">
        <v>9.0164029999999992E-3</v>
      </c>
      <c r="V186" s="17">
        <v>-3.4071600000000002E-4</v>
      </c>
      <c r="W186" s="17">
        <v>1.1881129000000001E-2</v>
      </c>
      <c r="X186" s="32"/>
      <c r="Y186" s="33">
        <f t="shared" si="30"/>
        <v>3.1607279102133135E-3</v>
      </c>
      <c r="Z186" s="33">
        <f t="shared" si="31"/>
        <v>2.3613630701974442E-3</v>
      </c>
      <c r="AA186" s="33">
        <f t="shared" si="32"/>
        <v>1.7714275640236649E-3</v>
      </c>
      <c r="AB186" s="33">
        <f t="shared" si="33"/>
        <v>8.8224389689614633E-4</v>
      </c>
      <c r="AC186" s="33">
        <f t="shared" si="34"/>
        <v>3.059393143054505E-3</v>
      </c>
      <c r="AD186" s="33">
        <f t="shared" si="35"/>
        <v>1.0122258403126533E-3</v>
      </c>
      <c r="AE186" s="33">
        <f t="shared" si="36"/>
        <v>2.4560731213674881E-3</v>
      </c>
      <c r="AF186" s="33">
        <f t="shared" si="37"/>
        <v>1.509449679920865E-3</v>
      </c>
      <c r="AG186" s="33">
        <f t="shared" si="38"/>
        <v>5.8583341566984372E-4</v>
      </c>
      <c r="AH186" s="33">
        <f t="shared" si="39"/>
        <v>2.7940516862066901E-3</v>
      </c>
      <c r="AI186" s="33">
        <f t="shared" si="40"/>
        <v>7.6608456958227164E-4</v>
      </c>
      <c r="AJ186" s="33">
        <f t="shared" si="41"/>
        <v>1.2999495989331462E-3</v>
      </c>
      <c r="AK186" s="33">
        <f t="shared" si="42"/>
        <v>5.650675526403644E-4</v>
      </c>
      <c r="AL186" s="33">
        <f t="shared" si="43"/>
        <v>1.9702098957667569E-3</v>
      </c>
      <c r="AM186" s="33">
        <f t="shared" si="44"/>
        <v>7.1119708559071019E-4</v>
      </c>
      <c r="AN186" s="33">
        <f t="shared" si="45"/>
        <v>1.4417327072634763E-3</v>
      </c>
      <c r="AO186" s="33">
        <f t="shared" si="46"/>
        <v>9.9804086565259166E-4</v>
      </c>
      <c r="AP186" s="33">
        <f t="shared" si="47"/>
        <v>3.4788295067451452E-4</v>
      </c>
      <c r="AQ186" s="33">
        <f t="shared" si="48"/>
        <v>3.8955934471075651E-3</v>
      </c>
      <c r="AR186" s="33">
        <f t="shared" si="49"/>
        <v>1.0507802326670062E-3</v>
      </c>
      <c r="AS186" s="55">
        <f>$G$2*AS185+(1-$G$2)*W185*W185</f>
        <v>5.4554004566731819E-4</v>
      </c>
      <c r="AT186" s="105"/>
      <c r="AU186" s="7">
        <v>45776</v>
      </c>
      <c r="AV186" s="4">
        <f>CovMatrix!$M$4^2*Y186
+CovMatrix!$M$5^2*AE186
+CovMatrix!$M$6^2*AJ186
+CovMatrix!$M$7^2*AN186
+CovMatrix!$M$8^2*AQ186
+CovMatrix!$M$9^2*AS186
+2*CovMatrix!$M$4*CovMatrix!$M$5*Z186
+2*CovMatrix!$M$4*CovMatrix!$M$6*AA186
+2*CovMatrix!$M$4*CovMatrix!$M$7*AB186
+2*CovMatrix!$M$4*CovMatrix!$M$8*AC186
+2*CovMatrix!$M$4*CovMatrix!$M$9*AD186
+2*CovMatrix!$M$5*CovMatrix!$M$6*AF186
+2*CovMatrix!$M$5*CovMatrix!$M$7*AG186
+2*CovMatrix!$M$5*CovMatrix!$M$8*AH186
+2*CovMatrix!$M$5*CovMatrix!$M$9*AI186
+2*CovMatrix!$M$6*CovMatrix!$M$7*AK186
+2*CovMatrix!$M$6*CovMatrix!$M$8*AL186
+2*CovMatrix!$M$6*CovMatrix!$M$9*AM186
+2*CovMatrix!$M$7*CovMatrix!$M$8*AO186
+2*CovMatrix!$M$7*CovMatrix!$M$9*AP186
+2*CovMatrix!$M$8*CovMatrix!$M$9*AR186</f>
        <v>1.9611837071096191E-3</v>
      </c>
      <c r="AW186" s="17">
        <f t="shared" si="28"/>
        <v>4.4285253833636531E-2</v>
      </c>
      <c r="AX186" s="18">
        <f>Param_VaR!$B$7*EWMA!AW186*returns_pnl[[#This Row],[port_mv]]</f>
        <v>10952.096258475674</v>
      </c>
      <c r="AY186" s="18">
        <f>returns_pnl[[#This Row],[daily_pnl_usd]]</f>
        <v>355.76</v>
      </c>
    </row>
    <row r="187" spans="1:51" x14ac:dyDescent="0.35">
      <c r="A187" s="7">
        <f>returns_pnl[[#This Row],[price_date]]</f>
        <v>45777</v>
      </c>
      <c r="B187" s="24">
        <f>returns_pnl[[#This Row],[portfolio_simple_return]]</f>
        <v>6.7019799999999997E-3</v>
      </c>
      <c r="C187" s="4">
        <f t="shared" si="29"/>
        <v>1.2974901342714276E-3</v>
      </c>
      <c r="D187" s="17">
        <f t="shared" si="26"/>
        <v>3.6020690363615014E-2</v>
      </c>
      <c r="E187" s="17">
        <f t="shared" si="27"/>
        <v>0.57181073252991654</v>
      </c>
      <c r="F187" s="25">
        <f>Rolling_Vol!D187</f>
        <v>0.49972679916081131</v>
      </c>
      <c r="Q187" s="7">
        <v>45777</v>
      </c>
      <c r="R187" s="25">
        <v>1.3429106999999999E-2</v>
      </c>
      <c r="S187" s="17">
        <v>6.80023E-3</v>
      </c>
      <c r="T187" s="17">
        <v>-2.284473E-3</v>
      </c>
      <c r="U187" s="17">
        <v>1.5533213000000001E-2</v>
      </c>
      <c r="V187" s="17">
        <v>-5.2828900000000002E-3</v>
      </c>
      <c r="W187" s="17">
        <v>1.1653782999999999E-2</v>
      </c>
      <c r="X187" s="32"/>
      <c r="Y187" s="33">
        <f t="shared" si="30"/>
        <v>2.9717874945314623E-3</v>
      </c>
      <c r="Z187" s="33">
        <f t="shared" si="31"/>
        <v>2.2210687238269178E-3</v>
      </c>
      <c r="AA187" s="33">
        <f t="shared" si="32"/>
        <v>1.6635370408346665E-3</v>
      </c>
      <c r="AB187" s="33">
        <f t="shared" si="33"/>
        <v>8.2745715397160291E-4</v>
      </c>
      <c r="AC187" s="33">
        <f t="shared" si="34"/>
        <v>2.8758995428255466E-3</v>
      </c>
      <c r="AD187" s="33">
        <f t="shared" si="35"/>
        <v>9.4905172160217191E-4</v>
      </c>
      <c r="AE187" s="33">
        <f t="shared" si="36"/>
        <v>2.3114459673843229E-3</v>
      </c>
      <c r="AF187" s="33">
        <f t="shared" si="37"/>
        <v>1.4157165019182709E-3</v>
      </c>
      <c r="AG187" s="33">
        <f t="shared" si="38"/>
        <v>5.4702944182366325E-4</v>
      </c>
      <c r="AH187" s="33">
        <f t="shared" si="39"/>
        <v>2.6265466628985737E-3</v>
      </c>
      <c r="AI187" s="33">
        <f t="shared" si="40"/>
        <v>7.1530457354392106E-4</v>
      </c>
      <c r="AJ187" s="33">
        <f t="shared" si="41"/>
        <v>1.225615008939879E-3</v>
      </c>
      <c r="AK187" s="33">
        <f t="shared" si="42"/>
        <v>5.3539009797852564E-4</v>
      </c>
      <c r="AL187" s="33">
        <f t="shared" si="43"/>
        <v>1.8518375853650781E-3</v>
      </c>
      <c r="AM187" s="33">
        <f t="shared" si="44"/>
        <v>6.740947499700009E-4</v>
      </c>
      <c r="AN187" s="33">
        <f t="shared" si="45"/>
        <v>1.3601064762111721E-3</v>
      </c>
      <c r="AO187" s="33">
        <f t="shared" si="46"/>
        <v>9.3797409174756327E-4</v>
      </c>
      <c r="AP187" s="33">
        <f t="shared" si="47"/>
        <v>3.3343747646358285E-4</v>
      </c>
      <c r="AQ187" s="33">
        <f t="shared" si="48"/>
        <v>3.6618648055246703E-3</v>
      </c>
      <c r="AR187" s="33">
        <f t="shared" si="49"/>
        <v>9.8749053326208395E-4</v>
      </c>
      <c r="AS187" s="55">
        <f>$G$2*AS186+(1-$G$2)*W186*W186</f>
        <v>5.2127731650615755E-4</v>
      </c>
      <c r="AT187" s="105"/>
      <c r="AU187" s="7">
        <v>45777</v>
      </c>
      <c r="AV187" s="4">
        <f>CovMatrix!$M$4^2*Y187
+CovMatrix!$M$5^2*AE187
+CovMatrix!$M$6^2*AJ187
+CovMatrix!$M$7^2*AN187
+CovMatrix!$M$8^2*AQ187
+CovMatrix!$M$9^2*AS187
+2*CovMatrix!$M$4*CovMatrix!$M$5*Z187
+2*CovMatrix!$M$4*CovMatrix!$M$6*AA187
+2*CovMatrix!$M$4*CovMatrix!$M$7*AB187
+2*CovMatrix!$M$4*CovMatrix!$M$8*AC187
+2*CovMatrix!$M$4*CovMatrix!$M$9*AD187
+2*CovMatrix!$M$5*CovMatrix!$M$6*AF187
+2*CovMatrix!$M$5*CovMatrix!$M$7*AG187
+2*CovMatrix!$M$5*CovMatrix!$M$8*AH187
+2*CovMatrix!$M$5*CovMatrix!$M$9*AI187
+2*CovMatrix!$M$6*CovMatrix!$M$7*AK187
+2*CovMatrix!$M$6*CovMatrix!$M$8*AL187
+2*CovMatrix!$M$6*CovMatrix!$M$9*AM187
+2*CovMatrix!$M$7*CovMatrix!$M$8*AO187
+2*CovMatrix!$M$7*CovMatrix!$M$9*AP187
+2*CovMatrix!$M$8*CovMatrix!$M$9*AR187</f>
        <v>1.8435358048519614E-3</v>
      </c>
      <c r="AW187" s="17">
        <f t="shared" si="28"/>
        <v>4.2936415836117028E-2</v>
      </c>
      <c r="AX187" s="18">
        <f>Param_VaR!$B$7*EWMA!AW187*returns_pnl[[#This Row],[port_mv]]</f>
        <v>10689.682964711852</v>
      </c>
      <c r="AY187" s="18">
        <f>returns_pnl[[#This Row],[daily_pnl_usd]]</f>
        <v>712.47</v>
      </c>
    </row>
    <row r="188" spans="1:51" x14ac:dyDescent="0.35">
      <c r="A188" s="7">
        <f>returns_pnl[[#This Row],[price_date]]</f>
        <v>45778</v>
      </c>
      <c r="B188" s="24">
        <f>returns_pnl[[#This Row],[portfolio_simple_return]]</f>
        <v>-9.384613E-3</v>
      </c>
      <c r="C188" s="4">
        <f t="shared" si="29"/>
        <v>1.222335718370366E-3</v>
      </c>
      <c r="D188" s="17">
        <f t="shared" si="26"/>
        <v>3.4961918116292845E-2</v>
      </c>
      <c r="E188" s="17">
        <f t="shared" si="27"/>
        <v>0.55500324416108793</v>
      </c>
      <c r="F188" s="25">
        <f>Rolling_Vol!D188</f>
        <v>0.49978391302506581</v>
      </c>
      <c r="Q188" s="7">
        <v>45778</v>
      </c>
      <c r="R188" s="25">
        <v>-7.1905500000000004E-3</v>
      </c>
      <c r="S188" s="17">
        <v>2.5250688E-2</v>
      </c>
      <c r="T188" s="17">
        <v>7.9951950000000001E-3</v>
      </c>
      <c r="U188" s="17">
        <v>-0.11663607500000001</v>
      </c>
      <c r="V188" s="17">
        <v>4.4200787999999998E-2</v>
      </c>
      <c r="W188" s="17">
        <v>-8.8277860000000007E-3</v>
      </c>
      <c r="X188" s="32"/>
      <c r="Y188" s="33">
        <f t="shared" si="30"/>
        <v>2.8043006997486215E-3</v>
      </c>
      <c r="Z188" s="33">
        <f t="shared" si="31"/>
        <v>2.0932838613749792E-3</v>
      </c>
      <c r="AA188" s="33">
        <f t="shared" si="32"/>
        <v>1.5618841124432495E-3</v>
      </c>
      <c r="AB188" s="33">
        <f t="shared" si="33"/>
        <v>7.9032555549915409E-4</v>
      </c>
      <c r="AC188" s="33">
        <f t="shared" si="34"/>
        <v>2.69908890055126E-3</v>
      </c>
      <c r="AD188" s="33">
        <f t="shared" si="35"/>
        <v>9.0149861223774838E-4</v>
      </c>
      <c r="AE188" s="33">
        <f t="shared" si="36"/>
        <v>2.1755337970244372E-3</v>
      </c>
      <c r="AF188" s="33">
        <f t="shared" si="37"/>
        <v>1.329841415293447E-3</v>
      </c>
      <c r="AG188" s="33">
        <f t="shared" si="38"/>
        <v>5.2054544057658289E-4</v>
      </c>
      <c r="AH188" s="33">
        <f t="shared" si="39"/>
        <v>2.4667983711007774E-3</v>
      </c>
      <c r="AI188" s="33">
        <f t="shared" si="40"/>
        <v>6.7714120341749121E-4</v>
      </c>
      <c r="AJ188" s="33">
        <f t="shared" si="41"/>
        <v>1.1523912374167499E-3</v>
      </c>
      <c r="AK188" s="33">
        <f t="shared" si="42"/>
        <v>5.0113757975770909E-4</v>
      </c>
      <c r="AL188" s="33">
        <f t="shared" si="43"/>
        <v>1.7414514474171916E-3</v>
      </c>
      <c r="AM188" s="33">
        <f t="shared" si="44"/>
        <v>6.3205169981511928E-4</v>
      </c>
      <c r="AN188" s="33">
        <f t="shared" si="45"/>
        <v>1.2929769300047038E-3</v>
      </c>
      <c r="AO188" s="33">
        <f t="shared" si="46"/>
        <v>8.7677203090517528E-4</v>
      </c>
      <c r="AP188" s="33">
        <f t="shared" si="47"/>
        <v>3.2429246949145462E-4</v>
      </c>
      <c r="AQ188" s="33">
        <f t="shared" si="48"/>
        <v>3.4438274527983158E-3</v>
      </c>
      <c r="AR188" s="33">
        <f t="shared" si="49"/>
        <v>9.2454716204598672E-4</v>
      </c>
      <c r="AS188" s="55">
        <f>$G$2*AS187+(1-$G$2)*W187*W187</f>
        <v>4.9814931700845337E-4</v>
      </c>
      <c r="AT188" s="105"/>
      <c r="AU188" s="7">
        <v>45778</v>
      </c>
      <c r="AV188" s="4">
        <f>CovMatrix!$M$4^2*Y188
+CovMatrix!$M$5^2*AE188
+CovMatrix!$M$6^2*AJ188
+CovMatrix!$M$7^2*AN188
+CovMatrix!$M$8^2*AQ188
+CovMatrix!$M$9^2*AS188
+2*CovMatrix!$M$4*CovMatrix!$M$5*Z188
+2*CovMatrix!$M$4*CovMatrix!$M$6*AA188
+2*CovMatrix!$M$4*CovMatrix!$M$7*AB188
+2*CovMatrix!$M$4*CovMatrix!$M$8*AC188
+2*CovMatrix!$M$4*CovMatrix!$M$9*AD188
+2*CovMatrix!$M$5*CovMatrix!$M$6*AF188
+2*CovMatrix!$M$5*CovMatrix!$M$7*AG188
+2*CovMatrix!$M$5*CovMatrix!$M$8*AH188
+2*CovMatrix!$M$5*CovMatrix!$M$9*AI188
+2*CovMatrix!$M$6*CovMatrix!$M$7*AK188
+2*CovMatrix!$M$6*CovMatrix!$M$8*AL188
+2*CovMatrix!$M$6*CovMatrix!$M$9*AM188
+2*CovMatrix!$M$7*CovMatrix!$M$8*AO188
+2*CovMatrix!$M$7*CovMatrix!$M$9*AP188
+2*CovMatrix!$M$8*CovMatrix!$M$9*AR188</f>
        <v>1.7353681823271798E-3</v>
      </c>
      <c r="AW188" s="17">
        <f t="shared" si="28"/>
        <v>4.1657750567297556E-2</v>
      </c>
      <c r="AX188" s="18">
        <f>Param_VaR!$B$7*EWMA!AW188*returns_pnl[[#This Row],[port_mv]]</f>
        <v>10274.008513483135</v>
      </c>
      <c r="AY188" s="18">
        <f>returns_pnl[[#This Row],[daily_pnl_usd]]</f>
        <v>-1004.34</v>
      </c>
    </row>
    <row r="189" spans="1:51" x14ac:dyDescent="0.35">
      <c r="A189" s="7">
        <f>returns_pnl[[#This Row],[price_date]]</f>
        <v>45779</v>
      </c>
      <c r="B189" s="24">
        <f>returns_pnl[[#This Row],[portfolio_simple_return]]</f>
        <v>2.6598653E-2</v>
      </c>
      <c r="C189" s="4">
        <f t="shared" si="29"/>
        <v>1.1542798329377301E-3</v>
      </c>
      <c r="D189" s="17">
        <f t="shared" si="26"/>
        <v>3.3974694008007345E-2</v>
      </c>
      <c r="E189" s="17">
        <f t="shared" si="27"/>
        <v>0.5393315472882223</v>
      </c>
      <c r="F189" s="25">
        <f>Rolling_Vol!D189</f>
        <v>0.50083756848115923</v>
      </c>
      <c r="Q189" s="7">
        <v>45779</v>
      </c>
      <c r="R189" s="25">
        <v>2.2245214999999999E-2</v>
      </c>
      <c r="S189" s="17">
        <v>3.1976892E-2</v>
      </c>
      <c r="T189" s="17">
        <v>3.0945111000000001E-2</v>
      </c>
      <c r="U189" s="17">
        <v>3.7174158999999998E-2</v>
      </c>
      <c r="V189" s="17">
        <v>2.2641509000000001E-2</v>
      </c>
      <c r="W189" s="17">
        <v>1.5038691999999999E-2</v>
      </c>
      <c r="X189" s="32"/>
      <c r="Y189" s="33">
        <f t="shared" si="30"/>
        <v>2.6391448983218539E-3</v>
      </c>
      <c r="Z189" s="33">
        <f t="shared" si="31"/>
        <v>1.956792849616576E-3</v>
      </c>
      <c r="AA189" s="33">
        <f t="shared" si="32"/>
        <v>1.4647216747322193E-3</v>
      </c>
      <c r="AB189" s="33">
        <f t="shared" si="33"/>
        <v>7.9322667391467988E-4</v>
      </c>
      <c r="AC189" s="33">
        <f t="shared" si="34"/>
        <v>2.5180738879489804E-3</v>
      </c>
      <c r="AD189" s="33">
        <f t="shared" si="35"/>
        <v>8.512172937008214E-4</v>
      </c>
      <c r="AE189" s="33">
        <f t="shared" si="36"/>
        <v>2.0832576038713716E-3</v>
      </c>
      <c r="AF189" s="33">
        <f t="shared" si="37"/>
        <v>1.2621639808424897E-3</v>
      </c>
      <c r="AG189" s="33">
        <f t="shared" si="38"/>
        <v>3.1260424577981178E-4</v>
      </c>
      <c r="AH189" s="33">
        <f t="shared" si="39"/>
        <v>2.385756487263259E-3</v>
      </c>
      <c r="AI189" s="33">
        <f t="shared" si="40"/>
        <v>6.2313827101143559E-4</v>
      </c>
      <c r="AJ189" s="33">
        <f t="shared" si="41"/>
        <v>1.0870831517570264E-3</v>
      </c>
      <c r="AK189" s="33">
        <f t="shared" si="42"/>
        <v>4.1511763515266896E-4</v>
      </c>
      <c r="AL189" s="33">
        <f t="shared" si="43"/>
        <v>1.6581679957249798E-3</v>
      </c>
      <c r="AM189" s="33">
        <f t="shared" si="44"/>
        <v>5.8989380559691586E-4</v>
      </c>
      <c r="AN189" s="33">
        <f t="shared" si="45"/>
        <v>2.0316367536887597E-3</v>
      </c>
      <c r="AO189" s="33">
        <f t="shared" si="46"/>
        <v>5.1484132359723845E-4</v>
      </c>
      <c r="AP189" s="33">
        <f t="shared" si="47"/>
        <v>3.6661321992076439E-4</v>
      </c>
      <c r="AQ189" s="33">
        <f t="shared" si="48"/>
        <v>3.3544203852196733E-3</v>
      </c>
      <c r="AR189" s="33">
        <f t="shared" si="49"/>
        <v>8.456626264735054E-4</v>
      </c>
      <c r="AS189" s="55">
        <f>$G$2*AS188+(1-$G$2)*W188*W188</f>
        <v>4.7293614632765391E-4</v>
      </c>
      <c r="AT189" s="105"/>
      <c r="AU189" s="7">
        <v>45779</v>
      </c>
      <c r="AV189" s="4">
        <f>CovMatrix!$M$4^2*Y189
+CovMatrix!$M$5^2*AE189
+CovMatrix!$M$6^2*AJ189
+CovMatrix!$M$7^2*AN189
+CovMatrix!$M$8^2*AQ189
+CovMatrix!$M$9^2*AS189
+2*CovMatrix!$M$4*CovMatrix!$M$5*Z189
+2*CovMatrix!$M$4*CovMatrix!$M$6*AA189
+2*CovMatrix!$M$4*CovMatrix!$M$7*AB189
+2*CovMatrix!$M$4*CovMatrix!$M$8*AC189
+2*CovMatrix!$M$4*CovMatrix!$M$9*AD189
+2*CovMatrix!$M$5*CovMatrix!$M$6*AF189
+2*CovMatrix!$M$5*CovMatrix!$M$7*AG189
+2*CovMatrix!$M$5*CovMatrix!$M$8*AH189
+2*CovMatrix!$M$5*CovMatrix!$M$9*AI189
+2*CovMatrix!$M$6*CovMatrix!$M$7*AK189
+2*CovMatrix!$M$6*CovMatrix!$M$8*AL189
+2*CovMatrix!$M$6*CovMatrix!$M$9*AM189
+2*CovMatrix!$M$7*CovMatrix!$M$8*AO189
+2*CovMatrix!$M$7*CovMatrix!$M$9*AP189
+2*CovMatrix!$M$8*CovMatrix!$M$9*AR189</f>
        <v>1.631279038704001E-3</v>
      </c>
      <c r="AW189" s="17">
        <f t="shared" si="28"/>
        <v>4.0389095542039573E-2</v>
      </c>
      <c r="AX189" s="18">
        <f>Param_VaR!$B$7*EWMA!AW189*returns_pnl[[#This Row],[port_mv]]</f>
        <v>10226.073828566747</v>
      </c>
      <c r="AY189" s="18">
        <f>returns_pnl[[#This Row],[daily_pnl_usd]]</f>
        <v>2819.87</v>
      </c>
    </row>
    <row r="190" spans="1:51" x14ac:dyDescent="0.35">
      <c r="A190" s="7">
        <f>returns_pnl[[#This Row],[price_date]]</f>
        <v>45782</v>
      </c>
      <c r="B190" s="24">
        <f>returns_pnl[[#This Row],[portfolio_simple_return]]</f>
        <v>-8.7692100000000002E-4</v>
      </c>
      <c r="C190" s="4">
        <f t="shared" si="29"/>
        <v>1.1274723434463309E-3</v>
      </c>
      <c r="D190" s="17">
        <f t="shared" ref="D190:D253" si="50">SQRT(C190)</f>
        <v>3.3577854956002337E-2</v>
      </c>
      <c r="E190" s="17">
        <f t="shared" ref="E190:E253" si="51">D190*SQRT(252)</f>
        <v>0.53303192263547905</v>
      </c>
      <c r="F190" s="25">
        <f>Rolling_Vol!D190</f>
        <v>0.50049625062368974</v>
      </c>
      <c r="Q190" s="7">
        <v>45782</v>
      </c>
      <c r="R190" s="25">
        <v>1.8117409000000001E-2</v>
      </c>
      <c r="S190" s="17">
        <v>-1.4339029999999999E-2</v>
      </c>
      <c r="T190" s="17">
        <v>4.262236E-3</v>
      </c>
      <c r="U190" s="17">
        <v>-2.6225689999999999E-3</v>
      </c>
      <c r="V190" s="17">
        <v>-5.615274E-3</v>
      </c>
      <c r="W190" s="17">
        <v>2.9919450000000002E-3</v>
      </c>
      <c r="X190" s="32"/>
      <c r="Y190" s="33">
        <f t="shared" si="30"/>
        <v>2.5104871798463163E-3</v>
      </c>
      <c r="Z190" s="33">
        <f t="shared" si="31"/>
        <v>1.8820652488938884E-3</v>
      </c>
      <c r="AA190" s="33">
        <f t="shared" si="32"/>
        <v>1.418141213091918E-3</v>
      </c>
      <c r="AB190" s="33">
        <f t="shared" si="33"/>
        <v>7.9524990304375017E-4</v>
      </c>
      <c r="AC190" s="33">
        <f t="shared" si="34"/>
        <v>2.3972093688098078E-3</v>
      </c>
      <c r="AD190" s="33">
        <f t="shared" si="35"/>
        <v>8.2021659229029886E-4</v>
      </c>
      <c r="AE190" s="33">
        <f t="shared" si="36"/>
        <v>2.0196134449578687E-3</v>
      </c>
      <c r="AF190" s="33">
        <f t="shared" si="37"/>
        <v>1.2458058503344409E-3</v>
      </c>
      <c r="AG190" s="33">
        <f t="shared" si="38"/>
        <v>3.6517083508505276E-4</v>
      </c>
      <c r="AH190" s="33">
        <f t="shared" si="39"/>
        <v>2.2860514033080648E-3</v>
      </c>
      <c r="AI190" s="33">
        <f t="shared" si="40"/>
        <v>6.146034125450653E-4</v>
      </c>
      <c r="AJ190" s="33">
        <f t="shared" si="41"/>
        <v>1.0793141563397439E-3</v>
      </c>
      <c r="AK190" s="33">
        <f t="shared" si="42"/>
        <v>4.5923208563870778E-4</v>
      </c>
      <c r="AL190" s="33">
        <f t="shared" si="43"/>
        <v>1.6007165565342309E-3</v>
      </c>
      <c r="AM190" s="33">
        <f t="shared" si="44"/>
        <v>5.8242261685518962E-4</v>
      </c>
      <c r="AN190" s="33">
        <f t="shared" si="45"/>
        <v>1.9926536343088711E-3</v>
      </c>
      <c r="AO190" s="33">
        <f t="shared" si="46"/>
        <v>5.3445158751536006E-4</v>
      </c>
      <c r="AP190" s="33">
        <f t="shared" si="47"/>
        <v>3.7815947037912019E-4</v>
      </c>
      <c r="AQ190" s="33">
        <f t="shared" si="48"/>
        <v>3.1839134378943176E-3</v>
      </c>
      <c r="AR190" s="33">
        <f t="shared" si="49"/>
        <v>8.1535278970106873E-4</v>
      </c>
      <c r="AS190" s="55">
        <f>$G$2*AS189+(1-$G$2)*W189*W189</f>
        <v>4.581297129722465E-4</v>
      </c>
      <c r="AT190" s="105"/>
      <c r="AU190" s="7">
        <v>45782</v>
      </c>
      <c r="AV190" s="4">
        <f>CovMatrix!$M$4^2*Y190
+CovMatrix!$M$5^2*AE190
+CovMatrix!$M$6^2*AJ190
+CovMatrix!$M$7^2*AN190
+CovMatrix!$M$8^2*AQ190
+CovMatrix!$M$9^2*AS190
+2*CovMatrix!$M$4*CovMatrix!$M$5*Z190
+2*CovMatrix!$M$4*CovMatrix!$M$6*AA190
+2*CovMatrix!$M$4*CovMatrix!$M$7*AB190
+2*CovMatrix!$M$4*CovMatrix!$M$8*AC190
+2*CovMatrix!$M$4*CovMatrix!$M$9*AD190
+2*CovMatrix!$M$5*CovMatrix!$M$6*AF190
+2*CovMatrix!$M$5*CovMatrix!$M$7*AG190
+2*CovMatrix!$M$5*CovMatrix!$M$8*AH190
+2*CovMatrix!$M$5*CovMatrix!$M$9*AI190
+2*CovMatrix!$M$6*CovMatrix!$M$7*AK190
+2*CovMatrix!$M$6*CovMatrix!$M$8*AL190
+2*CovMatrix!$M$6*CovMatrix!$M$9*AM190
+2*CovMatrix!$M$7*CovMatrix!$M$8*AO190
+2*CovMatrix!$M$7*CovMatrix!$M$9*AP190
+2*CovMatrix!$M$8*CovMatrix!$M$9*AR190</f>
        <v>1.5737751881492691E-3</v>
      </c>
      <c r="AW190" s="17">
        <f t="shared" ref="AW190:AW253" si="52">SQRT(AV190)</f>
        <v>3.9670835485899072E-2</v>
      </c>
      <c r="AX190" s="18">
        <f>Param_VaR!$B$7*EWMA!AW190*returns_pnl[[#This Row],[port_mv]]</f>
        <v>10035.41031655629</v>
      </c>
      <c r="AY190" s="18">
        <f>returns_pnl[[#This Row],[daily_pnl_usd]]</f>
        <v>-95.44</v>
      </c>
    </row>
    <row r="191" spans="1:51" x14ac:dyDescent="0.35">
      <c r="A191" s="7">
        <f>returns_pnl[[#This Row],[price_date]]</f>
        <v>45783</v>
      </c>
      <c r="B191" s="24">
        <f>returns_pnl[[#This Row],[portfolio_simple_return]]</f>
        <v>-1.5489156E-2</v>
      </c>
      <c r="C191" s="4">
        <f t="shared" ref="C191:C254" si="53">C190*$G$61+(1-$G$61)*B190^2</f>
        <v>1.0598701422659654E-3</v>
      </c>
      <c r="D191" s="17">
        <f t="shared" si="50"/>
        <v>3.2555646856819866E-2</v>
      </c>
      <c r="E191" s="17">
        <f t="shared" si="51"/>
        <v>0.5168048721239219</v>
      </c>
      <c r="F191" s="25">
        <f>Rolling_Vol!D191</f>
        <v>0.49897615057421224</v>
      </c>
      <c r="Q191" s="7">
        <v>45783</v>
      </c>
      <c r="R191" s="25">
        <v>-1.9584451999999999E-2</v>
      </c>
      <c r="S191" s="17">
        <v>-3.1387009999999998E-3</v>
      </c>
      <c r="T191" s="17">
        <v>-9.5673129999999992E-3</v>
      </c>
      <c r="U191" s="17">
        <v>-5.6411755000000001E-2</v>
      </c>
      <c r="V191" s="17">
        <v>-1.226202E-2</v>
      </c>
      <c r="W191" s="17">
        <v>-2.6961910000000001E-3</v>
      </c>
      <c r="X191" s="32"/>
      <c r="Y191" s="33">
        <f t="shared" ref="Y191:Y254" si="54">$G$2*Y190+((1-$G$2)*R190^2)</f>
        <v>2.3795523795879341E-3</v>
      </c>
      <c r="Z191" s="33">
        <f t="shared" ref="Z191:Z254" si="55">$G$2*Z190+(1-$G$2)*R190*S190</f>
        <v>1.7535541696898588E-3</v>
      </c>
      <c r="AA191" s="33">
        <f t="shared" ref="AA191:AA254" si="56">$G$2*AA190+(1-$G$2)*R190*T190</f>
        <v>1.3376859806783941E-3</v>
      </c>
      <c r="AB191" s="33">
        <f t="shared" ref="AB191:AB254" si="57">$G$2*AB190+(1-$G$2)*R190*U190</f>
        <v>7.4468405954890185E-4</v>
      </c>
      <c r="AC191" s="33">
        <f t="shared" ref="AC191:AC254" si="58">$G$2*AC190+(1-$G$2)*R190*V190</f>
        <v>2.2472727537389153E-3</v>
      </c>
      <c r="AD191" s="33">
        <f t="shared" ref="AD191:AD254" si="59">$G$2*AD190+(1-$G$2)*R190*W190</f>
        <v>7.7425597422911118E-4</v>
      </c>
      <c r="AE191" s="33">
        <f t="shared" ref="AE191:AE254" si="60">$G$2*AE190+(1-$G$2)*S190*S190</f>
        <v>1.9107731051408504E-3</v>
      </c>
      <c r="AF191" s="33">
        <f t="shared" ref="AF191:AF254" si="61">$G$2*AF190+(1-$G$2)*S190*T190</f>
        <v>1.1673905195221097E-3</v>
      </c>
      <c r="AG191" s="33">
        <f t="shared" ref="AG191:AG254" si="62">$G$2*AG190+(1-$G$2)*S190*U190</f>
        <v>3.4551689071403381E-4</v>
      </c>
      <c r="AH191" s="33">
        <f t="shared" ref="AH191:AH254" si="63">$G$2*AH190+(1-$G$2)*S190*V190</f>
        <v>2.1537193740502336E-3</v>
      </c>
      <c r="AI191" s="33">
        <f t="shared" ref="AI191:AI254" si="64">$G$2*AI190+(1-$G$2)*S190*W190</f>
        <v>5.7515311244556036E-4</v>
      </c>
      <c r="AJ191" s="33">
        <f t="shared" ref="AJ191:AJ254" si="65">$G$2*AJ190+(1-$G$2)*T190*T190</f>
        <v>1.015645306302541E-3</v>
      </c>
      <c r="AK191" s="33">
        <f t="shared" ref="AK191:AK254" si="66">$G$2*AK190+(1-$G$2)*T190*U190</f>
        <v>4.3100748002012826E-4</v>
      </c>
      <c r="AL191" s="33">
        <f t="shared" ref="AL191:AL254" si="67">$G$2*AL190+(1-$G$2)*T190*V190</f>
        <v>1.5032375457626171E-3</v>
      </c>
      <c r="AM191" s="33">
        <f t="shared" ref="AM191:AM254" si="68">$G$2*AM190+(1-$G$2)*T190*W190</f>
        <v>5.4824240238521933E-4</v>
      </c>
      <c r="AN191" s="33">
        <f t="shared" ref="AN191:AN254" si="69">$G$2*AN190+(1-$G$2)*U190*U190</f>
        <v>1.8735070883399243E-3</v>
      </c>
      <c r="AO191" s="33">
        <f t="shared" ref="AO191:AO254" si="70">$G$2*AO190+(1-$G$2)*U190*V190</f>
        <v>5.0326807887557281E-4</v>
      </c>
      <c r="AP191" s="33">
        <f t="shared" ref="AP191:AP254" si="71">$G$2*AP190+(1-$G$2)*U190*W190</f>
        <v>3.5499910722397064E-4</v>
      </c>
      <c r="AQ191" s="33">
        <f t="shared" ref="AQ191:AQ254" si="72">$G$2*AQ190+(1-$G$2)*V190*V190</f>
        <v>2.9947705097463631E-3</v>
      </c>
      <c r="AR191" s="33">
        <f t="shared" ref="AR191:AR254" si="73">$G$2*AR190+(1-$G$2)*V190*W190</f>
        <v>7.6542358686092877E-4</v>
      </c>
      <c r="AS191" s="55">
        <f>$G$2*AS190+(1-$G$2)*W190*W190</f>
        <v>4.3117903428689322E-4</v>
      </c>
      <c r="AT191" s="105"/>
      <c r="AU191" s="7">
        <v>45783</v>
      </c>
      <c r="AV191" s="4">
        <f>CovMatrix!$M$4^2*Y191
+CovMatrix!$M$5^2*AE191
+CovMatrix!$M$6^2*AJ191
+CovMatrix!$M$7^2*AN191
+CovMatrix!$M$8^2*AQ191
+CovMatrix!$M$9^2*AS191
+2*CovMatrix!$M$4*CovMatrix!$M$5*Z191
+2*CovMatrix!$M$4*CovMatrix!$M$6*AA191
+2*CovMatrix!$M$4*CovMatrix!$M$7*AB191
+2*CovMatrix!$M$4*CovMatrix!$M$8*AC191
+2*CovMatrix!$M$4*CovMatrix!$M$9*AD191
+2*CovMatrix!$M$5*CovMatrix!$M$6*AF191
+2*CovMatrix!$M$5*CovMatrix!$M$7*AG191
+2*CovMatrix!$M$5*CovMatrix!$M$8*AH191
+2*CovMatrix!$M$5*CovMatrix!$M$9*AI191
+2*CovMatrix!$M$6*CovMatrix!$M$7*AK191
+2*CovMatrix!$M$6*CovMatrix!$M$8*AL191
+2*CovMatrix!$M$6*CovMatrix!$M$9*AM191
+2*CovMatrix!$M$7*CovMatrix!$M$8*AO191
+2*CovMatrix!$M$7*CovMatrix!$M$9*AP191
+2*CovMatrix!$M$8*CovMatrix!$M$9*AR191</f>
        <v>1.4794460693198412E-3</v>
      </c>
      <c r="AW191" s="17">
        <f t="shared" si="52"/>
        <v>3.8463568078375691E-2</v>
      </c>
      <c r="AX191" s="18">
        <f>Param_VaR!$B$7*EWMA!AW191*returns_pnl[[#This Row],[port_mv]]</f>
        <v>9579.3018982583053</v>
      </c>
      <c r="AY191" s="18">
        <f>returns_pnl[[#This Row],[daily_pnl_usd]]</f>
        <v>-1684.29</v>
      </c>
    </row>
    <row r="192" spans="1:51" x14ac:dyDescent="0.35">
      <c r="A192" s="7">
        <f>returns_pnl[[#This Row],[price_date]]</f>
        <v>45784</v>
      </c>
      <c r="B192" s="24">
        <f>returns_pnl[[#This Row],[portfolio_simple_return]]</f>
        <v>-2.9694830000000002E-3</v>
      </c>
      <c r="C192" s="4">
        <f t="shared" si="53"/>
        <v>1.0106727709455476E-3</v>
      </c>
      <c r="D192" s="17">
        <f t="shared" si="50"/>
        <v>3.179108005314616E-2</v>
      </c>
      <c r="E192" s="17">
        <f t="shared" si="51"/>
        <v>0.50466775038462486</v>
      </c>
      <c r="F192" s="25">
        <f>Rolling_Vol!D192</f>
        <v>0.49792034553466219</v>
      </c>
      <c r="Q192" s="7">
        <v>45784</v>
      </c>
      <c r="R192" s="25">
        <v>1.764348E-2</v>
      </c>
      <c r="S192" s="17">
        <v>2.3589385000000001E-2</v>
      </c>
      <c r="T192" s="17">
        <v>3.1593860000000001E-3</v>
      </c>
      <c r="U192" s="17">
        <v>2.0641969999999998E-3</v>
      </c>
      <c r="V192" s="17">
        <v>-8.0202547999999999E-2</v>
      </c>
      <c r="W192" s="17">
        <v>6.1834919999999996E-3</v>
      </c>
      <c r="X192" s="32"/>
      <c r="Y192" s="33">
        <f t="shared" si="54"/>
        <v>2.2597922824210762E-3</v>
      </c>
      <c r="Z192" s="33">
        <f t="shared" si="55"/>
        <v>1.6520291038530782E-3</v>
      </c>
      <c r="AA192" s="33">
        <f t="shared" si="56"/>
        <v>1.2686670567707389E-3</v>
      </c>
      <c r="AB192" s="33">
        <f t="shared" si="57"/>
        <v>7.6629061445796333E-4</v>
      </c>
      <c r="AC192" s="33">
        <f t="shared" si="58"/>
        <v>2.1268450850413629E-3</v>
      </c>
      <c r="AD192" s="33">
        <f t="shared" si="59"/>
        <v>7.3096882116870435E-4</v>
      </c>
      <c r="AE192" s="33">
        <f t="shared" si="60"/>
        <v>1.7967178054704434E-3</v>
      </c>
      <c r="AF192" s="33">
        <f t="shared" si="61"/>
        <v>1.0991488244436079E-3</v>
      </c>
      <c r="AG192" s="33">
        <f t="shared" si="62"/>
        <v>3.3540945518100704E-4</v>
      </c>
      <c r="AH192" s="33">
        <f t="shared" si="63"/>
        <v>2.0268054204733805E-3</v>
      </c>
      <c r="AI192" s="33">
        <f t="shared" si="64"/>
        <v>5.4115167794210016E-4</v>
      </c>
      <c r="AJ192" s="33">
        <f t="shared" si="65"/>
        <v>9.6019859660678665E-4</v>
      </c>
      <c r="AK192" s="33">
        <f t="shared" si="66"/>
        <v>4.3752956623677945E-4</v>
      </c>
      <c r="AL192" s="33">
        <f t="shared" si="67"/>
        <v>1.4200821680179956E-3</v>
      </c>
      <c r="AM192" s="33">
        <f t="shared" si="68"/>
        <v>5.1689557643439313E-4</v>
      </c>
      <c r="AN192" s="33">
        <f t="shared" si="69"/>
        <v>1.9520338291703302E-3</v>
      </c>
      <c r="AO192" s="33">
        <f t="shared" si="70"/>
        <v>5.1457531822574445E-4</v>
      </c>
      <c r="AP192" s="33">
        <f t="shared" si="71"/>
        <v>3.4282497275804467E-4</v>
      </c>
      <c r="AQ192" s="33">
        <f t="shared" si="72"/>
        <v>2.8241057072304052E-3</v>
      </c>
      <c r="AR192" s="33">
        <f t="shared" si="73"/>
        <v>7.2148181652722219E-4</v>
      </c>
      <c r="AS192" s="55">
        <f>$G$2*AS191+(1-$G$2)*W191*W191</f>
        <v>4.0574445898418842E-4</v>
      </c>
      <c r="AT192" s="105"/>
      <c r="AU192" s="7">
        <v>45784</v>
      </c>
      <c r="AV192" s="4">
        <f>CovMatrix!$M$4^2*Y192
+CovMatrix!$M$5^2*AE192
+CovMatrix!$M$6^2*AJ192
+CovMatrix!$M$7^2*AN192
+CovMatrix!$M$8^2*AQ192
+CovMatrix!$M$9^2*AS192
+2*CovMatrix!$M$4*CovMatrix!$M$5*Z192
+2*CovMatrix!$M$4*CovMatrix!$M$6*AA192
+2*CovMatrix!$M$4*CovMatrix!$M$7*AB192
+2*CovMatrix!$M$4*CovMatrix!$M$8*AC192
+2*CovMatrix!$M$4*CovMatrix!$M$9*AD192
+2*CovMatrix!$M$5*CovMatrix!$M$6*AF192
+2*CovMatrix!$M$5*CovMatrix!$M$7*AG192
+2*CovMatrix!$M$5*CovMatrix!$M$8*AH192
+2*CovMatrix!$M$5*CovMatrix!$M$9*AI192
+2*CovMatrix!$M$6*CovMatrix!$M$7*AK192
+2*CovMatrix!$M$6*CovMatrix!$M$8*AL192
+2*CovMatrix!$M$6*CovMatrix!$M$9*AM192
+2*CovMatrix!$M$7*CovMatrix!$M$8*AO192
+2*CovMatrix!$M$7*CovMatrix!$M$9*AP192
+2*CovMatrix!$M$8*CovMatrix!$M$9*AR192</f>
        <v>1.4055330321486191E-3</v>
      </c>
      <c r="AW192" s="17">
        <f t="shared" si="52"/>
        <v>3.749043920986548E-2</v>
      </c>
      <c r="AX192" s="18">
        <f>Param_VaR!$B$7*EWMA!AW192*returns_pnl[[#This Row],[port_mv]]</f>
        <v>9309.2195078182212</v>
      </c>
      <c r="AY192" s="18">
        <f>returns_pnl[[#This Row],[daily_pnl_usd]]</f>
        <v>-317.89999999999998</v>
      </c>
    </row>
    <row r="193" spans="1:51" x14ac:dyDescent="0.35">
      <c r="A193" s="7">
        <f>returns_pnl[[#This Row],[price_date]]</f>
        <v>45785</v>
      </c>
      <c r="B193" s="24">
        <f>returns_pnl[[#This Row],[portfolio_simple_return]]</f>
        <v>8.7410490000000007E-3</v>
      </c>
      <c r="C193" s="4">
        <f t="shared" si="53"/>
        <v>9.5056147444605205E-4</v>
      </c>
      <c r="D193" s="17">
        <f t="shared" si="50"/>
        <v>3.0831176987686539E-2</v>
      </c>
      <c r="E193" s="17">
        <f t="shared" si="51"/>
        <v>0.48942976162101659</v>
      </c>
      <c r="F193" s="25">
        <f>Rolling_Vol!D193</f>
        <v>0.4983642607385888</v>
      </c>
      <c r="Q193" s="7">
        <v>45785</v>
      </c>
      <c r="R193" s="25">
        <v>1.3351933E-2</v>
      </c>
      <c r="S193" s="17">
        <v>1.4452418999999999E-2</v>
      </c>
      <c r="T193" s="17">
        <v>2.6860701000000001E-2</v>
      </c>
      <c r="U193" s="17">
        <v>-3.2534247000000002E-2</v>
      </c>
      <c r="V193" s="17">
        <v>2.3441661999999999E-2</v>
      </c>
      <c r="W193" s="17">
        <v>4.0588819999999998E-3</v>
      </c>
      <c r="X193" s="32"/>
      <c r="Y193" s="33">
        <f t="shared" si="54"/>
        <v>2.1428822886664354E-3</v>
      </c>
      <c r="Z193" s="33">
        <f t="shared" si="55"/>
        <v>1.5778792881694815E-3</v>
      </c>
      <c r="AA193" s="33">
        <f t="shared" si="56"/>
        <v>1.1958915871866913E-3</v>
      </c>
      <c r="AB193" s="33">
        <f t="shared" si="57"/>
        <v>7.2249835469961909E-4</v>
      </c>
      <c r="AC193" s="33">
        <f t="shared" si="58"/>
        <v>1.9143312568436586E-3</v>
      </c>
      <c r="AD193" s="33">
        <f t="shared" si="59"/>
        <v>6.936565909445116E-4</v>
      </c>
      <c r="AE193" s="33">
        <f t="shared" si="60"/>
        <v>1.7223022822229102E-3</v>
      </c>
      <c r="AF193" s="33">
        <f t="shared" si="61"/>
        <v>1.037671573340048E-3</v>
      </c>
      <c r="AG193" s="33">
        <f t="shared" si="62"/>
        <v>3.182064761350773E-4</v>
      </c>
      <c r="AH193" s="33">
        <f t="shared" si="63"/>
        <v>1.7916813682797988E-3</v>
      </c>
      <c r="AI193" s="33">
        <f t="shared" si="64"/>
        <v>5.1743446367151925E-4</v>
      </c>
      <c r="AJ193" s="33">
        <f t="shared" si="65"/>
        <v>9.0318558400419909E-4</v>
      </c>
      <c r="AK193" s="33">
        <f t="shared" si="66"/>
        <v>4.1166908796875514E-4</v>
      </c>
      <c r="AL193" s="33">
        <f t="shared" si="67"/>
        <v>1.3196737894979841E-3</v>
      </c>
      <c r="AM193" s="33">
        <f t="shared" si="68"/>
        <v>4.8705400413168426E-4</v>
      </c>
      <c r="AN193" s="33">
        <f t="shared" si="69"/>
        <v>1.8351674539753987E-3</v>
      </c>
      <c r="AO193" s="33">
        <f t="shared" si="70"/>
        <v>4.737675675937624E-4</v>
      </c>
      <c r="AP193" s="33">
        <f t="shared" si="71"/>
        <v>3.2302131113071743E-4</v>
      </c>
      <c r="AQ193" s="33">
        <f t="shared" si="72"/>
        <v>3.0406062871381192E-3</v>
      </c>
      <c r="AR193" s="33">
        <f t="shared" si="73"/>
        <v>6.4843699869933185E-4</v>
      </c>
      <c r="AS193" s="55">
        <f>$G$2*AS192+(1-$G$2)*W192*W192</f>
        <v>3.8369392584398096E-4</v>
      </c>
      <c r="AT193" s="105"/>
      <c r="AU193" s="7">
        <v>45785</v>
      </c>
      <c r="AV193" s="4">
        <f>CovMatrix!$M$4^2*Y193
+CovMatrix!$M$5^2*AE193
+CovMatrix!$M$6^2*AJ193
+CovMatrix!$M$7^2*AN193
+CovMatrix!$M$8^2*AQ193
+CovMatrix!$M$9^2*AS193
+2*CovMatrix!$M$4*CovMatrix!$M$5*Z193
+2*CovMatrix!$M$4*CovMatrix!$M$6*AA193
+2*CovMatrix!$M$4*CovMatrix!$M$7*AB193
+2*CovMatrix!$M$4*CovMatrix!$M$8*AC193
+2*CovMatrix!$M$4*CovMatrix!$M$9*AD193
+2*CovMatrix!$M$5*CovMatrix!$M$6*AF193
+2*CovMatrix!$M$5*CovMatrix!$M$7*AG193
+2*CovMatrix!$M$5*CovMatrix!$M$8*AH193
+2*CovMatrix!$M$5*CovMatrix!$M$9*AI193
+2*CovMatrix!$M$6*CovMatrix!$M$7*AK193
+2*CovMatrix!$M$6*CovMatrix!$M$8*AL193
+2*CovMatrix!$M$6*CovMatrix!$M$9*AM193
+2*CovMatrix!$M$7*CovMatrix!$M$8*AO193
+2*CovMatrix!$M$7*CovMatrix!$M$9*AP193
+2*CovMatrix!$M$8*CovMatrix!$M$9*AR193</f>
        <v>1.3243699478781886E-3</v>
      </c>
      <c r="AW193" s="17">
        <f t="shared" si="52"/>
        <v>3.6391893985861588E-2</v>
      </c>
      <c r="AX193" s="18">
        <f>Param_VaR!$B$7*EWMA!AW193*returns_pnl[[#This Row],[port_mv]]</f>
        <v>9115.4286363213741</v>
      </c>
      <c r="AY193" s="18">
        <f>returns_pnl[[#This Row],[daily_pnl_usd]]</f>
        <v>933</v>
      </c>
    </row>
    <row r="194" spans="1:51" x14ac:dyDescent="0.35">
      <c r="A194" s="7">
        <f>returns_pnl[[#This Row],[price_date]]</f>
        <v>45786</v>
      </c>
      <c r="B194" s="24">
        <f>returns_pnl[[#This Row],[portfolio_simple_return]]</f>
        <v>4.8747679999999998E-3</v>
      </c>
      <c r="C194" s="4">
        <f t="shared" si="53"/>
        <v>8.98112142236513E-4</v>
      </c>
      <c r="D194" s="17">
        <f t="shared" si="50"/>
        <v>2.9968519186581659E-2</v>
      </c>
      <c r="E194" s="17">
        <f t="shared" si="51"/>
        <v>0.47573549357137657</v>
      </c>
      <c r="F194" s="25">
        <f>Rolling_Vol!D194</f>
        <v>0.49855019672849971</v>
      </c>
      <c r="Q194" s="7">
        <v>45786</v>
      </c>
      <c r="R194" s="25">
        <v>1.1209439999999999E-2</v>
      </c>
      <c r="S194" s="17">
        <v>2.0695959999999999E-3</v>
      </c>
      <c r="T194" s="17">
        <v>2.9965450000000002E-3</v>
      </c>
      <c r="U194" s="17">
        <v>-2.2463238E-2</v>
      </c>
      <c r="V194" s="17">
        <v>3.5051189000000003E-2</v>
      </c>
      <c r="W194" s="17">
        <v>3.6154529999999998E-3</v>
      </c>
      <c r="X194" s="32"/>
      <c r="Y194" s="33">
        <f t="shared" si="54"/>
        <v>2.0250057982366385E-3</v>
      </c>
      <c r="Z194" s="33">
        <f t="shared" si="55"/>
        <v>1.4947845946898682E-3</v>
      </c>
      <c r="AA194" s="33">
        <f t="shared" si="56"/>
        <v>1.1456566287605919E-3</v>
      </c>
      <c r="AB194" s="33">
        <f t="shared" si="57"/>
        <v>6.5308474824867489E-4</v>
      </c>
      <c r="AC194" s="33">
        <f t="shared" si="58"/>
        <v>1.8182508714589978E-3</v>
      </c>
      <c r="AD194" s="33">
        <f t="shared" si="59"/>
        <v>6.5528883071897513E-4</v>
      </c>
      <c r="AE194" s="33">
        <f t="shared" si="60"/>
        <v>1.6314964901866292E-3</v>
      </c>
      <c r="AF194" s="33">
        <f t="shared" si="61"/>
        <v>9.9870340526878824E-4</v>
      </c>
      <c r="AG194" s="33">
        <f t="shared" si="62"/>
        <v>2.7090217339736304E-4</v>
      </c>
      <c r="AH194" s="33">
        <f t="shared" si="63"/>
        <v>1.7045078094598337E-3</v>
      </c>
      <c r="AI194" s="33">
        <f t="shared" si="64"/>
        <v>4.8990803565136158E-4</v>
      </c>
      <c r="AJ194" s="33">
        <f t="shared" si="65"/>
        <v>8.9228428445663123E-4</v>
      </c>
      <c r="AK194" s="33">
        <f t="shared" si="66"/>
        <v>3.3453538183500096E-4</v>
      </c>
      <c r="AL194" s="33">
        <f t="shared" si="67"/>
        <v>1.2782729305636086E-3</v>
      </c>
      <c r="AM194" s="33">
        <f t="shared" si="68"/>
        <v>4.643722288315601E-4</v>
      </c>
      <c r="AN194" s="33">
        <f t="shared" si="69"/>
        <v>1.7885660404082953E-3</v>
      </c>
      <c r="AO194" s="33">
        <f t="shared" si="70"/>
        <v>3.9958210424222574E-4</v>
      </c>
      <c r="AP194" s="33">
        <f t="shared" si="71"/>
        <v>2.9571687229096316E-4</v>
      </c>
      <c r="AQ194" s="33">
        <f t="shared" si="72"/>
        <v>2.8911406009491662E-3</v>
      </c>
      <c r="AR194" s="33">
        <f t="shared" si="73"/>
        <v>6.1523959517388485E-4</v>
      </c>
      <c r="AS194" s="55">
        <f>$G$2*AS193+(1-$G$2)*W193*W193</f>
        <v>3.6166076167873753E-4</v>
      </c>
      <c r="AT194" s="105"/>
      <c r="AU194" s="7">
        <v>45786</v>
      </c>
      <c r="AV194" s="4">
        <f>CovMatrix!$M$4^2*Y194
+CovMatrix!$M$5^2*AE194
+CovMatrix!$M$6^2*AJ194
+CovMatrix!$M$7^2*AN194
+CovMatrix!$M$8^2*AQ194
+CovMatrix!$M$9^2*AS194
+2*CovMatrix!$M$4*CovMatrix!$M$5*Z194
+2*CovMatrix!$M$4*CovMatrix!$M$6*AA194
+2*CovMatrix!$M$4*CovMatrix!$M$7*AB194
+2*CovMatrix!$M$4*CovMatrix!$M$8*AC194
+2*CovMatrix!$M$4*CovMatrix!$M$9*AD194
+2*CovMatrix!$M$5*CovMatrix!$M$6*AF194
+2*CovMatrix!$M$5*CovMatrix!$M$7*AG194
+2*CovMatrix!$M$5*CovMatrix!$M$8*AH194
+2*CovMatrix!$M$5*CovMatrix!$M$9*AI194
+2*CovMatrix!$M$6*CovMatrix!$M$7*AK194
+2*CovMatrix!$M$6*CovMatrix!$M$8*AL194
+2*CovMatrix!$M$6*CovMatrix!$M$9*AM194
+2*CovMatrix!$M$7*CovMatrix!$M$8*AO194
+2*CovMatrix!$M$7*CovMatrix!$M$9*AP194
+2*CovMatrix!$M$8*CovMatrix!$M$9*AR194</f>
        <v>1.252811300475251E-3</v>
      </c>
      <c r="AW194" s="17">
        <f t="shared" si="52"/>
        <v>3.5395074522809683E-2</v>
      </c>
      <c r="AX194" s="18">
        <f>Param_VaR!$B$7*EWMA!AW194*returns_pnl[[#This Row],[port_mv]]</f>
        <v>8908.9641076899916</v>
      </c>
      <c r="AY194" s="18">
        <f>returns_pnl[[#This Row],[daily_pnl_usd]]</f>
        <v>524.87</v>
      </c>
    </row>
    <row r="195" spans="1:51" x14ac:dyDescent="0.35">
      <c r="A195" s="7">
        <f>returns_pnl[[#This Row],[price_date]]</f>
        <v>45789</v>
      </c>
      <c r="B195" s="24">
        <f>returns_pnl[[#This Row],[portfolio_simple_return]]</f>
        <v>4.6689686000000001E-2</v>
      </c>
      <c r="C195" s="4">
        <f t="shared" si="53"/>
        <v>8.456512154855516E-4</v>
      </c>
      <c r="D195" s="17">
        <f t="shared" si="50"/>
        <v>2.9080082797088999E-2</v>
      </c>
      <c r="E195" s="17">
        <f t="shared" si="51"/>
        <v>0.46163200311759039</v>
      </c>
      <c r="F195" s="25">
        <f>Rolling_Vol!D195</f>
        <v>0.50860828499432453</v>
      </c>
      <c r="Q195" s="7">
        <v>45789</v>
      </c>
      <c r="R195" s="25">
        <v>5.1341890000000001E-2</v>
      </c>
      <c r="S195" s="17">
        <v>6.4265130000000004E-2</v>
      </c>
      <c r="T195" s="17">
        <v>5.0648483000000001E-2</v>
      </c>
      <c r="U195" s="17">
        <v>2.8588154000000001E-2</v>
      </c>
      <c r="V195" s="17">
        <v>8.1307628000000007E-2</v>
      </c>
      <c r="W195" s="17">
        <v>9.3890060000000001E-3</v>
      </c>
      <c r="X195" s="32"/>
      <c r="Y195" s="33">
        <f t="shared" si="54"/>
        <v>1.9110445430492562E-3</v>
      </c>
      <c r="Z195" s="33">
        <f t="shared" si="55"/>
        <v>1.4064894597396506E-3</v>
      </c>
      <c r="AA195" s="33">
        <f t="shared" si="56"/>
        <v>1.0789326065180442E-3</v>
      </c>
      <c r="AB195" s="33">
        <f t="shared" si="57"/>
        <v>5.9879164423975117E-4</v>
      </c>
      <c r="AC195" s="33">
        <f t="shared" si="58"/>
        <v>1.7327300711729074E-3</v>
      </c>
      <c r="AD195" s="33">
        <f t="shared" si="59"/>
        <v>6.1840313308441578E-4</v>
      </c>
      <c r="AE195" s="33">
        <f t="shared" si="60"/>
        <v>1.5338636944316245E-3</v>
      </c>
      <c r="AF195" s="33">
        <f t="shared" si="61"/>
        <v>9.3915329920540999E-4</v>
      </c>
      <c r="AG195" s="33">
        <f t="shared" si="62"/>
        <v>2.5185865334281034E-4</v>
      </c>
      <c r="AH195" s="33">
        <f t="shared" si="63"/>
        <v>1.6065898489252223E-3</v>
      </c>
      <c r="AI195" s="33">
        <f t="shared" si="64"/>
        <v>4.6096250513629914E-4</v>
      </c>
      <c r="AJ195" s="33">
        <f t="shared" si="65"/>
        <v>8.392859843054548E-4</v>
      </c>
      <c r="AK195" s="33">
        <f t="shared" si="66"/>
        <v>3.1042453271413833E-4</v>
      </c>
      <c r="AL195" s="33">
        <f t="shared" si="67"/>
        <v>1.2078785026383124E-3</v>
      </c>
      <c r="AM195" s="33">
        <f t="shared" si="68"/>
        <v>4.3715992715825957E-4</v>
      </c>
      <c r="AN195" s="33">
        <f t="shared" si="69"/>
        <v>1.7115279016704761E-3</v>
      </c>
      <c r="AO195" s="33">
        <f t="shared" si="70"/>
        <v>3.2836538594629321E-4</v>
      </c>
      <c r="AP195" s="33">
        <f t="shared" si="71"/>
        <v>2.7310097308049652E-4</v>
      </c>
      <c r="AQ195" s="33">
        <f t="shared" si="72"/>
        <v>2.7913873159110397E-3</v>
      </c>
      <c r="AR195" s="33">
        <f t="shared" si="73"/>
        <v>5.8592877504886872E-4</v>
      </c>
      <c r="AS195" s="55">
        <f>$G$2*AS194+(1-$G$2)*W194*W194</f>
        <v>3.4074540600172583E-4</v>
      </c>
      <c r="AT195" s="105"/>
      <c r="AU195" s="7">
        <v>45789</v>
      </c>
      <c r="AV195" s="4">
        <f>CovMatrix!$M$4^2*Y195
+CovMatrix!$M$5^2*AE195
+CovMatrix!$M$6^2*AJ195
+CovMatrix!$M$7^2*AN195
+CovMatrix!$M$8^2*AQ195
+CovMatrix!$M$9^2*AS195
+2*CovMatrix!$M$4*CovMatrix!$M$5*Z195
+2*CovMatrix!$M$4*CovMatrix!$M$6*AA195
+2*CovMatrix!$M$4*CovMatrix!$M$7*AB195
+2*CovMatrix!$M$4*CovMatrix!$M$8*AC195
+2*CovMatrix!$M$4*CovMatrix!$M$9*AD195
+2*CovMatrix!$M$5*CovMatrix!$M$6*AF195
+2*CovMatrix!$M$5*CovMatrix!$M$7*AG195
+2*CovMatrix!$M$5*CovMatrix!$M$8*AH195
+2*CovMatrix!$M$5*CovMatrix!$M$9*AI195
+2*CovMatrix!$M$6*CovMatrix!$M$7*AK195
+2*CovMatrix!$M$6*CovMatrix!$M$8*AL195
+2*CovMatrix!$M$6*CovMatrix!$M$9*AM195
+2*CovMatrix!$M$7*CovMatrix!$M$8*AO195
+2*CovMatrix!$M$7*CovMatrix!$M$9*AP195
+2*CovMatrix!$M$8*CovMatrix!$M$9*AR195</f>
        <v>1.1831827273584468E-3</v>
      </c>
      <c r="AW195" s="17">
        <f t="shared" si="52"/>
        <v>3.4397423266262939E-2</v>
      </c>
      <c r="AX195" s="18">
        <f>Param_VaR!$B$7*EWMA!AW195*returns_pnl[[#This Row],[port_mv]]</f>
        <v>9062.0871282364187</v>
      </c>
      <c r="AY195" s="18">
        <f>returns_pnl[[#This Row],[daily_pnl_usd]]</f>
        <v>5051.62</v>
      </c>
    </row>
    <row r="196" spans="1:51" x14ac:dyDescent="0.35">
      <c r="A196" s="7">
        <f>returns_pnl[[#This Row],[price_date]]</f>
        <v>45790</v>
      </c>
      <c r="B196" s="24">
        <f>returns_pnl[[#This Row],[portfolio_simple_return]]</f>
        <v>1.8411131000000001E-2</v>
      </c>
      <c r="C196" s="4">
        <f t="shared" si="53"/>
        <v>9.2570774928313435E-4</v>
      </c>
      <c r="D196" s="17">
        <f t="shared" si="50"/>
        <v>3.0425445753236458E-2</v>
      </c>
      <c r="E196" s="17">
        <f t="shared" si="51"/>
        <v>0.48298897794809964</v>
      </c>
      <c r="F196" s="25">
        <f>Rolling_Vol!D196</f>
        <v>0.51022318072764106</v>
      </c>
      <c r="Q196" s="7">
        <v>45790</v>
      </c>
      <c r="R196" s="25">
        <v>4.0140584999999999E-2</v>
      </c>
      <c r="S196" s="17">
        <v>4.8921382999999999E-2</v>
      </c>
      <c r="T196" s="17">
        <v>1.1307373000000001E-2</v>
      </c>
      <c r="U196" s="17">
        <v>-1.2586524E-2</v>
      </c>
      <c r="V196" s="17">
        <v>1.5193798E-2</v>
      </c>
      <c r="W196" s="17">
        <v>8.1495000000000005E-4</v>
      </c>
      <c r="X196" s="32"/>
      <c r="Y196" s="33">
        <f t="shared" si="54"/>
        <v>1.9545412505926267E-3</v>
      </c>
      <c r="Z196" s="33">
        <f t="shared" si="55"/>
        <v>1.5200696862730134E-3</v>
      </c>
      <c r="AA196" s="33">
        <f t="shared" si="56"/>
        <v>1.1702199806981339E-3</v>
      </c>
      <c r="AB196" s="33">
        <f t="shared" si="57"/>
        <v>6.509303370636298E-4</v>
      </c>
      <c r="AC196" s="33">
        <f t="shared" si="58"/>
        <v>1.8792355044787482E-3</v>
      </c>
      <c r="AD196" s="33">
        <f t="shared" si="59"/>
        <v>6.1022190389503129E-4</v>
      </c>
      <c r="AE196" s="33">
        <f t="shared" si="60"/>
        <v>1.6896322888007413E-3</v>
      </c>
      <c r="AF196" s="33">
        <f t="shared" si="61"/>
        <v>1.0780999819109528E-3</v>
      </c>
      <c r="AG196" s="33">
        <f t="shared" si="62"/>
        <v>3.4698042013844301E-4</v>
      </c>
      <c r="AH196" s="33">
        <f t="shared" si="63"/>
        <v>1.8237091749944076E-3</v>
      </c>
      <c r="AI196" s="33">
        <f t="shared" si="64"/>
        <v>4.6950789629776797E-4</v>
      </c>
      <c r="AJ196" s="33">
        <f t="shared" si="65"/>
        <v>9.4284495505920498E-4</v>
      </c>
      <c r="AK196" s="33">
        <f t="shared" si="66"/>
        <v>3.7867585866351299E-4</v>
      </c>
      <c r="AL196" s="33">
        <f t="shared" si="67"/>
        <v>1.3824922733517134E-3</v>
      </c>
      <c r="AM196" s="33">
        <f t="shared" si="68"/>
        <v>4.3946266617543789E-4</v>
      </c>
      <c r="AN196" s="33">
        <f t="shared" si="69"/>
        <v>1.6578731805179105E-3</v>
      </c>
      <c r="AO196" s="33">
        <f t="shared" si="70"/>
        <v>4.4812956222783852E-4</v>
      </c>
      <c r="AP196" s="33">
        <f t="shared" si="71"/>
        <v>2.7281977566176219E-4</v>
      </c>
      <c r="AQ196" s="33">
        <f t="shared" si="72"/>
        <v>3.0205598992155609E-3</v>
      </c>
      <c r="AR196" s="33">
        <f t="shared" si="73"/>
        <v>5.9657691697420265E-4</v>
      </c>
      <c r="AS196" s="55">
        <f>$G$2*AS195+(1-$G$2)*W195*W195</f>
        <v>3.2558988766170444E-4</v>
      </c>
      <c r="AT196" s="105"/>
      <c r="AU196" s="7">
        <v>45790</v>
      </c>
      <c r="AV196" s="4">
        <f>CovMatrix!$M$4^2*Y196
+CovMatrix!$M$5^2*AE196
+CovMatrix!$M$6^2*AJ196
+CovMatrix!$M$7^2*AN196
+CovMatrix!$M$8^2*AQ196
+CovMatrix!$M$9^2*AS196
+2*CovMatrix!$M$4*CovMatrix!$M$5*Z196
+2*CovMatrix!$M$4*CovMatrix!$M$6*AA196
+2*CovMatrix!$M$4*CovMatrix!$M$7*AB196
+2*CovMatrix!$M$4*CovMatrix!$M$8*AC196
+2*CovMatrix!$M$4*CovMatrix!$M$9*AD196
+2*CovMatrix!$M$5*CovMatrix!$M$6*AF196
+2*CovMatrix!$M$5*CovMatrix!$M$7*AG196
+2*CovMatrix!$M$5*CovMatrix!$M$8*AH196
+2*CovMatrix!$M$5*CovMatrix!$M$9*AI196
+2*CovMatrix!$M$6*CovMatrix!$M$7*AK196
+2*CovMatrix!$M$6*CovMatrix!$M$8*AL196
+2*CovMatrix!$M$6*CovMatrix!$M$9*AM196
+2*CovMatrix!$M$7*CovMatrix!$M$8*AO196
+2*CovMatrix!$M$7*CovMatrix!$M$9*AP196
+2*CovMatrix!$M$8*CovMatrix!$M$9*AR196</f>
        <v>1.2858656169792444E-3</v>
      </c>
      <c r="AW196" s="17">
        <f t="shared" si="52"/>
        <v>3.5858968431610586E-2</v>
      </c>
      <c r="AX196" s="18">
        <f>Param_VaR!$B$7*EWMA!AW196*returns_pnl[[#This Row],[port_mv]]</f>
        <v>9621.0672959852982</v>
      </c>
      <c r="AY196" s="18">
        <f>returns_pnl[[#This Row],[daily_pnl_usd]]</f>
        <v>2085.0100000000002</v>
      </c>
    </row>
    <row r="197" spans="1:51" x14ac:dyDescent="0.35">
      <c r="A197" s="7">
        <f>returns_pnl[[#This Row],[price_date]]</f>
        <v>45791</v>
      </c>
      <c r="B197" s="24">
        <f>returns_pnl[[#This Row],[portfolio_simple_return]]</f>
        <v>2.1676500000000002E-5</v>
      </c>
      <c r="C197" s="4">
        <f t="shared" si="53"/>
        <v>8.9050346900809599E-4</v>
      </c>
      <c r="D197" s="17">
        <f t="shared" si="50"/>
        <v>2.9841304747079942E-2</v>
      </c>
      <c r="E197" s="17">
        <f t="shared" si="51"/>
        <v>0.47371602695078852</v>
      </c>
      <c r="F197" s="25">
        <f>Rolling_Vol!D197</f>
        <v>0.51014522447872046</v>
      </c>
      <c r="Q197" s="7">
        <v>45791</v>
      </c>
      <c r="R197" s="25">
        <v>4.6772186E-2</v>
      </c>
      <c r="S197" s="17">
        <v>-1.290767E-3</v>
      </c>
      <c r="T197" s="17">
        <v>-7.2775390000000004E-3</v>
      </c>
      <c r="U197" s="17">
        <v>-4.0881430000000003E-2</v>
      </c>
      <c r="V197" s="17">
        <v>6.4141720000000001E-3</v>
      </c>
      <c r="W197" s="17">
        <v>8.9852300000000003E-4</v>
      </c>
      <c r="X197" s="32"/>
      <c r="Y197" s="33">
        <f t="shared" si="54"/>
        <v>1.9339447694056025E-3</v>
      </c>
      <c r="Z197" s="33">
        <f t="shared" si="55"/>
        <v>1.546689481054376E-3</v>
      </c>
      <c r="AA197" s="33">
        <f t="shared" si="56"/>
        <v>1.1272398558782382E-3</v>
      </c>
      <c r="AB197" s="33">
        <f t="shared" si="57"/>
        <v>5.8156069065121955E-4</v>
      </c>
      <c r="AC197" s="33">
        <f t="shared" si="58"/>
        <v>1.8030746506155332E-3</v>
      </c>
      <c r="AD197" s="33">
        <f t="shared" si="59"/>
        <v>5.7557134384607442E-4</v>
      </c>
      <c r="AE197" s="33">
        <f t="shared" si="60"/>
        <v>1.7318524543506581E-3</v>
      </c>
      <c r="AF197" s="33">
        <f t="shared" si="61"/>
        <v>1.0466043225117073E-3</v>
      </c>
      <c r="AG197" s="33">
        <f t="shared" si="62"/>
        <v>2.8921658525557487E-4</v>
      </c>
      <c r="AH197" s="33">
        <f t="shared" si="63"/>
        <v>1.758884721165701E-3</v>
      </c>
      <c r="AI197" s="33">
        <f t="shared" si="64"/>
        <v>4.4372953138445284E-4</v>
      </c>
      <c r="AJ197" s="33">
        <f t="shared" si="65"/>
        <v>8.9394565880532035E-4</v>
      </c>
      <c r="AK197" s="33">
        <f t="shared" si="66"/>
        <v>3.4741607584521506E-4</v>
      </c>
      <c r="AL197" s="33">
        <f t="shared" si="67"/>
        <v>1.3098508534269697E-3</v>
      </c>
      <c r="AM197" s="33">
        <f t="shared" si="68"/>
        <v>4.1364780282249257E-4</v>
      </c>
      <c r="AN197" s="33">
        <f t="shared" si="69"/>
        <v>1.5679060248709905E-3</v>
      </c>
      <c r="AO197" s="33">
        <f t="shared" si="70"/>
        <v>4.0976756230347902E-4</v>
      </c>
      <c r="AP197" s="33">
        <f t="shared" si="71"/>
        <v>2.5583514585802845E-4</v>
      </c>
      <c r="AQ197" s="33">
        <f t="shared" si="72"/>
        <v>2.8531773951225151E-3</v>
      </c>
      <c r="AR197" s="33">
        <f t="shared" si="73"/>
        <v>5.6152523309655649E-4</v>
      </c>
      <c r="AS197" s="55">
        <f>$G$2*AS196+(1-$G$2)*W196*W196</f>
        <v>3.0609434301215213E-4</v>
      </c>
      <c r="AT197" s="105"/>
      <c r="AU197" s="7">
        <v>45791</v>
      </c>
      <c r="AV197" s="4">
        <f>CovMatrix!$M$4^2*Y197
+CovMatrix!$M$5^2*AE197
+CovMatrix!$M$6^2*AJ197
+CovMatrix!$M$7^2*AN197
+CovMatrix!$M$8^2*AQ197
+CovMatrix!$M$9^2*AS197
+2*CovMatrix!$M$4*CovMatrix!$M$5*Z197
+2*CovMatrix!$M$4*CovMatrix!$M$6*AA197
+2*CovMatrix!$M$4*CovMatrix!$M$7*AB197
+2*CovMatrix!$M$4*CovMatrix!$M$8*AC197
+2*CovMatrix!$M$4*CovMatrix!$M$9*AD197
+2*CovMatrix!$M$5*CovMatrix!$M$6*AF197
+2*CovMatrix!$M$5*CovMatrix!$M$7*AG197
+2*CovMatrix!$M$5*CovMatrix!$M$8*AH197
+2*CovMatrix!$M$5*CovMatrix!$M$9*AI197
+2*CovMatrix!$M$6*CovMatrix!$M$7*AK197
+2*CovMatrix!$M$6*CovMatrix!$M$8*AL197
+2*CovMatrix!$M$6*CovMatrix!$M$9*AM197
+2*CovMatrix!$M$7*CovMatrix!$M$8*AO197
+2*CovMatrix!$M$7*CovMatrix!$M$9*AP197
+2*CovMatrix!$M$8*CovMatrix!$M$9*AR197</f>
        <v>1.242849392600763E-3</v>
      </c>
      <c r="AW197" s="17">
        <f t="shared" si="52"/>
        <v>3.525406916372581E-2</v>
      </c>
      <c r="AX197" s="18">
        <f>Param_VaR!$B$7*EWMA!AW197*returns_pnl[[#This Row],[port_mv]]</f>
        <v>9458.9760662769968</v>
      </c>
      <c r="AY197" s="18">
        <f>returns_pnl[[#This Row],[daily_pnl_usd]]</f>
        <v>2.5</v>
      </c>
    </row>
    <row r="198" spans="1:51" x14ac:dyDescent="0.35">
      <c r="A198" s="7">
        <f>returns_pnl[[#This Row],[price_date]]</f>
        <v>45792</v>
      </c>
      <c r="B198" s="24">
        <f>returns_pnl[[#This Row],[portfolio_simple_return]]</f>
        <v>1.869775E-3</v>
      </c>
      <c r="C198" s="4">
        <f t="shared" si="53"/>
        <v>8.3707328905984933E-4</v>
      </c>
      <c r="D198" s="17">
        <f t="shared" si="50"/>
        <v>2.8932218875500189E-2</v>
      </c>
      <c r="E198" s="17">
        <f t="shared" si="51"/>
        <v>0.45928473613117393</v>
      </c>
      <c r="F198" s="25">
        <f>Rolling_Vol!D198</f>
        <v>0.50985589291030919</v>
      </c>
      <c r="Q198" s="7">
        <v>45792</v>
      </c>
      <c r="R198" s="25">
        <v>-2.3190622000000001E-2</v>
      </c>
      <c r="S198" s="17">
        <v>2.2402210000000001E-3</v>
      </c>
      <c r="T198" s="17">
        <v>-1.832722E-3</v>
      </c>
      <c r="U198" s="17">
        <v>2.4777796000000001E-2</v>
      </c>
      <c r="V198" s="17">
        <v>-1.0622154999999999E-2</v>
      </c>
      <c r="W198" s="17">
        <v>1.6383325000000001E-2</v>
      </c>
      <c r="X198" s="32"/>
      <c r="Y198" s="33">
        <f t="shared" si="54"/>
        <v>1.9491663262343822E-3</v>
      </c>
      <c r="Z198" s="33">
        <f t="shared" si="55"/>
        <v>1.4502657925387135E-3</v>
      </c>
      <c r="AA198" s="33">
        <f t="shared" si="56"/>
        <v>1.0391822800617286E-3</v>
      </c>
      <c r="AB198" s="33">
        <f t="shared" si="57"/>
        <v>4.3194021833778743E-4</v>
      </c>
      <c r="AC198" s="33">
        <f t="shared" si="58"/>
        <v>1.7128904623278005E-3</v>
      </c>
      <c r="AD198" s="33">
        <f t="shared" si="59"/>
        <v>5.4355861630818653E-4</v>
      </c>
      <c r="AE198" s="33">
        <f t="shared" si="60"/>
        <v>1.6280412718565158E-3</v>
      </c>
      <c r="AF198" s="33">
        <f t="shared" si="61"/>
        <v>9.843716795919495E-4</v>
      </c>
      <c r="AG198" s="33">
        <f t="shared" si="62"/>
        <v>2.7502969418564894E-4</v>
      </c>
      <c r="AH198" s="33">
        <f t="shared" si="63"/>
        <v>1.6528548858027632E-3</v>
      </c>
      <c r="AI198" s="33">
        <f t="shared" si="64"/>
        <v>4.1703617247115717E-4</v>
      </c>
      <c r="AJ198" s="33">
        <f t="shared" si="65"/>
        <v>8.434866737107924E-4</v>
      </c>
      <c r="AK198" s="33">
        <f t="shared" si="66"/>
        <v>3.4442208336654836E-4</v>
      </c>
      <c r="AL198" s="33">
        <f t="shared" si="67"/>
        <v>1.2284590390083889E-3</v>
      </c>
      <c r="AM198" s="33">
        <f t="shared" si="68"/>
        <v>3.8843659248264918E-4</v>
      </c>
      <c r="AN198" s="33">
        <f t="shared" si="69"/>
        <v>1.574109142509425E-3</v>
      </c>
      <c r="AO198" s="33">
        <f t="shared" si="70"/>
        <v>3.6944827714771263E-4</v>
      </c>
      <c r="AP198" s="33">
        <f t="shared" si="71"/>
        <v>2.3828106279887332E-4</v>
      </c>
      <c r="AQ198" s="33">
        <f t="shared" si="72"/>
        <v>2.684455247561899E-3</v>
      </c>
      <c r="AR198" s="33">
        <f t="shared" si="73"/>
        <v>5.2817951597484037E-4</v>
      </c>
      <c r="AS198" s="55">
        <f>$G$2*AS197+(1-$G$2)*W197*W197</f>
        <v>2.8777712304631475E-4</v>
      </c>
      <c r="AT198" s="105"/>
      <c r="AU198" s="7">
        <v>45792</v>
      </c>
      <c r="AV198" s="4">
        <f>CovMatrix!$M$4^2*Y198
+CovMatrix!$M$5^2*AE198
+CovMatrix!$M$6^2*AJ198
+CovMatrix!$M$7^2*AN198
+CovMatrix!$M$8^2*AQ198
+CovMatrix!$M$9^2*AS198
+2*CovMatrix!$M$4*CovMatrix!$M$5*Z198
+2*CovMatrix!$M$4*CovMatrix!$M$6*AA198
+2*CovMatrix!$M$4*CovMatrix!$M$7*AB198
+2*CovMatrix!$M$4*CovMatrix!$M$8*AC198
+2*CovMatrix!$M$4*CovMatrix!$M$9*AD198
+2*CovMatrix!$M$5*CovMatrix!$M$6*AF198
+2*CovMatrix!$M$5*CovMatrix!$M$7*AG198
+2*CovMatrix!$M$5*CovMatrix!$M$8*AH198
+2*CovMatrix!$M$5*CovMatrix!$M$9*AI198
+2*CovMatrix!$M$6*CovMatrix!$M$7*AK198
+2*CovMatrix!$M$6*CovMatrix!$M$8*AL198
+2*CovMatrix!$M$6*CovMatrix!$M$9*AM198
+2*CovMatrix!$M$7*CovMatrix!$M$8*AO198
+2*CovMatrix!$M$7*CovMatrix!$M$9*AP198
+2*CovMatrix!$M$8*CovMatrix!$M$9*AR198</f>
        <v>1.1730692473541928E-3</v>
      </c>
      <c r="AW198" s="17">
        <f t="shared" si="52"/>
        <v>3.4250098501379417E-2</v>
      </c>
      <c r="AX198" s="18">
        <f>Param_VaR!$B$7*EWMA!AW198*returns_pnl[[#This Row],[port_mv]]</f>
        <v>9206.7844128958186</v>
      </c>
      <c r="AY198" s="18">
        <f>returns_pnl[[#This Row],[daily_pnl_usd]]</f>
        <v>215.65</v>
      </c>
    </row>
    <row r="199" spans="1:51" x14ac:dyDescent="0.35">
      <c r="A199" s="7">
        <f>returns_pnl[[#This Row],[price_date]]</f>
        <v>45793</v>
      </c>
      <c r="B199" s="24">
        <f>returns_pnl[[#This Row],[portfolio_simple_return]]</f>
        <v>9.5352299999999996E-4</v>
      </c>
      <c r="C199" s="4">
        <f t="shared" si="53"/>
        <v>7.8705865522929583E-4</v>
      </c>
      <c r="D199" s="17">
        <f t="shared" si="50"/>
        <v>2.8054565675292423E-2</v>
      </c>
      <c r="E199" s="17">
        <f t="shared" si="51"/>
        <v>0.44535242350051557</v>
      </c>
      <c r="F199" s="25">
        <f>Rolling_Vol!D199</f>
        <v>0.50945335444248652</v>
      </c>
      <c r="Q199" s="7">
        <v>45793</v>
      </c>
      <c r="R199" s="25">
        <v>1.895817E-2</v>
      </c>
      <c r="S199" s="17">
        <v>-1.7322902000000001E-2</v>
      </c>
      <c r="T199" s="17">
        <v>5.6751800000000004E-4</v>
      </c>
      <c r="U199" s="17">
        <v>3.2865577999999999E-2</v>
      </c>
      <c r="V199" s="17">
        <v>-2.208589E-2</v>
      </c>
      <c r="W199" s="17">
        <v>7.7836049999999999E-3</v>
      </c>
      <c r="X199" s="32"/>
      <c r="Y199" s="33">
        <f t="shared" si="54"/>
        <v>1.8644846435851323E-3</v>
      </c>
      <c r="Z199" s="33">
        <f t="shared" si="55"/>
        <v>1.3601327178819429E-3</v>
      </c>
      <c r="AA199" s="33">
        <f t="shared" si="56"/>
        <v>9.7938146104601005E-4</v>
      </c>
      <c r="AB199" s="33">
        <f t="shared" si="57"/>
        <v>3.7154705517577341E-4</v>
      </c>
      <c r="AC199" s="33">
        <f t="shared" si="58"/>
        <v>1.624897097473957E-3</v>
      </c>
      <c r="AD199" s="33">
        <f t="shared" si="59"/>
        <v>4.8814872949900633E-4</v>
      </c>
      <c r="AE199" s="33">
        <f t="shared" si="60"/>
        <v>1.5306599109528552E-3</v>
      </c>
      <c r="AF199" s="33">
        <f t="shared" si="61"/>
        <v>9.250630366777387E-4</v>
      </c>
      <c r="AG199" s="33">
        <f t="shared" si="62"/>
        <v>2.6185837687048497E-4</v>
      </c>
      <c r="AH199" s="33">
        <f t="shared" si="63"/>
        <v>1.5522558341728222E-3</v>
      </c>
      <c r="AI199" s="33">
        <f t="shared" si="64"/>
        <v>3.9421613824577726E-4</v>
      </c>
      <c r="AJ199" s="33">
        <f t="shared" si="65"/>
        <v>7.9307900548390177E-4</v>
      </c>
      <c r="AK199" s="33">
        <f t="shared" si="66"/>
        <v>3.2103210965411268E-4</v>
      </c>
      <c r="AL199" s="33">
        <f t="shared" si="67"/>
        <v>1.1559195440972402E-3</v>
      </c>
      <c r="AM199" s="33">
        <f t="shared" si="68"/>
        <v>3.633288321240512E-4</v>
      </c>
      <c r="AN199" s="33">
        <f t="shared" si="69"/>
        <v>1.5164989444359164E-3</v>
      </c>
      <c r="AO199" s="33">
        <f t="shared" si="70"/>
        <v>3.3148976513862701E-4</v>
      </c>
      <c r="AP199" s="33">
        <f t="shared" si="71"/>
        <v>2.4834076011004294E-4</v>
      </c>
      <c r="AQ199" s="33">
        <f t="shared" si="72"/>
        <v>2.5301577433188261E-3</v>
      </c>
      <c r="AR199" s="33">
        <f t="shared" si="73"/>
        <v>4.8604717196242746E-4</v>
      </c>
      <c r="AS199" s="55">
        <f>$G$2*AS198+(1-$G$2)*W198*W198</f>
        <v>2.8661529594687334E-4</v>
      </c>
      <c r="AT199" s="105"/>
      <c r="AU199" s="7">
        <v>45793</v>
      </c>
      <c r="AV199" s="4">
        <f>CovMatrix!$M$4^2*Y199
+CovMatrix!$M$5^2*AE199
+CovMatrix!$M$6^2*AJ199
+CovMatrix!$M$7^2*AN199
+CovMatrix!$M$8^2*AQ199
+CovMatrix!$M$9^2*AS199
+2*CovMatrix!$M$4*CovMatrix!$M$5*Z199
+2*CovMatrix!$M$4*CovMatrix!$M$6*AA199
+2*CovMatrix!$M$4*CovMatrix!$M$7*AB199
+2*CovMatrix!$M$4*CovMatrix!$M$8*AC199
+2*CovMatrix!$M$4*CovMatrix!$M$9*AD199
+2*CovMatrix!$M$5*CovMatrix!$M$6*AF199
+2*CovMatrix!$M$5*CovMatrix!$M$7*AG199
+2*CovMatrix!$M$5*CovMatrix!$M$8*AH199
+2*CovMatrix!$M$5*CovMatrix!$M$9*AI199
+2*CovMatrix!$M$6*CovMatrix!$M$7*AK199
+2*CovMatrix!$M$6*CovMatrix!$M$8*AL199
+2*CovMatrix!$M$6*CovMatrix!$M$9*AM199
+2*CovMatrix!$M$7*CovMatrix!$M$8*AO199
+2*CovMatrix!$M$7*CovMatrix!$M$9*AP199
+2*CovMatrix!$M$8*CovMatrix!$M$9*AR199</f>
        <v>1.1036988427979976E-3</v>
      </c>
      <c r="AW199" s="17">
        <f t="shared" si="52"/>
        <v>3.3221963259235564E-2</v>
      </c>
      <c r="AX199" s="18">
        <f>Param_VaR!$B$7*EWMA!AW199*returns_pnl[[#This Row],[port_mv]]</f>
        <v>8938.9262693757901</v>
      </c>
      <c r="AY199" s="18">
        <f>returns_pnl[[#This Row],[daily_pnl_usd]]</f>
        <v>110.18</v>
      </c>
    </row>
    <row r="200" spans="1:51" x14ac:dyDescent="0.35">
      <c r="A200" s="7">
        <f>returns_pnl[[#This Row],[price_date]]</f>
        <v>45796</v>
      </c>
      <c r="B200" s="24">
        <f>returns_pnl[[#This Row],[portfolio_simple_return]]</f>
        <v>-2.5360410000000002E-3</v>
      </c>
      <c r="C200" s="4">
        <f t="shared" si="53"/>
        <v>7.398896882822298E-4</v>
      </c>
      <c r="D200" s="17">
        <f t="shared" si="50"/>
        <v>2.7200913372205534E-2</v>
      </c>
      <c r="E200" s="17">
        <f t="shared" si="51"/>
        <v>0.43180111330000287</v>
      </c>
      <c r="F200" s="25">
        <f>Rolling_Vol!D200</f>
        <v>0.50691369927582042</v>
      </c>
      <c r="Q200" s="7">
        <v>45796</v>
      </c>
      <c r="R200" s="25">
        <v>-2.0739097000000001E-2</v>
      </c>
      <c r="S200" s="17">
        <v>8.8360090000000006E-3</v>
      </c>
      <c r="T200" s="17">
        <v>-1.401308E-3</v>
      </c>
      <c r="U200" s="17">
        <v>-3.010338E-3</v>
      </c>
      <c r="V200" s="17">
        <v>-1.8820577000000002E-2</v>
      </c>
      <c r="W200" s="17">
        <v>7.6139349999999996E-3</v>
      </c>
      <c r="X200" s="32"/>
      <c r="Y200" s="33">
        <f t="shared" si="54"/>
        <v>1.7741802975549583E-3</v>
      </c>
      <c r="Z200" s="33">
        <f t="shared" si="55"/>
        <v>1.2588201235484659E-3</v>
      </c>
      <c r="AA200" s="33">
        <f t="shared" si="56"/>
        <v>9.2126411954657303E-4</v>
      </c>
      <c r="AB200" s="33">
        <f t="shared" si="57"/>
        <v>3.8663850475756265E-4</v>
      </c>
      <c r="AC200" s="33">
        <f t="shared" si="58"/>
        <v>1.5022807881922414E-3</v>
      </c>
      <c r="AD200" s="33">
        <f t="shared" si="59"/>
        <v>4.6771358013723694E-4</v>
      </c>
      <c r="AE200" s="33">
        <f t="shared" si="60"/>
        <v>1.4568252923177801E-3</v>
      </c>
      <c r="AF200" s="33">
        <f t="shared" si="61"/>
        <v>8.6896939095524011E-4</v>
      </c>
      <c r="AG200" s="33">
        <f t="shared" si="62"/>
        <v>2.1198724304621444E-4</v>
      </c>
      <c r="AH200" s="33">
        <f t="shared" si="63"/>
        <v>1.4820759866056197E-3</v>
      </c>
      <c r="AI200" s="33">
        <f t="shared" si="64"/>
        <v>3.62473092353728E-4</v>
      </c>
      <c r="AJ200" s="33">
        <f t="shared" si="65"/>
        <v>7.4551358975568705E-4</v>
      </c>
      <c r="AK200" s="33">
        <f t="shared" si="66"/>
        <v>3.0288929150059014E-4</v>
      </c>
      <c r="AL200" s="33">
        <f t="shared" si="67"/>
        <v>1.0858123230441446E-3</v>
      </c>
      <c r="AM200" s="33">
        <f t="shared" si="68"/>
        <v>3.4179414235315148E-4</v>
      </c>
      <c r="AN200" s="33">
        <f t="shared" si="69"/>
        <v>1.4903177808062065E-3</v>
      </c>
      <c r="AO200" s="33">
        <f t="shared" si="70"/>
        <v>2.6804844680064412E-4</v>
      </c>
      <c r="AP200" s="33">
        <f t="shared" si="71"/>
        <v>2.4878907513836175E-4</v>
      </c>
      <c r="AQ200" s="33">
        <f t="shared" si="72"/>
        <v>2.4076154709452226E-3</v>
      </c>
      <c r="AR200" s="33">
        <f t="shared" si="73"/>
        <v>4.4656987101467479E-4</v>
      </c>
      <c r="AS200" s="55">
        <f>$G$2*AS199+(1-$G$2)*W199*W199</f>
        <v>2.730534485978224E-4</v>
      </c>
      <c r="AT200" s="105"/>
      <c r="AU200" s="7">
        <v>45796</v>
      </c>
      <c r="AV200" s="4">
        <f>CovMatrix!$M$4^2*Y200
+CovMatrix!$M$5^2*AE200
+CovMatrix!$M$6^2*AJ200
+CovMatrix!$M$7^2*AN200
+CovMatrix!$M$8^2*AQ200
+CovMatrix!$M$9^2*AS200
+2*CovMatrix!$M$4*CovMatrix!$M$5*Z200
+2*CovMatrix!$M$4*CovMatrix!$M$6*AA200
+2*CovMatrix!$M$4*CovMatrix!$M$7*AB200
+2*CovMatrix!$M$4*CovMatrix!$M$8*AC200
+2*CovMatrix!$M$4*CovMatrix!$M$9*AD200
+2*CovMatrix!$M$5*CovMatrix!$M$6*AF200
+2*CovMatrix!$M$5*CovMatrix!$M$7*AG200
+2*CovMatrix!$M$5*CovMatrix!$M$8*AH200
+2*CovMatrix!$M$5*CovMatrix!$M$9*AI200
+2*CovMatrix!$M$6*CovMatrix!$M$7*AK200
+2*CovMatrix!$M$6*CovMatrix!$M$8*AL200
+2*CovMatrix!$M$6*CovMatrix!$M$9*AM200
+2*CovMatrix!$M$7*CovMatrix!$M$8*AO200
+2*CovMatrix!$M$7*CovMatrix!$M$9*AP200
+2*CovMatrix!$M$8*CovMatrix!$M$9*AR200</f>
        <v>1.0375408545071681E-3</v>
      </c>
      <c r="AW200" s="17">
        <f t="shared" si="52"/>
        <v>3.221088099551405E-2</v>
      </c>
      <c r="AX200" s="18">
        <f>Param_VaR!$B$7*EWMA!AW200*returns_pnl[[#This Row],[port_mv]]</f>
        <v>8644.8980756966703</v>
      </c>
      <c r="AY200" s="18">
        <f>returns_pnl[[#This Row],[daily_pnl_usd]]</f>
        <v>-293.32</v>
      </c>
    </row>
    <row r="201" spans="1:51" x14ac:dyDescent="0.35">
      <c r="A201" s="7">
        <f>returns_pnl[[#This Row],[price_date]]</f>
        <v>45797</v>
      </c>
      <c r="B201" s="24">
        <f>returns_pnl[[#This Row],[portfolio_simple_return]]</f>
        <v>-6.7244380000000001E-3</v>
      </c>
      <c r="C201" s="4">
        <f t="shared" si="53"/>
        <v>6.9588219722251684E-4</v>
      </c>
      <c r="D201" s="17">
        <f t="shared" si="50"/>
        <v>2.6379579170686496E-2</v>
      </c>
      <c r="E201" s="17">
        <f t="shared" si="51"/>
        <v>0.4187628370570558</v>
      </c>
      <c r="F201" s="25">
        <f>Rolling_Vol!D201</f>
        <v>0.50499637108280759</v>
      </c>
      <c r="Q201" s="7">
        <v>45797</v>
      </c>
      <c r="R201" s="25">
        <v>-1.0719888E-2</v>
      </c>
      <c r="S201" s="17">
        <v>4.5527470000000002E-3</v>
      </c>
      <c r="T201" s="17">
        <v>-1.0457734999999999E-2</v>
      </c>
      <c r="U201" s="17">
        <v>-1.0726914000000001E-2</v>
      </c>
      <c r="V201" s="17">
        <v>-1.8222505999999999E-2</v>
      </c>
      <c r="W201" s="17">
        <v>-2.8812180000000001E-3</v>
      </c>
      <c r="X201" s="32"/>
      <c r="Y201" s="33">
        <f t="shared" si="54"/>
        <v>1.6935360883641854E-3</v>
      </c>
      <c r="Z201" s="33">
        <f t="shared" si="55"/>
        <v>1.1722958652709255E-3</v>
      </c>
      <c r="AA201" s="33">
        <f t="shared" si="56"/>
        <v>8.6773198412611117E-4</v>
      </c>
      <c r="AB201" s="33">
        <f t="shared" si="57"/>
        <v>3.6718609597919603E-4</v>
      </c>
      <c r="AC201" s="33">
        <f t="shared" si="58"/>
        <v>1.4355632472206449E-3</v>
      </c>
      <c r="AD201" s="33">
        <f t="shared" si="59"/>
        <v>4.3017639713800097E-4</v>
      </c>
      <c r="AE201" s="33">
        <f t="shared" si="60"/>
        <v>1.3741002780815982E-3</v>
      </c>
      <c r="AF201" s="33">
        <f t="shared" si="61"/>
        <v>8.1608830929193925E-4</v>
      </c>
      <c r="AG201" s="33">
        <f t="shared" si="62"/>
        <v>1.9767204604377903E-4</v>
      </c>
      <c r="AH201" s="33">
        <f t="shared" si="63"/>
        <v>1.3831735001438509E-3</v>
      </c>
      <c r="AI201" s="33">
        <f t="shared" si="64"/>
        <v>3.4476131470362922E-4</v>
      </c>
      <c r="AJ201" s="33">
        <f t="shared" si="65"/>
        <v>7.0090059421699762E-4</v>
      </c>
      <c r="AK201" s="33">
        <f t="shared" si="66"/>
        <v>2.8496903865388097E-4</v>
      </c>
      <c r="AL201" s="33">
        <f t="shared" si="67"/>
        <v>1.0222459891683789E-3</v>
      </c>
      <c r="AM201" s="33">
        <f t="shared" si="68"/>
        <v>3.2064632573034358E-4</v>
      </c>
      <c r="AN201" s="33">
        <f t="shared" si="69"/>
        <v>1.4014424420502887E-3</v>
      </c>
      <c r="AO201" s="33">
        <f t="shared" si="70"/>
        <v>2.5536491788010705E-4</v>
      </c>
      <c r="AP201" s="33">
        <f t="shared" si="71"/>
        <v>2.3248649955845822E-4</v>
      </c>
      <c r="AQ201" s="33">
        <f t="shared" si="72"/>
        <v>2.2844113898052849E-3</v>
      </c>
      <c r="AR201" s="33">
        <f t="shared" si="73"/>
        <v>4.1117775975736459E-4</v>
      </c>
      <c r="AS201" s="55">
        <f>$G$2*AS200+(1-$G$2)*W200*W200</f>
        <v>2.6014856205300654E-4</v>
      </c>
      <c r="AT201" s="105"/>
      <c r="AU201" s="7">
        <v>45797</v>
      </c>
      <c r="AV201" s="4">
        <f>CovMatrix!$M$4^2*Y201
+CovMatrix!$M$5^2*AE201
+CovMatrix!$M$6^2*AJ201
+CovMatrix!$M$7^2*AN201
+CovMatrix!$M$8^2*AQ201
+CovMatrix!$M$9^2*AS201
+2*CovMatrix!$M$4*CovMatrix!$M$5*Z201
+2*CovMatrix!$M$4*CovMatrix!$M$6*AA201
+2*CovMatrix!$M$4*CovMatrix!$M$7*AB201
+2*CovMatrix!$M$4*CovMatrix!$M$8*AC201
+2*CovMatrix!$M$4*CovMatrix!$M$9*AD201
+2*CovMatrix!$M$5*CovMatrix!$M$6*AF201
+2*CovMatrix!$M$5*CovMatrix!$M$7*AG201
+2*CovMatrix!$M$5*CovMatrix!$M$8*AH201
+2*CovMatrix!$M$5*CovMatrix!$M$9*AI201
+2*CovMatrix!$M$6*CovMatrix!$M$7*AK201
+2*CovMatrix!$M$6*CovMatrix!$M$8*AL201
+2*CovMatrix!$M$6*CovMatrix!$M$9*AM201
+2*CovMatrix!$M$7*CovMatrix!$M$8*AO201
+2*CovMatrix!$M$7*CovMatrix!$M$9*AP201
+2*CovMatrix!$M$8*CovMatrix!$M$9*AR201</f>
        <v>9.7885678908570298E-4</v>
      </c>
      <c r="AW201" s="17">
        <f t="shared" si="52"/>
        <v>3.1286687090289741E-2</v>
      </c>
      <c r="AX201" s="18">
        <f>Param_VaR!$B$7*EWMA!AW201*returns_pnl[[#This Row],[port_mv]]</f>
        <v>8340.3946931623286</v>
      </c>
      <c r="AY201" s="18">
        <f>returns_pnl[[#This Row],[daily_pnl_usd]]</f>
        <v>-775.78</v>
      </c>
    </row>
    <row r="202" spans="1:51" x14ac:dyDescent="0.35">
      <c r="A202" s="7">
        <f>returns_pnl[[#This Row],[price_date]]</f>
        <v>45798</v>
      </c>
      <c r="B202" s="24">
        <f>returns_pnl[[#This Row],[portfolio_simple_return]]</f>
        <v>-2.1026867000000001E-2</v>
      </c>
      <c r="C202" s="4">
        <f t="shared" si="53"/>
        <v>6.5684234937411637E-4</v>
      </c>
      <c r="D202" s="17">
        <f t="shared" si="50"/>
        <v>2.5628935783097127E-2</v>
      </c>
      <c r="E202" s="17">
        <f t="shared" si="51"/>
        <v>0.40684674269591659</v>
      </c>
      <c r="F202" s="25">
        <f>Rolling_Vol!D202</f>
        <v>0.5056825996537696</v>
      </c>
      <c r="Q202" s="7">
        <v>45798</v>
      </c>
      <c r="R202" s="25">
        <v>-1.2774205E-2</v>
      </c>
      <c r="S202" s="17">
        <v>-8.4167819999999994E-3</v>
      </c>
      <c r="T202" s="17">
        <v>-3.4338386999999998E-2</v>
      </c>
      <c r="U202" s="17">
        <v>-2.9531063999999999E-2</v>
      </c>
      <c r="V202" s="17">
        <v>-2.1328558000000001E-2</v>
      </c>
      <c r="W202" s="17">
        <v>-2.3279904000000001E-2</v>
      </c>
      <c r="X202" s="32"/>
      <c r="Y202" s="33">
        <f t="shared" si="54"/>
        <v>1.5988188829862868E-3</v>
      </c>
      <c r="Z202" s="33">
        <f t="shared" si="55"/>
        <v>1.0990298170787298E-3</v>
      </c>
      <c r="AA202" s="33">
        <f t="shared" si="56"/>
        <v>8.2239440995456525E-4</v>
      </c>
      <c r="AB202" s="33">
        <f t="shared" si="57"/>
        <v>3.5205440922038216E-4</v>
      </c>
      <c r="AC202" s="33">
        <f t="shared" si="58"/>
        <v>1.3611500457913659E-3</v>
      </c>
      <c r="AD202" s="33">
        <f t="shared" si="59"/>
        <v>4.0621899336553595E-4</v>
      </c>
      <c r="AE202" s="33">
        <f t="shared" si="60"/>
        <v>1.2928979117114627E-3</v>
      </c>
      <c r="AF202" s="33">
        <f t="shared" si="61"/>
        <v>7.6426632543554016E-4</v>
      </c>
      <c r="AG202" s="33">
        <f t="shared" si="62"/>
        <v>1.828815077491868E-4</v>
      </c>
      <c r="AH202" s="33">
        <f t="shared" si="63"/>
        <v>1.2952053425637807E-3</v>
      </c>
      <c r="AI202" s="33">
        <f t="shared" si="64"/>
        <v>3.2328858842506071E-4</v>
      </c>
      <c r="AJ202" s="33">
        <f t="shared" si="65"/>
        <v>6.6540841184379131E-4</v>
      </c>
      <c r="AK202" s="33">
        <f t="shared" si="66"/>
        <v>2.7460164977343555E-4</v>
      </c>
      <c r="AL202" s="33">
        <f t="shared" si="67"/>
        <v>9.7234519814531071E-4</v>
      </c>
      <c r="AM202" s="33">
        <f t="shared" si="68"/>
        <v>3.0321540704579672E-4</v>
      </c>
      <c r="AN202" s="33">
        <f t="shared" si="69"/>
        <v>1.3242598965650752E-3</v>
      </c>
      <c r="AO202" s="33">
        <f t="shared" si="70"/>
        <v>2.5177129809088967E-4</v>
      </c>
      <c r="AP202" s="33">
        <f t="shared" si="71"/>
        <v>2.2039170424702583E-4</v>
      </c>
      <c r="AQ202" s="33">
        <f t="shared" si="72"/>
        <v>2.1672702899121696E-3</v>
      </c>
      <c r="AR202" s="33">
        <f t="shared" si="73"/>
        <v>3.8965727490946115E-4</v>
      </c>
      <c r="AS202" s="55">
        <f>$G$2*AS201+(1-$G$2)*W201*W201</f>
        <v>2.4503773335963759E-4</v>
      </c>
      <c r="AT202" s="105"/>
      <c r="AU202" s="7">
        <v>45798</v>
      </c>
      <c r="AV202" s="4">
        <f>CovMatrix!$M$4^2*Y202
+CovMatrix!$M$5^2*AE202
+CovMatrix!$M$6^2*AJ202
+CovMatrix!$M$7^2*AN202
+CovMatrix!$M$8^2*AQ202
+CovMatrix!$M$9^2*AS202
+2*CovMatrix!$M$4*CovMatrix!$M$5*Z202
+2*CovMatrix!$M$4*CovMatrix!$M$6*AA202
+2*CovMatrix!$M$4*CovMatrix!$M$7*AB202
+2*CovMatrix!$M$4*CovMatrix!$M$8*AC202
+2*CovMatrix!$M$4*CovMatrix!$M$9*AD202
+2*CovMatrix!$M$5*CovMatrix!$M$6*AF202
+2*CovMatrix!$M$5*CovMatrix!$M$7*AG202
+2*CovMatrix!$M$5*CovMatrix!$M$8*AH202
+2*CovMatrix!$M$5*CovMatrix!$M$9*AI202
+2*CovMatrix!$M$6*CovMatrix!$M$7*AK202
+2*CovMatrix!$M$6*CovMatrix!$M$8*AL202
+2*CovMatrix!$M$6*CovMatrix!$M$9*AM202
+2*CovMatrix!$M$7*CovMatrix!$M$8*AO202
+2*CovMatrix!$M$7*CovMatrix!$M$9*AP202
+2*CovMatrix!$M$8*CovMatrix!$M$9*AR202</f>
        <v>9.2448842759033207E-4</v>
      </c>
      <c r="AW202" s="17">
        <f t="shared" si="52"/>
        <v>3.040540128974344E-2</v>
      </c>
      <c r="AX202" s="18">
        <f>Param_VaR!$B$7*EWMA!AW202*returns_pnl[[#This Row],[port_mv]]</f>
        <v>7935.0293498352175</v>
      </c>
      <c r="AY202" s="18">
        <f>returns_pnl[[#This Row],[daily_pnl_usd]]</f>
        <v>-2409.5</v>
      </c>
    </row>
    <row r="203" spans="1:51" x14ac:dyDescent="0.35">
      <c r="A203" s="7">
        <f>returns_pnl[[#This Row],[price_date]]</f>
        <v>45799</v>
      </c>
      <c r="B203" s="24">
        <f>returns_pnl[[#This Row],[portfolio_simple_return]]</f>
        <v>2.165499E-3</v>
      </c>
      <c r="C203" s="4">
        <f t="shared" si="53"/>
        <v>6.4395955656181068E-4</v>
      </c>
      <c r="D203" s="17">
        <f t="shared" si="50"/>
        <v>2.5376358221025543E-2</v>
      </c>
      <c r="E203" s="17">
        <f t="shared" si="51"/>
        <v>0.40283719819993824</v>
      </c>
      <c r="F203" s="25">
        <f>Rolling_Vol!D203</f>
        <v>0.50426903798574263</v>
      </c>
      <c r="Q203" s="7">
        <v>45799</v>
      </c>
      <c r="R203" s="25">
        <v>-1.2047118000000001E-2</v>
      </c>
      <c r="S203" s="17">
        <v>3.482349E-3</v>
      </c>
      <c r="T203" s="17">
        <v>4.1258739999999999E-3</v>
      </c>
      <c r="U203" s="17">
        <v>-1.3449203E-2</v>
      </c>
      <c r="V203" s="17">
        <v>2.8946930999999999E-2</v>
      </c>
      <c r="W203" s="17">
        <v>-9.2101599999999998E-4</v>
      </c>
      <c r="X203" s="32"/>
      <c r="Y203" s="33">
        <f t="shared" si="54"/>
        <v>1.5126805688100309E-3</v>
      </c>
      <c r="Z203" s="33">
        <f t="shared" si="55"/>
        <v>1.0395390899765045E-3</v>
      </c>
      <c r="AA203" s="33">
        <f t="shared" si="56"/>
        <v>7.993694810517314E-4</v>
      </c>
      <c r="AB203" s="33">
        <f t="shared" si="57"/>
        <v>3.5356529659140646E-4</v>
      </c>
      <c r="AC203" s="33">
        <f t="shared" si="58"/>
        <v>1.2958283653786672E-3</v>
      </c>
      <c r="AD203" s="33">
        <f t="shared" si="59"/>
        <v>3.9968878972818301E-4</v>
      </c>
      <c r="AE203" s="33">
        <f t="shared" si="60"/>
        <v>1.2195745701629062E-3</v>
      </c>
      <c r="AF203" s="33">
        <f t="shared" si="61"/>
        <v>7.3575146896604578E-4</v>
      </c>
      <c r="AG203" s="33">
        <f t="shared" si="62"/>
        <v>1.8682200895919846E-4</v>
      </c>
      <c r="AH203" s="33">
        <f t="shared" si="63"/>
        <v>1.2282640913935752E-3</v>
      </c>
      <c r="AI203" s="33">
        <f t="shared" si="64"/>
        <v>3.1564778573649275E-4</v>
      </c>
      <c r="AJ203" s="33">
        <f t="shared" si="65"/>
        <v>6.9623139643886997E-4</v>
      </c>
      <c r="AK203" s="33">
        <f t="shared" si="66"/>
        <v>3.1896849703625551E-4</v>
      </c>
      <c r="AL203" s="33">
        <f t="shared" si="67"/>
        <v>9.5794778298194882E-4</v>
      </c>
      <c r="AM203" s="33">
        <f t="shared" si="68"/>
        <v>3.3298614379553983E-4</v>
      </c>
      <c r="AN203" s="33">
        <f t="shared" si="69"/>
        <v>1.2971293272294963E-3</v>
      </c>
      <c r="AO203" s="33">
        <f t="shared" si="70"/>
        <v>2.7445632088497903E-4</v>
      </c>
      <c r="AP203" s="33">
        <f t="shared" si="71"/>
        <v>2.4841702208847565E-4</v>
      </c>
      <c r="AQ203" s="33">
        <f t="shared" si="72"/>
        <v>2.0645285156990012E-3</v>
      </c>
      <c r="AR203" s="33">
        <f t="shared" si="73"/>
        <v>3.9606944537679944E-4</v>
      </c>
      <c r="AS203" s="55">
        <f>$G$2*AS202+(1-$G$2)*W202*W202</f>
        <v>2.6285270517301232E-4</v>
      </c>
      <c r="AT203" s="105"/>
      <c r="AU203" s="7">
        <v>45799</v>
      </c>
      <c r="AV203" s="4">
        <f>CovMatrix!$M$4^2*Y203
+CovMatrix!$M$5^2*AE203
+CovMatrix!$M$6^2*AJ203
+CovMatrix!$M$7^2*AN203
+CovMatrix!$M$8^2*AQ203
+CovMatrix!$M$9^2*AS203
+2*CovMatrix!$M$4*CovMatrix!$M$5*Z203
+2*CovMatrix!$M$4*CovMatrix!$M$6*AA203
+2*CovMatrix!$M$4*CovMatrix!$M$7*AB203
+2*CovMatrix!$M$4*CovMatrix!$M$8*AC203
+2*CovMatrix!$M$4*CovMatrix!$M$9*AD203
+2*CovMatrix!$M$5*CovMatrix!$M$6*AF203
+2*CovMatrix!$M$5*CovMatrix!$M$7*AG203
+2*CovMatrix!$M$5*CovMatrix!$M$8*AH203
+2*CovMatrix!$M$5*CovMatrix!$M$9*AI203
+2*CovMatrix!$M$6*CovMatrix!$M$7*AK203
+2*CovMatrix!$M$6*CovMatrix!$M$8*AL203
+2*CovMatrix!$M$6*CovMatrix!$M$9*AM203
+2*CovMatrix!$M$7*CovMatrix!$M$8*AO203
+2*CovMatrix!$M$7*CovMatrix!$M$9*AP203
+2*CovMatrix!$M$8*CovMatrix!$M$9*AR203</f>
        <v>8.9029571021335258E-4</v>
      </c>
      <c r="AW203" s="17">
        <f t="shared" si="52"/>
        <v>2.9837823483179073E-2</v>
      </c>
      <c r="AX203" s="18">
        <f>Param_VaR!$B$7*EWMA!AW203*returns_pnl[[#This Row],[port_mv]]</f>
        <v>7803.7686480916582</v>
      </c>
      <c r="AY203" s="18">
        <f>returns_pnl[[#This Row],[daily_pnl_usd]]</f>
        <v>242.93</v>
      </c>
    </row>
    <row r="204" spans="1:51" x14ac:dyDescent="0.35">
      <c r="A204" s="7">
        <f>returns_pnl[[#This Row],[price_date]]</f>
        <v>45800</v>
      </c>
      <c r="B204" s="24">
        <f>returns_pnl[[#This Row],[portfolio_simple_return]]</f>
        <v>-8.9070999999999994E-3</v>
      </c>
      <c r="C204" s="4">
        <f t="shared" si="53"/>
        <v>6.0560334632324203E-4</v>
      </c>
      <c r="D204" s="17">
        <f t="shared" si="50"/>
        <v>2.4609009454328753E-2</v>
      </c>
      <c r="E204" s="17">
        <f t="shared" si="51"/>
        <v>0.39065591416674722</v>
      </c>
      <c r="F204" s="25">
        <f>Rolling_Vol!D204</f>
        <v>0.49956267282489569</v>
      </c>
      <c r="Q204" s="7">
        <v>45800</v>
      </c>
      <c r="R204" s="25">
        <v>-3.6130429999999998E-3</v>
      </c>
      <c r="S204" s="17">
        <v>-7.8514729999999994E-3</v>
      </c>
      <c r="T204" s="17">
        <v>-6.8249879999999997E-3</v>
      </c>
      <c r="U204" s="17">
        <v>-2.0833330000000001E-3</v>
      </c>
      <c r="V204" s="17">
        <v>-1.8755053000000001E-2</v>
      </c>
      <c r="W204" s="17">
        <v>-1.2375339000000001E-2</v>
      </c>
      <c r="X204" s="32"/>
      <c r="Y204" s="33">
        <f t="shared" si="54"/>
        <v>1.4306277178077844E-3</v>
      </c>
      <c r="Z204" s="33">
        <f t="shared" si="55"/>
        <v>9.7464960841870318E-4</v>
      </c>
      <c r="AA204" s="33">
        <f t="shared" si="56"/>
        <v>7.4842501873275953E-4</v>
      </c>
      <c r="AB204" s="33">
        <f t="shared" si="57"/>
        <v>3.4207282692873926E-4</v>
      </c>
      <c r="AC204" s="33">
        <f t="shared" si="58"/>
        <v>1.1971550378462555E-3</v>
      </c>
      <c r="AD204" s="33">
        <f t="shared" si="59"/>
        <v>3.7637319765040526E-4</v>
      </c>
      <c r="AE204" s="33">
        <f t="shared" si="60"/>
        <v>1.1471277012266E-3</v>
      </c>
      <c r="AF204" s="33">
        <f t="shared" si="61"/>
        <v>6.9246844481996462E-4</v>
      </c>
      <c r="AG204" s="33">
        <f t="shared" si="62"/>
        <v>1.7280259930457572E-4</v>
      </c>
      <c r="AH204" s="33">
        <f t="shared" si="63"/>
        <v>1.1606164448832157E-3</v>
      </c>
      <c r="AI204" s="33">
        <f t="shared" si="64"/>
        <v>2.965164806435081E-4</v>
      </c>
      <c r="AJ204" s="33">
        <f t="shared" si="65"/>
        <v>6.5547888282837022E-4</v>
      </c>
      <c r="AK204" s="33">
        <f t="shared" si="66"/>
        <v>2.965010041953748E-4</v>
      </c>
      <c r="AL204" s="33">
        <f t="shared" si="67"/>
        <v>9.0763679940259346E-4</v>
      </c>
      <c r="AM204" s="33">
        <f t="shared" si="68"/>
        <v>3.1277897540972835E-4</v>
      </c>
      <c r="AN204" s="33">
        <f t="shared" si="69"/>
        <v>1.2301544312758388E-3</v>
      </c>
      <c r="AO204" s="33">
        <f t="shared" si="70"/>
        <v>2.3463015255712069E-4</v>
      </c>
      <c r="AP204" s="33">
        <f t="shared" si="71"/>
        <v>2.3425521663218197E-4</v>
      </c>
      <c r="AQ204" s="33">
        <f t="shared" si="72"/>
        <v>1.9909322936161869E-3</v>
      </c>
      <c r="AR204" s="33">
        <f t="shared" si="73"/>
        <v>3.7070564345807766E-4</v>
      </c>
      <c r="AS204" s="55">
        <f>$G$2*AS203+(1-$G$2)*W203*W203</f>
        <v>2.4713243909096688E-4</v>
      </c>
      <c r="AT204" s="105"/>
      <c r="AU204" s="7">
        <v>45800</v>
      </c>
      <c r="AV204" s="4">
        <f>CovMatrix!$M$4^2*Y204
+CovMatrix!$M$5^2*AE204
+CovMatrix!$M$6^2*AJ204
+CovMatrix!$M$7^2*AN204
+CovMatrix!$M$8^2*AQ204
+CovMatrix!$M$9^2*AS204
+2*CovMatrix!$M$4*CovMatrix!$M$5*Z204
+2*CovMatrix!$M$4*CovMatrix!$M$6*AA204
+2*CovMatrix!$M$4*CovMatrix!$M$7*AB204
+2*CovMatrix!$M$4*CovMatrix!$M$8*AC204
+2*CovMatrix!$M$4*CovMatrix!$M$9*AD204
+2*CovMatrix!$M$5*CovMatrix!$M$6*AF204
+2*CovMatrix!$M$5*CovMatrix!$M$7*AG204
+2*CovMatrix!$M$5*CovMatrix!$M$8*AH204
+2*CovMatrix!$M$5*CovMatrix!$M$9*AI204
+2*CovMatrix!$M$6*CovMatrix!$M$7*AK204
+2*CovMatrix!$M$6*CovMatrix!$M$8*AL204
+2*CovMatrix!$M$6*CovMatrix!$M$9*AM204
+2*CovMatrix!$M$7*CovMatrix!$M$8*AO204
+2*CovMatrix!$M$7*CovMatrix!$M$9*AP204
+2*CovMatrix!$M$8*CovMatrix!$M$9*AR204</f>
        <v>8.3735541033234874E-4</v>
      </c>
      <c r="AW204" s="17">
        <f t="shared" si="52"/>
        <v>2.893709402017329E-2</v>
      </c>
      <c r="AX204" s="18">
        <f>Param_VaR!$B$7*EWMA!AW204*returns_pnl[[#This Row],[port_mv]]</f>
        <v>7500.7816928071788</v>
      </c>
      <c r="AY204" s="18">
        <f>returns_pnl[[#This Row],[daily_pnl_usd]]</f>
        <v>-1001.38</v>
      </c>
    </row>
    <row r="205" spans="1:51" x14ac:dyDescent="0.35">
      <c r="A205" s="7">
        <f>returns_pnl[[#This Row],[price_date]]</f>
        <v>45804</v>
      </c>
      <c r="B205" s="24">
        <f>returns_pnl[[#This Row],[portfolio_simple_return]]</f>
        <v>2.9707995000000001E-2</v>
      </c>
      <c r="C205" s="4">
        <f t="shared" si="53"/>
        <v>5.740273313684475E-4</v>
      </c>
      <c r="D205" s="17">
        <f t="shared" si="50"/>
        <v>2.3958867489271014E-2</v>
      </c>
      <c r="E205" s="17">
        <f t="shared" si="51"/>
        <v>0.38033523042816952</v>
      </c>
      <c r="F205" s="25">
        <f>Rolling_Vol!D205</f>
        <v>0.50140590055868961</v>
      </c>
      <c r="Q205" s="7">
        <v>45804</v>
      </c>
      <c r="R205" s="25">
        <v>3.8527785000000002E-2</v>
      </c>
      <c r="S205" s="17">
        <v>3.0299056000000001E-2</v>
      </c>
      <c r="T205" s="17">
        <v>2.9941799000000002E-2</v>
      </c>
      <c r="U205" s="17">
        <v>1.6126998E-2</v>
      </c>
      <c r="V205" s="17">
        <v>5.1573570999999999E-2</v>
      </c>
      <c r="W205" s="17">
        <v>1.6292357E-2</v>
      </c>
      <c r="X205" s="32"/>
      <c r="Y205" s="33">
        <f t="shared" si="54"/>
        <v>1.3455732995225082E-3</v>
      </c>
      <c r="Z205" s="33">
        <f t="shared" si="55"/>
        <v>9.178726944873213E-4</v>
      </c>
      <c r="AA205" s="33">
        <f t="shared" si="56"/>
        <v>7.0499905611590293E-4</v>
      </c>
      <c r="AB205" s="33">
        <f t="shared" si="57"/>
        <v>3.2200008761575403E-4</v>
      </c>
      <c r="AC205" s="33">
        <f t="shared" si="58"/>
        <v>1.1293915043528568E-3</v>
      </c>
      <c r="AD205" s="33">
        <f t="shared" si="59"/>
        <v>3.5647356370817557E-4</v>
      </c>
      <c r="AE205" s="33">
        <f t="shared" si="60"/>
        <v>1.0819987768491877E-3</v>
      </c>
      <c r="AF205" s="33">
        <f t="shared" si="61"/>
        <v>6.5413551067120608E-4</v>
      </c>
      <c r="AG205" s="33">
        <f t="shared" si="62"/>
        <v>1.6341587731427172E-4</v>
      </c>
      <c r="AH205" s="33">
        <f t="shared" si="63"/>
        <v>1.0998147457248067E-3</v>
      </c>
      <c r="AI205" s="33">
        <f t="shared" si="64"/>
        <v>2.8455537020635844E-4</v>
      </c>
      <c r="AJ205" s="33">
        <f t="shared" si="65"/>
        <v>6.1894497753067659E-4</v>
      </c>
      <c r="AK205" s="33">
        <f t="shared" si="66"/>
        <v>2.7956406730715252E-4</v>
      </c>
      <c r="AL205" s="33">
        <f t="shared" si="67"/>
        <v>8.6085877213829963E-4</v>
      </c>
      <c r="AM205" s="33">
        <f t="shared" si="68"/>
        <v>2.9907992929540056E-4</v>
      </c>
      <c r="AN205" s="33">
        <f t="shared" si="69"/>
        <v>1.1566055819826218E-3</v>
      </c>
      <c r="AO205" s="33">
        <f t="shared" si="70"/>
        <v>2.2289672465359236E-4</v>
      </c>
      <c r="AP205" s="33">
        <f t="shared" si="71"/>
        <v>2.2174682076174428E-4</v>
      </c>
      <c r="AQ205" s="33">
        <f t="shared" si="72"/>
        <v>1.8925814767811841E-3</v>
      </c>
      <c r="AR205" s="33">
        <f t="shared" si="73"/>
        <v>3.6238931318087101E-4</v>
      </c>
      <c r="AS205" s="55">
        <f>$G$2*AS204+(1-$G$2)*W204*W204</f>
        <v>2.4149343366740414E-4</v>
      </c>
      <c r="AT205" s="105"/>
      <c r="AU205" s="7">
        <v>45804</v>
      </c>
      <c r="AV205" s="4">
        <f>CovMatrix!$M$4^2*Y205
+CovMatrix!$M$5^2*AE205
+CovMatrix!$M$6^2*AJ205
+CovMatrix!$M$7^2*AN205
+CovMatrix!$M$8^2*AQ205
+CovMatrix!$M$9^2*AS205
+2*CovMatrix!$M$4*CovMatrix!$M$5*Z205
+2*CovMatrix!$M$4*CovMatrix!$M$6*AA205
+2*CovMatrix!$M$4*CovMatrix!$M$7*AB205
+2*CovMatrix!$M$4*CovMatrix!$M$8*AC205
+2*CovMatrix!$M$4*CovMatrix!$M$9*AD205
+2*CovMatrix!$M$5*CovMatrix!$M$6*AF205
+2*CovMatrix!$M$5*CovMatrix!$M$7*AG205
+2*CovMatrix!$M$5*CovMatrix!$M$8*AH205
+2*CovMatrix!$M$5*CovMatrix!$M$9*AI205
+2*CovMatrix!$M$6*CovMatrix!$M$7*AK205
+2*CovMatrix!$M$6*CovMatrix!$M$8*AL205
+2*CovMatrix!$M$6*CovMatrix!$M$9*AM205
+2*CovMatrix!$M$7*CovMatrix!$M$8*AO205
+2*CovMatrix!$M$7*CovMatrix!$M$9*AP205
+2*CovMatrix!$M$8*CovMatrix!$M$9*AR205</f>
        <v>7.9187369878540585E-4</v>
      </c>
      <c r="AW205" s="17">
        <f t="shared" si="52"/>
        <v>2.8140250510352707E-2</v>
      </c>
      <c r="AX205" s="18">
        <f>Param_VaR!$B$7*EWMA!AW205*returns_pnl[[#This Row],[port_mv]]</f>
        <v>7510.928962477512</v>
      </c>
      <c r="AY205" s="18">
        <f>returns_pnl[[#This Row],[daily_pnl_usd]]</f>
        <v>3310.17</v>
      </c>
    </row>
    <row r="206" spans="1:51" x14ac:dyDescent="0.35">
      <c r="A206" s="7">
        <f>returns_pnl[[#This Row],[price_date]]</f>
        <v>45805</v>
      </c>
      <c r="B206" s="24">
        <f>returns_pnl[[#This Row],[portfolio_simple_return]]</f>
        <v>2.6139660000000001E-3</v>
      </c>
      <c r="C206" s="4">
        <f t="shared" si="53"/>
        <v>5.925395895015422E-4</v>
      </c>
      <c r="D206" s="17">
        <f t="shared" si="50"/>
        <v>2.4342136091591103E-2</v>
      </c>
      <c r="E206" s="17">
        <f t="shared" si="51"/>
        <v>0.38641943087063912</v>
      </c>
      <c r="F206" s="25">
        <f>Rolling_Vol!D206</f>
        <v>0.49809902024755875</v>
      </c>
      <c r="Q206" s="7">
        <v>45805</v>
      </c>
      <c r="R206" s="25">
        <v>-1.4839386E-2</v>
      </c>
      <c r="S206" s="17">
        <v>1.6040737999999999E-2</v>
      </c>
      <c r="T206" s="17">
        <v>-1.3616559999999999E-3</v>
      </c>
      <c r="U206" s="17">
        <v>-8.0389399999999996E-3</v>
      </c>
      <c r="V206" s="17">
        <v>1.2065183E-2</v>
      </c>
      <c r="W206" s="17">
        <v>1.196772E-3</v>
      </c>
      <c r="X206" s="32"/>
      <c r="Y206" s="33">
        <f t="shared" si="54"/>
        <v>1.3539023145715313E-3</v>
      </c>
      <c r="Z206" s="33">
        <f t="shared" si="55"/>
        <v>9.3284166373433963E-4</v>
      </c>
      <c r="AA206" s="33">
        <f t="shared" si="56"/>
        <v>7.3191458441206167E-4</v>
      </c>
      <c r="AB206" s="33">
        <f t="shared" si="57"/>
        <v>3.399603330571746E-4</v>
      </c>
      <c r="AC206" s="33">
        <f t="shared" si="58"/>
        <v>1.1808489414018995E-3</v>
      </c>
      <c r="AD206" s="33">
        <f t="shared" si="59"/>
        <v>3.7274765554403977E-4</v>
      </c>
      <c r="AE206" s="33">
        <f t="shared" si="60"/>
        <v>1.0721608179077046E-3</v>
      </c>
      <c r="AF206" s="33">
        <f t="shared" si="61"/>
        <v>6.6931987470943838E-4</v>
      </c>
      <c r="AG206" s="33">
        <f t="shared" si="62"/>
        <v>1.8292889360624871E-4</v>
      </c>
      <c r="AH206" s="33">
        <f t="shared" si="63"/>
        <v>1.1275836919322569E-3</v>
      </c>
      <c r="AI206" s="33">
        <f t="shared" si="64"/>
        <v>2.9710063022087647E-4</v>
      </c>
      <c r="AJ206" s="33">
        <f t="shared" si="65"/>
        <v>6.3559895852022014E-4</v>
      </c>
      <c r="AK206" s="33">
        <f t="shared" si="66"/>
        <v>2.917625032240875E-4</v>
      </c>
      <c r="AL206" s="33">
        <f t="shared" si="67"/>
        <v>9.0185957560565545E-4</v>
      </c>
      <c r="AM206" s="33">
        <f t="shared" si="68"/>
        <v>3.1040448224949112E-4</v>
      </c>
      <c r="AN206" s="33">
        <f t="shared" si="69"/>
        <v>1.1028140509331847E-3</v>
      </c>
      <c r="AO206" s="33">
        <f t="shared" si="70"/>
        <v>2.5942653375656834E-4</v>
      </c>
      <c r="AP206" s="33">
        <f t="shared" si="71"/>
        <v>2.2420682004129679E-4</v>
      </c>
      <c r="AQ206" s="33">
        <f t="shared" si="72"/>
        <v>1.9386165817158357E-3</v>
      </c>
      <c r="AR206" s="33">
        <f t="shared" si="73"/>
        <v>3.9106125621982959E-4</v>
      </c>
      <c r="AS206" s="55">
        <f>$G$2*AS205+(1-$G$2)*W205*W205</f>
        <v>2.4293028144428686E-4</v>
      </c>
      <c r="AT206" s="105"/>
      <c r="AU206" s="7">
        <v>45805</v>
      </c>
      <c r="AV206" s="4">
        <f>CovMatrix!$M$4^2*Y206
+CovMatrix!$M$5^2*AE206
+CovMatrix!$M$6^2*AJ206
+CovMatrix!$M$7^2*AN206
+CovMatrix!$M$8^2*AQ206
+CovMatrix!$M$9^2*AS206
+2*CovMatrix!$M$4*CovMatrix!$M$5*Z206
+2*CovMatrix!$M$4*CovMatrix!$M$6*AA206
+2*CovMatrix!$M$4*CovMatrix!$M$7*AB206
+2*CovMatrix!$M$4*CovMatrix!$M$8*AC206
+2*CovMatrix!$M$4*CovMatrix!$M$9*AD206
+2*CovMatrix!$M$5*CovMatrix!$M$6*AF206
+2*CovMatrix!$M$5*CovMatrix!$M$7*AG206
+2*CovMatrix!$M$5*CovMatrix!$M$8*AH206
+2*CovMatrix!$M$5*CovMatrix!$M$9*AI206
+2*CovMatrix!$M$6*CovMatrix!$M$7*AK206
+2*CovMatrix!$M$6*CovMatrix!$M$8*AL206
+2*CovMatrix!$M$6*CovMatrix!$M$9*AM206
+2*CovMatrix!$M$7*CovMatrix!$M$8*AO206
+2*CovMatrix!$M$7*CovMatrix!$M$9*AP206
+2*CovMatrix!$M$8*CovMatrix!$M$9*AR206</f>
        <v>8.1498506019058218E-4</v>
      </c>
      <c r="AW206" s="17">
        <f t="shared" si="52"/>
        <v>2.854794318669179E-2</v>
      </c>
      <c r="AX206" s="18">
        <f>Param_VaR!$B$7*EWMA!AW206*returns_pnl[[#This Row],[port_mv]]</f>
        <v>7639.6641846350458</v>
      </c>
      <c r="AY206" s="18">
        <f>returns_pnl[[#This Row],[daily_pnl_usd]]</f>
        <v>299.91000000000003</v>
      </c>
    </row>
    <row r="207" spans="1:51" x14ac:dyDescent="0.35">
      <c r="A207" s="7">
        <f>returns_pnl[[#This Row],[price_date]]</f>
        <v>45806</v>
      </c>
      <c r="B207" s="24">
        <f>returns_pnl[[#This Row],[portfolio_simple_return]]</f>
        <v>3.8992950000000001E-3</v>
      </c>
      <c r="C207" s="4">
        <f t="shared" si="53"/>
        <v>5.5739718322639906E-4</v>
      </c>
      <c r="D207" s="17">
        <f t="shared" si="50"/>
        <v>2.3609260539593335E-2</v>
      </c>
      <c r="E207" s="17">
        <f t="shared" si="51"/>
        <v>0.37478539215536744</v>
      </c>
      <c r="F207" s="25">
        <f>Rolling_Vol!D207</f>
        <v>0.49794786443018063</v>
      </c>
      <c r="Q207" s="7">
        <v>45806</v>
      </c>
      <c r="R207" s="25">
        <v>1.5062910000000001E-3</v>
      </c>
      <c r="S207" s="17">
        <v>1.0608529E-2</v>
      </c>
      <c r="T207" s="17">
        <v>6.8857379999999998E-3</v>
      </c>
      <c r="U207" s="17">
        <v>4.4204120000000003E-3</v>
      </c>
      <c r="V207" s="17">
        <v>-1.3314754999999999E-2</v>
      </c>
      <c r="W207" s="17">
        <v>7.4222330000000003E-3</v>
      </c>
      <c r="X207" s="32"/>
      <c r="Y207" s="33">
        <f t="shared" si="54"/>
        <v>1.2858806183086591E-3</v>
      </c>
      <c r="Z207" s="33">
        <f t="shared" si="55"/>
        <v>8.6258908173586708E-4</v>
      </c>
      <c r="AA207" s="33">
        <f t="shared" si="56"/>
        <v>6.8921207768633092E-4</v>
      </c>
      <c r="AB207" s="33">
        <f t="shared" si="57"/>
        <v>3.2672028909519452E-4</v>
      </c>
      <c r="AC207" s="33">
        <f t="shared" si="58"/>
        <v>1.0992556104559271E-3</v>
      </c>
      <c r="AD207" s="33">
        <f t="shared" si="59"/>
        <v>3.4931723451167785E-4</v>
      </c>
      <c r="AE207" s="33">
        <f t="shared" si="60"/>
        <v>1.0232694853683211E-3</v>
      </c>
      <c r="AF207" s="33">
        <f t="shared" si="61"/>
        <v>6.2785016419834438E-4</v>
      </c>
      <c r="AG207" s="33">
        <f t="shared" si="62"/>
        <v>1.6421612816961057E-4</v>
      </c>
      <c r="AH207" s="33">
        <f t="shared" si="63"/>
        <v>1.0715407367818245E-3</v>
      </c>
      <c r="AI207" s="33">
        <f t="shared" si="64"/>
        <v>2.8042641877348802E-4</v>
      </c>
      <c r="AJ207" s="33">
        <f t="shared" si="65"/>
        <v>5.9757426743274708E-4</v>
      </c>
      <c r="AK207" s="33">
        <f t="shared" si="66"/>
        <v>2.7491352928372064E-4</v>
      </c>
      <c r="AL207" s="33">
        <f t="shared" si="67"/>
        <v>8.4676228333993315E-4</v>
      </c>
      <c r="AM207" s="33">
        <f t="shared" si="68"/>
        <v>2.9168243780805574E-4</v>
      </c>
      <c r="AN207" s="33">
        <f t="shared" si="69"/>
        <v>1.0405226812566096E-3</v>
      </c>
      <c r="AO207" s="33">
        <f t="shared" si="70"/>
        <v>2.3804146479761303E-4</v>
      </c>
      <c r="AP207" s="33">
        <f t="shared" si="71"/>
        <v>2.1017716414071817E-4</v>
      </c>
      <c r="AQ207" s="33">
        <f t="shared" si="72"/>
        <v>1.8310337052622949E-3</v>
      </c>
      <c r="AR207" s="33">
        <f t="shared" si="73"/>
        <v>3.6846393723799633E-4</v>
      </c>
      <c r="AS207" s="55">
        <f>$G$2*AS206+(1-$G$2)*W206*W206</f>
        <v>2.2844040035082866E-4</v>
      </c>
      <c r="AT207" s="105"/>
      <c r="AU207" s="7">
        <v>45806</v>
      </c>
      <c r="AV207" s="4">
        <f>CovMatrix!$M$4^2*Y207
+CovMatrix!$M$5^2*AE207
+CovMatrix!$M$6^2*AJ207
+CovMatrix!$M$7^2*AN207
+CovMatrix!$M$8^2*AQ207
+CovMatrix!$M$9^2*AS207
+2*CovMatrix!$M$4*CovMatrix!$M$5*Z207
+2*CovMatrix!$M$4*CovMatrix!$M$6*AA207
+2*CovMatrix!$M$4*CovMatrix!$M$7*AB207
+2*CovMatrix!$M$4*CovMatrix!$M$8*AC207
+2*CovMatrix!$M$4*CovMatrix!$M$9*AD207
+2*CovMatrix!$M$5*CovMatrix!$M$6*AF207
+2*CovMatrix!$M$5*CovMatrix!$M$7*AG207
+2*CovMatrix!$M$5*CovMatrix!$M$8*AH207
+2*CovMatrix!$M$5*CovMatrix!$M$9*AI207
+2*CovMatrix!$M$6*CovMatrix!$M$7*AK207
+2*CovMatrix!$M$6*CovMatrix!$M$8*AL207
+2*CovMatrix!$M$6*CovMatrix!$M$9*AM207
+2*CovMatrix!$M$7*CovMatrix!$M$8*AO207
+2*CovMatrix!$M$7*CovMatrix!$M$9*AP207
+2*CovMatrix!$M$8*CovMatrix!$M$9*AR207</f>
        <v>7.6614752772780938E-4</v>
      </c>
      <c r="AW207" s="17">
        <f t="shared" si="52"/>
        <v>2.7679370074620725E-2</v>
      </c>
      <c r="AX207" s="18">
        <f>Param_VaR!$B$7*EWMA!AW207*returns_pnl[[#This Row],[port_mv]]</f>
        <v>7436.1098439968864</v>
      </c>
      <c r="AY207" s="18">
        <f>returns_pnl[[#This Row],[daily_pnl_usd]]</f>
        <v>448.55</v>
      </c>
    </row>
    <row r="208" spans="1:51" x14ac:dyDescent="0.35">
      <c r="A208" s="7">
        <f>returns_pnl[[#This Row],[price_date]]</f>
        <v>45807</v>
      </c>
      <c r="B208" s="24">
        <f>returns_pnl[[#This Row],[portfolio_simple_return]]</f>
        <v>-7.1387639999999997E-3</v>
      </c>
      <c r="C208" s="4">
        <f t="shared" si="53"/>
        <v>5.2486562232263668E-4</v>
      </c>
      <c r="D208" s="17">
        <f t="shared" si="50"/>
        <v>2.2909945925790324E-2</v>
      </c>
      <c r="E208" s="17">
        <f t="shared" si="51"/>
        <v>0.36368411681747176</v>
      </c>
      <c r="F208" s="25">
        <f>Rolling_Vol!D208</f>
        <v>0.49747631416672705</v>
      </c>
      <c r="Q208" s="7">
        <v>45807</v>
      </c>
      <c r="R208" s="25">
        <v>-2.0348580000000002E-2</v>
      </c>
      <c r="S208" s="17">
        <v>4.1327399999999999E-4</v>
      </c>
      <c r="T208" s="17">
        <v>-4.5026750000000003E-3</v>
      </c>
      <c r="U208" s="17">
        <v>2.0897629000000001E-2</v>
      </c>
      <c r="V208" s="17">
        <v>-5.5546838000000001E-2</v>
      </c>
      <c r="W208" s="17">
        <v>7.6986759999999998E-3</v>
      </c>
      <c r="X208" s="32"/>
      <c r="Y208" s="33">
        <f t="shared" si="54"/>
        <v>1.2088639159647404E-3</v>
      </c>
      <c r="Z208" s="33">
        <f t="shared" si="55"/>
        <v>8.1179250873707133E-4</v>
      </c>
      <c r="AA208" s="33">
        <f t="shared" si="56"/>
        <v>6.4848166853581656E-4</v>
      </c>
      <c r="AB208" s="33">
        <f t="shared" si="57"/>
        <v>3.0751657735819638E-4</v>
      </c>
      <c r="AC208" s="33">
        <f t="shared" si="58"/>
        <v>1.032096920091149E-3</v>
      </c>
      <c r="AD208" s="33">
        <f t="shared" si="59"/>
        <v>3.2902900300704529E-4</v>
      </c>
      <c r="AE208" s="33">
        <f t="shared" si="60"/>
        <v>9.686257694988522E-4</v>
      </c>
      <c r="AF208" s="33">
        <f t="shared" si="61"/>
        <v>5.9456200742200776E-4</v>
      </c>
      <c r="AG208" s="33">
        <f t="shared" si="62"/>
        <v>1.5717680461307083E-4</v>
      </c>
      <c r="AH208" s="33">
        <f t="shared" si="63"/>
        <v>9.9877329470219114E-4</v>
      </c>
      <c r="AI208" s="33">
        <f t="shared" si="64"/>
        <v>2.6832517208859416E-4</v>
      </c>
      <c r="AJ208" s="33">
        <f t="shared" si="65"/>
        <v>5.6456461465506083E-4</v>
      </c>
      <c r="AK208" s="33">
        <f t="shared" si="66"/>
        <v>2.6024498545974074E-4</v>
      </c>
      <c r="AL208" s="33">
        <f t="shared" si="67"/>
        <v>7.9045563147168573E-4</v>
      </c>
      <c r="AM208" s="33">
        <f t="shared" si="68"/>
        <v>2.7724794464834961E-4</v>
      </c>
      <c r="AN208" s="33">
        <f t="shared" si="69"/>
        <v>9.7926372291619757E-4</v>
      </c>
      <c r="AO208" s="33">
        <f t="shared" si="70"/>
        <v>2.2022757474301263E-4</v>
      </c>
      <c r="AP208" s="33">
        <f t="shared" si="71"/>
        <v>1.9953509396147484E-4</v>
      </c>
      <c r="AQ208" s="33">
        <f t="shared" si="72"/>
        <v>1.7318086449891585E-3</v>
      </c>
      <c r="AR208" s="33">
        <f t="shared" si="73"/>
        <v>3.4042658816684163E-4</v>
      </c>
      <c r="AS208" s="55">
        <f>$G$2*AS207+(1-$G$2)*W207*W207</f>
        <v>2.1803934889215627E-4</v>
      </c>
      <c r="AT208" s="105"/>
      <c r="AU208" s="7">
        <v>45807</v>
      </c>
      <c r="AV208" s="4">
        <f>CovMatrix!$M$4^2*Y208
+CovMatrix!$M$5^2*AE208
+CovMatrix!$M$6^2*AJ208
+CovMatrix!$M$7^2*AN208
+CovMatrix!$M$8^2*AQ208
+CovMatrix!$M$9^2*AS208
+2*CovMatrix!$M$4*CovMatrix!$M$5*Z208
+2*CovMatrix!$M$4*CovMatrix!$M$6*AA208
+2*CovMatrix!$M$4*CovMatrix!$M$7*AB208
+2*CovMatrix!$M$4*CovMatrix!$M$8*AC208
+2*CovMatrix!$M$4*CovMatrix!$M$9*AD208
+2*CovMatrix!$M$5*CovMatrix!$M$6*AF208
+2*CovMatrix!$M$5*CovMatrix!$M$7*AG208
+2*CovMatrix!$M$5*CovMatrix!$M$8*AH208
+2*CovMatrix!$M$5*CovMatrix!$M$9*AI208
+2*CovMatrix!$M$6*CovMatrix!$M$7*AK208
+2*CovMatrix!$M$6*CovMatrix!$M$8*AL208
+2*CovMatrix!$M$6*CovMatrix!$M$9*AM208
+2*CovMatrix!$M$7*CovMatrix!$M$8*AO208
+2*CovMatrix!$M$7*CovMatrix!$M$9*AP208
+2*CovMatrix!$M$8*CovMatrix!$M$9*AR208</f>
        <v>7.2030768375877042E-4</v>
      </c>
      <c r="AW208" s="17">
        <f t="shared" si="52"/>
        <v>2.6838548465942982E-2</v>
      </c>
      <c r="AX208" s="18">
        <f>Param_VaR!$B$7*EWMA!AW208*returns_pnl[[#This Row],[port_mv]]</f>
        <v>7158.7496152093399</v>
      </c>
      <c r="AY208" s="18">
        <f>returns_pnl[[#This Row],[daily_pnl_usd]]</f>
        <v>-824.4</v>
      </c>
    </row>
    <row r="209" spans="1:51" x14ac:dyDescent="0.35">
      <c r="A209" s="7">
        <f>returns_pnl[[#This Row],[price_date]]</f>
        <v>45810</v>
      </c>
      <c r="B209" s="24">
        <f>returns_pnl[[#This Row],[portfolio_simple_return]]</f>
        <v>1.6244778000000001E-2</v>
      </c>
      <c r="C209" s="4">
        <f t="shared" si="53"/>
        <v>4.9643140207014029E-4</v>
      </c>
      <c r="D209" s="17">
        <f t="shared" si="50"/>
        <v>2.2280740608654377E-2</v>
      </c>
      <c r="E209" s="17">
        <f t="shared" si="51"/>
        <v>0.35369579206102431</v>
      </c>
      <c r="F209" s="25">
        <f>Rolling_Vol!D209</f>
        <v>0.47861768132331978</v>
      </c>
      <c r="Q209" s="7">
        <v>45810</v>
      </c>
      <c r="R209" s="25">
        <v>3.5220807E-2</v>
      </c>
      <c r="S209" s="17">
        <v>2.7430082000000001E-2</v>
      </c>
      <c r="T209" s="17">
        <v>4.3530009999999996E-3</v>
      </c>
      <c r="U209" s="17">
        <v>1.2810606E-2</v>
      </c>
      <c r="V209" s="17">
        <v>2.1265991000000001E-2</v>
      </c>
      <c r="W209" s="17">
        <v>3.5597899999999997E-4</v>
      </c>
      <c r="X209" s="32"/>
      <c r="Y209" s="33">
        <f t="shared" si="54"/>
        <v>1.1611759634878398E-3</v>
      </c>
      <c r="Z209" s="33">
        <f t="shared" si="55"/>
        <v>7.6258038586979175E-4</v>
      </c>
      <c r="AA209" s="33">
        <f t="shared" si="56"/>
        <v>6.1507015097075749E-4</v>
      </c>
      <c r="AB209" s="33">
        <f t="shared" si="57"/>
        <v>2.6355135818569535E-4</v>
      </c>
      <c r="AC209" s="33">
        <f t="shared" si="58"/>
        <v>1.0379890614930826E-3</v>
      </c>
      <c r="AD209" s="33">
        <f t="shared" si="59"/>
        <v>2.9988783535781773E-4</v>
      </c>
      <c r="AE209" s="33">
        <f t="shared" si="60"/>
        <v>9.1051847105286558E-4</v>
      </c>
      <c r="AF209" s="33">
        <f t="shared" si="61"/>
        <v>5.5877663666621018E-4</v>
      </c>
      <c r="AG209" s="33">
        <f t="shared" si="62"/>
        <v>1.4826438313992731E-4</v>
      </c>
      <c r="AH209" s="33">
        <f t="shared" si="63"/>
        <v>9.374695331844029E-4</v>
      </c>
      <c r="AI209" s="33">
        <f t="shared" si="64"/>
        <v>2.5241656152079199E-4</v>
      </c>
      <c r="AJ209" s="33">
        <f t="shared" si="65"/>
        <v>5.3190718270509463E-4</v>
      </c>
      <c r="AK209" s="33">
        <f t="shared" si="66"/>
        <v>2.389845724327018E-4</v>
      </c>
      <c r="AL209" s="33">
        <f t="shared" si="67"/>
        <v>7.5803485511088356E-4</v>
      </c>
      <c r="AM209" s="33">
        <f t="shared" si="68"/>
        <v>2.5853318981195063E-4</v>
      </c>
      <c r="AN209" s="33">
        <f t="shared" si="69"/>
        <v>9.4671055341052413E-4</v>
      </c>
      <c r="AO209" s="33">
        <f t="shared" si="70"/>
        <v>1.3736608749960569E-4</v>
      </c>
      <c r="AP209" s="33">
        <f t="shared" si="71"/>
        <v>1.9721603281413859E-4</v>
      </c>
      <c r="AQ209" s="33">
        <f t="shared" si="72"/>
        <v>1.8130271989977038E-3</v>
      </c>
      <c r="AR209" s="33">
        <f t="shared" si="73"/>
        <v>2.943427663616418E-4</v>
      </c>
      <c r="AS209" s="55">
        <f>$G$2*AS208+(1-$G$2)*W208*W208</f>
        <v>2.0851316468780545E-4</v>
      </c>
      <c r="AT209" s="105"/>
      <c r="AU209" s="7">
        <v>45810</v>
      </c>
      <c r="AV209" s="4">
        <f>CovMatrix!$M$4^2*Y209
+CovMatrix!$M$5^2*AE209
+CovMatrix!$M$6^2*AJ209
+CovMatrix!$M$7^2*AN209
+CovMatrix!$M$8^2*AQ209
+CovMatrix!$M$9^2*AS209
+2*CovMatrix!$M$4*CovMatrix!$M$5*Z209
+2*CovMatrix!$M$4*CovMatrix!$M$6*AA209
+2*CovMatrix!$M$4*CovMatrix!$M$7*AB209
+2*CovMatrix!$M$4*CovMatrix!$M$8*AC209
+2*CovMatrix!$M$4*CovMatrix!$M$9*AD209
+2*CovMatrix!$M$5*CovMatrix!$M$6*AF209
+2*CovMatrix!$M$5*CovMatrix!$M$7*AG209
+2*CovMatrix!$M$5*CovMatrix!$M$8*AH209
+2*CovMatrix!$M$5*CovMatrix!$M$9*AI209
+2*CovMatrix!$M$6*CovMatrix!$M$7*AK209
+2*CovMatrix!$M$6*CovMatrix!$M$8*AL209
+2*CovMatrix!$M$6*CovMatrix!$M$9*AM209
+2*CovMatrix!$M$7*CovMatrix!$M$8*AO209
+2*CovMatrix!$M$7*CovMatrix!$M$9*AP209
+2*CovMatrix!$M$8*CovMatrix!$M$9*AR209</f>
        <v>6.9112711460325596E-4</v>
      </c>
      <c r="AW209" s="17">
        <f t="shared" si="52"/>
        <v>2.6289296578707769E-2</v>
      </c>
      <c r="AX209" s="18">
        <f>Param_VaR!$B$7*EWMA!AW209*returns_pnl[[#This Row],[port_mv]]</f>
        <v>7126.1579103698768</v>
      </c>
      <c r="AY209" s="18">
        <f>returns_pnl[[#This Row],[daily_pnl_usd]]</f>
        <v>1862.59</v>
      </c>
    </row>
    <row r="210" spans="1:51" x14ac:dyDescent="0.35">
      <c r="A210" s="7">
        <f>returns_pnl[[#This Row],[price_date]]</f>
        <v>45811</v>
      </c>
      <c r="B210" s="24">
        <f>returns_pnl[[#This Row],[portfolio_simple_return]]</f>
        <v>1.4913274000000001E-2</v>
      </c>
      <c r="C210" s="4">
        <f t="shared" si="53"/>
        <v>4.8247908668208887E-4</v>
      </c>
      <c r="D210" s="17">
        <f t="shared" si="50"/>
        <v>2.1965406590411407E-2</v>
      </c>
      <c r="E210" s="17">
        <f t="shared" si="51"/>
        <v>0.34869001970788671</v>
      </c>
      <c r="F210" s="25">
        <f>Rolling_Vol!D210</f>
        <v>0.47935414769846924</v>
      </c>
      <c r="Q210" s="7">
        <v>45811</v>
      </c>
      <c r="R210" s="25">
        <v>2.3379568999999999E-2</v>
      </c>
      <c r="S210" s="17">
        <v>3.2728881000000001E-2</v>
      </c>
      <c r="T210" s="17">
        <v>6.9752479999999999E-3</v>
      </c>
      <c r="U210" s="17">
        <v>4.8988110000000003E-3</v>
      </c>
      <c r="V210" s="17">
        <v>1.4478608E-2</v>
      </c>
      <c r="W210" s="17">
        <v>1.478156E-3</v>
      </c>
      <c r="X210" s="32"/>
      <c r="Y210" s="33">
        <f t="shared" si="54"/>
        <v>1.1659357204224442E-3</v>
      </c>
      <c r="Z210" s="33">
        <f t="shared" si="55"/>
        <v>7.7479214016457467E-4</v>
      </c>
      <c r="AA210" s="33">
        <f t="shared" si="56"/>
        <v>5.8736491439802046E-4</v>
      </c>
      <c r="AB210" s="33">
        <f t="shared" si="57"/>
        <v>2.7481026958329618E-4</v>
      </c>
      <c r="AC210" s="33">
        <f t="shared" si="58"/>
        <v>1.0206500396839819E-3</v>
      </c>
      <c r="AD210" s="33">
        <f t="shared" si="59"/>
        <v>2.8264683729565182E-4</v>
      </c>
      <c r="AE210" s="33">
        <f t="shared" si="60"/>
        <v>9.0103192670129713E-4</v>
      </c>
      <c r="AF210" s="33">
        <f t="shared" si="61"/>
        <v>5.324142289288025E-4</v>
      </c>
      <c r="AG210" s="33">
        <f t="shared" si="62"/>
        <v>1.6045227853451322E-4</v>
      </c>
      <c r="AH210" s="33">
        <f t="shared" si="63"/>
        <v>9.1622103380981437E-4</v>
      </c>
      <c r="AI210" s="33">
        <f t="shared" si="64"/>
        <v>2.3785743981916114E-4</v>
      </c>
      <c r="AJ210" s="33">
        <f t="shared" si="65"/>
        <v>5.0112966880514896E-4</v>
      </c>
      <c r="AK210" s="33">
        <f t="shared" si="66"/>
        <v>2.2799137293045603E-4</v>
      </c>
      <c r="AL210" s="33">
        <f t="shared" si="67"/>
        <v>7.1810701660957E-4</v>
      </c>
      <c r="AM210" s="33">
        <f t="shared" si="68"/>
        <v>2.4311417303981233E-4</v>
      </c>
      <c r="AN210" s="33">
        <f t="shared" si="69"/>
        <v>8.9975461777112679E-4</v>
      </c>
      <c r="AO210" s="33">
        <f t="shared" si="70"/>
        <v>1.4546993616366212E-4</v>
      </c>
      <c r="AP210" s="33">
        <f t="shared" si="71"/>
        <v>1.8565668924808669E-4</v>
      </c>
      <c r="AQ210" s="33">
        <f t="shared" si="72"/>
        <v>1.7313801094505665E-3</v>
      </c>
      <c r="AR210" s="33">
        <f t="shared" si="73"/>
        <v>2.7713641515255462E-4</v>
      </c>
      <c r="AS210" s="55">
        <f>$G$2*AS209+(1-$G$2)*W209*W209</f>
        <v>1.9600997806944358E-4</v>
      </c>
      <c r="AT210" s="105"/>
      <c r="AU210" s="7">
        <v>45811</v>
      </c>
      <c r="AV210" s="4">
        <f>CovMatrix!$M$4^2*Y210
+CovMatrix!$M$5^2*AE210
+CovMatrix!$M$6^2*AJ210
+CovMatrix!$M$7^2*AN210
+CovMatrix!$M$8^2*AQ210
+CovMatrix!$M$9^2*AS210
+2*CovMatrix!$M$4*CovMatrix!$M$5*Z210
+2*CovMatrix!$M$4*CovMatrix!$M$6*AA210
+2*CovMatrix!$M$4*CovMatrix!$M$7*AB210
+2*CovMatrix!$M$4*CovMatrix!$M$8*AC210
+2*CovMatrix!$M$4*CovMatrix!$M$9*AD210
+2*CovMatrix!$M$5*CovMatrix!$M$6*AF210
+2*CovMatrix!$M$5*CovMatrix!$M$7*AG210
+2*CovMatrix!$M$5*CovMatrix!$M$8*AH210
+2*CovMatrix!$M$5*CovMatrix!$M$9*AI210
+2*CovMatrix!$M$6*CovMatrix!$M$7*AK210
+2*CovMatrix!$M$6*CovMatrix!$M$8*AL210
+2*CovMatrix!$M$6*CovMatrix!$M$9*AM210
+2*CovMatrix!$M$7*CovMatrix!$M$8*AO210
+2*CovMatrix!$M$7*CovMatrix!$M$9*AP210
+2*CovMatrix!$M$8*CovMatrix!$M$9*AR210</f>
        <v>6.773803227438103E-4</v>
      </c>
      <c r="AW210" s="17">
        <f t="shared" si="52"/>
        <v>2.6026531131593589E-2</v>
      </c>
      <c r="AX210" s="18">
        <f>Param_VaR!$B$7*EWMA!AW210*returns_pnl[[#This Row],[port_mv]]</f>
        <v>7160.1430115340945</v>
      </c>
      <c r="AY210" s="18">
        <f>returns_pnl[[#This Row],[daily_pnl_usd]]</f>
        <v>1737.7</v>
      </c>
    </row>
    <row r="211" spans="1:51" x14ac:dyDescent="0.35">
      <c r="A211" s="7">
        <f>returns_pnl[[#This Row],[price_date]]</f>
        <v>45812</v>
      </c>
      <c r="B211" s="24">
        <f>returns_pnl[[#This Row],[portfolio_simple_return]]</f>
        <v>1.7050592999999999E-2</v>
      </c>
      <c r="C211" s="4">
        <f t="shared" si="53"/>
        <v>4.6687468596510806E-4</v>
      </c>
      <c r="D211" s="17">
        <f t="shared" si="50"/>
        <v>2.1607283169457193E-2</v>
      </c>
      <c r="E211" s="17">
        <f t="shared" si="51"/>
        <v>0.34300498664481138</v>
      </c>
      <c r="F211" s="25">
        <f>Rolling_Vol!D211</f>
        <v>0.47093833886890707</v>
      </c>
      <c r="Q211" s="7">
        <v>45812</v>
      </c>
      <c r="R211" s="25">
        <v>1.0826017E-2</v>
      </c>
      <c r="S211" s="17">
        <v>1.6468756000000001E-2</v>
      </c>
      <c r="T211" s="17">
        <v>-4.9093779999999998E-3</v>
      </c>
      <c r="U211" s="17">
        <v>2.0059139E-2</v>
      </c>
      <c r="V211" s="17">
        <v>6.3181527000000001E-2</v>
      </c>
      <c r="W211" s="17">
        <v>5.8492320000000002E-3</v>
      </c>
      <c r="X211" s="32"/>
      <c r="Y211" s="33">
        <f t="shared" si="54"/>
        <v>1.1287758319946434E-3</v>
      </c>
      <c r="Z211" s="33">
        <f t="shared" si="55"/>
        <v>7.7421583965263754E-4</v>
      </c>
      <c r="AA211" s="33">
        <f t="shared" si="56"/>
        <v>5.6190771704862593E-4</v>
      </c>
      <c r="AB211" s="33">
        <f t="shared" si="57"/>
        <v>2.6519357879584593E-4</v>
      </c>
      <c r="AC211" s="33">
        <f t="shared" si="58"/>
        <v>9.7972125418854003E-4</v>
      </c>
      <c r="AD211" s="33">
        <f t="shared" si="59"/>
        <v>2.6776154606959854E-4</v>
      </c>
      <c r="AE211" s="33">
        <f t="shared" si="60"/>
        <v>9.1124079018994897E-4</v>
      </c>
      <c r="AF211" s="33">
        <f t="shared" si="61"/>
        <v>5.1416689889732358E-4</v>
      </c>
      <c r="AG211" s="33">
        <f t="shared" si="62"/>
        <v>1.6044509795807188E-4</v>
      </c>
      <c r="AH211" s="33">
        <f t="shared" si="63"/>
        <v>8.8967989007788443E-4</v>
      </c>
      <c r="AI211" s="33">
        <f t="shared" si="64"/>
        <v>2.2648869693941761E-4</v>
      </c>
      <c r="AJ211" s="33">
        <f t="shared" si="65"/>
        <v>4.7398113375653027E-4</v>
      </c>
      <c r="AK211" s="33">
        <f t="shared" si="66"/>
        <v>2.1636211585243634E-4</v>
      </c>
      <c r="AL211" s="33">
        <f t="shared" si="67"/>
        <v>6.8108010850268289E-4</v>
      </c>
      <c r="AM211" s="33">
        <f t="shared" si="68"/>
        <v>2.2914595293838487E-4</v>
      </c>
      <c r="AN211" s="33">
        <f t="shared" si="69"/>
        <v>8.4720924165768239E-4</v>
      </c>
      <c r="AO211" s="33">
        <f t="shared" si="70"/>
        <v>1.4099741784194767E-4</v>
      </c>
      <c r="AP211" s="33">
        <f t="shared" si="71"/>
        <v>1.7495176030555244E-4</v>
      </c>
      <c r="AQ211" s="33">
        <f t="shared" si="72"/>
        <v>1.6400751082605923E-3</v>
      </c>
      <c r="AR211" s="33">
        <f t="shared" si="73"/>
        <v>2.617923287206122E-4</v>
      </c>
      <c r="AS211" s="55">
        <f>$G$2*AS210+(1-$G$2)*W210*W210</f>
        <v>1.8438047609489711E-4</v>
      </c>
      <c r="AT211" s="105"/>
      <c r="AU211" s="7">
        <v>45812</v>
      </c>
      <c r="AV211" s="4">
        <f>CovMatrix!$M$4^2*Y211
+CovMatrix!$M$5^2*AE211
+CovMatrix!$M$6^2*AJ211
+CovMatrix!$M$7^2*AN211
+CovMatrix!$M$8^2*AQ211
+CovMatrix!$M$9^2*AS211
+2*CovMatrix!$M$4*CovMatrix!$M$5*Z211
+2*CovMatrix!$M$4*CovMatrix!$M$6*AA211
+2*CovMatrix!$M$4*CovMatrix!$M$7*AB211
+2*CovMatrix!$M$4*CovMatrix!$M$8*AC211
+2*CovMatrix!$M$4*CovMatrix!$M$9*AD211
+2*CovMatrix!$M$5*CovMatrix!$M$6*AF211
+2*CovMatrix!$M$5*CovMatrix!$M$7*AG211
+2*CovMatrix!$M$5*CovMatrix!$M$8*AH211
+2*CovMatrix!$M$5*CovMatrix!$M$9*AI211
+2*CovMatrix!$M$6*CovMatrix!$M$7*AK211
+2*CovMatrix!$M$6*CovMatrix!$M$8*AL211
+2*CovMatrix!$M$6*CovMatrix!$M$9*AM211
+2*CovMatrix!$M$7*CovMatrix!$M$8*AO211
+2*CovMatrix!$M$7*CovMatrix!$M$9*AP211
+2*CovMatrix!$M$8*CovMatrix!$M$9*AR211</f>
        <v>6.5489402991835484E-4</v>
      </c>
      <c r="AW211" s="17">
        <f t="shared" si="52"/>
        <v>2.5590897403536962E-2</v>
      </c>
      <c r="AX211" s="18">
        <f>Param_VaR!$B$7*EWMA!AW211*returns_pnl[[#This Row],[port_mv]]</f>
        <v>7160.3373040305059</v>
      </c>
      <c r="AY211" s="18">
        <f>returns_pnl[[#This Row],[daily_pnl_usd]]</f>
        <v>2016.37</v>
      </c>
    </row>
    <row r="212" spans="1:51" x14ac:dyDescent="0.35">
      <c r="A212" s="7">
        <f>returns_pnl[[#This Row],[price_date]]</f>
        <v>45813</v>
      </c>
      <c r="B212" s="24">
        <f>returns_pnl[[#This Row],[portfolio_simple_return]]</f>
        <v>-7.2644700000000003E-3</v>
      </c>
      <c r="C212" s="4">
        <f t="shared" si="53"/>
        <v>4.563055681063005E-4</v>
      </c>
      <c r="D212" s="17">
        <f t="shared" si="50"/>
        <v>2.1361310074672398E-2</v>
      </c>
      <c r="E212" s="17">
        <f t="shared" si="51"/>
        <v>0.33910028481673049</v>
      </c>
      <c r="F212" s="25">
        <f>Rolling_Vol!D212</f>
        <v>0.47132864541100683</v>
      </c>
      <c r="Q212" s="7">
        <v>45813</v>
      </c>
      <c r="R212" s="25">
        <v>-2.4371732E-2</v>
      </c>
      <c r="S212" s="17">
        <v>-4.4047799999999996E-3</v>
      </c>
      <c r="T212" s="17">
        <v>1.01375E-4</v>
      </c>
      <c r="U212" s="17">
        <v>-2.0892099999999999E-4</v>
      </c>
      <c r="V212" s="17">
        <v>-1.7194569999999999E-2</v>
      </c>
      <c r="W212" s="17">
        <v>-3.3423910000000001E-3</v>
      </c>
      <c r="X212" s="32"/>
      <c r="Y212" s="33">
        <f t="shared" si="54"/>
        <v>1.0680814407200219E-3</v>
      </c>
      <c r="Z212" s="33">
        <f t="shared" si="55"/>
        <v>7.3846035121897038E-4</v>
      </c>
      <c r="AA212" s="33">
        <f t="shared" si="56"/>
        <v>5.250043134444628E-4</v>
      </c>
      <c r="AB212" s="33">
        <f t="shared" si="57"/>
        <v>2.6231159885725696E-4</v>
      </c>
      <c r="AC212" s="33">
        <f t="shared" si="58"/>
        <v>9.6197823606050507E-4</v>
      </c>
      <c r="AD212" s="33">
        <f t="shared" si="59"/>
        <v>2.5549528640955927E-4</v>
      </c>
      <c r="AE212" s="33">
        <f t="shared" si="60"/>
        <v>8.7283953822980419E-4</v>
      </c>
      <c r="AF212" s="33">
        <f t="shared" si="61"/>
        <v>4.7846580405985805E-4</v>
      </c>
      <c r="AG212" s="33">
        <f t="shared" si="62"/>
        <v>1.706393360262526E-4</v>
      </c>
      <c r="AH212" s="33">
        <f t="shared" si="63"/>
        <v>8.9873036578543605E-4</v>
      </c>
      <c r="AI212" s="33">
        <f t="shared" si="64"/>
        <v>2.1867914959877605E-4</v>
      </c>
      <c r="AJ212" s="33">
        <f t="shared" si="65"/>
        <v>4.4698838527195149E-4</v>
      </c>
      <c r="AK212" s="33">
        <f t="shared" si="66"/>
        <v>1.9747171515895761E-4</v>
      </c>
      <c r="AL212" s="33">
        <f t="shared" si="67"/>
        <v>6.2160438207290955E-4</v>
      </c>
      <c r="AM212" s="33">
        <f t="shared" si="68"/>
        <v>2.1367423030822002E-4</v>
      </c>
      <c r="AN212" s="33">
        <f t="shared" si="69"/>
        <v>8.205188306035007E-4</v>
      </c>
      <c r="AO212" s="33">
        <f t="shared" si="70"/>
        <v>2.0857959471094604E-4</v>
      </c>
      <c r="AP212" s="33">
        <f t="shared" si="71"/>
        <v>1.7149448815109415E-4</v>
      </c>
      <c r="AQ212" s="33">
        <f t="shared" si="72"/>
        <v>1.7811849230080605E-3</v>
      </c>
      <c r="AR212" s="33">
        <f t="shared" si="73"/>
        <v>2.6825859356961133E-4</v>
      </c>
      <c r="AS212" s="55">
        <f>$G$2*AS211+(1-$G$2)*W211*W211</f>
        <v>1.7537045842859272E-4</v>
      </c>
      <c r="AT212" s="105"/>
      <c r="AU212" s="7">
        <v>45813</v>
      </c>
      <c r="AV212" s="4">
        <f>CovMatrix!$M$4^2*Y212
+CovMatrix!$M$5^2*AE212
+CovMatrix!$M$6^2*AJ212
+CovMatrix!$M$7^2*AN212
+CovMatrix!$M$8^2*AQ212
+CovMatrix!$M$9^2*AS212
+2*CovMatrix!$M$4*CovMatrix!$M$5*Z212
+2*CovMatrix!$M$4*CovMatrix!$M$6*AA212
+2*CovMatrix!$M$4*CovMatrix!$M$7*AB212
+2*CovMatrix!$M$4*CovMatrix!$M$8*AC212
+2*CovMatrix!$M$4*CovMatrix!$M$9*AD212
+2*CovMatrix!$M$5*CovMatrix!$M$6*AF212
+2*CovMatrix!$M$5*CovMatrix!$M$7*AG212
+2*CovMatrix!$M$5*CovMatrix!$M$8*AH212
+2*CovMatrix!$M$5*CovMatrix!$M$9*AI212
+2*CovMatrix!$M$6*CovMatrix!$M$7*AK212
+2*CovMatrix!$M$6*CovMatrix!$M$8*AL212
+2*CovMatrix!$M$6*CovMatrix!$M$9*AM212
+2*CovMatrix!$M$7*CovMatrix!$M$8*AO212
+2*CovMatrix!$M$7*CovMatrix!$M$9*AP212
+2*CovMatrix!$M$8*CovMatrix!$M$9*AR212</f>
        <v>6.4586657612588467E-4</v>
      </c>
      <c r="AW212" s="17">
        <f t="shared" si="52"/>
        <v>2.5413905172678296E-2</v>
      </c>
      <c r="AX212" s="18">
        <f>Param_VaR!$B$7*EWMA!AW212*returns_pnl[[#This Row],[port_mv]]</f>
        <v>7059.1585468915482</v>
      </c>
      <c r="AY212" s="18">
        <f>returns_pnl[[#This Row],[daily_pnl_usd]]</f>
        <v>-873.73</v>
      </c>
    </row>
    <row r="213" spans="1:51" x14ac:dyDescent="0.35">
      <c r="A213" s="7">
        <f>returns_pnl[[#This Row],[price_date]]</f>
        <v>45814</v>
      </c>
      <c r="B213" s="24">
        <f>returns_pnl[[#This Row],[portfolio_simple_return]]</f>
        <v>1.4545980000000001E-3</v>
      </c>
      <c r="C213" s="4">
        <f t="shared" si="53"/>
        <v>4.3209358548277645E-4</v>
      </c>
      <c r="D213" s="17">
        <f t="shared" si="50"/>
        <v>2.0786860885732037E-2</v>
      </c>
      <c r="E213" s="17">
        <f t="shared" si="51"/>
        <v>0.32998118664805676</v>
      </c>
      <c r="F213" s="25">
        <f>Rolling_Vol!D213</f>
        <v>0.47001561199791586</v>
      </c>
      <c r="Q213" s="7">
        <v>45814</v>
      </c>
      <c r="R213" s="25">
        <v>4.3218950000000001E-3</v>
      </c>
      <c r="S213" s="17">
        <v>-5.0013465E-2</v>
      </c>
      <c r="T213" s="17">
        <v>2.1996215999999999E-2</v>
      </c>
      <c r="U213" s="17">
        <v>5.4853200000000001E-3</v>
      </c>
      <c r="V213" s="17">
        <v>4.8956415000000003E-2</v>
      </c>
      <c r="W213" s="17">
        <v>9.4064400000000003E-3</v>
      </c>
      <c r="X213" s="32"/>
      <c r="Y213" s="33">
        <f t="shared" si="54"/>
        <v>1.03963543351761E-3</v>
      </c>
      <c r="Z213" s="33">
        <f t="shared" si="55"/>
        <v>7.0059385720656973E-4</v>
      </c>
      <c r="AA213" s="33">
        <f t="shared" si="56"/>
        <v>4.9335581357790503E-4</v>
      </c>
      <c r="AB213" s="33">
        <f t="shared" si="57"/>
        <v>2.4687840892309186E-4</v>
      </c>
      <c r="AC213" s="33">
        <f t="shared" si="58"/>
        <v>9.2940322901058912E-4</v>
      </c>
      <c r="AD213" s="33">
        <f t="shared" si="59"/>
        <v>2.450531606864584E-4</v>
      </c>
      <c r="AE213" s="33">
        <f t="shared" si="60"/>
        <v>8.2163329114691994E-4</v>
      </c>
      <c r="AF213" s="33">
        <f t="shared" si="61"/>
        <v>4.4973106374191656E-4</v>
      </c>
      <c r="AG213" s="33">
        <f t="shared" si="62"/>
        <v>1.6045619092722025E-4</v>
      </c>
      <c r="AH213" s="33">
        <f t="shared" si="63"/>
        <v>8.4935084172098579E-4</v>
      </c>
      <c r="AI213" s="33">
        <f t="shared" si="64"/>
        <v>2.0644175044458828E-4</v>
      </c>
      <c r="AJ213" s="33">
        <f t="shared" si="65"/>
        <v>4.2016969876907187E-4</v>
      </c>
      <c r="AK213" s="33">
        <f t="shared" si="66"/>
        <v>1.8562214148743763E-4</v>
      </c>
      <c r="AL213" s="33">
        <f t="shared" si="67"/>
        <v>5.8420353317650993E-4</v>
      </c>
      <c r="AM213" s="33">
        <f t="shared" si="68"/>
        <v>2.008334463964693E-4</v>
      </c>
      <c r="AN213" s="33">
        <f t="shared" si="69"/>
        <v>7.7129031964634509E-4</v>
      </c>
      <c r="AO213" s="33">
        <f t="shared" si="70"/>
        <v>1.9628035743382747E-4</v>
      </c>
      <c r="AP213" s="33">
        <f t="shared" si="71"/>
        <v>1.6124671660223516E-4</v>
      </c>
      <c r="AQ213" s="33">
        <f t="shared" si="72"/>
        <v>1.6920530218766706E-3</v>
      </c>
      <c r="AR213" s="33">
        <f t="shared" si="73"/>
        <v>2.5561133651644686E-4</v>
      </c>
      <c r="AS213" s="55">
        <f>$G$2*AS212+(1-$G$2)*W212*W212</f>
        <v>1.6551852557869E-4</v>
      </c>
      <c r="AT213" s="105"/>
      <c r="AU213" s="7">
        <v>45814</v>
      </c>
      <c r="AV213" s="4">
        <f>CovMatrix!$M$4^2*Y213
+CovMatrix!$M$5^2*AE213
+CovMatrix!$M$6^2*AJ213
+CovMatrix!$M$7^2*AN213
+CovMatrix!$M$8^2*AQ213
+CovMatrix!$M$9^2*AS213
+2*CovMatrix!$M$4*CovMatrix!$M$5*Z213
+2*CovMatrix!$M$4*CovMatrix!$M$6*AA213
+2*CovMatrix!$M$4*CovMatrix!$M$7*AB213
+2*CovMatrix!$M$4*CovMatrix!$M$8*AC213
+2*CovMatrix!$M$4*CovMatrix!$M$9*AD213
+2*CovMatrix!$M$5*CovMatrix!$M$6*AF213
+2*CovMatrix!$M$5*CovMatrix!$M$7*AG213
+2*CovMatrix!$M$5*CovMatrix!$M$8*AH213
+2*CovMatrix!$M$5*CovMatrix!$M$9*AI213
+2*CovMatrix!$M$6*CovMatrix!$M$7*AK213
+2*CovMatrix!$M$6*CovMatrix!$M$8*AL213
+2*CovMatrix!$M$6*CovMatrix!$M$9*AM213
+2*CovMatrix!$M$7*CovMatrix!$M$8*AO213
+2*CovMatrix!$M$7*CovMatrix!$M$9*AP213
+2*CovMatrix!$M$8*CovMatrix!$M$9*AR213</f>
        <v>6.1525684656961281E-4</v>
      </c>
      <c r="AW213" s="17">
        <f t="shared" si="52"/>
        <v>2.4804371521359149E-2</v>
      </c>
      <c r="AX213" s="18">
        <f>Param_VaR!$B$7*EWMA!AW213*returns_pnl[[#This Row],[port_mv]]</f>
        <v>6899.8718297397081</v>
      </c>
      <c r="AY213" s="18">
        <f>returns_pnl[[#This Row],[daily_pnl_usd]]</f>
        <v>173.68</v>
      </c>
    </row>
    <row r="214" spans="1:51" x14ac:dyDescent="0.35">
      <c r="A214" s="7">
        <f>returns_pnl[[#This Row],[price_date]]</f>
        <v>45817</v>
      </c>
      <c r="B214" s="24">
        <f>returns_pnl[[#This Row],[portfolio_simple_return]]</f>
        <v>3.332654E-3</v>
      </c>
      <c r="C214" s="4">
        <f t="shared" si="53"/>
        <v>4.0629492167430607E-4</v>
      </c>
      <c r="D214" s="17">
        <f t="shared" si="50"/>
        <v>2.0156758709532294E-2</v>
      </c>
      <c r="E214" s="17">
        <f t="shared" si="51"/>
        <v>0.31997862469534605</v>
      </c>
      <c r="F214" s="25">
        <f>Rolling_Vol!D214</f>
        <v>0.46819444214962114</v>
      </c>
      <c r="Q214" s="7">
        <v>45817</v>
      </c>
      <c r="R214" s="25">
        <v>4.7680523000000002E-2</v>
      </c>
      <c r="S214" s="17">
        <v>-1.0731786E-2</v>
      </c>
      <c r="T214" s="17">
        <v>-3.0085630000000001E-3</v>
      </c>
      <c r="U214" s="17">
        <v>4.974801E-3</v>
      </c>
      <c r="V214" s="17">
        <v>1.1558156999999999E-2</v>
      </c>
      <c r="W214" s="17">
        <v>-9.6159039999999998E-3</v>
      </c>
      <c r="X214" s="32"/>
      <c r="Y214" s="33">
        <f t="shared" si="54"/>
        <v>9.7837803409001468E-4</v>
      </c>
      <c r="Z214" s="33">
        <f t="shared" si="55"/>
        <v>6.4558904911520497E-4</v>
      </c>
      <c r="AA214" s="33">
        <f t="shared" si="56"/>
        <v>4.6945838492018992E-4</v>
      </c>
      <c r="AB214" s="33">
        <f t="shared" si="57"/>
        <v>2.3348812301259033E-4</v>
      </c>
      <c r="AC214" s="33">
        <f t="shared" si="58"/>
        <v>8.8633410438233916E-4</v>
      </c>
      <c r="AD214" s="33">
        <f t="shared" si="59"/>
        <v>2.3278918980549888E-4</v>
      </c>
      <c r="AE214" s="33">
        <f t="shared" si="60"/>
        <v>9.2241609455647833E-4</v>
      </c>
      <c r="AF214" s="33">
        <f t="shared" si="61"/>
        <v>3.5674078117449507E-4</v>
      </c>
      <c r="AG214" s="33">
        <f t="shared" si="62"/>
        <v>1.3436842788155901E-4</v>
      </c>
      <c r="AH214" s="33">
        <f t="shared" si="63"/>
        <v>6.5148099433004795E-4</v>
      </c>
      <c r="AI214" s="33">
        <f t="shared" si="64"/>
        <v>1.6582832595503694E-4</v>
      </c>
      <c r="AJ214" s="33">
        <f t="shared" si="65"/>
        <v>4.239895279420469E-4</v>
      </c>
      <c r="AK214" s="33">
        <f t="shared" si="66"/>
        <v>1.8172419001113857E-4</v>
      </c>
      <c r="AL214" s="33">
        <f t="shared" si="67"/>
        <v>6.1376267392145782E-4</v>
      </c>
      <c r="AM214" s="33">
        <f t="shared" si="68"/>
        <v>2.0119780477454352E-4</v>
      </c>
      <c r="AN214" s="33">
        <f t="shared" si="69"/>
        <v>7.2681822459770833E-4</v>
      </c>
      <c r="AO214" s="33">
        <f t="shared" si="70"/>
        <v>2.0061603212746584E-4</v>
      </c>
      <c r="AP214" s="33">
        <f t="shared" si="71"/>
        <v>1.5466775361374903E-4</v>
      </c>
      <c r="AQ214" s="33">
        <f t="shared" si="72"/>
        <v>1.7343336747432038E-3</v>
      </c>
      <c r="AR214" s="33">
        <f t="shared" si="73"/>
        <v>2.6790499114421603E-4</v>
      </c>
      <c r="AS214" s="55">
        <f>$G$2*AS213+(1-$G$2)*W213*W213</f>
        <v>1.6089628085238461E-4</v>
      </c>
      <c r="AT214" s="105"/>
      <c r="AU214" s="7">
        <v>45817</v>
      </c>
      <c r="AV214" s="4">
        <f>CovMatrix!$M$4^2*Y214
+CovMatrix!$M$5^2*AE214
+CovMatrix!$M$6^2*AJ214
+CovMatrix!$M$7^2*AN214
+CovMatrix!$M$8^2*AQ214
+CovMatrix!$M$9^2*AS214
+2*CovMatrix!$M$4*CovMatrix!$M$5*Z214
+2*CovMatrix!$M$4*CovMatrix!$M$6*AA214
+2*CovMatrix!$M$4*CovMatrix!$M$7*AB214
+2*CovMatrix!$M$4*CovMatrix!$M$8*AC214
+2*CovMatrix!$M$4*CovMatrix!$M$9*AD214
+2*CovMatrix!$M$5*CovMatrix!$M$6*AF214
+2*CovMatrix!$M$5*CovMatrix!$M$7*AG214
+2*CovMatrix!$M$5*CovMatrix!$M$8*AH214
+2*CovMatrix!$M$5*CovMatrix!$M$9*AI214
+2*CovMatrix!$M$6*CovMatrix!$M$7*AK214
+2*CovMatrix!$M$6*CovMatrix!$M$8*AL214
+2*CovMatrix!$M$6*CovMatrix!$M$9*AM214
+2*CovMatrix!$M$7*CovMatrix!$M$8*AO214
+2*CovMatrix!$M$7*CovMatrix!$M$9*AP214
+2*CovMatrix!$M$8*CovMatrix!$M$9*AR214</f>
        <v>5.8046756448692106E-4</v>
      </c>
      <c r="AW214" s="17">
        <f t="shared" si="52"/>
        <v>2.40928944812972E-2</v>
      </c>
      <c r="AX214" s="18">
        <f>Param_VaR!$B$7*EWMA!AW214*returns_pnl[[#This Row],[port_mv]]</f>
        <v>6724.2944286581496</v>
      </c>
      <c r="AY214" s="18">
        <f>returns_pnl[[#This Row],[daily_pnl_usd]]</f>
        <v>398.5</v>
      </c>
    </row>
    <row r="215" spans="1:51" x14ac:dyDescent="0.35">
      <c r="A215" s="7">
        <f>returns_pnl[[#This Row],[price_date]]</f>
        <v>45818</v>
      </c>
      <c r="B215" s="24">
        <f>returns_pnl[[#This Row],[portfolio_simple_return]]</f>
        <v>7.8188500000000005E-3</v>
      </c>
      <c r="C215" s="4">
        <f t="shared" si="53"/>
        <v>3.8258362133487063E-4</v>
      </c>
      <c r="D215" s="17">
        <f t="shared" si="50"/>
        <v>1.9559744919984787E-2</v>
      </c>
      <c r="E215" s="17">
        <f t="shared" si="51"/>
        <v>0.31050132459683233</v>
      </c>
      <c r="F215" s="25">
        <f>Rolling_Vol!D215</f>
        <v>0.46724855943750021</v>
      </c>
      <c r="Q215" s="7">
        <v>45818</v>
      </c>
      <c r="R215" s="25">
        <v>1.2404502E-2</v>
      </c>
      <c r="S215" s="17">
        <v>1.4327820000000001E-3</v>
      </c>
      <c r="T215" s="17">
        <v>-6.7648229999999997E-3</v>
      </c>
      <c r="U215" s="17">
        <v>4.3272026999999998E-2</v>
      </c>
      <c r="V215" s="17">
        <v>-4.3390219999999997E-3</v>
      </c>
      <c r="W215" s="17">
        <v>1.1018382E-2</v>
      </c>
      <c r="X215" s="32"/>
      <c r="Y215" s="33">
        <f t="shared" si="54"/>
        <v>1.0560812884578257E-3</v>
      </c>
      <c r="Z215" s="33">
        <f t="shared" si="55"/>
        <v>5.761518760160479E-4</v>
      </c>
      <c r="AA215" s="33">
        <f t="shared" si="56"/>
        <v>4.3268389038587154E-4</v>
      </c>
      <c r="AB215" s="33">
        <f t="shared" si="57"/>
        <v>2.3371090244189027E-4</v>
      </c>
      <c r="AC215" s="33">
        <f t="shared" si="58"/>
        <v>8.6621999635996545E-4</v>
      </c>
      <c r="AD215" s="33">
        <f t="shared" si="59"/>
        <v>1.9131235850690137E-4</v>
      </c>
      <c r="AE215" s="33">
        <f t="shared" si="60"/>
        <v>8.7398140272807736E-4</v>
      </c>
      <c r="AF215" s="33">
        <f t="shared" si="61"/>
        <v>3.3727356956103643E-4</v>
      </c>
      <c r="AG215" s="33">
        <f t="shared" si="62"/>
        <v>1.2310301222519032E-4</v>
      </c>
      <c r="AH215" s="33">
        <f t="shared" si="63"/>
        <v>6.0494975462154084E-4</v>
      </c>
      <c r="AI215" s="33">
        <f t="shared" si="64"/>
        <v>1.6207037583320735E-4</v>
      </c>
      <c r="AJ215" s="33">
        <f t="shared" si="65"/>
        <v>3.9909324334502224E-4</v>
      </c>
      <c r="AK215" s="33">
        <f t="shared" si="66"/>
        <v>1.6992271847721246E-4</v>
      </c>
      <c r="AL215" s="33">
        <f t="shared" si="67"/>
        <v>5.7485050687626678E-4</v>
      </c>
      <c r="AM215" s="33">
        <f t="shared" si="68"/>
        <v>1.9086173966722803E-4</v>
      </c>
      <c r="AN215" s="33">
        <f t="shared" si="69"/>
        <v>6.8469404982122182E-4</v>
      </c>
      <c r="AO215" s="33">
        <f t="shared" si="70"/>
        <v>1.9202904205992331E-4</v>
      </c>
      <c r="AP215" s="33">
        <f t="shared" si="71"/>
        <v>1.4251745586681784E-4</v>
      </c>
      <c r="AQ215" s="33">
        <f t="shared" si="72"/>
        <v>1.6382891138528104E-3</v>
      </c>
      <c r="AR215" s="33">
        <f t="shared" si="73"/>
        <v>2.4516216398782738E-4</v>
      </c>
      <c r="AS215" s="55">
        <f>$G$2*AS214+(1-$G$2)*W214*W214</f>
        <v>1.5679044058547451E-4</v>
      </c>
      <c r="AT215" s="105"/>
      <c r="AU215" s="7">
        <v>45818</v>
      </c>
      <c r="AV215" s="4">
        <f>CovMatrix!$M$4^2*Y215
+CovMatrix!$M$5^2*AE215
+CovMatrix!$M$6^2*AJ215
+CovMatrix!$M$7^2*AN215
+CovMatrix!$M$8^2*AQ215
+CovMatrix!$M$9^2*AS215
+2*CovMatrix!$M$4*CovMatrix!$M$5*Z215
+2*CovMatrix!$M$4*CovMatrix!$M$6*AA215
+2*CovMatrix!$M$4*CovMatrix!$M$7*AB215
+2*CovMatrix!$M$4*CovMatrix!$M$8*AC215
+2*CovMatrix!$M$4*CovMatrix!$M$9*AD215
+2*CovMatrix!$M$5*CovMatrix!$M$6*AF215
+2*CovMatrix!$M$5*CovMatrix!$M$7*AG215
+2*CovMatrix!$M$5*CovMatrix!$M$8*AH215
+2*CovMatrix!$M$5*CovMatrix!$M$9*AI215
+2*CovMatrix!$M$6*CovMatrix!$M$7*AK215
+2*CovMatrix!$M$6*CovMatrix!$M$8*AL215
+2*CovMatrix!$M$6*CovMatrix!$M$9*AM215
+2*CovMatrix!$M$7*CovMatrix!$M$8*AO215
+2*CovMatrix!$M$7*CovMatrix!$M$9*AP215
+2*CovMatrix!$M$8*CovMatrix!$M$9*AR215</f>
        <v>5.5507985973334538E-4</v>
      </c>
      <c r="AW215" s="17">
        <f t="shared" si="52"/>
        <v>2.3560132846258429E-2</v>
      </c>
      <c r="AX215" s="18">
        <f>Param_VaR!$B$7*EWMA!AW215*returns_pnl[[#This Row],[port_mv]]</f>
        <v>6627.0150166246831</v>
      </c>
      <c r="AY215" s="18">
        <f>returns_pnl[[#This Row],[daily_pnl_usd]]</f>
        <v>938.05</v>
      </c>
    </row>
    <row r="216" spans="1:51" x14ac:dyDescent="0.35">
      <c r="A216" s="7">
        <f>returns_pnl[[#This Row],[price_date]]</f>
        <v>45819</v>
      </c>
      <c r="B216" s="24">
        <f>returns_pnl[[#This Row],[portfolio_simple_return]]</f>
        <v>5.6018919999999998E-3</v>
      </c>
      <c r="C216" s="4">
        <f t="shared" si="53"/>
        <v>3.6329666897412841E-4</v>
      </c>
      <c r="D216" s="17">
        <f t="shared" si="50"/>
        <v>1.9060342834643043E-2</v>
      </c>
      <c r="E216" s="17">
        <f t="shared" si="51"/>
        <v>0.30257356226458443</v>
      </c>
      <c r="F216" s="25">
        <f>Rolling_Vol!D216</f>
        <v>0.46701802244319623</v>
      </c>
      <c r="Q216" s="7">
        <v>45819</v>
      </c>
      <c r="R216" s="25">
        <v>-1.7039921999999999E-2</v>
      </c>
      <c r="S216" s="17">
        <v>3.3847033999999998E-2</v>
      </c>
      <c r="T216" s="17">
        <v>-1.402244E-3</v>
      </c>
      <c r="U216" s="17">
        <v>1.759189E-3</v>
      </c>
      <c r="V216" s="17">
        <v>-8.7158630000000008E-3</v>
      </c>
      <c r="W216" s="17">
        <v>7.0407339999999999E-3</v>
      </c>
      <c r="X216" s="32"/>
      <c r="Y216" s="33">
        <f t="shared" si="54"/>
        <v>1.0019487113424365E-3</v>
      </c>
      <c r="Z216" s="33">
        <f t="shared" si="55"/>
        <v>5.4264914028615886E-4</v>
      </c>
      <c r="AA216" s="33">
        <f t="shared" si="56"/>
        <v>4.0168800133673046E-4</v>
      </c>
      <c r="AB216" s="33">
        <f t="shared" si="57"/>
        <v>2.5189432502331009E-4</v>
      </c>
      <c r="AC216" s="33">
        <f t="shared" si="58"/>
        <v>8.1101739215374484E-4</v>
      </c>
      <c r="AD216" s="33">
        <f t="shared" si="59"/>
        <v>1.8803426948983313E-4</v>
      </c>
      <c r="AE216" s="33">
        <f t="shared" si="60"/>
        <v>8.2166569041996411E-4</v>
      </c>
      <c r="AF216" s="33">
        <f t="shared" si="61"/>
        <v>3.1645560438971909E-4</v>
      </c>
      <c r="AG216" s="33">
        <f t="shared" si="62"/>
        <v>1.1943679437502575E-4</v>
      </c>
      <c r="AH216" s="33">
        <f t="shared" si="63"/>
        <v>5.6827975698709615E-4</v>
      </c>
      <c r="AI216" s="33">
        <f t="shared" si="64"/>
        <v>1.5329336964713835E-4</v>
      </c>
      <c r="AJ216" s="33">
        <f t="shared" si="65"/>
        <v>3.7789341855760066E-4</v>
      </c>
      <c r="AK216" s="33">
        <f t="shared" si="66"/>
        <v>1.4216369915820643E-4</v>
      </c>
      <c r="AL216" s="33">
        <f t="shared" si="67"/>
        <v>5.4212063941307717E-4</v>
      </c>
      <c r="AM216" s="33">
        <f t="shared" si="68"/>
        <v>1.749377910486112E-4</v>
      </c>
      <c r="AN216" s="33">
        <f t="shared" si="69"/>
        <v>7.5596050607327223E-4</v>
      </c>
      <c r="AO216" s="33">
        <f t="shared" si="70"/>
        <v>1.6924180290807224E-4</v>
      </c>
      <c r="AP216" s="33">
        <f t="shared" si="71"/>
        <v>1.6257367191882763E-4</v>
      </c>
      <c r="AQ216" s="33">
        <f t="shared" si="72"/>
        <v>1.5411213937366309E-3</v>
      </c>
      <c r="AR216" s="33">
        <f t="shared" si="73"/>
        <v>2.2758389403441348E-4</v>
      </c>
      <c r="AS216" s="55">
        <f>$G$2*AS215+(1-$G$2)*W215*W215</f>
        <v>1.5466729866422146E-4</v>
      </c>
      <c r="AT216" s="105"/>
      <c r="AU216" s="7">
        <v>45819</v>
      </c>
      <c r="AV216" s="4">
        <f>CovMatrix!$M$4^2*Y216
+CovMatrix!$M$5^2*AE216
+CovMatrix!$M$6^2*AJ216
+CovMatrix!$M$7^2*AN216
+CovMatrix!$M$8^2*AQ216
+CovMatrix!$M$9^2*AS216
+2*CovMatrix!$M$4*CovMatrix!$M$5*Z216
+2*CovMatrix!$M$4*CovMatrix!$M$6*AA216
+2*CovMatrix!$M$4*CovMatrix!$M$7*AB216
+2*CovMatrix!$M$4*CovMatrix!$M$8*AC216
+2*CovMatrix!$M$4*CovMatrix!$M$9*AD216
+2*CovMatrix!$M$5*CovMatrix!$M$6*AF216
+2*CovMatrix!$M$5*CovMatrix!$M$7*AG216
+2*CovMatrix!$M$5*CovMatrix!$M$8*AH216
+2*CovMatrix!$M$5*CovMatrix!$M$9*AI216
+2*CovMatrix!$M$6*CovMatrix!$M$7*AK216
+2*CovMatrix!$M$6*CovMatrix!$M$8*AL216
+2*CovMatrix!$M$6*CovMatrix!$M$9*AM216
+2*CovMatrix!$M$7*CovMatrix!$M$8*AO216
+2*CovMatrix!$M$7*CovMatrix!$M$9*AP216
+2*CovMatrix!$M$8*CovMatrix!$M$9*AR216</f>
        <v>5.2524331323947483E-4</v>
      </c>
      <c r="AW216" s="17">
        <f t="shared" si="52"/>
        <v>2.2918187389919711E-2</v>
      </c>
      <c r="AX216" s="18">
        <f>Param_VaR!$B$7*EWMA!AW216*returns_pnl[[#This Row],[port_mv]]</f>
        <v>6482.5603377451298</v>
      </c>
      <c r="AY216" s="18">
        <f>returns_pnl[[#This Row],[daily_pnl_usd]]</f>
        <v>677.33</v>
      </c>
    </row>
    <row r="217" spans="1:51" x14ac:dyDescent="0.35">
      <c r="A217" s="7">
        <f>returns_pnl[[#This Row],[price_date]]</f>
        <v>45820</v>
      </c>
      <c r="B217" s="24">
        <f>returns_pnl[[#This Row],[portfolio_simple_return]]</f>
        <v>2.2020220000000001E-3</v>
      </c>
      <c r="C217" s="4">
        <f t="shared" si="53"/>
        <v>3.4338174047446053E-4</v>
      </c>
      <c r="D217" s="17">
        <f t="shared" si="50"/>
        <v>1.8530562335624369E-2</v>
      </c>
      <c r="E217" s="17">
        <f t="shared" si="51"/>
        <v>0.29416355756545381</v>
      </c>
      <c r="F217" s="25">
        <f>Rolling_Vol!D217</f>
        <v>0.46583143661376442</v>
      </c>
      <c r="Q217" s="7">
        <v>45820</v>
      </c>
      <c r="R217" s="25">
        <v>-2.1792967E-2</v>
      </c>
      <c r="S217" s="17">
        <v>1.2494563E-2</v>
      </c>
      <c r="T217" s="17">
        <v>-3.7111330000000001E-3</v>
      </c>
      <c r="U217" s="17">
        <v>4.2294799999999999E-3</v>
      </c>
      <c r="V217" s="17">
        <v>2.0515827E-2</v>
      </c>
      <c r="W217" s="17">
        <v>-5.1163909999999996E-3</v>
      </c>
      <c r="X217" s="32"/>
      <c r="Y217" s="33">
        <f t="shared" si="54"/>
        <v>9.5925332516785529E-4</v>
      </c>
      <c r="Z217" s="33">
        <f t="shared" si="55"/>
        <v>4.7548514271150835E-4</v>
      </c>
      <c r="AA217" s="33">
        <f t="shared" si="56"/>
        <v>3.7902036895962472E-4</v>
      </c>
      <c r="AB217" s="33">
        <f t="shared" si="57"/>
        <v>2.34982078921316E-4</v>
      </c>
      <c r="AC217" s="33">
        <f t="shared" si="58"/>
        <v>7.7126740616548131E-4</v>
      </c>
      <c r="AD217" s="33">
        <f t="shared" si="59"/>
        <v>1.6955379982947825E-4</v>
      </c>
      <c r="AE217" s="33">
        <f t="shared" si="60"/>
        <v>8.4110305163059558E-4</v>
      </c>
      <c r="AF217" s="33">
        <f t="shared" si="61"/>
        <v>2.9462056010567814E-4</v>
      </c>
      <c r="AG217" s="33">
        <f t="shared" si="62"/>
        <v>1.1584318650624976E-4</v>
      </c>
      <c r="AH217" s="33">
        <f t="shared" si="63"/>
        <v>5.1648260488984976E-4</v>
      </c>
      <c r="AI217" s="33">
        <f t="shared" si="64"/>
        <v>1.5839424525328742E-4</v>
      </c>
      <c r="AJ217" s="33">
        <f t="shared" si="65"/>
        <v>3.5533779073827678E-4</v>
      </c>
      <c r="AK217" s="33">
        <f t="shared" si="66"/>
        <v>1.3348586847550709E-4</v>
      </c>
      <c r="AL217" s="33">
        <f t="shared" si="67"/>
        <v>5.1032670704408676E-4</v>
      </c>
      <c r="AM217" s="33">
        <f t="shared" si="68"/>
        <v>1.6384915396526877E-4</v>
      </c>
      <c r="AN217" s="33">
        <f t="shared" si="69"/>
        <v>7.107885604651391E-4</v>
      </c>
      <c r="AO217" s="33">
        <f t="shared" si="70"/>
        <v>1.5816732371468146E-4</v>
      </c>
      <c r="AP217" s="33">
        <f t="shared" si="71"/>
        <v>1.5356241051198152E-4</v>
      </c>
      <c r="AQ217" s="33">
        <f t="shared" si="72"/>
        <v>1.4532120861825192E-3</v>
      </c>
      <c r="AR217" s="33">
        <f t="shared" si="73"/>
        <v>2.1024689601454214E-4</v>
      </c>
      <c r="AS217" s="55">
        <f>$G$2*AS216+(1-$G$2)*W216*W216</f>
        <v>1.4836157685989355E-4</v>
      </c>
      <c r="AT217" s="105"/>
      <c r="AU217" s="7">
        <v>45820</v>
      </c>
      <c r="AV217" s="4">
        <f>CovMatrix!$M$4^2*Y217
+CovMatrix!$M$5^2*AE217
+CovMatrix!$M$6^2*AJ217
+CovMatrix!$M$7^2*AN217
+CovMatrix!$M$8^2*AQ217
+CovMatrix!$M$9^2*AS217
+2*CovMatrix!$M$4*CovMatrix!$M$5*Z217
+2*CovMatrix!$M$4*CovMatrix!$M$6*AA217
+2*CovMatrix!$M$4*CovMatrix!$M$7*AB217
+2*CovMatrix!$M$4*CovMatrix!$M$8*AC217
+2*CovMatrix!$M$4*CovMatrix!$M$9*AD217
+2*CovMatrix!$M$5*CovMatrix!$M$6*AF217
+2*CovMatrix!$M$5*CovMatrix!$M$7*AG217
+2*CovMatrix!$M$5*CovMatrix!$M$8*AH217
+2*CovMatrix!$M$5*CovMatrix!$M$9*AI217
+2*CovMatrix!$M$6*CovMatrix!$M$7*AK217
+2*CovMatrix!$M$6*CovMatrix!$M$8*AL217
+2*CovMatrix!$M$6*CovMatrix!$M$9*AM217
+2*CovMatrix!$M$7*CovMatrix!$M$8*AO217
+2*CovMatrix!$M$7*CovMatrix!$M$9*AP217
+2*CovMatrix!$M$8*CovMatrix!$M$9*AR217</f>
        <v>4.9378046270766079E-4</v>
      </c>
      <c r="AW217" s="17">
        <f t="shared" si="52"/>
        <v>2.2221171497192958E-2</v>
      </c>
      <c r="AX217" s="18">
        <f>Param_VaR!$B$7*EWMA!AW217*returns_pnl[[#This Row],[port_mv]]</f>
        <v>6299.2453974751434</v>
      </c>
      <c r="AY217" s="18">
        <f>returns_pnl[[#This Row],[daily_pnl_usd]]</f>
        <v>267.74</v>
      </c>
    </row>
    <row r="218" spans="1:51" x14ac:dyDescent="0.35">
      <c r="A218" s="7">
        <f>returns_pnl[[#This Row],[price_date]]</f>
        <v>45821</v>
      </c>
      <c r="B218" s="24">
        <f>returns_pnl[[#This Row],[portfolio_simple_return]]</f>
        <v>-2.8557478000000001E-2</v>
      </c>
      <c r="C218" s="4">
        <f t="shared" si="53"/>
        <v>3.2306977009930192E-4</v>
      </c>
      <c r="D218" s="17">
        <f t="shared" si="50"/>
        <v>1.7974141706888314E-2</v>
      </c>
      <c r="E218" s="17">
        <f t="shared" si="51"/>
        <v>0.28533065391756302</v>
      </c>
      <c r="F218" s="25">
        <f>Rolling_Vol!D218</f>
        <v>0.46774900337988734</v>
      </c>
      <c r="Q218" s="7">
        <v>45821</v>
      </c>
      <c r="R218" s="25">
        <v>-1.9746835000000001E-2</v>
      </c>
      <c r="S218" s="17">
        <v>-2.8781193E-2</v>
      </c>
      <c r="T218" s="17">
        <v>-3.4229336999999999E-2</v>
      </c>
      <c r="U218" s="17">
        <v>9.02676E-3</v>
      </c>
      <c r="V218" s="17">
        <v>-3.5180930999999999E-2</v>
      </c>
      <c r="W218" s="17">
        <v>-4.9946150000000002E-2</v>
      </c>
      <c r="X218" s="32"/>
      <c r="Y218" s="33">
        <f t="shared" si="54"/>
        <v>9.3019413029756925E-4</v>
      </c>
      <c r="Z218" s="33">
        <f t="shared" si="55"/>
        <v>4.3061841820051254E-4</v>
      </c>
      <c r="AA218" s="33">
        <f t="shared" si="56"/>
        <v>3.6113174276214389E-4</v>
      </c>
      <c r="AB218" s="33">
        <f t="shared" si="57"/>
        <v>2.1535277910200742E-4</v>
      </c>
      <c r="AC218" s="33">
        <f t="shared" si="58"/>
        <v>6.9816531734822988E-4</v>
      </c>
      <c r="AD218" s="33">
        <f t="shared" si="59"/>
        <v>1.6607065225303537E-4</v>
      </c>
      <c r="AE218" s="33">
        <f t="shared" si="60"/>
        <v>8.0000371480641792E-4</v>
      </c>
      <c r="AF218" s="33">
        <f t="shared" si="61"/>
        <v>2.7416118739514468E-4</v>
      </c>
      <c r="AG218" s="33">
        <f t="shared" si="62"/>
        <v>1.1206332557490917E-4</v>
      </c>
      <c r="AH218" s="33">
        <f t="shared" si="63"/>
        <v>5.0087382617337482E-4</v>
      </c>
      <c r="AI218" s="33">
        <f t="shared" si="64"/>
        <v>1.4505496635716216E-4</v>
      </c>
      <c r="AJ218" s="33">
        <f t="shared" si="65"/>
        <v>3.3484387378260154E-4</v>
      </c>
      <c r="AK218" s="33">
        <f t="shared" si="66"/>
        <v>1.2453494659892626E-4</v>
      </c>
      <c r="AL218" s="33">
        <f t="shared" si="67"/>
        <v>4.7513888686532207E-4</v>
      </c>
      <c r="AM218" s="33">
        <f t="shared" si="68"/>
        <v>1.5515746117621281E-4</v>
      </c>
      <c r="AN218" s="33">
        <f t="shared" si="69"/>
        <v>6.6921455690145465E-4</v>
      </c>
      <c r="AO218" s="33">
        <f t="shared" si="70"/>
        <v>1.5388356109059817E-4</v>
      </c>
      <c r="AP218" s="33">
        <f t="shared" si="71"/>
        <v>1.4305028547686183E-4</v>
      </c>
      <c r="AQ218" s="33">
        <f t="shared" si="72"/>
        <v>1.3912733104612036E-3</v>
      </c>
      <c r="AR218" s="33">
        <f t="shared" si="73"/>
        <v>1.9133406269644819E-4</v>
      </c>
      <c r="AS218" s="55">
        <f>$G$2*AS217+(1-$G$2)*W217*W217</f>
        <v>1.4103052966019279E-4</v>
      </c>
      <c r="AT218" s="105"/>
      <c r="AU218" s="7">
        <v>45821</v>
      </c>
      <c r="AV218" s="4">
        <f>CovMatrix!$M$4^2*Y218
+CovMatrix!$M$5^2*AE218
+CovMatrix!$M$6^2*AJ218
+CovMatrix!$M$7^2*AN218
+CovMatrix!$M$8^2*AQ218
+CovMatrix!$M$9^2*AS218
+2*CovMatrix!$M$4*CovMatrix!$M$5*Z218
+2*CovMatrix!$M$4*CovMatrix!$M$6*AA218
+2*CovMatrix!$M$4*CovMatrix!$M$7*AB218
+2*CovMatrix!$M$4*CovMatrix!$M$8*AC218
+2*CovMatrix!$M$4*CovMatrix!$M$9*AD218
+2*CovMatrix!$M$5*CovMatrix!$M$6*AF218
+2*CovMatrix!$M$5*CovMatrix!$M$7*AG218
+2*CovMatrix!$M$5*CovMatrix!$M$8*AH218
+2*CovMatrix!$M$5*CovMatrix!$M$9*AI218
+2*CovMatrix!$M$6*CovMatrix!$M$7*AK218
+2*CovMatrix!$M$6*CovMatrix!$M$8*AL218
+2*CovMatrix!$M$6*CovMatrix!$M$9*AM218
+2*CovMatrix!$M$7*CovMatrix!$M$8*AO218
+2*CovMatrix!$M$7*CovMatrix!$M$9*AP218
+2*CovMatrix!$M$8*CovMatrix!$M$9*AR218</f>
        <v>4.6418232724839293E-4</v>
      </c>
      <c r="AW218" s="17">
        <f t="shared" si="52"/>
        <v>2.1544890977872062E-2</v>
      </c>
      <c r="AX218" s="18">
        <f>Param_VaR!$B$7*EWMA!AW218*returns_pnl[[#This Row],[port_mv]]</f>
        <v>5933.1180108406052</v>
      </c>
      <c r="AY218" s="18">
        <f>returns_pnl[[#This Row],[daily_pnl_usd]]</f>
        <v>-3479.9</v>
      </c>
    </row>
    <row r="219" spans="1:51" x14ac:dyDescent="0.35">
      <c r="A219" s="7">
        <f>returns_pnl[[#This Row],[price_date]]</f>
        <v>45824</v>
      </c>
      <c r="B219" s="24">
        <f>returns_pnl[[#This Row],[portfolio_simple_return]]</f>
        <v>2.4386679000000001E-2</v>
      </c>
      <c r="C219" s="4">
        <f t="shared" si="53"/>
        <v>3.5261735687657284E-4</v>
      </c>
      <c r="D219" s="17">
        <f t="shared" si="50"/>
        <v>1.8778108447779635E-2</v>
      </c>
      <c r="E219" s="17">
        <f t="shared" si="51"/>
        <v>0.29809323027015622</v>
      </c>
      <c r="F219" s="25">
        <f>Rolling_Vol!D219</f>
        <v>0.47001363468517288</v>
      </c>
      <c r="Q219" s="7">
        <v>45824</v>
      </c>
      <c r="R219" s="25">
        <v>8.8068181999999995E-2</v>
      </c>
      <c r="S219" s="17">
        <v>1.367109E-2</v>
      </c>
      <c r="T219" s="17">
        <v>2.234268E-2</v>
      </c>
      <c r="U219" s="17">
        <v>-1.4377075E-2</v>
      </c>
      <c r="V219" s="17">
        <v>4.8072629999999998E-2</v>
      </c>
      <c r="W219" s="17">
        <v>7.4535920000000002E-3</v>
      </c>
      <c r="X219" s="32"/>
      <c r="Y219" s="33">
        <f t="shared" si="54"/>
        <v>8.9777873203074864E-4</v>
      </c>
      <c r="Z219" s="33">
        <f t="shared" si="55"/>
        <v>4.3888156126493109E-4</v>
      </c>
      <c r="AA219" s="33">
        <f t="shared" si="56"/>
        <v>3.8001910239031898E-4</v>
      </c>
      <c r="AB219" s="33">
        <f t="shared" si="57"/>
        <v>1.9173661593761094E-4</v>
      </c>
      <c r="AC219" s="33">
        <f t="shared" si="58"/>
        <v>6.9795812068353916E-4</v>
      </c>
      <c r="AD219" s="33">
        <f t="shared" si="59"/>
        <v>2.1528311609396829E-4</v>
      </c>
      <c r="AE219" s="33">
        <f t="shared" si="60"/>
        <v>8.0170491614822779E-4</v>
      </c>
      <c r="AF219" s="33">
        <f t="shared" si="61"/>
        <v>3.1682118541897846E-4</v>
      </c>
      <c r="AG219" s="33">
        <f t="shared" si="62"/>
        <v>8.9751470736933796E-5</v>
      </c>
      <c r="AH219" s="33">
        <f t="shared" si="63"/>
        <v>5.3157434650481338E-4</v>
      </c>
      <c r="AI219" s="33">
        <f t="shared" si="64"/>
        <v>2.226022553411495E-4</v>
      </c>
      <c r="AJ219" s="33">
        <f t="shared" si="65"/>
        <v>3.850520920432196E-4</v>
      </c>
      <c r="AK219" s="33">
        <f t="shared" si="66"/>
        <v>9.8524049199503474E-5</v>
      </c>
      <c r="AL219" s="33">
        <f t="shared" si="67"/>
        <v>5.1888375024376765E-4</v>
      </c>
      <c r="AM219" s="33">
        <f t="shared" si="68"/>
        <v>2.4842542951779311E-4</v>
      </c>
      <c r="AN219" s="33">
        <f t="shared" si="69"/>
        <v>6.3395062725322342E-4</v>
      </c>
      <c r="AO219" s="33">
        <f t="shared" si="70"/>
        <v>1.2559635818234864E-4</v>
      </c>
      <c r="AP219" s="33">
        <f t="shared" si="71"/>
        <v>1.0741615380981008E-4</v>
      </c>
      <c r="AQ219" s="33">
        <f t="shared" si="72"/>
        <v>1.382058786195137E-3</v>
      </c>
      <c r="AR219" s="33">
        <f t="shared" si="73"/>
        <v>2.8528314234660038E-4</v>
      </c>
      <c r="AS219" s="55">
        <f>$G$2*AS218+(1-$G$2)*W218*W218</f>
        <v>2.8224577186993134E-4</v>
      </c>
      <c r="AT219" s="105"/>
      <c r="AU219" s="7">
        <v>45824</v>
      </c>
      <c r="AV219" s="4">
        <f>CovMatrix!$M$4^2*Y219
+CovMatrix!$M$5^2*AE219
+CovMatrix!$M$6^2*AJ219
+CovMatrix!$M$7^2*AN219
+CovMatrix!$M$8^2*AQ219
+CovMatrix!$M$9^2*AS219
+2*CovMatrix!$M$4*CovMatrix!$M$5*Z219
+2*CovMatrix!$M$4*CovMatrix!$M$6*AA219
+2*CovMatrix!$M$4*CovMatrix!$M$7*AB219
+2*CovMatrix!$M$4*CovMatrix!$M$8*AC219
+2*CovMatrix!$M$4*CovMatrix!$M$9*AD219
+2*CovMatrix!$M$5*CovMatrix!$M$6*AF219
+2*CovMatrix!$M$5*CovMatrix!$M$7*AG219
+2*CovMatrix!$M$5*CovMatrix!$M$8*AH219
+2*CovMatrix!$M$5*CovMatrix!$M$9*AI219
+2*CovMatrix!$M$6*CovMatrix!$M$7*AK219
+2*CovMatrix!$M$6*CovMatrix!$M$8*AL219
+2*CovMatrix!$M$6*CovMatrix!$M$9*AM219
+2*CovMatrix!$M$7*CovMatrix!$M$8*AO219
+2*CovMatrix!$M$7*CovMatrix!$M$9*AP219
+2*CovMatrix!$M$8*CovMatrix!$M$9*AR219</f>
        <v>4.7880629206967581E-4</v>
      </c>
      <c r="AW219" s="17">
        <f t="shared" si="52"/>
        <v>2.1881642810119988E-2</v>
      </c>
      <c r="AX219" s="18">
        <f>Param_VaR!$B$7*EWMA!AW219*returns_pnl[[#This Row],[port_mv]]</f>
        <v>6172.8046450017373</v>
      </c>
      <c r="AY219" s="18">
        <f>returns_pnl[[#This Row],[daily_pnl_usd]]</f>
        <v>2886.8</v>
      </c>
    </row>
    <row r="220" spans="1:51" x14ac:dyDescent="0.35">
      <c r="A220" s="7">
        <f>returns_pnl[[#This Row],[price_date]]</f>
        <v>45825</v>
      </c>
      <c r="B220" s="24">
        <f>returns_pnl[[#This Row],[portfolio_simple_return]]</f>
        <v>-4.990314E-3</v>
      </c>
      <c r="C220" s="4">
        <f t="shared" si="53"/>
        <v>3.6714292222292096E-4</v>
      </c>
      <c r="D220" s="17">
        <f t="shared" si="50"/>
        <v>1.9160973937222527E-2</v>
      </c>
      <c r="E220" s="17">
        <f t="shared" si="51"/>
        <v>0.3041710314940857</v>
      </c>
      <c r="F220" s="25">
        <f>Rolling_Vol!D220</f>
        <v>0.470113579004936</v>
      </c>
      <c r="Q220" s="7">
        <v>45825</v>
      </c>
      <c r="R220" s="25">
        <v>5.6175330000000001E-3</v>
      </c>
      <c r="S220" s="17">
        <v>-1.0829036E-2</v>
      </c>
      <c r="T220" s="17">
        <v>-4.7923319999999998E-3</v>
      </c>
      <c r="U220" s="17">
        <v>-2.0233290000000001E-2</v>
      </c>
      <c r="V220" s="17">
        <v>-6.1062199999999999E-3</v>
      </c>
      <c r="W220" s="17">
        <v>6.6389109999999999E-3</v>
      </c>
      <c r="X220" s="32"/>
      <c r="Y220" s="33">
        <f t="shared" si="54"/>
        <v>1.3092722889560115E-3</v>
      </c>
      <c r="Z220" s="33">
        <f t="shared" si="55"/>
        <v>4.8478795012453805E-4</v>
      </c>
      <c r="AA220" s="33">
        <f t="shared" si="56"/>
        <v>4.7527870876336547E-4</v>
      </c>
      <c r="AB220" s="33">
        <f t="shared" si="57"/>
        <v>1.0426264751769522E-4</v>
      </c>
      <c r="AC220" s="33">
        <f t="shared" si="58"/>
        <v>9.1010078112604661E-4</v>
      </c>
      <c r="AD220" s="33">
        <f t="shared" si="59"/>
        <v>2.4175158693691485E-4</v>
      </c>
      <c r="AE220" s="33">
        <f t="shared" si="60"/>
        <v>7.648165432866201E-4</v>
      </c>
      <c r="AF220" s="33">
        <f t="shared" si="61"/>
        <v>3.1613884164111177E-4</v>
      </c>
      <c r="AG220" s="33">
        <f t="shared" si="62"/>
        <v>7.2573365317012763E-5</v>
      </c>
      <c r="AH220" s="33">
        <f t="shared" si="63"/>
        <v>5.3911220079052658E-4</v>
      </c>
      <c r="AI220" s="33">
        <f t="shared" si="64"/>
        <v>2.1536004364399732E-4</v>
      </c>
      <c r="AJ220" s="33">
        <f t="shared" si="65"/>
        <v>3.9190068749557044E-4</v>
      </c>
      <c r="AK220" s="33">
        <f t="shared" si="66"/>
        <v>7.3339263083873246E-5</v>
      </c>
      <c r="AL220" s="33">
        <f t="shared" si="67"/>
        <v>5.5219500856004558E-4</v>
      </c>
      <c r="AM220" s="33">
        <f t="shared" si="68"/>
        <v>2.4351189700111913E-4</v>
      </c>
      <c r="AN220" s="33">
        <f t="shared" si="69"/>
        <v>6.0831560675136747E-4</v>
      </c>
      <c r="AO220" s="33">
        <f t="shared" si="70"/>
        <v>7.6591948273972677E-5</v>
      </c>
      <c r="AP220" s="33">
        <f t="shared" si="71"/>
        <v>9.454153350901747E-5</v>
      </c>
      <c r="AQ220" s="33">
        <f t="shared" si="72"/>
        <v>1.4377939243304428E-3</v>
      </c>
      <c r="AR220" s="33">
        <f t="shared" si="73"/>
        <v>2.8966498002902193E-4</v>
      </c>
      <c r="AS220" s="55">
        <f>$G$2*AS219+(1-$G$2)*W219*W219</f>
        <v>2.6864438757988329E-4</v>
      </c>
      <c r="AT220" s="105"/>
      <c r="AU220" s="7">
        <v>45825</v>
      </c>
      <c r="AV220" s="4">
        <f>CovMatrix!$M$4^2*Y220
+CovMatrix!$M$5^2*AE220
+CovMatrix!$M$6^2*AJ220
+CovMatrix!$M$7^2*AN220
+CovMatrix!$M$8^2*AQ220
+CovMatrix!$M$9^2*AS220
+2*CovMatrix!$M$4*CovMatrix!$M$5*Z220
+2*CovMatrix!$M$4*CovMatrix!$M$6*AA220
+2*CovMatrix!$M$4*CovMatrix!$M$7*AB220
+2*CovMatrix!$M$4*CovMatrix!$M$8*AC220
+2*CovMatrix!$M$4*CovMatrix!$M$9*AD220
+2*CovMatrix!$M$5*CovMatrix!$M$6*AF220
+2*CovMatrix!$M$5*CovMatrix!$M$7*AG220
+2*CovMatrix!$M$5*CovMatrix!$M$8*AH220
+2*CovMatrix!$M$5*CovMatrix!$M$9*AI220
+2*CovMatrix!$M$6*CovMatrix!$M$7*AK220
+2*CovMatrix!$M$6*CovMatrix!$M$8*AL220
+2*CovMatrix!$M$6*CovMatrix!$M$9*AM220
+2*CovMatrix!$M$7*CovMatrix!$M$8*AO220
+2*CovMatrix!$M$7*CovMatrix!$M$9*AP220
+2*CovMatrix!$M$8*CovMatrix!$M$9*AR220</f>
        <v>5.4027753570044118E-4</v>
      </c>
      <c r="AW220" s="17">
        <f t="shared" si="52"/>
        <v>2.324387092763254E-2</v>
      </c>
      <c r="AX220" s="18">
        <f>Param_VaR!$B$7*EWMA!AW220*returns_pnl[[#This Row],[port_mv]]</f>
        <v>6524.3668393919588</v>
      </c>
      <c r="AY220" s="18">
        <f>returns_pnl[[#This Row],[daily_pnl_usd]]</f>
        <v>-605.14</v>
      </c>
    </row>
    <row r="221" spans="1:51" x14ac:dyDescent="0.35">
      <c r="A221" s="7">
        <f>returns_pnl[[#This Row],[price_date]]</f>
        <v>45826</v>
      </c>
      <c r="B221" s="24">
        <f>returns_pnl[[#This Row],[portfolio_simple_return]]</f>
        <v>4.157544E-3</v>
      </c>
      <c r="C221" s="4">
        <f t="shared" si="53"/>
        <v>3.4660854091866141E-4</v>
      </c>
      <c r="D221" s="17">
        <f t="shared" si="50"/>
        <v>1.8617425732862784E-2</v>
      </c>
      <c r="E221" s="17">
        <f t="shared" si="51"/>
        <v>0.29554247124821614</v>
      </c>
      <c r="F221" s="25">
        <f>Rolling_Vol!D221</f>
        <v>0.46701745277901296</v>
      </c>
      <c r="Q221" s="7">
        <v>45826</v>
      </c>
      <c r="R221" s="25">
        <v>-2.4390240000000001E-3</v>
      </c>
      <c r="S221" s="17">
        <v>7.5790989999999997E-3</v>
      </c>
      <c r="T221" s="17">
        <v>1.2328814E-2</v>
      </c>
      <c r="U221" s="17">
        <v>-7.8484399999999999E-3</v>
      </c>
      <c r="V221" s="17">
        <v>7.0867266999999998E-2</v>
      </c>
      <c r="W221" s="17">
        <v>-4.8792756999999999E-2</v>
      </c>
      <c r="X221" s="32"/>
      <c r="Y221" s="33">
        <f t="shared" si="54"/>
        <v>1.2326093522390161E-3</v>
      </c>
      <c r="Z221" s="33">
        <f t="shared" si="55"/>
        <v>4.5205072509177445E-4</v>
      </c>
      <c r="AA221" s="33">
        <f t="shared" si="56"/>
        <v>4.4514672124814616E-4</v>
      </c>
      <c r="AB221" s="33">
        <f t="shared" si="57"/>
        <v>9.1187218210219296E-5</v>
      </c>
      <c r="AC221" s="33">
        <f t="shared" si="58"/>
        <v>8.5343662071716826E-4</v>
      </c>
      <c r="AD221" s="33">
        <f t="shared" si="59"/>
        <v>2.2948414981829374E-4</v>
      </c>
      <c r="AE221" s="33">
        <f t="shared" si="60"/>
        <v>7.2596363193078064E-4</v>
      </c>
      <c r="AF221" s="33">
        <f t="shared" si="61"/>
        <v>3.0028429128776219E-4</v>
      </c>
      <c r="AG221" s="33">
        <f t="shared" si="62"/>
        <v>8.1365384946498401E-5</v>
      </c>
      <c r="AH221" s="33">
        <f t="shared" si="63"/>
        <v>5.1073293731533013E-4</v>
      </c>
      <c r="AI221" s="33">
        <f t="shared" si="64"/>
        <v>1.9812486065216972E-4</v>
      </c>
      <c r="AJ221" s="33">
        <f t="shared" si="65"/>
        <v>3.6976463300572967E-4</v>
      </c>
      <c r="AK221" s="33">
        <f t="shared" si="66"/>
        <v>7.4756785886777652E-5</v>
      </c>
      <c r="AL221" s="33">
        <f t="shared" si="67"/>
        <v>5.2081909005674521E-4</v>
      </c>
      <c r="AM221" s="33">
        <f t="shared" si="68"/>
        <v>2.2699223124322484E-4</v>
      </c>
      <c r="AN221" s="33">
        <f t="shared" si="69"/>
        <v>5.9637983179973138E-4</v>
      </c>
      <c r="AO221" s="33">
        <f t="shared" si="70"/>
        <v>7.9409366581362323E-5</v>
      </c>
      <c r="AP221" s="33">
        <f t="shared" si="71"/>
        <v>8.0809420805645014E-5</v>
      </c>
      <c r="AQ221" s="33">
        <f t="shared" si="72"/>
        <v>1.3537634442319204E-3</v>
      </c>
      <c r="AR221" s="33">
        <f t="shared" si="73"/>
        <v>2.6985276215969539E-4</v>
      </c>
      <c r="AS221" s="55">
        <f>$G$2*AS220+(1-$G$2)*W220*W220</f>
        <v>2.5517023268104553E-4</v>
      </c>
      <c r="AT221" s="105"/>
      <c r="AU221" s="7">
        <v>45826</v>
      </c>
      <c r="AV221" s="4">
        <f>CovMatrix!$M$4^2*Y221
+CovMatrix!$M$5^2*AE221
+CovMatrix!$M$6^2*AJ221
+CovMatrix!$M$7^2*AN221
+CovMatrix!$M$8^2*AQ221
+CovMatrix!$M$9^2*AS221
+2*CovMatrix!$M$4*CovMatrix!$M$5*Z221
+2*CovMatrix!$M$4*CovMatrix!$M$6*AA221
+2*CovMatrix!$M$4*CovMatrix!$M$7*AB221
+2*CovMatrix!$M$4*CovMatrix!$M$8*AC221
+2*CovMatrix!$M$4*CovMatrix!$M$9*AD221
+2*CovMatrix!$M$5*CovMatrix!$M$6*AF221
+2*CovMatrix!$M$5*CovMatrix!$M$7*AG221
+2*CovMatrix!$M$5*CovMatrix!$M$8*AH221
+2*CovMatrix!$M$5*CovMatrix!$M$9*AI221
+2*CovMatrix!$M$6*CovMatrix!$M$7*AK221
+2*CovMatrix!$M$6*CovMatrix!$M$8*AL221
+2*CovMatrix!$M$6*CovMatrix!$M$9*AM221
+2*CovMatrix!$M$7*CovMatrix!$M$8*AO221
+2*CovMatrix!$M$7*CovMatrix!$M$9*AP221
+2*CovMatrix!$M$8*CovMatrix!$M$9*AR221</f>
        <v>5.0876368012840083E-4</v>
      </c>
      <c r="AW221" s="17">
        <f t="shared" si="52"/>
        <v>2.2555790390239062E-2</v>
      </c>
      <c r="AX221" s="18">
        <f>Param_VaR!$B$7*EWMA!AW221*returns_pnl[[#This Row],[port_mv]]</f>
        <v>6357.55055245331</v>
      </c>
      <c r="AY221" s="18">
        <f>returns_pnl[[#This Row],[daily_pnl_usd]]</f>
        <v>501.64</v>
      </c>
    </row>
    <row r="222" spans="1:51" x14ac:dyDescent="0.35">
      <c r="A222" s="7">
        <f>returns_pnl[[#This Row],[price_date]]</f>
        <v>45828</v>
      </c>
      <c r="B222" s="24">
        <f>returns_pnl[[#This Row],[portfolio_simple_return]]</f>
        <v>-6.2364949999999999E-3</v>
      </c>
      <c r="C222" s="4">
        <f t="shared" si="53"/>
        <v>3.2684913879025787E-4</v>
      </c>
      <c r="D222" s="17">
        <f t="shared" si="50"/>
        <v>1.8078969516824177E-2</v>
      </c>
      <c r="E222" s="17">
        <f t="shared" si="51"/>
        <v>0.28699474381100604</v>
      </c>
      <c r="F222" s="25">
        <f>Rolling_Vol!D222</f>
        <v>0.46707174465773887</v>
      </c>
      <c r="Q222" s="7">
        <v>45828</v>
      </c>
      <c r="R222" s="25">
        <v>1.1436233000000001E-2</v>
      </c>
      <c r="S222" s="17">
        <v>-5.0545249999999998E-3</v>
      </c>
      <c r="T222" s="17">
        <v>7.320694E-3</v>
      </c>
      <c r="U222" s="17">
        <v>-2.8406557999999998E-2</v>
      </c>
      <c r="V222" s="17">
        <v>-1.9212809000000001E-2</v>
      </c>
      <c r="W222" s="17">
        <v>-5.317586E-3</v>
      </c>
      <c r="X222" s="32"/>
      <c r="Y222" s="33">
        <f t="shared" si="54"/>
        <v>1.1590097213890296E-3</v>
      </c>
      <c r="Z222" s="33">
        <f t="shared" si="55"/>
        <v>4.2381854532470538E-4</v>
      </c>
      <c r="AA222" s="33">
        <f t="shared" si="56"/>
        <v>4.166337015790052E-4</v>
      </c>
      <c r="AB222" s="33">
        <f t="shared" si="57"/>
        <v>8.6864537128959732E-5</v>
      </c>
      <c r="AC222" s="33">
        <f t="shared" si="58"/>
        <v>7.9185960557249364E-4</v>
      </c>
      <c r="AD222" s="33">
        <f t="shared" si="59"/>
        <v>2.2285550315014619E-4</v>
      </c>
      <c r="AE222" s="33">
        <f t="shared" si="60"/>
        <v>6.8585237851404187E-4</v>
      </c>
      <c r="AF222" s="33">
        <f t="shared" si="61"/>
        <v>2.8787371192201164E-4</v>
      </c>
      <c r="AG222" s="33">
        <f t="shared" si="62"/>
        <v>7.2914415624374896E-5</v>
      </c>
      <c r="AH222" s="33">
        <f t="shared" si="63"/>
        <v>5.1231556302355633E-4</v>
      </c>
      <c r="AI222" s="33">
        <f t="shared" si="64"/>
        <v>1.6404906086588293E-4</v>
      </c>
      <c r="AJ222" s="33">
        <f t="shared" si="65"/>
        <v>3.5669873430418166E-4</v>
      </c>
      <c r="AK222" s="33">
        <f t="shared" si="66"/>
        <v>6.4465661316561381E-5</v>
      </c>
      <c r="AL222" s="33">
        <f t="shared" si="67"/>
        <v>5.4199250586522084E-4</v>
      </c>
      <c r="AM222" s="33">
        <f t="shared" si="68"/>
        <v>1.7727928783261944E-4</v>
      </c>
      <c r="AN222" s="33">
        <f t="shared" si="69"/>
        <v>5.6429292251776344E-4</v>
      </c>
      <c r="AO222" s="33">
        <f t="shared" si="70"/>
        <v>4.1272955005671753E-5</v>
      </c>
      <c r="AP222" s="33">
        <f t="shared" si="71"/>
        <v>9.8937677102251131E-5</v>
      </c>
      <c r="AQ222" s="33">
        <f t="shared" si="72"/>
        <v>1.5738678095009629E-3</v>
      </c>
      <c r="AR222" s="33">
        <f t="shared" si="73"/>
        <v>4.6193036151006352E-5</v>
      </c>
      <c r="AS222" s="55">
        <f>$G$2*AS221+(1-$G$2)*W221*W221</f>
        <v>3.8270400685984585E-4</v>
      </c>
      <c r="AT222" s="105"/>
      <c r="AU222" s="7">
        <v>45828</v>
      </c>
      <c r="AV222" s="4">
        <f>CovMatrix!$M$4^2*Y222
+CovMatrix!$M$5^2*AE222
+CovMatrix!$M$6^2*AJ222
+CovMatrix!$M$7^2*AN222
+CovMatrix!$M$8^2*AQ222
+CovMatrix!$M$9^2*AS222
+2*CovMatrix!$M$4*CovMatrix!$M$5*Z222
+2*CovMatrix!$M$4*CovMatrix!$M$6*AA222
+2*CovMatrix!$M$4*CovMatrix!$M$7*AB222
+2*CovMatrix!$M$4*CovMatrix!$M$8*AC222
+2*CovMatrix!$M$4*CovMatrix!$M$9*AD222
+2*CovMatrix!$M$5*CovMatrix!$M$6*AF222
+2*CovMatrix!$M$5*CovMatrix!$M$7*AG222
+2*CovMatrix!$M$5*CovMatrix!$M$8*AH222
+2*CovMatrix!$M$5*CovMatrix!$M$9*AI222
+2*CovMatrix!$M$6*CovMatrix!$M$7*AK222
+2*CovMatrix!$M$6*CovMatrix!$M$8*AL222
+2*CovMatrix!$M$6*CovMatrix!$M$9*AM222
+2*CovMatrix!$M$7*CovMatrix!$M$8*AO222
+2*CovMatrix!$M$7*CovMatrix!$M$9*AP222
+2*CovMatrix!$M$8*CovMatrix!$M$9*AR222</f>
        <v>4.8689876341302614E-4</v>
      </c>
      <c r="AW222" s="17">
        <f t="shared" si="52"/>
        <v>2.2065782637672886E-2</v>
      </c>
      <c r="AX222" s="18">
        <f>Param_VaR!$B$7*EWMA!AW222*returns_pnl[[#This Row],[port_mv]]</f>
        <v>6180.6500088769344</v>
      </c>
      <c r="AY222" s="18">
        <f>returns_pnl[[#This Row],[daily_pnl_usd]]</f>
        <v>-755.61</v>
      </c>
    </row>
    <row r="223" spans="1:51" x14ac:dyDescent="0.35">
      <c r="A223" s="7">
        <f>returns_pnl[[#This Row],[price_date]]</f>
        <v>45831</v>
      </c>
      <c r="B223" s="24">
        <f>returns_pnl[[#This Row],[portfolio_simple_return]]</f>
        <v>3.5669970000000001E-3</v>
      </c>
      <c r="C223" s="4">
        <f t="shared" si="53"/>
        <v>3.0957182265594388E-4</v>
      </c>
      <c r="D223" s="17">
        <f t="shared" si="50"/>
        <v>1.7594653240571235E-2</v>
      </c>
      <c r="E223" s="17">
        <f t="shared" si="51"/>
        <v>0.27930646127380915</v>
      </c>
      <c r="F223" s="25">
        <f>Rolling_Vol!D223</f>
        <v>0.46161369326434737</v>
      </c>
      <c r="Q223" s="7">
        <v>45831</v>
      </c>
      <c r="R223" s="25">
        <v>1.0449158E-2</v>
      </c>
      <c r="S223" s="17">
        <v>1.5120605000000001E-2</v>
      </c>
      <c r="T223" s="17">
        <v>3.483037E-3</v>
      </c>
      <c r="U223" s="17">
        <v>1.0370641999999999E-2</v>
      </c>
      <c r="V223" s="17">
        <v>-3.7137804000000003E-2</v>
      </c>
      <c r="W223" s="17">
        <v>1.5299643E-2</v>
      </c>
      <c r="X223" s="32"/>
      <c r="Y223" s="33">
        <f t="shared" si="54"/>
        <v>1.0973163836195052E-3</v>
      </c>
      <c r="Z223" s="33">
        <f t="shared" si="55"/>
        <v>3.9492114906896356E-4</v>
      </c>
      <c r="AA223" s="33">
        <f t="shared" si="56"/>
        <v>3.9665894922260697E-4</v>
      </c>
      <c r="AB223" s="33">
        <f t="shared" si="57"/>
        <v>6.2160823940261289E-5</v>
      </c>
      <c r="AC223" s="33">
        <f t="shared" si="58"/>
        <v>7.3116469961963411E-4</v>
      </c>
      <c r="AD223" s="33">
        <f t="shared" si="59"/>
        <v>2.0583538381152512E-4</v>
      </c>
      <c r="AE223" s="33">
        <f t="shared" si="60"/>
        <v>6.462341291817369E-4</v>
      </c>
      <c r="AF223" s="33">
        <f t="shared" si="61"/>
        <v>2.6838113135626993E-4</v>
      </c>
      <c r="AG223" s="33">
        <f t="shared" si="62"/>
        <v>7.7154450141409404E-5</v>
      </c>
      <c r="AH223" s="33">
        <f t="shared" si="63"/>
        <v>4.8740332664678641E-4</v>
      </c>
      <c r="AI223" s="33">
        <f t="shared" si="64"/>
        <v>1.5581878949652895E-4</v>
      </c>
      <c r="AJ223" s="33">
        <f t="shared" si="65"/>
        <v>3.385123638844289E-4</v>
      </c>
      <c r="AK223" s="33">
        <f t="shared" si="66"/>
        <v>4.8120378514892566E-5</v>
      </c>
      <c r="AL223" s="33">
        <f t="shared" si="67"/>
        <v>5.0103388977914079E-4</v>
      </c>
      <c r="AM223" s="33">
        <f t="shared" si="68"/>
        <v>1.6430682536718123E-4</v>
      </c>
      <c r="AN223" s="33">
        <f t="shared" si="69"/>
        <v>5.7885129941113945E-4</v>
      </c>
      <c r="AO223" s="33">
        <f t="shared" si="70"/>
        <v>7.1542764097416795E-5</v>
      </c>
      <c r="AP223" s="33">
        <f t="shared" si="71"/>
        <v>1.0206467538385535E-4</v>
      </c>
      <c r="AQ223" s="33">
        <f t="shared" si="72"/>
        <v>1.5015836627111339E-3</v>
      </c>
      <c r="AR223" s="33">
        <f t="shared" si="73"/>
        <v>4.9551399831490413E-5</v>
      </c>
      <c r="AS223" s="55">
        <f>$G$2*AS222+(1-$G$2)*W222*W222</f>
        <v>3.6143836970029886E-4</v>
      </c>
      <c r="AT223" s="105"/>
      <c r="AU223" s="7">
        <v>45831</v>
      </c>
      <c r="AV223" s="4">
        <f>CovMatrix!$M$4^2*Y223
+CovMatrix!$M$5^2*AE223
+CovMatrix!$M$6^2*AJ223
+CovMatrix!$M$7^2*AN223
+CovMatrix!$M$8^2*AQ223
+CovMatrix!$M$9^2*AS223
+2*CovMatrix!$M$4*CovMatrix!$M$5*Z223
+2*CovMatrix!$M$4*CovMatrix!$M$6*AA223
+2*CovMatrix!$M$4*CovMatrix!$M$7*AB223
+2*CovMatrix!$M$4*CovMatrix!$M$8*AC223
+2*CovMatrix!$M$4*CovMatrix!$M$9*AD223
+2*CovMatrix!$M$5*CovMatrix!$M$6*AF223
+2*CovMatrix!$M$5*CovMatrix!$M$7*AG223
+2*CovMatrix!$M$5*CovMatrix!$M$8*AH223
+2*CovMatrix!$M$5*CovMatrix!$M$9*AI223
+2*CovMatrix!$M$6*CovMatrix!$M$7*AK223
+2*CovMatrix!$M$6*CovMatrix!$M$8*AL223
+2*CovMatrix!$M$6*CovMatrix!$M$9*AM223
+2*CovMatrix!$M$7*CovMatrix!$M$8*AO223
+2*CovMatrix!$M$7*CovMatrix!$M$9*AP223
+2*CovMatrix!$M$8*CovMatrix!$M$9*AR223</f>
        <v>4.5915160463686611E-4</v>
      </c>
      <c r="AW223" s="17">
        <f t="shared" si="52"/>
        <v>2.1427823142747517E-2</v>
      </c>
      <c r="AX223" s="18">
        <f>Param_VaR!$B$7*EWMA!AW223*returns_pnl[[#This Row],[port_mv]]</f>
        <v>6023.3658162161846</v>
      </c>
      <c r="AY223" s="18">
        <f>returns_pnl[[#This Row],[daily_pnl_usd]]</f>
        <v>429.48</v>
      </c>
    </row>
    <row r="224" spans="1:51" x14ac:dyDescent="0.35">
      <c r="A224" s="7">
        <f>returns_pnl[[#This Row],[price_date]]</f>
        <v>45832</v>
      </c>
      <c r="B224" s="24">
        <f>returns_pnl[[#This Row],[portfolio_simple_return]]</f>
        <v>3.8450586000000002E-2</v>
      </c>
      <c r="C224" s="4">
        <f t="shared" si="53"/>
        <v>2.9176092135246775E-4</v>
      </c>
      <c r="D224" s="17">
        <f t="shared" si="50"/>
        <v>1.7081010548338986E-2</v>
      </c>
      <c r="E224" s="17">
        <f t="shared" si="51"/>
        <v>0.27115263631545583</v>
      </c>
      <c r="F224" s="25">
        <f>Rolling_Vol!D224</f>
        <v>0.46583438349277123</v>
      </c>
      <c r="Q224" s="7">
        <v>45832</v>
      </c>
      <c r="R224" s="25">
        <v>6.8297576999999998E-2</v>
      </c>
      <c r="S224" s="17">
        <v>3.9405760999999997E-2</v>
      </c>
      <c r="T224" s="17">
        <v>2.9202683E-2</v>
      </c>
      <c r="U224" s="17">
        <v>9.6543129999999994E-3</v>
      </c>
      <c r="V224" s="17">
        <v>6.2588301999999998E-2</v>
      </c>
      <c r="W224" s="17">
        <v>2.2923636000000001E-2</v>
      </c>
      <c r="X224" s="32"/>
      <c r="Y224" s="33">
        <f t="shared" si="54"/>
        <v>1.0380284947768726E-3</v>
      </c>
      <c r="Z224" s="33">
        <f t="shared" si="55"/>
        <v>3.8070573556686112E-4</v>
      </c>
      <c r="AA224" s="33">
        <f t="shared" si="56"/>
        <v>3.7504310050522131E-4</v>
      </c>
      <c r="AB224" s="33">
        <f t="shared" si="57"/>
        <v>6.4933043113011774E-5</v>
      </c>
      <c r="AC224" s="33">
        <f t="shared" si="58"/>
        <v>6.6401129073631409E-4</v>
      </c>
      <c r="AD224" s="33">
        <f t="shared" si="59"/>
        <v>2.0307736400586925E-4</v>
      </c>
      <c r="AE224" s="33">
        <f t="shared" si="60"/>
        <v>6.2117804316479412E-4</v>
      </c>
      <c r="AF224" s="33">
        <f t="shared" si="61"/>
        <v>2.5543820107553684E-4</v>
      </c>
      <c r="AG224" s="33">
        <f t="shared" si="62"/>
        <v>8.1933806009629444E-5</v>
      </c>
      <c r="AH224" s="33">
        <f t="shared" si="63"/>
        <v>4.2446636315689396E-4</v>
      </c>
      <c r="AI224" s="33">
        <f t="shared" si="64"/>
        <v>1.6035005363337812E-4</v>
      </c>
      <c r="AJ224" s="33">
        <f t="shared" si="65"/>
        <v>3.1892951485596528E-4</v>
      </c>
      <c r="AK224" s="33">
        <f t="shared" si="66"/>
        <v>4.7400435591984249E-5</v>
      </c>
      <c r="AL224" s="33">
        <f t="shared" si="67"/>
        <v>4.6321071566654743E-4</v>
      </c>
      <c r="AM224" s="33">
        <f t="shared" si="68"/>
        <v>1.576457692044978E-4</v>
      </c>
      <c r="AN224" s="33">
        <f t="shared" si="69"/>
        <v>5.5057323437600087E-4</v>
      </c>
      <c r="AO224" s="33">
        <f t="shared" si="70"/>
        <v>4.4141626054561684E-5</v>
      </c>
      <c r="AP224" s="33">
        <f t="shared" si="71"/>
        <v>1.0546082207767238E-4</v>
      </c>
      <c r="AQ224" s="33">
        <f t="shared" si="72"/>
        <v>1.4942416321050108E-3</v>
      </c>
      <c r="AR224" s="33">
        <f t="shared" si="73"/>
        <v>1.248660726136263E-5</v>
      </c>
      <c r="AS224" s="55">
        <f>$G$2*AS223+(1-$G$2)*W223*W223</f>
        <v>3.5379681207392788E-4</v>
      </c>
      <c r="AT224" s="105"/>
      <c r="AU224" s="7">
        <v>45832</v>
      </c>
      <c r="AV224" s="4">
        <f>CovMatrix!$M$4^2*Y224
+CovMatrix!$M$5^2*AE224
+CovMatrix!$M$6^2*AJ224
+CovMatrix!$M$7^2*AN224
+CovMatrix!$M$8^2*AQ224
+CovMatrix!$M$9^2*AS224
+2*CovMatrix!$M$4*CovMatrix!$M$5*Z224
+2*CovMatrix!$M$4*CovMatrix!$M$6*AA224
+2*CovMatrix!$M$4*CovMatrix!$M$7*AB224
+2*CovMatrix!$M$4*CovMatrix!$M$8*AC224
+2*CovMatrix!$M$4*CovMatrix!$M$9*AD224
+2*CovMatrix!$M$5*CovMatrix!$M$6*AF224
+2*CovMatrix!$M$5*CovMatrix!$M$7*AG224
+2*CovMatrix!$M$5*CovMatrix!$M$8*AH224
+2*CovMatrix!$M$5*CovMatrix!$M$9*AI224
+2*CovMatrix!$M$6*CovMatrix!$M$7*AK224
+2*CovMatrix!$M$6*CovMatrix!$M$8*AL224
+2*CovMatrix!$M$6*CovMatrix!$M$9*AM224
+2*CovMatrix!$M$7*CovMatrix!$M$8*AO224
+2*CovMatrix!$M$7*CovMatrix!$M$9*AP224
+2*CovMatrix!$M$8*CovMatrix!$M$9*AR224</f>
        <v>4.3162084890849457E-4</v>
      </c>
      <c r="AW224" s="17">
        <f t="shared" si="52"/>
        <v>2.0775486730964802E-2</v>
      </c>
      <c r="AX224" s="18">
        <f>Param_VaR!$B$7*EWMA!AW224*returns_pnl[[#This Row],[port_mv]]</f>
        <v>6064.5450928737337</v>
      </c>
      <c r="AY224" s="18">
        <f>returns_pnl[[#This Row],[daily_pnl_usd]]</f>
        <v>4646.1099999999997</v>
      </c>
    </row>
    <row r="225" spans="1:51" x14ac:dyDescent="0.35">
      <c r="A225" s="7">
        <f>returns_pnl[[#This Row],[price_date]]</f>
        <v>45833</v>
      </c>
      <c r="B225" s="24">
        <f>returns_pnl[[#This Row],[portfolio_simple_return]]</f>
        <v>6.4783549999999999E-3</v>
      </c>
      <c r="C225" s="4">
        <f t="shared" si="53"/>
        <v>3.6296211989592347E-4</v>
      </c>
      <c r="D225" s="17">
        <f t="shared" si="50"/>
        <v>1.9051564762400056E-2</v>
      </c>
      <c r="E225" s="17">
        <f t="shared" si="51"/>
        <v>0.30243421468771142</v>
      </c>
      <c r="F225" s="25">
        <f>Rolling_Vol!D225</f>
        <v>0.46288458363175211</v>
      </c>
      <c r="Q225" s="7">
        <v>45833</v>
      </c>
      <c r="R225" s="25">
        <v>3.5902622000000002E-2</v>
      </c>
      <c r="S225" s="17">
        <v>3.3362399999999999E-3</v>
      </c>
      <c r="T225" s="17">
        <v>6.8097800000000005E-4</v>
      </c>
      <c r="U225" s="17">
        <v>1.8275756000000001E-2</v>
      </c>
      <c r="V225" s="17">
        <v>9.5731949999999996E-3</v>
      </c>
      <c r="W225" s="17">
        <v>-1.8115632999999999E-2</v>
      </c>
      <c r="X225" s="32"/>
      <c r="Y225" s="33">
        <f t="shared" si="54"/>
        <v>1.2556203265345163E-3</v>
      </c>
      <c r="Z225" s="33">
        <f t="shared" si="55"/>
        <v>5.1934247120131538E-4</v>
      </c>
      <c r="AA225" s="33">
        <f t="shared" si="56"/>
        <v>4.7220886392285361E-4</v>
      </c>
      <c r="AB225" s="33">
        <f t="shared" si="57"/>
        <v>1.0059903165620715E-4</v>
      </c>
      <c r="AC225" s="33">
        <f t="shared" si="58"/>
        <v>8.806483758007907E-4</v>
      </c>
      <c r="AD225" s="33">
        <f t="shared" si="59"/>
        <v>2.8483044985531546E-4</v>
      </c>
      <c r="AE225" s="33">
        <f t="shared" si="60"/>
        <v>6.770762005742538E-4</v>
      </c>
      <c r="AF225" s="33">
        <f t="shared" si="61"/>
        <v>3.0915714582241047E-4</v>
      </c>
      <c r="AG225" s="33">
        <f t="shared" si="62"/>
        <v>9.9843910690883272E-5</v>
      </c>
      <c r="AH225" s="33">
        <f t="shared" si="63"/>
        <v>5.4697876156794981E-4</v>
      </c>
      <c r="AI225" s="33">
        <f t="shared" si="64"/>
        <v>2.0492844970339524E-4</v>
      </c>
      <c r="AJ225" s="33">
        <f t="shared" si="65"/>
        <v>3.5096154562851671E-4</v>
      </c>
      <c r="AK225" s="33">
        <f t="shared" si="66"/>
        <v>6.1472319983771952E-5</v>
      </c>
      <c r="AL225" s="33">
        <f t="shared" si="67"/>
        <v>5.4508285329541058E-4</v>
      </c>
      <c r="AM225" s="33">
        <f t="shared" si="68"/>
        <v>1.8835292357115123E-4</v>
      </c>
      <c r="AN225" s="33">
        <f t="shared" si="69"/>
        <v>5.231311858835589E-4</v>
      </c>
      <c r="AO225" s="33">
        <f t="shared" si="70"/>
        <v>7.7747951950079568E-5</v>
      </c>
      <c r="AP225" s="33">
        <f t="shared" si="71"/>
        <v>1.1241189017553613E-4</v>
      </c>
      <c r="AQ225" s="33">
        <f t="shared" si="72"/>
        <v>1.6396248670133026E-3</v>
      </c>
      <c r="AR225" s="33">
        <f t="shared" si="73"/>
        <v>9.7822498000045267E-5</v>
      </c>
      <c r="AS225" s="55">
        <f>$G$2*AS224+(1-$G$2)*W224*W224</f>
        <v>3.6409858859712198E-4</v>
      </c>
      <c r="AT225" s="105"/>
      <c r="AU225" s="7">
        <v>45833</v>
      </c>
      <c r="AV225" s="4">
        <f>CovMatrix!$M$4^2*Y225
+CovMatrix!$M$5^2*AE225
+CovMatrix!$M$6^2*AJ225
+CovMatrix!$M$7^2*AN225
+CovMatrix!$M$8^2*AQ225
+CovMatrix!$M$9^2*AS225
+2*CovMatrix!$M$4*CovMatrix!$M$5*Z225
+2*CovMatrix!$M$4*CovMatrix!$M$6*AA225
+2*CovMatrix!$M$4*CovMatrix!$M$7*AB225
+2*CovMatrix!$M$4*CovMatrix!$M$8*AC225
+2*CovMatrix!$M$4*CovMatrix!$M$9*AD225
+2*CovMatrix!$M$5*CovMatrix!$M$6*AF225
+2*CovMatrix!$M$5*CovMatrix!$M$7*AG225
+2*CovMatrix!$M$5*CovMatrix!$M$8*AH225
+2*CovMatrix!$M$5*CovMatrix!$M$9*AI225
+2*CovMatrix!$M$6*CovMatrix!$M$7*AK225
+2*CovMatrix!$M$6*CovMatrix!$M$8*AL225
+2*CovMatrix!$M$6*CovMatrix!$M$9*AM225
+2*CovMatrix!$M$7*CovMatrix!$M$8*AO225
+2*CovMatrix!$M$7*CovMatrix!$M$9*AP225
+2*CovMatrix!$M$8*CovMatrix!$M$9*AR225</f>
        <v>5.3576541784478514E-4</v>
      </c>
      <c r="AW225" s="17">
        <f t="shared" si="52"/>
        <v>2.3146607048221673E-2</v>
      </c>
      <c r="AX225" s="18">
        <f>Param_VaR!$B$7*EWMA!AW225*returns_pnl[[#This Row],[port_mv]]</f>
        <v>6800.4679910594532</v>
      </c>
      <c r="AY225" s="18">
        <f>returns_pnl[[#This Row],[daily_pnl_usd]]</f>
        <v>812.9</v>
      </c>
    </row>
    <row r="226" spans="1:51" x14ac:dyDescent="0.35">
      <c r="A226" s="7">
        <f>returns_pnl[[#This Row],[price_date]]</f>
        <v>45834</v>
      </c>
      <c r="B226" s="24">
        <f>returns_pnl[[#This Row],[portfolio_simple_return]]</f>
        <v>1.5995593999999998E-2</v>
      </c>
      <c r="C226" s="4">
        <f t="shared" si="53"/>
        <v>3.4370253771252954E-4</v>
      </c>
      <c r="D226" s="17">
        <f t="shared" si="50"/>
        <v>1.8539216210846927E-2</v>
      </c>
      <c r="E226" s="17">
        <f t="shared" si="51"/>
        <v>0.29430093357574905</v>
      </c>
      <c r="F226" s="25">
        <f>Rolling_Vol!D226</f>
        <v>0.46358131272852909</v>
      </c>
      <c r="Q226" s="7">
        <v>45834</v>
      </c>
      <c r="R226" s="25">
        <v>1.95258E-3</v>
      </c>
      <c r="S226" s="17">
        <v>2.0857737000000001E-2</v>
      </c>
      <c r="T226" s="17">
        <v>9.1707439999999998E-3</v>
      </c>
      <c r="U226" s="17">
        <v>3.559258E-3</v>
      </c>
      <c r="V226" s="17">
        <v>5.3206901000000001E-2</v>
      </c>
      <c r="W226" s="17">
        <v>2.230203E-3</v>
      </c>
      <c r="X226" s="32"/>
      <c r="Y226" s="33">
        <f t="shared" si="54"/>
        <v>1.2576230029309383E-3</v>
      </c>
      <c r="Z226" s="33">
        <f t="shared" si="55"/>
        <v>4.9536870874651324E-4</v>
      </c>
      <c r="AA226" s="33">
        <f t="shared" si="56"/>
        <v>4.4534326583094131E-4</v>
      </c>
      <c r="AB226" s="33">
        <f t="shared" si="57"/>
        <v>1.3393194332276867E-4</v>
      </c>
      <c r="AC226" s="33">
        <f t="shared" si="58"/>
        <v>8.4843164133778059E-4</v>
      </c>
      <c r="AD226" s="33">
        <f t="shared" si="59"/>
        <v>2.2871669943061294E-4</v>
      </c>
      <c r="AE226" s="33">
        <f t="shared" si="60"/>
        <v>6.3711945838005452E-4</v>
      </c>
      <c r="AF226" s="33">
        <f t="shared" si="61"/>
        <v>2.9074403143562901E-4</v>
      </c>
      <c r="AG226" s="33">
        <f t="shared" si="62"/>
        <v>9.7511614541276681E-5</v>
      </c>
      <c r="AH226" s="33">
        <f t="shared" si="63"/>
        <v>5.1607634443908085E-4</v>
      </c>
      <c r="AI226" s="33">
        <f t="shared" si="64"/>
        <v>1.8900645675479631E-4</v>
      </c>
      <c r="AJ226" s="33">
        <f t="shared" si="65"/>
        <v>3.2993167675299473E-4</v>
      </c>
      <c r="AK226" s="33">
        <f t="shared" si="66"/>
        <v>5.8530704050907713E-5</v>
      </c>
      <c r="AL226" s="33">
        <f t="shared" si="67"/>
        <v>5.1276903020876848E-4</v>
      </c>
      <c r="AM226" s="33">
        <f t="shared" si="68"/>
        <v>1.7631156730513769E-4</v>
      </c>
      <c r="AN226" s="33">
        <f t="shared" si="69"/>
        <v>5.1178351017283749E-4</v>
      </c>
      <c r="AO226" s="33">
        <f t="shared" si="70"/>
        <v>8.3580517390699995E-5</v>
      </c>
      <c r="AP226" s="33">
        <f t="shared" si="71"/>
        <v>8.5802563455391058E-5</v>
      </c>
      <c r="AQ226" s="33">
        <f t="shared" si="72"/>
        <v>1.546746138742986E-3</v>
      </c>
      <c r="AR226" s="33">
        <f t="shared" si="73"/>
        <v>8.1547678884596444E-5</v>
      </c>
      <c r="AS226" s="55">
        <f>$G$2*AS225+(1-$G$2)*W225*W225</f>
        <v>3.61943242820736E-4</v>
      </c>
      <c r="AT226" s="105"/>
      <c r="AU226" s="7">
        <v>45834</v>
      </c>
      <c r="AV226" s="4">
        <f>CovMatrix!$M$4^2*Y226
+CovMatrix!$M$5^2*AE226
+CovMatrix!$M$6^2*AJ226
+CovMatrix!$M$7^2*AN226
+CovMatrix!$M$8^2*AQ226
+CovMatrix!$M$9^2*AS226
+2*CovMatrix!$M$4*CovMatrix!$M$5*Z226
+2*CovMatrix!$M$4*CovMatrix!$M$6*AA226
+2*CovMatrix!$M$4*CovMatrix!$M$7*AB226
+2*CovMatrix!$M$4*CovMatrix!$M$8*AC226
+2*CovMatrix!$M$4*CovMatrix!$M$9*AD226
+2*CovMatrix!$M$5*CovMatrix!$M$6*AF226
+2*CovMatrix!$M$5*CovMatrix!$M$7*AG226
+2*CovMatrix!$M$5*CovMatrix!$M$8*AH226
+2*CovMatrix!$M$5*CovMatrix!$M$9*AI226
+2*CovMatrix!$M$6*CovMatrix!$M$7*AK226
+2*CovMatrix!$M$6*CovMatrix!$M$8*AL226
+2*CovMatrix!$M$6*CovMatrix!$M$9*AM226
+2*CovMatrix!$M$7*CovMatrix!$M$8*AO226
+2*CovMatrix!$M$7*CovMatrix!$M$9*AP226
+2*CovMatrix!$M$8*CovMatrix!$M$9*AR226</f>
        <v>5.1310469854122976E-4</v>
      </c>
      <c r="AW226" s="17">
        <f t="shared" si="52"/>
        <v>2.2651814464656684E-2</v>
      </c>
      <c r="AX226" s="18">
        <f>Param_VaR!$B$7*EWMA!AW226*returns_pnl[[#This Row],[port_mv]]</f>
        <v>6761.5502846789223</v>
      </c>
      <c r="AY226" s="18">
        <f>returns_pnl[[#This Row],[daily_pnl_usd]]</f>
        <v>2020.12</v>
      </c>
    </row>
    <row r="227" spans="1:51" x14ac:dyDescent="0.35">
      <c r="A227" s="7">
        <f>returns_pnl[[#This Row],[price_date]]</f>
        <v>45835</v>
      </c>
      <c r="B227" s="24">
        <f>returns_pnl[[#This Row],[portfolio_simple_return]]</f>
        <v>-5.1623229999999999E-3</v>
      </c>
      <c r="C227" s="4">
        <f t="shared" si="53"/>
        <v>3.3843192709454787E-4</v>
      </c>
      <c r="D227" s="17">
        <f t="shared" si="50"/>
        <v>1.8396519428809023E-2</v>
      </c>
      <c r="E227" s="17">
        <f t="shared" si="51"/>
        <v>0.29203569238678012</v>
      </c>
      <c r="F227" s="25">
        <f>Rolling_Vol!D227</f>
        <v>0.46382039616158621</v>
      </c>
      <c r="Q227" s="7">
        <v>45835</v>
      </c>
      <c r="R227" s="25">
        <v>9.0478800000000001E-4</v>
      </c>
      <c r="S227" s="17">
        <v>-3.035126E-3</v>
      </c>
      <c r="T227" s="17">
        <v>1.8528032999999999E-2</v>
      </c>
      <c r="U227" s="17">
        <v>-2.4738403999999999E-2</v>
      </c>
      <c r="V227" s="17">
        <v>-3.5138177E-2</v>
      </c>
      <c r="W227" s="17">
        <v>7.4560010000000003E-3</v>
      </c>
      <c r="X227" s="32"/>
      <c r="Y227" s="33">
        <f t="shared" si="54"/>
        <v>1.1823943768744659E-3</v>
      </c>
      <c r="Z227" s="33">
        <f t="shared" si="55"/>
        <v>4.6809017022841003E-4</v>
      </c>
      <c r="AA227" s="33">
        <f t="shared" si="56"/>
        <v>4.1969706656025602E-4</v>
      </c>
      <c r="AB227" s="33">
        <f t="shared" si="57"/>
        <v>1.2631301088254093E-4</v>
      </c>
      <c r="AC227" s="33">
        <f t="shared" si="58"/>
        <v>8.0375918670278846E-4</v>
      </c>
      <c r="AD227" s="33">
        <f t="shared" si="59"/>
        <v>2.1525497645120053E-4</v>
      </c>
      <c r="AE227" s="33">
        <f t="shared" si="60"/>
        <v>6.2499500244292134E-4</v>
      </c>
      <c r="AF227" s="33">
        <f t="shared" si="61"/>
        <v>2.8477624753627093E-4</v>
      </c>
      <c r="AG227" s="33">
        <f t="shared" si="62"/>
        <v>9.611520170554884E-5</v>
      </c>
      <c r="AH227" s="33">
        <f t="shared" si="63"/>
        <v>5.5169829663131824E-4</v>
      </c>
      <c r="AI227" s="33">
        <f t="shared" si="64"/>
        <v>1.8045708860734517E-4</v>
      </c>
      <c r="AJ227" s="33">
        <f t="shared" si="65"/>
        <v>3.1518192887862722E-4</v>
      </c>
      <c r="AK227" s="33">
        <f t="shared" si="66"/>
        <v>5.6977324444730366E-5</v>
      </c>
      <c r="AL227" s="33">
        <f t="shared" si="67"/>
        <v>5.1127970048250307E-4</v>
      </c>
      <c r="AM227" s="33">
        <f t="shared" si="68"/>
        <v>1.6696003051369136E-4</v>
      </c>
      <c r="AN227" s="33">
        <f t="shared" si="69"/>
        <v>4.8183659861310106E-4</v>
      </c>
      <c r="AO227" s="33">
        <f t="shared" si="70"/>
        <v>8.9928311629625476E-5</v>
      </c>
      <c r="AP227" s="33">
        <f t="shared" si="71"/>
        <v>8.1130681720230022E-5</v>
      </c>
      <c r="AQ227" s="33">
        <f t="shared" si="72"/>
        <v>1.6237998292598348E-3</v>
      </c>
      <c r="AR227" s="33">
        <f t="shared" si="73"/>
        <v>8.3774549565374844E-5</v>
      </c>
      <c r="AS227" s="55">
        <f>$G$2*AS226+(1-$G$2)*W226*W226</f>
        <v>3.4052507657676435E-4</v>
      </c>
      <c r="AT227" s="105"/>
      <c r="AU227" s="7">
        <v>45835</v>
      </c>
      <c r="AV227" s="4">
        <f>CovMatrix!$M$4^2*Y227
+CovMatrix!$M$5^2*AE227
+CovMatrix!$M$6^2*AJ227
+CovMatrix!$M$7^2*AN227
+CovMatrix!$M$8^2*AQ227
+CovMatrix!$M$9^2*AS227
+2*CovMatrix!$M$4*CovMatrix!$M$5*Z227
+2*CovMatrix!$M$4*CovMatrix!$M$6*AA227
+2*CovMatrix!$M$4*CovMatrix!$M$7*AB227
+2*CovMatrix!$M$4*CovMatrix!$M$8*AC227
+2*CovMatrix!$M$4*CovMatrix!$M$9*AD227
+2*CovMatrix!$M$5*CovMatrix!$M$6*AF227
+2*CovMatrix!$M$5*CovMatrix!$M$7*AG227
+2*CovMatrix!$M$5*CovMatrix!$M$8*AH227
+2*CovMatrix!$M$5*CovMatrix!$M$9*AI227
+2*CovMatrix!$M$6*CovMatrix!$M$7*AK227
+2*CovMatrix!$M$6*CovMatrix!$M$8*AL227
+2*CovMatrix!$M$6*CovMatrix!$M$9*AM227
+2*CovMatrix!$M$7*CovMatrix!$M$8*AO227
+2*CovMatrix!$M$7*CovMatrix!$M$9*AP227
+2*CovMatrix!$M$8*CovMatrix!$M$9*AR227</f>
        <v>5.0187317089284524E-4</v>
      </c>
      <c r="AW227" s="17">
        <f t="shared" si="52"/>
        <v>2.2402525993575929E-2</v>
      </c>
      <c r="AX227" s="18">
        <f>Param_VaR!$B$7*EWMA!AW227*returns_pnl[[#This Row],[port_mv]]</f>
        <v>6652.6166930516865</v>
      </c>
      <c r="AY227" s="18">
        <f>returns_pnl[[#This Row],[daily_pnl_usd]]</f>
        <v>-662.39</v>
      </c>
    </row>
    <row r="228" spans="1:51" x14ac:dyDescent="0.35">
      <c r="A228" s="7">
        <f>returns_pnl[[#This Row],[price_date]]</f>
        <v>45838</v>
      </c>
      <c r="B228" s="24">
        <f>returns_pnl[[#This Row],[portfolio_simple_return]]</f>
        <v>8.9451619999999996E-3</v>
      </c>
      <c r="C228" s="4">
        <f t="shared" si="53"/>
        <v>3.1972498619425469E-4</v>
      </c>
      <c r="D228" s="17">
        <f t="shared" si="50"/>
        <v>1.788085529817449E-2</v>
      </c>
      <c r="E228" s="17">
        <f t="shared" si="51"/>
        <v>0.28384977808860834</v>
      </c>
      <c r="F228" s="25">
        <f>Rolling_Vol!D228</f>
        <v>0.46370106348747803</v>
      </c>
      <c r="Q228" s="7">
        <v>45838</v>
      </c>
      <c r="R228" s="25">
        <v>-1.3281413000000001E-2</v>
      </c>
      <c r="S228" s="17">
        <v>2.3389641999999999E-2</v>
      </c>
      <c r="T228" s="17">
        <v>5.6433050000000004E-3</v>
      </c>
      <c r="U228" s="17">
        <v>5.2614610000000003E-3</v>
      </c>
      <c r="V228" s="17">
        <v>3.11042E-3</v>
      </c>
      <c r="W228" s="17">
        <v>1.8473366000000001E-2</v>
      </c>
      <c r="X228" s="32"/>
      <c r="Y228" s="33">
        <f t="shared" si="54"/>
        <v>1.1114998327414944E-3</v>
      </c>
      <c r="Z228" s="33">
        <f t="shared" si="55"/>
        <v>4.3983999127970809E-4</v>
      </c>
      <c r="AA228" s="33">
        <f t="shared" si="56"/>
        <v>3.9552107908196084E-4</v>
      </c>
      <c r="AB228" s="33">
        <f t="shared" si="57"/>
        <v>1.1739124956488734E-4</v>
      </c>
      <c r="AC228" s="33">
        <f t="shared" si="58"/>
        <v>7.5362607944713255E-4</v>
      </c>
      <c r="AD228" s="33">
        <f t="shared" si="59"/>
        <v>2.0274444387809577E-4</v>
      </c>
      <c r="AE228" s="33">
        <f t="shared" si="60"/>
        <v>5.880480216864986E-4</v>
      </c>
      <c r="AF228" s="33">
        <f t="shared" si="61"/>
        <v>2.6431557780286517E-4</v>
      </c>
      <c r="AG228" s="33">
        <f t="shared" si="62"/>
        <v>9.4853339993950143E-5</v>
      </c>
      <c r="AH228" s="33">
        <f t="shared" si="63"/>
        <v>5.2499532650975727E-4</v>
      </c>
      <c r="AI228" s="33">
        <f t="shared" si="64"/>
        <v>1.6827186914143691E-4</v>
      </c>
      <c r="AJ228" s="33">
        <f t="shared" si="65"/>
        <v>3.1686829355685492E-4</v>
      </c>
      <c r="AK228" s="33">
        <f t="shared" si="66"/>
        <v>2.6057447037286605E-5</v>
      </c>
      <c r="AL228" s="33">
        <f t="shared" si="67"/>
        <v>4.4154044027260237E-4</v>
      </c>
      <c r="AM228" s="33">
        <f t="shared" si="68"/>
        <v>1.6523113063743184E-4</v>
      </c>
      <c r="AN228" s="33">
        <f t="shared" si="69"/>
        <v>4.8964572064434794E-4</v>
      </c>
      <c r="AO228" s="33">
        <f t="shared" si="70"/>
        <v>1.3668835803881847E-4</v>
      </c>
      <c r="AP228" s="33">
        <f t="shared" si="71"/>
        <v>6.5195866919271966E-5</v>
      </c>
      <c r="AQ228" s="33">
        <f t="shared" si="72"/>
        <v>1.6004533284772445E-3</v>
      </c>
      <c r="AR228" s="33">
        <f t="shared" si="73"/>
        <v>6.3028659620441716E-5</v>
      </c>
      <c r="AS228" s="55">
        <f>$G$2*AS227+(1-$G$2)*W227*W227</f>
        <v>3.2342908903687853E-4</v>
      </c>
      <c r="AT228" s="105"/>
      <c r="AU228" s="7">
        <v>45838</v>
      </c>
      <c r="AV228" s="4">
        <f>CovMatrix!$M$4^2*Y228
+CovMatrix!$M$5^2*AE228
+CovMatrix!$M$6^2*AJ228
+CovMatrix!$M$7^2*AN228
+CovMatrix!$M$8^2*AQ228
+CovMatrix!$M$9^2*AS228
+2*CovMatrix!$M$4*CovMatrix!$M$5*Z228
+2*CovMatrix!$M$4*CovMatrix!$M$6*AA228
+2*CovMatrix!$M$4*CovMatrix!$M$7*AB228
+2*CovMatrix!$M$4*CovMatrix!$M$8*AC228
+2*CovMatrix!$M$4*CovMatrix!$M$9*AD228
+2*CovMatrix!$M$5*CovMatrix!$M$6*AF228
+2*CovMatrix!$M$5*CovMatrix!$M$7*AG228
+2*CovMatrix!$M$5*CovMatrix!$M$8*AH228
+2*CovMatrix!$M$5*CovMatrix!$M$9*AI228
+2*CovMatrix!$M$6*CovMatrix!$M$7*AK228
+2*CovMatrix!$M$6*CovMatrix!$M$8*AL228
+2*CovMatrix!$M$6*CovMatrix!$M$9*AM228
+2*CovMatrix!$M$7*CovMatrix!$M$8*AO228
+2*CovMatrix!$M$7*CovMatrix!$M$9*AP228
+2*CovMatrix!$M$8*CovMatrix!$M$9*AR228</f>
        <v>4.7569459334690929E-4</v>
      </c>
      <c r="AW228" s="17">
        <f t="shared" si="52"/>
        <v>2.1810423960732843E-2</v>
      </c>
      <c r="AX228" s="18">
        <f>Param_VaR!$B$7*EWMA!AW228*returns_pnl[[#This Row],[port_mv]]</f>
        <v>6534.7229711158761</v>
      </c>
      <c r="AY228" s="18">
        <f>returns_pnl[[#This Row],[daily_pnl_usd]]</f>
        <v>1141.8499999999999</v>
      </c>
    </row>
    <row r="229" spans="1:51" x14ac:dyDescent="0.35">
      <c r="A229" s="7">
        <f>returns_pnl[[#This Row],[price_date]]</f>
        <v>45839</v>
      </c>
      <c r="B229" s="24">
        <f>returns_pnl[[#This Row],[portfolio_simple_return]]</f>
        <v>-1.6126018999999998E-2</v>
      </c>
      <c r="C229" s="4">
        <f t="shared" si="53"/>
        <v>3.0534244241497407E-4</v>
      </c>
      <c r="D229" s="17">
        <f t="shared" si="50"/>
        <v>1.747405054402024E-2</v>
      </c>
      <c r="E229" s="17">
        <f t="shared" si="51"/>
        <v>0.27739195281870282</v>
      </c>
      <c r="F229" s="25">
        <f>Rolling_Vol!D229</f>
        <v>0.43492686892148508</v>
      </c>
      <c r="Q229" s="7">
        <v>45839</v>
      </c>
      <c r="R229" s="25">
        <v>-4.0803382999999999E-2</v>
      </c>
      <c r="S229" s="17">
        <v>-3.9579177E-2</v>
      </c>
      <c r="T229" s="17">
        <v>1.1129224E-2</v>
      </c>
      <c r="U229" s="17">
        <v>-4.6566519999999998E-3</v>
      </c>
      <c r="V229" s="17">
        <v>-1.498708E-2</v>
      </c>
      <c r="W229" s="17">
        <v>1.182932E-3</v>
      </c>
      <c r="X229" s="32"/>
      <c r="Y229" s="33">
        <f t="shared" si="54"/>
        <v>1.0553935986535989E-3</v>
      </c>
      <c r="Z229" s="33">
        <f t="shared" si="55"/>
        <v>3.948107420834768E-4</v>
      </c>
      <c r="AA229" s="33">
        <f t="shared" si="56"/>
        <v>3.6729275047364527E-4</v>
      </c>
      <c r="AB229" s="33">
        <f t="shared" si="57"/>
        <v>1.0615499639953051E-4</v>
      </c>
      <c r="AC229" s="33">
        <f t="shared" si="58"/>
        <v>7.0592986832289698E-4</v>
      </c>
      <c r="AD229" s="33">
        <f t="shared" si="59"/>
        <v>1.7585863304464051E-4</v>
      </c>
      <c r="AE229" s="33">
        <f t="shared" si="60"/>
        <v>5.8558966155859845E-4</v>
      </c>
      <c r="AF229" s="33">
        <f t="shared" si="61"/>
        <v>2.563763361535019E-4</v>
      </c>
      <c r="AG229" s="33">
        <f t="shared" si="62"/>
        <v>9.6545960945530862E-5</v>
      </c>
      <c r="AH229" s="33">
        <f t="shared" si="63"/>
        <v>4.9786070353535013E-4</v>
      </c>
      <c r="AI229" s="33">
        <f t="shared" si="64"/>
        <v>1.8410068202944903E-4</v>
      </c>
      <c r="AJ229" s="33">
        <f t="shared" si="65"/>
        <v>2.9976700942282509E-4</v>
      </c>
      <c r="AK229" s="33">
        <f t="shared" si="66"/>
        <v>2.6275521965165709E-5</v>
      </c>
      <c r="AL229" s="33">
        <f t="shared" si="67"/>
        <v>4.1610119678053224E-4</v>
      </c>
      <c r="AM229" s="33">
        <f t="shared" si="68"/>
        <v>1.6157231312206372E-4</v>
      </c>
      <c r="AN229" s="33">
        <f t="shared" si="69"/>
        <v>4.6192795571695826E-4</v>
      </c>
      <c r="AO229" s="33">
        <f t="shared" si="70"/>
        <v>1.2946897776790656E-4</v>
      </c>
      <c r="AP229" s="33">
        <f t="shared" si="71"/>
        <v>6.7115928588979212E-5</v>
      </c>
      <c r="AQ229" s="33">
        <f t="shared" si="72"/>
        <v>1.5050066115231938E-3</v>
      </c>
      <c r="AR229" s="33">
        <f t="shared" si="73"/>
        <v>6.2694535667638413E-5</v>
      </c>
      <c r="AS229" s="55">
        <f>$G$2*AS228+(1-$G$2)*W228*W228</f>
        <v>3.2449925877686323E-4</v>
      </c>
      <c r="AT229" s="105"/>
      <c r="AU229" s="7">
        <v>45839</v>
      </c>
      <c r="AV229" s="4">
        <f>CovMatrix!$M$4^2*Y229
+CovMatrix!$M$5^2*AE229
+CovMatrix!$M$6^2*AJ229
+CovMatrix!$M$7^2*AN229
+CovMatrix!$M$8^2*AQ229
+CovMatrix!$M$9^2*AS229
+2*CovMatrix!$M$4*CovMatrix!$M$5*Z229
+2*CovMatrix!$M$4*CovMatrix!$M$6*AA229
+2*CovMatrix!$M$4*CovMatrix!$M$7*AB229
+2*CovMatrix!$M$4*CovMatrix!$M$8*AC229
+2*CovMatrix!$M$4*CovMatrix!$M$9*AD229
+2*CovMatrix!$M$5*CovMatrix!$M$6*AF229
+2*CovMatrix!$M$5*CovMatrix!$M$7*AG229
+2*CovMatrix!$M$5*CovMatrix!$M$8*AH229
+2*CovMatrix!$M$5*CovMatrix!$M$9*AI229
+2*CovMatrix!$M$6*CovMatrix!$M$7*AK229
+2*CovMatrix!$M$6*CovMatrix!$M$8*AL229
+2*CovMatrix!$M$6*CovMatrix!$M$9*AM229
+2*CovMatrix!$M$7*CovMatrix!$M$8*AO229
+2*CovMatrix!$M$7*CovMatrix!$M$9*AP229
+2*CovMatrix!$M$8*CovMatrix!$M$9*AR229</f>
        <v>4.4852050444220014E-4</v>
      </c>
      <c r="AW229" s="17">
        <f t="shared" si="52"/>
        <v>2.1178302680861849E-2</v>
      </c>
      <c r="AX229" s="18">
        <f>Param_VaR!$B$7*EWMA!AW229*returns_pnl[[#This Row],[port_mv]]</f>
        <v>6243.0052469539432</v>
      </c>
      <c r="AY229" s="18">
        <f>returns_pnl[[#This Row],[daily_pnl_usd]]</f>
        <v>-2076.9</v>
      </c>
    </row>
    <row r="230" spans="1:51" x14ac:dyDescent="0.35">
      <c r="A230" s="7">
        <f>returns_pnl[[#This Row],[price_date]]</f>
        <v>45840</v>
      </c>
      <c r="B230" s="24">
        <f>returns_pnl[[#This Row],[portfolio_simple_return]]</f>
        <v>4.3924569999999998E-3</v>
      </c>
      <c r="C230" s="4">
        <f t="shared" si="53"/>
        <v>3.0262480519737729E-4</v>
      </c>
      <c r="D230" s="17">
        <f t="shared" si="50"/>
        <v>1.7396114658088952E-2</v>
      </c>
      <c r="E230" s="17">
        <f t="shared" si="51"/>
        <v>0.27615475898441272</v>
      </c>
      <c r="F230" s="25">
        <f>Rolling_Vol!D230</f>
        <v>0.40354694119791928</v>
      </c>
      <c r="Q230" s="7">
        <v>45840</v>
      </c>
      <c r="R230" s="25">
        <v>1.7706267000000001E-2</v>
      </c>
      <c r="S230" s="17">
        <v>1.9490820999999998E-2</v>
      </c>
      <c r="T230" s="17">
        <v>9.5494989999999995E-3</v>
      </c>
      <c r="U230" s="17">
        <v>4.3562319999999998E-3</v>
      </c>
      <c r="V230" s="17">
        <v>-2.6101783999999999E-2</v>
      </c>
      <c r="W230" s="17">
        <v>-3.5164710000000002E-3</v>
      </c>
      <c r="X230" s="32"/>
      <c r="Y230" s="33">
        <f t="shared" si="54"/>
        <v>1.0919649465890645E-3</v>
      </c>
      <c r="Z230" s="33">
        <f t="shared" si="55"/>
        <v>4.6801995663581572E-4</v>
      </c>
      <c r="AA230" s="33">
        <f t="shared" si="56"/>
        <v>3.1800858608333903E-4</v>
      </c>
      <c r="AB230" s="33">
        <f t="shared" si="57"/>
        <v>1.1118612591878164E-4</v>
      </c>
      <c r="AC230" s="33">
        <f t="shared" si="58"/>
        <v>7.0026549014102157E-4</v>
      </c>
      <c r="AD230" s="33">
        <f t="shared" si="59"/>
        <v>1.624110574144247E-4</v>
      </c>
      <c r="AE230" s="33">
        <f t="shared" si="60"/>
        <v>6.4444495698492239E-4</v>
      </c>
      <c r="AF230" s="33">
        <f t="shared" si="61"/>
        <v>2.1456462439017285E-4</v>
      </c>
      <c r="AG230" s="33">
        <f t="shared" si="62"/>
        <v>1.0181159051292326E-4</v>
      </c>
      <c r="AH230" s="33">
        <f t="shared" si="63"/>
        <v>5.0357963884521868E-4</v>
      </c>
      <c r="AI230" s="33">
        <f t="shared" si="64"/>
        <v>1.7024547260726424E-4</v>
      </c>
      <c r="AJ230" s="33">
        <f t="shared" si="65"/>
        <v>2.8921256646798613E-4</v>
      </c>
      <c r="AK230" s="33">
        <f t="shared" si="66"/>
        <v>2.1589495255372882E-5</v>
      </c>
      <c r="AL230" s="33">
        <f t="shared" si="67"/>
        <v>3.8112745074814507E-4</v>
      </c>
      <c r="AM230" s="33">
        <f t="shared" si="68"/>
        <v>1.5266788124702598E-4</v>
      </c>
      <c r="AN230" s="33">
        <f t="shared" si="69"/>
        <v>4.3551334284488698E-4</v>
      </c>
      <c r="AO230" s="33">
        <f t="shared" si="70"/>
        <v>1.2588821606520175E-4</v>
      </c>
      <c r="AP230" s="33">
        <f t="shared" si="71"/>
        <v>6.2758462713820613E-5</v>
      </c>
      <c r="AQ230" s="33">
        <f t="shared" si="72"/>
        <v>1.4281829688473861E-3</v>
      </c>
      <c r="AR230" s="33">
        <f t="shared" si="73"/>
        <v>5.7869141736466508E-5</v>
      </c>
      <c r="AS230" s="55">
        <f>$G$2*AS229+(1-$G$2)*W229*W229</f>
        <v>3.0511326293724888E-4</v>
      </c>
      <c r="AT230" s="105"/>
      <c r="AU230" s="7">
        <v>45840</v>
      </c>
      <c r="AV230" s="4">
        <f>CovMatrix!$M$4^2*Y230
+CovMatrix!$M$5^2*AE230
+CovMatrix!$M$6^2*AJ230
+CovMatrix!$M$7^2*AN230
+CovMatrix!$M$8^2*AQ230
+CovMatrix!$M$9^2*AS230
+2*CovMatrix!$M$4*CovMatrix!$M$5*Z230
+2*CovMatrix!$M$4*CovMatrix!$M$6*AA230
+2*CovMatrix!$M$4*CovMatrix!$M$7*AB230
+2*CovMatrix!$M$4*CovMatrix!$M$8*AC230
+2*CovMatrix!$M$4*CovMatrix!$M$9*AD230
+2*CovMatrix!$M$5*CovMatrix!$M$6*AF230
+2*CovMatrix!$M$5*CovMatrix!$M$7*AG230
+2*CovMatrix!$M$5*CovMatrix!$M$8*AH230
+2*CovMatrix!$M$5*CovMatrix!$M$9*AI230
+2*CovMatrix!$M$6*CovMatrix!$M$7*AK230
+2*CovMatrix!$M$6*CovMatrix!$M$8*AL230
+2*CovMatrix!$M$6*CovMatrix!$M$9*AM230
+2*CovMatrix!$M$7*CovMatrix!$M$8*AO230
+2*CovMatrix!$M$7*CovMatrix!$M$9*AP230
+2*CovMatrix!$M$8*CovMatrix!$M$9*AR230</f>
        <v>4.4917699182304673E-4</v>
      </c>
      <c r="AW230" s="17">
        <f t="shared" si="52"/>
        <v>2.1193796069204938E-2</v>
      </c>
      <c r="AX230" s="18">
        <f>Param_VaR!$B$7*EWMA!AW230*returns_pnl[[#This Row],[port_mv]]</f>
        <v>6275.0146282896003</v>
      </c>
      <c r="AY230" s="18">
        <f>returns_pnl[[#This Row],[daily_pnl_usd]]</f>
        <v>556.59</v>
      </c>
    </row>
    <row r="231" spans="1:51" x14ac:dyDescent="0.35">
      <c r="A231" s="7">
        <f>returns_pnl[[#This Row],[price_date]]</f>
        <v>45841</v>
      </c>
      <c r="B231" s="24">
        <f>returns_pnl[[#This Row],[portfolio_simple_return]]</f>
        <v>9.8549910000000004E-3</v>
      </c>
      <c r="C231" s="4">
        <f t="shared" si="53"/>
        <v>2.8562493759534555E-4</v>
      </c>
      <c r="D231" s="17">
        <f t="shared" si="50"/>
        <v>1.69004419349124E-2</v>
      </c>
      <c r="E231" s="17">
        <f t="shared" si="51"/>
        <v>0.26828619844119284</v>
      </c>
      <c r="F231" s="25">
        <f>Rolling_Vol!D231</f>
        <v>0.40360184041499936</v>
      </c>
      <c r="Q231" s="7">
        <v>45841</v>
      </c>
      <c r="R231" s="25">
        <v>-4.4036960000000003E-3</v>
      </c>
      <c r="S231" s="17">
        <v>1.9562801000000001E-2</v>
      </c>
      <c r="T231" s="17">
        <v>7.7393200000000001E-3</v>
      </c>
      <c r="U231" s="17">
        <v>1.783698E-3</v>
      </c>
      <c r="V231" s="17">
        <v>1.2525253E-2</v>
      </c>
      <c r="W231" s="17">
        <v>1.3099204E-2</v>
      </c>
      <c r="X231" s="32"/>
      <c r="Y231" s="33">
        <f t="shared" si="54"/>
        <v>1.045257763258238E-3</v>
      </c>
      <c r="Z231" s="33">
        <f t="shared" si="55"/>
        <v>4.6064534007817919E-4</v>
      </c>
      <c r="AA231" s="33">
        <f t="shared" si="56"/>
        <v>3.0907322965895265E-4</v>
      </c>
      <c r="AB231" s="33">
        <f t="shared" si="57"/>
        <v>1.0914291477801138E-4</v>
      </c>
      <c r="AC231" s="33">
        <f t="shared" si="58"/>
        <v>6.3051965133174056E-4</v>
      </c>
      <c r="AD231" s="33">
        <f t="shared" si="59"/>
        <v>1.4893057950413378E-4</v>
      </c>
      <c r="AE231" s="33">
        <f t="shared" si="60"/>
        <v>6.2857178576106946E-4</v>
      </c>
      <c r="AF231" s="33">
        <f t="shared" si="61"/>
        <v>2.1285840146568322E-4</v>
      </c>
      <c r="AG231" s="33">
        <f t="shared" si="62"/>
        <v>1.0079728737093619E-4</v>
      </c>
      <c r="AH231" s="33">
        <f t="shared" si="63"/>
        <v>4.4284014853102565E-4</v>
      </c>
      <c r="AI231" s="33">
        <f t="shared" si="64"/>
        <v>1.5591840984206692E-4</v>
      </c>
      <c r="AJ231" s="33">
        <f t="shared" si="65"/>
        <v>2.7733138834896704E-4</v>
      </c>
      <c r="AK231" s="33">
        <f t="shared" si="66"/>
        <v>2.2790115527716591E-5</v>
      </c>
      <c r="AL231" s="33">
        <f t="shared" si="67"/>
        <v>3.4330426609088338E-4</v>
      </c>
      <c r="AM231" s="33">
        <f t="shared" si="68"/>
        <v>1.4149297619432265E-4</v>
      </c>
      <c r="AN231" s="33">
        <f t="shared" si="69"/>
        <v>4.1052114770846315E-4</v>
      </c>
      <c r="AO231" s="33">
        <f t="shared" si="70"/>
        <v>1.1151259749821636E-4</v>
      </c>
      <c r="AP231" s="33">
        <f t="shared" si="71"/>
        <v>5.8073841141155051E-5</v>
      </c>
      <c r="AQ231" s="33">
        <f t="shared" si="72"/>
        <v>1.3833701783955022E-3</v>
      </c>
      <c r="AR231" s="33">
        <f t="shared" si="73"/>
        <v>5.9904163221334358E-5</v>
      </c>
      <c r="AS231" s="55">
        <f>$G$2*AS230+(1-$G$2)*W230*W230</f>
        <v>2.8754840125864441E-4</v>
      </c>
      <c r="AT231" s="105"/>
      <c r="AU231" s="7">
        <v>45841</v>
      </c>
      <c r="AV231" s="4">
        <f>CovMatrix!$M$4^2*Y231
+CovMatrix!$M$5^2*AE231
+CovMatrix!$M$6^2*AJ231
+CovMatrix!$M$7^2*AN231
+CovMatrix!$M$8^2*AQ231
+CovMatrix!$M$9^2*AS231
+2*CovMatrix!$M$4*CovMatrix!$M$5*Z231
+2*CovMatrix!$M$4*CovMatrix!$M$6*AA231
+2*CovMatrix!$M$4*CovMatrix!$M$7*AB231
+2*CovMatrix!$M$4*CovMatrix!$M$8*AC231
+2*CovMatrix!$M$4*CovMatrix!$M$9*AD231
+2*CovMatrix!$M$5*CovMatrix!$M$6*AF231
+2*CovMatrix!$M$5*CovMatrix!$M$7*AG231
+2*CovMatrix!$M$5*CovMatrix!$M$8*AH231
+2*CovMatrix!$M$5*CovMatrix!$M$9*AI231
+2*CovMatrix!$M$6*CovMatrix!$M$7*AK231
+2*CovMatrix!$M$6*CovMatrix!$M$8*AL231
+2*CovMatrix!$M$6*CovMatrix!$M$9*AM231
+2*CovMatrix!$M$7*CovMatrix!$M$8*AO231
+2*CovMatrix!$M$7*CovMatrix!$M$9*AP231
+2*CovMatrix!$M$8*CovMatrix!$M$9*AR231</f>
        <v>4.2312898999614029E-4</v>
      </c>
      <c r="AW231" s="17">
        <f t="shared" si="52"/>
        <v>2.0570099416292092E-2</v>
      </c>
      <c r="AX231" s="18">
        <f>Param_VaR!$B$7*EWMA!AW231*returns_pnl[[#This Row],[port_mv]]</f>
        <v>6150.372196671985</v>
      </c>
      <c r="AY231" s="18">
        <f>returns_pnl[[#This Row],[daily_pnl_usd]]</f>
        <v>1254.26</v>
      </c>
    </row>
    <row r="232" spans="1:51" x14ac:dyDescent="0.35">
      <c r="A232" s="7">
        <f>returns_pnl[[#This Row],[price_date]]</f>
        <v>45845</v>
      </c>
      <c r="B232" s="24">
        <f>returns_pnl[[#This Row],[portfolio_simple_return]]</f>
        <v>-1.6501277000000002E-2</v>
      </c>
      <c r="C232" s="4">
        <f t="shared" si="53"/>
        <v>2.743146921962297E-4</v>
      </c>
      <c r="D232" s="17">
        <f t="shared" si="50"/>
        <v>1.6562448254899689E-2</v>
      </c>
      <c r="E232" s="17">
        <f t="shared" si="51"/>
        <v>0.26292071510904175</v>
      </c>
      <c r="F232" s="25">
        <f>Rolling_Vol!D232</f>
        <v>0.40450187445544877</v>
      </c>
      <c r="Q232" s="7">
        <v>45845</v>
      </c>
      <c r="R232" s="25">
        <v>-2.2550938999999999E-2</v>
      </c>
      <c r="S232" s="17">
        <v>-3.6339850000000002E-3</v>
      </c>
      <c r="T232" s="17">
        <v>-1.6456892000000001E-2</v>
      </c>
      <c r="U232" s="17">
        <v>-9.9914180000000002E-3</v>
      </c>
      <c r="V232" s="17">
        <v>-4.8284118000000001E-2</v>
      </c>
      <c r="W232" s="17">
        <v>-6.1862569999999997E-3</v>
      </c>
      <c r="X232" s="32"/>
      <c r="Y232" s="33">
        <f t="shared" si="54"/>
        <v>9.8370584977036874E-4</v>
      </c>
      <c r="Z232" s="33">
        <f t="shared" si="55"/>
        <v>4.2783770196273862E-4</v>
      </c>
      <c r="AA232" s="33">
        <f t="shared" si="56"/>
        <v>2.8848393912781227E-4</v>
      </c>
      <c r="AB232" s="33">
        <f t="shared" si="57"/>
        <v>1.021230480664622E-4</v>
      </c>
      <c r="AC232" s="33">
        <f t="shared" si="58"/>
        <v>5.8937902785973081E-4</v>
      </c>
      <c r="AD232" s="33">
        <f t="shared" si="59"/>
        <v>1.365336499984067E-4</v>
      </c>
      <c r="AE232" s="33">
        <f t="shared" si="60"/>
        <v>6.1381966959334143E-4</v>
      </c>
      <c r="AF232" s="33">
        <f t="shared" si="61"/>
        <v>2.0917106399986142E-4</v>
      </c>
      <c r="AG232" s="33">
        <f t="shared" si="62"/>
        <v>9.6843097869765902E-5</v>
      </c>
      <c r="AH232" s="33">
        <f t="shared" si="63"/>
        <v>4.3097148153398325E-4</v>
      </c>
      <c r="AI232" s="33">
        <f t="shared" si="64"/>
        <v>1.6193873251816714E-4</v>
      </c>
      <c r="AJ232" s="33">
        <f t="shared" si="65"/>
        <v>2.6428532949177301E-4</v>
      </c>
      <c r="AK232" s="33">
        <f t="shared" si="66"/>
        <v>2.2250985172375196E-5</v>
      </c>
      <c r="AL232" s="33">
        <f t="shared" si="67"/>
        <v>3.2852222658830794E-4</v>
      </c>
      <c r="AM232" s="33">
        <f t="shared" si="68"/>
        <v>1.3908613351274008E-4</v>
      </c>
      <c r="AN232" s="33">
        <f t="shared" si="69"/>
        <v>3.8608077355926755E-4</v>
      </c>
      <c r="AO232" s="33">
        <f t="shared" si="70"/>
        <v>1.0616231777185902E-4</v>
      </c>
      <c r="AP232" s="33">
        <f t="shared" si="71"/>
        <v>5.599131211126927E-5</v>
      </c>
      <c r="AQ232" s="33">
        <f t="shared" si="72"/>
        <v>1.3097808854546126E-3</v>
      </c>
      <c r="AR232" s="33">
        <f t="shared" si="73"/>
        <v>6.6154164079971022E-5</v>
      </c>
      <c r="AS232" s="55">
        <f>$G$2*AS231+(1-$G$2)*W231*W231</f>
        <v>2.805908459091427E-4</v>
      </c>
      <c r="AT232" s="105"/>
      <c r="AU232" s="7">
        <v>45845</v>
      </c>
      <c r="AV232" s="4">
        <f>CovMatrix!$M$4^2*Y232
+CovMatrix!$M$5^2*AE232
+CovMatrix!$M$6^2*AJ232
+CovMatrix!$M$7^2*AN232
+CovMatrix!$M$8^2*AQ232
+CovMatrix!$M$9^2*AS232
+2*CovMatrix!$M$4*CovMatrix!$M$5*Z232
+2*CovMatrix!$M$4*CovMatrix!$M$6*AA232
+2*CovMatrix!$M$4*CovMatrix!$M$7*AB232
+2*CovMatrix!$M$4*CovMatrix!$M$8*AC232
+2*CovMatrix!$M$4*CovMatrix!$M$9*AD232
+2*CovMatrix!$M$5*CovMatrix!$M$6*AF232
+2*CovMatrix!$M$5*CovMatrix!$M$7*AG232
+2*CovMatrix!$M$5*CovMatrix!$M$8*AH232
+2*CovMatrix!$M$5*CovMatrix!$M$9*AI232
+2*CovMatrix!$M$6*CovMatrix!$M$7*AK232
+2*CovMatrix!$M$6*CovMatrix!$M$8*AL232
+2*CovMatrix!$M$6*CovMatrix!$M$9*AM232
+2*CovMatrix!$M$7*CovMatrix!$M$8*AO232
+2*CovMatrix!$M$7*CovMatrix!$M$9*AP232
+2*CovMatrix!$M$8*CovMatrix!$M$9*AR232</f>
        <v>4.0139955775957446E-4</v>
      </c>
      <c r="AW232" s="17">
        <f t="shared" si="52"/>
        <v>2.0034958391760501E-2</v>
      </c>
      <c r="AX232" s="18">
        <f>Param_VaR!$B$7*EWMA!AW232*returns_pnl[[#This Row],[port_mv]]</f>
        <v>5891.5185968175492</v>
      </c>
      <c r="AY232" s="18">
        <f>returns_pnl[[#This Row],[daily_pnl_usd]]</f>
        <v>-2120.84</v>
      </c>
    </row>
    <row r="233" spans="1:51" x14ac:dyDescent="0.35">
      <c r="A233" s="7">
        <f>returns_pnl[[#This Row],[price_date]]</f>
        <v>45846</v>
      </c>
      <c r="B233" s="24">
        <f>returns_pnl[[#This Row],[portfolio_simple_return]]</f>
        <v>-1.6133860000000001E-3</v>
      </c>
      <c r="C233" s="4">
        <f t="shared" si="53"/>
        <v>2.7419333922229966E-4</v>
      </c>
      <c r="D233" s="17">
        <f t="shared" si="50"/>
        <v>1.6558784352189011E-2</v>
      </c>
      <c r="E233" s="17">
        <f t="shared" si="51"/>
        <v>0.26286255245663942</v>
      </c>
      <c r="F233" s="25">
        <f>Rolling_Vol!D233</f>
        <v>0.29163456524313713</v>
      </c>
      <c r="Q233" s="7">
        <v>45846</v>
      </c>
      <c r="R233" s="25">
        <v>2.2403560999999999E-2</v>
      </c>
      <c r="S233" s="17">
        <v>-8.6804289999999999E-3</v>
      </c>
      <c r="T233" s="17">
        <v>-1.7816750999999999E-2</v>
      </c>
      <c r="U233" s="17">
        <v>6.1976790000000002E-3</v>
      </c>
      <c r="V233" s="17">
        <v>5.5904960000000004E-3</v>
      </c>
      <c r="W233" s="17">
        <v>-5.8602510000000003E-3</v>
      </c>
      <c r="X233" s="32"/>
      <c r="Y233" s="33">
        <f t="shared" si="54"/>
        <v>9.5519618977104985E-4</v>
      </c>
      <c r="Z233" s="33">
        <f t="shared" si="55"/>
        <v>4.0708442628868918E-4</v>
      </c>
      <c r="AA233" s="33">
        <f t="shared" si="56"/>
        <v>2.9344200483743881E-4</v>
      </c>
      <c r="AB233" s="33">
        <f t="shared" si="57"/>
        <v>1.0951461665296458E-4</v>
      </c>
      <c r="AC233" s="33">
        <f t="shared" si="58"/>
        <v>6.1934741816935506E-4</v>
      </c>
      <c r="AD233" s="33">
        <f t="shared" si="59"/>
        <v>1.367119852532217E-4</v>
      </c>
      <c r="AE233" s="33">
        <f t="shared" si="60"/>
        <v>5.7778284023655437E-4</v>
      </c>
      <c r="AF233" s="33">
        <f t="shared" si="61"/>
        <v>2.0020904608034694E-4</v>
      </c>
      <c r="AG233" s="33">
        <f t="shared" si="62"/>
        <v>9.321103178602375E-5</v>
      </c>
      <c r="AH233" s="33">
        <f t="shared" si="63"/>
        <v>4.1564101827495806E-4</v>
      </c>
      <c r="AI233" s="33">
        <f t="shared" si="64"/>
        <v>1.5357125447572581E-4</v>
      </c>
      <c r="AJ233" s="33">
        <f t="shared" si="65"/>
        <v>2.6467796738024644E-4</v>
      </c>
      <c r="AK233" s="33">
        <f t="shared" si="66"/>
        <v>3.0781587279204056E-5</v>
      </c>
      <c r="AL233" s="33">
        <f t="shared" si="67"/>
        <v>3.5648728390748487E-4</v>
      </c>
      <c r="AM233" s="33">
        <f t="shared" si="68"/>
        <v>1.3684935930197031E-4</v>
      </c>
      <c r="AN233" s="33">
        <f t="shared" si="69"/>
        <v>3.6890563316475494E-4</v>
      </c>
      <c r="AO233" s="33">
        <f t="shared" si="70"/>
        <v>1.2873818704750692E-4</v>
      </c>
      <c r="AP233" s="33">
        <f t="shared" si="71"/>
        <v>5.6340402157138671E-5</v>
      </c>
      <c r="AQ233" s="33">
        <f t="shared" si="72"/>
        <v>1.3710753953896115E-3</v>
      </c>
      <c r="AR233" s="33">
        <f t="shared" si="73"/>
        <v>8.0106792013152336E-5</v>
      </c>
      <c r="AS233" s="55">
        <f>$G$2*AS232+(1-$G$2)*W232*W232</f>
        <v>2.6605158169479704E-4</v>
      </c>
      <c r="AT233" s="105"/>
      <c r="AU233" s="7">
        <v>45846</v>
      </c>
      <c r="AV233" s="4">
        <f>CovMatrix!$M$4^2*Y233
+CovMatrix!$M$5^2*AE233
+CovMatrix!$M$6^2*AJ233
+CovMatrix!$M$7^2*AN233
+CovMatrix!$M$8^2*AQ233
+CovMatrix!$M$9^2*AS233
+2*CovMatrix!$M$4*CovMatrix!$M$5*Z233
+2*CovMatrix!$M$4*CovMatrix!$M$6*AA233
+2*CovMatrix!$M$4*CovMatrix!$M$7*AB233
+2*CovMatrix!$M$4*CovMatrix!$M$8*AC233
+2*CovMatrix!$M$4*CovMatrix!$M$9*AD233
+2*CovMatrix!$M$5*CovMatrix!$M$6*AF233
+2*CovMatrix!$M$5*CovMatrix!$M$7*AG233
+2*CovMatrix!$M$5*CovMatrix!$M$8*AH233
+2*CovMatrix!$M$5*CovMatrix!$M$9*AI233
+2*CovMatrix!$M$6*CovMatrix!$M$7*AK233
+2*CovMatrix!$M$6*CovMatrix!$M$8*AL233
+2*CovMatrix!$M$6*CovMatrix!$M$9*AM233
+2*CovMatrix!$M$7*CovMatrix!$M$8*AO233
+2*CovMatrix!$M$7*CovMatrix!$M$9*AP233
+2*CovMatrix!$M$8*CovMatrix!$M$9*AR233</f>
        <v>4.0358469728370893E-4</v>
      </c>
      <c r="AW233" s="17">
        <f t="shared" si="52"/>
        <v>2.0089417544660395E-2</v>
      </c>
      <c r="AX233" s="18">
        <f>Param_VaR!$B$7*EWMA!AW233*returns_pnl[[#This Row],[port_mv]]</f>
        <v>5898.0018300453312</v>
      </c>
      <c r="AY233" s="18">
        <f>returns_pnl[[#This Row],[daily_pnl_usd]]</f>
        <v>-203.94</v>
      </c>
    </row>
    <row r="234" spans="1:51" x14ac:dyDescent="0.35">
      <c r="A234" s="7">
        <f>returns_pnl[[#This Row],[price_date]]</f>
        <v>45847</v>
      </c>
      <c r="B234" s="24">
        <f>returns_pnl[[#This Row],[portfolio_simple_return]]</f>
        <v>9.9658460000000004E-3</v>
      </c>
      <c r="C234" s="4">
        <f t="shared" si="53"/>
        <v>2.5789791973206139E-4</v>
      </c>
      <c r="D234" s="17">
        <f t="shared" si="50"/>
        <v>1.6059200469888325E-2</v>
      </c>
      <c r="E234" s="17">
        <f t="shared" si="51"/>
        <v>0.25493190418713679</v>
      </c>
      <c r="F234" s="25">
        <f>Rolling_Vol!D234</f>
        <v>0.25308815426120573</v>
      </c>
      <c r="Q234" s="7">
        <v>45847</v>
      </c>
      <c r="R234" s="25">
        <v>4.2809459999999999E-3</v>
      </c>
      <c r="S234" s="17">
        <v>2.2442973000000001E-2</v>
      </c>
      <c r="T234" s="17">
        <v>1.1672659999999999E-3</v>
      </c>
      <c r="U234" s="17">
        <v>1.1907516999999999E-2</v>
      </c>
      <c r="V234" s="17">
        <v>4.3085479999999997E-3</v>
      </c>
      <c r="W234" s="17">
        <v>9.0537299999999994E-3</v>
      </c>
      <c r="X234" s="32"/>
      <c r="Y234" s="33">
        <f t="shared" si="54"/>
        <v>9.2799959111363015E-4</v>
      </c>
      <c r="Z234" s="33">
        <f t="shared" si="55"/>
        <v>3.7099100947490766E-4</v>
      </c>
      <c r="AA234" s="33">
        <f t="shared" si="56"/>
        <v>2.5188596447617376E-4</v>
      </c>
      <c r="AB234" s="33">
        <f t="shared" si="57"/>
        <v>1.1127474442588185E-4</v>
      </c>
      <c r="AC234" s="33">
        <f t="shared" si="58"/>
        <v>5.8970139416856908E-4</v>
      </c>
      <c r="AD234" s="33">
        <f t="shared" si="59"/>
        <v>1.2063183669279974E-4</v>
      </c>
      <c r="AE234" s="33">
        <f t="shared" si="60"/>
        <v>5.4763686067980358E-4</v>
      </c>
      <c r="AF234" s="33">
        <f t="shared" si="61"/>
        <v>1.9747592583949688E-4</v>
      </c>
      <c r="AG234" s="33">
        <f t="shared" si="62"/>
        <v>8.4390459127404861E-5</v>
      </c>
      <c r="AH234" s="33">
        <f t="shared" si="63"/>
        <v>3.877908829622935E-4</v>
      </c>
      <c r="AI234" s="33">
        <f t="shared" si="64"/>
        <v>1.4740914877084299E-4</v>
      </c>
      <c r="AJ234" s="33">
        <f t="shared" si="65"/>
        <v>2.6784348630919173E-4</v>
      </c>
      <c r="AK234" s="33">
        <f t="shared" si="66"/>
        <v>2.2309341831196066E-5</v>
      </c>
      <c r="AL234" s="33">
        <f t="shared" si="67"/>
        <v>3.2912177836112602E-4</v>
      </c>
      <c r="AM234" s="33">
        <f t="shared" si="68"/>
        <v>1.3490303571572215E-4</v>
      </c>
      <c r="AN234" s="33">
        <f t="shared" si="69"/>
        <v>3.4907596867409207E-4</v>
      </c>
      <c r="AO234" s="33">
        <f t="shared" si="70"/>
        <v>1.2309278180418353E-4</v>
      </c>
      <c r="AP234" s="33">
        <f t="shared" si="71"/>
        <v>5.0780780754264603E-5</v>
      </c>
      <c r="AQ234" s="33">
        <f t="shared" si="72"/>
        <v>1.2906860903977957E-3</v>
      </c>
      <c r="AR234" s="33">
        <f t="shared" si="73"/>
        <v>7.3334681905893432E-5</v>
      </c>
      <c r="AS234" s="55">
        <f>$G$2*AS233+(1-$G$2)*W233*W233</f>
        <v>2.5214903930008929E-4</v>
      </c>
      <c r="AT234" s="105"/>
      <c r="AU234" s="7">
        <v>45847</v>
      </c>
      <c r="AV234" s="4">
        <f>CovMatrix!$M$4^2*Y234
+CovMatrix!$M$5^2*AE234
+CovMatrix!$M$6^2*AJ234
+CovMatrix!$M$7^2*AN234
+CovMatrix!$M$8^2*AQ234
+CovMatrix!$M$9^2*AS234
+2*CovMatrix!$M$4*CovMatrix!$M$5*Z234
+2*CovMatrix!$M$4*CovMatrix!$M$6*AA234
+2*CovMatrix!$M$4*CovMatrix!$M$7*AB234
+2*CovMatrix!$M$4*CovMatrix!$M$8*AC234
+2*CovMatrix!$M$4*CovMatrix!$M$9*AD234
+2*CovMatrix!$M$5*CovMatrix!$M$6*AF234
+2*CovMatrix!$M$5*CovMatrix!$M$7*AG234
+2*CovMatrix!$M$5*CovMatrix!$M$8*AH234
+2*CovMatrix!$M$5*CovMatrix!$M$9*AI234
+2*CovMatrix!$M$6*CovMatrix!$M$7*AK234
+2*CovMatrix!$M$6*CovMatrix!$M$8*AL234
+2*CovMatrix!$M$6*CovMatrix!$M$9*AM234
+2*CovMatrix!$M$7*CovMatrix!$M$8*AO234
+2*CovMatrix!$M$7*CovMatrix!$M$9*AP234
+2*CovMatrix!$M$8*CovMatrix!$M$9*AR234</f>
        <v>3.8023816673499238E-4</v>
      </c>
      <c r="AW234" s="17">
        <f t="shared" si="52"/>
        <v>1.9499696580587925E-2</v>
      </c>
      <c r="AX234" s="18">
        <f>Param_VaR!$B$7*EWMA!AW234*returns_pnl[[#This Row],[port_mv]]</f>
        <v>5781.9202705822045</v>
      </c>
      <c r="AY234" s="18">
        <f>returns_pnl[[#This Row],[daily_pnl_usd]]</f>
        <v>1257.7</v>
      </c>
    </row>
    <row r="235" spans="1:51" x14ac:dyDescent="0.35">
      <c r="A235" s="7">
        <f>returns_pnl[[#This Row],[price_date]]</f>
        <v>45848</v>
      </c>
      <c r="B235" s="24">
        <f>returns_pnl[[#This Row],[portfolio_simple_return]]</f>
        <v>9.5496790000000002E-3</v>
      </c>
      <c r="C235" s="4">
        <f t="shared" si="53"/>
        <v>2.4838312973788062E-4</v>
      </c>
      <c r="D235" s="17">
        <f t="shared" si="50"/>
        <v>1.5760175434870027E-2</v>
      </c>
      <c r="E235" s="17">
        <f t="shared" si="51"/>
        <v>0.25018502891649197</v>
      </c>
      <c r="F235" s="25">
        <f>Rolling_Vol!D235</f>
        <v>0.2477975499754696</v>
      </c>
      <c r="Q235" s="7">
        <v>45848</v>
      </c>
      <c r="R235" s="25">
        <v>4.1543241000000002E-2</v>
      </c>
      <c r="S235" s="17">
        <v>-8.9960419999999992E-3</v>
      </c>
      <c r="T235" s="17">
        <v>2.4862140000000001E-2</v>
      </c>
      <c r="U235" s="17">
        <v>4.7399989999999999E-3</v>
      </c>
      <c r="V235" s="17">
        <v>1.5222807E-2</v>
      </c>
      <c r="W235" s="17">
        <v>-5.2549199999999997E-3</v>
      </c>
      <c r="X235" s="32"/>
      <c r="Y235" s="33">
        <f t="shared" si="54"/>
        <v>8.7341920556610728E-4</v>
      </c>
      <c r="Z235" s="33">
        <f t="shared" si="55"/>
        <v>3.5449617823596065E-4</v>
      </c>
      <c r="AA235" s="33">
        <f t="shared" si="56"/>
        <v>2.3707262677042149E-4</v>
      </c>
      <c r="AB235" s="33">
        <f t="shared" si="57"/>
        <v>1.0765678599659386E-4</v>
      </c>
      <c r="AC235" s="33">
        <f t="shared" si="58"/>
        <v>5.5542599019803936E-4</v>
      </c>
      <c r="AD235" s="33">
        <f t="shared" si="59"/>
        <v>1.1571943824494655E-4</v>
      </c>
      <c r="AE235" s="33">
        <f t="shared" si="60"/>
        <v>5.4499987126373911E-4</v>
      </c>
      <c r="AF235" s="33">
        <f t="shared" si="61"/>
        <v>1.8719918544843613E-4</v>
      </c>
      <c r="AG235" s="33">
        <f t="shared" si="62"/>
        <v>9.5361436531443043E-5</v>
      </c>
      <c r="AH235" s="33">
        <f t="shared" si="63"/>
        <v>3.7032522757054814E-4</v>
      </c>
      <c r="AI235" s="33">
        <f t="shared" si="64"/>
        <v>1.5075615692094983E-4</v>
      </c>
      <c r="AJ235" s="33">
        <f t="shared" si="65"/>
        <v>2.5185462772552556E-4</v>
      </c>
      <c r="AK235" s="33">
        <f t="shared" si="66"/>
        <v>2.180473570563562E-5</v>
      </c>
      <c r="AL235" s="33">
        <f t="shared" si="67"/>
        <v>3.0967622495484457E-4</v>
      </c>
      <c r="AM235" s="33">
        <f t="shared" si="68"/>
        <v>1.2744294024490962E-4</v>
      </c>
      <c r="AN235" s="33">
        <f t="shared" si="69"/>
        <v>3.366387482199639E-4</v>
      </c>
      <c r="AO235" s="33">
        <f t="shared" si="70"/>
        <v>1.1878546140925149E-4</v>
      </c>
      <c r="AP235" s="33">
        <f t="shared" si="71"/>
        <v>5.4202380542313332E-5</v>
      </c>
      <c r="AQ235" s="33">
        <f t="shared" si="72"/>
        <v>1.214358740126026E-3</v>
      </c>
      <c r="AR235" s="33">
        <f t="shared" si="73"/>
        <v>7.1275106808582227E-5</v>
      </c>
      <c r="AS235" s="55">
        <f>$G$2*AS234+(1-$G$2)*W234*W234</f>
        <v>2.4193829855685792E-4</v>
      </c>
      <c r="AT235" s="105"/>
      <c r="AU235" s="7">
        <v>45848</v>
      </c>
      <c r="AV235" s="4">
        <f>CovMatrix!$M$4^2*Y235
+CovMatrix!$M$5^2*AE235
+CovMatrix!$M$6^2*AJ235
+CovMatrix!$M$7^2*AN235
+CovMatrix!$M$8^2*AQ235
+CovMatrix!$M$9^2*AS235
+2*CovMatrix!$M$4*CovMatrix!$M$5*Z235
+2*CovMatrix!$M$4*CovMatrix!$M$6*AA235
+2*CovMatrix!$M$4*CovMatrix!$M$7*AB235
+2*CovMatrix!$M$4*CovMatrix!$M$8*AC235
+2*CovMatrix!$M$4*CovMatrix!$M$9*AD235
+2*CovMatrix!$M$5*CovMatrix!$M$6*AF235
+2*CovMatrix!$M$5*CovMatrix!$M$7*AG235
+2*CovMatrix!$M$5*CovMatrix!$M$8*AH235
+2*CovMatrix!$M$5*CovMatrix!$M$9*AI235
+2*CovMatrix!$M$6*CovMatrix!$M$7*AK235
+2*CovMatrix!$M$6*CovMatrix!$M$8*AL235
+2*CovMatrix!$M$6*CovMatrix!$M$9*AM235
+2*CovMatrix!$M$7*CovMatrix!$M$8*AO235
+2*CovMatrix!$M$7*CovMatrix!$M$9*AP235
+2*CovMatrix!$M$8*CovMatrix!$M$9*AR235</f>
        <v>3.6212710825902995E-4</v>
      </c>
      <c r="AW235" s="17">
        <f t="shared" si="52"/>
        <v>1.9029637628158607E-2</v>
      </c>
      <c r="AX235" s="18">
        <f>Param_VaR!$B$7*EWMA!AW235*returns_pnl[[#This Row],[port_mv]]</f>
        <v>5696.4259801188991</v>
      </c>
      <c r="AY235" s="18">
        <f>returns_pnl[[#This Row],[daily_pnl_usd]]</f>
        <v>1217.19</v>
      </c>
    </row>
    <row r="236" spans="1:51" x14ac:dyDescent="0.35">
      <c r="A236" s="7">
        <f>returns_pnl[[#This Row],[price_date]]</f>
        <v>45849</v>
      </c>
      <c r="B236" s="24">
        <f>returns_pnl[[#This Row],[portfolio_simple_return]]</f>
        <v>-6.5462130000000004E-3</v>
      </c>
      <c r="C236" s="4">
        <f t="shared" si="53"/>
        <v>2.3895192409379023E-4</v>
      </c>
      <c r="D236" s="17">
        <f t="shared" si="50"/>
        <v>1.5458069869611478E-2</v>
      </c>
      <c r="E236" s="17">
        <f t="shared" si="51"/>
        <v>0.2453892517443157</v>
      </c>
      <c r="F236" s="25">
        <f>Rolling_Vol!D236</f>
        <v>0.24881051646898056</v>
      </c>
      <c r="Q236" s="7">
        <v>45849</v>
      </c>
      <c r="R236" s="25">
        <v>1.5677026E-2</v>
      </c>
      <c r="S236" s="17">
        <v>-3.7037039999999999E-3</v>
      </c>
      <c r="T236" s="17">
        <v>-1.7740744999999999E-2</v>
      </c>
      <c r="U236" s="17">
        <v>2.984886E-3</v>
      </c>
      <c r="V236" s="17">
        <v>-8.8604140000000005E-3</v>
      </c>
      <c r="W236" s="17">
        <v>-2.2338990999999999E-2</v>
      </c>
      <c r="X236" s="32"/>
      <c r="Y236" s="33">
        <f t="shared" si="54"/>
        <v>9.2456450559918579E-4</v>
      </c>
      <c r="Z236" s="33">
        <f t="shared" si="55"/>
        <v>3.1080292309067562E-4</v>
      </c>
      <c r="AA236" s="33">
        <f t="shared" si="56"/>
        <v>2.8481950159194063E-4</v>
      </c>
      <c r="AB236" s="33">
        <f t="shared" si="57"/>
        <v>1.1301227408460378E-4</v>
      </c>
      <c r="AC236" s="33">
        <f t="shared" si="58"/>
        <v>5.6004471518000614E-4</v>
      </c>
      <c r="AD236" s="33">
        <f t="shared" si="59"/>
        <v>9.5677887470506547E-5</v>
      </c>
      <c r="AE236" s="33">
        <f t="shared" si="60"/>
        <v>5.1715560528786057E-4</v>
      </c>
      <c r="AF236" s="33">
        <f t="shared" si="61"/>
        <v>1.6254758298253714E-4</v>
      </c>
      <c r="AG236" s="33">
        <f t="shared" si="62"/>
        <v>8.7081276534518973E-5</v>
      </c>
      <c r="AH236" s="33">
        <f t="shared" si="63"/>
        <v>3.3988901324852159E-4</v>
      </c>
      <c r="AI236" s="33">
        <f t="shared" si="64"/>
        <v>1.4454719636729124E-4</v>
      </c>
      <c r="AJ236" s="33">
        <f t="shared" si="65"/>
        <v>2.7383091038477004E-4</v>
      </c>
      <c r="AK236" s="33">
        <f t="shared" si="66"/>
        <v>2.7567242687569085E-5</v>
      </c>
      <c r="AL236" s="33">
        <f t="shared" si="67"/>
        <v>3.1380394498717269E-4</v>
      </c>
      <c r="AM236" s="33">
        <f t="shared" si="68"/>
        <v>1.1195745042648703E-4</v>
      </c>
      <c r="AN236" s="33">
        <f t="shared" si="69"/>
        <v>3.1778847875796611E-4</v>
      </c>
      <c r="AO236" s="33">
        <f t="shared" si="70"/>
        <v>1.1598769912212797E-4</v>
      </c>
      <c r="AP236" s="33">
        <f t="shared" si="71"/>
        <v>4.9455738777069732E-5</v>
      </c>
      <c r="AQ236" s="33">
        <f t="shared" si="72"/>
        <v>1.1554012468960194E-3</v>
      </c>
      <c r="AR236" s="33">
        <f t="shared" si="73"/>
        <v>6.2198922422440896E-5</v>
      </c>
      <c r="AS236" s="55">
        <f>$G$2*AS235+(1-$G$2)*W235*W235</f>
        <v>2.2907885169583044E-4</v>
      </c>
      <c r="AT236" s="105"/>
      <c r="AU236" s="7">
        <v>45849</v>
      </c>
      <c r="AV236" s="4">
        <f>CovMatrix!$M$4^2*Y236
+CovMatrix!$M$5^2*AE236
+CovMatrix!$M$6^2*AJ236
+CovMatrix!$M$7^2*AN236
+CovMatrix!$M$8^2*AQ236
+CovMatrix!$M$9^2*AS236
+2*CovMatrix!$M$4*CovMatrix!$M$5*Z236
+2*CovMatrix!$M$4*CovMatrix!$M$6*AA236
+2*CovMatrix!$M$4*CovMatrix!$M$7*AB236
+2*CovMatrix!$M$4*CovMatrix!$M$8*AC236
+2*CovMatrix!$M$4*CovMatrix!$M$9*AD236
+2*CovMatrix!$M$5*CovMatrix!$M$6*AF236
+2*CovMatrix!$M$5*CovMatrix!$M$7*AG236
+2*CovMatrix!$M$5*CovMatrix!$M$8*AH236
+2*CovMatrix!$M$5*CovMatrix!$M$9*AI236
+2*CovMatrix!$M$6*CovMatrix!$M$7*AK236
+2*CovMatrix!$M$6*CovMatrix!$M$8*AL236
+2*CovMatrix!$M$6*CovMatrix!$M$9*AM236
+2*CovMatrix!$M$7*CovMatrix!$M$8*AO236
+2*CovMatrix!$M$7*CovMatrix!$M$9*AP236
+2*CovMatrix!$M$8*CovMatrix!$M$9*AR236</f>
        <v>3.5444945279624576E-4</v>
      </c>
      <c r="AW236" s="17">
        <f t="shared" si="52"/>
        <v>1.8826828006763267E-2</v>
      </c>
      <c r="AX236" s="18">
        <f>Param_VaR!$B$7*EWMA!AW236*returns_pnl[[#This Row],[port_mv]]</f>
        <v>5598.8233457109291</v>
      </c>
      <c r="AY236" s="18">
        <f>returns_pnl[[#This Row],[daily_pnl_usd]]</f>
        <v>-842.34</v>
      </c>
    </row>
    <row r="237" spans="1:51" x14ac:dyDescent="0.35">
      <c r="A237" s="7">
        <f>returns_pnl[[#This Row],[price_date]]</f>
        <v>45852</v>
      </c>
      <c r="B237" s="24">
        <f>returns_pnl[[#This Row],[portfolio_simple_return]]</f>
        <v>3.5048689999999999E-3</v>
      </c>
      <c r="C237" s="4">
        <f t="shared" si="53"/>
        <v>2.2718598292664494E-4</v>
      </c>
      <c r="D237" s="17">
        <f t="shared" si="50"/>
        <v>1.507268996983103E-2</v>
      </c>
      <c r="E237" s="17">
        <f t="shared" si="51"/>
        <v>0.23927153549370334</v>
      </c>
      <c r="F237" s="25">
        <f>Rolling_Vol!D237</f>
        <v>0.24874836747909526</v>
      </c>
      <c r="Q237" s="7">
        <v>45852</v>
      </c>
      <c r="R237" s="25">
        <v>-1.22934E-3</v>
      </c>
      <c r="S237" s="17">
        <v>4.4463879999999999E-3</v>
      </c>
      <c r="T237" s="17">
        <v>4.538767E-3</v>
      </c>
      <c r="U237" s="17">
        <v>7.9822450000000007E-3</v>
      </c>
      <c r="V237" s="17">
        <v>-2.750653E-3</v>
      </c>
      <c r="W237" s="17">
        <v>7.3865429999999998E-3</v>
      </c>
      <c r="X237" s="32"/>
      <c r="Y237" s="33">
        <f t="shared" si="54"/>
        <v>8.8383678391551512E-4</v>
      </c>
      <c r="Z237" s="33">
        <f t="shared" si="55"/>
        <v>2.8867096387097683E-4</v>
      </c>
      <c r="AA237" s="33">
        <f t="shared" si="56"/>
        <v>2.5104300425896195E-4</v>
      </c>
      <c r="AB237" s="33">
        <f t="shared" si="57"/>
        <v>1.0903918576526971E-4</v>
      </c>
      <c r="AC237" s="33">
        <f t="shared" si="58"/>
        <v>5.1810773583027992E-4</v>
      </c>
      <c r="AD237" s="33">
        <f t="shared" si="59"/>
        <v>6.8924677659030174E-5</v>
      </c>
      <c r="AE237" s="33">
        <f t="shared" si="60"/>
        <v>4.8694931436976587E-4</v>
      </c>
      <c r="AF237" s="33">
        <f t="shared" si="61"/>
        <v>1.5673711609675368E-4</v>
      </c>
      <c r="AG237" s="33">
        <f t="shared" si="62"/>
        <v>8.1193091889383194E-5</v>
      </c>
      <c r="AH237" s="33">
        <f t="shared" si="63"/>
        <v>3.2146465350001759E-4</v>
      </c>
      <c r="AI237" s="33">
        <f t="shared" si="64"/>
        <v>1.4083858520461359E-4</v>
      </c>
      <c r="AJ237" s="33">
        <f t="shared" si="65"/>
        <v>2.7628509775098534E-4</v>
      </c>
      <c r="AK237" s="33">
        <f t="shared" si="66"/>
        <v>2.2735962043510737E-5</v>
      </c>
      <c r="AL237" s="33">
        <f t="shared" si="67"/>
        <v>3.0440712901004812E-4</v>
      </c>
      <c r="AM237" s="33">
        <f t="shared" si="68"/>
        <v>1.290186239741955E-4</v>
      </c>
      <c r="AN237" s="33">
        <f t="shared" si="69"/>
        <v>2.9925574269846789E-4</v>
      </c>
      <c r="AO237" s="33">
        <f t="shared" si="70"/>
        <v>1.0744159763263205E-4</v>
      </c>
      <c r="AP237" s="33">
        <f t="shared" si="71"/>
        <v>4.2487633961043982E-5</v>
      </c>
      <c r="AQ237" s="33">
        <f t="shared" si="72"/>
        <v>1.0907875882573419E-3</v>
      </c>
      <c r="AR237" s="33">
        <f t="shared" si="73"/>
        <v>7.0342949593230883E-5</v>
      </c>
      <c r="AS237" s="55">
        <f>$G$2*AS236+(1-$G$2)*W236*W236</f>
        <v>2.4527595172796552E-4</v>
      </c>
      <c r="AT237" s="105"/>
      <c r="AU237" s="7">
        <v>45852</v>
      </c>
      <c r="AV237" s="4">
        <f>CovMatrix!$M$4^2*Y237
+CovMatrix!$M$5^2*AE237
+CovMatrix!$M$6^2*AJ237
+CovMatrix!$M$7^2*AN237
+CovMatrix!$M$8^2*AQ237
+CovMatrix!$M$9^2*AS237
+2*CovMatrix!$M$4*CovMatrix!$M$5*Z237
+2*CovMatrix!$M$4*CovMatrix!$M$6*AA237
+2*CovMatrix!$M$4*CovMatrix!$M$7*AB237
+2*CovMatrix!$M$4*CovMatrix!$M$8*AC237
+2*CovMatrix!$M$4*CovMatrix!$M$9*AD237
+2*CovMatrix!$M$5*CovMatrix!$M$6*AF237
+2*CovMatrix!$M$5*CovMatrix!$M$7*AG237
+2*CovMatrix!$M$5*CovMatrix!$M$8*AH237
+2*CovMatrix!$M$5*CovMatrix!$M$9*AI237
+2*CovMatrix!$M$6*CovMatrix!$M$7*AK237
+2*CovMatrix!$M$6*CovMatrix!$M$8*AL237
+2*CovMatrix!$M$6*CovMatrix!$M$9*AM237
+2*CovMatrix!$M$7*CovMatrix!$M$8*AO237
+2*CovMatrix!$M$7*CovMatrix!$M$9*AP237
+2*CovMatrix!$M$8*CovMatrix!$M$9*AR237</f>
        <v>3.3349581681643226E-4</v>
      </c>
      <c r="AW237" s="17">
        <f t="shared" si="52"/>
        <v>1.8261867834819971E-2</v>
      </c>
      <c r="AX237" s="18">
        <f>Param_VaR!$B$7*EWMA!AW237*returns_pnl[[#This Row],[port_mv]]</f>
        <v>5449.84674021098</v>
      </c>
      <c r="AY237" s="18">
        <f>returns_pnl[[#This Row],[daily_pnl_usd]]</f>
        <v>448.04</v>
      </c>
    </row>
    <row r="238" spans="1:51" x14ac:dyDescent="0.35">
      <c r="A238" s="7">
        <f>returns_pnl[[#This Row],[price_date]]</f>
        <v>45853</v>
      </c>
      <c r="B238" s="24">
        <f>returns_pnl[[#This Row],[portfolio_simple_return]]</f>
        <v>2.3269900000000001E-3</v>
      </c>
      <c r="C238" s="4">
        <f t="shared" si="53"/>
        <v>2.1429187035347592E-4</v>
      </c>
      <c r="D238" s="17">
        <f t="shared" si="50"/>
        <v>1.4638711362462064E-2</v>
      </c>
      <c r="E238" s="17">
        <f t="shared" si="51"/>
        <v>0.23238233867718078</v>
      </c>
      <c r="F238" s="25">
        <f>Rolling_Vol!D238</f>
        <v>0.23951329877545618</v>
      </c>
      <c r="Q238" s="7">
        <v>45853</v>
      </c>
      <c r="R238" s="25">
        <v>6.4072756999999994E-2</v>
      </c>
      <c r="S238" s="17">
        <v>1.9375907000000001E-2</v>
      </c>
      <c r="T238" s="17">
        <v>-3.2001744999999998E-2</v>
      </c>
      <c r="U238" s="17">
        <v>-3.4515975999999997E-2</v>
      </c>
      <c r="V238" s="17">
        <v>-1.37912E-3</v>
      </c>
      <c r="W238" s="17">
        <v>-9.9286730000000007E-3</v>
      </c>
      <c r="X238" s="32"/>
      <c r="Y238" s="33">
        <f t="shared" si="54"/>
        <v>8.308972534907201E-4</v>
      </c>
      <c r="Z238" s="33">
        <f t="shared" si="55"/>
        <v>2.7102273868128302E-4</v>
      </c>
      <c r="AA238" s="33">
        <f t="shared" si="56"/>
        <v>2.3564564273399741E-4</v>
      </c>
      <c r="AB238" s="33">
        <f t="shared" si="57"/>
        <v>1.0190806103525553E-4</v>
      </c>
      <c r="AC238" s="33">
        <f t="shared" si="58"/>
        <v>4.8722416094600427E-4</v>
      </c>
      <c r="AD238" s="33">
        <f t="shared" si="59"/>
        <v>6.4244362633191152E-5</v>
      </c>
      <c r="AE238" s="33">
        <f t="shared" si="60"/>
        <v>4.5891857748237252E-4</v>
      </c>
      <c r="AF238" s="33">
        <f t="shared" si="61"/>
        <v>1.4854375627836424E-4</v>
      </c>
      <c r="AG238" s="33">
        <f t="shared" si="62"/>
        <v>7.8451035878883792E-5</v>
      </c>
      <c r="AH238" s="33">
        <f t="shared" si="63"/>
        <v>3.0144294606053467E-4</v>
      </c>
      <c r="AI238" s="33">
        <f t="shared" si="64"/>
        <v>1.3435887626173782E-4</v>
      </c>
      <c r="AJ238" s="33">
        <f t="shared" si="65"/>
        <v>2.6094401623874357E-4</v>
      </c>
      <c r="AK238" s="33">
        <f t="shared" si="66"/>
        <v>2.3545577332414994E-5</v>
      </c>
      <c r="AL238" s="33">
        <f t="shared" si="67"/>
        <v>2.8539362688555415E-4</v>
      </c>
      <c r="AM238" s="33">
        <f t="shared" si="68"/>
        <v>1.2328905439249263E-4</v>
      </c>
      <c r="AN238" s="33">
        <f t="shared" si="69"/>
        <v>2.8512337225096131E-4</v>
      </c>
      <c r="AO238" s="33">
        <f t="shared" si="70"/>
        <v>9.9677718605315025E-5</v>
      </c>
      <c r="AP238" s="33">
        <f t="shared" si="71"/>
        <v>4.3476047679123441E-5</v>
      </c>
      <c r="AQ238" s="33">
        <f t="shared" si="72"/>
        <v>1.0257942984774858E-3</v>
      </c>
      <c r="AR238" s="33">
        <f t="shared" si="73"/>
        <v>6.4903303617882285E-5</v>
      </c>
      <c r="AS238" s="55">
        <f>$G$2*AS237+(1-$G$2)*W237*W237</f>
        <v>2.3383305567373851E-4</v>
      </c>
      <c r="AT238" s="105"/>
      <c r="AU238" s="7">
        <v>45853</v>
      </c>
      <c r="AV238" s="4">
        <f>CovMatrix!$M$4^2*Y238
+CovMatrix!$M$5^2*AE238
+CovMatrix!$M$6^2*AJ238
+CovMatrix!$M$7^2*AN238
+CovMatrix!$M$8^2*AQ238
+CovMatrix!$M$9^2*AS238
+2*CovMatrix!$M$4*CovMatrix!$M$5*Z238
+2*CovMatrix!$M$4*CovMatrix!$M$6*AA238
+2*CovMatrix!$M$4*CovMatrix!$M$7*AB238
+2*CovMatrix!$M$4*CovMatrix!$M$8*AC238
+2*CovMatrix!$M$4*CovMatrix!$M$9*AD238
+2*CovMatrix!$M$5*CovMatrix!$M$6*AF238
+2*CovMatrix!$M$5*CovMatrix!$M$7*AG238
+2*CovMatrix!$M$5*CovMatrix!$M$8*AH238
+2*CovMatrix!$M$5*CovMatrix!$M$9*AI238
+2*CovMatrix!$M$6*CovMatrix!$M$7*AK238
+2*CovMatrix!$M$6*CovMatrix!$M$8*AL238
+2*CovMatrix!$M$6*CovMatrix!$M$9*AM238
+2*CovMatrix!$M$7*CovMatrix!$M$8*AO238
+2*CovMatrix!$M$7*CovMatrix!$M$9*AP238
+2*CovMatrix!$M$8*CovMatrix!$M$9*AR238</f>
        <v>3.1372340785171916E-4</v>
      </c>
      <c r="AW238" s="17">
        <f t="shared" si="52"/>
        <v>1.7712238928258593E-2</v>
      </c>
      <c r="AX238" s="18">
        <f>Param_VaR!$B$7*EWMA!AW238*returns_pnl[[#This Row],[port_mv]]</f>
        <v>5298.1223176984668</v>
      </c>
      <c r="AY238" s="18">
        <f>returns_pnl[[#This Row],[daily_pnl_usd]]</f>
        <v>298.51</v>
      </c>
    </row>
    <row r="239" spans="1:51" x14ac:dyDescent="0.35">
      <c r="A239" s="7">
        <f>returns_pnl[[#This Row],[price_date]]</f>
        <v>45854</v>
      </c>
      <c r="B239" s="24">
        <f>returns_pnl[[#This Row],[portfolio_simple_return]]</f>
        <v>5.9331100000000001E-3</v>
      </c>
      <c r="C239" s="4">
        <f t="shared" si="53"/>
        <v>2.0175925107987334E-4</v>
      </c>
      <c r="D239" s="17">
        <f t="shared" si="50"/>
        <v>1.4204198361043587E-2</v>
      </c>
      <c r="E239" s="17">
        <f t="shared" si="51"/>
        <v>0.22548465861811548</v>
      </c>
      <c r="F239" s="25">
        <f>Rolling_Vol!D239</f>
        <v>0.23883290606752322</v>
      </c>
      <c r="Q239" s="7">
        <v>45854</v>
      </c>
      <c r="R239" s="25">
        <v>2.872566E-2</v>
      </c>
      <c r="S239" s="17">
        <v>-4.6273199999999999E-4</v>
      </c>
      <c r="T239" s="17">
        <v>4.0238210000000003E-3</v>
      </c>
      <c r="U239" s="17">
        <v>2.3388402999999999E-2</v>
      </c>
      <c r="V239" s="17">
        <v>-2.1543986000000001E-2</v>
      </c>
      <c r="W239" s="17">
        <v>8.2992340000000008E-3</v>
      </c>
      <c r="X239" s="32"/>
      <c r="Y239" s="33">
        <f t="shared" si="54"/>
        <v>1.02736250965614E-3</v>
      </c>
      <c r="Z239" s="33">
        <f t="shared" si="55"/>
        <v>3.2924944121234199E-4</v>
      </c>
      <c r="AA239" s="33">
        <f t="shared" si="56"/>
        <v>9.8480502312299576E-5</v>
      </c>
      <c r="AB239" s="33">
        <f t="shared" si="57"/>
        <v>-3.6898447198809814E-5</v>
      </c>
      <c r="AC239" s="33">
        <f t="shared" si="58"/>
        <v>4.5268887005121361E-4</v>
      </c>
      <c r="AD239" s="33">
        <f t="shared" si="59"/>
        <v>2.222025372751199E-5</v>
      </c>
      <c r="AE239" s="33">
        <f t="shared" si="60"/>
        <v>4.5390900915778912E-4</v>
      </c>
      <c r="AF239" s="33">
        <f t="shared" si="61"/>
        <v>1.0242736080419944E-4</v>
      </c>
      <c r="AG239" s="33">
        <f t="shared" si="62"/>
        <v>3.3617273266736815E-5</v>
      </c>
      <c r="AH239" s="33">
        <f t="shared" si="63"/>
        <v>2.817530672451922E-4</v>
      </c>
      <c r="AI239" s="33">
        <f t="shared" si="64"/>
        <v>1.1475472100514886E-4</v>
      </c>
      <c r="AJ239" s="33">
        <f t="shared" si="65"/>
        <v>3.0673407624712051E-4</v>
      </c>
      <c r="AK239" s="33">
        <f t="shared" si="66"/>
        <v>8.840713043515734E-5</v>
      </c>
      <c r="AL239" s="33">
        <f t="shared" si="67"/>
        <v>2.7091806406628487E-4</v>
      </c>
      <c r="AM239" s="33">
        <f t="shared" si="68"/>
        <v>1.3495580282100618E-4</v>
      </c>
      <c r="AN239" s="33">
        <f t="shared" si="69"/>
        <v>3.3949712586985828E-4</v>
      </c>
      <c r="AO239" s="33">
        <f t="shared" si="70"/>
        <v>9.655315585826333E-5</v>
      </c>
      <c r="AP239" s="33">
        <f t="shared" si="71"/>
        <v>6.1429355157166925E-5</v>
      </c>
      <c r="AQ239" s="33">
        <f t="shared" si="72"/>
        <v>9.6436075888730059E-4</v>
      </c>
      <c r="AR239" s="33">
        <f t="shared" si="73"/>
        <v>6.1830675291274948E-5</v>
      </c>
      <c r="AS239" s="55">
        <f>$G$2*AS238+(1-$G$2)*W238*W238</f>
        <v>2.2571778518576993E-4</v>
      </c>
      <c r="AT239" s="105"/>
      <c r="AU239" s="7">
        <v>45854</v>
      </c>
      <c r="AV239" s="4">
        <f>CovMatrix!$M$4^2*Y239
+CovMatrix!$M$5^2*AE239
+CovMatrix!$M$6^2*AJ239
+CovMatrix!$M$7^2*AN239
+CovMatrix!$M$8^2*AQ239
+CovMatrix!$M$9^2*AS239
+2*CovMatrix!$M$4*CovMatrix!$M$5*Z239
+2*CovMatrix!$M$4*CovMatrix!$M$6*AA239
+2*CovMatrix!$M$4*CovMatrix!$M$7*AB239
+2*CovMatrix!$M$4*CovMatrix!$M$8*AC239
+2*CovMatrix!$M$4*CovMatrix!$M$9*AD239
+2*CovMatrix!$M$5*CovMatrix!$M$6*AF239
+2*CovMatrix!$M$5*CovMatrix!$M$7*AG239
+2*CovMatrix!$M$5*CovMatrix!$M$8*AH239
+2*CovMatrix!$M$5*CovMatrix!$M$9*AI239
+2*CovMatrix!$M$6*CovMatrix!$M$7*AK239
+2*CovMatrix!$M$6*CovMatrix!$M$8*AL239
+2*CovMatrix!$M$6*CovMatrix!$M$9*AM239
+2*CovMatrix!$M$7*CovMatrix!$M$8*AO239
+2*CovMatrix!$M$7*CovMatrix!$M$9*AP239
+2*CovMatrix!$M$8*CovMatrix!$M$9*AR239</f>
        <v>3.0502668143117734E-4</v>
      </c>
      <c r="AW239" s="17">
        <f t="shared" si="52"/>
        <v>1.7465013067019943E-2</v>
      </c>
      <c r="AX239" s="18">
        <f>Param_VaR!$B$7*EWMA!AW239*returns_pnl[[#This Row],[port_mv]]</f>
        <v>5255.167178425223</v>
      </c>
      <c r="AY239" s="18">
        <f>returns_pnl[[#This Row],[daily_pnl_usd]]</f>
        <v>762.88</v>
      </c>
    </row>
    <row r="240" spans="1:51" x14ac:dyDescent="0.35">
      <c r="A240" s="7">
        <f>returns_pnl[[#This Row],[price_date]]</f>
        <v>45855</v>
      </c>
      <c r="B240" s="24">
        <f>returns_pnl[[#This Row],[portfolio_simple_return]]</f>
        <v>4.9838019999999999E-3</v>
      </c>
      <c r="C240" s="4">
        <f t="shared" si="53"/>
        <v>1.9176580367140692E-4</v>
      </c>
      <c r="D240" s="17">
        <f t="shared" si="50"/>
        <v>1.3847953049870111E-2</v>
      </c>
      <c r="E240" s="17">
        <f t="shared" si="51"/>
        <v>0.21982943962352847</v>
      </c>
      <c r="F240" s="25">
        <f>Rolling_Vol!D240</f>
        <v>0.22714144788164548</v>
      </c>
      <c r="Q240" s="7">
        <v>45855</v>
      </c>
      <c r="R240" s="25">
        <v>2.0614689999999998E-3</v>
      </c>
      <c r="S240" s="17">
        <v>2.0084754999999999E-2</v>
      </c>
      <c r="T240" s="17">
        <v>1.1061237999999999E-2</v>
      </c>
      <c r="U240" s="17">
        <v>-3.5831856000000002E-2</v>
      </c>
      <c r="V240" s="17">
        <v>1.6372617999999999E-2</v>
      </c>
      <c r="W240" s="17">
        <v>-2.57216E-4</v>
      </c>
      <c r="X240" s="32"/>
      <c r="Y240" s="33">
        <f t="shared" si="54"/>
        <v>1.0152305716229074E-3</v>
      </c>
      <c r="Z240" s="33">
        <f t="shared" si="55"/>
        <v>3.0869693781341429E-4</v>
      </c>
      <c r="AA240" s="33">
        <f t="shared" si="56"/>
        <v>9.9506887010373198E-5</v>
      </c>
      <c r="AB240" s="33">
        <f t="shared" si="57"/>
        <v>5.6262983843776139E-6</v>
      </c>
      <c r="AC240" s="33">
        <f t="shared" si="58"/>
        <v>3.8839562483529514E-4</v>
      </c>
      <c r="AD240" s="33">
        <f t="shared" si="59"/>
        <v>3.519109695252768E-5</v>
      </c>
      <c r="AE240" s="33">
        <f t="shared" si="60"/>
        <v>4.2668731586255115E-4</v>
      </c>
      <c r="AF240" s="33">
        <f t="shared" si="61"/>
        <v>9.6170002111609142E-5</v>
      </c>
      <c r="AG240" s="33">
        <f t="shared" si="62"/>
        <v>3.0950883120912844E-5</v>
      </c>
      <c r="AH240" s="33">
        <f t="shared" si="63"/>
        <v>2.6544602871426574E-4</v>
      </c>
      <c r="AI240" s="33">
        <f t="shared" si="64"/>
        <v>1.0763901847600265E-4</v>
      </c>
      <c r="AJ240" s="33">
        <f t="shared" si="65"/>
        <v>2.893014997986957E-4</v>
      </c>
      <c r="AK240" s="33">
        <f t="shared" si="66"/>
        <v>8.8749347437919675E-5</v>
      </c>
      <c r="AL240" s="33">
        <f t="shared" si="67"/>
        <v>2.4946163162487738E-4</v>
      </c>
      <c r="AM240" s="33">
        <f t="shared" si="68"/>
        <v>1.2886213257493263E-4</v>
      </c>
      <c r="AN240" s="33">
        <f t="shared" si="69"/>
        <v>3.5194834201109136E-4</v>
      </c>
      <c r="AO240" s="33">
        <f t="shared" si="70"/>
        <v>6.0527200899106018E-5</v>
      </c>
      <c r="AP240" s="33">
        <f t="shared" si="71"/>
        <v>6.9389943610735036E-5</v>
      </c>
      <c r="AQ240" s="33">
        <f t="shared" si="72"/>
        <v>9.3434771332015433E-4</v>
      </c>
      <c r="AR240" s="33">
        <f t="shared" si="73"/>
        <v>4.7392919907394992E-5</v>
      </c>
      <c r="AS240" s="55">
        <f>$G$2*AS239+(1-$G$2)*W239*W239</f>
        <v>2.163073551738291E-4</v>
      </c>
      <c r="AT240" s="105"/>
      <c r="AU240" s="7">
        <v>45855</v>
      </c>
      <c r="AV240" s="4">
        <f>CovMatrix!$M$4^2*Y240
+CovMatrix!$M$5^2*AE240
+CovMatrix!$M$6^2*AJ240
+CovMatrix!$M$7^2*AN240
+CovMatrix!$M$8^2*AQ240
+CovMatrix!$M$9^2*AS240
+2*CovMatrix!$M$4*CovMatrix!$M$5*Z240
+2*CovMatrix!$M$4*CovMatrix!$M$6*AA240
+2*CovMatrix!$M$4*CovMatrix!$M$7*AB240
+2*CovMatrix!$M$4*CovMatrix!$M$8*AC240
+2*CovMatrix!$M$4*CovMatrix!$M$9*AD240
+2*CovMatrix!$M$5*CovMatrix!$M$6*AF240
+2*CovMatrix!$M$5*CovMatrix!$M$7*AG240
+2*CovMatrix!$M$5*CovMatrix!$M$8*AH240
+2*CovMatrix!$M$5*CovMatrix!$M$9*AI240
+2*CovMatrix!$M$6*CovMatrix!$M$7*AK240
+2*CovMatrix!$M$6*CovMatrix!$M$8*AL240
+2*CovMatrix!$M$6*CovMatrix!$M$9*AM240
+2*CovMatrix!$M$7*CovMatrix!$M$8*AO240
+2*CovMatrix!$M$7*CovMatrix!$M$9*AP240
+2*CovMatrix!$M$8*CovMatrix!$M$9*AR240</f>
        <v>2.8930340084609664E-4</v>
      </c>
      <c r="AW240" s="17">
        <f t="shared" si="52"/>
        <v>1.7008921213471966E-2</v>
      </c>
      <c r="AX240" s="18">
        <f>Param_VaR!$B$7*EWMA!AW240*returns_pnl[[#This Row],[port_mv]]</f>
        <v>5143.4373371900192</v>
      </c>
      <c r="AY240" s="18">
        <f>returns_pnl[[#This Row],[daily_pnl_usd]]</f>
        <v>644.62</v>
      </c>
    </row>
    <row r="241" spans="1:51" x14ac:dyDescent="0.35">
      <c r="A241" s="7">
        <f>returns_pnl[[#This Row],[price_date]]</f>
        <v>45856</v>
      </c>
      <c r="B241" s="24">
        <f>returns_pnl[[#This Row],[portfolio_simple_return]]</f>
        <v>-3.2685420000000001E-3</v>
      </c>
      <c r="C241" s="4">
        <f t="shared" si="53"/>
        <v>1.8175015239363474E-4</v>
      </c>
      <c r="D241" s="17">
        <f t="shared" si="50"/>
        <v>1.3481474414678639E-2</v>
      </c>
      <c r="E241" s="17">
        <f t="shared" si="51"/>
        <v>0.21401177164631846</v>
      </c>
      <c r="F241" s="25">
        <f>Rolling_Vol!D241</f>
        <v>0.22410931708865678</v>
      </c>
      <c r="Q241" s="7">
        <v>45856</v>
      </c>
      <c r="R241" s="25">
        <v>-2.1320367E-2</v>
      </c>
      <c r="S241" s="17">
        <v>-1.0857043E-2</v>
      </c>
      <c r="T241" s="17">
        <v>-2.3465989999999999E-2</v>
      </c>
      <c r="U241" s="17">
        <v>1.3407748000000001E-2</v>
      </c>
      <c r="V241" s="17">
        <v>3.6661575000000002E-2</v>
      </c>
      <c r="W241" s="17">
        <v>-2.1726079999999999E-3</v>
      </c>
      <c r="X241" s="32"/>
      <c r="Y241" s="33">
        <f t="shared" si="54"/>
        <v>9.5457171659181061E-4</v>
      </c>
      <c r="Z241" s="33">
        <f t="shared" si="55"/>
        <v>2.9265936753291514E-4</v>
      </c>
      <c r="AA241" s="33">
        <f t="shared" si="56"/>
        <v>9.4904617744068123E-5</v>
      </c>
      <c r="AB241" s="33">
        <f t="shared" si="57"/>
        <v>8.5674485992711311E-7</v>
      </c>
      <c r="AC241" s="33">
        <f t="shared" si="58"/>
        <v>3.6711698601252793E-4</v>
      </c>
      <c r="AD241" s="33">
        <f t="shared" si="59"/>
        <v>3.3047816566757778E-5</v>
      </c>
      <c r="AE241" s="33">
        <f t="shared" si="60"/>
        <v>4.2528991991539963E-4</v>
      </c>
      <c r="AF241" s="33">
        <f t="shared" si="61"/>
        <v>1.03729537298514E-4</v>
      </c>
      <c r="AG241" s="33">
        <f t="shared" si="62"/>
        <v>-1.4086612803658766E-5</v>
      </c>
      <c r="AH241" s="33">
        <f t="shared" si="63"/>
        <v>2.692496682657252E-4</v>
      </c>
      <c r="AI241" s="33">
        <f t="shared" si="64"/>
        <v>1.0087071014691769E-4</v>
      </c>
      <c r="AJ241" s="33">
        <f t="shared" si="65"/>
        <v>2.7928446897633257E-4</v>
      </c>
      <c r="AK241" s="33">
        <f t="shared" si="66"/>
        <v>5.9643705359780781E-5</v>
      </c>
      <c r="AL241" s="33">
        <f t="shared" si="67"/>
        <v>2.4536001919024978E-4</v>
      </c>
      <c r="AM241" s="33">
        <f t="shared" si="68"/>
        <v>1.2095969697683218E-4</v>
      </c>
      <c r="AN241" s="33">
        <f t="shared" si="69"/>
        <v>4.0786675575471012E-4</v>
      </c>
      <c r="AO241" s="33">
        <f t="shared" si="70"/>
        <v>2.1695891414019146E-5</v>
      </c>
      <c r="AP241" s="33">
        <f t="shared" si="71"/>
        <v>6.577953859446469E-5</v>
      </c>
      <c r="AQ241" s="33">
        <f t="shared" si="72"/>
        <v>8.9437060773138054E-4</v>
      </c>
      <c r="AR241" s="33">
        <f t="shared" si="73"/>
        <v>4.4296666754262009E-5</v>
      </c>
      <c r="AS241" s="55">
        <f>$G$2*AS240+(1-$G$2)*W240*W240</f>
        <v>2.033328834676387E-4</v>
      </c>
      <c r="AT241" s="105"/>
      <c r="AU241" s="7">
        <v>45856</v>
      </c>
      <c r="AV241" s="4">
        <f>CovMatrix!$M$4^2*Y241
+CovMatrix!$M$5^2*AE241
+CovMatrix!$M$6^2*AJ241
+CovMatrix!$M$7^2*AN241
+CovMatrix!$M$8^2*AQ241
+CovMatrix!$M$9^2*AS241
+2*CovMatrix!$M$4*CovMatrix!$M$5*Z241
+2*CovMatrix!$M$4*CovMatrix!$M$6*AA241
+2*CovMatrix!$M$4*CovMatrix!$M$7*AB241
+2*CovMatrix!$M$4*CovMatrix!$M$8*AC241
+2*CovMatrix!$M$4*CovMatrix!$M$9*AD241
+2*CovMatrix!$M$5*CovMatrix!$M$6*AF241
+2*CovMatrix!$M$5*CovMatrix!$M$7*AG241
+2*CovMatrix!$M$5*CovMatrix!$M$8*AH241
+2*CovMatrix!$M$5*CovMatrix!$M$9*AI241
+2*CovMatrix!$M$6*CovMatrix!$M$7*AK241
+2*CovMatrix!$M$6*CovMatrix!$M$8*AL241
+2*CovMatrix!$M$6*CovMatrix!$M$9*AM241
+2*CovMatrix!$M$7*CovMatrix!$M$8*AO241
+2*CovMatrix!$M$7*CovMatrix!$M$9*AP241
+2*CovMatrix!$M$8*CovMatrix!$M$9*AR241</f>
        <v>2.7380942462490671E-4</v>
      </c>
      <c r="AW241" s="17">
        <f t="shared" si="52"/>
        <v>1.6547187816209338E-2</v>
      </c>
      <c r="AX241" s="18">
        <f>Param_VaR!$B$7*EWMA!AW241*returns_pnl[[#This Row],[port_mv]]</f>
        <v>4987.4556338621069</v>
      </c>
      <c r="AY241" s="18">
        <f>returns_pnl[[#This Row],[daily_pnl_usd]]</f>
        <v>-424.87</v>
      </c>
    </row>
    <row r="242" spans="1:51" x14ac:dyDescent="0.35">
      <c r="A242" s="7">
        <f>returns_pnl[[#This Row],[price_date]]</f>
        <v>45859</v>
      </c>
      <c r="B242" s="24">
        <f>returns_pnl[[#This Row],[portfolio_simple_return]]</f>
        <v>-2.1100200000000002E-3</v>
      </c>
      <c r="C242" s="4">
        <f t="shared" si="53"/>
        <v>1.7148614525836249E-4</v>
      </c>
      <c r="D242" s="17">
        <f t="shared" si="50"/>
        <v>1.309527186653116E-2</v>
      </c>
      <c r="E242" s="17">
        <f t="shared" si="51"/>
        <v>0.2078809962577324</v>
      </c>
      <c r="F242" s="25">
        <f>Rolling_Vol!D242</f>
        <v>0.21832774837610194</v>
      </c>
      <c r="Q242" s="7">
        <v>45859</v>
      </c>
      <c r="R242" s="25">
        <v>6.3698300000000006E-5</v>
      </c>
      <c r="S242" s="17">
        <v>1.7187831000000001E-2</v>
      </c>
      <c r="T242" s="17">
        <v>-1.6171456000000001E-2</v>
      </c>
      <c r="U242" s="17">
        <v>-1.2349199E-2</v>
      </c>
      <c r="V242" s="17">
        <v>-2.1299397000000001E-2</v>
      </c>
      <c r="W242" s="17">
        <v>5.4146970000000004E-3</v>
      </c>
      <c r="X242" s="32"/>
      <c r="Y242" s="33">
        <f t="shared" si="54"/>
        <v>9.2457089653718324E-4</v>
      </c>
      <c r="Z242" s="33">
        <f t="shared" si="55"/>
        <v>2.8898837395862709E-4</v>
      </c>
      <c r="AA242" s="33">
        <f t="shared" si="56"/>
        <v>1.1922855180852385E-4</v>
      </c>
      <c r="AB242" s="33">
        <f t="shared" si="57"/>
        <v>-1.6346146311879488E-5</v>
      </c>
      <c r="AC242" s="33">
        <f t="shared" si="58"/>
        <v>2.9819167282389469E-4</v>
      </c>
      <c r="AD242" s="33">
        <f t="shared" si="59"/>
        <v>3.3844195567180475E-5</v>
      </c>
      <c r="AE242" s="33">
        <f t="shared" si="60"/>
        <v>4.0684504768270655E-4</v>
      </c>
      <c r="AF242" s="33">
        <f t="shared" si="61"/>
        <v>1.1279204080865736E-4</v>
      </c>
      <c r="AG242" s="33">
        <f t="shared" si="62"/>
        <v>-2.1975525829589088E-5</v>
      </c>
      <c r="AH242" s="33">
        <f t="shared" si="63"/>
        <v>2.2921251039641815E-4</v>
      </c>
      <c r="AI242" s="33">
        <f t="shared" si="64"/>
        <v>9.6233753446791257E-5</v>
      </c>
      <c r="AJ242" s="33">
        <f t="shared" si="65"/>
        <v>2.9556656203855863E-4</v>
      </c>
      <c r="AK242" s="33">
        <f t="shared" si="66"/>
        <v>3.7187518208762707E-5</v>
      </c>
      <c r="AL242" s="33">
        <f t="shared" si="67"/>
        <v>1.7902040889877972E-4</v>
      </c>
      <c r="AM242" s="33">
        <f t="shared" si="68"/>
        <v>1.1676105901433745E-4</v>
      </c>
      <c r="AN242" s="33">
        <f t="shared" si="69"/>
        <v>3.9418081279531776E-4</v>
      </c>
      <c r="AO242" s="33">
        <f t="shared" si="70"/>
        <v>4.9887087462164022E-5</v>
      </c>
      <c r="AP242" s="33">
        <f t="shared" si="71"/>
        <v>6.0084979444789761E-5</v>
      </c>
      <c r="AQ242" s="33">
        <f t="shared" si="72"/>
        <v>9.2135263615633525E-4</v>
      </c>
      <c r="AR242" s="33">
        <f t="shared" si="73"/>
        <v>3.685979288075028E-5</v>
      </c>
      <c r="AS242" s="55">
        <f>$G$2*AS241+(1-$G$2)*W241*W241</f>
        <v>1.914161239908802E-4</v>
      </c>
      <c r="AT242" s="105"/>
      <c r="AU242" s="7">
        <v>45859</v>
      </c>
      <c r="AV242" s="4">
        <f>CovMatrix!$M$4^2*Y242
+CovMatrix!$M$5^2*AE242
+CovMatrix!$M$6^2*AJ242
+CovMatrix!$M$7^2*AN242
+CovMatrix!$M$8^2*AQ242
+CovMatrix!$M$9^2*AS242
+2*CovMatrix!$M$4*CovMatrix!$M$5*Z242
+2*CovMatrix!$M$4*CovMatrix!$M$6*AA242
+2*CovMatrix!$M$4*CovMatrix!$M$7*AB242
+2*CovMatrix!$M$4*CovMatrix!$M$8*AC242
+2*CovMatrix!$M$4*CovMatrix!$M$9*AD242
+2*CovMatrix!$M$5*CovMatrix!$M$6*AF242
+2*CovMatrix!$M$5*CovMatrix!$M$7*AG242
+2*CovMatrix!$M$5*CovMatrix!$M$8*AH242
+2*CovMatrix!$M$5*CovMatrix!$M$9*AI242
+2*CovMatrix!$M$6*CovMatrix!$M$7*AK242
+2*CovMatrix!$M$6*CovMatrix!$M$8*AL242
+2*CovMatrix!$M$6*CovMatrix!$M$9*AM242
+2*CovMatrix!$M$7*CovMatrix!$M$8*AO242
+2*CovMatrix!$M$7*CovMatrix!$M$9*AP242
+2*CovMatrix!$M$8*CovMatrix!$M$9*AR242</f>
        <v>2.5743558029007931E-4</v>
      </c>
      <c r="AW242" s="17">
        <f t="shared" si="52"/>
        <v>1.6044799166399039E-2</v>
      </c>
      <c r="AX242" s="18">
        <f>Param_VaR!$B$7*EWMA!AW242*returns_pnl[[#This Row],[port_mv]]</f>
        <v>4825.8275269896412</v>
      </c>
      <c r="AY242" s="18">
        <f>returns_pnl[[#This Row],[daily_pnl_usd]]</f>
        <v>-273.38</v>
      </c>
    </row>
    <row r="243" spans="1:51" x14ac:dyDescent="0.35">
      <c r="A243" s="7">
        <f>returns_pnl[[#This Row],[price_date]]</f>
        <v>45860</v>
      </c>
      <c r="B243" s="24">
        <f>returns_pnl[[#This Row],[portfolio_simple_return]]</f>
        <v>-9.5543039999999996E-3</v>
      </c>
      <c r="C243" s="4">
        <f t="shared" si="53"/>
        <v>1.6146410760688472E-4</v>
      </c>
      <c r="D243" s="17">
        <f t="shared" si="50"/>
        <v>1.2706852781349311E-2</v>
      </c>
      <c r="E243" s="17">
        <f t="shared" si="51"/>
        <v>0.20171503443455807</v>
      </c>
      <c r="F243" s="25">
        <f>Rolling_Vol!D243</f>
        <v>0.20797779435224728</v>
      </c>
      <c r="Q243" s="7">
        <v>45860</v>
      </c>
      <c r="R243" s="25">
        <v>-1.4522293E-2</v>
      </c>
      <c r="S243" s="17">
        <v>-3.3378439000000003E-2</v>
      </c>
      <c r="T243" s="17">
        <v>3.8617690000000001E-3</v>
      </c>
      <c r="U243" s="17">
        <v>1.8709491000000002E-2</v>
      </c>
      <c r="V243" s="17">
        <v>-1.4645497E-2</v>
      </c>
      <c r="W243" s="17">
        <v>2.6215309999999999E-3</v>
      </c>
      <c r="X243" s="32"/>
      <c r="Y243" s="33">
        <f t="shared" si="54"/>
        <v>8.690968861933576E-4</v>
      </c>
      <c r="Z243" s="33">
        <f t="shared" si="55"/>
        <v>2.717147616580327E-4</v>
      </c>
      <c r="AA243" s="33">
        <f t="shared" si="56"/>
        <v>1.1201303304466892E-4</v>
      </c>
      <c r="AB243" s="33">
        <f t="shared" si="57"/>
        <v>-1.5412574912126421E-5</v>
      </c>
      <c r="AC243" s="33">
        <f t="shared" si="58"/>
        <v>2.8021876833166548E-4</v>
      </c>
      <c r="AD243" s="33">
        <f t="shared" si="59"/>
        <v>3.1834238252784547E-5</v>
      </c>
      <c r="AE243" s="33">
        <f t="shared" si="60"/>
        <v>4.0015963689081784E-4</v>
      </c>
      <c r="AF243" s="33">
        <f t="shared" si="61"/>
        <v>8.9347383195021731E-5</v>
      </c>
      <c r="AG243" s="33">
        <f t="shared" si="62"/>
        <v>-3.3392351003655891E-5</v>
      </c>
      <c r="AH243" s="33">
        <f t="shared" si="63"/>
        <v>1.934943336103586E-4</v>
      </c>
      <c r="AI243" s="33">
        <f t="shared" si="64"/>
        <v>9.6043742057116196E-5</v>
      </c>
      <c r="AJ243" s="33">
        <f t="shared" si="65"/>
        <v>2.9352352766584127E-4</v>
      </c>
      <c r="AK243" s="33">
        <f t="shared" si="66"/>
        <v>4.6938538812061595E-5</v>
      </c>
      <c r="AL243" s="33">
        <f t="shared" si="67"/>
        <v>1.8894572004957488E-4</v>
      </c>
      <c r="AM243" s="33">
        <f t="shared" si="68"/>
        <v>1.0450158341614727E-4</v>
      </c>
      <c r="AN243" s="33">
        <f t="shared" si="69"/>
        <v>3.7968012698409476E-4</v>
      </c>
      <c r="AO243" s="33">
        <f t="shared" si="70"/>
        <v>6.2675691742414372E-5</v>
      </c>
      <c r="AP243" s="33">
        <f t="shared" si="71"/>
        <v>5.2467850431440185E-5</v>
      </c>
      <c r="AQ243" s="33">
        <f t="shared" si="72"/>
        <v>8.932913367407716E-4</v>
      </c>
      <c r="AR243" s="33">
        <f t="shared" si="73"/>
        <v>2.7728418445642715E-5</v>
      </c>
      <c r="AS243" s="55">
        <f>$G$2*AS242+(1-$G$2)*W242*W242</f>
        <v>1.8169029316753591E-4</v>
      </c>
      <c r="AT243" s="105"/>
      <c r="AU243" s="7">
        <v>45860</v>
      </c>
      <c r="AV243" s="4">
        <f>CovMatrix!$M$4^2*Y243
+CovMatrix!$M$5^2*AE243
+CovMatrix!$M$6^2*AJ243
+CovMatrix!$M$7^2*AN243
+CovMatrix!$M$8^2*AQ243
+CovMatrix!$M$9^2*AS243
+2*CovMatrix!$M$4*CovMatrix!$M$5*Z243
+2*CovMatrix!$M$4*CovMatrix!$M$6*AA243
+2*CovMatrix!$M$4*CovMatrix!$M$7*AB243
+2*CovMatrix!$M$4*CovMatrix!$M$8*AC243
+2*CovMatrix!$M$4*CovMatrix!$M$9*AD243
+2*CovMatrix!$M$5*CovMatrix!$M$6*AF243
+2*CovMatrix!$M$5*CovMatrix!$M$7*AG243
+2*CovMatrix!$M$5*CovMatrix!$M$8*AH243
+2*CovMatrix!$M$5*CovMatrix!$M$9*AI243
+2*CovMatrix!$M$6*CovMatrix!$M$7*AK243
+2*CovMatrix!$M$6*CovMatrix!$M$8*AL243
+2*CovMatrix!$M$6*CovMatrix!$M$9*AM243
+2*CovMatrix!$M$7*CovMatrix!$M$8*AO243
+2*CovMatrix!$M$7*CovMatrix!$M$9*AP243
+2*CovMatrix!$M$8*CovMatrix!$M$9*AR243</f>
        <v>2.42803414425403E-4</v>
      </c>
      <c r="AW243" s="17">
        <f t="shared" si="52"/>
        <v>1.5582150507083514E-2</v>
      </c>
      <c r="AX243" s="18">
        <f>Param_VaR!$B$7*EWMA!AW243*returns_pnl[[#This Row],[port_mv]]</f>
        <v>4641.8978068490569</v>
      </c>
      <c r="AY243" s="18">
        <f>returns_pnl[[#This Row],[daily_pnl_usd]]</f>
        <v>-1235.27</v>
      </c>
    </row>
    <row r="244" spans="1:51" x14ac:dyDescent="0.35">
      <c r="A244" s="7">
        <f>returns_pnl[[#This Row],[price_date]]</f>
        <v>45861</v>
      </c>
      <c r="B244" s="24">
        <f>returns_pnl[[#This Row],[portfolio_simple_return]]</f>
        <v>1.8565043E-2</v>
      </c>
      <c r="C244" s="4">
        <f t="shared" si="53"/>
        <v>1.5725334464593657E-4</v>
      </c>
      <c r="D244" s="17">
        <f t="shared" si="50"/>
        <v>1.2540069563042168E-2</v>
      </c>
      <c r="E244" s="17">
        <f t="shared" si="51"/>
        <v>0.19906743292355991</v>
      </c>
      <c r="F244" s="25">
        <f>Rolling_Vol!D244</f>
        <v>0.20918533491499153</v>
      </c>
      <c r="Q244" s="7">
        <v>45861</v>
      </c>
      <c r="R244" s="25">
        <v>2.5400724E-2</v>
      </c>
      <c r="S244" s="17">
        <v>1.8306472000000001E-2</v>
      </c>
      <c r="T244" s="17">
        <v>1.4861577000000001E-2</v>
      </c>
      <c r="U244" s="17">
        <v>2.8914018E-2</v>
      </c>
      <c r="V244" s="17">
        <v>1.7780246999999999E-2</v>
      </c>
      <c r="W244" s="17">
        <v>9.7481949999999994E-3</v>
      </c>
      <c r="X244" s="32"/>
      <c r="Y244" s="33">
        <f t="shared" si="54"/>
        <v>8.2960489266042698E-4</v>
      </c>
      <c r="Z244" s="33">
        <f t="shared" si="55"/>
        <v>2.8449576422098836E-4</v>
      </c>
      <c r="AA244" s="33">
        <f t="shared" si="56"/>
        <v>1.0192734660700975E-4</v>
      </c>
      <c r="AB244" s="33">
        <f t="shared" si="57"/>
        <v>-3.0790103028370633E-5</v>
      </c>
      <c r="AC244" s="33">
        <f t="shared" si="58"/>
        <v>2.7616681414564277E-4</v>
      </c>
      <c r="AD244" s="33">
        <f t="shared" si="59"/>
        <v>2.7639945480182492E-5</v>
      </c>
      <c r="AE244" s="33">
        <f t="shared" si="60"/>
        <v>4.4299727008197207E-4</v>
      </c>
      <c r="AF244" s="33">
        <f t="shared" si="61"/>
        <v>7.6252550943404953E-5</v>
      </c>
      <c r="AG244" s="33">
        <f t="shared" si="62"/>
        <v>-6.8858426187309521E-5</v>
      </c>
      <c r="AH244" s="33">
        <f t="shared" si="63"/>
        <v>2.1121530328808809E-4</v>
      </c>
      <c r="AI244" s="33">
        <f t="shared" si="64"/>
        <v>8.503096077948267E-5</v>
      </c>
      <c r="AJ244" s="33">
        <f t="shared" si="65"/>
        <v>2.7680691159445242E-4</v>
      </c>
      <c r="AK244" s="33">
        <f t="shared" si="66"/>
        <v>4.845733042431264E-5</v>
      </c>
      <c r="AL244" s="33">
        <f t="shared" si="67"/>
        <v>1.7421552526834881E-4</v>
      </c>
      <c r="AM244" s="33">
        <f t="shared" si="68"/>
        <v>9.8838913240078779E-5</v>
      </c>
      <c r="AN244" s="33">
        <f t="shared" si="69"/>
        <v>3.7790202257379391E-4</v>
      </c>
      <c r="AO244" s="33">
        <f t="shared" si="70"/>
        <v>4.2474562579147872E-5</v>
      </c>
      <c r="AP244" s="33">
        <f t="shared" si="71"/>
        <v>5.2262630044597029E-5</v>
      </c>
      <c r="AQ244" s="33">
        <f t="shared" si="72"/>
        <v>8.5256329147894577E-4</v>
      </c>
      <c r="AR244" s="33">
        <f t="shared" si="73"/>
        <v>2.376109587514973E-5</v>
      </c>
      <c r="AS244" s="55">
        <f>$G$2*AS243+(1-$G$2)*W243*W243</f>
        <v>1.712012210645214E-4</v>
      </c>
      <c r="AT244" s="105"/>
      <c r="AU244" s="7">
        <v>45861</v>
      </c>
      <c r="AV244" s="4">
        <f>CovMatrix!$M$4^2*Y244
+CovMatrix!$M$5^2*AE244
+CovMatrix!$M$6^2*AJ244
+CovMatrix!$M$7^2*AN244
+CovMatrix!$M$8^2*AQ244
+CovMatrix!$M$9^2*AS244
+2*CovMatrix!$M$4*CovMatrix!$M$5*Z244
+2*CovMatrix!$M$4*CovMatrix!$M$6*AA244
+2*CovMatrix!$M$4*CovMatrix!$M$7*AB244
+2*CovMatrix!$M$4*CovMatrix!$M$8*AC244
+2*CovMatrix!$M$4*CovMatrix!$M$9*AD244
+2*CovMatrix!$M$5*CovMatrix!$M$6*AF244
+2*CovMatrix!$M$5*CovMatrix!$M$7*AG244
+2*CovMatrix!$M$5*CovMatrix!$M$8*AH244
+2*CovMatrix!$M$5*CovMatrix!$M$9*AI244
+2*CovMatrix!$M$6*CovMatrix!$M$7*AK244
+2*CovMatrix!$M$6*CovMatrix!$M$8*AL244
+2*CovMatrix!$M$6*CovMatrix!$M$9*AM244
+2*CovMatrix!$M$7*CovMatrix!$M$8*AO244
+2*CovMatrix!$M$7*CovMatrix!$M$9*AP244
+2*CovMatrix!$M$8*CovMatrix!$M$9*AR244</f>
        <v>2.3576263483585748E-4</v>
      </c>
      <c r="AW244" s="17">
        <f t="shared" si="52"/>
        <v>1.5354563974136728E-2</v>
      </c>
      <c r="AX244" s="18">
        <f>Param_VaR!$B$7*EWMA!AW244*returns_pnl[[#This Row],[port_mv]]</f>
        <v>4659.0185050508344</v>
      </c>
      <c r="AY244" s="18">
        <f>returns_pnl[[#This Row],[daily_pnl_usd]]</f>
        <v>2377.33</v>
      </c>
    </row>
    <row r="245" spans="1:51" x14ac:dyDescent="0.35">
      <c r="A245" s="7">
        <f>returns_pnl[[#This Row],[price_date]]</f>
        <v>45862</v>
      </c>
      <c r="B245" s="24">
        <f>returns_pnl[[#This Row],[portfolio_simple_return]]</f>
        <v>9.4143709999999995E-3</v>
      </c>
      <c r="C245" s="4">
        <f t="shared" si="53"/>
        <v>1.684977932626913E-4</v>
      </c>
      <c r="D245" s="17">
        <f t="shared" si="50"/>
        <v>1.29806699851237E-2</v>
      </c>
      <c r="E245" s="17">
        <f t="shared" si="51"/>
        <v>0.20606174778982686</v>
      </c>
      <c r="F245" s="25">
        <f>Rolling_Vol!D245</f>
        <v>0.20934761266378593</v>
      </c>
      <c r="Q245" s="7">
        <v>45862</v>
      </c>
      <c r="R245" s="25">
        <v>2.1872045E-2</v>
      </c>
      <c r="S245" s="17">
        <v>1.7695372000000001E-2</v>
      </c>
      <c r="T245" s="17">
        <v>-1.3283220000000001E-3</v>
      </c>
      <c r="U245" s="17">
        <v>8.1863590000000007E-3</v>
      </c>
      <c r="V245" s="17">
        <v>1.0509075999999999E-2</v>
      </c>
      <c r="W245" s="17">
        <v>-3.7152750000000001E-3</v>
      </c>
      <c r="X245" s="32"/>
      <c r="Y245" s="33">
        <f t="shared" si="54"/>
        <v>8.1854040588425186E-4</v>
      </c>
      <c r="Z245" s="33">
        <f t="shared" si="55"/>
        <v>2.9532587692887276E-4</v>
      </c>
      <c r="AA245" s="33">
        <f t="shared" si="56"/>
        <v>1.1846139474549405E-4</v>
      </c>
      <c r="AB245" s="33">
        <f t="shared" si="57"/>
        <v>1.5123522610273566E-5</v>
      </c>
      <c r="AC245" s="33">
        <f t="shared" si="58"/>
        <v>2.8669467409883393E-4</v>
      </c>
      <c r="AD245" s="33">
        <f t="shared" si="59"/>
        <v>4.0838221392962358E-5</v>
      </c>
      <c r="AE245" s="33">
        <f t="shared" si="60"/>
        <v>4.3652504890226077E-4</v>
      </c>
      <c r="AF245" s="33">
        <f t="shared" si="61"/>
        <v>8.8001180480381304E-5</v>
      </c>
      <c r="AG245" s="33">
        <f t="shared" si="62"/>
        <v>-3.2968100960601153E-5</v>
      </c>
      <c r="AH245" s="33">
        <f t="shared" si="63"/>
        <v>2.1807200072231786E-4</v>
      </c>
      <c r="AI245" s="33">
        <f t="shared" si="64"/>
        <v>9.0636406661796106E-5</v>
      </c>
      <c r="AJ245" s="33">
        <f t="shared" si="65"/>
        <v>2.7345048515440098E-4</v>
      </c>
      <c r="AK245" s="33">
        <f t="shared" si="66"/>
        <v>7.1332364892037065E-5</v>
      </c>
      <c r="AL245" s="33">
        <f t="shared" si="67"/>
        <v>1.7961714434441901E-4</v>
      </c>
      <c r="AM245" s="33">
        <f t="shared" si="68"/>
        <v>1.0160099148188496E-4</v>
      </c>
      <c r="AN245" s="33">
        <f t="shared" si="69"/>
        <v>4.0538912743362569E-4</v>
      </c>
      <c r="AO245" s="33">
        <f t="shared" si="70"/>
        <v>7.0771991732545794E-5</v>
      </c>
      <c r="AP245" s="33">
        <f t="shared" si="71"/>
        <v>6.6038441383771824E-5</v>
      </c>
      <c r="AQ245" s="33">
        <f t="shared" si="72"/>
        <v>8.2037772499306955E-4</v>
      </c>
      <c r="AR245" s="33">
        <f t="shared" si="73"/>
        <v>3.2734949016890655E-5</v>
      </c>
      <c r="AS245" s="55">
        <f>$G$2*AS244+(1-$G$2)*W244*W244</f>
        <v>1.6663078614613161E-4</v>
      </c>
      <c r="AT245" s="105"/>
      <c r="AU245" s="7">
        <v>45862</v>
      </c>
      <c r="AV245" s="4">
        <f>CovMatrix!$M$4^2*Y245
+CovMatrix!$M$5^2*AE245
+CovMatrix!$M$6^2*AJ245
+CovMatrix!$M$7^2*AN245
+CovMatrix!$M$8^2*AQ245
+CovMatrix!$M$9^2*AS245
+2*CovMatrix!$M$4*CovMatrix!$M$5*Z245
+2*CovMatrix!$M$4*CovMatrix!$M$6*AA245
+2*CovMatrix!$M$4*CovMatrix!$M$7*AB245
+2*CovMatrix!$M$4*CovMatrix!$M$8*AC245
+2*CovMatrix!$M$4*CovMatrix!$M$9*AD245
+2*CovMatrix!$M$5*CovMatrix!$M$6*AF245
+2*CovMatrix!$M$5*CovMatrix!$M$7*AG245
+2*CovMatrix!$M$5*CovMatrix!$M$8*AH245
+2*CovMatrix!$M$5*CovMatrix!$M$9*AI245
+2*CovMatrix!$M$6*CovMatrix!$M$7*AK245
+2*CovMatrix!$M$6*CovMatrix!$M$8*AL245
+2*CovMatrix!$M$6*CovMatrix!$M$9*AM245
+2*CovMatrix!$M$7*CovMatrix!$M$8*AO245
+2*CovMatrix!$M$7*CovMatrix!$M$9*AP245
+2*CovMatrix!$M$8*CovMatrix!$M$9*AR245</f>
        <v>2.4553254824057346E-4</v>
      </c>
      <c r="AW245" s="17">
        <f t="shared" si="52"/>
        <v>1.5669478237662335E-2</v>
      </c>
      <c r="AX245" s="18">
        <f>Param_VaR!$B$7*EWMA!AW245*returns_pnl[[#This Row],[port_mv]]</f>
        <v>4799.3339062027508</v>
      </c>
      <c r="AY245" s="18">
        <f>returns_pnl[[#This Row],[daily_pnl_usd]]</f>
        <v>1227.93</v>
      </c>
    </row>
    <row r="246" spans="1:51" x14ac:dyDescent="0.35">
      <c r="A246" s="7">
        <f>returns_pnl[[#This Row],[price_date]]</f>
        <v>45863</v>
      </c>
      <c r="B246" s="24">
        <f>returns_pnl[[#This Row],[portfolio_simple_return]]</f>
        <v>1.0047291E-2</v>
      </c>
      <c r="C246" s="4">
        <f t="shared" si="53"/>
        <v>1.6370574854646826E-4</v>
      </c>
      <c r="D246" s="17">
        <f t="shared" si="50"/>
        <v>1.2794754727874554E-2</v>
      </c>
      <c r="E246" s="17">
        <f t="shared" si="51"/>
        <v>0.20311043457614383</v>
      </c>
      <c r="F246" s="25">
        <f>Rolling_Vol!D246</f>
        <v>0.20974779079818229</v>
      </c>
      <c r="Q246" s="7">
        <v>45863</v>
      </c>
      <c r="R246" s="25">
        <v>2.6831976E-2</v>
      </c>
      <c r="S246" s="17">
        <v>5.0916140000000004E-3</v>
      </c>
      <c r="T246" s="17">
        <v>1.0900243E-2</v>
      </c>
      <c r="U246" s="17">
        <v>9.0138189999999993E-3</v>
      </c>
      <c r="V246" s="17">
        <v>2.2960559999999999E-3</v>
      </c>
      <c r="W246" s="17">
        <v>8.6730509999999993E-3</v>
      </c>
      <c r="X246" s="32"/>
      <c r="Y246" s="33">
        <f t="shared" si="54"/>
        <v>7.9813116268011828E-4</v>
      </c>
      <c r="Z246" s="33">
        <f t="shared" si="55"/>
        <v>3.0082836267368481E-4</v>
      </c>
      <c r="AA246" s="33">
        <f t="shared" si="56"/>
        <v>1.09610523947255E-4</v>
      </c>
      <c r="AB246" s="33">
        <f t="shared" si="57"/>
        <v>2.4959255999706462E-5</v>
      </c>
      <c r="AC246" s="33">
        <f t="shared" si="58"/>
        <v>2.8328429264372909E-4</v>
      </c>
      <c r="AD246" s="33">
        <f t="shared" si="59"/>
        <v>3.351228839014211E-5</v>
      </c>
      <c r="AE246" s="33">
        <f t="shared" si="60"/>
        <v>4.2912111738122819E-4</v>
      </c>
      <c r="AF246" s="33">
        <f t="shared" si="61"/>
        <v>8.1310800536011374E-5</v>
      </c>
      <c r="AG246" s="33">
        <f t="shared" si="62"/>
        <v>-2.2298374833132193E-5</v>
      </c>
      <c r="AH246" s="33">
        <f t="shared" si="63"/>
        <v>2.1614540123075511E-4</v>
      </c>
      <c r="AI246" s="33">
        <f t="shared" si="64"/>
        <v>8.1253631869650328E-5</v>
      </c>
      <c r="AJ246" s="33">
        <f t="shared" si="65"/>
        <v>2.5714932240527796E-4</v>
      </c>
      <c r="AK246" s="33">
        <f t="shared" si="66"/>
        <v>6.639997575293895E-5</v>
      </c>
      <c r="AL246" s="33">
        <f t="shared" si="67"/>
        <v>1.6800254947272553E-4</v>
      </c>
      <c r="AM246" s="33">
        <f t="shared" si="68"/>
        <v>9.5801036884084857E-5</v>
      </c>
      <c r="AN246" s="33">
        <f t="shared" si="69"/>
        <v>3.8508676820822097E-4</v>
      </c>
      <c r="AO246" s="33">
        <f t="shared" si="70"/>
        <v>7.1687536362250085E-5</v>
      </c>
      <c r="AP246" s="33">
        <f t="shared" si="71"/>
        <v>6.0251260404722013E-5</v>
      </c>
      <c r="AQ246" s="33">
        <f t="shared" si="72"/>
        <v>7.7778150219591188E-4</v>
      </c>
      <c r="AR246" s="33">
        <f t="shared" si="73"/>
        <v>2.8428205635723211E-5</v>
      </c>
      <c r="AS246" s="55">
        <f>$G$2*AS245+(1-$G$2)*W245*W245</f>
        <v>1.5746113507690123E-4</v>
      </c>
      <c r="AT246" s="105"/>
      <c r="AU246" s="7">
        <v>45863</v>
      </c>
      <c r="AV246" s="4">
        <f>CovMatrix!$M$4^2*Y246
+CovMatrix!$M$5^2*AE246
+CovMatrix!$M$6^2*AJ246
+CovMatrix!$M$7^2*AN246
+CovMatrix!$M$8^2*AQ246
+CovMatrix!$M$9^2*AS246
+2*CovMatrix!$M$4*CovMatrix!$M$5*Z246
+2*CovMatrix!$M$4*CovMatrix!$M$6*AA246
+2*CovMatrix!$M$4*CovMatrix!$M$7*AB246
+2*CovMatrix!$M$4*CovMatrix!$M$8*AC246
+2*CovMatrix!$M$4*CovMatrix!$M$9*AD246
+2*CovMatrix!$M$5*CovMatrix!$M$6*AF246
+2*CovMatrix!$M$5*CovMatrix!$M$7*AG246
+2*CovMatrix!$M$5*CovMatrix!$M$8*AH246
+2*CovMatrix!$M$5*CovMatrix!$M$9*AI246
+2*CovMatrix!$M$6*CovMatrix!$M$7*AK246
+2*CovMatrix!$M$6*CovMatrix!$M$8*AL246
+2*CovMatrix!$M$6*CovMatrix!$M$9*AM246
+2*CovMatrix!$M$7*CovMatrix!$M$8*AO246
+2*CovMatrix!$M$7*CovMatrix!$M$9*AP246
+2*CovMatrix!$M$8*CovMatrix!$M$9*AR246</f>
        <v>2.3956157695167389E-4</v>
      </c>
      <c r="AW246" s="17">
        <f t="shared" si="52"/>
        <v>1.5477776873688091E-2</v>
      </c>
      <c r="AX246" s="18">
        <f>Param_VaR!$B$7*EWMA!AW246*returns_pnl[[#This Row],[port_mv]]</f>
        <v>4788.2489330145927</v>
      </c>
      <c r="AY246" s="18">
        <f>returns_pnl[[#This Row],[daily_pnl_usd]]</f>
        <v>1322.82</v>
      </c>
    </row>
    <row r="247" spans="1:51" x14ac:dyDescent="0.35">
      <c r="A247" s="7">
        <f>returns_pnl[[#This Row],[price_date]]</f>
        <v>45866</v>
      </c>
      <c r="B247" s="24">
        <f>returns_pnl[[#This Row],[portfolio_simple_return]]</f>
        <v>1.1817372E-2</v>
      </c>
      <c r="C247" s="4">
        <f t="shared" si="53"/>
        <v>1.5994028702000105E-4</v>
      </c>
      <c r="D247" s="17">
        <f t="shared" si="50"/>
        <v>1.2646750057623541E-2</v>
      </c>
      <c r="E247" s="17">
        <f t="shared" si="51"/>
        <v>0.20076093327398203</v>
      </c>
      <c r="F247" s="25">
        <f>Rolling_Vol!D247</f>
        <v>0.21030888237106496</v>
      </c>
      <c r="Q247" s="7">
        <v>45866</v>
      </c>
      <c r="R247" s="25">
        <v>4.3190964999999998E-2</v>
      </c>
      <c r="S247" s="17">
        <v>1.4198084E-2</v>
      </c>
      <c r="T247" s="17">
        <v>-2.7919519999999999E-3</v>
      </c>
      <c r="U247" s="17">
        <v>-5.6356050000000001E-3</v>
      </c>
      <c r="V247" s="17">
        <v>2.2907963999999999E-2</v>
      </c>
      <c r="W247" s="17">
        <v>-4.3972660000000004E-3</v>
      </c>
      <c r="X247" s="32"/>
      <c r="Y247" s="33">
        <f t="shared" si="54"/>
        <v>7.9344058908318573E-4</v>
      </c>
      <c r="Z247" s="33">
        <f t="shared" si="55"/>
        <v>2.9097574479221955E-4</v>
      </c>
      <c r="AA247" s="33">
        <f t="shared" si="56"/>
        <v>1.205823960246298E-4</v>
      </c>
      <c r="AB247" s="33">
        <f t="shared" si="57"/>
        <v>3.7973215144304726E-5</v>
      </c>
      <c r="AC247" s="33">
        <f t="shared" si="58"/>
        <v>2.699836982543047E-4</v>
      </c>
      <c r="AD247" s="33">
        <f t="shared" si="59"/>
        <v>4.5464456863460153E-5</v>
      </c>
      <c r="AE247" s="33">
        <f t="shared" si="60"/>
        <v>4.0492932232585421E-4</v>
      </c>
      <c r="AF247" s="33">
        <f t="shared" si="61"/>
        <v>7.9762142295582801E-5</v>
      </c>
      <c r="AG247" s="33">
        <f t="shared" si="62"/>
        <v>-1.8206779122312299E-5</v>
      </c>
      <c r="AH247" s="33">
        <f t="shared" si="63"/>
        <v>2.0387811500937282E-4</v>
      </c>
      <c r="AI247" s="33">
        <f t="shared" si="64"/>
        <v>7.9028003631130149E-5</v>
      </c>
      <c r="AJ247" s="33">
        <f t="shared" si="65"/>
        <v>2.4884928090850424E-4</v>
      </c>
      <c r="AK247" s="33">
        <f t="shared" si="66"/>
        <v>6.8311146255243624E-5</v>
      </c>
      <c r="AL247" s="33">
        <f t="shared" si="67"/>
        <v>1.5942405060485846E-4</v>
      </c>
      <c r="AM247" s="33">
        <f t="shared" si="68"/>
        <v>9.5725276478123337E-5</v>
      </c>
      <c r="AN247" s="33">
        <f t="shared" si="69"/>
        <v>3.6685649809361338E-4</v>
      </c>
      <c r="AO247" s="33">
        <f t="shared" si="70"/>
        <v>6.8628058172386918E-5</v>
      </c>
      <c r="AP247" s="33">
        <f t="shared" si="71"/>
        <v>6.132682349394483E-5</v>
      </c>
      <c r="AQ247" s="33">
        <f t="shared" si="72"/>
        <v>7.3143092445346531E-4</v>
      </c>
      <c r="AR247" s="33">
        <f t="shared" si="73"/>
        <v>2.7917341944791178E-5</v>
      </c>
      <c r="AS247" s="55">
        <f>$G$2*AS246+(1-$G$2)*W246*W246</f>
        <v>1.5252677579120322E-4</v>
      </c>
      <c r="AT247" s="105"/>
      <c r="AU247" s="7">
        <v>45866</v>
      </c>
      <c r="AV247" s="4">
        <f>CovMatrix!$M$4^2*Y247
+CovMatrix!$M$5^2*AE247
+CovMatrix!$M$6^2*AJ247
+CovMatrix!$M$7^2*AN247
+CovMatrix!$M$8^2*AQ247
+CovMatrix!$M$9^2*AS247
+2*CovMatrix!$M$4*CovMatrix!$M$5*Z247
+2*CovMatrix!$M$4*CovMatrix!$M$6*AA247
+2*CovMatrix!$M$4*CovMatrix!$M$7*AB247
+2*CovMatrix!$M$4*CovMatrix!$M$8*AC247
+2*CovMatrix!$M$4*CovMatrix!$M$9*AD247
+2*CovMatrix!$M$5*CovMatrix!$M$6*AF247
+2*CovMatrix!$M$5*CovMatrix!$M$7*AG247
+2*CovMatrix!$M$5*CovMatrix!$M$8*AH247
+2*CovMatrix!$M$5*CovMatrix!$M$9*AI247
+2*CovMatrix!$M$6*CovMatrix!$M$7*AK247
+2*CovMatrix!$M$6*CovMatrix!$M$8*AL247
+2*CovMatrix!$M$6*CovMatrix!$M$9*AM247
+2*CovMatrix!$M$7*CovMatrix!$M$8*AO247
+2*CovMatrix!$M$7*CovMatrix!$M$9*AP247
+2*CovMatrix!$M$8*CovMatrix!$M$9*AR247</f>
        <v>2.3341358847695943E-4</v>
      </c>
      <c r="AW247" s="17">
        <f t="shared" si="52"/>
        <v>1.5277879056890044E-2</v>
      </c>
      <c r="AX247" s="18">
        <f>Param_VaR!$B$7*EWMA!AW247*returns_pnl[[#This Row],[port_mv]]</f>
        <v>4782.2616986917164</v>
      </c>
      <c r="AY247" s="18">
        <f>returns_pnl[[#This Row],[daily_pnl_usd]]</f>
        <v>1571.5</v>
      </c>
    </row>
    <row r="248" spans="1:51" x14ac:dyDescent="0.35">
      <c r="A248" s="7">
        <f>returns_pnl[[#This Row],[price_date]]</f>
        <v>45867</v>
      </c>
      <c r="B248" s="24">
        <f>returns_pnl[[#This Row],[portfolio_simple_return]]</f>
        <v>-2.7615740000000001E-3</v>
      </c>
      <c r="C248" s="4">
        <f t="shared" si="53"/>
        <v>1.5872288665798404E-4</v>
      </c>
      <c r="D248" s="17">
        <f t="shared" si="50"/>
        <v>1.259852716225131E-2</v>
      </c>
      <c r="E248" s="17">
        <f t="shared" si="51"/>
        <v>0.19999541854205555</v>
      </c>
      <c r="F248" s="25">
        <f>Rolling_Vol!D248</f>
        <v>0.20895447446605886</v>
      </c>
      <c r="Q248" s="7">
        <v>45867</v>
      </c>
      <c r="R248" s="25">
        <v>2.1766671000000001E-2</v>
      </c>
      <c r="S248" s="17">
        <v>1.0601427E-2</v>
      </c>
      <c r="T248" s="17">
        <v>-7.0798739999999999E-3</v>
      </c>
      <c r="U248" s="17">
        <v>-5.5883480999999999E-2</v>
      </c>
      <c r="V248" s="17">
        <v>5.6646029999999998E-3</v>
      </c>
      <c r="W248" s="17">
        <v>-1.175908E-2</v>
      </c>
      <c r="X248" s="32"/>
      <c r="Y248" s="33">
        <f t="shared" si="54"/>
        <v>8.577617211960681E-4</v>
      </c>
      <c r="Z248" s="33">
        <f t="shared" si="55"/>
        <v>3.1031093705134998E-4</v>
      </c>
      <c r="AA248" s="33">
        <f t="shared" si="56"/>
        <v>1.061122261963312E-4</v>
      </c>
      <c r="AB248" s="33">
        <f t="shared" si="57"/>
        <v>2.1090389137116928E-5</v>
      </c>
      <c r="AC248" s="33">
        <f t="shared" si="58"/>
        <v>3.1314970063976206E-4</v>
      </c>
      <c r="AD248" s="33">
        <f t="shared" si="59"/>
        <v>3.1341259737551125E-5</v>
      </c>
      <c r="AE248" s="33">
        <f t="shared" si="60"/>
        <v>3.9272869834256629E-4</v>
      </c>
      <c r="AF248" s="33">
        <f t="shared" si="61"/>
        <v>7.2597991616649751E-5</v>
      </c>
      <c r="AG248" s="33">
        <f t="shared" si="62"/>
        <v>-2.1915259965822763E-5</v>
      </c>
      <c r="AH248" s="33">
        <f t="shared" si="63"/>
        <v>2.1116037993726901E-4</v>
      </c>
      <c r="AI248" s="33">
        <f t="shared" si="64"/>
        <v>7.0540358290961691E-5</v>
      </c>
      <c r="AJ248" s="33">
        <f t="shared" si="65"/>
        <v>2.3438602381221219E-4</v>
      </c>
      <c r="AK248" s="33">
        <f t="shared" si="66"/>
        <v>6.5156537798986616E-5</v>
      </c>
      <c r="AL248" s="33">
        <f t="shared" si="67"/>
        <v>1.4602113141422326E-4</v>
      </c>
      <c r="AM248" s="33">
        <f t="shared" si="68"/>
        <v>9.0718377225629851E-5</v>
      </c>
      <c r="AN248" s="33">
        <f t="shared" si="69"/>
        <v>3.4675071083095806E-4</v>
      </c>
      <c r="AO248" s="33">
        <f t="shared" si="70"/>
        <v>5.6764360494550485E-5</v>
      </c>
      <c r="AP248" s="33">
        <f t="shared" si="71"/>
        <v>5.9134089339663936E-5</v>
      </c>
      <c r="AQ248" s="33">
        <f t="shared" si="72"/>
        <v>7.1903155786377511E-4</v>
      </c>
      <c r="AR248" s="33">
        <f t="shared" si="73"/>
        <v>2.019835675451826E-5</v>
      </c>
      <c r="AS248" s="55">
        <f>$G$2*AS247+(1-$G$2)*W247*W247</f>
        <v>1.4453532614021637E-4</v>
      </c>
      <c r="AT248" s="105"/>
      <c r="AU248" s="7">
        <v>45867</v>
      </c>
      <c r="AV248" s="4">
        <f>CovMatrix!$M$4^2*Y248
+CovMatrix!$M$5^2*AE248
+CovMatrix!$M$6^2*AJ248
+CovMatrix!$M$7^2*AN248
+CovMatrix!$M$8^2*AQ248
+CovMatrix!$M$9^2*AS248
+2*CovMatrix!$M$4*CovMatrix!$M$5*Z248
+2*CovMatrix!$M$4*CovMatrix!$M$6*AA248
+2*CovMatrix!$M$4*CovMatrix!$M$7*AB248
+2*CovMatrix!$M$4*CovMatrix!$M$8*AC248
+2*CovMatrix!$M$4*CovMatrix!$M$9*AD248
+2*CovMatrix!$M$5*CovMatrix!$M$6*AF248
+2*CovMatrix!$M$5*CovMatrix!$M$7*AG248
+2*CovMatrix!$M$5*CovMatrix!$M$8*AH248
+2*CovMatrix!$M$5*CovMatrix!$M$9*AI248
+2*CovMatrix!$M$6*CovMatrix!$M$7*AK248
+2*CovMatrix!$M$6*CovMatrix!$M$8*AL248
+2*CovMatrix!$M$6*CovMatrix!$M$9*AM248
+2*CovMatrix!$M$7*CovMatrix!$M$8*AO248
+2*CovMatrix!$M$7*CovMatrix!$M$9*AP248
+2*CovMatrix!$M$8*CovMatrix!$M$9*AR248</f>
        <v>2.3942691231924917E-4</v>
      </c>
      <c r="AW248" s="17">
        <f t="shared" si="52"/>
        <v>1.5473426004581183E-2</v>
      </c>
      <c r="AX248" s="18">
        <f>Param_VaR!$B$7*EWMA!AW248*returns_pnl[[#This Row],[port_mv]]</f>
        <v>4830.0959421151274</v>
      </c>
      <c r="AY248" s="18">
        <f>returns_pnl[[#This Row],[daily_pnl_usd]]</f>
        <v>-371.58</v>
      </c>
    </row>
    <row r="249" spans="1:51" x14ac:dyDescent="0.35">
      <c r="A249" s="7">
        <f>returns_pnl[[#This Row],[price_date]]</f>
        <v>45868</v>
      </c>
      <c r="B249" s="24">
        <f>returns_pnl[[#This Row],[portfolio_simple_return]]</f>
        <v>1.3779557E-2</v>
      </c>
      <c r="C249" s="4">
        <f t="shared" si="53"/>
        <v>1.4965709091595357E-4</v>
      </c>
      <c r="D249" s="17">
        <f t="shared" si="50"/>
        <v>1.2233441499265592E-2</v>
      </c>
      <c r="E249" s="17">
        <f t="shared" si="51"/>
        <v>0.19419986331308348</v>
      </c>
      <c r="F249" s="25">
        <f>Rolling_Vol!D249</f>
        <v>0.20464496385556327</v>
      </c>
      <c r="Q249" s="7">
        <v>45868</v>
      </c>
      <c r="R249" s="25">
        <v>1.1665915000000001E-2</v>
      </c>
      <c r="S249" s="17">
        <v>1.7483693000000002E-2</v>
      </c>
      <c r="T249" s="17">
        <v>-1.6626694000000001E-2</v>
      </c>
      <c r="U249" s="17">
        <v>-3.7617140000000002E-3</v>
      </c>
      <c r="V249" s="17">
        <v>7.0736179999999996E-2</v>
      </c>
      <c r="W249" s="17">
        <v>-1.081727E-3</v>
      </c>
      <c r="X249" s="32"/>
      <c r="Y249" s="33">
        <f t="shared" si="54"/>
        <v>8.3472329590963837E-4</v>
      </c>
      <c r="Z249" s="33">
        <f t="shared" si="55"/>
        <v>3.0553774724663998E-4</v>
      </c>
      <c r="AA249" s="33">
        <f t="shared" si="56"/>
        <v>9.0499175339784076E-5</v>
      </c>
      <c r="AB249" s="33">
        <f t="shared" si="57"/>
        <v>-5.3158874926815224E-5</v>
      </c>
      <c r="AC249" s="33">
        <f t="shared" si="58"/>
        <v>3.0175869159217313E-4</v>
      </c>
      <c r="AD249" s="33">
        <f t="shared" si="59"/>
        <v>1.4103422615937241E-5</v>
      </c>
      <c r="AE249" s="33">
        <f t="shared" si="60"/>
        <v>3.7590839170819208E-4</v>
      </c>
      <c r="AF249" s="33">
        <f t="shared" si="61"/>
        <v>6.3738706076838875E-5</v>
      </c>
      <c r="AG249" s="33">
        <f t="shared" si="62"/>
        <v>-5.6147023027516644E-5</v>
      </c>
      <c r="AH249" s="33">
        <f t="shared" si="63"/>
        <v>2.0209392965234174E-4</v>
      </c>
      <c r="AI249" s="33">
        <f t="shared" si="64"/>
        <v>5.8828155101074386E-5</v>
      </c>
      <c r="AJ249" s="33">
        <f t="shared" si="65"/>
        <v>2.2333033933483201E-4</v>
      </c>
      <c r="AK249" s="33">
        <f t="shared" si="66"/>
        <v>8.4986025780731068E-5</v>
      </c>
      <c r="AL249" s="33">
        <f t="shared" si="67"/>
        <v>1.3485358299936853E-4</v>
      </c>
      <c r="AM249" s="33">
        <f t="shared" si="68"/>
        <v>9.0270442877447255E-5</v>
      </c>
      <c r="AN249" s="33">
        <f t="shared" si="69"/>
        <v>5.1332347510174244E-4</v>
      </c>
      <c r="AO249" s="33">
        <f t="shared" si="70"/>
        <v>3.4365034817494862E-5</v>
      </c>
      <c r="AP249" s="33">
        <f t="shared" si="71"/>
        <v>9.5014343404732936E-5</v>
      </c>
      <c r="AQ249" s="33">
        <f t="shared" si="72"/>
        <v>6.7781492802080506E-4</v>
      </c>
      <c r="AR249" s="33">
        <f t="shared" si="73"/>
        <v>1.4989824158532759E-5</v>
      </c>
      <c r="AS249" s="55">
        <f>$G$2*AS248+(1-$G$2)*W248*W248</f>
        <v>1.4415976431858738E-4</v>
      </c>
      <c r="AT249" s="105"/>
      <c r="AU249" s="7">
        <v>45868</v>
      </c>
      <c r="AV249" s="4">
        <f>CovMatrix!$M$4^2*Y249
+CovMatrix!$M$5^2*AE249
+CovMatrix!$M$6^2*AJ249
+CovMatrix!$M$7^2*AN249
+CovMatrix!$M$8^2*AQ249
+CovMatrix!$M$9^2*AS249
+2*CovMatrix!$M$4*CovMatrix!$M$5*Z249
+2*CovMatrix!$M$4*CovMatrix!$M$6*AA249
+2*CovMatrix!$M$4*CovMatrix!$M$7*AB249
+2*CovMatrix!$M$4*CovMatrix!$M$8*AC249
+2*CovMatrix!$M$4*CovMatrix!$M$9*AD249
+2*CovMatrix!$M$5*CovMatrix!$M$6*AF249
+2*CovMatrix!$M$5*CovMatrix!$M$7*AG249
+2*CovMatrix!$M$5*CovMatrix!$M$8*AH249
+2*CovMatrix!$M$5*CovMatrix!$M$9*AI249
+2*CovMatrix!$M$6*CovMatrix!$M$7*AK249
+2*CovMatrix!$M$6*CovMatrix!$M$8*AL249
+2*CovMatrix!$M$6*CovMatrix!$M$9*AM249
+2*CovMatrix!$M$7*CovMatrix!$M$8*AO249
+2*CovMatrix!$M$7*CovMatrix!$M$9*AP249
+2*CovMatrix!$M$8*CovMatrix!$M$9*AR249</f>
        <v>2.2520025823572409E-4</v>
      </c>
      <c r="AW249" s="17">
        <f t="shared" si="52"/>
        <v>1.5006673789875092E-2</v>
      </c>
      <c r="AX249" s="18">
        <f>Param_VaR!$B$7*EWMA!AW249*returns_pnl[[#This Row],[port_mv]]</f>
        <v>4748.9461646932295</v>
      </c>
      <c r="AY249" s="18">
        <f>returns_pnl[[#This Row],[daily_pnl_usd]]</f>
        <v>1848.97</v>
      </c>
    </row>
    <row r="250" spans="1:51" x14ac:dyDescent="0.35">
      <c r="A250" s="7">
        <f>returns_pnl[[#This Row],[price_date]]</f>
        <v>45869</v>
      </c>
      <c r="B250" s="24">
        <f>returns_pnl[[#This Row],[portfolio_simple_return]]</f>
        <v>-2.0513400000000001E-2</v>
      </c>
      <c r="C250" s="4">
        <f t="shared" si="53"/>
        <v>1.5207023692797127E-4</v>
      </c>
      <c r="D250" s="17">
        <f t="shared" si="50"/>
        <v>1.2331676160521377E-2</v>
      </c>
      <c r="E250" s="17">
        <f t="shared" si="51"/>
        <v>0.19575929021594035</v>
      </c>
      <c r="F250" s="25">
        <f>Rolling_Vol!D250</f>
        <v>0.21043873689357132</v>
      </c>
      <c r="Q250" s="7">
        <v>45869</v>
      </c>
      <c r="R250" s="25">
        <v>-1.7826305000000001E-2</v>
      </c>
      <c r="S250" s="17">
        <v>-2.9475910000000001E-2</v>
      </c>
      <c r="T250" s="17">
        <v>-1.3513068E-2</v>
      </c>
      <c r="U250" s="17">
        <v>-2.6326176E-2</v>
      </c>
      <c r="V250" s="17">
        <v>-1.6760460000000001E-2</v>
      </c>
      <c r="W250" s="17">
        <v>-1.5502551E-2</v>
      </c>
      <c r="X250" s="32"/>
      <c r="Y250" s="33">
        <f t="shared" si="54"/>
        <v>7.9280551252229354E-4</v>
      </c>
      <c r="Z250" s="33">
        <f t="shared" si="55"/>
        <v>2.9944327899728728E-4</v>
      </c>
      <c r="AA250" s="33">
        <f t="shared" si="56"/>
        <v>7.3431288883296403E-5</v>
      </c>
      <c r="AB250" s="33">
        <f t="shared" si="57"/>
        <v>-5.2602372577904911E-5</v>
      </c>
      <c r="AC250" s="33">
        <f t="shared" si="58"/>
        <v>3.331653058949248E-4</v>
      </c>
      <c r="AD250" s="33">
        <f t="shared" si="59"/>
        <v>1.2500057144868704E-5</v>
      </c>
      <c r="AE250" s="33">
        <f t="shared" si="60"/>
        <v>3.7169465946079548E-4</v>
      </c>
      <c r="AF250" s="33">
        <f t="shared" si="61"/>
        <v>4.2472622902172004E-5</v>
      </c>
      <c r="AG250" s="33">
        <f t="shared" si="62"/>
        <v>-5.6724320809653766E-5</v>
      </c>
      <c r="AH250" s="33">
        <f t="shared" si="63"/>
        <v>2.6417207317996569E-4</v>
      </c>
      <c r="AI250" s="33">
        <f t="shared" si="64"/>
        <v>5.416371082834126E-5</v>
      </c>
      <c r="AJ250" s="33">
        <f t="shared" si="65"/>
        <v>2.2651733617692026E-4</v>
      </c>
      <c r="AK250" s="33">
        <f t="shared" si="66"/>
        <v>8.3639556289498166E-5</v>
      </c>
      <c r="AL250" s="33">
        <f t="shared" si="67"/>
        <v>5.619583884407115E-5</v>
      </c>
      <c r="AM250" s="33">
        <f t="shared" si="68"/>
        <v>8.5933348934032701E-5</v>
      </c>
      <c r="AN250" s="33">
        <f t="shared" si="69"/>
        <v>4.8337309612870563E-4</v>
      </c>
      <c r="AO250" s="33">
        <f t="shared" si="70"/>
        <v>1.6337776011693956E-5</v>
      </c>
      <c r="AP250" s="33">
        <f t="shared" si="71"/>
        <v>8.9557631656453634E-5</v>
      </c>
      <c r="AQ250" s="33">
        <f t="shared" si="72"/>
        <v>9.3736246199910083E-4</v>
      </c>
      <c r="AR250" s="33">
        <f t="shared" si="73"/>
        <v>9.4994005620491891E-6</v>
      </c>
      <c r="AS250" s="55">
        <f>$G$2*AS249+(1-$G$2)*W249*W249</f>
        <v>1.3558038645762388E-4</v>
      </c>
      <c r="AT250" s="105"/>
      <c r="AU250" s="7">
        <v>45869</v>
      </c>
      <c r="AV250" s="4">
        <f>CovMatrix!$M$4^2*Y250
+CovMatrix!$M$5^2*AE250
+CovMatrix!$M$6^2*AJ250
+CovMatrix!$M$7^2*AN250
+CovMatrix!$M$8^2*AQ250
+CovMatrix!$M$9^2*AS250
+2*CovMatrix!$M$4*CovMatrix!$M$5*Z250
+2*CovMatrix!$M$4*CovMatrix!$M$6*AA250
+2*CovMatrix!$M$4*CovMatrix!$M$7*AB250
+2*CovMatrix!$M$4*CovMatrix!$M$8*AC250
+2*CovMatrix!$M$4*CovMatrix!$M$9*AD250
+2*CovMatrix!$M$5*CovMatrix!$M$6*AF250
+2*CovMatrix!$M$5*CovMatrix!$M$7*AG250
+2*CovMatrix!$M$5*CovMatrix!$M$8*AH250
+2*CovMatrix!$M$5*CovMatrix!$M$9*AI250
+2*CovMatrix!$M$6*CovMatrix!$M$7*AK250
+2*CovMatrix!$M$6*CovMatrix!$M$8*AL250
+2*CovMatrix!$M$6*CovMatrix!$M$9*AM250
+2*CovMatrix!$M$7*CovMatrix!$M$8*AO250
+2*CovMatrix!$M$7*CovMatrix!$M$9*AP250
+2*CovMatrix!$M$8*CovMatrix!$M$9*AR250</f>
        <v>2.3616782582478791E-4</v>
      </c>
      <c r="AW250" s="17">
        <f t="shared" si="52"/>
        <v>1.5367752790333006E-2</v>
      </c>
      <c r="AX250" s="18">
        <f>Param_VaR!$B$7*EWMA!AW250*returns_pnl[[#This Row],[port_mv]]</f>
        <v>4763.4506341586784</v>
      </c>
      <c r="AY250" s="18">
        <f>returns_pnl[[#This Row],[daily_pnl_usd]]</f>
        <v>-2790.46</v>
      </c>
    </row>
    <row r="251" spans="1:51" x14ac:dyDescent="0.35">
      <c r="A251" s="7">
        <f>returns_pnl[[#This Row],[price_date]]</f>
        <v>45870</v>
      </c>
      <c r="B251" s="24">
        <f>returns_pnl[[#This Row],[portfolio_simple_return]]</f>
        <v>-2.2467323000000001E-2</v>
      </c>
      <c r="C251" s="4">
        <f t="shared" si="53"/>
        <v>1.68193997485893E-4</v>
      </c>
      <c r="D251" s="17">
        <f t="shared" si="50"/>
        <v>1.2968962853131047E-2</v>
      </c>
      <c r="E251" s="17">
        <f t="shared" si="51"/>
        <v>0.20587590283091667</v>
      </c>
      <c r="F251" s="25">
        <f>Rolling_Vol!D251</f>
        <v>0.21358749958225054</v>
      </c>
      <c r="Q251" s="7">
        <v>45870</v>
      </c>
      <c r="R251" s="25">
        <v>-2.6147126999999999E-2</v>
      </c>
      <c r="S251" s="17">
        <v>-1.7228463999999999E-2</v>
      </c>
      <c r="T251" s="17">
        <v>-1.6838729E-2</v>
      </c>
      <c r="U251" s="17">
        <v>3.0078236000000001E-2</v>
      </c>
      <c r="V251" s="17">
        <v>-7.3659325999999997E-2</v>
      </c>
      <c r="W251" s="17">
        <v>-1.7714997E-2</v>
      </c>
      <c r="X251" s="32"/>
      <c r="Y251" s="33">
        <f t="shared" si="54"/>
        <v>7.6430381076813734E-4</v>
      </c>
      <c r="Z251" s="33">
        <f t="shared" si="55"/>
        <v>3.1300347596620304E-4</v>
      </c>
      <c r="AA251" s="33">
        <f t="shared" si="56"/>
        <v>8.3478695849523025E-5</v>
      </c>
      <c r="AB251" s="33">
        <f t="shared" si="57"/>
        <v>-2.1288323651649789E-5</v>
      </c>
      <c r="AC251" s="33">
        <f t="shared" si="58"/>
        <v>3.3110201185524731E-4</v>
      </c>
      <c r="AD251" s="33">
        <f t="shared" si="59"/>
        <v>2.8331245860419897E-5</v>
      </c>
      <c r="AE251" s="33">
        <f t="shared" si="60"/>
        <v>4.0152273611283374E-4</v>
      </c>
      <c r="AF251" s="33">
        <f t="shared" si="61"/>
        <v>6.382286409955451E-5</v>
      </c>
      <c r="AG251" s="33">
        <f t="shared" si="62"/>
        <v>-6.7615818958648925E-6</v>
      </c>
      <c r="AH251" s="33">
        <f t="shared" si="63"/>
        <v>2.7796353742028378E-4</v>
      </c>
      <c r="AI251" s="33">
        <f t="shared" si="64"/>
        <v>7.8330996061425401E-5</v>
      </c>
      <c r="AJ251" s="33">
        <f t="shared" si="65"/>
        <v>2.2388247641266248E-4</v>
      </c>
      <c r="AK251" s="33">
        <f t="shared" si="66"/>
        <v>9.9966027300206364E-5</v>
      </c>
      <c r="AL251" s="33">
        <f t="shared" si="67"/>
        <v>6.6413202654903684E-5</v>
      </c>
      <c r="AM251" s="33">
        <f t="shared" si="68"/>
        <v>9.3346569548178826E-5</v>
      </c>
      <c r="AN251" s="33">
        <f t="shared" si="69"/>
        <v>4.9595476292796186E-4</v>
      </c>
      <c r="AO251" s="33">
        <f t="shared" si="70"/>
        <v>4.1831838639049942E-5</v>
      </c>
      <c r="AP251" s="33">
        <f t="shared" si="71"/>
        <v>1.0867154692156499E-4</v>
      </c>
      <c r="AQ251" s="33">
        <f t="shared" si="72"/>
        <v>8.9797549544385073E-4</v>
      </c>
      <c r="AR251" s="33">
        <f t="shared" si="73"/>
        <v>2.4519229684333852E-5</v>
      </c>
      <c r="AS251" s="55">
        <f>$G$2*AS250+(1-$G$2)*W250*W250</f>
        <v>1.4186530852062251E-4</v>
      </c>
      <c r="AT251" s="105"/>
      <c r="AU251" s="7">
        <v>45870</v>
      </c>
      <c r="AV251" s="4">
        <f>CovMatrix!$M$4^2*Y251
+CovMatrix!$M$5^2*AE251
+CovMatrix!$M$6^2*AJ251
+CovMatrix!$M$7^2*AN251
+CovMatrix!$M$8^2*AQ251
+CovMatrix!$M$9^2*AS251
+2*CovMatrix!$M$4*CovMatrix!$M$5*Z251
+2*CovMatrix!$M$4*CovMatrix!$M$6*AA251
+2*CovMatrix!$M$4*CovMatrix!$M$7*AB251
+2*CovMatrix!$M$4*CovMatrix!$M$8*AC251
+2*CovMatrix!$M$4*CovMatrix!$M$9*AD251
+2*CovMatrix!$M$5*CovMatrix!$M$6*AF251
+2*CovMatrix!$M$5*CovMatrix!$M$7*AG251
+2*CovMatrix!$M$5*CovMatrix!$M$8*AH251
+2*CovMatrix!$M$5*CovMatrix!$M$9*AI251
+2*CovMatrix!$M$6*CovMatrix!$M$7*AK251
+2*CovMatrix!$M$6*CovMatrix!$M$8*AL251
+2*CovMatrix!$M$6*CovMatrix!$M$9*AM251
+2*CovMatrix!$M$7*CovMatrix!$M$8*AO251
+2*CovMatrix!$M$7*CovMatrix!$M$9*AP251
+2*CovMatrix!$M$8*CovMatrix!$M$9*AR251</f>
        <v>2.4623053585573999E-4</v>
      </c>
      <c r="AW251" s="17">
        <f t="shared" si="52"/>
        <v>1.5691734635015341E-2</v>
      </c>
      <c r="AX251" s="18">
        <f>Param_VaR!$B$7*EWMA!AW251*returns_pnl[[#This Row],[port_mv]]</f>
        <v>4754.5951414060564</v>
      </c>
      <c r="AY251" s="18">
        <f>returns_pnl[[#This Row],[daily_pnl_usd]]</f>
        <v>-2993.56</v>
      </c>
    </row>
    <row r="252" spans="1:51" x14ac:dyDescent="0.35">
      <c r="A252" s="7">
        <f>returns_pnl[[#This Row],[price_date]]</f>
        <v>45873</v>
      </c>
      <c r="B252" s="24">
        <f>returns_pnl[[#This Row],[portfolio_simple_return]]</f>
        <v>2.1608780000000001E-2</v>
      </c>
      <c r="C252" s="4">
        <f t="shared" si="53"/>
        <v>1.8838919380391919E-4</v>
      </c>
      <c r="D252" s="17">
        <f t="shared" si="50"/>
        <v>1.3725494300895659E-2</v>
      </c>
      <c r="E252" s="17">
        <f t="shared" si="51"/>
        <v>0.21788546724962554</v>
      </c>
      <c r="F252" s="25">
        <f>Rolling_Vol!D252</f>
        <v>0.21639664695486488</v>
      </c>
      <c r="Q252" s="7">
        <v>45873</v>
      </c>
      <c r="R252" s="25">
        <v>2.9586488000000001E-2</v>
      </c>
      <c r="S252" s="17">
        <v>3.1457870999999998E-2</v>
      </c>
      <c r="T252" s="17">
        <v>1.4680396E-2</v>
      </c>
      <c r="U252" s="17">
        <v>8.7494919999999993E-3</v>
      </c>
      <c r="V252" s="17">
        <v>2.7938213999999999E-2</v>
      </c>
      <c r="W252" s="17">
        <v>8.2510680000000003E-3</v>
      </c>
      <c r="X252" s="32"/>
      <c r="Y252" s="33">
        <f t="shared" si="54"/>
        <v>7.5946591714329682E-4</v>
      </c>
      <c r="Z252" s="33">
        <f t="shared" si="55"/>
        <v>3.2125175758160654E-4</v>
      </c>
      <c r="AA252" s="33">
        <f t="shared" si="56"/>
        <v>1.0488703723944665E-4</v>
      </c>
      <c r="AB252" s="33">
        <f t="shared" si="57"/>
        <v>-6.7198591630229158E-5</v>
      </c>
      <c r="AC252" s="33">
        <f t="shared" si="58"/>
        <v>4.2679467624331664E-4</v>
      </c>
      <c r="AD252" s="33">
        <f t="shared" si="59"/>
        <v>5.442314769061186E-5</v>
      </c>
      <c r="AE252" s="33">
        <f t="shared" si="60"/>
        <v>3.9524057025402146E-4</v>
      </c>
      <c r="AF252" s="33">
        <f t="shared" si="61"/>
        <v>7.7399818436516606E-5</v>
      </c>
      <c r="AG252" s="33">
        <f t="shared" si="62"/>
        <v>-3.7447995348683265E-5</v>
      </c>
      <c r="AH252" s="33">
        <f t="shared" si="63"/>
        <v>3.3742794795038264E-4</v>
      </c>
      <c r="AI252" s="33">
        <f t="shared" si="64"/>
        <v>9.1943267582216364E-5</v>
      </c>
      <c r="AJ252" s="33">
        <f t="shared" si="65"/>
        <v>2.2746209548802921E-4</v>
      </c>
      <c r="AK252" s="33">
        <f t="shared" si="66"/>
        <v>6.3579309774071299E-5</v>
      </c>
      <c r="AL252" s="33">
        <f t="shared" si="67"/>
        <v>1.3684817622580875E-4</v>
      </c>
      <c r="AM252" s="33">
        <f t="shared" si="68"/>
        <v>1.0564365739841689E-4</v>
      </c>
      <c r="AN252" s="33">
        <f t="shared" si="69"/>
        <v>5.2047949400458595E-4</v>
      </c>
      <c r="AO252" s="33">
        <f t="shared" si="70"/>
        <v>-9.3610627141029341E-5</v>
      </c>
      <c r="AP252" s="33">
        <f t="shared" si="71"/>
        <v>7.0181102475953543E-5</v>
      </c>
      <c r="AQ252" s="33">
        <f t="shared" si="72"/>
        <v>1.1696387441236765E-3</v>
      </c>
      <c r="AR252" s="33">
        <f t="shared" si="73"/>
        <v>1.013405602499952E-4</v>
      </c>
      <c r="AS252" s="55">
        <f>$G$2*AS251+(1-$G$2)*W251*W251</f>
        <v>1.5218265713198571E-4</v>
      </c>
      <c r="AT252" s="105"/>
      <c r="AU252" s="7">
        <v>45873</v>
      </c>
      <c r="AV252" s="4">
        <f>CovMatrix!$M$4^2*Y252
+CovMatrix!$M$5^2*AE252
+CovMatrix!$M$6^2*AJ252
+CovMatrix!$M$7^2*AN252
+CovMatrix!$M$8^2*AQ252
+CovMatrix!$M$9^2*AS252
+2*CovMatrix!$M$4*CovMatrix!$M$5*Z252
+2*CovMatrix!$M$4*CovMatrix!$M$6*AA252
+2*CovMatrix!$M$4*CovMatrix!$M$7*AB252
+2*CovMatrix!$M$4*CovMatrix!$M$8*AC252
+2*CovMatrix!$M$4*CovMatrix!$M$9*AD252
+2*CovMatrix!$M$5*CovMatrix!$M$6*AF252
+2*CovMatrix!$M$5*CovMatrix!$M$7*AG252
+2*CovMatrix!$M$5*CovMatrix!$M$8*AH252
+2*CovMatrix!$M$5*CovMatrix!$M$9*AI252
+2*CovMatrix!$M$6*CovMatrix!$M$7*AK252
+2*CovMatrix!$M$6*CovMatrix!$M$8*AL252
+2*CovMatrix!$M$6*CovMatrix!$M$9*AM252
+2*CovMatrix!$M$7*CovMatrix!$M$8*AO252
+2*CovMatrix!$M$7*CovMatrix!$M$9*AP252
+2*CovMatrix!$M$8*CovMatrix!$M$9*AR252</f>
        <v>2.7629491854179678E-4</v>
      </c>
      <c r="AW252" s="17">
        <f t="shared" si="52"/>
        <v>1.6622121361059689E-2</v>
      </c>
      <c r="AX252" s="18">
        <f>Param_VaR!$B$7*EWMA!AW252*returns_pnl[[#This Row],[port_mv]]</f>
        <v>5145.3349600264819</v>
      </c>
      <c r="AY252" s="18">
        <f>returns_pnl[[#This Row],[daily_pnl_usd]]</f>
        <v>2814.48</v>
      </c>
    </row>
    <row r="253" spans="1:51" x14ac:dyDescent="0.35">
      <c r="A253" s="7">
        <f>returns_pnl[[#This Row],[price_date]]</f>
        <v>45874</v>
      </c>
      <c r="B253" s="24">
        <f>returns_pnl[[#This Row],[portfolio_simple_return]]</f>
        <v>-9.8833970000000004E-3</v>
      </c>
      <c r="C253" s="4">
        <f t="shared" si="53"/>
        <v>2.0510220456098808E-4</v>
      </c>
      <c r="D253" s="17">
        <f t="shared" si="50"/>
        <v>1.4321389756618876E-2</v>
      </c>
      <c r="E253" s="17">
        <f t="shared" si="51"/>
        <v>0.22734501434904833</v>
      </c>
      <c r="F253" s="25">
        <f>Rolling_Vol!D253</f>
        <v>0.21793051954764528</v>
      </c>
      <c r="Q253" s="7">
        <v>45874</v>
      </c>
      <c r="R253" s="25">
        <v>-1.3972169E-2</v>
      </c>
      <c r="S253" s="17">
        <v>-1.6088943000000001E-2</v>
      </c>
      <c r="T253" s="17">
        <v>-6.5306940000000001E-3</v>
      </c>
      <c r="U253" s="17">
        <v>-3.9661899999999996E-3</v>
      </c>
      <c r="V253" s="17">
        <v>1.306677E-3</v>
      </c>
      <c r="W253" s="17">
        <v>-1.3795119E-2</v>
      </c>
      <c r="X253" s="32"/>
      <c r="Y253" s="33">
        <f t="shared" si="54"/>
        <v>7.6641957844514775E-4</v>
      </c>
      <c r="Z253" s="33">
        <f t="shared" si="55"/>
        <v>3.5782032749753307E-4</v>
      </c>
      <c r="AA253" s="33">
        <f t="shared" si="56"/>
        <v>1.2465429661043476E-4</v>
      </c>
      <c r="AB253" s="33">
        <f t="shared" si="57"/>
        <v>-4.763467172856963E-5</v>
      </c>
      <c r="AC253" s="33">
        <f t="shared" si="58"/>
        <v>4.5078261366386359E-4</v>
      </c>
      <c r="AD253" s="33">
        <f t="shared" si="59"/>
        <v>6.5804966291326206E-5</v>
      </c>
      <c r="AE253" s="33">
        <f t="shared" si="60"/>
        <v>4.3090199490993864E-4</v>
      </c>
      <c r="AF253" s="33">
        <f t="shared" si="61"/>
        <v>1.004646695461406E-4</v>
      </c>
      <c r="AG253" s="33">
        <f t="shared" si="62"/>
        <v>-1.8686692188670331E-5</v>
      </c>
      <c r="AH253" s="33">
        <f t="shared" si="63"/>
        <v>3.6991487499230338E-4</v>
      </c>
      <c r="AI253" s="33">
        <f t="shared" si="64"/>
        <v>1.0200033349265707E-4</v>
      </c>
      <c r="AJ253" s="33">
        <f t="shared" si="65"/>
        <v>2.267452113617564E-4</v>
      </c>
      <c r="AK253" s="33">
        <f t="shared" si="66"/>
        <v>6.7471311629156946E-5</v>
      </c>
      <c r="AL253" s="33">
        <f t="shared" si="67"/>
        <v>1.5324592835542488E-4</v>
      </c>
      <c r="AM253" s="33">
        <f t="shared" si="68"/>
        <v>1.0657277469428756E-4</v>
      </c>
      <c r="AN253" s="33">
        <f t="shared" si="69"/>
        <v>4.9384394097979451E-4</v>
      </c>
      <c r="AO253" s="33">
        <f t="shared" si="70"/>
        <v>-7.3327278719330274E-5</v>
      </c>
      <c r="AP253" s="33">
        <f t="shared" si="71"/>
        <v>7.0301795534843692E-5</v>
      </c>
      <c r="AQ253" s="33">
        <f t="shared" si="72"/>
        <v>1.1462930475668437E-3</v>
      </c>
      <c r="AR253" s="33">
        <f t="shared" si="73"/>
        <v>1.0909133284574861E-4</v>
      </c>
      <c r="AS253" s="55">
        <f>$G$2*AS252+(1-$G$2)*W252*W252</f>
        <v>1.47136505092504E-4</v>
      </c>
      <c r="AT253" s="105"/>
      <c r="AU253" s="7">
        <v>45874</v>
      </c>
      <c r="AV253" s="4">
        <f>CovMatrix!$M$4^2*Y253
+CovMatrix!$M$5^2*AE253
+CovMatrix!$M$6^2*AJ253
+CovMatrix!$M$7^2*AN253
+CovMatrix!$M$8^2*AQ253
+CovMatrix!$M$9^2*AS253
+2*CovMatrix!$M$4*CovMatrix!$M$5*Z253
+2*CovMatrix!$M$4*CovMatrix!$M$6*AA253
+2*CovMatrix!$M$4*CovMatrix!$M$7*AB253
+2*CovMatrix!$M$4*CovMatrix!$M$8*AC253
+2*CovMatrix!$M$4*CovMatrix!$M$9*AD253
+2*CovMatrix!$M$5*CovMatrix!$M$6*AF253
+2*CovMatrix!$M$5*CovMatrix!$M$7*AG253
+2*CovMatrix!$M$5*CovMatrix!$M$8*AH253
+2*CovMatrix!$M$5*CovMatrix!$M$9*AI253
+2*CovMatrix!$M$6*CovMatrix!$M$7*AK253
+2*CovMatrix!$M$6*CovMatrix!$M$8*AL253
+2*CovMatrix!$M$6*CovMatrix!$M$9*AM253
+2*CovMatrix!$M$7*CovMatrix!$M$8*AO253
+2*CovMatrix!$M$7*CovMatrix!$M$9*AP253
+2*CovMatrix!$M$8*CovMatrix!$M$9*AR253</f>
        <v>2.9343415902830005E-4</v>
      </c>
      <c r="AW253" s="17">
        <f t="shared" si="52"/>
        <v>1.7129919994801495E-2</v>
      </c>
      <c r="AX253" s="18">
        <f>Param_VaR!$B$7*EWMA!AW253*returns_pnl[[#This Row],[port_mv]]</f>
        <v>5250.1157862511463</v>
      </c>
      <c r="AY253" s="18">
        <f>returns_pnl[[#This Row],[daily_pnl_usd]]</f>
        <v>-1315.1</v>
      </c>
    </row>
    <row r="254" spans="1:51" x14ac:dyDescent="0.35">
      <c r="A254" s="7">
        <f>returns_pnl[[#This Row],[price_date]]</f>
        <v>45875</v>
      </c>
      <c r="B254" s="24">
        <f>returns_pnl[[#This Row],[portfolio_simple_return]]</f>
        <v>-8.2577559999999998E-3</v>
      </c>
      <c r="C254" s="4">
        <f t="shared" si="53"/>
        <v>1.9865696446290534E-4</v>
      </c>
      <c r="D254" s="17">
        <f t="shared" ref="D254:D317" si="74">SQRT(C254)</f>
        <v>1.40945721631735E-2</v>
      </c>
      <c r="E254" s="17">
        <f t="shared" ref="E254:E317" si="75">D254*SQRT(252)</f>
        <v>0.22374439667766463</v>
      </c>
      <c r="F254" s="25">
        <f>Rolling_Vol!D254</f>
        <v>0.21922467597638459</v>
      </c>
      <c r="Q254" s="7">
        <v>45875</v>
      </c>
      <c r="R254" s="25">
        <v>-6.4195973000000003E-2</v>
      </c>
      <c r="S254" s="17">
        <v>2.9836479999999999E-2</v>
      </c>
      <c r="T254" s="17">
        <v>-3.7081990000000001E-3</v>
      </c>
      <c r="U254" s="17">
        <v>-2.5563025999999999E-2</v>
      </c>
      <c r="V254" s="17">
        <v>-1.7095132999999998E-2</v>
      </c>
      <c r="W254" s="17">
        <v>6.8458640000000001E-3</v>
      </c>
      <c r="X254" s="32"/>
      <c r="Y254" s="33">
        <f t="shared" si="54"/>
        <v>7.3214769413231255E-4</v>
      </c>
      <c r="Z254" s="33">
        <f t="shared" si="55"/>
        <v>3.4983895368532309E-4</v>
      </c>
      <c r="AA254" s="33">
        <f t="shared" si="56"/>
        <v>1.2264991642912582E-4</v>
      </c>
      <c r="AB254" s="33">
        <f t="shared" si="57"/>
        <v>-4.145161480688885E-5</v>
      </c>
      <c r="AC254" s="33">
        <f t="shared" si="58"/>
        <v>4.2264023013168699E-4</v>
      </c>
      <c r="AD254" s="33">
        <f t="shared" si="59"/>
        <v>7.3421532356433296E-5</v>
      </c>
      <c r="AE254" s="33">
        <f t="shared" si="60"/>
        <v>4.205791204267773E-4</v>
      </c>
      <c r="AF254" s="33">
        <f t="shared" si="61"/>
        <v>1.0074110718435868E-4</v>
      </c>
      <c r="AG254" s="33">
        <f t="shared" si="62"/>
        <v>-1.3736782367119906E-5</v>
      </c>
      <c r="AH254" s="33">
        <f t="shared" si="63"/>
        <v>3.464585993864205E-4</v>
      </c>
      <c r="AI254" s="33">
        <f t="shared" si="64"/>
        <v>1.0919724647925068E-4</v>
      </c>
      <c r="AJ254" s="33">
        <f t="shared" si="65"/>
        <v>2.1569949652734918E-4</v>
      </c>
      <c r="AK254" s="33">
        <f t="shared" si="66"/>
        <v>6.4977151325559124E-5</v>
      </c>
      <c r="AL254" s="33">
        <f t="shared" si="67"/>
        <v>1.4353916219546909E-4</v>
      </c>
      <c r="AM254" s="33">
        <f t="shared" si="68"/>
        <v>1.0558391026558546E-4</v>
      </c>
      <c r="AN254" s="33">
        <f t="shared" si="69"/>
        <v>4.651571443079728E-4</v>
      </c>
      <c r="AO254" s="33">
        <f t="shared" si="70"/>
        <v>-6.9238593751208265E-5</v>
      </c>
      <c r="AP254" s="33">
        <f t="shared" si="71"/>
        <v>6.9366531584349672E-5</v>
      </c>
      <c r="AQ254" s="33">
        <f t="shared" si="72"/>
        <v>1.0776179089997729E-3</v>
      </c>
      <c r="AR254" s="33">
        <f t="shared" si="73"/>
        <v>1.0146430699242991E-4</v>
      </c>
      <c r="AS254" s="55">
        <f>$G$2*AS253+(1-$G$2)*W253*W253</f>
        <v>1.4972663328040344E-4</v>
      </c>
      <c r="AT254" s="105"/>
      <c r="AU254" s="7">
        <v>45875</v>
      </c>
      <c r="AV254" s="4">
        <f>CovMatrix!$M$4^2*Y254
+CovMatrix!$M$5^2*AE254
+CovMatrix!$M$6^2*AJ254
+CovMatrix!$M$7^2*AN254
+CovMatrix!$M$8^2*AQ254
+CovMatrix!$M$9^2*AS254
+2*CovMatrix!$M$4*CovMatrix!$M$5*Z254
+2*CovMatrix!$M$4*CovMatrix!$M$6*AA254
+2*CovMatrix!$M$4*CovMatrix!$M$7*AB254
+2*CovMatrix!$M$4*CovMatrix!$M$8*AC254
+2*CovMatrix!$M$4*CovMatrix!$M$9*AD254
+2*CovMatrix!$M$5*CovMatrix!$M$6*AF254
+2*CovMatrix!$M$5*CovMatrix!$M$7*AG254
+2*CovMatrix!$M$5*CovMatrix!$M$8*AH254
+2*CovMatrix!$M$5*CovMatrix!$M$9*AI254
+2*CovMatrix!$M$6*CovMatrix!$M$7*AK254
+2*CovMatrix!$M$6*CovMatrix!$M$8*AL254
+2*CovMatrix!$M$6*CovMatrix!$M$9*AM254
+2*CovMatrix!$M$7*CovMatrix!$M$8*AO254
+2*CovMatrix!$M$7*CovMatrix!$M$9*AP254
+2*CovMatrix!$M$8*CovMatrix!$M$9*AR254</f>
        <v>2.8088016387542718E-4</v>
      </c>
      <c r="AW254" s="17">
        <f t="shared" ref="AW254:AW317" si="76">SQRT(AV254)</f>
        <v>1.6759479821146811E-2</v>
      </c>
      <c r="AX254" s="18">
        <f>Param_VaR!$B$7*EWMA!AW254*returns_pnl[[#This Row],[port_mv]]</f>
        <v>5094.1636710338971</v>
      </c>
      <c r="AY254" s="18">
        <f>returns_pnl[[#This Row],[daily_pnl_usd]]</f>
        <v>-1087.93</v>
      </c>
    </row>
    <row r="255" spans="1:51" x14ac:dyDescent="0.35">
      <c r="A255" s="7">
        <f>returns_pnl[[#This Row],[price_date]]</f>
        <v>45876</v>
      </c>
      <c r="B255" s="24">
        <f>returns_pnl[[#This Row],[portfolio_simple_return]]</f>
        <v>-8.4269289999999997E-3</v>
      </c>
      <c r="C255" s="4">
        <f t="shared" ref="C255:C318" si="77">C254*$G$61+(1-$G$61)*B254^2</f>
        <v>1.9082897864446317E-4</v>
      </c>
      <c r="D255" s="17">
        <f t="shared" si="74"/>
        <v>1.381408623993868E-2</v>
      </c>
      <c r="E255" s="17">
        <f t="shared" si="75"/>
        <v>0.21929182068286251</v>
      </c>
      <c r="F255" s="25">
        <f>Rolling_Vol!D255</f>
        <v>0.20090328787046988</v>
      </c>
      <c r="Q255" s="7">
        <v>45876</v>
      </c>
      <c r="R255" s="25">
        <v>5.6890633000000003E-2</v>
      </c>
      <c r="S255" s="17">
        <v>6.9281000000000004E-3</v>
      </c>
      <c r="T255" s="17">
        <v>-2.7407460000000001E-3</v>
      </c>
      <c r="U255" s="17">
        <v>-0.14136420299999999</v>
      </c>
      <c r="V255" s="17">
        <v>7.0366439999999999E-3</v>
      </c>
      <c r="W255" s="17">
        <v>-2.2517219000000002E-2</v>
      </c>
      <c r="X255" s="32"/>
      <c r="Y255" s="33">
        <f t="shared" ref="Y255:Y318" si="78">$G$2*Y254+((1-$G$2)*R254^2)</f>
        <v>9.3548620944937768E-4</v>
      </c>
      <c r="Z255" s="33">
        <f t="shared" ref="Z255:Z318" si="79">$G$2*Z254+(1-$G$2)*R254*S254</f>
        <v>2.1392570459450119E-4</v>
      </c>
      <c r="AA255" s="33">
        <f t="shared" ref="AA255:AA318" si="80">$G$2*AA254+(1-$G$2)*R254*T254</f>
        <v>1.2957400801633589E-4</v>
      </c>
      <c r="AB255" s="33">
        <f t="shared" ref="AB255:AB318" si="81">$G$2*AB254+(1-$G$2)*R254*U254</f>
        <v>5.9498081695182451E-5</v>
      </c>
      <c r="AC255" s="33">
        <f t="shared" ref="AC255:AC318" si="82">$G$2*AC254+(1-$G$2)*R254*V254</f>
        <v>4.631281381137503E-4</v>
      </c>
      <c r="AD255" s="33">
        <f t="shared" ref="AD255:AD318" si="83">$G$2*AD254+(1-$G$2)*R254*W254</f>
        <v>4.2647626384706948E-5</v>
      </c>
      <c r="AE255" s="33">
        <f t="shared" ref="AE255:AE318" si="84">$G$2*AE254+(1-$G$2)*S254*S254</f>
        <v>4.4875730552859471E-4</v>
      </c>
      <c r="AF255" s="33">
        <f t="shared" ref="AF255:AF318" si="85">$G$2*AF254+(1-$G$2)*S254*T254</f>
        <v>8.8058264435325948E-5</v>
      </c>
      <c r="AG255" s="33">
        <f t="shared" ref="AG255:AG318" si="86">$G$2*AG254+(1-$G$2)*S254*U254</f>
        <v>-5.8675218264401551E-5</v>
      </c>
      <c r="AH255" s="33">
        <f t="shared" ref="AH255:AH318" si="87">$G$2*AH254+(1-$G$2)*S254*V254</f>
        <v>2.9506756779212483E-4</v>
      </c>
      <c r="AI255" s="33">
        <f t="shared" ref="AI255:AI318" si="88">$G$2*AI254+(1-$G$2)*S254*W254</f>
        <v>1.1490080074961885E-4</v>
      </c>
      <c r="AJ255" s="33">
        <f t="shared" ref="AJ255:AJ318" si="89">$G$2*AJ254+(1-$G$2)*T254*T254</f>
        <v>2.0358257112512427E-4</v>
      </c>
      <c r="AK255" s="33">
        <f t="shared" ref="AK255:AK318" si="90">$G$2*AK254+(1-$G$2)*T254*U254</f>
        <v>6.6766089493036019E-5</v>
      </c>
      <c r="AL255" s="33">
        <f t="shared" ref="AL255:AL318" si="91">$G$2*AL254+(1-$G$2)*T254*V254</f>
        <v>1.3873034176946895E-4</v>
      </c>
      <c r="AM255" s="33">
        <f t="shared" ref="AM255:AM318" si="92">$G$2*AM254+(1-$G$2)*T254*W254</f>
        <v>9.7725726087314165E-5</v>
      </c>
      <c r="AN255" s="33">
        <f t="shared" ref="AN255:AN318" si="93">$G$2*AN254+(1-$G$2)*U254*U254</f>
        <v>4.76455813546095E-4</v>
      </c>
      <c r="AO255" s="33">
        <f t="shared" ref="AO255:AO318" si="94">$G$2*AO254+(1-$G$2)*U254*V254</f>
        <v>-3.8864078364988272E-5</v>
      </c>
      <c r="AP255" s="33">
        <f t="shared" ref="AP255:AP318" si="95">$G$2*AP254+(1-$G$2)*U254*W254</f>
        <v>5.4704479723820831E-5</v>
      </c>
      <c r="AQ255" s="33">
        <f t="shared" ref="AQ255:AQ318" si="96">$G$2*AQ254+(1-$G$2)*V254*V254</f>
        <v>1.0304954487970479E-3</v>
      </c>
      <c r="AR255" s="33">
        <f t="shared" ref="AR255:AR318" si="97">$G$2*AR254+(1-$G$2)*V254*W254</f>
        <v>8.8354591238089386E-5</v>
      </c>
      <c r="AS255" s="55">
        <f>$G$2*AS254+(1-$G$2)*W254*W254</f>
        <v>1.4355498651796899E-4</v>
      </c>
      <c r="AT255" s="105"/>
      <c r="AU255" s="7">
        <v>45876</v>
      </c>
      <c r="AV255" s="4">
        <f>CovMatrix!$M$4^2*Y255
+CovMatrix!$M$5^2*AE255
+CovMatrix!$M$6^2*AJ255
+CovMatrix!$M$7^2*AN255
+CovMatrix!$M$8^2*AQ255
+CovMatrix!$M$9^2*AS255
+2*CovMatrix!$M$4*CovMatrix!$M$5*Z255
+2*CovMatrix!$M$4*CovMatrix!$M$6*AA255
+2*CovMatrix!$M$4*CovMatrix!$M$7*AB255
+2*CovMatrix!$M$4*CovMatrix!$M$8*AC255
+2*CovMatrix!$M$4*CovMatrix!$M$9*AD255
+2*CovMatrix!$M$5*CovMatrix!$M$6*AF255
+2*CovMatrix!$M$5*CovMatrix!$M$7*AG255
+2*CovMatrix!$M$5*CovMatrix!$M$8*AH255
+2*CovMatrix!$M$5*CovMatrix!$M$9*AI255
+2*CovMatrix!$M$6*CovMatrix!$M$7*AK255
+2*CovMatrix!$M$6*CovMatrix!$M$8*AL255
+2*CovMatrix!$M$6*CovMatrix!$M$9*AM255
+2*CovMatrix!$M$7*CovMatrix!$M$8*AO255
+2*CovMatrix!$M$7*CovMatrix!$M$9*AP255
+2*CovMatrix!$M$8*CovMatrix!$M$9*AR255</f>
        <v>2.8251780584632579E-4</v>
      </c>
      <c r="AW255" s="17">
        <f t="shared" si="76"/>
        <v>1.680826599760742E-2</v>
      </c>
      <c r="AX255" s="18">
        <f>Param_VaR!$B$7*EWMA!AW255*returns_pnl[[#This Row],[port_mv]]</f>
        <v>5065.939459817745</v>
      </c>
      <c r="AY255" s="18">
        <f>returns_pnl[[#This Row],[daily_pnl_usd]]</f>
        <v>-1101.05</v>
      </c>
    </row>
    <row r="256" spans="1:51" x14ac:dyDescent="0.35">
      <c r="A256" s="7">
        <f>returns_pnl[[#This Row],[price_date]]</f>
        <v>45877</v>
      </c>
      <c r="B256" s="24">
        <f>returns_pnl[[#This Row],[portfolio_simple_return]]</f>
        <v>5.7705669999999999E-3</v>
      </c>
      <c r="C256" s="4">
        <f t="shared" si="77"/>
        <v>1.8364002786805782E-4</v>
      </c>
      <c r="D256" s="17">
        <f t="shared" si="74"/>
        <v>1.3551384721424517E-2</v>
      </c>
      <c r="E256" s="17">
        <f t="shared" si="75"/>
        <v>0.21512156336069749</v>
      </c>
      <c r="F256" s="25">
        <f>Rolling_Vol!D256</f>
        <v>0.19823238426516626</v>
      </c>
      <c r="Q256" s="7">
        <v>45877</v>
      </c>
      <c r="R256" s="25">
        <v>2.0881670000000001E-3</v>
      </c>
      <c r="S256" s="17">
        <v>3.9834079999999999E-3</v>
      </c>
      <c r="T256" s="17">
        <v>9.1609269999999993E-3</v>
      </c>
      <c r="U256" s="17">
        <v>-2.3733733E-2</v>
      </c>
      <c r="V256" s="17">
        <v>1.9644034000000001E-2</v>
      </c>
      <c r="W256" s="17">
        <v>1.4122678E-2</v>
      </c>
      <c r="X256" s="32"/>
      <c r="Y256" s="33">
        <f t="shared" si="78"/>
        <v>1.0735496842708566E-3</v>
      </c>
      <c r="Z256" s="33">
        <f t="shared" si="79"/>
        <v>2.2473880198806912E-4</v>
      </c>
      <c r="AA256" s="33">
        <f t="shared" si="80"/>
        <v>1.1244420104542264E-4</v>
      </c>
      <c r="AB256" s="33">
        <f t="shared" si="81"/>
        <v>-4.2660974273915885E-4</v>
      </c>
      <c r="AC256" s="33">
        <f t="shared" si="82"/>
        <v>4.593595977082644E-4</v>
      </c>
      <c r="AD256" s="33">
        <f t="shared" si="83"/>
        <v>-3.6772361736953163E-5</v>
      </c>
      <c r="AE256" s="33">
        <f t="shared" si="84"/>
        <v>4.2471178137347897E-4</v>
      </c>
      <c r="AF256" s="33">
        <f t="shared" si="85"/>
        <v>8.1635478827450387E-5</v>
      </c>
      <c r="AG256" s="33">
        <f t="shared" si="86"/>
        <v>-1.1391782525679552E-4</v>
      </c>
      <c r="AH256" s="33">
        <f t="shared" si="87"/>
        <v>2.8028854812238137E-4</v>
      </c>
      <c r="AI256" s="33">
        <f t="shared" si="88"/>
        <v>9.8646660007407699E-5</v>
      </c>
      <c r="AJ256" s="33">
        <f t="shared" si="89"/>
        <v>1.9181831817580776E-4</v>
      </c>
      <c r="AK256" s="33">
        <f t="shared" si="90"/>
        <v>8.6006726558380154E-5</v>
      </c>
      <c r="AL256" s="33">
        <f t="shared" si="91"/>
        <v>1.2924938202951534E-4</v>
      </c>
      <c r="AM256" s="33">
        <f t="shared" si="92"/>
        <v>9.5565021196397743E-5</v>
      </c>
      <c r="AN256" s="33">
        <f t="shared" si="93"/>
        <v>1.6468987381228427E-3</v>
      </c>
      <c r="AO256" s="33">
        <f t="shared" si="94"/>
        <v>-9.6216007914372948E-5</v>
      </c>
      <c r="AP256" s="33">
        <f t="shared" si="95"/>
        <v>2.4240993400307919E-4</v>
      </c>
      <c r="AQ256" s="33">
        <f t="shared" si="96"/>
        <v>9.7163658339618911E-4</v>
      </c>
      <c r="AR256" s="33">
        <f t="shared" si="97"/>
        <v>7.3546576525421848E-5</v>
      </c>
      <c r="AS256" s="55">
        <f>$G$2*AS255+(1-$G$2)*W255*W255</f>
        <v>1.6536319641652855E-4</v>
      </c>
      <c r="AT256" s="105"/>
      <c r="AU256" s="7">
        <v>45877</v>
      </c>
      <c r="AV256" s="4">
        <f>CovMatrix!$M$4^2*Y256
+CovMatrix!$M$5^2*AE256
+CovMatrix!$M$6^2*AJ256
+CovMatrix!$M$7^2*AN256
+CovMatrix!$M$8^2*AQ256
+CovMatrix!$M$9^2*AS256
+2*CovMatrix!$M$4*CovMatrix!$M$5*Z256
+2*CovMatrix!$M$4*CovMatrix!$M$6*AA256
+2*CovMatrix!$M$4*CovMatrix!$M$7*AB256
+2*CovMatrix!$M$4*CovMatrix!$M$8*AC256
+2*CovMatrix!$M$4*CovMatrix!$M$9*AD256
+2*CovMatrix!$M$5*CovMatrix!$M$6*AF256
+2*CovMatrix!$M$5*CovMatrix!$M$7*AG256
+2*CovMatrix!$M$5*CovMatrix!$M$8*AH256
+2*CovMatrix!$M$5*CovMatrix!$M$9*AI256
+2*CovMatrix!$M$6*CovMatrix!$M$7*AK256
+2*CovMatrix!$M$6*CovMatrix!$M$8*AL256
+2*CovMatrix!$M$6*CovMatrix!$M$9*AM256
+2*CovMatrix!$M$7*CovMatrix!$M$8*AO256
+2*CovMatrix!$M$7*CovMatrix!$M$9*AP256
+2*CovMatrix!$M$8*CovMatrix!$M$9*AR256</f>
        <v>2.6563513446527476E-4</v>
      </c>
      <c r="AW256" s="17">
        <f t="shared" si="76"/>
        <v>1.6298316921242964E-2</v>
      </c>
      <c r="AX256" s="18">
        <f>Param_VaR!$B$7*EWMA!AW256*returns_pnl[[#This Row],[port_mv]]</f>
        <v>4940.5894171181135</v>
      </c>
      <c r="AY256" s="18">
        <f>returns_pnl[[#This Row],[daily_pnl_usd]]</f>
        <v>747.62</v>
      </c>
    </row>
    <row r="257" spans="1:51" x14ac:dyDescent="0.35">
      <c r="A257" s="7">
        <f>returns_pnl[[#This Row],[price_date]]</f>
        <v>45880</v>
      </c>
      <c r="B257" s="24">
        <f>returns_pnl[[#This Row],[portfolio_simple_return]]</f>
        <v>-1.087218E-3</v>
      </c>
      <c r="C257" s="4">
        <f t="shared" si="77"/>
        <v>1.7461959280606367E-4</v>
      </c>
      <c r="D257" s="17">
        <f t="shared" si="74"/>
        <v>1.321437069277473E-2</v>
      </c>
      <c r="E257" s="17">
        <f t="shared" si="75"/>
        <v>0.20977163151181347</v>
      </c>
      <c r="F257" s="25">
        <f>Rolling_Vol!D257</f>
        <v>0.19829536457982677</v>
      </c>
      <c r="Q257" s="7">
        <v>45880</v>
      </c>
      <c r="R257" s="25">
        <v>-2.7784210000000001E-3</v>
      </c>
      <c r="S257" s="17">
        <v>-3.5085419999999999E-3</v>
      </c>
      <c r="T257" s="17">
        <v>-4.0345629999999997E-3</v>
      </c>
      <c r="U257" s="17">
        <v>1.5296092000000001E-2</v>
      </c>
      <c r="V257" s="17">
        <v>-7.7579500000000002E-4</v>
      </c>
      <c r="W257" s="17">
        <v>-2.6129819999999998E-3</v>
      </c>
      <c r="X257" s="32"/>
      <c r="Y257" s="33">
        <f t="shared" si="78"/>
        <v>1.0093983296997984E-3</v>
      </c>
      <c r="Z257" s="33">
        <f t="shared" si="79"/>
        <v>2.1175355513677313E-4</v>
      </c>
      <c r="AA257" s="33">
        <f t="shared" si="80"/>
        <v>1.0684532170974581E-4</v>
      </c>
      <c r="AB257" s="33">
        <f t="shared" si="81"/>
        <v>-4.0398675805705393E-4</v>
      </c>
      <c r="AC257" s="33">
        <f t="shared" si="82"/>
        <v>4.3425922325850922E-4</v>
      </c>
      <c r="AD257" s="33">
        <f t="shared" si="83"/>
        <v>-3.2796589423662408E-5</v>
      </c>
      <c r="AE257" s="33">
        <f t="shared" si="84"/>
        <v>4.0018112684873805E-4</v>
      </c>
      <c r="AF257" s="33">
        <f t="shared" si="85"/>
        <v>7.8926852691756324E-5</v>
      </c>
      <c r="AG257" s="33">
        <f t="shared" si="86"/>
        <v>-1.1275522425551162E-4</v>
      </c>
      <c r="AH257" s="33">
        <f t="shared" si="87"/>
        <v>2.6816624736631078E-4</v>
      </c>
      <c r="AI257" s="33">
        <f t="shared" si="88"/>
        <v>9.6103243718560671E-5</v>
      </c>
      <c r="AJ257" s="33">
        <f t="shared" si="89"/>
        <v>1.8534457409521903E-4</v>
      </c>
      <c r="AK257" s="33">
        <f t="shared" si="90"/>
        <v>6.7800943237847876E-5</v>
      </c>
      <c r="AL257" s="33">
        <f t="shared" si="91"/>
        <v>1.322918727953155E-4</v>
      </c>
      <c r="AM257" s="33">
        <f t="shared" si="92"/>
        <v>9.7593729256764241E-5</v>
      </c>
      <c r="AN257" s="33">
        <f t="shared" si="93"/>
        <v>1.5818822187623894E-3</v>
      </c>
      <c r="AO257" s="33">
        <f t="shared" si="94"/>
        <v>-1.1841662291944592E-4</v>
      </c>
      <c r="AP257" s="33">
        <f t="shared" si="95"/>
        <v>2.0775430582907598E-4</v>
      </c>
      <c r="AQ257" s="33">
        <f t="shared" si="96"/>
        <v>9.3649167270000704E-4</v>
      </c>
      <c r="AR257" s="33">
        <f t="shared" si="97"/>
        <v>8.5779363942079659E-5</v>
      </c>
      <c r="AS257" s="55">
        <f>$G$2*AS256+(1-$G$2)*W256*W256</f>
        <v>1.6740840666503787E-4</v>
      </c>
      <c r="AT257" s="105"/>
      <c r="AU257" s="7">
        <v>45880</v>
      </c>
      <c r="AV257" s="4">
        <f>CovMatrix!$M$4^2*Y257
+CovMatrix!$M$5^2*AE257
+CovMatrix!$M$6^2*AJ257
+CovMatrix!$M$7^2*AN257
+CovMatrix!$M$8^2*AQ257
+CovMatrix!$M$9^2*AS257
+2*CovMatrix!$M$4*CovMatrix!$M$5*Z257
+2*CovMatrix!$M$4*CovMatrix!$M$6*AA257
+2*CovMatrix!$M$4*CovMatrix!$M$7*AB257
+2*CovMatrix!$M$4*CovMatrix!$M$8*AC257
+2*CovMatrix!$M$4*CovMatrix!$M$9*AD257
+2*CovMatrix!$M$5*CovMatrix!$M$6*AF257
+2*CovMatrix!$M$5*CovMatrix!$M$7*AG257
+2*CovMatrix!$M$5*CovMatrix!$M$8*AH257
+2*CovMatrix!$M$5*CovMatrix!$M$9*AI257
+2*CovMatrix!$M$6*CovMatrix!$M$7*AK257
+2*CovMatrix!$M$6*CovMatrix!$M$8*AL257
+2*CovMatrix!$M$6*CovMatrix!$M$9*AM257
+2*CovMatrix!$M$7*CovMatrix!$M$8*AO257
+2*CovMatrix!$M$7*CovMatrix!$M$9*AP257
+2*CovMatrix!$M$8*CovMatrix!$M$9*AR257</f>
        <v>2.516286178114024E-4</v>
      </c>
      <c r="AW257" s="17">
        <f t="shared" si="76"/>
        <v>1.5862806114032992E-2</v>
      </c>
      <c r="AX257" s="18">
        <f>Param_VaR!$B$7*EWMA!AW257*returns_pnl[[#This Row],[port_mv]]</f>
        <v>4803.3429084081072</v>
      </c>
      <c r="AY257" s="18">
        <f>returns_pnl[[#This Row],[daily_pnl_usd]]</f>
        <v>-141.66999999999999</v>
      </c>
    </row>
    <row r="258" spans="1:51" x14ac:dyDescent="0.35">
      <c r="A258" s="7">
        <f>returns_pnl[[#This Row],[price_date]]</f>
        <v>45881</v>
      </c>
      <c r="B258" s="24">
        <f>returns_pnl[[#This Row],[portfolio_simple_return]]</f>
        <v>1.6058353000000001E-2</v>
      </c>
      <c r="C258" s="4">
        <f t="shared" si="77"/>
        <v>1.6421333981647129E-4</v>
      </c>
      <c r="D258" s="17">
        <f t="shared" si="74"/>
        <v>1.2814575288181473E-2</v>
      </c>
      <c r="E258" s="17">
        <f t="shared" si="75"/>
        <v>0.20342507621665223</v>
      </c>
      <c r="F258" s="25">
        <f>Rolling_Vol!D258</f>
        <v>0.20034808429135953</v>
      </c>
      <c r="Q258" s="7">
        <v>45881</v>
      </c>
      <c r="R258" s="25">
        <v>1.5498026999999999E-2</v>
      </c>
      <c r="S258" s="17">
        <v>2.9384666E-2</v>
      </c>
      <c r="T258" s="17">
        <v>2.3562771999999999E-2</v>
      </c>
      <c r="U258" s="17">
        <v>6.6276249999999998E-3</v>
      </c>
      <c r="V258" s="17">
        <v>6.8581780000000004E-3</v>
      </c>
      <c r="W258" s="17">
        <v>2.5007440000000001E-3</v>
      </c>
      <c r="X258" s="32"/>
      <c r="Y258" s="33">
        <f t="shared" si="78"/>
        <v>9.4929760731300489E-4</v>
      </c>
      <c r="Z258" s="33">
        <f t="shared" si="79"/>
        <v>1.9963323423489765E-4</v>
      </c>
      <c r="AA258" s="33">
        <f t="shared" si="80"/>
        <v>1.0110718528106243E-4</v>
      </c>
      <c r="AB258" s="33">
        <f t="shared" si="81"/>
        <v>-3.8229749156747458E-4</v>
      </c>
      <c r="AC258" s="33">
        <f t="shared" si="82"/>
        <v>4.0833299897018031E-4</v>
      </c>
      <c r="AD258" s="33">
        <f t="shared" si="83"/>
        <v>-3.0393196214557337E-5</v>
      </c>
      <c r="AE258" s="33">
        <f t="shared" si="84"/>
        <v>3.7690885125575958E-4</v>
      </c>
      <c r="AF258" s="33">
        <f t="shared" si="85"/>
        <v>7.5040567554479705E-5</v>
      </c>
      <c r="AG258" s="33">
        <f t="shared" si="86"/>
        <v>-1.0920992967325276E-4</v>
      </c>
      <c r="AH258" s="33">
        <f t="shared" si="87"/>
        <v>2.5223958708478548E-4</v>
      </c>
      <c r="AI258" s="33">
        <f t="shared" si="88"/>
        <v>9.0887114520981672E-5</v>
      </c>
      <c r="AJ258" s="33">
        <f t="shared" si="89"/>
        <v>1.7520056156556402E-4</v>
      </c>
      <c r="AK258" s="33">
        <f t="shared" si="90"/>
        <v>6.0030103833909244E-5</v>
      </c>
      <c r="AL258" s="33">
        <f t="shared" si="91"/>
        <v>1.2454216005575167E-4</v>
      </c>
      <c r="AM258" s="33">
        <f t="shared" si="92"/>
        <v>9.2370639931170335E-5</v>
      </c>
      <c r="AN258" s="33">
        <f t="shared" si="93"/>
        <v>1.5010075114649938E-3</v>
      </c>
      <c r="AO258" s="33">
        <f t="shared" si="94"/>
        <v>-1.1202362344586756E-4</v>
      </c>
      <c r="AP258" s="33">
        <f t="shared" si="95"/>
        <v>1.9289094269535077E-4</v>
      </c>
      <c r="AQ258" s="33">
        <f t="shared" si="96"/>
        <v>8.8033828381092814E-4</v>
      </c>
      <c r="AR258" s="33">
        <f t="shared" si="97"/>
        <v>8.0754230407796283E-5</v>
      </c>
      <c r="AS258" s="55">
        <f>$G$2*AS257+(1-$G$2)*W257*W257</f>
        <v>1.5777356276107504E-4</v>
      </c>
      <c r="AT258" s="105"/>
      <c r="AU258" s="7">
        <v>45881</v>
      </c>
      <c r="AV258" s="4">
        <f>CovMatrix!$M$4^2*Y258
+CovMatrix!$M$5^2*AE258
+CovMatrix!$M$6^2*AJ258
+CovMatrix!$M$7^2*AN258
+CovMatrix!$M$8^2*AQ258
+CovMatrix!$M$9^2*AS258
+2*CovMatrix!$M$4*CovMatrix!$M$5*Z258
+2*CovMatrix!$M$4*CovMatrix!$M$6*AA258
+2*CovMatrix!$M$4*CovMatrix!$M$7*AB258
+2*CovMatrix!$M$4*CovMatrix!$M$8*AC258
+2*CovMatrix!$M$4*CovMatrix!$M$9*AD258
+2*CovMatrix!$M$5*CovMatrix!$M$6*AF258
+2*CovMatrix!$M$5*CovMatrix!$M$7*AG258
+2*CovMatrix!$M$5*CovMatrix!$M$8*AH258
+2*CovMatrix!$M$5*CovMatrix!$M$9*AI258
+2*CovMatrix!$M$6*CovMatrix!$M$7*AK258
+2*CovMatrix!$M$6*CovMatrix!$M$8*AL258
+2*CovMatrix!$M$6*CovMatrix!$M$9*AM258
+2*CovMatrix!$M$7*CovMatrix!$M$8*AO258
+2*CovMatrix!$M$7*CovMatrix!$M$9*AP258
+2*CovMatrix!$M$8*CovMatrix!$M$9*AR258</f>
        <v>2.3656171748938365E-4</v>
      </c>
      <c r="AW258" s="17">
        <f t="shared" si="76"/>
        <v>1.5380562976997417E-2</v>
      </c>
      <c r="AX258" s="18">
        <f>Param_VaR!$B$7*EWMA!AW258*returns_pnl[[#This Row],[port_mv]]</f>
        <v>4732.1059383182865</v>
      </c>
      <c r="AY258" s="18">
        <f>returns_pnl[[#This Row],[daily_pnl_usd]]</f>
        <v>2090.21</v>
      </c>
    </row>
    <row r="259" spans="1:51" x14ac:dyDescent="0.35">
      <c r="A259" s="7">
        <f>returns_pnl[[#This Row],[price_date]]</f>
        <v>45882</v>
      </c>
      <c r="B259" s="24">
        <f>returns_pnl[[#This Row],[portfolio_simple_return]]</f>
        <v>1.6647484000000001E-2</v>
      </c>
      <c r="C259" s="4">
        <f t="shared" si="77"/>
        <v>1.6983278149183955E-4</v>
      </c>
      <c r="D259" s="17">
        <f t="shared" si="74"/>
        <v>1.3031990695662713E-2</v>
      </c>
      <c r="E259" s="17">
        <f t="shared" si="75"/>
        <v>0.20687643881298703</v>
      </c>
      <c r="F259" s="25">
        <f>Rolling_Vol!D259</f>
        <v>0.2024578140303922</v>
      </c>
      <c r="Q259" s="7">
        <v>45882</v>
      </c>
      <c r="R259" s="25">
        <v>5.4129750999999997E-2</v>
      </c>
      <c r="S259" s="17">
        <v>-1.1955375000000001E-2</v>
      </c>
      <c r="T259" s="17">
        <v>1.2070842E-2</v>
      </c>
      <c r="U259" s="17">
        <v>3.2935582999999997E-2</v>
      </c>
      <c r="V259" s="17">
        <v>1.9406245999999999E-2</v>
      </c>
      <c r="W259" s="17">
        <v>1.7253668E-2</v>
      </c>
      <c r="X259" s="32"/>
      <c r="Y259" s="33">
        <f t="shared" si="78"/>
        <v>9.0675108132778838E-4</v>
      </c>
      <c r="Z259" s="33">
        <f t="shared" si="79"/>
        <v>2.1497950100404271E-4</v>
      </c>
      <c r="AA259" s="33">
        <f t="shared" si="80"/>
        <v>1.1695134276324934E-4</v>
      </c>
      <c r="AB259" s="33">
        <f t="shared" si="81"/>
        <v>-3.5319673540167354E-4</v>
      </c>
      <c r="AC259" s="33">
        <f t="shared" si="82"/>
        <v>3.9021031270085782E-4</v>
      </c>
      <c r="AD259" s="33">
        <f t="shared" si="83"/>
        <v>-2.624420855975861E-5</v>
      </c>
      <c r="AE259" s="33">
        <f t="shared" si="84"/>
        <v>4.0610183593630739E-4</v>
      </c>
      <c r="AF259" s="33">
        <f t="shared" si="85"/>
        <v>1.1208118461646007E-4</v>
      </c>
      <c r="AG259" s="33">
        <f t="shared" si="86"/>
        <v>-9.0972301072962577E-5</v>
      </c>
      <c r="AH259" s="33">
        <f t="shared" si="87"/>
        <v>2.4919672805361124E-4</v>
      </c>
      <c r="AI259" s="33">
        <f t="shared" si="88"/>
        <v>8.9842899281213011E-5</v>
      </c>
      <c r="AJ259" s="33">
        <f t="shared" si="89"/>
        <v>1.9800078133106922E-4</v>
      </c>
      <c r="AK259" s="33">
        <f t="shared" si="90"/>
        <v>6.5798210610464692E-5</v>
      </c>
      <c r="AL259" s="33">
        <f t="shared" si="91"/>
        <v>1.2676549152537152E-4</v>
      </c>
      <c r="AM259" s="33">
        <f t="shared" si="92"/>
        <v>9.0363869177442194E-5</v>
      </c>
      <c r="AN259" s="33">
        <f t="shared" si="93"/>
        <v>1.4135825855655316E-3</v>
      </c>
      <c r="AO259" s="33">
        <f t="shared" si="94"/>
        <v>-1.025750001210805E-4</v>
      </c>
      <c r="AP259" s="33">
        <f t="shared" si="95"/>
        <v>1.8231192574080969E-4</v>
      </c>
      <c r="AQ259" s="33">
        <f t="shared" si="96"/>
        <v>8.3034006311105343E-4</v>
      </c>
      <c r="AR259" s="33">
        <f t="shared" si="97"/>
        <v>7.6938009432394428E-5</v>
      </c>
      <c r="AS259" s="55">
        <f>$G$2*AS258+(1-$G$2)*W258*W258</f>
        <v>1.4868237222862268E-4</v>
      </c>
      <c r="AT259" s="105"/>
      <c r="AU259" s="7">
        <v>45882</v>
      </c>
      <c r="AV259" s="4">
        <f>CovMatrix!$M$4^2*Y259
+CovMatrix!$M$5^2*AE259
+CovMatrix!$M$6^2*AJ259
+CovMatrix!$M$7^2*AN259
+CovMatrix!$M$8^2*AQ259
+CovMatrix!$M$9^2*AS259
+2*CovMatrix!$M$4*CovMatrix!$M$5*Z259
+2*CovMatrix!$M$4*CovMatrix!$M$6*AA259
+2*CovMatrix!$M$4*CovMatrix!$M$7*AB259
+2*CovMatrix!$M$4*CovMatrix!$M$8*AC259
+2*CovMatrix!$M$4*CovMatrix!$M$9*AD259
+2*CovMatrix!$M$5*CovMatrix!$M$6*AF259
+2*CovMatrix!$M$5*CovMatrix!$M$7*AG259
+2*CovMatrix!$M$5*CovMatrix!$M$8*AH259
+2*CovMatrix!$M$5*CovMatrix!$M$9*AI259
+2*CovMatrix!$M$6*CovMatrix!$M$7*AK259
+2*CovMatrix!$M$6*CovMatrix!$M$8*AL259
+2*CovMatrix!$M$6*CovMatrix!$M$9*AM259
+2*CovMatrix!$M$7*CovMatrix!$M$8*AO259
+2*CovMatrix!$M$7*CovMatrix!$M$9*AP259
+2*CovMatrix!$M$8*CovMatrix!$M$9*AR259</f>
        <v>2.3563976174841906E-4</v>
      </c>
      <c r="AW259" s="17">
        <f t="shared" si="76"/>
        <v>1.5350562261637815E-2</v>
      </c>
      <c r="AX259" s="18">
        <f>Param_VaR!$B$7*EWMA!AW259*returns_pnl[[#This Row],[port_mv]]</f>
        <v>4801.4996768992896</v>
      </c>
      <c r="AY259" s="18">
        <f>returns_pnl[[#This Row],[daily_pnl_usd]]</f>
        <v>2201.69</v>
      </c>
    </row>
    <row r="260" spans="1:51" x14ac:dyDescent="0.35">
      <c r="A260" s="7">
        <f>returns_pnl[[#This Row],[price_date]]</f>
        <v>45883</v>
      </c>
      <c r="B260" s="24">
        <f>returns_pnl[[#This Row],[portfolio_simple_return]]</f>
        <v>3.364092E-3</v>
      </c>
      <c r="C260" s="4">
        <f t="shared" si="77"/>
        <v>1.7627113801414455E-4</v>
      </c>
      <c r="D260" s="17">
        <f t="shared" si="74"/>
        <v>1.3276714127153019E-2</v>
      </c>
      <c r="E260" s="17">
        <f t="shared" si="75"/>
        <v>0.21076130285126923</v>
      </c>
      <c r="F260" s="25">
        <f>Rolling_Vol!D260</f>
        <v>0.20218035204492843</v>
      </c>
      <c r="Q260" s="7">
        <v>45883</v>
      </c>
      <c r="R260" s="25">
        <v>-1.8815747000000001E-2</v>
      </c>
      <c r="S260" s="17">
        <v>6.9235499999999997E-3</v>
      </c>
      <c r="T260" s="17">
        <v>2.8024899999999999E-3</v>
      </c>
      <c r="U260" s="17">
        <v>3.6245817999999999E-2</v>
      </c>
      <c r="V260" s="17">
        <v>-3.5300050000000001E-3</v>
      </c>
      <c r="W260" s="17">
        <v>8.5826889999999992E-3</v>
      </c>
      <c r="X260" s="32"/>
      <c r="Y260" s="33">
        <f t="shared" si="78"/>
        <v>1.0281478130474411E-3</v>
      </c>
      <c r="Z260" s="33">
        <f t="shared" si="79"/>
        <v>1.632522426321026E-4</v>
      </c>
      <c r="AA260" s="33">
        <f t="shared" si="80"/>
        <v>1.4913776250667494E-4</v>
      </c>
      <c r="AB260" s="33">
        <f t="shared" si="81"/>
        <v>-2.2503723686778307E-4</v>
      </c>
      <c r="AC260" s="33">
        <f t="shared" si="82"/>
        <v>4.2982500976829116E-4</v>
      </c>
      <c r="AD260" s="33">
        <f t="shared" si="83"/>
        <v>3.1366649114427036E-5</v>
      </c>
      <c r="AE260" s="33">
        <f t="shared" si="84"/>
        <v>3.9031158526356646E-4</v>
      </c>
      <c r="AF260" s="33">
        <f t="shared" si="85"/>
        <v>9.6697626978927448E-5</v>
      </c>
      <c r="AG260" s="33">
        <f t="shared" si="86"/>
        <v>-1.0913939774510233E-4</v>
      </c>
      <c r="AH260" s="33">
        <f t="shared" si="87"/>
        <v>2.2032438747405955E-4</v>
      </c>
      <c r="AI260" s="33">
        <f t="shared" si="88"/>
        <v>7.2075881060410221E-5</v>
      </c>
      <c r="AJ260" s="33">
        <f t="shared" si="89"/>
        <v>1.9486304804654291E-4</v>
      </c>
      <c r="AK260" s="33">
        <f t="shared" si="90"/>
        <v>8.5703931088089986E-5</v>
      </c>
      <c r="AL260" s="33">
        <f t="shared" si="91"/>
        <v>1.3321454579059714E-4</v>
      </c>
      <c r="AM260" s="33">
        <f t="shared" si="92"/>
        <v>9.7438015047703017E-5</v>
      </c>
      <c r="AN260" s="33">
        <f t="shared" si="93"/>
        <v>1.3938527880845931E-3</v>
      </c>
      <c r="AO260" s="33">
        <f t="shared" si="94"/>
        <v>-5.8071138562730551E-5</v>
      </c>
      <c r="AP260" s="33">
        <f t="shared" si="95"/>
        <v>2.0546878706446779E-4</v>
      </c>
      <c r="AQ260" s="33">
        <f t="shared" si="96"/>
        <v>8.0311580235314115E-4</v>
      </c>
      <c r="AR260" s="33">
        <f t="shared" si="97"/>
        <v>9.2411464403070449E-5</v>
      </c>
      <c r="AS260" s="55">
        <f>$G$2*AS259+(1-$G$2)*W259*W259</f>
        <v>1.5762277346215877E-4</v>
      </c>
      <c r="AT260" s="105"/>
      <c r="AU260" s="7">
        <v>45883</v>
      </c>
      <c r="AV260" s="4">
        <f>CovMatrix!$M$4^2*Y260
+CovMatrix!$M$5^2*AE260
+CovMatrix!$M$6^2*AJ260
+CovMatrix!$M$7^2*AN260
+CovMatrix!$M$8^2*AQ260
+CovMatrix!$M$9^2*AS260
+2*CovMatrix!$M$4*CovMatrix!$M$5*Z260
+2*CovMatrix!$M$4*CovMatrix!$M$6*AA260
+2*CovMatrix!$M$4*CovMatrix!$M$7*AB260
+2*CovMatrix!$M$4*CovMatrix!$M$8*AC260
+2*CovMatrix!$M$4*CovMatrix!$M$9*AD260
+2*CovMatrix!$M$5*CovMatrix!$M$6*AF260
+2*CovMatrix!$M$5*CovMatrix!$M$7*AG260
+2*CovMatrix!$M$5*CovMatrix!$M$8*AH260
+2*CovMatrix!$M$5*CovMatrix!$M$9*AI260
+2*CovMatrix!$M$6*CovMatrix!$M$7*AK260
+2*CovMatrix!$M$6*CovMatrix!$M$8*AL260
+2*CovMatrix!$M$6*CovMatrix!$M$9*AM260
+2*CovMatrix!$M$7*CovMatrix!$M$8*AO260
+2*CovMatrix!$M$7*CovMatrix!$M$9*AP260
+2*CovMatrix!$M$8*CovMatrix!$M$9*AR260</f>
        <v>2.5326077724314576E-4</v>
      </c>
      <c r="AW260" s="17">
        <f t="shared" si="76"/>
        <v>1.5914169071715487E-2</v>
      </c>
      <c r="AX260" s="18">
        <f>Param_VaR!$B$7*EWMA!AW260*returns_pnl[[#This Row],[port_mv]]</f>
        <v>4994.5358949679285</v>
      </c>
      <c r="AY260" s="18">
        <f>returns_pnl[[#This Row],[daily_pnl_usd]]</f>
        <v>452.32</v>
      </c>
    </row>
    <row r="261" spans="1:51" x14ac:dyDescent="0.35">
      <c r="A261" s="7">
        <f>returns_pnl[[#This Row],[price_date]]</f>
        <v>45884</v>
      </c>
      <c r="B261" s="24">
        <f>returns_pnl[[#This Row],[portfolio_simple_return]]</f>
        <v>-1.1994059E-2</v>
      </c>
      <c r="C261" s="4">
        <f t="shared" si="77"/>
        <v>1.6637389663236372E-4</v>
      </c>
      <c r="D261" s="17">
        <f t="shared" si="74"/>
        <v>1.2898600568757981E-2</v>
      </c>
      <c r="E261" s="17">
        <f t="shared" si="75"/>
        <v>0.20475893619413943</v>
      </c>
      <c r="F261" s="25">
        <f>Rolling_Vol!D261</f>
        <v>0.20351252974871711</v>
      </c>
      <c r="Q261" s="7">
        <v>45884</v>
      </c>
      <c r="R261" s="25">
        <v>-1.9010777E-2</v>
      </c>
      <c r="S261" s="17">
        <v>-1.5711853000000001E-2</v>
      </c>
      <c r="T261" s="17">
        <v>-7.3441000000000001E-3</v>
      </c>
      <c r="U261" s="17">
        <v>2.4545972999999999E-2</v>
      </c>
      <c r="V261" s="17">
        <v>-3.6057692000000002E-2</v>
      </c>
      <c r="W261" s="17">
        <v>-2.9523290000000001E-3</v>
      </c>
      <c r="X261" s="32"/>
      <c r="Y261" s="33">
        <f t="shared" si="78"/>
        <v>9.8770088437467505E-4</v>
      </c>
      <c r="Z261" s="33">
        <f t="shared" si="79"/>
        <v>1.4564080216566543E-4</v>
      </c>
      <c r="AA261" s="33">
        <f t="shared" si="80"/>
        <v>1.3702564018767263E-4</v>
      </c>
      <c r="AB261" s="33">
        <f t="shared" si="81"/>
        <v>-2.5245453113347888E-4</v>
      </c>
      <c r="AC261" s="33">
        <f t="shared" si="82"/>
        <v>4.0802069004151778E-4</v>
      </c>
      <c r="AD261" s="33">
        <f t="shared" si="83"/>
        <v>1.9795267879340423E-5</v>
      </c>
      <c r="AE261" s="33">
        <f t="shared" si="84"/>
        <v>3.6976902282390243E-4</v>
      </c>
      <c r="AF261" s="33">
        <f t="shared" si="85"/>
        <v>9.2059960138561803E-5</v>
      </c>
      <c r="AG261" s="33">
        <f t="shared" si="86"/>
        <v>-8.7534049887562186E-5</v>
      </c>
      <c r="AH261" s="33">
        <f t="shared" si="87"/>
        <v>2.0563851425855096E-4</v>
      </c>
      <c r="AI261" s="33">
        <f t="shared" si="88"/>
        <v>7.131668878234261E-5</v>
      </c>
      <c r="AJ261" s="33">
        <f t="shared" si="89"/>
        <v>1.8364250217575633E-4</v>
      </c>
      <c r="AK261" s="33">
        <f t="shared" si="90"/>
        <v>8.6656407772013792E-5</v>
      </c>
      <c r="AL261" s="33">
        <f t="shared" si="91"/>
        <v>1.2462810482041431E-4</v>
      </c>
      <c r="AM261" s="33">
        <f t="shared" si="92"/>
        <v>9.3034908150577434E-5</v>
      </c>
      <c r="AN261" s="33">
        <f t="shared" si="93"/>
        <v>1.389047180148865E-3</v>
      </c>
      <c r="AO261" s="33">
        <f t="shared" si="94"/>
        <v>-6.226374537511212E-5</v>
      </c>
      <c r="AP261" s="33">
        <f t="shared" si="95"/>
        <v>2.1180585484727583E-4</v>
      </c>
      <c r="AQ261" s="33">
        <f t="shared" si="96"/>
        <v>7.5567651032995412E-4</v>
      </c>
      <c r="AR261" s="33">
        <f t="shared" si="97"/>
        <v>8.5048960433879511E-5</v>
      </c>
      <c r="AS261" s="55">
        <f>$G$2*AS260+(1-$G$2)*W260*W260</f>
        <v>1.5258516008267252E-4</v>
      </c>
      <c r="AT261" s="105"/>
      <c r="AU261" s="7">
        <v>45884</v>
      </c>
      <c r="AV261" s="4">
        <f>CovMatrix!$M$4^2*Y261
+CovMatrix!$M$5^2*AE261
+CovMatrix!$M$6^2*AJ261
+CovMatrix!$M$7^2*AN261
+CovMatrix!$M$8^2*AQ261
+CovMatrix!$M$9^2*AS261
+2*CovMatrix!$M$4*CovMatrix!$M$5*Z261
+2*CovMatrix!$M$4*CovMatrix!$M$6*AA261
+2*CovMatrix!$M$4*CovMatrix!$M$7*AB261
+2*CovMatrix!$M$4*CovMatrix!$M$8*AC261
+2*CovMatrix!$M$4*CovMatrix!$M$9*AD261
+2*CovMatrix!$M$5*CovMatrix!$M$6*AF261
+2*CovMatrix!$M$5*CovMatrix!$M$7*AG261
+2*CovMatrix!$M$5*CovMatrix!$M$8*AH261
+2*CovMatrix!$M$5*CovMatrix!$M$9*AI261
+2*CovMatrix!$M$6*CovMatrix!$M$7*AK261
+2*CovMatrix!$M$6*CovMatrix!$M$8*AL261
+2*CovMatrix!$M$6*CovMatrix!$M$9*AM261
+2*CovMatrix!$M$7*CovMatrix!$M$8*AO261
+2*CovMatrix!$M$7*CovMatrix!$M$9*AP261
+2*CovMatrix!$M$8*CovMatrix!$M$9*AR261</f>
        <v>2.380760732561636E-4</v>
      </c>
      <c r="AW261" s="17">
        <f t="shared" si="76"/>
        <v>1.5429713971949175E-2</v>
      </c>
      <c r="AX261" s="18">
        <f>Param_VaR!$B$7*EWMA!AW261*returns_pnl[[#This Row],[port_mv]]</f>
        <v>4784.4123495482936</v>
      </c>
      <c r="AY261" s="18">
        <f>returns_pnl[[#This Row],[daily_pnl_usd]]</f>
        <v>-1618.09</v>
      </c>
    </row>
    <row r="262" spans="1:51" x14ac:dyDescent="0.35">
      <c r="A262" s="7">
        <f>returns_pnl[[#This Row],[price_date]]</f>
        <v>45887</v>
      </c>
      <c r="B262" s="24">
        <f>returns_pnl[[#This Row],[portfolio_simple_return]]</f>
        <v>-1.198069E-3</v>
      </c>
      <c r="C262" s="4">
        <f t="shared" si="77"/>
        <v>1.6502290991215075E-4</v>
      </c>
      <c r="D262" s="17">
        <f t="shared" si="74"/>
        <v>1.2846124314833278E-2</v>
      </c>
      <c r="E262" s="17">
        <f t="shared" si="75"/>
        <v>0.20392590148841316</v>
      </c>
      <c r="F262" s="25">
        <f>Rolling_Vol!D262</f>
        <v>0.1976516587477983</v>
      </c>
      <c r="Q262" s="7">
        <v>45887</v>
      </c>
      <c r="R262" s="25">
        <v>-7.7178749999999999E-3</v>
      </c>
      <c r="S262" s="17">
        <v>-1.8933209999999999E-3</v>
      </c>
      <c r="T262" s="17">
        <v>5.1723569999999998E-3</v>
      </c>
      <c r="U262" s="17">
        <v>-4.5348890000000003E-3</v>
      </c>
      <c r="V262" s="17">
        <v>7.2187950000000001E-3</v>
      </c>
      <c r="W262" s="17">
        <v>-5.0222080000000002E-3</v>
      </c>
      <c r="X262" s="32"/>
      <c r="Y262" s="33">
        <f t="shared" si="78"/>
        <v>9.5012340984081828E-4</v>
      </c>
      <c r="Z262" s="33">
        <f t="shared" si="79"/>
        <v>1.5482402605411237E-4</v>
      </c>
      <c r="AA262" s="33">
        <f t="shared" si="80"/>
        <v>1.3718112461835426E-4</v>
      </c>
      <c r="AB262" s="33">
        <f t="shared" si="81"/>
        <v>-2.6530554040253145E-4</v>
      </c>
      <c r="AC262" s="33">
        <f t="shared" si="82"/>
        <v>4.2466853314382781E-4</v>
      </c>
      <c r="AD262" s="33">
        <f t="shared" si="83"/>
        <v>2.1975115901557979E-5</v>
      </c>
      <c r="AE262" s="33">
        <f t="shared" si="84"/>
        <v>3.6239462093608482E-4</v>
      </c>
      <c r="AF262" s="33">
        <f t="shared" si="85"/>
        <v>9.34597277072861E-5</v>
      </c>
      <c r="AG262" s="33">
        <f t="shared" si="86"/>
        <v>-1.0542177006538661E-4</v>
      </c>
      <c r="AH262" s="33">
        <f t="shared" si="87"/>
        <v>2.272921927764345E-4</v>
      </c>
      <c r="AI262" s="33">
        <f t="shared" si="88"/>
        <v>6.9820881010740278E-5</v>
      </c>
      <c r="AJ262" s="33">
        <f t="shared" si="89"/>
        <v>1.7586010033381093E-4</v>
      </c>
      <c r="AK262" s="33">
        <f t="shared" si="90"/>
        <v>7.0640938487134957E-5</v>
      </c>
      <c r="AL262" s="33">
        <f t="shared" si="91"/>
        <v>1.3303909628022145E-4</v>
      </c>
      <c r="AM262" s="33">
        <f t="shared" si="92"/>
        <v>8.8753745626076787E-5</v>
      </c>
      <c r="AN262" s="33">
        <f t="shared" si="93"/>
        <v>1.3418546367709367E-3</v>
      </c>
      <c r="AO262" s="33">
        <f t="shared" si="94"/>
        <v>-1.116321887090644E-4</v>
      </c>
      <c r="AP262" s="33">
        <f t="shared" si="95"/>
        <v>1.9474943628117224E-4</v>
      </c>
      <c r="AQ262" s="33">
        <f t="shared" si="96"/>
        <v>7.8834534885216881E-4</v>
      </c>
      <c r="AR262" s="33">
        <f t="shared" si="97"/>
        <v>8.6333272993726828E-5</v>
      </c>
      <c r="AS262" s="55">
        <f>$G$2*AS261+(1-$G$2)*W261*W261</f>
        <v>1.4395302526916661E-4</v>
      </c>
      <c r="AT262" s="105"/>
      <c r="AU262" s="7">
        <v>45887</v>
      </c>
      <c r="AV262" s="4">
        <f>CovMatrix!$M$4^2*Y262
+CovMatrix!$M$5^2*AE262
+CovMatrix!$M$6^2*AJ262
+CovMatrix!$M$7^2*AN262
+CovMatrix!$M$8^2*AQ262
+CovMatrix!$M$9^2*AS262
+2*CovMatrix!$M$4*CovMatrix!$M$5*Z262
+2*CovMatrix!$M$4*CovMatrix!$M$6*AA262
+2*CovMatrix!$M$4*CovMatrix!$M$7*AB262
+2*CovMatrix!$M$4*CovMatrix!$M$8*AC262
+2*CovMatrix!$M$4*CovMatrix!$M$9*AD262
+2*CovMatrix!$M$5*CovMatrix!$M$6*AF262
+2*CovMatrix!$M$5*CovMatrix!$M$7*AG262
+2*CovMatrix!$M$5*CovMatrix!$M$8*AH262
+2*CovMatrix!$M$5*CovMatrix!$M$9*AI262
+2*CovMatrix!$M$6*CovMatrix!$M$7*AK262
+2*CovMatrix!$M$6*CovMatrix!$M$8*AL262
+2*CovMatrix!$M$6*CovMatrix!$M$9*AM262
+2*CovMatrix!$M$7*CovMatrix!$M$8*AO262
+2*CovMatrix!$M$7*CovMatrix!$M$9*AP262
+2*CovMatrix!$M$8*CovMatrix!$M$9*AR262</f>
        <v>2.3693416081595417E-4</v>
      </c>
      <c r="AW262" s="17">
        <f t="shared" si="76"/>
        <v>1.5392665812521045E-2</v>
      </c>
      <c r="AX262" s="18">
        <f>Param_VaR!$B$7*EWMA!AW262*returns_pnl[[#This Row],[port_mv]]</f>
        <v>4767.2062458039018</v>
      </c>
      <c r="AY262" s="18">
        <f>returns_pnl[[#This Row],[daily_pnl_usd]]</f>
        <v>-159.69</v>
      </c>
    </row>
    <row r="263" spans="1:51" x14ac:dyDescent="0.35">
      <c r="A263" s="7">
        <f>returns_pnl[[#This Row],[price_date]]</f>
        <v>45888</v>
      </c>
      <c r="B263" s="24">
        <f>returns_pnl[[#This Row],[portfolio_simple_return]]</f>
        <v>-2.7386720999999999E-2</v>
      </c>
      <c r="C263" s="4">
        <f t="shared" si="77"/>
        <v>1.5520765747714736E-4</v>
      </c>
      <c r="D263" s="17">
        <f t="shared" si="74"/>
        <v>1.2458236531594162E-2</v>
      </c>
      <c r="E263" s="17">
        <f t="shared" si="75"/>
        <v>0.19776837382210821</v>
      </c>
      <c r="F263" s="25">
        <f>Rolling_Vol!D263</f>
        <v>0.20719081957885357</v>
      </c>
      <c r="Q263" s="7">
        <v>45888</v>
      </c>
      <c r="R263" s="25">
        <v>-5.4445328000000001E-2</v>
      </c>
      <c r="S263" s="17">
        <v>-3.5485348E-2</v>
      </c>
      <c r="T263" s="17">
        <v>-3.0939589999999999E-3</v>
      </c>
      <c r="U263" s="17">
        <v>7.3920210000000004E-3</v>
      </c>
      <c r="V263" s="17">
        <v>-6.0854835000000003E-2</v>
      </c>
      <c r="W263" s="17">
        <v>-8.4612200000000004E-4</v>
      </c>
      <c r="X263" s="32"/>
      <c r="Y263" s="33">
        <f t="shared" si="78"/>
        <v>8.9668994092130668E-4</v>
      </c>
      <c r="Z263" s="33">
        <f t="shared" si="79"/>
        <v>1.4641132937963814E-4</v>
      </c>
      <c r="AA263" s="33">
        <f t="shared" si="80"/>
        <v>1.2655508085437049E-4</v>
      </c>
      <c r="AB263" s="33">
        <f t="shared" si="81"/>
        <v>-2.4728722559192703E-4</v>
      </c>
      <c r="AC263" s="33">
        <f t="shared" si="82"/>
        <v>3.9584559570756062E-4</v>
      </c>
      <c r="AD263" s="33">
        <f t="shared" si="83"/>
        <v>2.2982255361544499E-5</v>
      </c>
      <c r="AE263" s="33">
        <f t="shared" si="84"/>
        <v>3.4086602354446217E-4</v>
      </c>
      <c r="AF263" s="33">
        <f t="shared" si="85"/>
        <v>8.7264568117193097E-5</v>
      </c>
      <c r="AG263" s="33">
        <f t="shared" si="86"/>
        <v>-9.858130382688128E-5</v>
      </c>
      <c r="AH263" s="33">
        <f t="shared" si="87"/>
        <v>2.1283461143975672E-4</v>
      </c>
      <c r="AI263" s="33">
        <f t="shared" si="88"/>
        <v>6.6202147262461937E-5</v>
      </c>
      <c r="AJ263" s="33">
        <f t="shared" si="89"/>
        <v>1.6691369092990921E-4</v>
      </c>
      <c r="AK263" s="33">
        <f t="shared" si="90"/>
        <v>6.4995118286104473E-5</v>
      </c>
      <c r="AL263" s="33">
        <f t="shared" si="91"/>
        <v>1.2729704159439707E-4</v>
      </c>
      <c r="AM263" s="33">
        <f t="shared" si="92"/>
        <v>8.1869921726256814E-5</v>
      </c>
      <c r="AN263" s="33">
        <f t="shared" si="93"/>
        <v>1.2625772716592196E-3</v>
      </c>
      <c r="AO263" s="33">
        <f t="shared" si="94"/>
        <v>-1.0689844342884583E-4</v>
      </c>
      <c r="AP263" s="33">
        <f t="shared" si="95"/>
        <v>1.8443097945319663E-4</v>
      </c>
      <c r="AQ263" s="33">
        <f t="shared" si="96"/>
        <v>7.4417128799616019E-4</v>
      </c>
      <c r="AR263" s="33">
        <f t="shared" si="97"/>
        <v>7.8978019214141618E-5</v>
      </c>
      <c r="AS263" s="55">
        <f>$G$2*AS262+(1-$G$2)*W262*W262</f>
        <v>1.3682919814473243E-4</v>
      </c>
      <c r="AT263" s="105"/>
      <c r="AU263" s="7">
        <v>45888</v>
      </c>
      <c r="AV263" s="4">
        <f>CovMatrix!$M$4^2*Y263
+CovMatrix!$M$5^2*AE263
+CovMatrix!$M$6^2*AJ263
+CovMatrix!$M$7^2*AN263
+CovMatrix!$M$8^2*AQ263
+CovMatrix!$M$9^2*AS263
+2*CovMatrix!$M$4*CovMatrix!$M$5*Z263
+2*CovMatrix!$M$4*CovMatrix!$M$6*AA263
+2*CovMatrix!$M$4*CovMatrix!$M$7*AB263
+2*CovMatrix!$M$4*CovMatrix!$M$8*AC263
+2*CovMatrix!$M$4*CovMatrix!$M$9*AD263
+2*CovMatrix!$M$5*CovMatrix!$M$6*AF263
+2*CovMatrix!$M$5*CovMatrix!$M$7*AG263
+2*CovMatrix!$M$5*CovMatrix!$M$8*AH263
+2*CovMatrix!$M$5*CovMatrix!$M$9*AI263
+2*CovMatrix!$M$6*CovMatrix!$M$7*AK263
+2*CovMatrix!$M$6*CovMatrix!$M$8*AL263
+2*CovMatrix!$M$6*CovMatrix!$M$9*AM263
+2*CovMatrix!$M$7*CovMatrix!$M$8*AO263
+2*CovMatrix!$M$7*CovMatrix!$M$9*AP263
+2*CovMatrix!$M$8*CovMatrix!$M$9*AR263</f>
        <v>2.2282212293794706E-4</v>
      </c>
      <c r="AW263" s="17">
        <f t="shared" si="76"/>
        <v>1.4927227570381148E-2</v>
      </c>
      <c r="AX263" s="18">
        <f>Param_VaR!$B$7*EWMA!AW263*returns_pnl[[#This Row],[port_mv]]</f>
        <v>4496.4466976012054</v>
      </c>
      <c r="AY263" s="18">
        <f>returns_pnl[[#This Row],[daily_pnl_usd]]</f>
        <v>-3645.99</v>
      </c>
    </row>
    <row r="264" spans="1:51" x14ac:dyDescent="0.35">
      <c r="A264" s="7">
        <f>returns_pnl[[#This Row],[price_date]]</f>
        <v>45889</v>
      </c>
      <c r="B264" s="24">
        <f>returns_pnl[[#This Row],[portfolio_simple_return]]</f>
        <v>-4.05595E-3</v>
      </c>
      <c r="C264" s="4">
        <f t="shared" si="77"/>
        <v>1.9089714725642899E-4</v>
      </c>
      <c r="D264" s="17">
        <f t="shared" si="74"/>
        <v>1.3816553378336762E-2</v>
      </c>
      <c r="E264" s="17">
        <f t="shared" si="75"/>
        <v>0.21933098529077033</v>
      </c>
      <c r="F264" s="25">
        <f>Rolling_Vol!D264</f>
        <v>0.20629254308640282</v>
      </c>
      <c r="Q264" s="7">
        <v>45889</v>
      </c>
      <c r="R264" s="25">
        <v>-8.1056740000000002E-3</v>
      </c>
      <c r="S264" s="17">
        <v>-1.2681835000000001E-2</v>
      </c>
      <c r="T264" s="17">
        <v>7.5138840000000002E-3</v>
      </c>
      <c r="U264" s="17">
        <v>3.1711719999999999E-3</v>
      </c>
      <c r="V264" s="17">
        <v>-1.1794089000000001E-2</v>
      </c>
      <c r="W264" s="17">
        <v>4.3217990000000003E-3</v>
      </c>
      <c r="X264" s="32"/>
      <c r="Y264" s="33">
        <f t="shared" si="78"/>
        <v>1.0207461689276834E-3</v>
      </c>
      <c r="Z264" s="33">
        <f t="shared" si="79"/>
        <v>2.535473342801086E-4</v>
      </c>
      <c r="AA264" s="33">
        <f t="shared" si="80"/>
        <v>1.2906887275752137E-4</v>
      </c>
      <c r="AB264" s="33">
        <f t="shared" si="81"/>
        <v>-2.5659765253208469E-4</v>
      </c>
      <c r="AC264" s="33">
        <f t="shared" si="82"/>
        <v>5.7089054708275996E-4</v>
      </c>
      <c r="AD264" s="33">
        <f t="shared" si="83"/>
        <v>2.4367363428932791E-5</v>
      </c>
      <c r="AE264" s="33">
        <f t="shared" si="84"/>
        <v>3.9596665749266078E-4</v>
      </c>
      <c r="AF264" s="33">
        <f t="shared" si="85"/>
        <v>8.8616106738925431E-5</v>
      </c>
      <c r="AG264" s="33">
        <f t="shared" si="86"/>
        <v>-1.0840493185376689E-4</v>
      </c>
      <c r="AH264" s="33">
        <f t="shared" si="87"/>
        <v>3.2963183460082626E-4</v>
      </c>
      <c r="AI264" s="33">
        <f t="shared" si="88"/>
        <v>6.4031514443941586E-5</v>
      </c>
      <c r="AJ264" s="33">
        <f t="shared" si="89"/>
        <v>1.5747322441173552E-4</v>
      </c>
      <c r="AK264" s="33">
        <f t="shared" si="90"/>
        <v>5.9723174594869863E-5</v>
      </c>
      <c r="AL264" s="33">
        <f t="shared" si="91"/>
        <v>1.3095616096523916E-4</v>
      </c>
      <c r="AM264" s="33">
        <f t="shared" si="92"/>
        <v>7.7114798429301279E-5</v>
      </c>
      <c r="AN264" s="33">
        <f t="shared" si="93"/>
        <v>1.1901011538275328E-3</v>
      </c>
      <c r="AO264" s="33">
        <f t="shared" si="94"/>
        <v>-1.2747494991940719E-4</v>
      </c>
      <c r="AP264" s="33">
        <f t="shared" si="95"/>
        <v>1.7298984759045111E-4</v>
      </c>
      <c r="AQ264" s="33">
        <f t="shared" si="96"/>
        <v>9.2171966728902426E-4</v>
      </c>
      <c r="AR264" s="33">
        <f t="shared" si="97"/>
        <v>7.7328774943285326E-5</v>
      </c>
      <c r="AS264" s="55">
        <f>$G$2*AS263+(1-$G$2)*W263*W263</f>
        <v>1.2866240160238151E-4</v>
      </c>
      <c r="AT264" s="105"/>
      <c r="AU264" s="7">
        <v>45889</v>
      </c>
      <c r="AV264" s="4">
        <f>CovMatrix!$M$4^2*Y264
+CovMatrix!$M$5^2*AE264
+CovMatrix!$M$6^2*AJ264
+CovMatrix!$M$7^2*AN264
+CovMatrix!$M$8^2*AQ264
+CovMatrix!$M$9^2*AS264
+2*CovMatrix!$M$4*CovMatrix!$M$5*Z264
+2*CovMatrix!$M$4*CovMatrix!$M$6*AA264
+2*CovMatrix!$M$4*CovMatrix!$M$7*AB264
+2*CovMatrix!$M$4*CovMatrix!$M$8*AC264
+2*CovMatrix!$M$4*CovMatrix!$M$9*AD264
+2*CovMatrix!$M$5*CovMatrix!$M$6*AF264
+2*CovMatrix!$M$5*CovMatrix!$M$7*AG264
+2*CovMatrix!$M$5*CovMatrix!$M$8*AH264
+2*CovMatrix!$M$5*CovMatrix!$M$9*AI264
+2*CovMatrix!$M$6*CovMatrix!$M$7*AK264
+2*CovMatrix!$M$6*CovMatrix!$M$8*AL264
+2*CovMatrix!$M$6*CovMatrix!$M$9*AM264
+2*CovMatrix!$M$7*CovMatrix!$M$8*AO264
+2*CovMatrix!$M$7*CovMatrix!$M$9*AP264
+2*CovMatrix!$M$8*CovMatrix!$M$9*AR264</f>
        <v>2.8271767259013646E-4</v>
      </c>
      <c r="AW264" s="17">
        <f t="shared" si="76"/>
        <v>1.6814210436120289E-2</v>
      </c>
      <c r="AX264" s="18">
        <f>Param_VaR!$B$7*EWMA!AW264*returns_pnl[[#This Row],[port_mv]]</f>
        <v>5044.3093876893072</v>
      </c>
      <c r="AY264" s="18">
        <f>returns_pnl[[#This Row],[daily_pnl_usd]]</f>
        <v>-525.17999999999995</v>
      </c>
    </row>
    <row r="265" spans="1:51" x14ac:dyDescent="0.35">
      <c r="A265" s="7">
        <f>returns_pnl[[#This Row],[price_date]]</f>
        <v>45890</v>
      </c>
      <c r="B265" s="24">
        <f>returns_pnl[[#This Row],[portfolio_simple_return]]</f>
        <v>-2.4094540000000001E-3</v>
      </c>
      <c r="C265" s="4">
        <f t="shared" si="77"/>
        <v>1.8043036224519324E-4</v>
      </c>
      <c r="D265" s="17">
        <f t="shared" si="74"/>
        <v>1.3432436943652228E-2</v>
      </c>
      <c r="E265" s="17">
        <f t="shared" si="75"/>
        <v>0.21323332592676197</v>
      </c>
      <c r="F265" s="25">
        <f>Rolling_Vol!D265</f>
        <v>0.19857048502538735</v>
      </c>
      <c r="Q265" s="7">
        <v>45890</v>
      </c>
      <c r="R265" s="25">
        <v>-9.019371E-3</v>
      </c>
      <c r="S265" s="17">
        <v>-5.3920390000000004E-3</v>
      </c>
      <c r="T265" s="17">
        <v>-7.45785E-4</v>
      </c>
      <c r="U265" s="17">
        <v>6.2088910000000002E-3</v>
      </c>
      <c r="V265" s="17">
        <v>-1.4040999999999999E-4</v>
      </c>
      <c r="W265" s="17">
        <v>-6.9781599999999997E-4</v>
      </c>
      <c r="X265" s="32"/>
      <c r="Y265" s="33">
        <f t="shared" si="78"/>
        <v>9.6344351585167889E-4</v>
      </c>
      <c r="Z265" s="33">
        <f t="shared" si="79"/>
        <v>2.445021834372095E-4</v>
      </c>
      <c r="AA265" s="33">
        <f t="shared" si="80"/>
        <v>1.1767043474140111E-4</v>
      </c>
      <c r="AB265" s="33">
        <f t="shared" si="81"/>
        <v>-2.427440625659553E-4</v>
      </c>
      <c r="AC265" s="33">
        <f t="shared" si="82"/>
        <v>5.4237305669145358E-4</v>
      </c>
      <c r="AD265" s="33">
        <f t="shared" si="83"/>
        <v>2.0803455995945261E-5</v>
      </c>
      <c r="AE265" s="33">
        <f t="shared" si="84"/>
        <v>3.8185839438113458E-4</v>
      </c>
      <c r="AF265" s="33">
        <f t="shared" si="85"/>
        <v>7.7581750108761497E-5</v>
      </c>
      <c r="AG265" s="33">
        <f t="shared" si="86"/>
        <v>-1.0431361274617809E-4</v>
      </c>
      <c r="AH265" s="33">
        <f t="shared" si="87"/>
        <v>3.1882816596517558E-4</v>
      </c>
      <c r="AI265" s="33">
        <f t="shared" si="88"/>
        <v>5.690112306803519E-5</v>
      </c>
      <c r="AJ265" s="33">
        <f t="shared" si="89"/>
        <v>1.5141233811295874E-4</v>
      </c>
      <c r="AK265" s="33">
        <f t="shared" si="90"/>
        <v>5.7569453232300551E-5</v>
      </c>
      <c r="AL265" s="33">
        <f t="shared" si="91"/>
        <v>1.1778162630942423E-4</v>
      </c>
      <c r="AM265" s="33">
        <f t="shared" si="92"/>
        <v>7.4436320304982167E-5</v>
      </c>
      <c r="AN265" s="33">
        <f t="shared" si="93"/>
        <v>1.1192984645090958E-3</v>
      </c>
      <c r="AO265" s="33">
        <f t="shared" si="94"/>
        <v>-1.2207051801238123E-4</v>
      </c>
      <c r="AP265" s="33">
        <f t="shared" si="95"/>
        <v>1.634327668137297E-4</v>
      </c>
      <c r="AQ265" s="33">
        <f t="shared" si="96"/>
        <v>8.7476251937207796E-4</v>
      </c>
      <c r="AR265" s="33">
        <f t="shared" si="97"/>
        <v>6.9630747523921529E-5</v>
      </c>
      <c r="AS265" s="55">
        <f>$G$2*AS264+(1-$G$2)*W264*W264</f>
        <v>1.2206333430202268E-4</v>
      </c>
      <c r="AT265" s="105"/>
      <c r="AU265" s="7">
        <v>45890</v>
      </c>
      <c r="AV265" s="4">
        <f>CovMatrix!$M$4^2*Y265
+CovMatrix!$M$5^2*AE265
+CovMatrix!$M$6^2*AJ265
+CovMatrix!$M$7^2*AN265
+CovMatrix!$M$8^2*AQ265
+CovMatrix!$M$9^2*AS265
+2*CovMatrix!$M$4*CovMatrix!$M$5*Z265
+2*CovMatrix!$M$4*CovMatrix!$M$6*AA265
+2*CovMatrix!$M$4*CovMatrix!$M$7*AB265
+2*CovMatrix!$M$4*CovMatrix!$M$8*AC265
+2*CovMatrix!$M$4*CovMatrix!$M$9*AD265
+2*CovMatrix!$M$5*CovMatrix!$M$6*AF265
+2*CovMatrix!$M$5*CovMatrix!$M$7*AG265
+2*CovMatrix!$M$5*CovMatrix!$M$8*AH265
+2*CovMatrix!$M$5*CovMatrix!$M$9*AI265
+2*CovMatrix!$M$6*CovMatrix!$M$7*AK265
+2*CovMatrix!$M$6*CovMatrix!$M$8*AL265
+2*CovMatrix!$M$6*CovMatrix!$M$9*AM265
+2*CovMatrix!$M$7*CovMatrix!$M$8*AO265
+2*CovMatrix!$M$7*CovMatrix!$M$9*AP265
+2*CovMatrix!$M$8*CovMatrix!$M$9*AR265</f>
        <v>2.6776771360512901E-4</v>
      </c>
      <c r="AW265" s="17">
        <f t="shared" si="76"/>
        <v>1.6363609430841627E-2</v>
      </c>
      <c r="AX265" s="18">
        <f>Param_VaR!$B$7*EWMA!AW265*returns_pnl[[#This Row],[port_mv]]</f>
        <v>4897.299529030608</v>
      </c>
      <c r="AY265" s="18">
        <f>returns_pnl[[#This Row],[daily_pnl_usd]]</f>
        <v>-310.72000000000003</v>
      </c>
    </row>
    <row r="266" spans="1:51" x14ac:dyDescent="0.35">
      <c r="A266" s="7">
        <f>returns_pnl[[#This Row],[price_date]]</f>
        <v>45891</v>
      </c>
      <c r="B266" s="24">
        <f>returns_pnl[[#This Row],[portfolio_simple_return]]</f>
        <v>2.0627144E-2</v>
      </c>
      <c r="C266" s="4">
        <f t="shared" si="77"/>
        <v>1.6995286862516858E-4</v>
      </c>
      <c r="D266" s="17">
        <f t="shared" si="74"/>
        <v>1.3036597279396513E-2</v>
      </c>
      <c r="E266" s="17">
        <f t="shared" si="75"/>
        <v>0.2069495660627064</v>
      </c>
      <c r="F266" s="25">
        <f>Rolling_Vol!D266</f>
        <v>0.20221175147742659</v>
      </c>
      <c r="Q266" s="7">
        <v>45891</v>
      </c>
      <c r="R266" s="25">
        <v>2.4738868000000001E-2</v>
      </c>
      <c r="S266" s="17">
        <v>1.5193369999999999E-2</v>
      </c>
      <c r="T266" s="17">
        <v>3.5662134999999998E-2</v>
      </c>
      <c r="U266" s="17">
        <v>2.620383E-3</v>
      </c>
      <c r="V266" s="17">
        <v>2.5136919000000001E-2</v>
      </c>
      <c r="W266" s="17">
        <v>1.8475952E-2</v>
      </c>
      <c r="X266" s="32"/>
      <c r="Y266" s="33">
        <f t="shared" si="78"/>
        <v>9.1051784809471654E-4</v>
      </c>
      <c r="Z266" s="33">
        <f t="shared" si="79"/>
        <v>2.3275002044222505E-4</v>
      </c>
      <c r="AA266" s="33">
        <f t="shared" si="80"/>
        <v>1.1101379935299114E-4</v>
      </c>
      <c r="AB266" s="33">
        <f t="shared" si="81"/>
        <v>-2.3153943629765163E-4</v>
      </c>
      <c r="AC266" s="33">
        <f t="shared" si="82"/>
        <v>5.0990665788289299E-4</v>
      </c>
      <c r="AD266" s="33">
        <f t="shared" si="83"/>
        <v>1.9932880319812704E-5</v>
      </c>
      <c r="AE266" s="33">
        <f t="shared" si="84"/>
        <v>3.6069133579291773E-4</v>
      </c>
      <c r="AF266" s="33">
        <f t="shared" si="85"/>
        <v>7.31681232105727E-5</v>
      </c>
      <c r="AG266" s="33">
        <f t="shared" si="86"/>
        <v>-1.0006351092653233E-4</v>
      </c>
      <c r="AH266" s="33">
        <f t="shared" si="87"/>
        <v>2.9974390177902439E-4</v>
      </c>
      <c r="AI266" s="33">
        <f t="shared" si="88"/>
        <v>5.3712814749162515E-5</v>
      </c>
      <c r="AJ266" s="33">
        <f t="shared" si="89"/>
        <v>1.4236096954215469E-4</v>
      </c>
      <c r="AK266" s="33">
        <f t="shared" si="90"/>
        <v>5.383745617189642E-5</v>
      </c>
      <c r="AL266" s="33">
        <f t="shared" si="91"/>
        <v>1.1072101167116978E-4</v>
      </c>
      <c r="AM266" s="33">
        <f t="shared" si="92"/>
        <v>7.000136632901684E-5</v>
      </c>
      <c r="AN266" s="33">
        <f t="shared" si="93"/>
        <v>1.0544535762855428E-3</v>
      </c>
      <c r="AO266" s="33">
        <f t="shared" si="94"/>
        <v>-1.1479859435475695E-4</v>
      </c>
      <c r="AP266" s="33">
        <f t="shared" si="95"/>
        <v>1.5336684099598257E-4</v>
      </c>
      <c r="AQ266" s="33">
        <f t="shared" si="96"/>
        <v>8.2227795110783924E-4</v>
      </c>
      <c r="AR266" s="33">
        <f t="shared" si="97"/>
        <v>6.545878149315984E-5</v>
      </c>
      <c r="AS266" s="55">
        <f>$G$2*AS265+(1-$G$2)*W265*W265</f>
        <v>1.1476875107409267E-4</v>
      </c>
      <c r="AT266" s="105"/>
      <c r="AU266" s="7">
        <v>45891</v>
      </c>
      <c r="AV266" s="4">
        <f>CovMatrix!$M$4^2*Y266
+CovMatrix!$M$5^2*AE266
+CovMatrix!$M$6^2*AJ266
+CovMatrix!$M$7^2*AN266
+CovMatrix!$M$8^2*AQ266
+CovMatrix!$M$9^2*AS266
+2*CovMatrix!$M$4*CovMatrix!$M$5*Z266
+2*CovMatrix!$M$4*CovMatrix!$M$6*AA266
+2*CovMatrix!$M$4*CovMatrix!$M$7*AB266
+2*CovMatrix!$M$4*CovMatrix!$M$8*AC266
+2*CovMatrix!$M$4*CovMatrix!$M$9*AD266
+2*CovMatrix!$M$5*CovMatrix!$M$6*AF266
+2*CovMatrix!$M$5*CovMatrix!$M$7*AG266
+2*CovMatrix!$M$5*CovMatrix!$M$8*AH266
+2*CovMatrix!$M$5*CovMatrix!$M$9*AI266
+2*CovMatrix!$M$6*CovMatrix!$M$7*AK266
+2*CovMatrix!$M$6*CovMatrix!$M$8*AL266
+2*CovMatrix!$M$6*CovMatrix!$M$9*AM266
+2*CovMatrix!$M$7*CovMatrix!$M$8*AO266
+2*CovMatrix!$M$7*CovMatrix!$M$9*AP266
+2*CovMatrix!$M$8*CovMatrix!$M$9*AR266</f>
        <v>2.5225680103187242E-4</v>
      </c>
      <c r="AW266" s="17">
        <f t="shared" si="76"/>
        <v>1.5882594279017278E-2</v>
      </c>
      <c r="AX266" s="18">
        <f>Param_VaR!$B$7*EWMA!AW266*returns_pnl[[#This Row],[port_mv]]</f>
        <v>4851.3892153507732</v>
      </c>
      <c r="AY266" s="18">
        <f>returns_pnl[[#This Row],[daily_pnl_usd]]</f>
        <v>2653.64</v>
      </c>
    </row>
    <row r="267" spans="1:51" x14ac:dyDescent="0.35">
      <c r="A267" s="7">
        <f>returns_pnl[[#This Row],[price_date]]</f>
        <v>45894</v>
      </c>
      <c r="B267" s="24">
        <f>returns_pnl[[#This Row],[portfolio_simple_return]]</f>
        <v>-8.9152759999999998E-3</v>
      </c>
      <c r="C267" s="4">
        <f t="shared" si="77"/>
        <v>1.8528444068346265E-4</v>
      </c>
      <c r="D267" s="17">
        <f t="shared" si="74"/>
        <v>1.3611922740137143E-2</v>
      </c>
      <c r="E267" s="17">
        <f t="shared" si="75"/>
        <v>0.21608257461496658</v>
      </c>
      <c r="F267" s="25">
        <f>Rolling_Vol!D267</f>
        <v>0.20347667492116572</v>
      </c>
      <c r="Q267" s="7">
        <v>45894</v>
      </c>
      <c r="R267" s="25">
        <v>-2.6227944999999999E-2</v>
      </c>
      <c r="S267" s="17">
        <v>7.8231299999999998E-4</v>
      </c>
      <c r="T267" s="17">
        <v>-1.0527635E-2</v>
      </c>
      <c r="U267" s="17">
        <v>-2.2973809000000001E-2</v>
      </c>
      <c r="V267" s="17">
        <v>-6.8493199999999997E-4</v>
      </c>
      <c r="W267" s="17">
        <v>-3.485316E-3</v>
      </c>
      <c r="X267" s="32"/>
      <c r="Y267" s="33">
        <f t="shared" si="78"/>
        <v>8.9260747260431897E-4</v>
      </c>
      <c r="Z267" s="33">
        <f t="shared" si="79"/>
        <v>2.4133702571000118E-4</v>
      </c>
      <c r="AA267" s="33">
        <f t="shared" si="80"/>
        <v>1.5728742241360251E-4</v>
      </c>
      <c r="AB267" s="33">
        <f t="shared" si="81"/>
        <v>-2.1375755157100588E-4</v>
      </c>
      <c r="AC267" s="33">
        <f t="shared" si="82"/>
        <v>5.1662379367398094E-4</v>
      </c>
      <c r="AD267" s="33">
        <f t="shared" si="83"/>
        <v>4.6161355762764131E-5</v>
      </c>
      <c r="AE267" s="33">
        <f t="shared" si="84"/>
        <v>3.5290016516275664E-4</v>
      </c>
      <c r="AF267" s="33">
        <f t="shared" si="85"/>
        <v>1.0128771654063536E-4</v>
      </c>
      <c r="AG267" s="33">
        <f t="shared" si="86"/>
        <v>-9.1670953363297779E-5</v>
      </c>
      <c r="AH267" s="33">
        <f t="shared" si="87"/>
        <v>3.0467413833390472E-4</v>
      </c>
      <c r="AI267" s="33">
        <f t="shared" si="88"/>
        <v>6.7332764354507176E-5</v>
      </c>
      <c r="AJ267" s="33">
        <f t="shared" si="89"/>
        <v>2.1012658373511896E-4</v>
      </c>
      <c r="AK267" s="33">
        <f t="shared" si="90"/>
        <v>5.6214115939444935E-5</v>
      </c>
      <c r="AL267" s="33">
        <f t="shared" si="91"/>
        <v>1.5786392290262352E-4</v>
      </c>
      <c r="AM267" s="33">
        <f t="shared" si="92"/>
        <v>1.0533479801792707E-4</v>
      </c>
      <c r="AN267" s="33">
        <f t="shared" si="93"/>
        <v>9.9159834613241158E-4</v>
      </c>
      <c r="AO267" s="33">
        <f t="shared" si="94"/>
        <v>-1.039585773802729E-4</v>
      </c>
      <c r="AP267" s="33">
        <f t="shared" si="95"/>
        <v>1.4706967476800056E-4</v>
      </c>
      <c r="AQ267" s="33">
        <f t="shared" si="96"/>
        <v>8.1085315585012257E-4</v>
      </c>
      <c r="AR267" s="33">
        <f t="shared" si="97"/>
        <v>8.9396965135883549E-5</v>
      </c>
      <c r="AS267" s="55">
        <f>$G$2*AS266+(1-$G$2)*W266*W266</f>
        <v>1.2836427414802536E-4</v>
      </c>
      <c r="AT267" s="105"/>
      <c r="AU267" s="7">
        <v>45894</v>
      </c>
      <c r="AV267" s="4">
        <f>CovMatrix!$M$4^2*Y267
+CovMatrix!$M$5^2*AE267
+CovMatrix!$M$6^2*AJ267
+CovMatrix!$M$7^2*AN267
+CovMatrix!$M$8^2*AQ267
+CovMatrix!$M$9^2*AS267
+2*CovMatrix!$M$4*CovMatrix!$M$5*Z267
+2*CovMatrix!$M$4*CovMatrix!$M$6*AA267
+2*CovMatrix!$M$4*CovMatrix!$M$7*AB267
+2*CovMatrix!$M$4*CovMatrix!$M$8*AC267
+2*CovMatrix!$M$4*CovMatrix!$M$9*AD267
+2*CovMatrix!$M$5*CovMatrix!$M$6*AF267
+2*CovMatrix!$M$5*CovMatrix!$M$7*AG267
+2*CovMatrix!$M$5*CovMatrix!$M$8*AH267
+2*CovMatrix!$M$5*CovMatrix!$M$9*AI267
+2*CovMatrix!$M$6*CovMatrix!$M$7*AK267
+2*CovMatrix!$M$6*CovMatrix!$M$8*AL267
+2*CovMatrix!$M$6*CovMatrix!$M$9*AM267
+2*CovMatrix!$M$7*CovMatrix!$M$8*AO267
+2*CovMatrix!$M$7*CovMatrix!$M$9*AP267
+2*CovMatrix!$M$8*CovMatrix!$M$9*AR267</f>
        <v>2.6384902010322028E-4</v>
      </c>
      <c r="AW267" s="17">
        <f t="shared" si="76"/>
        <v>1.6243430059664745E-2</v>
      </c>
      <c r="AX267" s="18">
        <f>Param_VaR!$B$7*EWMA!AW267*returns_pnl[[#This Row],[port_mv]]</f>
        <v>4917.3735569520941</v>
      </c>
      <c r="AY267" s="18">
        <f>returns_pnl[[#This Row],[daily_pnl_usd]]</f>
        <v>-1170.5899999999999</v>
      </c>
    </row>
    <row r="268" spans="1:51" x14ac:dyDescent="0.35">
      <c r="A268" s="7">
        <f>returns_pnl[[#This Row],[price_date]]</f>
        <v>45895</v>
      </c>
      <c r="B268" s="24">
        <f>returns_pnl[[#This Row],[portfolio_simple_return]]</f>
        <v>1.8965656000000001E-2</v>
      </c>
      <c r="C268" s="4">
        <f t="shared" si="77"/>
        <v>1.7893630301182544E-4</v>
      </c>
      <c r="D268" s="17">
        <f t="shared" si="74"/>
        <v>1.3376707480236885E-2</v>
      </c>
      <c r="E268" s="17">
        <f t="shared" si="75"/>
        <v>0.21234864812138554</v>
      </c>
      <c r="F268" s="25">
        <f>Rolling_Vol!D268</f>
        <v>0.20545224714106511</v>
      </c>
      <c r="Q268" s="7">
        <v>45895</v>
      </c>
      <c r="R268" s="25">
        <v>1.9955925999999999E-2</v>
      </c>
      <c r="S268" s="17">
        <v>1.2847091999999999E-2</v>
      </c>
      <c r="T268" s="17">
        <v>1.5199493E-2</v>
      </c>
      <c r="U268" s="17">
        <v>5.8533358000000001E-2</v>
      </c>
      <c r="V268" s="17">
        <v>1.7957504999999999E-2</v>
      </c>
      <c r="W268" s="17">
        <v>6.7656670000000004E-3</v>
      </c>
      <c r="X268" s="32"/>
      <c r="Y268" s="33">
        <f t="shared" si="78"/>
        <v>8.803253301834413E-4</v>
      </c>
      <c r="Z268" s="33">
        <f t="shared" si="79"/>
        <v>2.2562569642719399E-4</v>
      </c>
      <c r="AA268" s="33">
        <f t="shared" si="80"/>
        <v>1.6441727097439086E-4</v>
      </c>
      <c r="AB268" s="33">
        <f t="shared" si="81"/>
        <v>-1.6477875054319519E-4</v>
      </c>
      <c r="AC268" s="33">
        <f t="shared" si="82"/>
        <v>4.8670422758302645E-4</v>
      </c>
      <c r="AD268" s="33">
        <f t="shared" si="83"/>
        <v>4.8876434998335486E-5</v>
      </c>
      <c r="AE268" s="33">
        <f t="shared" si="84"/>
        <v>3.3176287607078936E-4</v>
      </c>
      <c r="AF268" s="33">
        <f t="shared" si="85"/>
        <v>9.4716299205011928E-5</v>
      </c>
      <c r="AG268" s="33">
        <f t="shared" si="86"/>
        <v>-8.7249058727912918E-5</v>
      </c>
      <c r="AH268" s="33">
        <f t="shared" si="87"/>
        <v>2.8636154016140742E-4</v>
      </c>
      <c r="AI268" s="33">
        <f t="shared" si="88"/>
        <v>6.3129202012282266E-5</v>
      </c>
      <c r="AJ268" s="33">
        <f t="shared" si="89"/>
        <v>2.0416885463260531E-4</v>
      </c>
      <c r="AK268" s="33">
        <f t="shared" si="90"/>
        <v>6.735286152578115E-5</v>
      </c>
      <c r="AL268" s="33">
        <f t="shared" si="91"/>
        <v>1.488247303742153E-4</v>
      </c>
      <c r="AM268" s="33">
        <f t="shared" si="92"/>
        <v>1.0121623821931103E-4</v>
      </c>
      <c r="AN268" s="33">
        <f t="shared" si="93"/>
        <v>9.6377019936257579E-4</v>
      </c>
      <c r="AO268" s="33">
        <f t="shared" si="94"/>
        <v>-9.6776932920697247E-5</v>
      </c>
      <c r="AP268" s="33">
        <f t="shared" si="95"/>
        <v>1.4304975332723915E-4</v>
      </c>
      <c r="AQ268" s="33">
        <f t="shared" si="96"/>
        <v>7.6223011440979265E-4</v>
      </c>
      <c r="AR268" s="33">
        <f t="shared" si="97"/>
        <v>8.417637949524125E-5</v>
      </c>
      <c r="AS268" s="55">
        <f>$G$2*AS267+(1-$G$2)*W267*W267</f>
        <v>1.213912633563352E-4</v>
      </c>
      <c r="AT268" s="105"/>
      <c r="AU268" s="7">
        <v>45895</v>
      </c>
      <c r="AV268" s="4">
        <f>CovMatrix!$M$4^2*Y268
+CovMatrix!$M$5^2*AE268
+CovMatrix!$M$6^2*AJ268
+CovMatrix!$M$7^2*AN268
+CovMatrix!$M$8^2*AQ268
+CovMatrix!$M$9^2*AS268
+2*CovMatrix!$M$4*CovMatrix!$M$5*Z268
+2*CovMatrix!$M$4*CovMatrix!$M$6*AA268
+2*CovMatrix!$M$4*CovMatrix!$M$7*AB268
+2*CovMatrix!$M$4*CovMatrix!$M$8*AC268
+2*CovMatrix!$M$4*CovMatrix!$M$9*AD268
+2*CovMatrix!$M$5*CovMatrix!$M$6*AF268
+2*CovMatrix!$M$5*CovMatrix!$M$7*AG268
+2*CovMatrix!$M$5*CovMatrix!$M$8*AH268
+2*CovMatrix!$M$5*CovMatrix!$M$9*AI268
+2*CovMatrix!$M$6*CovMatrix!$M$7*AK268
+2*CovMatrix!$M$6*CovMatrix!$M$8*AL268
+2*CovMatrix!$M$6*CovMatrix!$M$9*AM268
+2*CovMatrix!$M$7*CovMatrix!$M$8*AO268
+2*CovMatrix!$M$7*CovMatrix!$M$9*AP268
+2*CovMatrix!$M$8*CovMatrix!$M$9*AR268</f>
        <v>2.5513432620137604E-4</v>
      </c>
      <c r="AW268" s="17">
        <f t="shared" si="76"/>
        <v>1.5972924785441645E-2</v>
      </c>
      <c r="AX268" s="18">
        <f>Param_VaR!$B$7*EWMA!AW268*returns_pnl[[#This Row],[port_mv]]</f>
        <v>4927.1916133689547</v>
      </c>
      <c r="AY268" s="18">
        <f>returns_pnl[[#This Row],[daily_pnl_usd]]</f>
        <v>2468.02</v>
      </c>
    </row>
    <row r="269" spans="1:51" x14ac:dyDescent="0.35">
      <c r="A269" s="7">
        <f>returns_pnl[[#This Row],[price_date]]</f>
        <v>45896</v>
      </c>
      <c r="B269" s="24">
        <f>returns_pnl[[#This Row],[portfolio_simple_return]]</f>
        <v>3.7136769999999999E-3</v>
      </c>
      <c r="C269" s="4">
        <f t="shared" si="77"/>
        <v>1.8978189128173608E-4</v>
      </c>
      <c r="D269" s="17">
        <f t="shared" si="74"/>
        <v>1.3776134845512223E-2</v>
      </c>
      <c r="E269" s="17">
        <f t="shared" si="75"/>
        <v>0.21868936097349934</v>
      </c>
      <c r="F269" s="25">
        <f>Rolling_Vol!D269</f>
        <v>0.20346917127768857</v>
      </c>
      <c r="Q269" s="7">
        <v>45896</v>
      </c>
      <c r="R269" s="25">
        <v>3.0608570000000002E-3</v>
      </c>
      <c r="S269" s="17">
        <v>7.5165259999999999E-3</v>
      </c>
      <c r="T269" s="17">
        <v>5.8016220000000002E-3</v>
      </c>
      <c r="U269" s="17">
        <v>-2.5270710000000001E-3</v>
      </c>
      <c r="V269" s="17">
        <v>7.137086E-3</v>
      </c>
      <c r="W269" s="17">
        <v>-2.36346E-3</v>
      </c>
      <c r="X269" s="32"/>
      <c r="Y269" s="33">
        <f t="shared" si="78"/>
        <v>8.5140014932348336E-4</v>
      </c>
      <c r="Z269" s="33">
        <f t="shared" si="79"/>
        <v>2.2747069167759388E-4</v>
      </c>
      <c r="AA269" s="33">
        <f t="shared" si="80"/>
        <v>1.7275143216865851E-4</v>
      </c>
      <c r="AB269" s="33">
        <f t="shared" si="81"/>
        <v>-8.4806783863832947E-5</v>
      </c>
      <c r="AC269" s="33">
        <f t="shared" si="82"/>
        <v>4.7900349238352266E-4</v>
      </c>
      <c r="AD269" s="33">
        <f t="shared" si="83"/>
        <v>5.4044757897993882E-5</v>
      </c>
      <c r="AE269" s="33">
        <f t="shared" si="84"/>
        <v>3.2175996987792978E-4</v>
      </c>
      <c r="AF269" s="33">
        <f t="shared" si="85"/>
        <v>1.0074947834817259E-4</v>
      </c>
      <c r="AG269" s="33">
        <f t="shared" si="86"/>
        <v>-3.6895109086541935E-5</v>
      </c>
      <c r="AH269" s="33">
        <f t="shared" si="87"/>
        <v>2.8302195088125058E-4</v>
      </c>
      <c r="AI269" s="33">
        <f t="shared" si="88"/>
        <v>6.4556598674967168E-5</v>
      </c>
      <c r="AJ269" s="33">
        <f t="shared" si="89"/>
        <v>2.0578019860207193E-4</v>
      </c>
      <c r="AK269" s="33">
        <f t="shared" si="90"/>
        <v>1.1669233174548398E-4</v>
      </c>
      <c r="AL269" s="33">
        <f t="shared" si="91"/>
        <v>1.5627194484446028E-4</v>
      </c>
      <c r="AM269" s="33">
        <f t="shared" si="92"/>
        <v>1.0131334641856224E-4</v>
      </c>
      <c r="AN269" s="33">
        <f t="shared" si="93"/>
        <v>1.1115132273261912E-3</v>
      </c>
      <c r="AO269" s="33">
        <f t="shared" si="94"/>
        <v>-2.7903532808347959E-5</v>
      </c>
      <c r="AP269" s="33">
        <f t="shared" si="95"/>
        <v>1.5822780064479196E-4</v>
      </c>
      <c r="AQ269" s="33">
        <f t="shared" si="96"/>
        <v>7.3584462669470658E-4</v>
      </c>
      <c r="AR269" s="33">
        <f t="shared" si="97"/>
        <v>8.6415466664376879E-5</v>
      </c>
      <c r="AS269" s="55">
        <f>$G$2*AS268+(1-$G$2)*W268*W268</f>
        <v>1.1685424255224843E-4</v>
      </c>
      <c r="AT269" s="105"/>
      <c r="AU269" s="7">
        <v>45896</v>
      </c>
      <c r="AV269" s="4">
        <f>CovMatrix!$M$4^2*Y269
+CovMatrix!$M$5^2*AE269
+CovMatrix!$M$6^2*AJ269
+CovMatrix!$M$7^2*AN269
+CovMatrix!$M$8^2*AQ269
+CovMatrix!$M$9^2*AS269
+2*CovMatrix!$M$4*CovMatrix!$M$5*Z269
+2*CovMatrix!$M$4*CovMatrix!$M$6*AA269
+2*CovMatrix!$M$4*CovMatrix!$M$7*AB269
+2*CovMatrix!$M$4*CovMatrix!$M$8*AC269
+2*CovMatrix!$M$4*CovMatrix!$M$9*AD269
+2*CovMatrix!$M$5*CovMatrix!$M$6*AF269
+2*CovMatrix!$M$5*CovMatrix!$M$7*AG269
+2*CovMatrix!$M$5*CovMatrix!$M$8*AH269
+2*CovMatrix!$M$5*CovMatrix!$M$9*AI269
+2*CovMatrix!$M$6*CovMatrix!$M$7*AK269
+2*CovMatrix!$M$6*CovMatrix!$M$8*AL269
+2*CovMatrix!$M$6*CovMatrix!$M$9*AM269
+2*CovMatrix!$M$7*CovMatrix!$M$8*AO269
+2*CovMatrix!$M$7*CovMatrix!$M$9*AP269
+2*CovMatrix!$M$8*CovMatrix!$M$9*AR269</f>
        <v>2.6440828594279792E-4</v>
      </c>
      <c r="AW269" s="17">
        <f t="shared" si="76"/>
        <v>1.6260636086660261E-2</v>
      </c>
      <c r="AX269" s="18">
        <f>Param_VaR!$B$7*EWMA!AW269*returns_pnl[[#This Row],[port_mv]]</f>
        <v>5034.5699327558705</v>
      </c>
      <c r="AY269" s="18">
        <f>returns_pnl[[#This Row],[daily_pnl_usd]]</f>
        <v>492.43</v>
      </c>
    </row>
    <row r="270" spans="1:51" x14ac:dyDescent="0.35">
      <c r="A270" s="7">
        <f>returns_pnl[[#This Row],[price_date]]</f>
        <v>45897</v>
      </c>
      <c r="B270" s="24">
        <f>returns_pnl[[#This Row],[portfolio_simple_return]]</f>
        <v>1.5061072E-2</v>
      </c>
      <c r="C270" s="4">
        <f t="shared" si="77"/>
        <v>1.7922246161645165E-4</v>
      </c>
      <c r="D270" s="17">
        <f t="shared" si="74"/>
        <v>1.3387399359713285E-2</v>
      </c>
      <c r="E270" s="17">
        <f t="shared" si="75"/>
        <v>0.21251837644624011</v>
      </c>
      <c r="F270" s="25">
        <f>Rolling_Vol!D270</f>
        <v>0.20350852838332392</v>
      </c>
      <c r="Q270" s="7">
        <v>45897</v>
      </c>
      <c r="R270" s="25">
        <v>8.6758809999999999E-3</v>
      </c>
      <c r="S270" s="17">
        <v>2.7976686000000001E-2</v>
      </c>
      <c r="T270" s="17">
        <v>1.4048254E-2</v>
      </c>
      <c r="U270" s="17">
        <v>-3.010202E-3</v>
      </c>
      <c r="V270" s="17">
        <v>3.2624682000000002E-2</v>
      </c>
      <c r="W270" s="17">
        <v>-1.398601E-3</v>
      </c>
      <c r="X270" s="32"/>
      <c r="Y270" s="33">
        <f t="shared" si="78"/>
        <v>8.0087827109854128E-4</v>
      </c>
      <c r="Z270" s="33">
        <f t="shared" si="79"/>
        <v>2.1520287085030515E-4</v>
      </c>
      <c r="AA270" s="33">
        <f t="shared" si="80"/>
        <v>1.6345182235714224E-4</v>
      </c>
      <c r="AB270" s="33">
        <f t="shared" si="81"/>
        <v>-8.0182477009593784E-5</v>
      </c>
      <c r="AC270" s="33">
        <f t="shared" si="82"/>
        <v>4.5157401881907341E-4</v>
      </c>
      <c r="AD270" s="33">
        <f t="shared" si="83"/>
        <v>5.0368019639001047E-5</v>
      </c>
      <c r="AE270" s="33">
        <f t="shared" si="84"/>
        <v>3.0584426147177456E-4</v>
      </c>
      <c r="AF270" s="33">
        <f t="shared" si="85"/>
        <v>9.7320992203592545E-5</v>
      </c>
      <c r="AG270" s="33">
        <f t="shared" si="86"/>
        <v>-3.5821090233870175E-5</v>
      </c>
      <c r="AH270" s="33">
        <f t="shared" si="87"/>
        <v>2.6925939937736971E-4</v>
      </c>
      <c r="AI270" s="33">
        <f t="shared" si="88"/>
        <v>5.9617302242071535E-5</v>
      </c>
      <c r="AJ270" s="33">
        <f t="shared" si="89"/>
        <v>1.9545291575580066E-4</v>
      </c>
      <c r="AK270" s="33">
        <f t="shared" si="90"/>
        <v>1.0881112519820521E-4</v>
      </c>
      <c r="AL270" s="33">
        <f t="shared" si="91"/>
        <v>1.4938002866300216E-4</v>
      </c>
      <c r="AM270" s="33">
        <f t="shared" si="92"/>
        <v>9.4411831541521297E-5</v>
      </c>
      <c r="AN270" s="33">
        <f t="shared" si="93"/>
        <v>1.0452055989569622E-3</v>
      </c>
      <c r="AO270" s="33">
        <f t="shared" si="94"/>
        <v>-2.7311476223153441E-5</v>
      </c>
      <c r="AP270" s="33">
        <f t="shared" si="95"/>
        <v>1.4909249047964404E-4</v>
      </c>
      <c r="AQ270" s="33">
        <f t="shared" si="96"/>
        <v>6.9475022888730793E-4</v>
      </c>
      <c r="AR270" s="33">
        <f t="shared" si="97"/>
        <v>8.0218445627860659E-5</v>
      </c>
      <c r="AS270" s="55">
        <f>$G$2*AS269+(1-$G$2)*W269*W269</f>
        <v>1.1017814458940952E-4</v>
      </c>
      <c r="AT270" s="105"/>
      <c r="AU270" s="7">
        <v>45897</v>
      </c>
      <c r="AV270" s="4">
        <f>CovMatrix!$M$4^2*Y270
+CovMatrix!$M$5^2*AE270
+CovMatrix!$M$6^2*AJ270
+CovMatrix!$M$7^2*AN270
+CovMatrix!$M$8^2*AQ270
+CovMatrix!$M$9^2*AS270
+2*CovMatrix!$M$4*CovMatrix!$M$5*Z270
+2*CovMatrix!$M$4*CovMatrix!$M$6*AA270
+2*CovMatrix!$M$4*CovMatrix!$M$7*AB270
+2*CovMatrix!$M$4*CovMatrix!$M$8*AC270
+2*CovMatrix!$M$4*CovMatrix!$M$9*AD270
+2*CovMatrix!$M$5*CovMatrix!$M$6*AF270
+2*CovMatrix!$M$5*CovMatrix!$M$7*AG270
+2*CovMatrix!$M$5*CovMatrix!$M$8*AH270
+2*CovMatrix!$M$5*CovMatrix!$M$9*AI270
+2*CovMatrix!$M$6*CovMatrix!$M$7*AK270
+2*CovMatrix!$M$6*CovMatrix!$M$8*AL270
+2*CovMatrix!$M$6*CovMatrix!$M$9*AM270
+2*CovMatrix!$M$7*CovMatrix!$M$8*AO270
+2*CovMatrix!$M$7*CovMatrix!$M$9*AP270
+2*CovMatrix!$M$8*CovMatrix!$M$9*AR270</f>
        <v>2.4949842539972951E-4</v>
      </c>
      <c r="AW270" s="17">
        <f t="shared" si="76"/>
        <v>1.5795519155752037E-2</v>
      </c>
      <c r="AX270" s="18">
        <f>Param_VaR!$B$7*EWMA!AW270*returns_pnl[[#This Row],[port_mv]]</f>
        <v>4964.2189089091517</v>
      </c>
      <c r="AY270" s="18">
        <f>returns_pnl[[#This Row],[daily_pnl_usd]]</f>
        <v>2004.5</v>
      </c>
    </row>
    <row r="271" spans="1:51" x14ac:dyDescent="0.35">
      <c r="A271" s="7">
        <f>returns_pnl[[#This Row],[price_date]]</f>
        <v>45898</v>
      </c>
      <c r="B271" s="24">
        <f>returns_pnl[[#This Row],[portfolio_simple_return]]</f>
        <v>-3.9914813E-2</v>
      </c>
      <c r="C271" s="4">
        <f t="shared" si="77"/>
        <v>1.820792673068156E-4</v>
      </c>
      <c r="D271" s="17">
        <f t="shared" si="74"/>
        <v>1.3493675085269231E-2</v>
      </c>
      <c r="E271" s="17">
        <f t="shared" si="75"/>
        <v>0.21420545128758403</v>
      </c>
      <c r="F271" s="25">
        <f>Rolling_Vol!D271</f>
        <v>0.21878731815848843</v>
      </c>
      <c r="Q271" s="7">
        <v>45898</v>
      </c>
      <c r="R271" s="25">
        <v>-3.5294816E-2</v>
      </c>
      <c r="S271" s="17">
        <v>-3.6481451999999998E-2</v>
      </c>
      <c r="T271" s="17">
        <v>1.3119667E-2</v>
      </c>
      <c r="U271" s="17">
        <v>8.4704099999999998E-4</v>
      </c>
      <c r="V271" s="17">
        <v>-0.18593810699999999</v>
      </c>
      <c r="W271" s="17">
        <v>5.487909E-3</v>
      </c>
      <c r="X271" s="32"/>
      <c r="Y271" s="33">
        <f t="shared" si="78"/>
        <v>7.5734182950019848E-4</v>
      </c>
      <c r="Z271" s="33">
        <f t="shared" si="79"/>
        <v>2.1685404250990881E-4</v>
      </c>
      <c r="AA271" s="33">
        <f t="shared" si="80"/>
        <v>1.6095757181342014E-4</v>
      </c>
      <c r="AB271" s="33">
        <f t="shared" si="81"/>
        <v>-7.6938497649295864E-5</v>
      </c>
      <c r="AC271" s="33">
        <f t="shared" si="82"/>
        <v>4.4146244921161956E-4</v>
      </c>
      <c r="AD271" s="33">
        <f t="shared" si="83"/>
        <v>4.6617892710112122E-5</v>
      </c>
      <c r="AE271" s="33">
        <f t="shared" si="84"/>
        <v>3.3445530335602389E-4</v>
      </c>
      <c r="AF271" s="33">
        <f t="shared" si="85"/>
        <v>1.1506314813175165E-4</v>
      </c>
      <c r="AG271" s="33">
        <f t="shared" si="86"/>
        <v>-3.8724753388872288E-5</v>
      </c>
      <c r="AH271" s="33">
        <f t="shared" si="87"/>
        <v>3.0786766446455865E-4</v>
      </c>
      <c r="AI271" s="33">
        <f t="shared" si="88"/>
        <v>5.3692570846570074E-5</v>
      </c>
      <c r="AJ271" s="33">
        <f t="shared" si="89"/>
        <v>1.9556694723736357E-4</v>
      </c>
      <c r="AK271" s="33">
        <f t="shared" si="90"/>
        <v>9.9745172749074405E-5</v>
      </c>
      <c r="AL271" s="33">
        <f t="shared" si="91"/>
        <v>1.6791641610753574E-4</v>
      </c>
      <c r="AM271" s="33">
        <f t="shared" si="92"/>
        <v>8.7568247523470767E-5</v>
      </c>
      <c r="AN271" s="33">
        <f t="shared" si="93"/>
        <v>9.8303694198439268E-4</v>
      </c>
      <c r="AO271" s="33">
        <f t="shared" si="94"/>
        <v>-3.156520063011008E-5</v>
      </c>
      <c r="AP271" s="33">
        <f t="shared" si="95"/>
        <v>1.4039954534250952E-4</v>
      </c>
      <c r="AQ271" s="33">
        <f t="shared" si="96"/>
        <v>7.1692740769013698E-4</v>
      </c>
      <c r="AR271" s="33">
        <f t="shared" si="97"/>
        <v>7.2667604117996094E-5</v>
      </c>
      <c r="AS271" s="55">
        <f>$G$2*AS270+(1-$G$2)*W270*W270</f>
        <v>1.0368482099947701E-4</v>
      </c>
      <c r="AT271" s="105"/>
      <c r="AU271" s="7">
        <v>45898</v>
      </c>
      <c r="AV271" s="4">
        <f>CovMatrix!$M$4^2*Y271
+CovMatrix!$M$5^2*AE271
+CovMatrix!$M$6^2*AJ271
+CovMatrix!$M$7^2*AN271
+CovMatrix!$M$8^2*AQ271
+CovMatrix!$M$9^2*AS271
+2*CovMatrix!$M$4*CovMatrix!$M$5*Z271
+2*CovMatrix!$M$4*CovMatrix!$M$6*AA271
+2*CovMatrix!$M$4*CovMatrix!$M$7*AB271
+2*CovMatrix!$M$4*CovMatrix!$M$8*AC271
+2*CovMatrix!$M$4*CovMatrix!$M$9*AD271
+2*CovMatrix!$M$5*CovMatrix!$M$6*AF271
+2*CovMatrix!$M$5*CovMatrix!$M$7*AG271
+2*CovMatrix!$M$5*CovMatrix!$M$8*AH271
+2*CovMatrix!$M$5*CovMatrix!$M$9*AI271
+2*CovMatrix!$M$6*CovMatrix!$M$7*AK271
+2*CovMatrix!$M$6*CovMatrix!$M$8*AL271
+2*CovMatrix!$M$6*CovMatrix!$M$9*AM271
+2*CovMatrix!$M$7*CovMatrix!$M$8*AO271
+2*CovMatrix!$M$7*CovMatrix!$M$9*AP271
+2*CovMatrix!$M$8*CovMatrix!$M$9*AR271</f>
        <v>2.5013617704197535E-4</v>
      </c>
      <c r="AW271" s="17">
        <f t="shared" si="76"/>
        <v>1.5815694010759544E-2</v>
      </c>
      <c r="AX271" s="18">
        <f>Param_VaR!$B$7*EWMA!AW271*returns_pnl[[#This Row],[port_mv]]</f>
        <v>4772.1605140381798</v>
      </c>
      <c r="AY271" s="18">
        <f>returns_pnl[[#This Row],[daily_pnl_usd]]</f>
        <v>-5392.33</v>
      </c>
    </row>
    <row r="272" spans="1:51" x14ac:dyDescent="0.35">
      <c r="A272" s="7">
        <f>returns_pnl[[#This Row],[price_date]]</f>
        <v>45902</v>
      </c>
      <c r="B272" s="24">
        <f>returns_pnl[[#This Row],[portfolio_simple_return]]</f>
        <v>3.4808590000000002E-3</v>
      </c>
      <c r="C272" s="4">
        <f t="shared" si="77"/>
        <v>2.6674604907790488E-4</v>
      </c>
      <c r="D272" s="17">
        <f t="shared" si="74"/>
        <v>1.6332362017721286E-2</v>
      </c>
      <c r="E272" s="17">
        <f t="shared" si="75"/>
        <v>0.25926820932700567</v>
      </c>
      <c r="F272" s="25">
        <f>Rolling_Vol!D272</f>
        <v>0.21808688459852774</v>
      </c>
      <c r="Q272" s="7">
        <v>45902</v>
      </c>
      <c r="R272" s="25">
        <v>-1.9061670000000001E-3</v>
      </c>
      <c r="S272" s="17">
        <v>2.8582E-3</v>
      </c>
      <c r="T272" s="17">
        <v>-3.0185999999999999E-4</v>
      </c>
      <c r="U272" s="17">
        <v>3.5627509999999999E-3</v>
      </c>
      <c r="V272" s="17">
        <v>2.7517099E-2</v>
      </c>
      <c r="W272" s="17">
        <v>-4.8609930000000001E-3</v>
      </c>
      <c r="X272" s="32"/>
      <c r="Y272" s="33">
        <f t="shared" si="78"/>
        <v>7.8664476191861801E-4</v>
      </c>
      <c r="Z272" s="33">
        <f t="shared" si="79"/>
        <v>2.8109916810448426E-4</v>
      </c>
      <c r="AA272" s="33">
        <f t="shared" si="80"/>
        <v>1.2351674353983859E-4</v>
      </c>
      <c r="AB272" s="33">
        <f t="shared" si="81"/>
        <v>-7.4115957164705464E-5</v>
      </c>
      <c r="AC272" s="33">
        <f t="shared" si="82"/>
        <v>8.0873377869612143E-4</v>
      </c>
      <c r="AD272" s="33">
        <f t="shared" si="83"/>
        <v>3.2199134844720738E-5</v>
      </c>
      <c r="AE272" s="33">
        <f t="shared" si="84"/>
        <v>3.9424176555636074E-4</v>
      </c>
      <c r="AF272" s="33">
        <f t="shared" si="85"/>
        <v>7.9441889128857481E-5</v>
      </c>
      <c r="AG272" s="33">
        <f t="shared" si="86"/>
        <v>-3.8255345320551869E-5</v>
      </c>
      <c r="AH272" s="33">
        <f t="shared" si="87"/>
        <v>6.9639313212616722E-4</v>
      </c>
      <c r="AI272" s="33">
        <f t="shared" si="88"/>
        <v>3.8458603269943776E-5</v>
      </c>
      <c r="AJ272" s="33">
        <f t="shared" si="89"/>
        <v>1.9416047013457509E-4</v>
      </c>
      <c r="AK272" s="33">
        <f t="shared" si="90"/>
        <v>9.4427236135450761E-5</v>
      </c>
      <c r="AL272" s="33">
        <f t="shared" si="91"/>
        <v>1.1474668354061337E-5</v>
      </c>
      <c r="AM272" s="33">
        <f t="shared" si="92"/>
        <v>8.6634124988440697E-5</v>
      </c>
      <c r="AN272" s="33">
        <f t="shared" si="93"/>
        <v>9.240977741726699E-4</v>
      </c>
      <c r="AO272" s="33">
        <f t="shared" si="94"/>
        <v>-3.9121120597786701E-5</v>
      </c>
      <c r="AP272" s="33">
        <f t="shared" si="95"/>
        <v>1.3225448165759507E-4</v>
      </c>
      <c r="AQ272" s="33">
        <f t="shared" si="96"/>
        <v>2.7482905413133375E-3</v>
      </c>
      <c r="AR272" s="33">
        <f t="shared" si="97"/>
        <v>7.0828632200204859E-6</v>
      </c>
      <c r="AS272" s="55">
        <f>$G$2*AS271+(1-$G$2)*W271*W271</f>
        <v>9.9270760451045236E-5</v>
      </c>
      <c r="AT272" s="105"/>
      <c r="AU272" s="7">
        <v>45902</v>
      </c>
      <c r="AV272" s="4">
        <f>CovMatrix!$M$4^2*Y272
+CovMatrix!$M$5^2*AE272
+CovMatrix!$M$6^2*AJ272
+CovMatrix!$M$7^2*AN272
+CovMatrix!$M$8^2*AQ272
+CovMatrix!$M$9^2*AS272
+2*CovMatrix!$M$4*CovMatrix!$M$5*Z272
+2*CovMatrix!$M$4*CovMatrix!$M$6*AA272
+2*CovMatrix!$M$4*CovMatrix!$M$7*AB272
+2*CovMatrix!$M$4*CovMatrix!$M$8*AC272
+2*CovMatrix!$M$4*CovMatrix!$M$9*AD272
+2*CovMatrix!$M$5*CovMatrix!$M$6*AF272
+2*CovMatrix!$M$5*CovMatrix!$M$7*AG272
+2*CovMatrix!$M$5*CovMatrix!$M$8*AH272
+2*CovMatrix!$M$5*CovMatrix!$M$9*AI272
+2*CovMatrix!$M$6*CovMatrix!$M$7*AK272
+2*CovMatrix!$M$6*CovMatrix!$M$8*AL272
+2*CovMatrix!$M$6*CovMatrix!$M$9*AM272
+2*CovMatrix!$M$7*CovMatrix!$M$8*AO272
+2*CovMatrix!$M$7*CovMatrix!$M$9*AP272
+2*CovMatrix!$M$8*CovMatrix!$M$9*AR272</f>
        <v>4.2485147945295852E-4</v>
      </c>
      <c r="AW272" s="17">
        <f t="shared" si="76"/>
        <v>2.0611925660960418E-2</v>
      </c>
      <c r="AX272" s="18">
        <f>Param_VaR!$B$7*EWMA!AW272*returns_pnl[[#This Row],[port_mv]]</f>
        <v>6241.0038308836401</v>
      </c>
      <c r="AY272" s="18">
        <f>returns_pnl[[#This Row],[daily_pnl_usd]]</f>
        <v>451.48</v>
      </c>
    </row>
    <row r="273" spans="1:51" x14ac:dyDescent="0.35">
      <c r="A273" s="7">
        <f>returns_pnl[[#This Row],[price_date]]</f>
        <v>45903</v>
      </c>
      <c r="B273" s="24">
        <f>returns_pnl[[#This Row],[portfolio_simple_return]]</f>
        <v>-4.2782799999999998E-3</v>
      </c>
      <c r="C273" s="4">
        <f t="shared" si="77"/>
        <v>2.5146826889590345E-4</v>
      </c>
      <c r="D273" s="17">
        <f t="shared" si="74"/>
        <v>1.5857751066778145E-2</v>
      </c>
      <c r="E273" s="17">
        <f t="shared" si="75"/>
        <v>0.25173399405278513</v>
      </c>
      <c r="F273" s="25">
        <f>Rolling_Vol!D273</f>
        <v>0.21841174081246614</v>
      </c>
      <c r="Q273" s="7">
        <v>45903</v>
      </c>
      <c r="R273" s="25">
        <v>-1.170527E-3</v>
      </c>
      <c r="S273" s="17">
        <v>1.3914968E-2</v>
      </c>
      <c r="T273" s="17">
        <v>-2.255571E-2</v>
      </c>
      <c r="U273" s="17">
        <v>3.5909090000000002E-3</v>
      </c>
      <c r="V273" s="17">
        <v>-3.5448915999999997E-2</v>
      </c>
      <c r="W273" s="17">
        <v>2.2852570000000002E-3</v>
      </c>
      <c r="X273" s="32"/>
      <c r="Y273" s="33">
        <f t="shared" si="78"/>
        <v>7.3966408456141431E-4</v>
      </c>
      <c r="Z273" s="33">
        <f t="shared" si="79"/>
        <v>2.6390632562705121E-4</v>
      </c>
      <c r="AA273" s="33">
        <f t="shared" si="80"/>
        <v>1.1614026266168547E-4</v>
      </c>
      <c r="AB273" s="33">
        <f t="shared" si="81"/>
        <v>-7.0076471637948149E-5</v>
      </c>
      <c r="AC273" s="33">
        <f t="shared" si="82"/>
        <v>7.5706262081138209E-4</v>
      </c>
      <c r="AD273" s="33">
        <f t="shared" si="83"/>
        <v>3.0823138620667353E-5</v>
      </c>
      <c r="AE273" s="33">
        <f t="shared" si="84"/>
        <v>3.7107741805737906E-4</v>
      </c>
      <c r="AF273" s="33">
        <f t="shared" si="85"/>
        <v>7.4623609206006029E-5</v>
      </c>
      <c r="AG273" s="33">
        <f t="shared" si="86"/>
        <v>-3.534904130682675E-5</v>
      </c>
      <c r="AH273" s="33">
        <f t="shared" si="87"/>
        <v>6.5932850654030508E-4</v>
      </c>
      <c r="AI273" s="33">
        <f t="shared" si="88"/>
        <v>3.5317465662191147E-5</v>
      </c>
      <c r="AJ273" s="33">
        <f t="shared" si="89"/>
        <v>1.8251630909407659E-4</v>
      </c>
      <c r="AK273" s="33">
        <f t="shared" si="90"/>
        <v>8.8697074846312113E-5</v>
      </c>
      <c r="AL273" s="33">
        <f t="shared" si="91"/>
        <v>1.0287809562569256E-5</v>
      </c>
      <c r="AM273" s="33">
        <f t="shared" si="92"/>
        <v>8.152411784995305E-5</v>
      </c>
      <c r="AN273" s="33">
        <f t="shared" si="93"/>
        <v>8.6941349940358975E-4</v>
      </c>
      <c r="AO273" s="33">
        <f t="shared" si="94"/>
        <v>-3.0891659043158547E-5</v>
      </c>
      <c r="AP273" s="33">
        <f t="shared" si="95"/>
        <v>1.2328010229783478E-4</v>
      </c>
      <c r="AQ273" s="33">
        <f t="shared" si="96"/>
        <v>2.6288245530770851E-3</v>
      </c>
      <c r="AR273" s="33">
        <f t="shared" si="97"/>
        <v>-1.3677341103391705E-6</v>
      </c>
      <c r="AS273" s="55">
        <f>$G$2*AS272+(1-$G$2)*W272*W272</f>
        <v>9.4732270000745449E-5</v>
      </c>
      <c r="AT273" s="105"/>
      <c r="AU273" s="7">
        <v>45903</v>
      </c>
      <c r="AV273" s="4">
        <f>CovMatrix!$M$4^2*Y273
+CovMatrix!$M$5^2*AE273
+CovMatrix!$M$6^2*AJ273
+CovMatrix!$M$7^2*AN273
+CovMatrix!$M$8^2*AQ273
+CovMatrix!$M$9^2*AS273
+2*CovMatrix!$M$4*CovMatrix!$M$5*Z273
+2*CovMatrix!$M$4*CovMatrix!$M$6*AA273
+2*CovMatrix!$M$4*CovMatrix!$M$7*AB273
+2*CovMatrix!$M$4*CovMatrix!$M$8*AC273
+2*CovMatrix!$M$4*CovMatrix!$M$9*AD273
+2*CovMatrix!$M$5*CovMatrix!$M$6*AF273
+2*CovMatrix!$M$5*CovMatrix!$M$7*AG273
+2*CovMatrix!$M$5*CovMatrix!$M$8*AH273
+2*CovMatrix!$M$5*CovMatrix!$M$9*AI273
+2*CovMatrix!$M$6*CovMatrix!$M$7*AK273
+2*CovMatrix!$M$6*CovMatrix!$M$8*AL273
+2*CovMatrix!$M$6*CovMatrix!$M$9*AM273
+2*CovMatrix!$M$7*CovMatrix!$M$8*AO273
+2*CovMatrix!$M$7*CovMatrix!$M$9*AP273
+2*CovMatrix!$M$8*CovMatrix!$M$9*AR273</f>
        <v>4.0153470949057804E-4</v>
      </c>
      <c r="AW273" s="17">
        <f t="shared" si="76"/>
        <v>2.0038331005614664E-2</v>
      </c>
      <c r="AX273" s="18">
        <f>Param_VaR!$B$7*EWMA!AW273*returns_pnl[[#This Row],[port_mv]]</f>
        <v>6041.369638054578</v>
      </c>
      <c r="AY273" s="18">
        <f>returns_pnl[[#This Row],[daily_pnl_usd]]</f>
        <v>-556.84</v>
      </c>
    </row>
    <row r="274" spans="1:51" x14ac:dyDescent="0.35">
      <c r="A274" s="7">
        <f>returns_pnl[[#This Row],[price_date]]</f>
        <v>45904</v>
      </c>
      <c r="B274" s="24">
        <f>returns_pnl[[#This Row],[portfolio_simple_return]]</f>
        <v>1.0980779E-2</v>
      </c>
      <c r="C274" s="4">
        <f t="shared" si="77"/>
        <v>2.3747839354765324E-4</v>
      </c>
      <c r="D274" s="17">
        <f t="shared" si="74"/>
        <v>1.5410333985597238E-2</v>
      </c>
      <c r="E274" s="17">
        <f t="shared" si="75"/>
        <v>0.24463146807802266</v>
      </c>
      <c r="F274" s="25">
        <f>Rolling_Vol!D274</f>
        <v>0.21925620797894643</v>
      </c>
      <c r="Q274" s="7">
        <v>45904</v>
      </c>
      <c r="R274" s="25">
        <v>-2.097083E-3</v>
      </c>
      <c r="S274" s="17">
        <v>1.2268924E-2</v>
      </c>
      <c r="T274" s="17">
        <v>2.1438941999999999E-2</v>
      </c>
      <c r="U274" s="17">
        <v>6.8850550000000002E-3</v>
      </c>
      <c r="V274" s="17">
        <v>2.8727330999999998E-2</v>
      </c>
      <c r="W274" s="17">
        <v>3.4200700000000002E-4</v>
      </c>
      <c r="X274" s="32"/>
      <c r="Y274" s="33">
        <f t="shared" si="78"/>
        <v>6.9536644749519324E-4</v>
      </c>
      <c r="Z274" s="33">
        <f t="shared" si="79"/>
        <v>2.4709467534454001E-4</v>
      </c>
      <c r="AA274" s="33">
        <f t="shared" si="80"/>
        <v>1.1075597095553454E-4</v>
      </c>
      <c r="AB274" s="33">
        <f t="shared" si="81"/>
        <v>-6.6124078696013836E-5</v>
      </c>
      <c r="AC274" s="33">
        <f t="shared" si="82"/>
        <v>7.1412849836062302E-4</v>
      </c>
      <c r="AD274" s="33">
        <f t="shared" si="83"/>
        <v>2.881325300220097E-5</v>
      </c>
      <c r="AE274" s="33">
        <f t="shared" si="84"/>
        <v>3.6043035304039777E-4</v>
      </c>
      <c r="AF274" s="33">
        <f t="shared" si="85"/>
        <v>5.131447368160884E-5</v>
      </c>
      <c r="AG274" s="33">
        <f t="shared" si="86"/>
        <v>-3.0230055798862421E-5</v>
      </c>
      <c r="AH274" s="33">
        <f t="shared" si="87"/>
        <v>5.9017256424140536E-4</v>
      </c>
      <c r="AI274" s="33">
        <f t="shared" si="88"/>
        <v>3.5106374404066234E-5</v>
      </c>
      <c r="AJ274" s="33">
        <f t="shared" si="89"/>
        <v>2.02090933764678E-4</v>
      </c>
      <c r="AK274" s="33">
        <f t="shared" si="90"/>
        <v>7.8515520233109971E-5</v>
      </c>
      <c r="AL274" s="33">
        <f t="shared" si="91"/>
        <v>5.7645069135436743E-5</v>
      </c>
      <c r="AM274" s="33">
        <f t="shared" si="92"/>
        <v>7.353993512890766E-5</v>
      </c>
      <c r="AN274" s="33">
        <f t="shared" si="93"/>
        <v>8.1802236708615114E-4</v>
      </c>
      <c r="AO274" s="33">
        <f t="shared" si="94"/>
        <v>-3.6675789390847675E-5</v>
      </c>
      <c r="AP274" s="33">
        <f t="shared" si="95"/>
        <v>1.1637566515568147E-4</v>
      </c>
      <c r="AQ274" s="33">
        <f t="shared" si="96"/>
        <v>2.5464926186269631E-3</v>
      </c>
      <c r="AR274" s="33">
        <f t="shared" si="97"/>
        <v>-6.1462630696035445E-6</v>
      </c>
      <c r="AS274" s="55">
        <f>$G$2*AS273+(1-$G$2)*W273*W273</f>
        <v>8.9361677774063667E-5</v>
      </c>
      <c r="AT274" s="105"/>
      <c r="AU274" s="7">
        <v>45904</v>
      </c>
      <c r="AV274" s="4">
        <f>CovMatrix!$M$4^2*Y274
+CovMatrix!$M$5^2*AE274
+CovMatrix!$M$6^2*AJ274
+CovMatrix!$M$7^2*AN274
+CovMatrix!$M$8^2*AQ274
+CovMatrix!$M$9^2*AS274
+2*CovMatrix!$M$4*CovMatrix!$M$5*Z274
+2*CovMatrix!$M$4*CovMatrix!$M$6*AA274
+2*CovMatrix!$M$4*CovMatrix!$M$7*AB274
+2*CovMatrix!$M$4*CovMatrix!$M$8*AC274
+2*CovMatrix!$M$4*CovMatrix!$M$9*AD274
+2*CovMatrix!$M$5*CovMatrix!$M$6*AF274
+2*CovMatrix!$M$5*CovMatrix!$M$7*AG274
+2*CovMatrix!$M$5*CovMatrix!$M$8*AH274
+2*CovMatrix!$M$5*CovMatrix!$M$9*AI274
+2*CovMatrix!$M$6*CovMatrix!$M$7*AK274
+2*CovMatrix!$M$6*CovMatrix!$M$8*AL274
+2*CovMatrix!$M$6*CovMatrix!$M$9*AM274
+2*CovMatrix!$M$7*CovMatrix!$M$8*AO274
+2*CovMatrix!$M$7*CovMatrix!$M$9*AP274
+2*CovMatrix!$M$8*CovMatrix!$M$9*AR274</f>
        <v>3.8050430642129013E-4</v>
      </c>
      <c r="AW274" s="17">
        <f t="shared" si="76"/>
        <v>1.9506519587596607E-2</v>
      </c>
      <c r="AX274" s="18">
        <f>Param_VaR!$B$7*EWMA!AW274*returns_pnl[[#This Row],[port_mv]]</f>
        <v>5945.6117931828785</v>
      </c>
      <c r="AY274" s="18">
        <f>returns_pnl[[#This Row],[daily_pnl_usd]]</f>
        <v>1423.09</v>
      </c>
    </row>
    <row r="275" spans="1:51" x14ac:dyDescent="0.35">
      <c r="A275" s="7">
        <f>returns_pnl[[#This Row],[price_date]]</f>
        <v>45905</v>
      </c>
      <c r="B275" s="24">
        <f>returns_pnl[[#This Row],[portfolio_simple_return]]</f>
        <v>4.6387090000000004E-3</v>
      </c>
      <c r="C275" s="4">
        <f t="shared" si="77"/>
        <v>2.3046434038160449E-4</v>
      </c>
      <c r="D275" s="17">
        <f t="shared" si="74"/>
        <v>1.5181052018276088E-2</v>
      </c>
      <c r="E275" s="17">
        <f t="shared" si="75"/>
        <v>0.24099172968416227</v>
      </c>
      <c r="F275" s="25">
        <f>Rolling_Vol!D275</f>
        <v>0.21896534874560653</v>
      </c>
      <c r="Q275" s="7">
        <v>45905</v>
      </c>
      <c r="R275" s="25">
        <v>-6.5826071E-2</v>
      </c>
      <c r="S275" s="17">
        <v>9.4054231000000002E-2</v>
      </c>
      <c r="T275" s="17">
        <v>-1.3397852999999999E-2</v>
      </c>
      <c r="U275" s="17">
        <v>-2.1133111999999999E-2</v>
      </c>
      <c r="V275" s="17">
        <v>-1.2012481E-2</v>
      </c>
      <c r="W275" s="17">
        <v>-2.2137383E-2</v>
      </c>
      <c r="X275" s="32"/>
      <c r="Y275" s="33">
        <f t="shared" si="78"/>
        <v>6.539083260720149E-4</v>
      </c>
      <c r="Z275" s="33">
        <f t="shared" si="79"/>
        <v>2.3072525770694607E-4</v>
      </c>
      <c r="AA275" s="33">
        <f t="shared" si="80"/>
        <v>1.0141305824983131E-4</v>
      </c>
      <c r="AB275" s="33">
        <f t="shared" si="81"/>
        <v>-6.3022945881926895E-5</v>
      </c>
      <c r="AC275" s="33">
        <f t="shared" si="82"/>
        <v>6.6766617261045721E-4</v>
      </c>
      <c r="AD275" s="33">
        <f t="shared" si="83"/>
        <v>2.7041424798134051E-5</v>
      </c>
      <c r="AE275" s="33">
        <f t="shared" si="84"/>
        <v>3.4783612162504046E-4</v>
      </c>
      <c r="AF275" s="33">
        <f t="shared" si="85"/>
        <v>6.4017570263016801E-5</v>
      </c>
      <c r="AG275" s="33">
        <f t="shared" si="86"/>
        <v>-2.3347919459081469E-5</v>
      </c>
      <c r="AH275" s="33">
        <f t="shared" si="87"/>
        <v>5.7590941683263166E-4</v>
      </c>
      <c r="AI275" s="33">
        <f t="shared" si="88"/>
        <v>3.3251755413250342E-5</v>
      </c>
      <c r="AJ275" s="33">
        <f t="shared" si="89"/>
        <v>2.1754317178355917E-4</v>
      </c>
      <c r="AK275" s="33">
        <f t="shared" si="90"/>
        <v>8.2661086707831968E-5</v>
      </c>
      <c r="AL275" s="33">
        <f t="shared" si="91"/>
        <v>9.1139379974738695E-5</v>
      </c>
      <c r="AM275" s="33">
        <f t="shared" si="92"/>
        <v>6.9567475115368834E-5</v>
      </c>
      <c r="AN275" s="33">
        <f t="shared" si="93"/>
        <v>7.7178526400216354E-4</v>
      </c>
      <c r="AO275" s="33">
        <f t="shared" si="94"/>
        <v>-2.2607886791104503E-5</v>
      </c>
      <c r="AP275" s="33">
        <f t="shared" si="95"/>
        <v>1.0953440946666367E-4</v>
      </c>
      <c r="AQ275" s="33">
        <f t="shared" si="96"/>
        <v>2.4432186342923587E-3</v>
      </c>
      <c r="AR275" s="33">
        <f t="shared" si="97"/>
        <v>-5.1879903878283102E-6</v>
      </c>
      <c r="AS275" s="55">
        <f>$G$2*AS274+(1-$G$2)*W274*W274</f>
        <v>8.4006995234902772E-5</v>
      </c>
      <c r="AT275" s="105"/>
      <c r="AU275" s="7">
        <v>45905</v>
      </c>
      <c r="AV275" s="4">
        <f>CovMatrix!$M$4^2*Y275
+CovMatrix!$M$5^2*AE275
+CovMatrix!$M$6^2*AJ275
+CovMatrix!$M$7^2*AN275
+CovMatrix!$M$8^2*AQ275
+CovMatrix!$M$9^2*AS275
+2*CovMatrix!$M$4*CovMatrix!$M$5*Z275
+2*CovMatrix!$M$4*CovMatrix!$M$6*AA275
+2*CovMatrix!$M$4*CovMatrix!$M$7*AB275
+2*CovMatrix!$M$4*CovMatrix!$M$8*AC275
+2*CovMatrix!$M$4*CovMatrix!$M$9*AD275
+2*CovMatrix!$M$5*CovMatrix!$M$6*AF275
+2*CovMatrix!$M$5*CovMatrix!$M$7*AG275
+2*CovMatrix!$M$5*CovMatrix!$M$8*AH275
+2*CovMatrix!$M$5*CovMatrix!$M$9*AI275
+2*CovMatrix!$M$6*CovMatrix!$M$7*AK275
+2*CovMatrix!$M$6*CovMatrix!$M$8*AL275
+2*CovMatrix!$M$6*CovMatrix!$M$9*AM275
+2*CovMatrix!$M$7*CovMatrix!$M$8*AO275
+2*CovMatrix!$M$7*CovMatrix!$M$9*AP275
+2*CovMatrix!$M$8*CovMatrix!$M$9*AR275</f>
        <v>3.6518966867717535E-4</v>
      </c>
      <c r="AW275" s="17">
        <f t="shared" si="76"/>
        <v>1.9109936386005458E-2</v>
      </c>
      <c r="AX275" s="18">
        <f>Param_VaR!$B$7*EWMA!AW275*returns_pnl[[#This Row],[port_mv]]</f>
        <v>5851.7519745819982</v>
      </c>
      <c r="AY275" s="18">
        <f>returns_pnl[[#This Row],[daily_pnl_usd]]</f>
        <v>607.77</v>
      </c>
    </row>
    <row r="276" spans="1:51" x14ac:dyDescent="0.35">
      <c r="A276" s="7">
        <f>returns_pnl[[#This Row],[price_date]]</f>
        <v>45908</v>
      </c>
      <c r="B276" s="24">
        <f>returns_pnl[[#This Row],[portfolio_simple_return]]</f>
        <v>1.5734739000000001E-2</v>
      </c>
      <c r="C276" s="4">
        <f t="shared" si="77"/>
        <v>2.1792753722990905E-4</v>
      </c>
      <c r="D276" s="17">
        <f t="shared" si="74"/>
        <v>1.4762368957247649E-2</v>
      </c>
      <c r="E276" s="17">
        <f t="shared" si="75"/>
        <v>0.2343453421383431</v>
      </c>
      <c r="F276" s="25">
        <f>Rolling_Vol!D276</f>
        <v>0.22075147903677275</v>
      </c>
      <c r="Q276" s="7">
        <v>45908</v>
      </c>
      <c r="R276" s="25">
        <v>1.7864230000000001E-3</v>
      </c>
      <c r="S276" s="17">
        <v>3.2129953000000003E-2</v>
      </c>
      <c r="T276" s="17">
        <v>-2.4829869999999999E-3</v>
      </c>
      <c r="U276" s="17">
        <v>1.5717605999999999E-2</v>
      </c>
      <c r="V276" s="17">
        <v>4.2160113999999999E-2</v>
      </c>
      <c r="W276" s="17">
        <v>-2.680497E-3</v>
      </c>
      <c r="X276" s="32"/>
      <c r="Y276" s="33">
        <f t="shared" si="78"/>
        <v>8.7465812390551665E-4</v>
      </c>
      <c r="Z276" s="33">
        <f t="shared" si="79"/>
        <v>-1.5459148701485505E-4</v>
      </c>
      <c r="AA276" s="33">
        <f t="shared" si="80"/>
        <v>1.4824395612437525E-4</v>
      </c>
      <c r="AB276" s="33">
        <f t="shared" si="81"/>
        <v>2.4225014728765915E-5</v>
      </c>
      <c r="AC276" s="33">
        <f t="shared" si="82"/>
        <v>6.7505026788535882E-4</v>
      </c>
      <c r="AD276" s="33">
        <f t="shared" si="83"/>
        <v>1.1285195601697765E-4</v>
      </c>
      <c r="AE276" s="33">
        <f t="shared" si="84"/>
        <v>8.5773785646762015E-4</v>
      </c>
      <c r="AF276" s="33">
        <f t="shared" si="85"/>
        <v>-1.5430969610726866E-5</v>
      </c>
      <c r="AG276" s="33">
        <f t="shared" si="86"/>
        <v>-1.41206560159349E-4</v>
      </c>
      <c r="AH276" s="33">
        <f t="shared" si="87"/>
        <v>4.7356537205124703E-4</v>
      </c>
      <c r="AI276" s="33">
        <f t="shared" si="88"/>
        <v>-9.3670221976593169E-5</v>
      </c>
      <c r="AJ276" s="33">
        <f t="shared" si="89"/>
        <v>2.1526072937712217E-4</v>
      </c>
      <c r="AK276" s="33">
        <f t="shared" si="90"/>
        <v>9.4689721185874218E-5</v>
      </c>
      <c r="AL276" s="33">
        <f t="shared" si="91"/>
        <v>9.5327504452451955E-5</v>
      </c>
      <c r="AM276" s="33">
        <f t="shared" si="92"/>
        <v>8.3189030802768653E-5</v>
      </c>
      <c r="AN276" s="33">
        <f t="shared" si="93"/>
        <v>7.522746535303063E-4</v>
      </c>
      <c r="AO276" s="33">
        <f t="shared" si="94"/>
        <v>-6.0197472013858978E-6</v>
      </c>
      <c r="AP276" s="33">
        <f t="shared" si="95"/>
        <v>1.3103225255821764E-4</v>
      </c>
      <c r="AQ276" s="33">
        <f t="shared" si="96"/>
        <v>2.3052834982213387E-3</v>
      </c>
      <c r="AR276" s="33">
        <f t="shared" si="97"/>
        <v>1.1078782596074785E-5</v>
      </c>
      <c r="AS276" s="55">
        <f>$G$2*AS275+(1-$G$2)*W275*W275</f>
        <v>1.0837039908612997E-4</v>
      </c>
      <c r="AT276" s="105"/>
      <c r="AU276" s="7">
        <v>45908</v>
      </c>
      <c r="AV276" s="4">
        <f>CovMatrix!$M$4^2*Y276
+CovMatrix!$M$5^2*AE276
+CovMatrix!$M$6^2*AJ276
+CovMatrix!$M$7^2*AN276
+CovMatrix!$M$8^2*AQ276
+CovMatrix!$M$9^2*AS276
+2*CovMatrix!$M$4*CovMatrix!$M$5*Z276
+2*CovMatrix!$M$4*CovMatrix!$M$6*AA276
+2*CovMatrix!$M$4*CovMatrix!$M$7*AB276
+2*CovMatrix!$M$4*CovMatrix!$M$8*AC276
+2*CovMatrix!$M$4*CovMatrix!$M$9*AD276
+2*CovMatrix!$M$5*CovMatrix!$M$6*AF276
+2*CovMatrix!$M$5*CovMatrix!$M$7*AG276
+2*CovMatrix!$M$5*CovMatrix!$M$8*AH276
+2*CovMatrix!$M$5*CovMatrix!$M$9*AI276
+2*CovMatrix!$M$6*CovMatrix!$M$7*AK276
+2*CovMatrix!$M$6*CovMatrix!$M$8*AL276
+2*CovMatrix!$M$6*CovMatrix!$M$9*AM276
+2*CovMatrix!$M$7*CovMatrix!$M$8*AO276
+2*CovMatrix!$M$7*CovMatrix!$M$9*AP276
+2*CovMatrix!$M$8*CovMatrix!$M$9*AR276</f>
        <v>3.4681410403077979E-4</v>
      </c>
      <c r="AW276" s="17">
        <f t="shared" si="76"/>
        <v>1.8622945632492723E-2</v>
      </c>
      <c r="AX276" s="18">
        <f>Param_VaR!$B$7*EWMA!AW276*returns_pnl[[#This Row],[port_mv]]</f>
        <v>5792.3573929625363</v>
      </c>
      <c r="AY276" s="18">
        <f>returns_pnl[[#This Row],[daily_pnl_usd]]</f>
        <v>2071.15</v>
      </c>
    </row>
    <row r="277" spans="1:51" x14ac:dyDescent="0.35">
      <c r="A277" s="7">
        <f>returns_pnl[[#This Row],[price_date]]</f>
        <v>45909</v>
      </c>
      <c r="B277" s="24">
        <f>returns_pnl[[#This Row],[portfolio_simple_return]]</f>
        <v>2.75691E-4</v>
      </c>
      <c r="C277" s="4">
        <f t="shared" si="77"/>
        <v>2.1970680568000176E-4</v>
      </c>
      <c r="D277" s="17">
        <f t="shared" si="74"/>
        <v>1.4822510100519472E-2</v>
      </c>
      <c r="E277" s="17">
        <f t="shared" si="75"/>
        <v>0.2353000531903052</v>
      </c>
      <c r="F277" s="25">
        <f>Rolling_Vol!D277</f>
        <v>0.2207672934019444</v>
      </c>
      <c r="Q277" s="7">
        <v>45909</v>
      </c>
      <c r="R277" s="25">
        <v>2.9126214000000001E-2</v>
      </c>
      <c r="S277" s="17">
        <v>-2.5980038E-2</v>
      </c>
      <c r="T277" s="17">
        <v>-3.28816E-3</v>
      </c>
      <c r="U277" s="17">
        <v>1.6205458999999998E-2</v>
      </c>
      <c r="V277" s="17">
        <v>1.2727273000000001E-2</v>
      </c>
      <c r="W277" s="17">
        <v>4.9371900000000002E-3</v>
      </c>
      <c r="X277" s="32"/>
      <c r="Y277" s="33">
        <f t="shared" si="78"/>
        <v>8.2237011489928128E-4</v>
      </c>
      <c r="Z277" s="33">
        <f t="shared" si="79"/>
        <v>-1.418721365722766E-4</v>
      </c>
      <c r="AA277" s="33">
        <f t="shared" si="80"/>
        <v>1.3908317885178266E-4</v>
      </c>
      <c r="AB277" s="33">
        <f t="shared" si="81"/>
        <v>2.4456211416840239E-5</v>
      </c>
      <c r="AC277" s="33">
        <f t="shared" si="82"/>
        <v>6.3906619965217054E-4</v>
      </c>
      <c r="AD277" s="33">
        <f t="shared" si="83"/>
        <v>1.0579352856642512E-4</v>
      </c>
      <c r="AE277" s="33">
        <f t="shared" si="84"/>
        <v>8.6821361786649544E-4</v>
      </c>
      <c r="AF277" s="33">
        <f t="shared" si="85"/>
        <v>-1.9291806770659917E-5</v>
      </c>
      <c r="AG277" s="33">
        <f t="shared" si="86"/>
        <v>-1.0243381002663695E-4</v>
      </c>
      <c r="AH277" s="33">
        <f t="shared" si="87"/>
        <v>5.2642759860585075E-4</v>
      </c>
      <c r="AI277" s="33">
        <f t="shared" si="88"/>
        <v>-9.3217463215596047E-5</v>
      </c>
      <c r="AJ277" s="33">
        <f t="shared" si="89"/>
        <v>2.0271499908102497E-4</v>
      </c>
      <c r="AK277" s="33">
        <f t="shared" si="90"/>
        <v>8.6666741232574438E-5</v>
      </c>
      <c r="AL277" s="33">
        <f t="shared" si="91"/>
        <v>8.3326873286473742E-5</v>
      </c>
      <c r="AM277" s="33">
        <f t="shared" si="92"/>
        <v>7.8597027306874867E-5</v>
      </c>
      <c r="AN277" s="33">
        <f t="shared" si="93"/>
        <v>7.2196076262076201E-4</v>
      </c>
      <c r="AO277" s="33">
        <f t="shared" si="94"/>
        <v>3.410080127672233E-5</v>
      </c>
      <c r="AP277" s="33">
        <f t="shared" si="95"/>
        <v>1.2064245766091366E-4</v>
      </c>
      <c r="AQ277" s="33">
        <f t="shared" si="96"/>
        <v>2.2736150010776381E-3</v>
      </c>
      <c r="AR277" s="33">
        <f t="shared" si="97"/>
        <v>3.6334520945108118E-6</v>
      </c>
      <c r="AS277" s="55">
        <f>$G$2*AS276+(1-$G$2)*W276*W276</f>
        <v>1.022992789909827E-4</v>
      </c>
      <c r="AT277" s="105"/>
      <c r="AU277" s="7">
        <v>45909</v>
      </c>
      <c r="AV277" s="4">
        <f>CovMatrix!$M$4^2*Y277
+CovMatrix!$M$5^2*AE277
+CovMatrix!$M$6^2*AJ277
+CovMatrix!$M$7^2*AN277
+CovMatrix!$M$8^2*AQ277
+CovMatrix!$M$9^2*AS277
+2*CovMatrix!$M$4*CovMatrix!$M$5*Z277
+2*CovMatrix!$M$4*CovMatrix!$M$6*AA277
+2*CovMatrix!$M$4*CovMatrix!$M$7*AB277
+2*CovMatrix!$M$4*CovMatrix!$M$8*AC277
+2*CovMatrix!$M$4*CovMatrix!$M$9*AD277
+2*CovMatrix!$M$5*CovMatrix!$M$6*AF277
+2*CovMatrix!$M$5*CovMatrix!$M$7*AG277
+2*CovMatrix!$M$5*CovMatrix!$M$8*AH277
+2*CovMatrix!$M$5*CovMatrix!$M$9*AI277
+2*CovMatrix!$M$6*CovMatrix!$M$7*AK277
+2*CovMatrix!$M$6*CovMatrix!$M$8*AL277
+2*CovMatrix!$M$6*CovMatrix!$M$9*AM277
+2*CovMatrix!$M$7*CovMatrix!$M$8*AO277
+2*CovMatrix!$M$7*CovMatrix!$M$9*AP277
+2*CovMatrix!$M$8*CovMatrix!$M$9*AR277</f>
        <v>3.4405312453500685E-4</v>
      </c>
      <c r="AW277" s="17">
        <f t="shared" si="76"/>
        <v>1.8548669077187368E-2</v>
      </c>
      <c r="AX277" s="18">
        <f>Param_VaR!$B$7*EWMA!AW277*returns_pnl[[#This Row],[port_mv]]</f>
        <v>5770.8454394503569</v>
      </c>
      <c r="AY277" s="18">
        <f>returns_pnl[[#This Row],[daily_pnl_usd]]</f>
        <v>36.86</v>
      </c>
    </row>
    <row r="278" spans="1:51" x14ac:dyDescent="0.35">
      <c r="A278" s="7">
        <f>returns_pnl[[#This Row],[price_date]]</f>
        <v>45910</v>
      </c>
      <c r="B278" s="24">
        <f>returns_pnl[[#This Row],[portfolio_simple_return]]</f>
        <v>2.9155101999999999E-2</v>
      </c>
      <c r="C278" s="4">
        <f t="shared" si="77"/>
        <v>2.0652895767085051E-4</v>
      </c>
      <c r="D278" s="17">
        <f t="shared" si="74"/>
        <v>1.4371115394110873E-2</v>
      </c>
      <c r="E278" s="17">
        <f t="shared" si="75"/>
        <v>0.22813438437257619</v>
      </c>
      <c r="F278" s="25">
        <f>Rolling_Vol!D278</f>
        <v>0.21871528123604098</v>
      </c>
      <c r="Q278" s="7">
        <v>45910</v>
      </c>
      <c r="R278" s="25">
        <v>2.3873700000000001E-2</v>
      </c>
      <c r="S278" s="17">
        <v>9.7721804999999995E-2</v>
      </c>
      <c r="T278" s="17">
        <v>-3.0523529999999998E-3</v>
      </c>
      <c r="U278" s="17">
        <v>5.342322E-3</v>
      </c>
      <c r="V278" s="17">
        <v>3.889886E-3</v>
      </c>
      <c r="W278" s="17">
        <v>-1.7064449999999998E-2</v>
      </c>
      <c r="X278" s="32"/>
      <c r="Y278" s="33">
        <f t="shared" si="78"/>
        <v>8.2392808852375216E-4</v>
      </c>
      <c r="Z278" s="33">
        <f t="shared" si="79"/>
        <v>-1.7876181716890794E-4</v>
      </c>
      <c r="AA278" s="33">
        <f t="shared" si="80"/>
        <v>1.249918890111013E-4</v>
      </c>
      <c r="AB278" s="33">
        <f t="shared" si="81"/>
        <v>5.1309058739963407E-5</v>
      </c>
      <c r="AC278" s="33">
        <f t="shared" si="82"/>
        <v>6.2296406429510564E-4</v>
      </c>
      <c r="AD278" s="33">
        <f t="shared" si="83"/>
        <v>1.0807401600235922E-4</v>
      </c>
      <c r="AE278" s="33">
        <f t="shared" si="84"/>
        <v>8.5661854326339235E-4</v>
      </c>
      <c r="AF278" s="33">
        <f t="shared" si="85"/>
        <v>-1.3008707059415516E-5</v>
      </c>
      <c r="AG278" s="33">
        <f t="shared" si="86"/>
        <v>-1.2154888786268526E-4</v>
      </c>
      <c r="AH278" s="33">
        <f t="shared" si="87"/>
        <v>4.7500264051891723E-4</v>
      </c>
      <c r="AI278" s="33">
        <f t="shared" si="88"/>
        <v>-9.5320518451453483E-5</v>
      </c>
      <c r="AJ278" s="33">
        <f t="shared" si="89"/>
        <v>1.9120081890729943E-4</v>
      </c>
      <c r="AK278" s="33">
        <f t="shared" si="90"/>
        <v>7.8269568234693571E-5</v>
      </c>
      <c r="AL278" s="33">
        <f t="shared" si="91"/>
        <v>7.5816302290024508E-5</v>
      </c>
      <c r="AM278" s="33">
        <f t="shared" si="92"/>
        <v>7.2907149428238363E-5</v>
      </c>
      <c r="AN278" s="33">
        <f t="shared" si="93"/>
        <v>6.9440013094755712E-4</v>
      </c>
      <c r="AO278" s="33">
        <f t="shared" si="94"/>
        <v>4.4429831247117421E-5</v>
      </c>
      <c r="AP278" s="33">
        <f t="shared" si="95"/>
        <v>1.1820447600847143E-4</v>
      </c>
      <c r="AQ278" s="33">
        <f t="shared" si="96"/>
        <v>2.1469171096939713E-3</v>
      </c>
      <c r="AR278" s="33">
        <f t="shared" si="97"/>
        <v>7.185662867812367E-6</v>
      </c>
      <c r="AS278" s="55">
        <f>$G$2*AS277+(1-$G$2)*W277*W277</f>
        <v>9.7623872957289744E-5</v>
      </c>
      <c r="AT278" s="105"/>
      <c r="AU278" s="7">
        <v>45910</v>
      </c>
      <c r="AV278" s="4">
        <f>CovMatrix!$M$4^2*Y278
+CovMatrix!$M$5^2*AE278
+CovMatrix!$M$6^2*AJ278
+CovMatrix!$M$7^2*AN278
+CovMatrix!$M$8^2*AQ278
+CovMatrix!$M$9^2*AS278
+2*CovMatrix!$M$4*CovMatrix!$M$5*Z278
+2*CovMatrix!$M$4*CovMatrix!$M$6*AA278
+2*CovMatrix!$M$4*CovMatrix!$M$7*AB278
+2*CovMatrix!$M$4*CovMatrix!$M$8*AC278
+2*CovMatrix!$M$4*CovMatrix!$M$9*AD278
+2*CovMatrix!$M$5*CovMatrix!$M$6*AF278
+2*CovMatrix!$M$5*CovMatrix!$M$7*AG278
+2*CovMatrix!$M$5*CovMatrix!$M$8*AH278
+2*CovMatrix!$M$5*CovMatrix!$M$9*AI278
+2*CovMatrix!$M$6*CovMatrix!$M$7*AK278
+2*CovMatrix!$M$6*CovMatrix!$M$8*AL278
+2*CovMatrix!$M$6*CovMatrix!$M$9*AM278
+2*CovMatrix!$M$7*CovMatrix!$M$8*AO278
+2*CovMatrix!$M$7*CovMatrix!$M$9*AP278
+2*CovMatrix!$M$8*CovMatrix!$M$9*AR278</f>
        <v>3.2671005522520187E-4</v>
      </c>
      <c r="AW278" s="17">
        <f t="shared" si="76"/>
        <v>1.8075122550765786E-2</v>
      </c>
      <c r="AX278" s="18">
        <f>Param_VaR!$B$7*EWMA!AW278*returns_pnl[[#This Row],[port_mv]]</f>
        <v>5787.4702512256699</v>
      </c>
      <c r="AY278" s="18">
        <f>returns_pnl[[#This Row],[daily_pnl_usd]]</f>
        <v>3899.12</v>
      </c>
    </row>
    <row r="279" spans="1:51" x14ac:dyDescent="0.35">
      <c r="A279" s="7">
        <f>returns_pnl[[#This Row],[price_date]]</f>
        <v>45911</v>
      </c>
      <c r="B279" s="24">
        <f>returns_pnl[[#This Row],[portfolio_simple_return]]</f>
        <v>-7.0764779999999998E-3</v>
      </c>
      <c r="C279" s="4">
        <f t="shared" si="77"/>
        <v>2.4513841856842373E-4</v>
      </c>
      <c r="D279" s="17">
        <f t="shared" si="74"/>
        <v>1.5656896837126563E-2</v>
      </c>
      <c r="E279" s="17">
        <f t="shared" si="75"/>
        <v>0.24854553200418389</v>
      </c>
      <c r="F279" s="25">
        <f>Rolling_Vol!D279</f>
        <v>0.21480431462634819</v>
      </c>
      <c r="Q279" s="7">
        <v>45911</v>
      </c>
      <c r="R279" s="25">
        <v>-2.4257239999999999E-2</v>
      </c>
      <c r="S279" s="17">
        <v>-2.6896123000000001E-2</v>
      </c>
      <c r="T279" s="17">
        <v>1.8462966000000001E-2</v>
      </c>
      <c r="U279" s="17">
        <v>2.1997829999999999E-3</v>
      </c>
      <c r="V279" s="17">
        <v>-7.6005960000000003E-3</v>
      </c>
      <c r="W279" s="17">
        <v>1.5881935E-2</v>
      </c>
      <c r="X279" s="32"/>
      <c r="Y279" s="33">
        <f t="shared" si="78"/>
        <v>8.0868961631372707E-4</v>
      </c>
      <c r="Z279" s="33">
        <f t="shared" si="79"/>
        <v>-2.8057244777063316E-5</v>
      </c>
      <c r="AA279" s="33">
        <f t="shared" si="80"/>
        <v>1.1312011808146922E-4</v>
      </c>
      <c r="AB279" s="33">
        <f t="shared" si="81"/>
        <v>5.5882974779449607E-5</v>
      </c>
      <c r="AC279" s="33">
        <f t="shared" si="82"/>
        <v>5.9115817872129129E-4</v>
      </c>
      <c r="AD279" s="33">
        <f t="shared" si="83"/>
        <v>7.7146081444317649E-5</v>
      </c>
      <c r="AE279" s="33">
        <f t="shared" si="84"/>
        <v>1.3781945010150707E-3</v>
      </c>
      <c r="AF279" s="33">
        <f t="shared" si="85"/>
        <v>-3.0125071315280498E-5</v>
      </c>
      <c r="AG279" s="33">
        <f t="shared" si="86"/>
        <v>-8.2932273667051502E-5</v>
      </c>
      <c r="AH279" s="33">
        <f t="shared" si="87"/>
        <v>4.69310082957636E-4</v>
      </c>
      <c r="AI279" s="33">
        <f t="shared" si="88"/>
        <v>-1.8965541866430136E-4</v>
      </c>
      <c r="AJ279" s="33">
        <f t="shared" si="89"/>
        <v>1.8028778130305801E-4</v>
      </c>
      <c r="AK279" s="33">
        <f t="shared" si="90"/>
        <v>7.2594994985591981E-5</v>
      </c>
      <c r="AL279" s="33">
        <f t="shared" si="91"/>
        <v>7.0554925840517549E-5</v>
      </c>
      <c r="AM279" s="33">
        <f t="shared" si="92"/>
        <v>7.1657923971595058E-5</v>
      </c>
      <c r="AN279" s="33">
        <f t="shared" si="93"/>
        <v>6.5444854735180469E-4</v>
      </c>
      <c r="AO279" s="33">
        <f t="shared" si="94"/>
        <v>4.3010902785607897E-5</v>
      </c>
      <c r="AP279" s="33">
        <f t="shared" si="95"/>
        <v>1.0564238024878912E-4</v>
      </c>
      <c r="AQ279" s="33">
        <f t="shared" si="96"/>
        <v>2.0190099558979125E-3</v>
      </c>
      <c r="AR279" s="33">
        <f t="shared" si="97"/>
        <v>2.7717971865816211E-6</v>
      </c>
      <c r="AS279" s="55">
        <f>$G$2*AS278+(1-$G$2)*W278*W278</f>
        <v>1.0923816780800237E-4</v>
      </c>
      <c r="AT279" s="105"/>
      <c r="AU279" s="7">
        <v>45911</v>
      </c>
      <c r="AV279" s="4">
        <f>CovMatrix!$M$4^2*Y279
+CovMatrix!$M$5^2*AE279
+CovMatrix!$M$6^2*AJ279
+CovMatrix!$M$7^2*AN279
+CovMatrix!$M$8^2*AQ279
+CovMatrix!$M$9^2*AS279
+2*CovMatrix!$M$4*CovMatrix!$M$5*Z279
+2*CovMatrix!$M$4*CovMatrix!$M$6*AA279
+2*CovMatrix!$M$4*CovMatrix!$M$7*AB279
+2*CovMatrix!$M$4*CovMatrix!$M$8*AC279
+2*CovMatrix!$M$4*CovMatrix!$M$9*AD279
+2*CovMatrix!$M$5*CovMatrix!$M$6*AF279
+2*CovMatrix!$M$5*CovMatrix!$M$7*AG279
+2*CovMatrix!$M$5*CovMatrix!$M$8*AH279
+2*CovMatrix!$M$5*CovMatrix!$M$9*AI279
+2*CovMatrix!$M$6*CovMatrix!$M$7*AK279
+2*CovMatrix!$M$6*CovMatrix!$M$8*AL279
+2*CovMatrix!$M$6*CovMatrix!$M$9*AM279
+2*CovMatrix!$M$7*CovMatrix!$M$8*AO279
+2*CovMatrix!$M$7*CovMatrix!$M$9*AP279
+2*CovMatrix!$M$8*CovMatrix!$M$9*AR279</f>
        <v>3.4504309009072005E-4</v>
      </c>
      <c r="AW279" s="17">
        <f t="shared" si="76"/>
        <v>1.8575335531040078E-2</v>
      </c>
      <c r="AX279" s="18">
        <f>Param_VaR!$B$7*EWMA!AW279*returns_pnl[[#This Row],[port_mv]]</f>
        <v>5905.5450576944977</v>
      </c>
      <c r="AY279" s="18">
        <f>returns_pnl[[#This Row],[daily_pnl_usd]]</f>
        <v>-973.98</v>
      </c>
    </row>
    <row r="280" spans="1:51" x14ac:dyDescent="0.35">
      <c r="A280" s="7">
        <f>returns_pnl[[#This Row],[price_date]]</f>
        <v>45912</v>
      </c>
      <c r="B280" s="24">
        <f>returns_pnl[[#This Row],[portfolio_simple_return]]</f>
        <v>3.72524E-4</v>
      </c>
      <c r="C280" s="4">
        <f t="shared" si="77"/>
        <v>2.3343470590738734E-4</v>
      </c>
      <c r="D280" s="17">
        <f t="shared" si="74"/>
        <v>1.5278570152582582E-2</v>
      </c>
      <c r="E280" s="17">
        <f t="shared" si="75"/>
        <v>0.24253978207432614</v>
      </c>
      <c r="F280" s="25">
        <f>Rolling_Vol!D280</f>
        <v>0.21433052444999534</v>
      </c>
      <c r="Q280" s="7">
        <v>45912</v>
      </c>
      <c r="R280" s="25">
        <v>1.8629151E-2</v>
      </c>
      <c r="S280" s="17">
        <v>6.6735299999999998E-4</v>
      </c>
      <c r="T280" s="17">
        <v>-1.2176606E-2</v>
      </c>
      <c r="U280" s="17">
        <v>-1.1768130000000001E-3</v>
      </c>
      <c r="V280" s="17">
        <v>1.1413125E-2</v>
      </c>
      <c r="W280" s="17">
        <v>-1.1819849E-2</v>
      </c>
      <c r="X280" s="32"/>
      <c r="Y280" s="33">
        <f t="shared" si="78"/>
        <v>7.9547306087995949E-4</v>
      </c>
      <c r="Z280" s="33">
        <f t="shared" si="79"/>
        <v>1.2771732550391719E-5</v>
      </c>
      <c r="AA280" s="33">
        <f t="shared" si="80"/>
        <v>7.9461275154150621E-5</v>
      </c>
      <c r="AB280" s="33">
        <f t="shared" si="81"/>
        <v>4.9328356441947429E-5</v>
      </c>
      <c r="AC280" s="33">
        <f t="shared" si="82"/>
        <v>5.6675085687691619E-4</v>
      </c>
      <c r="AD280" s="33">
        <f t="shared" si="83"/>
        <v>4.9402202020094567E-5</v>
      </c>
      <c r="AE280" s="33">
        <f t="shared" si="84"/>
        <v>1.3389069169000341E-3</v>
      </c>
      <c r="AF280" s="33">
        <f t="shared" si="85"/>
        <v>-5.8112499305212778E-5</v>
      </c>
      <c r="AG280" s="33">
        <f t="shared" si="86"/>
        <v>-8.1506275295506947E-5</v>
      </c>
      <c r="AH280" s="33">
        <f t="shared" si="87"/>
        <v>4.5341707187353632E-4</v>
      </c>
      <c r="AI280" s="33">
        <f t="shared" si="88"/>
        <v>-2.0390584217872359E-4</v>
      </c>
      <c r="AJ280" s="33">
        <f t="shared" si="89"/>
        <v>1.8992338123590389E-4</v>
      </c>
      <c r="AK280" s="33">
        <f t="shared" si="90"/>
        <v>7.0676166410639133E-5</v>
      </c>
      <c r="AL280" s="33">
        <f t="shared" si="91"/>
        <v>5.7901857558422331E-5</v>
      </c>
      <c r="AM280" s="33">
        <f t="shared" si="92"/>
        <v>8.495210608845197E-5</v>
      </c>
      <c r="AN280" s="33">
        <f t="shared" si="93"/>
        <v>6.1547197722552178E-4</v>
      </c>
      <c r="AO280" s="33">
        <f t="shared" si="94"/>
        <v>3.9427068906231341E-5</v>
      </c>
      <c r="AP280" s="33">
        <f t="shared" si="95"/>
        <v>1.0140004607106806E-4</v>
      </c>
      <c r="AQ280" s="33">
        <f t="shared" si="96"/>
        <v>1.9013355021173506E-3</v>
      </c>
      <c r="AR280" s="33">
        <f t="shared" si="97"/>
        <v>-4.6372409426088819E-6</v>
      </c>
      <c r="AS280" s="55">
        <f>$G$2*AS279+(1-$G$2)*W279*W279</f>
        <v>1.1781802930017573E-4</v>
      </c>
      <c r="AT280" s="105"/>
      <c r="AU280" s="7">
        <v>45912</v>
      </c>
      <c r="AV280" s="4">
        <f>CovMatrix!$M$4^2*Y280
+CovMatrix!$M$5^2*AE280
+CovMatrix!$M$6^2*AJ280
+CovMatrix!$M$7^2*AN280
+CovMatrix!$M$8^2*AQ280
+CovMatrix!$M$9^2*AS280
+2*CovMatrix!$M$4*CovMatrix!$M$5*Z280
+2*CovMatrix!$M$4*CovMatrix!$M$6*AA280
+2*CovMatrix!$M$4*CovMatrix!$M$7*AB280
+2*CovMatrix!$M$4*CovMatrix!$M$8*AC280
+2*CovMatrix!$M$4*CovMatrix!$M$9*AD280
+2*CovMatrix!$M$5*CovMatrix!$M$6*AF280
+2*CovMatrix!$M$5*CovMatrix!$M$7*AG280
+2*CovMatrix!$M$5*CovMatrix!$M$8*AH280
+2*CovMatrix!$M$5*CovMatrix!$M$9*AI280
+2*CovMatrix!$M$6*CovMatrix!$M$7*AK280
+2*CovMatrix!$M$6*CovMatrix!$M$8*AL280
+2*CovMatrix!$M$6*CovMatrix!$M$9*AM280
+2*CovMatrix!$M$7*CovMatrix!$M$8*AO280
+2*CovMatrix!$M$7*CovMatrix!$M$9*AP280
+2*CovMatrix!$M$8*CovMatrix!$M$9*AR280</f>
        <v>3.3013291798304897E-4</v>
      </c>
      <c r="AW280" s="17">
        <f t="shared" si="76"/>
        <v>1.8169560203346941E-2</v>
      </c>
      <c r="AX280" s="18">
        <f>Param_VaR!$B$7*EWMA!AW280*returns_pnl[[#This Row],[port_mv]]</f>
        <v>5778.6912409916577</v>
      </c>
      <c r="AY280" s="18">
        <f>returns_pnl[[#This Row],[daily_pnl_usd]]</f>
        <v>50.91</v>
      </c>
    </row>
    <row r="281" spans="1:51" x14ac:dyDescent="0.35">
      <c r="A281" s="7">
        <f>returns_pnl[[#This Row],[price_date]]</f>
        <v>45915</v>
      </c>
      <c r="B281" s="24">
        <f>returns_pnl[[#This Row],[portfolio_simple_return]]</f>
        <v>5.7567959999999998E-3</v>
      </c>
      <c r="C281" s="4">
        <f t="shared" si="77"/>
        <v>2.1943695000077864E-4</v>
      </c>
      <c r="D281" s="17">
        <f t="shared" si="74"/>
        <v>1.4813404402796092E-2</v>
      </c>
      <c r="E281" s="17">
        <f t="shared" si="75"/>
        <v>0.23515550472016644</v>
      </c>
      <c r="F281" s="25">
        <f>Rolling_Vol!D281</f>
        <v>0.21441878126768746</v>
      </c>
      <c r="Q281" s="7">
        <v>45915</v>
      </c>
      <c r="R281" s="25">
        <v>1.6333481E-2</v>
      </c>
      <c r="S281" s="17">
        <v>1.1726456999999999E-2</v>
      </c>
      <c r="T281" s="17">
        <v>5.9942820000000001E-3</v>
      </c>
      <c r="U281" s="17">
        <v>-9.5315E-3</v>
      </c>
      <c r="V281" s="17">
        <v>1.187825E-3</v>
      </c>
      <c r="W281" s="17">
        <v>-1.119524E-3</v>
      </c>
      <c r="X281" s="32"/>
      <c r="Y281" s="33">
        <f t="shared" si="78"/>
        <v>7.6856739324600992E-4</v>
      </c>
      <c r="Z281" s="33">
        <f t="shared" si="79"/>
        <v>1.2751361785806395E-5</v>
      </c>
      <c r="AA281" s="33">
        <f t="shared" si="80"/>
        <v>6.108320873441121E-5</v>
      </c>
      <c r="AB281" s="33">
        <f t="shared" si="81"/>
        <v>4.5053273430884797E-5</v>
      </c>
      <c r="AC281" s="33">
        <f t="shared" si="82"/>
        <v>5.4550281520471375E-4</v>
      </c>
      <c r="AD281" s="33">
        <f t="shared" si="83"/>
        <v>3.3226444789796937E-5</v>
      </c>
      <c r="AE281" s="33">
        <f t="shared" si="84"/>
        <v>1.2585992234876286E-3</v>
      </c>
      <c r="AF281" s="33">
        <f t="shared" si="85"/>
        <v>-5.5113315019535088E-5</v>
      </c>
      <c r="AG281" s="33">
        <f t="shared" si="86"/>
        <v>-7.6663019758935869E-5</v>
      </c>
      <c r="AH281" s="33">
        <f t="shared" si="87"/>
        <v>4.2666904255361164E-4</v>
      </c>
      <c r="AI281" s="33">
        <f t="shared" si="88"/>
        <v>-1.9214477234938198E-4</v>
      </c>
      <c r="AJ281" s="33">
        <f t="shared" si="89"/>
        <v>1.8742416238250382E-4</v>
      </c>
      <c r="AK281" s="33">
        <f t="shared" si="90"/>
        <v>6.7295371720201466E-5</v>
      </c>
      <c r="AL281" s="33">
        <f t="shared" si="91"/>
        <v>4.6089358523691982E-5</v>
      </c>
      <c r="AM281" s="33">
        <f t="shared" si="92"/>
        <v>8.8490518378294501E-5</v>
      </c>
      <c r="AN281" s="33">
        <f t="shared" si="93"/>
        <v>5.7862675192220858E-4</v>
      </c>
      <c r="AO281" s="33">
        <f t="shared" si="94"/>
        <v>3.6255577939619953E-5</v>
      </c>
      <c r="AP281" s="33">
        <f t="shared" si="95"/>
        <v>9.6150628424478192E-5</v>
      </c>
      <c r="AQ281" s="33">
        <f t="shared" si="96"/>
        <v>1.795070937326247E-3</v>
      </c>
      <c r="AR281" s="33">
        <f t="shared" si="97"/>
        <v>-1.2453091333139855E-5</v>
      </c>
      <c r="AS281" s="55">
        <f>$G$2*AS280+(1-$G$2)*W280*W280</f>
        <v>1.1913147736513324E-4</v>
      </c>
      <c r="AT281" s="105"/>
      <c r="AU281" s="7">
        <v>45915</v>
      </c>
      <c r="AV281" s="4">
        <f>CovMatrix!$M$4^2*Y281
+CovMatrix!$M$5^2*AE281
+CovMatrix!$M$6^2*AJ281
+CovMatrix!$M$7^2*AN281
+CovMatrix!$M$8^2*AQ281
+CovMatrix!$M$9^2*AS281
+2*CovMatrix!$M$4*CovMatrix!$M$5*Z281
+2*CovMatrix!$M$4*CovMatrix!$M$6*AA281
+2*CovMatrix!$M$4*CovMatrix!$M$7*AB281
+2*CovMatrix!$M$4*CovMatrix!$M$8*AC281
+2*CovMatrix!$M$4*CovMatrix!$M$9*AD281
+2*CovMatrix!$M$5*CovMatrix!$M$6*AF281
+2*CovMatrix!$M$5*CovMatrix!$M$7*AG281
+2*CovMatrix!$M$5*CovMatrix!$M$8*AH281
+2*CovMatrix!$M$5*CovMatrix!$M$9*AI281
+2*CovMatrix!$M$6*CovMatrix!$M$7*AK281
+2*CovMatrix!$M$6*CovMatrix!$M$8*AL281
+2*CovMatrix!$M$6*CovMatrix!$M$9*AM281
+2*CovMatrix!$M$7*CovMatrix!$M$8*AO281
+2*CovMatrix!$M$7*CovMatrix!$M$9*AP281
+2*CovMatrix!$M$8*CovMatrix!$M$9*AR281</f>
        <v>3.119009468462365E-4</v>
      </c>
      <c r="AW281" s="17">
        <f t="shared" si="76"/>
        <v>1.7660717619797799E-2</v>
      </c>
      <c r="AX281" s="18">
        <f>Param_VaR!$B$7*EWMA!AW281*returns_pnl[[#This Row],[port_mv]]</f>
        <v>5649.1928109112168</v>
      </c>
      <c r="AY281" s="18">
        <f>returns_pnl[[#This Row],[daily_pnl_usd]]</f>
        <v>787.03</v>
      </c>
    </row>
    <row r="282" spans="1:51" x14ac:dyDescent="0.35">
      <c r="A282" s="7">
        <f>returns_pnl[[#This Row],[price_date]]</f>
        <v>45916</v>
      </c>
      <c r="B282" s="24">
        <f>returns_pnl[[#This Row],[portfolio_simple_return]]</f>
        <v>1.487634E-3</v>
      </c>
      <c r="C282" s="4">
        <f t="shared" si="77"/>
        <v>2.0825917501186887E-4</v>
      </c>
      <c r="D282" s="17">
        <f t="shared" si="74"/>
        <v>1.4431187581480218E-2</v>
      </c>
      <c r="E282" s="17">
        <f t="shared" si="75"/>
        <v>0.22908800078352196</v>
      </c>
      <c r="F282" s="25">
        <f>Rolling_Vol!D282</f>
        <v>0.21370374838670778</v>
      </c>
      <c r="Q282" s="7">
        <v>45916</v>
      </c>
      <c r="R282" s="25">
        <v>-4.3435100000000001E-3</v>
      </c>
      <c r="S282" s="17">
        <v>-1.1233486000000001E-2</v>
      </c>
      <c r="T282" s="17">
        <v>-6.7224799999999996E-4</v>
      </c>
      <c r="U282" s="17">
        <v>2.2079952999999999E-2</v>
      </c>
      <c r="V282" s="17">
        <v>2.1207178E-2</v>
      </c>
      <c r="W282" s="17">
        <v>2.8904289999999999E-3</v>
      </c>
      <c r="X282" s="32"/>
      <c r="Y282" s="33">
        <f t="shared" si="78"/>
        <v>7.3846030574589098E-4</v>
      </c>
      <c r="Z282" s="33">
        <f t="shared" si="79"/>
        <v>2.347831183506704E-5</v>
      </c>
      <c r="AA282" s="33">
        <f t="shared" si="80"/>
        <v>6.3292665679685057E-5</v>
      </c>
      <c r="AB282" s="33">
        <f t="shared" si="81"/>
        <v>3.3009122575941695E-5</v>
      </c>
      <c r="AC282" s="33">
        <f t="shared" si="82"/>
        <v>5.1393672531656039E-4</v>
      </c>
      <c r="AD282" s="33">
        <f t="shared" si="83"/>
        <v>3.0135714663426476E-5</v>
      </c>
      <c r="AE282" s="33">
        <f t="shared" si="84"/>
        <v>1.1913338577047418E-3</v>
      </c>
      <c r="AF282" s="33">
        <f t="shared" si="85"/>
        <v>-4.7589014711230533E-5</v>
      </c>
      <c r="AG282" s="33">
        <f t="shared" si="86"/>
        <v>-7.8769482067129722E-5</v>
      </c>
      <c r="AH282" s="33">
        <f t="shared" si="87"/>
        <v>4.0190463872755643E-4</v>
      </c>
      <c r="AI282" s="33">
        <f t="shared" si="88"/>
        <v>-1.8140376901120716E-4</v>
      </c>
      <c r="AJ282" s="33">
        <f t="shared" si="89"/>
        <v>1.7833459764128503E-4</v>
      </c>
      <c r="AK282" s="33">
        <f t="shared" si="90"/>
        <v>5.9829579484009374E-5</v>
      </c>
      <c r="AL282" s="33">
        <f t="shared" si="91"/>
        <v>4.3751206493269459E-5</v>
      </c>
      <c r="AM282" s="33">
        <f t="shared" si="92"/>
        <v>8.277844272189075E-5</v>
      </c>
      <c r="AN282" s="33">
        <f t="shared" si="93"/>
        <v>5.4936011634187595E-4</v>
      </c>
      <c r="AO282" s="33">
        <f t="shared" si="94"/>
        <v>3.3400938023992755E-5</v>
      </c>
      <c r="AP282" s="33">
        <f t="shared" si="95"/>
        <v>9.1021835299369489E-5</v>
      </c>
      <c r="AQ282" s="33">
        <f t="shared" si="96"/>
        <v>1.6874513367805097E-3</v>
      </c>
      <c r="AR282" s="33">
        <f t="shared" si="97"/>
        <v>-1.1785693768869464E-5</v>
      </c>
      <c r="AS282" s="55">
        <f>$G$2*AS281+(1-$G$2)*W281*W281</f>
        <v>1.120587887624198E-4</v>
      </c>
      <c r="AT282" s="105"/>
      <c r="AU282" s="7">
        <v>45916</v>
      </c>
      <c r="AV282" s="4">
        <f>CovMatrix!$M$4^2*Y282
+CovMatrix!$M$5^2*AE282
+CovMatrix!$M$6^2*AJ282
+CovMatrix!$M$7^2*AN282
+CovMatrix!$M$8^2*AQ282
+CovMatrix!$M$9^2*AS282
+2*CovMatrix!$M$4*CovMatrix!$M$5*Z282
+2*CovMatrix!$M$4*CovMatrix!$M$6*AA282
+2*CovMatrix!$M$4*CovMatrix!$M$7*AB282
+2*CovMatrix!$M$4*CovMatrix!$M$8*AC282
+2*CovMatrix!$M$4*CovMatrix!$M$9*AD282
+2*CovMatrix!$M$5*CovMatrix!$M$6*AF282
+2*CovMatrix!$M$5*CovMatrix!$M$7*AG282
+2*CovMatrix!$M$5*CovMatrix!$M$8*AH282
+2*CovMatrix!$M$5*CovMatrix!$M$9*AI282
+2*CovMatrix!$M$6*CovMatrix!$M$7*AK282
+2*CovMatrix!$M$6*CovMatrix!$M$8*AL282
+2*CovMatrix!$M$6*CovMatrix!$M$9*AM282
+2*CovMatrix!$M$7*CovMatrix!$M$8*AO282
+2*CovMatrix!$M$7*CovMatrix!$M$9*AP282
+2*CovMatrix!$M$8*CovMatrix!$M$9*AR282</f>
        <v>2.9572655482383841E-4</v>
      </c>
      <c r="AW282" s="17">
        <f t="shared" si="76"/>
        <v>1.7196701858898364E-2</v>
      </c>
      <c r="AX282" s="18">
        <f>Param_VaR!$B$7*EWMA!AW282*returns_pnl[[#This Row],[port_mv]]</f>
        <v>5508.9496648183831</v>
      </c>
      <c r="AY282" s="18">
        <f>returns_pnl[[#This Row],[daily_pnl_usd]]</f>
        <v>204.55</v>
      </c>
    </row>
    <row r="283" spans="1:51" x14ac:dyDescent="0.35">
      <c r="A283" s="7">
        <f>returns_pnl[[#This Row],[price_date]]</f>
        <v>45917</v>
      </c>
      <c r="B283" s="24">
        <f>returns_pnl[[#This Row],[portfolio_simple_return]]</f>
        <v>-1.9569399999999999E-3</v>
      </c>
      <c r="C283" s="4">
        <f t="shared" si="77"/>
        <v>1.958964078062341E-4</v>
      </c>
      <c r="D283" s="17">
        <f t="shared" si="74"/>
        <v>1.3996299789809952E-2</v>
      </c>
      <c r="E283" s="17">
        <f t="shared" si="75"/>
        <v>0.22218437111365641</v>
      </c>
      <c r="F283" s="25">
        <f>Rolling_Vol!D283</f>
        <v>0.21386689879168544</v>
      </c>
      <c r="Q283" s="7">
        <v>45917</v>
      </c>
      <c r="R283" s="25">
        <v>-8.1017080000000009E-3</v>
      </c>
      <c r="S283" s="17">
        <v>-3.8416667000000002E-2</v>
      </c>
      <c r="T283" s="17">
        <v>2.739726E-2</v>
      </c>
      <c r="U283" s="17">
        <v>-5.9891989999999997E-3</v>
      </c>
      <c r="V283" s="17">
        <v>3.0787103999999999E-2</v>
      </c>
      <c r="W283" s="17">
        <v>1.8145458E-2</v>
      </c>
      <c r="X283" s="32"/>
      <c r="Y283" s="33">
        <f t="shared" si="78"/>
        <v>6.9528465214834347E-4</v>
      </c>
      <c r="Z283" s="33">
        <f t="shared" si="79"/>
        <v>2.4997178651514621E-5</v>
      </c>
      <c r="AA283" s="33">
        <f t="shared" si="80"/>
        <v>5.9670300693532753E-5</v>
      </c>
      <c r="AB283" s="33">
        <f t="shared" si="81"/>
        <v>2.5274305422083389E-5</v>
      </c>
      <c r="AC283" s="33">
        <f t="shared" si="82"/>
        <v>4.7757370641467992E-4</v>
      </c>
      <c r="AD283" s="33">
        <f t="shared" si="83"/>
        <v>2.7574295347673487E-5</v>
      </c>
      <c r="AE283" s="33">
        <f t="shared" si="84"/>
        <v>1.1274252987051889E-3</v>
      </c>
      <c r="AF283" s="33">
        <f t="shared" si="85"/>
        <v>-4.4280572518765018E-5</v>
      </c>
      <c r="AG283" s="33">
        <f t="shared" si="86"/>
        <v>-8.8925403717471434E-5</v>
      </c>
      <c r="AH283" s="33">
        <f t="shared" si="87"/>
        <v>3.6349652817415257E-4</v>
      </c>
      <c r="AI283" s="33">
        <f t="shared" si="88"/>
        <v>-1.7246771849286434E-4</v>
      </c>
      <c r="AJ283" s="33">
        <f t="shared" si="89"/>
        <v>1.6766163682521815E-4</v>
      </c>
      <c r="AK283" s="33">
        <f t="shared" si="90"/>
        <v>5.5349212460308171E-5</v>
      </c>
      <c r="AL283" s="33">
        <f t="shared" si="91"/>
        <v>4.0270745123904647E-5</v>
      </c>
      <c r="AM283" s="33">
        <f t="shared" si="92"/>
        <v>7.7695151051713774E-5</v>
      </c>
      <c r="AN283" s="33">
        <f t="shared" si="93"/>
        <v>5.4564996883029588E-4</v>
      </c>
      <c r="AO283" s="33">
        <f t="shared" si="94"/>
        <v>5.9492091352711249E-5</v>
      </c>
      <c r="AP283" s="33">
        <f t="shared" si="95"/>
        <v>8.9389757369597533E-5</v>
      </c>
      <c r="AQ283" s="33">
        <f t="shared" si="96"/>
        <v>1.6131889204971002E-3</v>
      </c>
      <c r="AR283" s="33">
        <f t="shared" si="97"/>
        <v>-7.4006816047755729E-6</v>
      </c>
      <c r="AS283" s="55">
        <f>$G$2*AS282+(1-$G$2)*W282*W282</f>
        <v>1.0583653622491706E-4</v>
      </c>
      <c r="AT283" s="105"/>
      <c r="AU283" s="7">
        <v>45917</v>
      </c>
      <c r="AV283" s="4">
        <f>CovMatrix!$M$4^2*Y283
+CovMatrix!$M$5^2*AE283
+CovMatrix!$M$6^2*AJ283
+CovMatrix!$M$7^2*AN283
+CovMatrix!$M$8^2*AQ283
+CovMatrix!$M$9^2*AS283
+2*CovMatrix!$M$4*CovMatrix!$M$5*Z283
+2*CovMatrix!$M$4*CovMatrix!$M$6*AA283
+2*CovMatrix!$M$4*CovMatrix!$M$7*AB283
+2*CovMatrix!$M$4*CovMatrix!$M$8*AC283
+2*CovMatrix!$M$4*CovMatrix!$M$9*AD283
+2*CovMatrix!$M$5*CovMatrix!$M$6*AF283
+2*CovMatrix!$M$5*CovMatrix!$M$7*AG283
+2*CovMatrix!$M$5*CovMatrix!$M$8*AH283
+2*CovMatrix!$M$5*CovMatrix!$M$9*AI283
+2*CovMatrix!$M$6*CovMatrix!$M$7*AK283
+2*CovMatrix!$M$6*CovMatrix!$M$8*AL283
+2*CovMatrix!$M$6*CovMatrix!$M$9*AM283
+2*CovMatrix!$M$7*CovMatrix!$M$8*AO283
+2*CovMatrix!$M$7*CovMatrix!$M$9*AP283
+2*CovMatrix!$M$8*CovMatrix!$M$9*AR283</f>
        <v>2.7887072310391628E-4</v>
      </c>
      <c r="AW283" s="17">
        <f t="shared" si="76"/>
        <v>1.6699422837449091E-2</v>
      </c>
      <c r="AX283" s="18">
        <f>Param_VaR!$B$7*EWMA!AW283*returns_pnl[[#This Row],[port_mv]]</f>
        <v>5339.1777899165663</v>
      </c>
      <c r="AY283" s="18">
        <f>returns_pnl[[#This Row],[daily_pnl_usd]]</f>
        <v>-269.48</v>
      </c>
    </row>
    <row r="284" spans="1:51" x14ac:dyDescent="0.35">
      <c r="A284" s="7">
        <f>returns_pnl[[#This Row],[price_date]]</f>
        <v>45918</v>
      </c>
      <c r="B284" s="24">
        <f>returns_pnl[[#This Row],[portfolio_simple_return]]</f>
        <v>3.9271569999999997E-3</v>
      </c>
      <c r="C284" s="4">
        <f t="shared" si="77"/>
        <v>1.8437240018767605E-4</v>
      </c>
      <c r="D284" s="17">
        <f t="shared" si="74"/>
        <v>1.3578379880813323E-2</v>
      </c>
      <c r="E284" s="17">
        <f t="shared" si="75"/>
        <v>0.21555009823076945</v>
      </c>
      <c r="F284" s="25">
        <f>Rolling_Vol!D284</f>
        <v>0.20016284537646287</v>
      </c>
      <c r="Q284" s="7">
        <v>45918</v>
      </c>
      <c r="R284" s="25">
        <v>-7.7909019999999997E-3</v>
      </c>
      <c r="S284" s="17">
        <v>-2.3687780000000002E-3</v>
      </c>
      <c r="T284" s="17">
        <v>1.6875000000000001E-2</v>
      </c>
      <c r="U284" s="17">
        <v>3.6835800000000001E-3</v>
      </c>
      <c r="V284" s="17">
        <v>4.5787545999999998E-2</v>
      </c>
      <c r="W284" s="17">
        <v>-2.31658E-2</v>
      </c>
      <c r="X284" s="32"/>
      <c r="Y284" s="33">
        <f t="shared" si="78"/>
        <v>6.5750583337047871E-4</v>
      </c>
      <c r="Z284" s="33">
        <f t="shared" si="79"/>
        <v>4.2171785034457918E-5</v>
      </c>
      <c r="AA284" s="33">
        <f t="shared" si="80"/>
        <v>4.2772206620715969E-5</v>
      </c>
      <c r="AB284" s="33">
        <f t="shared" si="81"/>
        <v>2.6669211583871905E-5</v>
      </c>
      <c r="AC284" s="33">
        <f t="shared" si="82"/>
        <v>4.3395359642338111E-4</v>
      </c>
      <c r="AD284" s="33">
        <f t="shared" si="83"/>
        <v>1.7099285492277226E-5</v>
      </c>
      <c r="AE284" s="33">
        <f t="shared" si="84"/>
        <v>1.1483301989862109E-3</v>
      </c>
      <c r="AF284" s="33">
        <f t="shared" si="85"/>
        <v>-1.0477442301558436E-4</v>
      </c>
      <c r="AG284" s="33">
        <f t="shared" si="86"/>
        <v>-6.9784775679639153E-5</v>
      </c>
      <c r="AH284" s="33">
        <f t="shared" si="87"/>
        <v>2.7072246114796128E-4</v>
      </c>
      <c r="AI284" s="33">
        <f t="shared" si="88"/>
        <v>-2.0394493643620165E-4</v>
      </c>
      <c r="AJ284" s="33">
        <f t="shared" si="89"/>
        <v>2.0263852994616108E-4</v>
      </c>
      <c r="AK284" s="33">
        <f t="shared" si="90"/>
        <v>4.2183001181005271E-5</v>
      </c>
      <c r="AL284" s="33">
        <f t="shared" si="91"/>
        <v>8.8463437992572817E-5</v>
      </c>
      <c r="AM284" s="33">
        <f t="shared" si="92"/>
        <v>1.0286159182731577E-4</v>
      </c>
      <c r="AN284" s="33">
        <f t="shared" si="93"/>
        <v>5.1506320098017419E-4</v>
      </c>
      <c r="AO284" s="33">
        <f t="shared" si="94"/>
        <v>4.4859160322166803E-5</v>
      </c>
      <c r="AP284" s="33">
        <f t="shared" si="95"/>
        <v>7.7505766392933149E-5</v>
      </c>
      <c r="AQ284" s="33">
        <f t="shared" si="96"/>
        <v>1.5732683316296832E-3</v>
      </c>
      <c r="AR284" s="33">
        <f t="shared" si="97"/>
        <v>2.6562125445928914E-5</v>
      </c>
      <c r="AS284" s="55">
        <f>$G$2*AS283+(1-$G$2)*W283*W283</f>
        <v>1.1924180281320789E-4</v>
      </c>
      <c r="AT284" s="105"/>
      <c r="AU284" s="7">
        <v>45918</v>
      </c>
      <c r="AV284" s="4">
        <f>CovMatrix!$M$4^2*Y284
+CovMatrix!$M$5^2*AE284
+CovMatrix!$M$6^2*AJ284
+CovMatrix!$M$7^2*AN284
+CovMatrix!$M$8^2*AQ284
+CovMatrix!$M$9^2*AS284
+2*CovMatrix!$M$4*CovMatrix!$M$5*Z284
+2*CovMatrix!$M$4*CovMatrix!$M$6*AA284
+2*CovMatrix!$M$4*CovMatrix!$M$7*AB284
+2*CovMatrix!$M$4*CovMatrix!$M$8*AC284
+2*CovMatrix!$M$4*CovMatrix!$M$9*AD284
+2*CovMatrix!$M$5*CovMatrix!$M$6*AF284
+2*CovMatrix!$M$5*CovMatrix!$M$7*AG284
+2*CovMatrix!$M$5*CovMatrix!$M$8*AH284
+2*CovMatrix!$M$5*CovMatrix!$M$9*AI284
+2*CovMatrix!$M$6*CovMatrix!$M$7*AK284
+2*CovMatrix!$M$6*CovMatrix!$M$8*AL284
+2*CovMatrix!$M$6*CovMatrix!$M$9*AM284
+2*CovMatrix!$M$7*CovMatrix!$M$8*AO284
+2*CovMatrix!$M$7*CovMatrix!$M$9*AP284
+2*CovMatrix!$M$8*CovMatrix!$M$9*AR284</f>
        <v>2.6221249706787748E-4</v>
      </c>
      <c r="AW284" s="17">
        <f t="shared" si="76"/>
        <v>1.6192976782169407E-2</v>
      </c>
      <c r="AX284" s="18">
        <f>Param_VaR!$B$7*EWMA!AW284*returns_pnl[[#This Row],[port_mv]]</f>
        <v>5197.5875923819167</v>
      </c>
      <c r="AY284" s="18">
        <f>returns_pnl[[#This Row],[daily_pnl_usd]]</f>
        <v>539.73</v>
      </c>
    </row>
    <row r="285" spans="1:51" x14ac:dyDescent="0.35">
      <c r="A285" s="7">
        <f>returns_pnl[[#This Row],[price_date]]</f>
        <v>45919</v>
      </c>
      <c r="B285" s="24">
        <f>returns_pnl[[#This Row],[portfolio_simple_return]]</f>
        <v>-1.049103E-3</v>
      </c>
      <c r="C285" s="4">
        <f t="shared" si="77"/>
        <v>1.7423540990257441E-4</v>
      </c>
      <c r="D285" s="17">
        <f t="shared" si="74"/>
        <v>1.3199826131528187E-2</v>
      </c>
      <c r="E285" s="17">
        <f t="shared" si="75"/>
        <v>0.20954074375989207</v>
      </c>
      <c r="F285" s="25">
        <f>Rolling_Vol!D285</f>
        <v>0.19998359931814619</v>
      </c>
      <c r="Q285" s="7">
        <v>45919</v>
      </c>
      <c r="R285" s="25">
        <v>-3.3561300000000001E-3</v>
      </c>
      <c r="S285" s="17">
        <v>-1.1872009999999999E-3</v>
      </c>
      <c r="T285" s="17">
        <v>-1.6097399999999999E-3</v>
      </c>
      <c r="U285" s="17">
        <v>-1.4339454999999999E-2</v>
      </c>
      <c r="V285" s="17">
        <v>4.0414900000000002E-4</v>
      </c>
      <c r="W285" s="17">
        <v>1.0142528E-2</v>
      </c>
      <c r="X285" s="32"/>
      <c r="Y285" s="33">
        <f t="shared" si="78"/>
        <v>6.2169737260666627E-4</v>
      </c>
      <c r="Z285" s="33">
        <f t="shared" si="79"/>
        <v>4.0748772967855802E-5</v>
      </c>
      <c r="AA285" s="33">
        <f t="shared" si="80"/>
        <v>3.2317585948473006E-5</v>
      </c>
      <c r="AB285" s="33">
        <f t="shared" si="81"/>
        <v>2.3347154241489988E-5</v>
      </c>
      <c r="AC285" s="33">
        <f t="shared" si="82"/>
        <v>3.8651280361558867E-4</v>
      </c>
      <c r="AD285" s="33">
        <f t="shared" si="83"/>
        <v>2.6902277015836601E-5</v>
      </c>
      <c r="AE285" s="33">
        <f t="shared" si="84"/>
        <v>1.0797670535998352E-3</v>
      </c>
      <c r="AF285" s="33">
        <f t="shared" si="85"/>
        <v>-1.0088634535964929E-4</v>
      </c>
      <c r="AG285" s="33">
        <f t="shared" si="86"/>
        <v>-6.6121224134775206E-5</v>
      </c>
      <c r="AH285" s="33">
        <f t="shared" si="87"/>
        <v>2.4797148158075633E-4</v>
      </c>
      <c r="AI285" s="33">
        <f t="shared" si="88"/>
        <v>-1.8841576200648554E-4</v>
      </c>
      <c r="AJ285" s="33">
        <f t="shared" si="89"/>
        <v>2.0756615564939142E-4</v>
      </c>
      <c r="AK285" s="33">
        <f t="shared" si="90"/>
        <v>4.3381645860144958E-5</v>
      </c>
      <c r="AL285" s="33">
        <f t="shared" si="91"/>
        <v>1.2951552203801849E-4</v>
      </c>
      <c r="AM285" s="33">
        <f t="shared" si="92"/>
        <v>7.3234523817676785E-5</v>
      </c>
      <c r="AN285" s="33">
        <f t="shared" si="93"/>
        <v>4.8497353461834767E-4</v>
      </c>
      <c r="AO285" s="33">
        <f t="shared" si="94"/>
        <v>5.2287336024517601E-5</v>
      </c>
      <c r="AP285" s="33">
        <f t="shared" si="95"/>
        <v>6.7735435755517147E-5</v>
      </c>
      <c r="AQ285" s="33">
        <f t="shared" si="96"/>
        <v>1.6046621938540292E-3</v>
      </c>
      <c r="AR285" s="33">
        <f t="shared" si="97"/>
        <v>-3.8673910068434878E-5</v>
      </c>
      <c r="AS285" s="55">
        <f>$G$2*AS284+(1-$G$2)*W284*W284</f>
        <v>1.4428655202281543E-4</v>
      </c>
      <c r="AT285" s="105"/>
      <c r="AU285" s="7">
        <v>45919</v>
      </c>
      <c r="AV285" s="4">
        <f>CovMatrix!$M$4^2*Y285
+CovMatrix!$M$5^2*AE285
+CovMatrix!$M$6^2*AJ285
+CovMatrix!$M$7^2*AN285
+CovMatrix!$M$8^2*AQ285
+CovMatrix!$M$9^2*AS285
+2*CovMatrix!$M$4*CovMatrix!$M$5*Z285
+2*CovMatrix!$M$4*CovMatrix!$M$6*AA285
+2*CovMatrix!$M$4*CovMatrix!$M$7*AB285
+2*CovMatrix!$M$4*CovMatrix!$M$8*AC285
+2*CovMatrix!$M$4*CovMatrix!$M$9*AD285
+2*CovMatrix!$M$5*CovMatrix!$M$6*AF285
+2*CovMatrix!$M$5*CovMatrix!$M$7*AG285
+2*CovMatrix!$M$5*CovMatrix!$M$8*AH285
+2*CovMatrix!$M$5*CovMatrix!$M$9*AI285
+2*CovMatrix!$M$6*CovMatrix!$M$7*AK285
+2*CovMatrix!$M$6*CovMatrix!$M$8*AL285
+2*CovMatrix!$M$6*CovMatrix!$M$9*AM285
+2*CovMatrix!$M$7*CovMatrix!$M$8*AO285
+2*CovMatrix!$M$7*CovMatrix!$M$9*AP285
+2*CovMatrix!$M$8*CovMatrix!$M$9*AR285</f>
        <v>2.4969665855877022E-4</v>
      </c>
      <c r="AW285" s="17">
        <f t="shared" si="76"/>
        <v>1.5801792890642829E-2</v>
      </c>
      <c r="AX285" s="18">
        <f>Param_VaR!$B$7*EWMA!AW285*returns_pnl[[#This Row],[port_mv]]</f>
        <v>5066.7051328965745</v>
      </c>
      <c r="AY285" s="18">
        <f>returns_pnl[[#This Row],[daily_pnl_usd]]</f>
        <v>-144.75</v>
      </c>
    </row>
    <row r="286" spans="1:51" x14ac:dyDescent="0.35">
      <c r="A286" s="7">
        <f>returns_pnl[[#This Row],[price_date]]</f>
        <v>45922</v>
      </c>
      <c r="B286" s="24">
        <f>returns_pnl[[#This Row],[portfolio_simple_return]]</f>
        <v>1.2029289999999999E-3</v>
      </c>
      <c r="C286" s="4">
        <f t="shared" si="77"/>
        <v>1.6384732233469646E-4</v>
      </c>
      <c r="D286" s="17">
        <f t="shared" si="74"/>
        <v>1.2800286025503354E-2</v>
      </c>
      <c r="E286" s="17">
        <f t="shared" si="75"/>
        <v>0.20319824120386354</v>
      </c>
      <c r="F286" s="25">
        <f>Rolling_Vol!D286</f>
        <v>0.19770021946325747</v>
      </c>
      <c r="Q286" s="7">
        <v>45922</v>
      </c>
      <c r="R286" s="25">
        <v>1.5248744999999999E-2</v>
      </c>
      <c r="S286" s="17">
        <v>-1.7829187999999999E-2</v>
      </c>
      <c r="T286" s="17">
        <v>-4.1041299999999999E-4</v>
      </c>
      <c r="U286" s="17">
        <v>3.936223E-3</v>
      </c>
      <c r="V286" s="17">
        <v>1.7102073999999998E-2</v>
      </c>
      <c r="W286" s="17">
        <v>8.0501159999999995E-3</v>
      </c>
      <c r="X286" s="32"/>
      <c r="Y286" s="33">
        <f t="shared" si="78"/>
        <v>5.8507134676488021E-4</v>
      </c>
      <c r="Z286" s="33">
        <f t="shared" si="79"/>
        <v>3.8542910643312247E-5</v>
      </c>
      <c r="AA286" s="33">
        <f t="shared" si="80"/>
        <v>3.0702680593936628E-5</v>
      </c>
      <c r="AB286" s="33">
        <f t="shared" si="81"/>
        <v>2.483382949354959E-5</v>
      </c>
      <c r="AC286" s="33">
        <f t="shared" si="82"/>
        <v>3.6324065280365111E-4</v>
      </c>
      <c r="AD286" s="33">
        <f t="shared" si="83"/>
        <v>2.3245761845088001E-5</v>
      </c>
      <c r="AE286" s="33">
        <f t="shared" si="84"/>
        <v>1.0150655971567092E-3</v>
      </c>
      <c r="AF286" s="33">
        <f t="shared" si="85"/>
        <v>-9.4718499541805921E-5</v>
      </c>
      <c r="AG286" s="33">
        <f t="shared" si="86"/>
        <v>-6.1132521767761385E-5</v>
      </c>
      <c r="AH286" s="33">
        <f t="shared" si="87"/>
        <v>2.3306440432009398E-4</v>
      </c>
      <c r="AI286" s="33">
        <f t="shared" si="88"/>
        <v>-1.7783328944914409E-4</v>
      </c>
      <c r="AJ286" s="33">
        <f t="shared" si="89"/>
        <v>1.9526766208248392E-4</v>
      </c>
      <c r="AK286" s="33">
        <f t="shared" si="90"/>
        <v>4.2163714766038263E-5</v>
      </c>
      <c r="AL286" s="33">
        <f t="shared" si="91"/>
        <v>1.2170555622706178E-4</v>
      </c>
      <c r="AM286" s="33">
        <f t="shared" si="92"/>
        <v>6.7860842407252981E-5</v>
      </c>
      <c r="AN286" s="33">
        <f t="shared" si="93"/>
        <v>4.682123207230683E-4</v>
      </c>
      <c r="AO286" s="33">
        <f t="shared" si="94"/>
        <v>4.8802379279118838E-5</v>
      </c>
      <c r="AP286" s="33">
        <f t="shared" si="95"/>
        <v>5.4945010179651708E-5</v>
      </c>
      <c r="AQ286" s="33">
        <f t="shared" si="96"/>
        <v>1.5083922624076393E-3</v>
      </c>
      <c r="AR286" s="33">
        <f t="shared" si="97"/>
        <v>-3.6107529911408466E-5</v>
      </c>
      <c r="AS286" s="55">
        <f>$G$2*AS285+(1-$G$2)*W285*W285</f>
        <v>1.4180161135529353E-4</v>
      </c>
      <c r="AT286" s="105"/>
      <c r="AU286" s="7">
        <v>45922</v>
      </c>
      <c r="AV286" s="4">
        <f>CovMatrix!$M$4^2*Y286
+CovMatrix!$M$5^2*AE286
+CovMatrix!$M$6^2*AJ286
+CovMatrix!$M$7^2*AN286
+CovMatrix!$M$8^2*AQ286
+CovMatrix!$M$9^2*AS286
+2*CovMatrix!$M$4*CovMatrix!$M$5*Z286
+2*CovMatrix!$M$4*CovMatrix!$M$6*AA286
+2*CovMatrix!$M$4*CovMatrix!$M$7*AB286
+2*CovMatrix!$M$4*CovMatrix!$M$8*AC286
+2*CovMatrix!$M$4*CovMatrix!$M$9*AD286
+2*CovMatrix!$M$5*CovMatrix!$M$6*AF286
+2*CovMatrix!$M$5*CovMatrix!$M$7*AG286
+2*CovMatrix!$M$5*CovMatrix!$M$8*AH286
+2*CovMatrix!$M$5*CovMatrix!$M$9*AI286
+2*CovMatrix!$M$6*CovMatrix!$M$7*AK286
+2*CovMatrix!$M$6*CovMatrix!$M$8*AL286
+2*CovMatrix!$M$6*CovMatrix!$M$9*AM286
+2*CovMatrix!$M$7*CovMatrix!$M$8*AO286
+2*CovMatrix!$M$7*CovMatrix!$M$9*AP286
+2*CovMatrix!$M$8*CovMatrix!$M$9*AR286</f>
        <v>2.3487726144920493E-4</v>
      </c>
      <c r="AW286" s="17">
        <f t="shared" si="76"/>
        <v>1.5325705903781559E-2</v>
      </c>
      <c r="AX286" s="18">
        <f>Param_VaR!$B$7*EWMA!AW286*returns_pnl[[#This Row],[port_mv]]</f>
        <v>4919.9633059576045</v>
      </c>
      <c r="AY286" s="18">
        <f>returns_pnl[[#This Row],[daily_pnl_usd]]</f>
        <v>165.8</v>
      </c>
    </row>
    <row r="287" spans="1:51" x14ac:dyDescent="0.35">
      <c r="A287" s="7">
        <f>returns_pnl[[#This Row],[price_date]]</f>
        <v>45923</v>
      </c>
      <c r="B287" s="24">
        <f>returns_pnl[[#This Row],[portfolio_simple_return]]</f>
        <v>-4.1057690000000004E-3</v>
      </c>
      <c r="C287" s="4">
        <f t="shared" si="77"/>
        <v>1.5410330528535713E-4</v>
      </c>
      <c r="D287" s="17">
        <f t="shared" si="74"/>
        <v>1.2413835236757298E-2</v>
      </c>
      <c r="E287" s="17">
        <f t="shared" si="75"/>
        <v>0.19706352511794262</v>
      </c>
      <c r="F287" s="25">
        <f>Rolling_Vol!D287</f>
        <v>0.19756475051137595</v>
      </c>
      <c r="Q287" s="7">
        <v>45923</v>
      </c>
      <c r="R287" s="25">
        <v>6.9466170000000004E-3</v>
      </c>
      <c r="S287" s="17">
        <v>4.4275199999999998E-4</v>
      </c>
      <c r="T287" s="17">
        <v>1.437034E-3</v>
      </c>
      <c r="U287" s="17">
        <v>-1.0556991E-2</v>
      </c>
      <c r="V287" s="17">
        <v>-1.2048193E-2</v>
      </c>
      <c r="W287" s="17">
        <v>-1.6436288E-2</v>
      </c>
      <c r="X287" s="32"/>
      <c r="Y287" s="33">
        <f t="shared" si="78"/>
        <v>5.6391851940348881E-4</v>
      </c>
      <c r="Z287" s="33">
        <f t="shared" si="79"/>
        <v>1.9917971522569898E-5</v>
      </c>
      <c r="AA287" s="33">
        <f t="shared" si="80"/>
        <v>2.848502276739933E-5</v>
      </c>
      <c r="AB287" s="33">
        <f t="shared" si="81"/>
        <v>2.6945147371344715E-5</v>
      </c>
      <c r="AC287" s="33">
        <f t="shared" si="82"/>
        <v>3.5709332355925985E-4</v>
      </c>
      <c r="AD287" s="33">
        <f t="shared" si="83"/>
        <v>2.9216266100647925E-5</v>
      </c>
      <c r="AE287" s="33">
        <f t="shared" si="84"/>
        <v>9.7323445801166723E-4</v>
      </c>
      <c r="AF287" s="33">
        <f t="shared" si="85"/>
        <v>-8.8596349737218925E-5</v>
      </c>
      <c r="AG287" s="33">
        <f t="shared" si="86"/>
        <v>-6.1675350054311148E-5</v>
      </c>
      <c r="AH287" s="33">
        <f t="shared" si="87"/>
        <v>2.0078557450873359E-4</v>
      </c>
      <c r="AI287" s="33">
        <f t="shared" si="88"/>
        <v>-1.7577491397734394E-4</v>
      </c>
      <c r="AJ287" s="33">
        <f t="shared" si="89"/>
        <v>1.8356170868736902E-4</v>
      </c>
      <c r="AK287" s="33">
        <f t="shared" si="90"/>
        <v>3.953696325467002E-5</v>
      </c>
      <c r="AL287" s="33">
        <f t="shared" si="91"/>
        <v>1.1398208804364435E-4</v>
      </c>
      <c r="AM287" s="33">
        <f t="shared" si="92"/>
        <v>6.3590959527343315E-5</v>
      </c>
      <c r="AN287" s="33">
        <f t="shared" si="93"/>
        <v>4.4104921257002793E-4</v>
      </c>
      <c r="AO287" s="33">
        <f t="shared" si="94"/>
        <v>4.9913291143961825E-5</v>
      </c>
      <c r="AP287" s="33">
        <f t="shared" si="95"/>
        <v>5.3549532673984686E-5</v>
      </c>
      <c r="AQ287" s="33">
        <f t="shared" si="96"/>
        <v>1.4354375827692696E-3</v>
      </c>
      <c r="AR287" s="33">
        <f t="shared" si="97"/>
        <v>-2.568065734428891E-5</v>
      </c>
      <c r="AS287" s="55">
        <f>$G$2*AS286+(1-$G$2)*W286*W286</f>
        <v>1.3718177673078329E-4</v>
      </c>
      <c r="AT287" s="105"/>
      <c r="AU287" s="7">
        <v>45923</v>
      </c>
      <c r="AV287" s="4">
        <f>CovMatrix!$M$4^2*Y287
+CovMatrix!$M$5^2*AE287
+CovMatrix!$M$6^2*AJ287
+CovMatrix!$M$7^2*AN287
+CovMatrix!$M$8^2*AQ287
+CovMatrix!$M$9^2*AS287
+2*CovMatrix!$M$4*CovMatrix!$M$5*Z287
+2*CovMatrix!$M$4*CovMatrix!$M$6*AA287
+2*CovMatrix!$M$4*CovMatrix!$M$7*AB287
+2*CovMatrix!$M$4*CovMatrix!$M$8*AC287
+2*CovMatrix!$M$4*CovMatrix!$M$9*AD287
+2*CovMatrix!$M$5*CovMatrix!$M$6*AF287
+2*CovMatrix!$M$5*CovMatrix!$M$7*AG287
+2*CovMatrix!$M$5*CovMatrix!$M$8*AH287
+2*CovMatrix!$M$5*CovMatrix!$M$9*AI287
+2*CovMatrix!$M$6*CovMatrix!$M$7*AK287
+2*CovMatrix!$M$6*CovMatrix!$M$8*AL287
+2*CovMatrix!$M$6*CovMatrix!$M$9*AM287
+2*CovMatrix!$M$7*CovMatrix!$M$8*AO287
+2*CovMatrix!$M$7*CovMatrix!$M$9*AP287
+2*CovMatrix!$M$8*CovMatrix!$M$9*AR287</f>
        <v>2.2266825894059193E-4</v>
      </c>
      <c r="AW287" s="17">
        <f t="shared" si="76"/>
        <v>1.4922072876802068E-2</v>
      </c>
      <c r="AX287" s="18">
        <f>Param_VaR!$B$7*EWMA!AW287*returns_pnl[[#This Row],[port_mv]]</f>
        <v>4770.7180411877516</v>
      </c>
      <c r="AY287" s="18">
        <f>returns_pnl[[#This Row],[daily_pnl_usd]]</f>
        <v>-566.58000000000004</v>
      </c>
    </row>
    <row r="288" spans="1:51" x14ac:dyDescent="0.35">
      <c r="A288" s="7">
        <f>returns_pnl[[#This Row],[price_date]]</f>
        <v>45924</v>
      </c>
      <c r="B288" s="24">
        <f>returns_pnl[[#This Row],[portfolio_simple_return]]</f>
        <v>9.5552999999999992E-3</v>
      </c>
      <c r="C288" s="4">
        <f t="shared" si="77"/>
        <v>1.4586854731311736E-4</v>
      </c>
      <c r="D288" s="17">
        <f t="shared" si="74"/>
        <v>1.2077605197766541E-2</v>
      </c>
      <c r="E288" s="17">
        <f t="shared" si="75"/>
        <v>0.19172603871906804</v>
      </c>
      <c r="F288" s="25">
        <f>Rolling_Vol!D288</f>
        <v>0.19766942528402612</v>
      </c>
      <c r="Q288" s="7">
        <v>45924</v>
      </c>
      <c r="R288" s="25">
        <v>-1.24301E-4</v>
      </c>
      <c r="S288" s="17">
        <v>1.0916389999999999E-3</v>
      </c>
      <c r="T288" s="17">
        <v>-2.89923E-3</v>
      </c>
      <c r="U288" s="17">
        <v>-6.8676539999999999E-3</v>
      </c>
      <c r="V288" s="17">
        <v>7.3304744000000005E-2</v>
      </c>
      <c r="W288" s="17">
        <v>-5.9049299999999997E-5</v>
      </c>
      <c r="X288" s="32"/>
      <c r="Y288" s="33">
        <f t="shared" si="78"/>
        <v>5.3297873750396082E-4</v>
      </c>
      <c r="Z288" s="33">
        <f t="shared" si="79"/>
        <v>1.8907430945414743E-5</v>
      </c>
      <c r="AA288" s="33">
        <f t="shared" si="80"/>
        <v>2.7374872890194051E-5</v>
      </c>
      <c r="AB288" s="33">
        <f t="shared" si="81"/>
        <v>2.0928316140097204E-5</v>
      </c>
      <c r="AC288" s="33">
        <f t="shared" si="82"/>
        <v>3.3064607320691935E-4</v>
      </c>
      <c r="AD288" s="33">
        <f t="shared" si="83"/>
        <v>2.0612694276347281E-5</v>
      </c>
      <c r="AE288" s="33">
        <f t="shared" si="84"/>
        <v>9.1485215229097742E-4</v>
      </c>
      <c r="AF288" s="33">
        <f t="shared" si="85"/>
        <v>-8.3242393772331704E-5</v>
      </c>
      <c r="AG288" s="33">
        <f t="shared" si="86"/>
        <v>-5.8255276783806395E-5</v>
      </c>
      <c r="AH288" s="33">
        <f t="shared" si="87"/>
        <v>1.884183783453814E-4</v>
      </c>
      <c r="AI288" s="33">
        <f t="shared" si="88"/>
        <v>-1.6566505110177787E-4</v>
      </c>
      <c r="AJ288" s="33">
        <f t="shared" si="89"/>
        <v>1.7267191016915622E-4</v>
      </c>
      <c r="AK288" s="33">
        <f t="shared" si="90"/>
        <v>3.6254500159108176E-5</v>
      </c>
      <c r="AL288" s="33">
        <f t="shared" si="91"/>
        <v>1.0610434298225196E-4</v>
      </c>
      <c r="AM288" s="33">
        <f t="shared" si="92"/>
        <v>5.8358331674315196E-5</v>
      </c>
      <c r="AN288" s="33">
        <f t="shared" si="93"/>
        <v>4.2127326335427112E-4</v>
      </c>
      <c r="AO288" s="33">
        <f t="shared" si="94"/>
        <v>5.45500535793599E-5</v>
      </c>
      <c r="AP288" s="33">
        <f t="shared" si="95"/>
        <v>6.074762538291009E-5</v>
      </c>
      <c r="AQ288" s="33">
        <f t="shared" si="96"/>
        <v>1.3580208650770284E-3</v>
      </c>
      <c r="AR288" s="33">
        <f t="shared" si="97"/>
        <v>-1.2258163701976525E-5</v>
      </c>
      <c r="AS288" s="55">
        <f>$G$2*AS287+(1-$G$2)*W287*W287</f>
        <v>1.4515996392007295E-4</v>
      </c>
      <c r="AT288" s="105"/>
      <c r="AU288" s="7">
        <v>45924</v>
      </c>
      <c r="AV288" s="4">
        <f>CovMatrix!$M$4^2*Y288
+CovMatrix!$M$5^2*AE288
+CovMatrix!$M$6^2*AJ288
+CovMatrix!$M$7^2*AN288
+CovMatrix!$M$8^2*AQ288
+CovMatrix!$M$9^2*AS288
+2*CovMatrix!$M$4*CovMatrix!$M$5*Z288
+2*CovMatrix!$M$4*CovMatrix!$M$6*AA288
+2*CovMatrix!$M$4*CovMatrix!$M$7*AB288
+2*CovMatrix!$M$4*CovMatrix!$M$8*AC288
+2*CovMatrix!$M$4*CovMatrix!$M$9*AD288
+2*CovMatrix!$M$5*CovMatrix!$M$6*AF288
+2*CovMatrix!$M$5*CovMatrix!$M$7*AG288
+2*CovMatrix!$M$5*CovMatrix!$M$8*AH288
+2*CovMatrix!$M$5*CovMatrix!$M$9*AI288
+2*CovMatrix!$M$6*CovMatrix!$M$7*AK288
+2*CovMatrix!$M$6*CovMatrix!$M$8*AL288
+2*CovMatrix!$M$6*CovMatrix!$M$9*AM288
+2*CovMatrix!$M$7*CovMatrix!$M$8*AO288
+2*CovMatrix!$M$7*CovMatrix!$M$9*AP288
+2*CovMatrix!$M$8*CovMatrix!$M$9*AR288</f>
        <v>2.099918973839213E-4</v>
      </c>
      <c r="AW288" s="17">
        <f t="shared" si="76"/>
        <v>1.4491097176677868E-2</v>
      </c>
      <c r="AX288" s="18">
        <f>Param_VaR!$B$7*EWMA!AW288*returns_pnl[[#This Row],[port_mv]]</f>
        <v>4677.2003648691834</v>
      </c>
      <c r="AY288" s="18">
        <f>returns_pnl[[#This Row],[daily_pnl_usd]]</f>
        <v>1313.18</v>
      </c>
    </row>
    <row r="289" spans="1:51" x14ac:dyDescent="0.35">
      <c r="A289" s="7">
        <f>returns_pnl[[#This Row],[price_date]]</f>
        <v>45925</v>
      </c>
      <c r="B289" s="24">
        <f>returns_pnl[[#This Row],[portfolio_simple_return]]</f>
        <v>-9.5904200000000001E-4</v>
      </c>
      <c r="C289" s="4">
        <f t="shared" si="77"/>
        <v>1.4259465995973029E-4</v>
      </c>
      <c r="D289" s="17">
        <f t="shared" si="74"/>
        <v>1.1941300597494826E-2</v>
      </c>
      <c r="E289" s="17">
        <f t="shared" si="75"/>
        <v>0.18956227026982991</v>
      </c>
      <c r="F289" s="25">
        <f>Rolling_Vol!D289</f>
        <v>0.19436901737941184</v>
      </c>
      <c r="Q289" s="7">
        <v>45925</v>
      </c>
      <c r="R289" s="25">
        <v>2.4241670000000001E-3</v>
      </c>
      <c r="S289" s="17">
        <v>-9.4603759999999995E-3</v>
      </c>
      <c r="T289" s="17">
        <v>-8.8110900000000004E-4</v>
      </c>
      <c r="U289" s="17">
        <v>-3.6745973000000001E-2</v>
      </c>
      <c r="V289" s="17">
        <v>4.6447745999999998E-2</v>
      </c>
      <c r="W289" s="17">
        <v>-1.1072399E-2</v>
      </c>
      <c r="X289" s="32"/>
      <c r="Y289" s="33">
        <f t="shared" si="78"/>
        <v>5.0100094029803923E-4</v>
      </c>
      <c r="Z289" s="33">
        <f t="shared" si="79"/>
        <v>1.7764843579529518E-5</v>
      </c>
      <c r="AA289" s="33">
        <f t="shared" si="80"/>
        <v>2.5754003148076209E-5</v>
      </c>
      <c r="AB289" s="33">
        <f t="shared" si="81"/>
        <v>1.9723836547282611E-5</v>
      </c>
      <c r="AC289" s="33">
        <f t="shared" si="82"/>
        <v>3.1026059763546751E-4</v>
      </c>
      <c r="AD289" s="33">
        <f t="shared" si="83"/>
        <v>1.9376373012988802E-5</v>
      </c>
      <c r="AE289" s="33">
        <f t="shared" si="84"/>
        <v>8.60032523695898E-4</v>
      </c>
      <c r="AF289" s="33">
        <f t="shared" si="85"/>
        <v>-7.8437744898270001E-5</v>
      </c>
      <c r="AG289" s="33">
        <f t="shared" si="86"/>
        <v>-5.5209780113472369E-5</v>
      </c>
      <c r="AH289" s="33">
        <f t="shared" si="87"/>
        <v>1.8191461469078347E-4</v>
      </c>
      <c r="AI289" s="33">
        <f t="shared" si="88"/>
        <v>-1.5572901566679933E-4</v>
      </c>
      <c r="AJ289" s="33">
        <f t="shared" si="89"/>
        <v>1.6281592763458085E-4</v>
      </c>
      <c r="AK289" s="33">
        <f t="shared" si="90"/>
        <v>3.5273884659946887E-5</v>
      </c>
      <c r="AL289" s="33">
        <f t="shared" si="91"/>
        <v>8.6986443626489626E-5</v>
      </c>
      <c r="AM289" s="33">
        <f t="shared" si="92"/>
        <v>5.4867103623978615E-5</v>
      </c>
      <c r="AN289" s="33">
        <f t="shared" si="93"/>
        <v>3.9882674784083783E-4</v>
      </c>
      <c r="AO289" s="33">
        <f t="shared" si="94"/>
        <v>2.1071153263563714E-5</v>
      </c>
      <c r="AP289" s="33">
        <f t="shared" si="95"/>
        <v>5.7127099669616016E-5</v>
      </c>
      <c r="AQ289" s="33">
        <f t="shared" si="96"/>
        <v>1.5989547427467392E-3</v>
      </c>
      <c r="AR289" s="33">
        <f t="shared" si="97"/>
        <v>-1.1782389509050685E-5</v>
      </c>
      <c r="AS289" s="55">
        <f>$G$2*AS288+(1-$G$2)*W288*W288</f>
        <v>1.3645057529405839E-4</v>
      </c>
      <c r="AT289" s="105"/>
      <c r="AU289" s="7">
        <v>45925</v>
      </c>
      <c r="AV289" s="4">
        <f>CovMatrix!$M$4^2*Y289
+CovMatrix!$M$5^2*AE289
+CovMatrix!$M$6^2*AJ289
+CovMatrix!$M$7^2*AN289
+CovMatrix!$M$8^2*AQ289
+CovMatrix!$M$9^2*AS289
+2*CovMatrix!$M$4*CovMatrix!$M$5*Z289
+2*CovMatrix!$M$4*CovMatrix!$M$6*AA289
+2*CovMatrix!$M$4*CovMatrix!$M$7*AB289
+2*CovMatrix!$M$4*CovMatrix!$M$8*AC289
+2*CovMatrix!$M$4*CovMatrix!$M$9*AD289
+2*CovMatrix!$M$5*CovMatrix!$M$6*AF289
+2*CovMatrix!$M$5*CovMatrix!$M$7*AG289
+2*CovMatrix!$M$5*CovMatrix!$M$8*AH289
+2*CovMatrix!$M$5*CovMatrix!$M$9*AI289
+2*CovMatrix!$M$6*CovMatrix!$M$7*AK289
+2*CovMatrix!$M$6*CovMatrix!$M$8*AL289
+2*CovMatrix!$M$6*CovMatrix!$M$9*AM289
+2*CovMatrix!$M$7*CovMatrix!$M$8*AO289
+2*CovMatrix!$M$7*CovMatrix!$M$9*AP289
+2*CovMatrix!$M$8*CovMatrix!$M$9*AR289</f>
        <v>2.1183865121360347E-4</v>
      </c>
      <c r="AW289" s="17">
        <f t="shared" si="76"/>
        <v>1.4554677983851221E-2</v>
      </c>
      <c r="AX289" s="18">
        <f>Param_VaR!$B$7*EWMA!AW289*returns_pnl[[#This Row],[port_mv]]</f>
        <v>4693.2166313888893</v>
      </c>
      <c r="AY289" s="18">
        <f>returns_pnl[[#This Row],[daily_pnl_usd]]</f>
        <v>-133.06</v>
      </c>
    </row>
    <row r="290" spans="1:51" x14ac:dyDescent="0.35">
      <c r="A290" s="7">
        <f>returns_pnl[[#This Row],[price_date]]</f>
        <v>45926</v>
      </c>
      <c r="B290" s="24">
        <f>returns_pnl[[#This Row],[portfolio_simple_return]]</f>
        <v>-8.7447000000000002E-4</v>
      </c>
      <c r="C290" s="4">
        <f t="shared" si="77"/>
        <v>1.3409416605561232E-4</v>
      </c>
      <c r="D290" s="17">
        <f t="shared" si="74"/>
        <v>1.1579903542586714E-2</v>
      </c>
      <c r="E290" s="17">
        <f t="shared" si="75"/>
        <v>0.18382526987880179</v>
      </c>
      <c r="F290" s="25">
        <f>Rolling_Vol!D290</f>
        <v>0.19434211793952305</v>
      </c>
      <c r="Q290" s="7">
        <v>45926</v>
      </c>
      <c r="R290" s="25">
        <v>-1.1223413999999999E-2</v>
      </c>
      <c r="S290" s="17">
        <v>-4.6712289999999998E-3</v>
      </c>
      <c r="T290" s="17">
        <v>4.4094299999999998E-3</v>
      </c>
      <c r="U290" s="17">
        <v>1.3924068E-2</v>
      </c>
      <c r="V290" s="17">
        <v>-7.6363200000000003E-3</v>
      </c>
      <c r="W290" s="17">
        <v>7.2851039999999997E-3</v>
      </c>
      <c r="X290" s="32"/>
      <c r="Y290" s="33">
        <f t="shared" si="78"/>
        <v>4.7129347901879014E-4</v>
      </c>
      <c r="Z290" s="33">
        <f t="shared" si="79"/>
        <v>1.5322941086350226E-5</v>
      </c>
      <c r="AA290" s="33">
        <f t="shared" si="80"/>
        <v>2.4080605637519458E-5</v>
      </c>
      <c r="AB290" s="33">
        <f t="shared" si="81"/>
        <v>1.3195703846676188E-5</v>
      </c>
      <c r="AC290" s="33">
        <f t="shared" si="82"/>
        <v>2.9840078736199439E-4</v>
      </c>
      <c r="AD290" s="33">
        <f t="shared" si="83"/>
        <v>1.6603309976211491E-5</v>
      </c>
      <c r="AE290" s="33">
        <f t="shared" si="84"/>
        <v>8.1380049511782656E-4</v>
      </c>
      <c r="AF290" s="33">
        <f t="shared" si="85"/>
        <v>-7.3231342858154754E-5</v>
      </c>
      <c r="AG290" s="33">
        <f t="shared" si="86"/>
        <v>-3.103935004271313E-5</v>
      </c>
      <c r="AH290" s="33">
        <f t="shared" si="87"/>
        <v>1.4463494931858667E-4</v>
      </c>
      <c r="AI290" s="33">
        <f t="shared" si="88"/>
        <v>-1.4010033126106992E-4</v>
      </c>
      <c r="AJ290" s="33">
        <f t="shared" si="89"/>
        <v>1.5309355316069884E-4</v>
      </c>
      <c r="AK290" s="33">
        <f t="shared" si="90"/>
        <v>3.5100084031793493E-5</v>
      </c>
      <c r="AL290" s="33">
        <f t="shared" si="91"/>
        <v>7.9311725387081389E-5</v>
      </c>
      <c r="AM290" s="33">
        <f t="shared" si="92"/>
        <v>5.2160436831169356E-5</v>
      </c>
      <c r="AN290" s="33">
        <f t="shared" si="93"/>
        <v>4.5591313487339138E-4</v>
      </c>
      <c r="AO290" s="33">
        <f t="shared" si="94"/>
        <v>-8.2599173157861679E-5</v>
      </c>
      <c r="AP290" s="33">
        <f t="shared" si="95"/>
        <v>7.8111438171392695E-5</v>
      </c>
      <c r="AQ290" s="33">
        <f t="shared" si="96"/>
        <v>1.6324610446907658E-3</v>
      </c>
      <c r="AR290" s="33">
        <f t="shared" si="97"/>
        <v>-4.1932724720266903E-5</v>
      </c>
      <c r="AS290" s="55">
        <f>$G$2*AS289+(1-$G$2)*W289*W289</f>
        <v>1.3561942195332695E-4</v>
      </c>
      <c r="AT290" s="105"/>
      <c r="AU290" s="7">
        <v>45926</v>
      </c>
      <c r="AV290" s="4">
        <f>CovMatrix!$M$4^2*Y290
+CovMatrix!$M$5^2*AE290
+CovMatrix!$M$6^2*AJ290
+CovMatrix!$M$7^2*AN290
+CovMatrix!$M$8^2*AQ290
+CovMatrix!$M$9^2*AS290
+2*CovMatrix!$M$4*CovMatrix!$M$5*Z290
+2*CovMatrix!$M$4*CovMatrix!$M$6*AA290
+2*CovMatrix!$M$4*CovMatrix!$M$7*AB290
+2*CovMatrix!$M$4*CovMatrix!$M$8*AC290
+2*CovMatrix!$M$4*CovMatrix!$M$9*AD290
+2*CovMatrix!$M$5*CovMatrix!$M$6*AF290
+2*CovMatrix!$M$5*CovMatrix!$M$7*AG290
+2*CovMatrix!$M$5*CovMatrix!$M$8*AH290
+2*CovMatrix!$M$5*CovMatrix!$M$9*AI290
+2*CovMatrix!$M$6*CovMatrix!$M$7*AK290
+2*CovMatrix!$M$6*CovMatrix!$M$8*AL290
+2*CovMatrix!$M$6*CovMatrix!$M$9*AM290
+2*CovMatrix!$M$7*CovMatrix!$M$8*AO290
+2*CovMatrix!$M$7*CovMatrix!$M$9*AP290
+2*CovMatrix!$M$8*CovMatrix!$M$9*AR290</f>
        <v>2.0013503419927532E-4</v>
      </c>
      <c r="AW290" s="17">
        <f t="shared" si="76"/>
        <v>1.4146908998055912E-2</v>
      </c>
      <c r="AX290" s="18">
        <f>Param_VaR!$B$7*EWMA!AW290*returns_pnl[[#This Row],[port_mv]]</f>
        <v>4557.7407232275173</v>
      </c>
      <c r="AY290" s="18">
        <f>returns_pnl[[#This Row],[daily_pnl_usd]]</f>
        <v>-121.21</v>
      </c>
    </row>
    <row r="291" spans="1:51" x14ac:dyDescent="0.35">
      <c r="A291" s="7">
        <f>returns_pnl[[#This Row],[price_date]]</f>
        <v>45929</v>
      </c>
      <c r="B291" s="24">
        <f>returns_pnl[[#This Row],[portfolio_simple_return]]</f>
        <v>-3.3095189999999999E-3</v>
      </c>
      <c r="C291" s="4">
        <f t="shared" si="77"/>
        <v>1.2609439795912959E-4</v>
      </c>
      <c r="D291" s="17">
        <f t="shared" si="74"/>
        <v>1.1229176192362892E-2</v>
      </c>
      <c r="E291" s="17">
        <f t="shared" si="75"/>
        <v>0.17825764579871645</v>
      </c>
      <c r="F291" s="25">
        <f>Rolling_Vol!D291</f>
        <v>0.1937916966827759</v>
      </c>
      <c r="Q291" s="7">
        <v>45929</v>
      </c>
      <c r="R291" s="25">
        <v>1.1915214E-2</v>
      </c>
      <c r="S291" s="17">
        <v>-1.9818849999999999E-2</v>
      </c>
      <c r="T291" s="17">
        <v>1.843831E-3</v>
      </c>
      <c r="U291" s="17">
        <v>2.7189670000000001E-3</v>
      </c>
      <c r="V291" s="17">
        <v>-9.3783819999999993E-3</v>
      </c>
      <c r="W291" s="17">
        <v>8.2698519999999994E-3</v>
      </c>
      <c r="X291" s="32"/>
      <c r="Y291" s="33">
        <f t="shared" si="78"/>
        <v>4.5057377158658646E-4</v>
      </c>
      <c r="Z291" s="33">
        <f t="shared" si="79"/>
        <v>1.7549192838517575E-5</v>
      </c>
      <c r="AA291" s="33">
        <f t="shared" si="80"/>
        <v>1.9666437795627087E-5</v>
      </c>
      <c r="AB291" s="33">
        <f t="shared" si="81"/>
        <v>3.0274268321864878E-6</v>
      </c>
      <c r="AC291" s="33">
        <f t="shared" si="82"/>
        <v>2.8563907496806352E-4</v>
      </c>
      <c r="AD291" s="33">
        <f t="shared" si="83"/>
        <v>1.0701287084135435E-5</v>
      </c>
      <c r="AE291" s="33">
        <f t="shared" si="84"/>
        <v>7.6628168823298347E-4</v>
      </c>
      <c r="AF291" s="33">
        <f t="shared" si="85"/>
        <v>-7.007330972403367E-5</v>
      </c>
      <c r="AG291" s="33">
        <f t="shared" si="86"/>
        <v>-3.307953965452466E-5</v>
      </c>
      <c r="AH291" s="33">
        <f t="shared" si="87"/>
        <v>1.3809711232570825E-4</v>
      </c>
      <c r="AI291" s="33">
        <f t="shared" si="88"/>
        <v>-1.3373613472977467E-4</v>
      </c>
      <c r="AJ291" s="33">
        <f t="shared" si="89"/>
        <v>1.4507452434655091E-4</v>
      </c>
      <c r="AK291" s="33">
        <f t="shared" si="90"/>
        <v>3.6677911179560285E-5</v>
      </c>
      <c r="AL291" s="33">
        <f t="shared" si="91"/>
        <v>7.2532712754000504E-5</v>
      </c>
      <c r="AM291" s="33">
        <f t="shared" si="92"/>
        <v>5.0958199989142396E-5</v>
      </c>
      <c r="AN291" s="33">
        <f t="shared" si="93"/>
        <v>4.401911269611053E-4</v>
      </c>
      <c r="AO291" s="33">
        <f t="shared" si="94"/>
        <v>-8.4022941105375571E-5</v>
      </c>
      <c r="AP291" s="33">
        <f t="shared" si="95"/>
        <v>7.9511048890093449E-5</v>
      </c>
      <c r="AQ291" s="33">
        <f t="shared" si="96"/>
        <v>1.5380121849978637E-3</v>
      </c>
      <c r="AR291" s="33">
        <f t="shared" si="97"/>
        <v>-4.2754644359687689E-5</v>
      </c>
      <c r="AS291" s="55">
        <f>$G$2*AS290+(1-$G$2)*W290*W290</f>
        <v>1.3066662105357628E-4</v>
      </c>
      <c r="AT291" s="105"/>
      <c r="AU291" s="7">
        <v>45929</v>
      </c>
      <c r="AV291" s="4">
        <f>CovMatrix!$M$4^2*Y291
+CovMatrix!$M$5^2*AE291
+CovMatrix!$M$6^2*AJ291
+CovMatrix!$M$7^2*AN291
+CovMatrix!$M$8^2*AQ291
+CovMatrix!$M$9^2*AS291
+2*CovMatrix!$M$4*CovMatrix!$M$5*Z291
+2*CovMatrix!$M$4*CovMatrix!$M$6*AA291
+2*CovMatrix!$M$4*CovMatrix!$M$7*AB291
+2*CovMatrix!$M$4*CovMatrix!$M$8*AC291
+2*CovMatrix!$M$4*CovMatrix!$M$9*AD291
+2*CovMatrix!$M$5*CovMatrix!$M$6*AF291
+2*CovMatrix!$M$5*CovMatrix!$M$7*AG291
+2*CovMatrix!$M$5*CovMatrix!$M$8*AH291
+2*CovMatrix!$M$5*CovMatrix!$M$9*AI291
+2*CovMatrix!$M$6*CovMatrix!$M$7*AK291
+2*CovMatrix!$M$6*CovMatrix!$M$8*AL291
+2*CovMatrix!$M$6*CovMatrix!$M$9*AM291
+2*CovMatrix!$M$7*CovMatrix!$M$8*AO291
+2*CovMatrix!$M$7*CovMatrix!$M$9*AP291
+2*CovMatrix!$M$8*CovMatrix!$M$9*AR291</f>
        <v>1.8867249867189024E-4</v>
      </c>
      <c r="AW291" s="17">
        <f t="shared" si="76"/>
        <v>1.3735810812321574E-2</v>
      </c>
      <c r="AX291" s="18">
        <f>Param_VaR!$B$7*EWMA!AW291*returns_pnl[[#This Row],[port_mv]]</f>
        <v>4410.65071587071</v>
      </c>
      <c r="AY291" s="18">
        <f>returns_pnl[[#This Row],[daily_pnl_usd]]</f>
        <v>-458.33</v>
      </c>
    </row>
    <row r="292" spans="1:51" x14ac:dyDescent="0.35">
      <c r="A292" s="7">
        <f>returns_pnl[[#This Row],[price_date]]</f>
        <v>45930</v>
      </c>
      <c r="B292" s="24">
        <f>returns_pnl[[#This Row],[portfolio_simple_return]]</f>
        <v>6.1685109999999998E-3</v>
      </c>
      <c r="C292" s="4">
        <f t="shared" si="77"/>
        <v>1.1918590904226347E-4</v>
      </c>
      <c r="D292" s="17">
        <f t="shared" si="74"/>
        <v>1.0917229916158379E-2</v>
      </c>
      <c r="E292" s="17">
        <f t="shared" si="75"/>
        <v>0.17330565218321761</v>
      </c>
      <c r="F292" s="25">
        <f>Rolling_Vol!D292</f>
        <v>0.19045604789776477</v>
      </c>
      <c r="Q292" s="7">
        <v>45930</v>
      </c>
      <c r="R292" s="25">
        <v>2.664849E-3</v>
      </c>
      <c r="S292" s="17">
        <v>6.1299179999999998E-3</v>
      </c>
      <c r="T292" s="17">
        <v>-2.9651486000000001E-2</v>
      </c>
      <c r="U292" s="17">
        <v>5.0226424999999998E-2</v>
      </c>
      <c r="V292" s="17">
        <v>2.0390823999999998E-2</v>
      </c>
      <c r="W292" s="17">
        <v>3.5865480000000002E-3</v>
      </c>
      <c r="X292" s="32"/>
      <c r="Y292" s="33">
        <f t="shared" si="78"/>
        <v>4.3205768477133904E-4</v>
      </c>
      <c r="Z292" s="33">
        <f t="shared" si="79"/>
        <v>2.327490929172509E-6</v>
      </c>
      <c r="AA292" s="33">
        <f t="shared" si="80"/>
        <v>1.9804629984579503E-5</v>
      </c>
      <c r="AB292" s="33">
        <f t="shared" si="81"/>
        <v>4.7896056420915801E-6</v>
      </c>
      <c r="AC292" s="33">
        <f t="shared" si="82"/>
        <v>2.6179600475975478E-4</v>
      </c>
      <c r="AD292" s="33">
        <f t="shared" si="83"/>
        <v>1.5971433238786995E-5</v>
      </c>
      <c r="AE292" s="33">
        <f t="shared" si="84"/>
        <v>7.4387199585835434E-4</v>
      </c>
      <c r="AF292" s="33">
        <f t="shared" si="85"/>
        <v>-6.806146774145265E-5</v>
      </c>
      <c r="AG292" s="33">
        <f t="shared" si="86"/>
        <v>-3.432797522293018E-5</v>
      </c>
      <c r="AH292" s="33">
        <f t="shared" si="87"/>
        <v>1.4096341035220775E-4</v>
      </c>
      <c r="AI292" s="33">
        <f t="shared" si="88"/>
        <v>-1.3554590402460021E-4</v>
      </c>
      <c r="AJ292" s="33">
        <f t="shared" si="89"/>
        <v>1.365740356511515E-4</v>
      </c>
      <c r="AK292" s="33">
        <f t="shared" si="90"/>
        <v>3.4778035447341288E-5</v>
      </c>
      <c r="AL292" s="33">
        <f t="shared" si="91"/>
        <v>6.7143220901073953E-5</v>
      </c>
      <c r="AM292" s="33">
        <f t="shared" si="92"/>
        <v>4.8815600558774571E-5</v>
      </c>
      <c r="AN292" s="33">
        <f t="shared" si="93"/>
        <v>4.1422322623626434E-4</v>
      </c>
      <c r="AO292" s="33">
        <f t="shared" si="94"/>
        <v>-8.0511535309336682E-5</v>
      </c>
      <c r="AP292" s="33">
        <f t="shared" si="95"/>
        <v>7.6089513237660876E-5</v>
      </c>
      <c r="AQ292" s="33">
        <f t="shared" si="96"/>
        <v>1.4510086968342671E-3</v>
      </c>
      <c r="AR292" s="33">
        <f t="shared" si="97"/>
        <v>-4.4842835566474269E-5</v>
      </c>
      <c r="AS292" s="55">
        <f>$G$2*AS291+(1-$G$2)*W291*W291</f>
        <v>1.2693005091647596E-4</v>
      </c>
      <c r="AT292" s="105"/>
      <c r="AU292" s="7">
        <v>45930</v>
      </c>
      <c r="AV292" s="4">
        <f>CovMatrix!$M$4^2*Y292
+CovMatrix!$M$5^2*AE292
+CovMatrix!$M$6^2*AJ292
+CovMatrix!$M$7^2*AN292
+CovMatrix!$M$8^2*AQ292
+CovMatrix!$M$9^2*AS292
+2*CovMatrix!$M$4*CovMatrix!$M$5*Z292
+2*CovMatrix!$M$4*CovMatrix!$M$6*AA292
+2*CovMatrix!$M$4*CovMatrix!$M$7*AB292
+2*CovMatrix!$M$4*CovMatrix!$M$8*AC292
+2*CovMatrix!$M$4*CovMatrix!$M$9*AD292
+2*CovMatrix!$M$5*CovMatrix!$M$6*AF292
+2*CovMatrix!$M$5*CovMatrix!$M$7*AG292
+2*CovMatrix!$M$5*CovMatrix!$M$8*AH292
+2*CovMatrix!$M$5*CovMatrix!$M$9*AI292
+2*CovMatrix!$M$6*CovMatrix!$M$7*AK292
+2*CovMatrix!$M$6*CovMatrix!$M$8*AL292
+2*CovMatrix!$M$6*CovMatrix!$M$9*AM292
+2*CovMatrix!$M$7*CovMatrix!$M$8*AO292
+2*CovMatrix!$M$7*CovMatrix!$M$9*AP292
+2*CovMatrix!$M$8*CovMatrix!$M$9*AR292</f>
        <v>1.7748189789563583E-4</v>
      </c>
      <c r="AW292" s="17">
        <f t="shared" si="76"/>
        <v>1.3322233217281397E-2</v>
      </c>
      <c r="AX292" s="18">
        <f>Param_VaR!$B$7*EWMA!AW292*returns_pnl[[#This Row],[port_mv]]</f>
        <v>4304.2364405015132</v>
      </c>
      <c r="AY292" s="18">
        <f>returns_pnl[[#This Row],[daily_pnl_usd]]</f>
        <v>851.44</v>
      </c>
    </row>
    <row r="293" spans="1:51" x14ac:dyDescent="0.35">
      <c r="A293" s="7">
        <f>returns_pnl[[#This Row],[price_date]]</f>
        <v>45931</v>
      </c>
      <c r="B293" s="24">
        <f>returns_pnl[[#This Row],[portfolio_simple_return]]</f>
        <v>1.4681507999999999E-2</v>
      </c>
      <c r="C293" s="4">
        <f t="shared" si="77"/>
        <v>1.1431778617715491E-4</v>
      </c>
      <c r="D293" s="17">
        <f t="shared" si="74"/>
        <v>1.0691949596643024E-2</v>
      </c>
      <c r="E293" s="17">
        <f t="shared" si="75"/>
        <v>0.16972943797892881</v>
      </c>
      <c r="F293" s="25">
        <f>Rolling_Vol!D293</f>
        <v>0.19218659385683073</v>
      </c>
      <c r="Q293" s="7">
        <v>45931</v>
      </c>
      <c r="R293" s="25">
        <v>1.3721491000000001E-2</v>
      </c>
      <c r="S293" s="17">
        <v>1.0548330999999999E-2</v>
      </c>
      <c r="T293" s="17">
        <v>-1.083815E-2</v>
      </c>
      <c r="U293" s="17">
        <v>8.1808649999999997E-2</v>
      </c>
      <c r="V293" s="17">
        <v>-2.1410729999999998E-3</v>
      </c>
      <c r="W293" s="17">
        <v>1.8893901000000001E-2</v>
      </c>
      <c r="X293" s="32"/>
      <c r="Y293" s="33">
        <f t="shared" si="78"/>
        <v>4.0656030889662669E-4</v>
      </c>
      <c r="Z293" s="33">
        <f t="shared" si="79"/>
        <v>3.1679598245650793E-6</v>
      </c>
      <c r="AA293" s="33">
        <f t="shared" si="80"/>
        <v>1.3875348216567887E-5</v>
      </c>
      <c r="AB293" s="33">
        <f t="shared" si="81"/>
        <v>1.2532979609655592E-5</v>
      </c>
      <c r="AC293" s="33">
        <f t="shared" si="82"/>
        <v>2.4934855249090403E-4</v>
      </c>
      <c r="AD293" s="33">
        <f t="shared" si="83"/>
        <v>1.5586603775534895E-5</v>
      </c>
      <c r="AE293" s="33">
        <f t="shared" si="84"/>
        <v>7.0149422978805652E-4</v>
      </c>
      <c r="AF293" s="33">
        <f t="shared" si="85"/>
        <v>-7.4883450342454376E-5</v>
      </c>
      <c r="AG293" s="33">
        <f t="shared" si="86"/>
        <v>-1.3795264708565356E-5</v>
      </c>
      <c r="AH293" s="33">
        <f t="shared" si="87"/>
        <v>1.4000525047542121E-4</v>
      </c>
      <c r="AI293" s="33">
        <f t="shared" si="88"/>
        <v>-1.2609403507454035E-4</v>
      </c>
      <c r="AJ293" s="33">
        <f t="shared" si="89"/>
        <v>1.8113223083257422E-4</v>
      </c>
      <c r="AK293" s="33">
        <f t="shared" si="90"/>
        <v>-5.6665934942552272E-5</v>
      </c>
      <c r="AL293" s="33">
        <f t="shared" si="91"/>
        <v>2.6837533705141639E-5</v>
      </c>
      <c r="AM293" s="33">
        <f t="shared" si="92"/>
        <v>3.950587585662841E-5</v>
      </c>
      <c r="AN293" s="33">
        <f t="shared" si="93"/>
        <v>5.4073145875892605E-4</v>
      </c>
      <c r="AO293" s="33">
        <f t="shared" si="94"/>
        <v>-1.4231351651324426E-5</v>
      </c>
      <c r="AP293" s="33">
        <f t="shared" si="95"/>
        <v>8.2332511491255232E-5</v>
      </c>
      <c r="AQ293" s="33">
        <f t="shared" si="96"/>
        <v>1.3888953172281496E-3</v>
      </c>
      <c r="AR293" s="33">
        <f t="shared" si="97"/>
        <v>-3.776430529035269E-5</v>
      </c>
      <c r="AS293" s="55">
        <f>$G$2*AS292+(1-$G$2)*W292*W292</f>
        <v>1.2008604745486563E-4</v>
      </c>
      <c r="AT293" s="105"/>
      <c r="AU293" s="7">
        <v>45931</v>
      </c>
      <c r="AV293" s="4">
        <f>CovMatrix!$M$4^2*Y293
+CovMatrix!$M$5^2*AE293
+CovMatrix!$M$6^2*AJ293
+CovMatrix!$M$7^2*AN293
+CovMatrix!$M$8^2*AQ293
+CovMatrix!$M$9^2*AS293
+2*CovMatrix!$M$4*CovMatrix!$M$5*Z293
+2*CovMatrix!$M$4*CovMatrix!$M$6*AA293
+2*CovMatrix!$M$4*CovMatrix!$M$7*AB293
+2*CovMatrix!$M$4*CovMatrix!$M$8*AC293
+2*CovMatrix!$M$4*CovMatrix!$M$9*AD293
+2*CovMatrix!$M$5*CovMatrix!$M$6*AF293
+2*CovMatrix!$M$5*CovMatrix!$M$7*AG293
+2*CovMatrix!$M$5*CovMatrix!$M$8*AH293
+2*CovMatrix!$M$5*CovMatrix!$M$9*AI293
+2*CovMatrix!$M$6*CovMatrix!$M$7*AK293
+2*CovMatrix!$M$6*CovMatrix!$M$8*AL293
+2*CovMatrix!$M$6*CovMatrix!$M$9*AM293
+2*CovMatrix!$M$7*CovMatrix!$M$8*AO293
+2*CovMatrix!$M$7*CovMatrix!$M$9*AP293
+2*CovMatrix!$M$8*CovMatrix!$M$9*AR293</f>
        <v>1.7173837863080683E-4</v>
      </c>
      <c r="AW293" s="17">
        <f t="shared" si="76"/>
        <v>1.3104899031690662E-2</v>
      </c>
      <c r="AX293" s="18">
        <f>Param_VaR!$B$7*EWMA!AW293*returns_pnl[[#This Row],[port_mv]]</f>
        <v>4296.1804332238253</v>
      </c>
      <c r="AY293" s="18">
        <f>returns_pnl[[#This Row],[daily_pnl_usd]]</f>
        <v>2038.99</v>
      </c>
    </row>
    <row r="294" spans="1:51" x14ac:dyDescent="0.35">
      <c r="A294" s="7">
        <f>returns_pnl[[#This Row],[price_date]]</f>
        <v>45932</v>
      </c>
      <c r="B294" s="24">
        <f>returns_pnl[[#This Row],[portfolio_simple_return]]</f>
        <v>1.2564743999999999E-2</v>
      </c>
      <c r="C294" s="4">
        <f t="shared" si="77"/>
        <v>1.2039151963576947E-4</v>
      </c>
      <c r="D294" s="17">
        <f t="shared" si="74"/>
        <v>1.0972306942287454E-2</v>
      </c>
      <c r="E294" s="17">
        <f t="shared" si="75"/>
        <v>0.17417997286776085</v>
      </c>
      <c r="F294" s="25">
        <f>Rolling_Vol!D294</f>
        <v>0.19272477937480337</v>
      </c>
      <c r="Q294" s="7">
        <v>45932</v>
      </c>
      <c r="R294" s="25">
        <v>3.4875921999999997E-2</v>
      </c>
      <c r="S294" s="17">
        <v>1.4367558000000001E-2</v>
      </c>
      <c r="T294" s="17">
        <v>5.8436820000000002E-3</v>
      </c>
      <c r="U294" s="17">
        <v>-6.7480800000000001E-3</v>
      </c>
      <c r="V294" s="17">
        <v>2.7536059000000002E-2</v>
      </c>
      <c r="W294" s="17">
        <v>-5.4049390000000001E-3</v>
      </c>
      <c r="X294" s="32"/>
      <c r="Y294" s="33">
        <f t="shared" si="78"/>
        <v>3.9346344927861392E-4</v>
      </c>
      <c r="Z294" s="33">
        <f t="shared" si="79"/>
        <v>1.1662211967982444E-5</v>
      </c>
      <c r="AA294" s="33">
        <f t="shared" si="80"/>
        <v>4.119892662674804E-6</v>
      </c>
      <c r="AB294" s="33">
        <f t="shared" si="81"/>
        <v>7.9133200114905322E-5</v>
      </c>
      <c r="AC294" s="33">
        <f t="shared" si="82"/>
        <v>2.3262491650745919E-4</v>
      </c>
      <c r="AD294" s="33">
        <f t="shared" si="83"/>
        <v>3.0206557100586279E-5</v>
      </c>
      <c r="AE294" s="33">
        <f t="shared" si="84"/>
        <v>6.6608061321390673E-4</v>
      </c>
      <c r="AF294" s="33">
        <f t="shared" si="85"/>
        <v>-7.724990693956611E-5</v>
      </c>
      <c r="AG294" s="33">
        <f t="shared" si="86"/>
        <v>3.8809134305737607E-5</v>
      </c>
      <c r="AH294" s="33">
        <f t="shared" si="87"/>
        <v>1.3024985064494614E-4</v>
      </c>
      <c r="AI294" s="33">
        <f t="shared" si="88"/>
        <v>-1.0657044567231405E-4</v>
      </c>
      <c r="AJ294" s="33">
        <f t="shared" si="89"/>
        <v>1.7731222670796975E-4</v>
      </c>
      <c r="AK294" s="33">
        <f t="shared" si="90"/>
        <v>-1.0646524404584918E-4</v>
      </c>
      <c r="AL294" s="33">
        <f t="shared" si="91"/>
        <v>2.6619597902930142E-5</v>
      </c>
      <c r="AM294" s="33">
        <f t="shared" si="92"/>
        <v>2.4849027317841693E-5</v>
      </c>
      <c r="AN294" s="33">
        <f t="shared" si="93"/>
        <v>9.0984688412274091E-4</v>
      </c>
      <c r="AO294" s="33">
        <f t="shared" si="94"/>
        <v>-2.3886968053131967E-5</v>
      </c>
      <c r="AP294" s="33">
        <f t="shared" si="95"/>
        <v>1.70133632844399E-4</v>
      </c>
      <c r="AQ294" s="33">
        <f t="shared" si="96"/>
        <v>1.3058366498099403E-3</v>
      </c>
      <c r="AR294" s="33">
        <f t="shared" si="97"/>
        <v>-3.7925640250677908E-5</v>
      </c>
      <c r="AS294" s="55">
        <f>$G$2*AS293+(1-$G$2)*W293*W293</f>
        <v>1.3429965430744177E-4</v>
      </c>
      <c r="AT294" s="105"/>
      <c r="AU294" s="7">
        <v>45932</v>
      </c>
      <c r="AV294" s="4">
        <f>CovMatrix!$M$4^2*Y294
+CovMatrix!$M$5^2*AE294
+CovMatrix!$M$6^2*AJ294
+CovMatrix!$M$7^2*AN294
+CovMatrix!$M$8^2*AQ294
+CovMatrix!$M$9^2*AS294
+2*CovMatrix!$M$4*CovMatrix!$M$5*Z294
+2*CovMatrix!$M$4*CovMatrix!$M$6*AA294
+2*CovMatrix!$M$4*CovMatrix!$M$7*AB294
+2*CovMatrix!$M$4*CovMatrix!$M$8*AC294
+2*CovMatrix!$M$4*CovMatrix!$M$9*AD294
+2*CovMatrix!$M$5*CovMatrix!$M$6*AF294
+2*CovMatrix!$M$5*CovMatrix!$M$7*AG294
+2*CovMatrix!$M$5*CovMatrix!$M$8*AH294
+2*CovMatrix!$M$5*CovMatrix!$M$9*AI294
+2*CovMatrix!$M$6*CovMatrix!$M$7*AK294
+2*CovMatrix!$M$6*CovMatrix!$M$8*AL294
+2*CovMatrix!$M$6*CovMatrix!$M$9*AM294
+2*CovMatrix!$M$7*CovMatrix!$M$8*AO294
+2*CovMatrix!$M$7*CovMatrix!$M$9*AP294
+2*CovMatrix!$M$8*CovMatrix!$M$9*AR294</f>
        <v>1.7430516170558691E-4</v>
      </c>
      <c r="AW294" s="17">
        <f t="shared" si="76"/>
        <v>1.3202468015700205E-2</v>
      </c>
      <c r="AX294" s="18">
        <f>Param_VaR!$B$7*EWMA!AW294*returns_pnl[[#This Row],[port_mv]]</f>
        <v>4382.548787198155</v>
      </c>
      <c r="AY294" s="18">
        <f>returns_pnl[[#This Row],[daily_pnl_usd]]</f>
        <v>1770.63</v>
      </c>
    </row>
    <row r="295" spans="1:51" x14ac:dyDescent="0.35">
      <c r="A295" s="7">
        <f>returns_pnl[[#This Row],[price_date]]</f>
        <v>45933</v>
      </c>
      <c r="B295" s="24">
        <f>returns_pnl[[#This Row],[portfolio_simple_return]]</f>
        <v>1.30211E-4</v>
      </c>
      <c r="C295" s="4">
        <f t="shared" si="77"/>
        <v>1.2264039596475546E-4</v>
      </c>
      <c r="D295" s="17">
        <f t="shared" si="74"/>
        <v>1.107431243756268E-2</v>
      </c>
      <c r="E295" s="17">
        <f t="shared" si="75"/>
        <v>0.17579925990492218</v>
      </c>
      <c r="F295" s="25">
        <f>Rolling_Vol!D295</f>
        <v>0.19210536346493867</v>
      </c>
      <c r="Q295" s="7">
        <v>45933</v>
      </c>
      <c r="R295" s="25">
        <v>-2.9812054000000001E-2</v>
      </c>
      <c r="S295" s="17">
        <v>5.6183100000000005E-4</v>
      </c>
      <c r="T295" s="17">
        <v>-7.2621600000000001E-4</v>
      </c>
      <c r="U295" s="17">
        <v>2.4419100999999999E-2</v>
      </c>
      <c r="V295" s="17">
        <v>2.32019E-4</v>
      </c>
      <c r="W295" s="17">
        <v>1.12444E-2</v>
      </c>
      <c r="X295" s="32"/>
      <c r="Y295" s="33">
        <f t="shared" si="78"/>
        <v>4.4283543844290214E-4</v>
      </c>
      <c r="Z295" s="33">
        <f t="shared" si="79"/>
        <v>4.1027389178212083E-5</v>
      </c>
      <c r="AA295" s="33">
        <f t="shared" si="80"/>
        <v>1.6100926960402566E-5</v>
      </c>
      <c r="AB295" s="33">
        <f t="shared" si="81"/>
        <v>6.0264477404225382E-5</v>
      </c>
      <c r="AC295" s="33">
        <f t="shared" si="82"/>
        <v>2.7628814826929557E-4</v>
      </c>
      <c r="AD295" s="33">
        <f t="shared" si="83"/>
        <v>1.7084029815825611E-5</v>
      </c>
      <c r="AE295" s="33">
        <f t="shared" si="84"/>
        <v>6.385013797940741E-4</v>
      </c>
      <c r="AF295" s="33">
        <f t="shared" si="85"/>
        <v>-6.7577346119078772E-5</v>
      </c>
      <c r="AG295" s="33">
        <f t="shared" si="86"/>
        <v>3.0663380400074939E-5</v>
      </c>
      <c r="AH295" s="33">
        <f t="shared" si="87"/>
        <v>1.4617241509268472E-4</v>
      </c>
      <c r="AI295" s="33">
        <f t="shared" si="88"/>
        <v>-1.0483556540611293E-4</v>
      </c>
      <c r="AJ295" s="33">
        <f t="shared" si="89"/>
        <v>1.68722410264519E-4</v>
      </c>
      <c r="AK295" s="33">
        <f t="shared" si="90"/>
        <v>-1.0244334742093182E-4</v>
      </c>
      <c r="AL295" s="33">
        <f t="shared" si="91"/>
        <v>3.4677140368508626E-5</v>
      </c>
      <c r="AM295" s="33">
        <f t="shared" si="92"/>
        <v>2.1463000994047307E-5</v>
      </c>
      <c r="AN295" s="33">
        <f t="shared" si="93"/>
        <v>8.5798826609656033E-4</v>
      </c>
      <c r="AO295" s="33">
        <f t="shared" si="94"/>
        <v>-3.3602681710947256E-5</v>
      </c>
      <c r="AP295" s="33">
        <f t="shared" si="95"/>
        <v>1.6211399251976226E-4</v>
      </c>
      <c r="AQ295" s="33">
        <f t="shared" si="96"/>
        <v>1.2729805235364327E-3</v>
      </c>
      <c r="AR295" s="33">
        <f t="shared" si="97"/>
        <v>-4.4579944987361299E-5</v>
      </c>
      <c r="AS295" s="55">
        <f>$G$2*AS294+(1-$G$2)*W294*W294</f>
        <v>1.2799447698461853E-4</v>
      </c>
      <c r="AT295" s="105"/>
      <c r="AU295" s="7">
        <v>45933</v>
      </c>
      <c r="AV295" s="4">
        <f>CovMatrix!$M$4^2*Y295
+CovMatrix!$M$5^2*AE295
+CovMatrix!$M$6^2*AJ295
+CovMatrix!$M$7^2*AN295
+CovMatrix!$M$8^2*AQ295
+CovMatrix!$M$9^2*AS295
+2*CovMatrix!$M$4*CovMatrix!$M$5*Z295
+2*CovMatrix!$M$4*CovMatrix!$M$6*AA295
+2*CovMatrix!$M$4*CovMatrix!$M$7*AB295
+2*CovMatrix!$M$4*CovMatrix!$M$8*AC295
+2*CovMatrix!$M$4*CovMatrix!$M$9*AD295
+2*CovMatrix!$M$5*CovMatrix!$M$6*AF295
+2*CovMatrix!$M$5*CovMatrix!$M$7*AG295
+2*CovMatrix!$M$5*CovMatrix!$M$8*AH295
+2*CovMatrix!$M$5*CovMatrix!$M$9*AI295
+2*CovMatrix!$M$6*CovMatrix!$M$7*AK295
+2*CovMatrix!$M$6*CovMatrix!$M$8*AL295
+2*CovMatrix!$M$6*CovMatrix!$M$9*AM295
+2*CovMatrix!$M$7*CovMatrix!$M$8*AO295
+2*CovMatrix!$M$7*CovMatrix!$M$9*AP295
+2*CovMatrix!$M$8*CovMatrix!$M$9*AR295</f>
        <v>1.8273167037095693E-4</v>
      </c>
      <c r="AW295" s="17">
        <f t="shared" si="76"/>
        <v>1.3517827871775736E-2</v>
      </c>
      <c r="AX295" s="18">
        <f>Param_VaR!$B$7*EWMA!AW295*returns_pnl[[#This Row],[port_mv]]</f>
        <v>4487.8165297378637</v>
      </c>
      <c r="AY295" s="18">
        <f>returns_pnl[[#This Row],[daily_pnl_usd]]</f>
        <v>18.579999999999998</v>
      </c>
    </row>
    <row r="296" spans="1:51" x14ac:dyDescent="0.35">
      <c r="A296" s="7">
        <f>returns_pnl[[#This Row],[price_date]]</f>
        <v>45936</v>
      </c>
      <c r="B296" s="24">
        <f>returns_pnl[[#This Row],[portfolio_simple_return]]</f>
        <v>3.8483506000000001E-2</v>
      </c>
      <c r="C296" s="4">
        <f t="shared" si="77"/>
        <v>1.1528298950114138E-4</v>
      </c>
      <c r="D296" s="17">
        <f t="shared" si="74"/>
        <v>1.0736991641104197E-2</v>
      </c>
      <c r="E296" s="17">
        <f t="shared" si="75"/>
        <v>0.17044445826804588</v>
      </c>
      <c r="F296" s="25">
        <f>Rolling_Vol!D296</f>
        <v>0.20545223663276646</v>
      </c>
      <c r="Q296" s="7">
        <v>45936</v>
      </c>
      <c r="R296" s="25">
        <v>0.23708022100000001</v>
      </c>
      <c r="S296" s="17">
        <v>-8.5113930000000008E-3</v>
      </c>
      <c r="T296" s="17">
        <v>5.2991760000000001E-3</v>
      </c>
      <c r="U296" s="17">
        <v>6.1676209999999999E-3</v>
      </c>
      <c r="V296" s="17">
        <v>3.1315240000000001E-2</v>
      </c>
      <c r="W296" s="17">
        <v>-1.6007319999999999E-3</v>
      </c>
      <c r="X296" s="32"/>
      <c r="Y296" s="33">
        <f t="shared" si="78"/>
        <v>4.6959082595826297E-4</v>
      </c>
      <c r="Z296" s="33">
        <f t="shared" si="79"/>
        <v>3.756078566086691E-5</v>
      </c>
      <c r="AA296" s="33">
        <f t="shared" si="80"/>
        <v>1.6433870779238253E-5</v>
      </c>
      <c r="AB296" s="33">
        <f t="shared" si="81"/>
        <v>1.2969595301364577E-5</v>
      </c>
      <c r="AC296" s="33">
        <f t="shared" si="82"/>
        <v>2.5929584159571628E-4</v>
      </c>
      <c r="AD296" s="33">
        <f t="shared" si="83"/>
        <v>-4.0541315729799439E-6</v>
      </c>
      <c r="AE296" s="33">
        <f t="shared" si="84"/>
        <v>6.0021023625078326E-4</v>
      </c>
      <c r="AF296" s="33">
        <f t="shared" si="85"/>
        <v>-6.3547185991623802E-5</v>
      </c>
      <c r="AG296" s="33">
        <f t="shared" si="86"/>
        <v>2.9646742052106303E-5</v>
      </c>
      <c r="AH296" s="33">
        <f t="shared" si="87"/>
        <v>1.3740989151513096E-4</v>
      </c>
      <c r="AI296" s="33">
        <f t="shared" si="88"/>
        <v>-9.8166384331962152E-5</v>
      </c>
      <c r="AJ296" s="33">
        <f t="shared" si="89"/>
        <v>1.5863070902936722E-4</v>
      </c>
      <c r="AK296" s="33">
        <f t="shared" si="90"/>
        <v>-9.736075908678486E-5</v>
      </c>
      <c r="AL296" s="33">
        <f t="shared" si="91"/>
        <v>3.2586402191791863E-5</v>
      </c>
      <c r="AM296" s="33">
        <f t="shared" si="92"/>
        <v>1.9685269142980467E-5</v>
      </c>
      <c r="AN296" s="33">
        <f t="shared" si="93"/>
        <v>8.4228651974965871E-4</v>
      </c>
      <c r="AO296" s="33">
        <f t="shared" si="94"/>
        <v>-3.1246579084595277E-5</v>
      </c>
      <c r="AP296" s="33">
        <f t="shared" si="95"/>
        <v>1.6886184132564052E-4</v>
      </c>
      <c r="AQ296" s="33">
        <f t="shared" si="96"/>
        <v>1.1966049220932284E-3</v>
      </c>
      <c r="AR296" s="33">
        <f t="shared" si="97"/>
        <v>-4.1748613421503616E-5</v>
      </c>
      <c r="AS296" s="55">
        <f>$G$2*AS295+(1-$G$2)*W295*W295</f>
        <v>1.2790100024714143E-4</v>
      </c>
      <c r="AT296" s="105"/>
      <c r="AU296" s="7">
        <v>45936</v>
      </c>
      <c r="AV296" s="4">
        <f>CovMatrix!$M$4^2*Y296
+CovMatrix!$M$5^2*AE296
+CovMatrix!$M$6^2*AJ296
+CovMatrix!$M$7^2*AN296
+CovMatrix!$M$8^2*AQ296
+CovMatrix!$M$9^2*AS296
+2*CovMatrix!$M$4*CovMatrix!$M$5*Z296
+2*CovMatrix!$M$4*CovMatrix!$M$6*AA296
+2*CovMatrix!$M$4*CovMatrix!$M$7*AB296
+2*CovMatrix!$M$4*CovMatrix!$M$8*AC296
+2*CovMatrix!$M$4*CovMatrix!$M$9*AD296
+2*CovMatrix!$M$5*CovMatrix!$M$6*AF296
+2*CovMatrix!$M$5*CovMatrix!$M$7*AG296
+2*CovMatrix!$M$5*CovMatrix!$M$8*AH296
+2*CovMatrix!$M$5*CovMatrix!$M$9*AI296
+2*CovMatrix!$M$6*CovMatrix!$M$7*AK296
+2*CovMatrix!$M$6*CovMatrix!$M$8*AL296
+2*CovMatrix!$M$6*CovMatrix!$M$9*AM296
+2*CovMatrix!$M$7*CovMatrix!$M$8*AO296
+2*CovMatrix!$M$7*CovMatrix!$M$9*AP296
+2*CovMatrix!$M$8*CovMatrix!$M$9*AR296</f>
        <v>1.7286185303813482E-4</v>
      </c>
      <c r="AW296" s="17">
        <f t="shared" si="76"/>
        <v>1.3147693829646886E-2</v>
      </c>
      <c r="AX296" s="18">
        <f>Param_VaR!$B$7*EWMA!AW296*returns_pnl[[#This Row],[port_mv]]</f>
        <v>4532.9128257744969</v>
      </c>
      <c r="AY296" s="18">
        <f>returns_pnl[[#This Row],[daily_pnl_usd]]</f>
        <v>5491.97</v>
      </c>
    </row>
    <row r="297" spans="1:51" x14ac:dyDescent="0.35">
      <c r="A297" s="7">
        <f>returns_pnl[[#This Row],[price_date]]</f>
        <v>45937</v>
      </c>
      <c r="B297" s="24">
        <f>returns_pnl[[#This Row],[portfolio_simple_return]]</f>
        <v>3.1851190000000001E-3</v>
      </c>
      <c r="C297" s="4">
        <f t="shared" si="77"/>
        <v>1.9722482417419511E-4</v>
      </c>
      <c r="D297" s="17">
        <f t="shared" si="74"/>
        <v>1.4043675593454695E-2</v>
      </c>
      <c r="E297" s="17">
        <f t="shared" si="75"/>
        <v>0.22293643868129132</v>
      </c>
      <c r="F297" s="25">
        <f>Rolling_Vol!D297</f>
        <v>0.2054469310976561</v>
      </c>
      <c r="Q297" s="7">
        <v>45937</v>
      </c>
      <c r="R297" s="25">
        <v>3.8289726000000003E-2</v>
      </c>
      <c r="S297" s="17">
        <v>2.742258E-3</v>
      </c>
      <c r="T297" s="17">
        <v>-1.2108799E-2</v>
      </c>
      <c r="U297" s="17">
        <v>-1.6803740000000001E-3</v>
      </c>
      <c r="V297" s="17">
        <v>-2.1929825E-2</v>
      </c>
      <c r="W297" s="17">
        <v>8.9899219999999991E-3</v>
      </c>
      <c r="X297" s="32"/>
      <c r="Y297" s="33">
        <f t="shared" si="78"/>
        <v>3.8138372477653009E-3</v>
      </c>
      <c r="Z297" s="33">
        <f t="shared" si="79"/>
        <v>-8.5765837486256413E-5</v>
      </c>
      <c r="AA297" s="33">
        <f t="shared" si="80"/>
        <v>9.0827627564357797E-5</v>
      </c>
      <c r="AB297" s="33">
        <f t="shared" si="81"/>
        <v>9.9924676566737246E-5</v>
      </c>
      <c r="AC297" s="33">
        <f t="shared" si="82"/>
        <v>6.8919153229205616E-4</v>
      </c>
      <c r="AD297" s="33">
        <f t="shared" si="83"/>
        <v>-2.6580997457907489E-5</v>
      </c>
      <c r="AE297" s="33">
        <f t="shared" si="84"/>
        <v>5.6854425072376319E-4</v>
      </c>
      <c r="AF297" s="33">
        <f t="shared" si="85"/>
        <v>-6.2440557002856455E-5</v>
      </c>
      <c r="AG297" s="33">
        <f t="shared" si="86"/>
        <v>2.471823475661674E-5</v>
      </c>
      <c r="AH297" s="33">
        <f t="shared" si="87"/>
        <v>1.1317311915246388E-4</v>
      </c>
      <c r="AI297" s="33">
        <f t="shared" si="88"/>
        <v>-9.1458933723663862E-5</v>
      </c>
      <c r="AJ297" s="33">
        <f t="shared" si="89"/>
        <v>1.5079774246434374E-4</v>
      </c>
      <c r="AK297" s="33">
        <f t="shared" si="90"/>
        <v>-8.9558114990760009E-5</v>
      </c>
      <c r="AL297" s="33">
        <f t="shared" si="91"/>
        <v>4.058791615481876E-5</v>
      </c>
      <c r="AM297" s="33">
        <f t="shared" si="92"/>
        <v>1.7995199358591717E-5</v>
      </c>
      <c r="AN297" s="33">
        <f t="shared" si="93"/>
        <v>7.9403170149265764E-4</v>
      </c>
      <c r="AO297" s="33">
        <f t="shared" si="94"/>
        <v>-1.7783352428877147E-5</v>
      </c>
      <c r="AP297" s="33">
        <f t="shared" si="95"/>
        <v>1.5813776834818776E-4</v>
      </c>
      <c r="AQ297" s="33">
        <f t="shared" si="96"/>
        <v>1.1836472821430907E-3</v>
      </c>
      <c r="AR297" s="33">
        <f t="shared" si="97"/>
        <v>-4.2251335021554199E-5</v>
      </c>
      <c r="AS297" s="55">
        <f>$G$2*AS296+(1-$G$2)*W296*W296</f>
        <v>1.2038068080846238E-4</v>
      </c>
      <c r="AT297" s="105"/>
      <c r="AU297" s="7">
        <v>45937</v>
      </c>
      <c r="AV297" s="4">
        <f>CovMatrix!$M$4^2*Y297
+CovMatrix!$M$5^2*AE297
+CovMatrix!$M$6^2*AJ297
+CovMatrix!$M$7^2*AN297
+CovMatrix!$M$8^2*AQ297
+CovMatrix!$M$9^2*AS297
+2*CovMatrix!$M$4*CovMatrix!$M$5*Z297
+2*CovMatrix!$M$4*CovMatrix!$M$6*AA297
+2*CovMatrix!$M$4*CovMatrix!$M$7*AB297
+2*CovMatrix!$M$4*CovMatrix!$M$8*AC297
+2*CovMatrix!$M$4*CovMatrix!$M$9*AD297
+2*CovMatrix!$M$5*CovMatrix!$M$6*AF297
+2*CovMatrix!$M$5*CovMatrix!$M$7*AG297
+2*CovMatrix!$M$5*CovMatrix!$M$8*AH297
+2*CovMatrix!$M$5*CovMatrix!$M$9*AI297
+2*CovMatrix!$M$6*CovMatrix!$M$7*AK297
+2*CovMatrix!$M$6*CovMatrix!$M$8*AL297
+2*CovMatrix!$M$6*CovMatrix!$M$9*AM297
+2*CovMatrix!$M$7*CovMatrix!$M$8*AO297
+2*CovMatrix!$M$7*CovMatrix!$M$9*AP297
+2*CovMatrix!$M$8*CovMatrix!$M$9*AR297</f>
        <v>4.5948576837037539E-4</v>
      </c>
      <c r="AW297" s="17">
        <f t="shared" si="76"/>
        <v>2.1435619150618798E-2</v>
      </c>
      <c r="AX297" s="18">
        <f>Param_VaR!$B$7*EWMA!AW297*returns_pnl[[#This Row],[port_mv]]</f>
        <v>7413.8688397559417</v>
      </c>
      <c r="AY297" s="18">
        <f>returns_pnl[[#This Row],[daily_pnl_usd]]</f>
        <v>472.04</v>
      </c>
    </row>
    <row r="298" spans="1:51" x14ac:dyDescent="0.35">
      <c r="A298" s="7">
        <f>returns_pnl[[#This Row],[price_date]]</f>
        <v>45938</v>
      </c>
      <c r="B298" s="24">
        <f>returns_pnl[[#This Row],[portfolio_simple_return]]</f>
        <v>3.5072506000000003E-2</v>
      </c>
      <c r="C298" s="4">
        <f t="shared" si="77"/>
        <v>1.8600003370639306E-4</v>
      </c>
      <c r="D298" s="17">
        <f t="shared" si="74"/>
        <v>1.3638182932722126E-2</v>
      </c>
      <c r="E298" s="17">
        <f t="shared" si="75"/>
        <v>0.21649944224872975</v>
      </c>
      <c r="F298" s="25">
        <f>Rolling_Vol!D298</f>
        <v>0.21598891789429794</v>
      </c>
      <c r="Q298" s="7">
        <v>45938</v>
      </c>
      <c r="R298" s="25">
        <v>0.113706208</v>
      </c>
      <c r="S298" s="17">
        <v>2.7020599999999999E-2</v>
      </c>
      <c r="T298" s="17">
        <v>-1.2653596E-2</v>
      </c>
      <c r="U298" s="17">
        <v>2.477389E-3</v>
      </c>
      <c r="V298" s="17">
        <v>6.3585143999999996E-2</v>
      </c>
      <c r="W298" s="17">
        <v>-3.0077749999999999E-3</v>
      </c>
      <c r="X298" s="32"/>
      <c r="Y298" s="33">
        <f t="shared" si="78"/>
        <v>3.6729731999286873E-3</v>
      </c>
      <c r="Z298" s="33">
        <f t="shared" si="79"/>
        <v>-7.4319868790602547E-5</v>
      </c>
      <c r="AA298" s="33">
        <f t="shared" si="80"/>
        <v>5.7559414156551863E-5</v>
      </c>
      <c r="AB298" s="33">
        <f t="shared" si="81"/>
        <v>9.0068732370481567E-5</v>
      </c>
      <c r="AC298" s="33">
        <f t="shared" si="82"/>
        <v>5.9745882092585576E-4</v>
      </c>
      <c r="AD298" s="33">
        <f t="shared" si="83"/>
        <v>-4.3328386019507005E-6</v>
      </c>
      <c r="AE298" s="33">
        <f t="shared" si="84"/>
        <v>5.3488279441665115E-4</v>
      </c>
      <c r="AF298" s="33">
        <f t="shared" si="85"/>
        <v>-6.068645063837359E-5</v>
      </c>
      <c r="AG298" s="33">
        <f t="shared" si="86"/>
        <v>2.2958659528550215E-5</v>
      </c>
      <c r="AH298" s="33">
        <f t="shared" si="87"/>
        <v>1.0277449772062502E-4</v>
      </c>
      <c r="AI298" s="33">
        <f t="shared" si="88"/>
        <v>-8.4492236568811473E-5</v>
      </c>
      <c r="AJ298" s="33">
        <f t="shared" si="89"/>
        <v>1.5054725870982717E-4</v>
      </c>
      <c r="AK298" s="33">
        <f t="shared" si="90"/>
        <v>-8.2963789430664839E-5</v>
      </c>
      <c r="AL298" s="33">
        <f t="shared" si="91"/>
        <v>5.4085271767340147E-5</v>
      </c>
      <c r="AM298" s="33">
        <f t="shared" si="92"/>
        <v>1.0384057885655529E-5</v>
      </c>
      <c r="AN298" s="33">
        <f t="shared" si="93"/>
        <v>7.4655921880989072E-4</v>
      </c>
      <c r="AO298" s="33">
        <f t="shared" si="94"/>
        <v>-1.4505332817871516E-5</v>
      </c>
      <c r="AP298" s="33">
        <f t="shared" si="95"/>
        <v>1.477431163758468E-4</v>
      </c>
      <c r="AQ298" s="33">
        <f t="shared" si="96"/>
        <v>1.1414834786863427E-3</v>
      </c>
      <c r="AR298" s="33">
        <f t="shared" si="97"/>
        <v>-5.1545099893679952E-5</v>
      </c>
      <c r="AS298" s="55">
        <f>$G$2*AS297+(1-$G$2)*W297*W297</f>
        <v>1.1800696181391968E-4</v>
      </c>
      <c r="AT298" s="105"/>
      <c r="AU298" s="7">
        <v>45938</v>
      </c>
      <c r="AV298" s="4">
        <f>CovMatrix!$M$4^2*Y298
+CovMatrix!$M$5^2*AE298
+CovMatrix!$M$6^2*AJ298
+CovMatrix!$M$7^2*AN298
+CovMatrix!$M$8^2*AQ298
+CovMatrix!$M$9^2*AS298
+2*CovMatrix!$M$4*CovMatrix!$M$5*Z298
+2*CovMatrix!$M$4*CovMatrix!$M$6*AA298
+2*CovMatrix!$M$4*CovMatrix!$M$7*AB298
+2*CovMatrix!$M$4*CovMatrix!$M$8*AC298
+2*CovMatrix!$M$4*CovMatrix!$M$9*AD298
+2*CovMatrix!$M$5*CovMatrix!$M$6*AF298
+2*CovMatrix!$M$5*CovMatrix!$M$7*AG298
+2*CovMatrix!$M$5*CovMatrix!$M$8*AH298
+2*CovMatrix!$M$5*CovMatrix!$M$9*AI298
+2*CovMatrix!$M$6*CovMatrix!$M$7*AK298
+2*CovMatrix!$M$6*CovMatrix!$M$8*AL298
+2*CovMatrix!$M$6*CovMatrix!$M$9*AM298
+2*CovMatrix!$M$7*CovMatrix!$M$8*AO298
+2*CovMatrix!$M$7*CovMatrix!$M$9*AP298
+2*CovMatrix!$M$8*CovMatrix!$M$9*AR298</f>
        <v>4.3375101912393119E-4</v>
      </c>
      <c r="AW298" s="17">
        <f t="shared" si="76"/>
        <v>2.0826690066449136E-2</v>
      </c>
      <c r="AX298" s="18">
        <f>Param_VaR!$B$7*EWMA!AW298*returns_pnl[[#This Row],[port_mv]]</f>
        <v>7455.896890426523</v>
      </c>
      <c r="AY298" s="18">
        <f>returns_pnl[[#This Row],[daily_pnl_usd]]</f>
        <v>5214.3599999999997</v>
      </c>
    </row>
    <row r="299" spans="1:51" x14ac:dyDescent="0.35">
      <c r="A299" s="7">
        <f>returns_pnl[[#This Row],[price_date]]</f>
        <v>45939</v>
      </c>
      <c r="B299" s="24">
        <f>returns_pnl[[#This Row],[portfolio_simple_return]]</f>
        <v>-5.9079299999999996E-3</v>
      </c>
      <c r="C299" s="4">
        <f t="shared" si="77"/>
        <v>2.4864487231121172E-4</v>
      </c>
      <c r="D299" s="17">
        <f t="shared" si="74"/>
        <v>1.5768477171598141E-2</v>
      </c>
      <c r="E299" s="17">
        <f t="shared" si="75"/>
        <v>0.25031681490148711</v>
      </c>
      <c r="F299" s="25">
        <f>Rolling_Vol!D299</f>
        <v>0.21668527596262666</v>
      </c>
      <c r="Q299" s="7">
        <v>45939</v>
      </c>
      <c r="R299" s="25">
        <v>-1.1334692E-2</v>
      </c>
      <c r="S299" s="17">
        <v>-1.389291E-3</v>
      </c>
      <c r="T299" s="17">
        <v>1.9146440000000001E-3</v>
      </c>
      <c r="U299" s="17">
        <v>1.1386746999999999E-2</v>
      </c>
      <c r="V299" s="17">
        <v>-1.9675676E-2</v>
      </c>
      <c r="W299" s="17">
        <v>-1.2295082000000001E-2</v>
      </c>
      <c r="X299" s="32"/>
      <c r="Y299" s="33">
        <f t="shared" si="78"/>
        <v>4.2283409121973226E-3</v>
      </c>
      <c r="Z299" s="33">
        <f t="shared" si="79"/>
        <v>1.1448392116992176E-4</v>
      </c>
      <c r="AA299" s="33">
        <f t="shared" si="80"/>
        <v>-3.2221695816279407E-5</v>
      </c>
      <c r="AB299" s="33">
        <f t="shared" si="81"/>
        <v>1.0156627896410741E-4</v>
      </c>
      <c r="AC299" s="33">
        <f t="shared" si="82"/>
        <v>9.9541282823274193E-4</v>
      </c>
      <c r="AD299" s="33">
        <f t="shared" si="83"/>
        <v>-2.4593029671865676E-5</v>
      </c>
      <c r="AE299" s="33">
        <f t="shared" si="84"/>
        <v>5.4659659621325205E-4</v>
      </c>
      <c r="AF299" s="33">
        <f t="shared" si="85"/>
        <v>-7.7559728964727198E-5</v>
      </c>
      <c r="AG299" s="33">
        <f t="shared" si="86"/>
        <v>2.5597572189641204E-5</v>
      </c>
      <c r="AH299" s="33">
        <f t="shared" si="87"/>
        <v>1.9969455237537161E-4</v>
      </c>
      <c r="AI299" s="33">
        <f t="shared" si="88"/>
        <v>-8.4299015484582773E-5</v>
      </c>
      <c r="AJ299" s="33">
        <f t="shared" si="89"/>
        <v>1.5112123269111051E-4</v>
      </c>
      <c r="AK299" s="33">
        <f t="shared" si="90"/>
        <v>-7.9866834837275587E-5</v>
      </c>
      <c r="AL299" s="33">
        <f t="shared" si="91"/>
        <v>2.565312034630251E-6</v>
      </c>
      <c r="AM299" s="33">
        <f t="shared" si="92"/>
        <v>1.2044564595050198E-5</v>
      </c>
      <c r="AN299" s="33">
        <f t="shared" si="93"/>
        <v>7.0213391305673652E-4</v>
      </c>
      <c r="AO299" s="33">
        <f t="shared" si="94"/>
        <v>-4.1835046702582562E-6</v>
      </c>
      <c r="AP299" s="33">
        <f t="shared" si="95"/>
        <v>1.3843144367132749E-4</v>
      </c>
      <c r="AQ299" s="33">
        <f t="shared" si="96"/>
        <v>1.3155787022152065E-3</v>
      </c>
      <c r="AR299" s="33">
        <f t="shared" si="97"/>
        <v>-5.9927382289735164E-5</v>
      </c>
      <c r="AS299" s="55">
        <f>$G$2*AS298+(1-$G$2)*W298*W298</f>
        <v>1.1146934673212199E-4</v>
      </c>
      <c r="AT299" s="105"/>
      <c r="AU299" s="7">
        <v>45939</v>
      </c>
      <c r="AV299" s="4">
        <f>CovMatrix!$M$4^2*Y299
+CovMatrix!$M$5^2*AE299
+CovMatrix!$M$6^2*AJ299
+CovMatrix!$M$7^2*AN299
+CovMatrix!$M$8^2*AQ299
+CovMatrix!$M$9^2*AS299
+2*CovMatrix!$M$4*CovMatrix!$M$5*Z299
+2*CovMatrix!$M$4*CovMatrix!$M$6*AA299
+2*CovMatrix!$M$4*CovMatrix!$M$7*AB299
+2*CovMatrix!$M$4*CovMatrix!$M$8*AC299
+2*CovMatrix!$M$4*CovMatrix!$M$9*AD299
+2*CovMatrix!$M$5*CovMatrix!$M$6*AF299
+2*CovMatrix!$M$5*CovMatrix!$M$7*AG299
+2*CovMatrix!$M$5*CovMatrix!$M$8*AH299
+2*CovMatrix!$M$5*CovMatrix!$M$9*AI299
+2*CovMatrix!$M$6*CovMatrix!$M$7*AK299
+2*CovMatrix!$M$6*CovMatrix!$M$8*AL299
+2*CovMatrix!$M$6*CovMatrix!$M$9*AM299
+2*CovMatrix!$M$7*CovMatrix!$M$8*AO299
+2*CovMatrix!$M$7*CovMatrix!$M$9*AP299
+2*CovMatrix!$M$8*CovMatrix!$M$9*AR299</f>
        <v>5.5125302119844624E-4</v>
      </c>
      <c r="AW299" s="17">
        <f t="shared" si="76"/>
        <v>2.347877810275582E-2</v>
      </c>
      <c r="AX299" s="18">
        <f>Param_VaR!$B$7*EWMA!AW299*returns_pnl[[#This Row],[port_mv]]</f>
        <v>8355.6788597362101</v>
      </c>
      <c r="AY299" s="18">
        <f>returns_pnl[[#This Row],[daily_pnl_usd]]</f>
        <v>-909.16</v>
      </c>
    </row>
    <row r="300" spans="1:51" x14ac:dyDescent="0.35">
      <c r="A300" s="7">
        <f>returns_pnl[[#This Row],[price_date]]</f>
        <v>45940</v>
      </c>
      <c r="B300" s="24">
        <f>returns_pnl[[#This Row],[portfolio_simple_return]]</f>
        <v>-4.6464703000000003E-2</v>
      </c>
      <c r="C300" s="4">
        <f t="shared" si="77"/>
        <v>2.3582039818563301E-4</v>
      </c>
      <c r="D300" s="17">
        <f t="shared" si="74"/>
        <v>1.5356444842007964E-2</v>
      </c>
      <c r="E300" s="17">
        <f t="shared" si="75"/>
        <v>0.24377600444420186</v>
      </c>
      <c r="F300" s="25">
        <f>Rolling_Vol!D300</f>
        <v>0.23906197488804259</v>
      </c>
      <c r="Q300" s="7">
        <v>45940</v>
      </c>
      <c r="R300" s="25">
        <v>-7.7246769000000007E-2</v>
      </c>
      <c r="S300" s="17">
        <v>-5.9098023E-2</v>
      </c>
      <c r="T300" s="17">
        <v>-2.5212674000000001E-2</v>
      </c>
      <c r="U300" s="17">
        <v>-2.5556789999999999E-2</v>
      </c>
      <c r="V300" s="17">
        <v>-5.5910896000000002E-2</v>
      </c>
      <c r="W300" s="17">
        <v>-9.7683260000000008E-3</v>
      </c>
      <c r="X300" s="32"/>
      <c r="Y300" s="33">
        <f t="shared" si="78"/>
        <v>3.982348972029575E-3</v>
      </c>
      <c r="Z300" s="33">
        <f t="shared" si="79"/>
        <v>1.0855971703472877E-4</v>
      </c>
      <c r="AA300" s="33">
        <f t="shared" si="80"/>
        <v>-3.1590508069081517E-5</v>
      </c>
      <c r="AB300" s="33">
        <f t="shared" si="81"/>
        <v>8.7728386018645526E-5</v>
      </c>
      <c r="AC300" s="33">
        <f t="shared" si="82"/>
        <v>9.4906912217988489E-4</v>
      </c>
      <c r="AD300" s="33">
        <f t="shared" si="83"/>
        <v>-1.4755789836469085E-5</v>
      </c>
      <c r="AE300" s="33">
        <f t="shared" si="84"/>
        <v>5.1391660820941773E-4</v>
      </c>
      <c r="AF300" s="33">
        <f t="shared" si="85"/>
        <v>-7.3065745087487808E-5</v>
      </c>
      <c r="AG300" s="33">
        <f t="shared" si="86"/>
        <v>2.3112547550680108E-5</v>
      </c>
      <c r="AH300" s="33">
        <f t="shared" si="87"/>
        <v>1.8935299360799227E-4</v>
      </c>
      <c r="AI300" s="33">
        <f t="shared" si="88"/>
        <v>-7.8216187749496083E-5</v>
      </c>
      <c r="AJ300" s="33">
        <f t="shared" si="89"/>
        <v>1.4227391042844804E-4</v>
      </c>
      <c r="AK300" s="33">
        <f t="shared" si="90"/>
        <v>-7.3766730737654968E-5</v>
      </c>
      <c r="AL300" s="33">
        <f t="shared" si="91"/>
        <v>1.5107841259179371E-7</v>
      </c>
      <c r="AM300" s="33">
        <f t="shared" si="92"/>
        <v>9.9094484204987053E-6</v>
      </c>
      <c r="AN300" s="33">
        <f t="shared" si="93"/>
        <v>6.6778535870785287E-4</v>
      </c>
      <c r="AO300" s="33">
        <f t="shared" si="94"/>
        <v>-1.7375011070001092E-5</v>
      </c>
      <c r="AP300" s="33">
        <f t="shared" si="95"/>
        <v>1.217254977663526E-4</v>
      </c>
      <c r="AQ300" s="33">
        <f t="shared" si="96"/>
        <v>1.2598719136457128E-3</v>
      </c>
      <c r="AR300" s="33">
        <f t="shared" si="97"/>
        <v>-4.1816896362825118E-5</v>
      </c>
      <c r="AS300" s="55">
        <f>$G$2*AS299+(1-$G$2)*W299*W299</f>
        <v>1.1385132841139811E-4</v>
      </c>
      <c r="AT300" s="105"/>
      <c r="AU300" s="7">
        <v>45940</v>
      </c>
      <c r="AV300" s="4">
        <f>CovMatrix!$M$4^2*Y300
+CovMatrix!$M$5^2*AE300
+CovMatrix!$M$6^2*AJ300
+CovMatrix!$M$7^2*AN300
+CovMatrix!$M$8^2*AQ300
+CovMatrix!$M$9^2*AS300
+2*CovMatrix!$M$4*CovMatrix!$M$5*Z300
+2*CovMatrix!$M$4*CovMatrix!$M$6*AA300
+2*CovMatrix!$M$4*CovMatrix!$M$7*AB300
+2*CovMatrix!$M$4*CovMatrix!$M$8*AC300
+2*CovMatrix!$M$4*CovMatrix!$M$9*AD300
+2*CovMatrix!$M$5*CovMatrix!$M$6*AF300
+2*CovMatrix!$M$5*CovMatrix!$M$7*AG300
+2*CovMatrix!$M$5*CovMatrix!$M$8*AH300
+2*CovMatrix!$M$5*CovMatrix!$M$9*AI300
+2*CovMatrix!$M$6*CovMatrix!$M$7*AK300
+2*CovMatrix!$M$6*CovMatrix!$M$8*AL300
+2*CovMatrix!$M$6*CovMatrix!$M$9*AM300
+2*CovMatrix!$M$7*CovMatrix!$M$8*AO300
+2*CovMatrix!$M$7*CovMatrix!$M$9*AP300
+2*CovMatrix!$M$8*CovMatrix!$M$9*AR300</f>
        <v>5.216701401343295E-4</v>
      </c>
      <c r="AW300" s="17">
        <f t="shared" si="76"/>
        <v>2.2840099389764692E-2</v>
      </c>
      <c r="AX300" s="18">
        <f>Param_VaR!$B$7*EWMA!AW300*returns_pnl[[#This Row],[port_mv]]</f>
        <v>7750.7015171537996</v>
      </c>
      <c r="AY300" s="18">
        <f>returns_pnl[[#This Row],[daily_pnl_usd]]</f>
        <v>-7108.12</v>
      </c>
    </row>
    <row r="301" spans="1:51" x14ac:dyDescent="0.35">
      <c r="A301" s="7">
        <f>returns_pnl[[#This Row],[price_date]]</f>
        <v>45943</v>
      </c>
      <c r="B301" s="24">
        <f>returns_pnl[[#This Row],[portfolio_simple_return]]</f>
        <v>3.4065214000000003E-2</v>
      </c>
      <c r="C301" s="4">
        <f t="shared" si="77"/>
        <v>3.5120929178718768E-4</v>
      </c>
      <c r="D301" s="17">
        <f t="shared" si="74"/>
        <v>1.8740578747391653E-2</v>
      </c>
      <c r="E301" s="17">
        <f t="shared" si="75"/>
        <v>0.29749746474612404</v>
      </c>
      <c r="F301" s="25">
        <f>Rolling_Vol!D301</f>
        <v>0.24761499610711971</v>
      </c>
      <c r="Q301" s="7">
        <v>45943</v>
      </c>
      <c r="R301" s="25">
        <v>7.0730569999999998E-3</v>
      </c>
      <c r="S301" s="17">
        <v>9.8789391000000004E-2</v>
      </c>
      <c r="T301" s="17">
        <v>2.1691014000000002E-2</v>
      </c>
      <c r="U301" s="17">
        <v>-1.6904822E-2</v>
      </c>
      <c r="V301" s="17">
        <v>4.415372E-2</v>
      </c>
      <c r="W301" s="17">
        <v>-1.018478E-3</v>
      </c>
      <c r="X301" s="32"/>
      <c r="Y301" s="33">
        <f t="shared" si="78"/>
        <v>4.1014318329641621E-3</v>
      </c>
      <c r="Z301" s="33">
        <f t="shared" si="79"/>
        <v>3.759540138749065E-4</v>
      </c>
      <c r="AA301" s="33">
        <f t="shared" si="80"/>
        <v>8.7160778676081851E-5</v>
      </c>
      <c r="AB301" s="33">
        <f t="shared" si="81"/>
        <v>2.0091545006821753E-4</v>
      </c>
      <c r="AC301" s="33">
        <f t="shared" si="82"/>
        <v>1.1512611389227934E-3</v>
      </c>
      <c r="AD301" s="33">
        <f t="shared" si="83"/>
        <v>3.1403854876040749E-5</v>
      </c>
      <c r="AE301" s="33">
        <f t="shared" si="84"/>
        <v>6.9263619106736457E-4</v>
      </c>
      <c r="AF301" s="33">
        <f t="shared" si="85"/>
        <v>2.0719350894371667E-5</v>
      </c>
      <c r="AG301" s="33">
        <f t="shared" si="86"/>
        <v>1.1234714049120958E-4</v>
      </c>
      <c r="AH301" s="33">
        <f t="shared" si="87"/>
        <v>3.7624521905702934E-4</v>
      </c>
      <c r="AI301" s="33">
        <f t="shared" si="88"/>
        <v>-3.8885891207356405E-5</v>
      </c>
      <c r="AJ301" s="33">
        <f t="shared" si="89"/>
        <v>1.7187821161655776E-4</v>
      </c>
      <c r="AK301" s="33">
        <f t="shared" si="90"/>
        <v>-3.0679426008008027E-5</v>
      </c>
      <c r="AL301" s="33">
        <f t="shared" si="91"/>
        <v>8.4721805341590606E-5</v>
      </c>
      <c r="AM301" s="33">
        <f t="shared" si="92"/>
        <v>2.409201865309224E-5</v>
      </c>
      <c r="AN301" s="33">
        <f t="shared" si="93"/>
        <v>6.669072080916277E-4</v>
      </c>
      <c r="AO301" s="33">
        <f t="shared" si="94"/>
        <v>6.9401671261229458E-5</v>
      </c>
      <c r="AP301" s="33">
        <f t="shared" si="95"/>
        <v>1.2940079127438385E-4</v>
      </c>
      <c r="AQ301" s="33">
        <f t="shared" si="96"/>
        <v>1.371841296318339E-3</v>
      </c>
      <c r="AR301" s="33">
        <f t="shared" si="97"/>
        <v>-6.5385310362498219E-6</v>
      </c>
      <c r="AS301" s="55">
        <f>$G$2*AS300+(1-$G$2)*W300*W300</f>
        <v>1.1274546027725078E-4</v>
      </c>
      <c r="AT301" s="105"/>
      <c r="AU301" s="7">
        <v>45943</v>
      </c>
      <c r="AV301" s="4">
        <f>CovMatrix!$M$4^2*Y301
+CovMatrix!$M$5^2*AE301
+CovMatrix!$M$6^2*AJ301
+CovMatrix!$M$7^2*AN301
+CovMatrix!$M$8^2*AQ301
+CovMatrix!$M$9^2*AS301
+2*CovMatrix!$M$4*CovMatrix!$M$5*Z301
+2*CovMatrix!$M$4*CovMatrix!$M$6*AA301
+2*CovMatrix!$M$4*CovMatrix!$M$7*AB301
+2*CovMatrix!$M$4*CovMatrix!$M$8*AC301
+2*CovMatrix!$M$4*CovMatrix!$M$9*AD301
+2*CovMatrix!$M$5*CovMatrix!$M$6*AF301
+2*CovMatrix!$M$5*CovMatrix!$M$7*AG301
+2*CovMatrix!$M$5*CovMatrix!$M$8*AH301
+2*CovMatrix!$M$5*CovMatrix!$M$9*AI301
+2*CovMatrix!$M$6*CovMatrix!$M$7*AK301
+2*CovMatrix!$M$6*CovMatrix!$M$8*AL301
+2*CovMatrix!$M$6*CovMatrix!$M$9*AM301
+2*CovMatrix!$M$7*CovMatrix!$M$8*AO301
+2*CovMatrix!$M$7*CovMatrix!$M$9*AP301
+2*CovMatrix!$M$8*CovMatrix!$M$9*AR301</f>
        <v>6.480170042232207E-4</v>
      </c>
      <c r="AW301" s="17">
        <f t="shared" si="76"/>
        <v>2.5456178115012093E-2</v>
      </c>
      <c r="AX301" s="18">
        <f>Param_VaR!$B$7*EWMA!AW301*returns_pnl[[#This Row],[port_mv]]</f>
        <v>8932.7288759702515</v>
      </c>
      <c r="AY301" s="18">
        <f>returns_pnl[[#This Row],[daily_pnl_usd]]</f>
        <v>4969.12</v>
      </c>
    </row>
    <row r="302" spans="1:51" x14ac:dyDescent="0.35">
      <c r="A302" s="7">
        <f>returns_pnl[[#This Row],[price_date]]</f>
        <v>45944</v>
      </c>
      <c r="B302" s="24">
        <f>returns_pnl[[#This Row],[portfolio_simple_return]]</f>
        <v>-8.0609960000000008E-3</v>
      </c>
      <c r="C302" s="4">
        <f t="shared" si="77"/>
        <v>3.9976306257190423E-4</v>
      </c>
      <c r="D302" s="17">
        <f t="shared" si="74"/>
        <v>1.9994075686860451E-2</v>
      </c>
      <c r="E302" s="17">
        <f t="shared" si="75"/>
        <v>0.31739611177221416</v>
      </c>
      <c r="F302" s="25">
        <f>Rolling_Vol!D302</f>
        <v>0.24840345696690544</v>
      </c>
      <c r="Q302" s="7">
        <v>45944</v>
      </c>
      <c r="R302" s="25">
        <v>7.7164770000000002E-3</v>
      </c>
      <c r="S302" s="17">
        <v>-3.5239697E-2</v>
      </c>
      <c r="T302" s="17">
        <v>3.0112652E-2</v>
      </c>
      <c r="U302" s="17">
        <v>-8.6038569999999995E-3</v>
      </c>
      <c r="V302" s="17">
        <v>-3.546258E-2</v>
      </c>
      <c r="W302" s="17">
        <v>1.4797553E-2</v>
      </c>
      <c r="X302" s="32"/>
      <c r="Y302" s="33">
        <f t="shared" si="78"/>
        <v>3.8583476111058268E-3</v>
      </c>
      <c r="Z302" s="33">
        <f t="shared" si="79"/>
        <v>3.9532135265470938E-4</v>
      </c>
      <c r="AA302" s="33">
        <f t="shared" si="80"/>
        <v>9.1136438660104825E-5</v>
      </c>
      <c r="AB302" s="33">
        <f t="shared" si="81"/>
        <v>1.816863968892732E-4</v>
      </c>
      <c r="AC302" s="33">
        <f t="shared" si="82"/>
        <v>1.1009235772867481E-3</v>
      </c>
      <c r="AD302" s="33">
        <f t="shared" si="83"/>
        <v>2.9087398406643543E-5</v>
      </c>
      <c r="AE302" s="33">
        <f t="shared" si="84"/>
        <v>1.2366386460523761E-3</v>
      </c>
      <c r="AF302" s="33">
        <f t="shared" si="85"/>
        <v>1.4804671363465792E-4</v>
      </c>
      <c r="AG302" s="33">
        <f t="shared" si="86"/>
        <v>5.4052878411327851E-6</v>
      </c>
      <c r="AH302" s="33">
        <f t="shared" si="87"/>
        <v>6.1538565246467905E-4</v>
      </c>
      <c r="AI302" s="33">
        <f t="shared" si="88"/>
        <v>-4.2589627016928906E-5</v>
      </c>
      <c r="AJ302" s="33">
        <f t="shared" si="89"/>
        <v>1.8979552422045609E-4</v>
      </c>
      <c r="AK302" s="33">
        <f t="shared" si="90"/>
        <v>-5.083962428769804E-5</v>
      </c>
      <c r="AL302" s="33">
        <f t="shared" si="91"/>
        <v>1.3710283454142002E-4</v>
      </c>
      <c r="AM302" s="33">
        <f t="shared" si="92"/>
        <v>2.1320988300505184E-5</v>
      </c>
      <c r="AN302" s="33">
        <f t="shared" si="93"/>
        <v>6.4403915601723104E-4</v>
      </c>
      <c r="AO302" s="33">
        <f t="shared" si="94"/>
        <v>2.0452924351285245E-5</v>
      </c>
      <c r="AP302" s="33">
        <f t="shared" si="95"/>
        <v>1.2266977515597576E-4</v>
      </c>
      <c r="AQ302" s="33">
        <f t="shared" si="96"/>
        <v>1.4065038779295426E-3</v>
      </c>
      <c r="AR302" s="33">
        <f t="shared" si="97"/>
        <v>-8.844394720364435E-6</v>
      </c>
      <c r="AS302" s="55">
        <f>$G$2*AS301+(1-$G$2)*W301*W301</f>
        <v>1.0604297050680476E-4</v>
      </c>
      <c r="AT302" s="105"/>
      <c r="AU302" s="7">
        <v>45944</v>
      </c>
      <c r="AV302" s="4">
        <f>CovMatrix!$M$4^2*Y302
+CovMatrix!$M$5^2*AE302
+CovMatrix!$M$6^2*AJ302
+CovMatrix!$M$7^2*AN302
+CovMatrix!$M$8^2*AQ302
+CovMatrix!$M$9^2*AS302
+2*CovMatrix!$M$4*CovMatrix!$M$5*Z302
+2*CovMatrix!$M$4*CovMatrix!$M$6*AA302
+2*CovMatrix!$M$4*CovMatrix!$M$7*AB302
+2*CovMatrix!$M$4*CovMatrix!$M$8*AC302
+2*CovMatrix!$M$4*CovMatrix!$M$9*AD302
+2*CovMatrix!$M$5*CovMatrix!$M$6*AF302
+2*CovMatrix!$M$5*CovMatrix!$M$7*AG302
+2*CovMatrix!$M$5*CovMatrix!$M$8*AH302
+2*CovMatrix!$M$5*CovMatrix!$M$9*AI302
+2*CovMatrix!$M$6*CovMatrix!$M$7*AK302
+2*CovMatrix!$M$6*CovMatrix!$M$8*AL302
+2*CovMatrix!$M$6*CovMatrix!$M$9*AM302
+2*CovMatrix!$M$7*CovMatrix!$M$8*AO302
+2*CovMatrix!$M$7*CovMatrix!$M$9*AP302
+2*CovMatrix!$M$8*CovMatrix!$M$9*AR302</f>
        <v>6.6931591315807517E-4</v>
      </c>
      <c r="AW302" s="17">
        <f t="shared" si="76"/>
        <v>2.5871140546138958E-2</v>
      </c>
      <c r="AX302" s="18">
        <f>Param_VaR!$B$7*EWMA!AW302*returns_pnl[[#This Row],[port_mv]]</f>
        <v>9005.1612587023192</v>
      </c>
      <c r="AY302" s="18">
        <f>returns_pnl[[#This Row],[daily_pnl_usd]]</f>
        <v>-1215.92</v>
      </c>
    </row>
    <row r="303" spans="1:51" x14ac:dyDescent="0.35">
      <c r="A303" s="7">
        <f>returns_pnl[[#This Row],[price_date]]</f>
        <v>45945</v>
      </c>
      <c r="B303" s="24">
        <f>returns_pnl[[#This Row],[portfolio_simple_return]]</f>
        <v>2.7207801E-2</v>
      </c>
      <c r="C303" s="4">
        <f t="shared" si="77"/>
        <v>3.7967605820831091E-4</v>
      </c>
      <c r="D303" s="17">
        <f t="shared" si="74"/>
        <v>1.9485277986426339E-2</v>
      </c>
      <c r="E303" s="17">
        <f t="shared" si="75"/>
        <v>0.30931919867427299</v>
      </c>
      <c r="F303" s="25">
        <f>Rolling_Vol!D303</f>
        <v>0.25214406104332276</v>
      </c>
      <c r="Q303" s="7">
        <v>45945</v>
      </c>
      <c r="R303" s="25">
        <v>9.4043742999999999E-2</v>
      </c>
      <c r="S303" s="17">
        <v>2.0922326000000002E-2</v>
      </c>
      <c r="T303" s="17">
        <v>-6.57954E-3</v>
      </c>
      <c r="U303" s="17">
        <v>1.7504769999999999E-2</v>
      </c>
      <c r="V303" s="17">
        <v>3.0967293E-2</v>
      </c>
      <c r="W303" s="17">
        <v>-7.721454E-3</v>
      </c>
      <c r="X303" s="32"/>
      <c r="Y303" s="33">
        <f t="shared" si="78"/>
        <v>3.6304193954769686E-3</v>
      </c>
      <c r="Z303" s="33">
        <f t="shared" si="79"/>
        <v>3.5528649281217861E-4</v>
      </c>
      <c r="AA303" s="33">
        <f t="shared" si="80"/>
        <v>9.9610067534518779E-5</v>
      </c>
      <c r="AB303" s="33">
        <f t="shared" si="81"/>
        <v>1.6680172519680948E-4</v>
      </c>
      <c r="AC303" s="33">
        <f t="shared" si="82"/>
        <v>1.0184493916737035E-3</v>
      </c>
      <c r="AD303" s="33">
        <f t="shared" si="83"/>
        <v>3.4193253145091792E-5</v>
      </c>
      <c r="AE303" s="33">
        <f t="shared" si="84"/>
        <v>1.236950501968342E-3</v>
      </c>
      <c r="AF303" s="33">
        <f t="shared" si="85"/>
        <v>7.5494266875791749E-5</v>
      </c>
      <c r="AG303" s="33">
        <f t="shared" si="86"/>
        <v>2.3272809393344574E-5</v>
      </c>
      <c r="AH303" s="33">
        <f t="shared" si="87"/>
        <v>6.5344394775909394E-4</v>
      </c>
      <c r="AI303" s="33">
        <f t="shared" si="88"/>
        <v>-7.1321926439599654E-5</v>
      </c>
      <c r="AJ303" s="33">
        <f t="shared" si="89"/>
        <v>2.3281410139561499E-4</v>
      </c>
      <c r="AK303" s="33">
        <f t="shared" si="90"/>
        <v>-6.3334343932362015E-5</v>
      </c>
      <c r="AL303" s="33">
        <f t="shared" si="91"/>
        <v>6.480432463520515E-5</v>
      </c>
      <c r="AM303" s="33">
        <f t="shared" si="92"/>
        <v>4.6777342838908253E-5</v>
      </c>
      <c r="AN303" s="33">
        <f t="shared" si="93"/>
        <v>6.0983838797278413E-4</v>
      </c>
      <c r="AO303" s="33">
        <f t="shared" si="94"/>
        <v>3.7532646920471747E-5</v>
      </c>
      <c r="AP303" s="33">
        <f t="shared" si="95"/>
        <v>1.0767062684890195E-4</v>
      </c>
      <c r="AQ303" s="33">
        <f t="shared" si="96"/>
        <v>1.3975693200691539E-3</v>
      </c>
      <c r="AR303" s="33">
        <f t="shared" si="97"/>
        <v>-3.9799295461147E-5</v>
      </c>
      <c r="AS303" s="55">
        <f>$G$2*AS302+(1-$G$2)*W302*W302</f>
        <v>1.1281844676366502E-4</v>
      </c>
      <c r="AT303" s="105"/>
      <c r="AU303" s="7">
        <v>45945</v>
      </c>
      <c r="AV303" s="4">
        <f>CovMatrix!$M$4^2*Y303
+CovMatrix!$M$5^2*AE303
+CovMatrix!$M$6^2*AJ303
+CovMatrix!$M$7^2*AN303
+CovMatrix!$M$8^2*AQ303
+CovMatrix!$M$9^2*AS303
+2*CovMatrix!$M$4*CovMatrix!$M$5*Z303
+2*CovMatrix!$M$4*CovMatrix!$M$6*AA303
+2*CovMatrix!$M$4*CovMatrix!$M$7*AB303
+2*CovMatrix!$M$4*CovMatrix!$M$8*AC303
+2*CovMatrix!$M$4*CovMatrix!$M$9*AD303
+2*CovMatrix!$M$5*CovMatrix!$M$6*AF303
+2*CovMatrix!$M$5*CovMatrix!$M$7*AG303
+2*CovMatrix!$M$5*CovMatrix!$M$8*AH303
+2*CovMatrix!$M$5*CovMatrix!$M$9*AI303
+2*CovMatrix!$M$6*CovMatrix!$M$7*AK303
+2*CovMatrix!$M$6*CovMatrix!$M$8*AL303
+2*CovMatrix!$M$6*CovMatrix!$M$9*AM303
+2*CovMatrix!$M$7*CovMatrix!$M$8*AO303
+2*CovMatrix!$M$7*CovMatrix!$M$9*AP303
+2*CovMatrix!$M$8*CovMatrix!$M$9*AR303</f>
        <v>6.3412690998295221E-4</v>
      </c>
      <c r="AW303" s="17">
        <f t="shared" si="76"/>
        <v>2.5181876617578609E-2</v>
      </c>
      <c r="AX303" s="18">
        <f>Param_VaR!$B$7*EWMA!AW303*returns_pnl[[#This Row],[port_mv]]</f>
        <v>9003.727025109989</v>
      </c>
      <c r="AY303" s="18">
        <f>returns_pnl[[#This Row],[daily_pnl_usd]]</f>
        <v>4070.94</v>
      </c>
    </row>
    <row r="304" spans="1:51" x14ac:dyDescent="0.35">
      <c r="A304" s="7">
        <f>returns_pnl[[#This Row],[price_date]]</f>
        <v>45946</v>
      </c>
      <c r="B304" s="24">
        <f>returns_pnl[[#This Row],[portfolio_simple_return]]</f>
        <v>-1.0812782999999999E-2</v>
      </c>
      <c r="C304" s="4">
        <f t="shared" si="77"/>
        <v>4.0131136083114833E-4</v>
      </c>
      <c r="D304" s="17">
        <f t="shared" si="74"/>
        <v>2.003275719493321E-2</v>
      </c>
      <c r="E304" s="17">
        <f t="shared" si="75"/>
        <v>0.31801016167639889</v>
      </c>
      <c r="F304" s="25">
        <f>Rolling_Vol!D304</f>
        <v>0.25167082053890999</v>
      </c>
      <c r="Q304" s="7">
        <v>45946</v>
      </c>
      <c r="R304" s="25">
        <v>-1.6932104E-2</v>
      </c>
      <c r="S304" s="17">
        <v>8.0266420000000005E-3</v>
      </c>
      <c r="T304" s="17">
        <v>-2.2802879000000002E-2</v>
      </c>
      <c r="U304" s="17">
        <v>-8.6985980000000001E-3</v>
      </c>
      <c r="V304" s="17">
        <v>-7.4249069999999997E-3</v>
      </c>
      <c r="W304" s="17">
        <v>-2.9766554000000001E-2</v>
      </c>
      <c r="X304" s="32"/>
      <c r="Y304" s="33">
        <f t="shared" si="78"/>
        <v>3.943247767595354E-3</v>
      </c>
      <c r="Z304" s="33">
        <f t="shared" si="79"/>
        <v>4.5202613420182105E-4</v>
      </c>
      <c r="AA304" s="33">
        <f t="shared" si="80"/>
        <v>5.6507589353354408E-5</v>
      </c>
      <c r="AB304" s="33">
        <f t="shared" si="81"/>
        <v>2.5556646715424762E-4</v>
      </c>
      <c r="AC304" s="33">
        <f t="shared" si="82"/>
        <v>1.1320792368311433E-3</v>
      </c>
      <c r="AD304" s="33">
        <f t="shared" si="83"/>
        <v>-1.1427608177353074E-5</v>
      </c>
      <c r="AE304" s="33">
        <f t="shared" si="84"/>
        <v>1.1889980953652579E-3</v>
      </c>
      <c r="AF304" s="33">
        <f t="shared" si="85"/>
        <v>6.270505401464183E-5</v>
      </c>
      <c r="AG304" s="33">
        <f t="shared" si="86"/>
        <v>4.3850871099445122E-5</v>
      </c>
      <c r="AH304" s="33">
        <f t="shared" si="87"/>
        <v>6.5311177886255936E-4</v>
      </c>
      <c r="AI304" s="33">
        <f t="shared" si="88"/>
        <v>-7.6735657520143926E-5</v>
      </c>
      <c r="AJ304" s="33">
        <f t="shared" si="89"/>
        <v>2.2144267610857407E-4</v>
      </c>
      <c r="AK304" s="33">
        <f t="shared" si="90"/>
        <v>-6.6444683360768298E-5</v>
      </c>
      <c r="AL304" s="33">
        <f t="shared" si="91"/>
        <v>4.8691032577979633E-5</v>
      </c>
      <c r="AM304" s="33">
        <f t="shared" si="92"/>
        <v>4.7018919195643357E-5</v>
      </c>
      <c r="AN304" s="33">
        <f t="shared" si="93"/>
        <v>5.9163310305959107E-4</v>
      </c>
      <c r="AO304" s="33">
        <f t="shared" si="94"/>
        <v>6.7805208594500063E-5</v>
      </c>
      <c r="AP304" s="33">
        <f t="shared" si="95"/>
        <v>9.3100652657833024E-5</v>
      </c>
      <c r="AQ304" s="33">
        <f t="shared" si="96"/>
        <v>1.3712535550098755E-3</v>
      </c>
      <c r="AR304" s="33">
        <f t="shared" si="97"/>
        <v>-5.1758089437719514E-5</v>
      </c>
      <c r="AS304" s="55">
        <f>$G$2*AS303+(1-$G$2)*W303*W303</f>
        <v>1.0962659107029209E-4</v>
      </c>
      <c r="AT304" s="105"/>
      <c r="AU304" s="7">
        <v>45946</v>
      </c>
      <c r="AV304" s="4">
        <f>CovMatrix!$M$4^2*Y304
+CovMatrix!$M$5^2*AE304
+CovMatrix!$M$6^2*AJ304
+CovMatrix!$M$7^2*AN304
+CovMatrix!$M$8^2*AQ304
+CovMatrix!$M$9^2*AS304
+2*CovMatrix!$M$4*CovMatrix!$M$5*Z304
+2*CovMatrix!$M$4*CovMatrix!$M$6*AA304
+2*CovMatrix!$M$4*CovMatrix!$M$7*AB304
+2*CovMatrix!$M$4*CovMatrix!$M$8*AC304
+2*CovMatrix!$M$4*CovMatrix!$M$9*AD304
+2*CovMatrix!$M$5*CovMatrix!$M$6*AF304
+2*CovMatrix!$M$5*CovMatrix!$M$7*AG304
+2*CovMatrix!$M$5*CovMatrix!$M$8*AH304
+2*CovMatrix!$M$5*CovMatrix!$M$9*AI304
+2*CovMatrix!$M$6*CovMatrix!$M$7*AK304
+2*CovMatrix!$M$6*CovMatrix!$M$8*AL304
+2*CovMatrix!$M$6*CovMatrix!$M$9*AM304
+2*CovMatrix!$M$7*CovMatrix!$M$8*AO304
+2*CovMatrix!$M$7*CovMatrix!$M$9*AP304
+2*CovMatrix!$M$8*CovMatrix!$M$9*AR304</f>
        <v>6.7732403518996681E-4</v>
      </c>
      <c r="AW304" s="17">
        <f t="shared" si="76"/>
        <v>2.6025449759609666E-2</v>
      </c>
      <c r="AX304" s="18">
        <f>Param_VaR!$B$7*EWMA!AW304*returns_pnl[[#This Row],[port_mv]]</f>
        <v>9204.728155660363</v>
      </c>
      <c r="AY304" s="18">
        <f>returns_pnl[[#This Row],[daily_pnl_usd]]</f>
        <v>-1661.87</v>
      </c>
    </row>
    <row r="305" spans="1:51" x14ac:dyDescent="0.35">
      <c r="A305" s="7">
        <f>returns_pnl[[#This Row],[price_date]]</f>
        <v>45947</v>
      </c>
      <c r="B305" s="24">
        <f>returns_pnl[[#This Row],[portfolio_simple_return]]</f>
        <v>5.5731950000000004E-3</v>
      </c>
      <c r="C305" s="4">
        <f t="shared" si="77"/>
        <v>3.8424765575358478E-4</v>
      </c>
      <c r="D305" s="17">
        <f t="shared" si="74"/>
        <v>1.960223598862091E-2</v>
      </c>
      <c r="E305" s="17">
        <f t="shared" si="75"/>
        <v>0.31117584940014764</v>
      </c>
      <c r="F305" s="25">
        <f>Rolling_Vol!D305</f>
        <v>0.25135480698398027</v>
      </c>
      <c r="Q305" s="7">
        <v>45947</v>
      </c>
      <c r="R305" s="25">
        <v>-6.3096860000000001E-3</v>
      </c>
      <c r="S305" s="17">
        <v>-1.3610051999999999E-2</v>
      </c>
      <c r="T305" s="17">
        <v>7.2728398E-2</v>
      </c>
      <c r="U305" s="17">
        <v>-2.0198199E-2</v>
      </c>
      <c r="V305" s="17">
        <v>-3.173524E-3</v>
      </c>
      <c r="W305" s="17">
        <v>1.9350030000000001E-2</v>
      </c>
      <c r="X305" s="32"/>
      <c r="Y305" s="33">
        <f t="shared" si="78"/>
        <v>3.7238546702916412E-3</v>
      </c>
      <c r="Z305" s="33">
        <f t="shared" si="79"/>
        <v>4.1675008992282572E-4</v>
      </c>
      <c r="AA305" s="33">
        <f t="shared" si="80"/>
        <v>7.6283177115798117E-5</v>
      </c>
      <c r="AB305" s="33">
        <f t="shared" si="81"/>
        <v>2.490696130844043E-4</v>
      </c>
      <c r="AC305" s="33">
        <f t="shared" si="82"/>
        <v>1.0716976404721342E-3</v>
      </c>
      <c r="AD305" s="33">
        <f t="shared" si="83"/>
        <v>1.94986715962651E-5</v>
      </c>
      <c r="AE305" s="33">
        <f t="shared" si="84"/>
        <v>1.1215238285511122E-3</v>
      </c>
      <c r="AF305" s="33">
        <f t="shared" si="85"/>
        <v>4.7960917995624227E-5</v>
      </c>
      <c r="AG305" s="33">
        <f t="shared" si="86"/>
        <v>3.7030586910603447E-5</v>
      </c>
      <c r="AH305" s="33">
        <f t="shared" si="87"/>
        <v>6.1034924790846811E-4</v>
      </c>
      <c r="AI305" s="33">
        <f t="shared" si="88"/>
        <v>-8.646704642083538E-5</v>
      </c>
      <c r="AJ305" s="33">
        <f t="shared" si="89"/>
        <v>2.393543929833781E-4</v>
      </c>
      <c r="AK305" s="33">
        <f t="shared" si="90"/>
        <v>-5.0556817699303662E-5</v>
      </c>
      <c r="AL305" s="33">
        <f t="shared" si="91"/>
        <v>5.5928125977736039E-5</v>
      </c>
      <c r="AM305" s="33">
        <f t="shared" si="92"/>
        <v>8.4923571790442752E-5</v>
      </c>
      <c r="AN305" s="33">
        <f t="shared" si="93"/>
        <v>5.6067505330595184E-4</v>
      </c>
      <c r="AO305" s="33">
        <f t="shared" si="94"/>
        <v>6.7612072949653224E-5</v>
      </c>
      <c r="AP305" s="33">
        <f t="shared" si="95"/>
        <v>1.0305025072384057E-4</v>
      </c>
      <c r="AQ305" s="33">
        <f t="shared" si="96"/>
        <v>1.2922860963468018E-3</v>
      </c>
      <c r="AR305" s="33">
        <f t="shared" si="97"/>
        <v>-3.5391770361827654E-5</v>
      </c>
      <c r="AS305" s="55">
        <f>$G$2*AS304+(1-$G$2)*W304*W304</f>
        <v>1.5621185982816956E-4</v>
      </c>
      <c r="AT305" s="105"/>
      <c r="AU305" s="7">
        <v>45947</v>
      </c>
      <c r="AV305" s="4">
        <f>CovMatrix!$M$4^2*Y305
+CovMatrix!$M$5^2*AE305
+CovMatrix!$M$6^2*AJ305
+CovMatrix!$M$7^2*AN305
+CovMatrix!$M$8^2*AQ305
+CovMatrix!$M$9^2*AS305
+2*CovMatrix!$M$4*CovMatrix!$M$5*Z305
+2*CovMatrix!$M$4*CovMatrix!$M$6*AA305
+2*CovMatrix!$M$4*CovMatrix!$M$7*AB305
+2*CovMatrix!$M$4*CovMatrix!$M$8*AC305
+2*CovMatrix!$M$4*CovMatrix!$M$9*AD305
+2*CovMatrix!$M$5*CovMatrix!$M$6*AF305
+2*CovMatrix!$M$5*CovMatrix!$M$7*AG305
+2*CovMatrix!$M$5*CovMatrix!$M$8*AH305
+2*CovMatrix!$M$5*CovMatrix!$M$9*AI305
+2*CovMatrix!$M$6*CovMatrix!$M$7*AK305
+2*CovMatrix!$M$6*CovMatrix!$M$8*AL305
+2*CovMatrix!$M$6*CovMatrix!$M$9*AM305
+2*CovMatrix!$M$7*CovMatrix!$M$8*AO305
+2*CovMatrix!$M$7*CovMatrix!$M$9*AP305
+2*CovMatrix!$M$8*CovMatrix!$M$9*AR305</f>
        <v>6.4387234146132447E-4</v>
      </c>
      <c r="AW305" s="17">
        <f t="shared" si="76"/>
        <v>2.5374639730670553E-2</v>
      </c>
      <c r="AX305" s="18">
        <f>Param_VaR!$B$7*EWMA!AW305*returns_pnl[[#This Row],[port_mv]]</f>
        <v>9024.5653991635008</v>
      </c>
      <c r="AY305" s="18">
        <f>returns_pnl[[#This Row],[daily_pnl_usd]]</f>
        <v>847.31</v>
      </c>
    </row>
    <row r="306" spans="1:51" x14ac:dyDescent="0.35">
      <c r="A306" s="7">
        <f>returns_pnl[[#This Row],[price_date]]</f>
        <v>45950</v>
      </c>
      <c r="B306" s="24">
        <f>returns_pnl[[#This Row],[portfolio_simple_return]]</f>
        <v>5.5484560000000002E-3</v>
      </c>
      <c r="C306" s="4">
        <f t="shared" si="77"/>
        <v>3.6305642655885118E-4</v>
      </c>
      <c r="D306" s="17">
        <f t="shared" si="74"/>
        <v>1.9054039638849583E-2</v>
      </c>
      <c r="E306" s="17">
        <f t="shared" si="75"/>
        <v>0.30247350213337776</v>
      </c>
      <c r="F306" s="25">
        <f>Rolling_Vol!D306</f>
        <v>0.250955578166009</v>
      </c>
      <c r="Q306" s="7">
        <v>45950</v>
      </c>
      <c r="R306" s="25">
        <v>3.2091986000000003E-2</v>
      </c>
      <c r="S306" s="17">
        <v>-2.57636E-4</v>
      </c>
      <c r="T306" s="17">
        <v>8.2511110000000002E-3</v>
      </c>
      <c r="U306" s="17">
        <v>7.63549E-3</v>
      </c>
      <c r="V306" s="17">
        <v>-2.3990904E-2</v>
      </c>
      <c r="W306" s="17">
        <v>7.3707920000000001E-3</v>
      </c>
      <c r="X306" s="32"/>
      <c r="Y306" s="33">
        <f t="shared" si="78"/>
        <v>3.5028121183192582E-3</v>
      </c>
      <c r="Z306" s="33">
        <f t="shared" si="79"/>
        <v>3.9689759380127649E-4</v>
      </c>
      <c r="AA306" s="33">
        <f t="shared" si="80"/>
        <v>4.4172585209068518E-5</v>
      </c>
      <c r="AB306" s="33">
        <f t="shared" si="81"/>
        <v>2.4177209390667089E-4</v>
      </c>
      <c r="AC306" s="33">
        <f t="shared" si="82"/>
        <v>1.0085972184410139E-3</v>
      </c>
      <c r="AD306" s="33">
        <f t="shared" si="83"/>
        <v>1.1003194497054385E-5</v>
      </c>
      <c r="AE306" s="33">
        <f t="shared" si="84"/>
        <v>1.0653464097646077E-3</v>
      </c>
      <c r="AF306" s="33">
        <f t="shared" si="85"/>
        <v>-1.430697380351504E-5</v>
      </c>
      <c r="AG306" s="33">
        <f t="shared" si="86"/>
        <v>5.1302664017748133E-5</v>
      </c>
      <c r="AH306" s="33">
        <f t="shared" si="87"/>
        <v>5.7631980263375487E-4</v>
      </c>
      <c r="AI306" s="33">
        <f t="shared" si="88"/>
        <v>-9.7080318505678861E-5</v>
      </c>
      <c r="AJ306" s="33">
        <f t="shared" si="89"/>
        <v>5.423583219431599E-4</v>
      </c>
      <c r="AK306" s="33">
        <f t="shared" si="90"/>
        <v>-1.3566236798265763E-4</v>
      </c>
      <c r="AL306" s="33">
        <f t="shared" si="91"/>
        <v>3.8724119426998737E-5</v>
      </c>
      <c r="AM306" s="33">
        <f t="shared" si="92"/>
        <v>1.6426595847213264E-4</v>
      </c>
      <c r="AN306" s="33">
        <f t="shared" si="93"/>
        <v>5.5151258467821078E-4</v>
      </c>
      <c r="AO306" s="33">
        <f t="shared" si="94"/>
        <v>6.7401316729670595E-5</v>
      </c>
      <c r="AP306" s="33">
        <f t="shared" si="95"/>
        <v>7.3417090284651912E-5</v>
      </c>
      <c r="AQ306" s="33">
        <f t="shared" si="96"/>
        <v>1.2153532058407082E-3</v>
      </c>
      <c r="AR306" s="33">
        <f t="shared" si="97"/>
        <v>-3.6952731216461202E-5</v>
      </c>
      <c r="AS306" s="55">
        <f>$G$2*AS305+(1-$G$2)*W305*W305</f>
        <v>1.6930456789853341E-4</v>
      </c>
      <c r="AT306" s="105"/>
      <c r="AU306" s="7">
        <v>45950</v>
      </c>
      <c r="AV306" s="4">
        <f>CovMatrix!$M$4^2*Y306
+CovMatrix!$M$5^2*AE306
+CovMatrix!$M$6^2*AJ306
+CovMatrix!$M$7^2*AN306
+CovMatrix!$M$8^2*AQ306
+CovMatrix!$M$9^2*AS306
+2*CovMatrix!$M$4*CovMatrix!$M$5*Z306
+2*CovMatrix!$M$4*CovMatrix!$M$6*AA306
+2*CovMatrix!$M$4*CovMatrix!$M$7*AB306
+2*CovMatrix!$M$4*CovMatrix!$M$8*AC306
+2*CovMatrix!$M$4*CovMatrix!$M$9*AD306
+2*CovMatrix!$M$5*CovMatrix!$M$6*AF306
+2*CovMatrix!$M$5*CovMatrix!$M$7*AG306
+2*CovMatrix!$M$5*CovMatrix!$M$8*AH306
+2*CovMatrix!$M$5*CovMatrix!$M$9*AI306
+2*CovMatrix!$M$6*CovMatrix!$M$7*AK306
+2*CovMatrix!$M$6*CovMatrix!$M$8*AL306
+2*CovMatrix!$M$6*CovMatrix!$M$9*AM306
+2*CovMatrix!$M$7*CovMatrix!$M$8*AO306
+2*CovMatrix!$M$7*CovMatrix!$M$9*AP306
+2*CovMatrix!$M$8*CovMatrix!$M$9*AR306</f>
        <v>6.0552777794191598E-4</v>
      </c>
      <c r="AW306" s="17">
        <f t="shared" si="76"/>
        <v>2.4607474026033554E-2</v>
      </c>
      <c r="AX306" s="18">
        <f>Param_VaR!$B$7*EWMA!AW306*returns_pnl[[#This Row],[port_mv]]</f>
        <v>8800.279188924962</v>
      </c>
      <c r="AY306" s="18">
        <f>returns_pnl[[#This Row],[daily_pnl_usd]]</f>
        <v>848.25</v>
      </c>
    </row>
    <row r="307" spans="1:51" x14ac:dyDescent="0.35">
      <c r="A307" s="7">
        <f>returns_pnl[[#This Row],[price_date]]</f>
        <v>45951</v>
      </c>
      <c r="B307" s="24">
        <f>returns_pnl[[#This Row],[portfolio_simple_return]]</f>
        <v>-7.1961869999999997E-3</v>
      </c>
      <c r="C307" s="4">
        <f t="shared" si="77"/>
        <v>3.4312016280435624E-4</v>
      </c>
      <c r="D307" s="17">
        <f t="shared" si="74"/>
        <v>1.8523502984164639E-2</v>
      </c>
      <c r="E307" s="17">
        <f t="shared" si="75"/>
        <v>0.2940514938351747</v>
      </c>
      <c r="F307" s="25">
        <f>Rolling_Vol!D307</f>
        <v>0.25097926742123422</v>
      </c>
      <c r="Q307" s="7">
        <v>45951</v>
      </c>
      <c r="R307" s="25">
        <v>-1.0517126999999999E-2</v>
      </c>
      <c r="S307" s="17">
        <v>-1.8840912000000001E-2</v>
      </c>
      <c r="T307" s="17">
        <v>1.6424402000000001E-2</v>
      </c>
      <c r="U307" s="17">
        <v>-1.1607496E-2</v>
      </c>
      <c r="V307" s="17">
        <v>-1.8406336999999998E-2</v>
      </c>
      <c r="W307" s="17">
        <v>8.1298450000000001E-3</v>
      </c>
      <c r="X307" s="32"/>
      <c r="Y307" s="33">
        <f t="shared" si="78"/>
        <v>3.3544371251455541E-3</v>
      </c>
      <c r="Z307" s="33">
        <f t="shared" si="79"/>
        <v>3.725876551188941E-4</v>
      </c>
      <c r="AA307" s="33">
        <f t="shared" si="80"/>
        <v>5.7409902418311185E-5</v>
      </c>
      <c r="AB307" s="33">
        <f t="shared" si="81"/>
        <v>2.4196805056325905E-4</v>
      </c>
      <c r="AC307" s="33">
        <f t="shared" si="82"/>
        <v>9.018864400168324E-4</v>
      </c>
      <c r="AD307" s="33">
        <f t="shared" si="83"/>
        <v>2.4535604047605854E-5</v>
      </c>
      <c r="AE307" s="33">
        <f t="shared" si="84"/>
        <v>1.0014296077572409E-3</v>
      </c>
      <c r="AF307" s="33">
        <f t="shared" si="85"/>
        <v>-1.3576102369319898E-5</v>
      </c>
      <c r="AG307" s="33">
        <f t="shared" si="86"/>
        <v>4.8106473550584843E-5</v>
      </c>
      <c r="AH307" s="33">
        <f t="shared" si="87"/>
        <v>5.4211146970830617E-4</v>
      </c>
      <c r="AI307" s="33">
        <f t="shared" si="88"/>
        <v>-9.1369438277400834E-5</v>
      </c>
      <c r="AJ307" s="33">
        <f t="shared" si="89"/>
        <v>5.1390167259062944E-4</v>
      </c>
      <c r="AK307" s="33">
        <f t="shared" si="90"/>
        <v>-1.2374254937193475E-4</v>
      </c>
      <c r="AL307" s="33">
        <f t="shared" si="91"/>
        <v>2.452357554771816E-5</v>
      </c>
      <c r="AM307" s="33">
        <f t="shared" si="92"/>
        <v>1.5805903434079941E-4</v>
      </c>
      <c r="AN307" s="33">
        <f t="shared" si="93"/>
        <v>5.2191987204992405E-4</v>
      </c>
      <c r="AO307" s="33">
        <f t="shared" si="94"/>
        <v>5.2366299270912752E-5</v>
      </c>
      <c r="AP307" s="33">
        <f t="shared" si="95"/>
        <v>7.2388841384057585E-5</v>
      </c>
      <c r="AQ307" s="33">
        <f t="shared" si="96"/>
        <v>1.1769658219744985E-3</v>
      </c>
      <c r="AR307" s="33">
        <f t="shared" si="97"/>
        <v>-4.5345485140031623E-5</v>
      </c>
      <c r="AS307" s="55">
        <f>$G$2*AS306+(1-$G$2)*W306*W306</f>
        <v>1.6240600830705722E-4</v>
      </c>
      <c r="AT307" s="105"/>
      <c r="AU307" s="7">
        <v>45951</v>
      </c>
      <c r="AV307" s="4">
        <f>CovMatrix!$M$4^2*Y307
+CovMatrix!$M$5^2*AE307
+CovMatrix!$M$6^2*AJ307
+CovMatrix!$M$7^2*AN307
+CovMatrix!$M$8^2*AQ307
+CovMatrix!$M$9^2*AS307
+2*CovMatrix!$M$4*CovMatrix!$M$5*Z307
+2*CovMatrix!$M$4*CovMatrix!$M$6*AA307
+2*CovMatrix!$M$4*CovMatrix!$M$7*AB307
+2*CovMatrix!$M$4*CovMatrix!$M$8*AC307
+2*CovMatrix!$M$4*CovMatrix!$M$9*AD307
+2*CovMatrix!$M$5*CovMatrix!$M$6*AF307
+2*CovMatrix!$M$5*CovMatrix!$M$7*AG307
+2*CovMatrix!$M$5*CovMatrix!$M$8*AH307
+2*CovMatrix!$M$5*CovMatrix!$M$9*AI307
+2*CovMatrix!$M$6*CovMatrix!$M$7*AK307
+2*CovMatrix!$M$6*CovMatrix!$M$8*AL307
+2*CovMatrix!$M$6*CovMatrix!$M$9*AM307
+2*CovMatrix!$M$7*CovMatrix!$M$8*AO307
+2*CovMatrix!$M$7*CovMatrix!$M$9*AP307
+2*CovMatrix!$M$8*CovMatrix!$M$9*AR307</f>
        <v>5.711198152479086E-4</v>
      </c>
      <c r="AW307" s="17">
        <f t="shared" si="76"/>
        <v>2.3898113215229118E-2</v>
      </c>
      <c r="AX307" s="18">
        <f>Param_VaR!$B$7*EWMA!AW307*returns_pnl[[#This Row],[port_mv]]</f>
        <v>8485.0902428594927</v>
      </c>
      <c r="AY307" s="18">
        <f>returns_pnl[[#This Row],[daily_pnl_usd]]</f>
        <v>-1106.26</v>
      </c>
    </row>
    <row r="308" spans="1:51" x14ac:dyDescent="0.35">
      <c r="A308" s="7">
        <f>returns_pnl[[#This Row],[price_date]]</f>
        <v>45952</v>
      </c>
      <c r="B308" s="24">
        <f>returns_pnl[[#This Row],[portfolio_simple_return]]</f>
        <v>-1.4231269E-2</v>
      </c>
      <c r="C308" s="4">
        <f t="shared" si="77"/>
        <v>3.2564005947643298E-4</v>
      </c>
      <c r="D308" s="17">
        <f t="shared" si="74"/>
        <v>1.8045499701488818E-2</v>
      </c>
      <c r="E308" s="17">
        <f t="shared" si="75"/>
        <v>0.28646342696417831</v>
      </c>
      <c r="F308" s="25">
        <f>Rolling_Vol!D308</f>
        <v>0.25304491763706888</v>
      </c>
      <c r="Q308" s="7">
        <v>45952</v>
      </c>
      <c r="R308" s="25">
        <v>-3.2768978999999997E-2</v>
      </c>
      <c r="S308" s="17">
        <v>-6.8872940000000004E-3</v>
      </c>
      <c r="T308" s="17">
        <v>-9.0648050000000004E-3</v>
      </c>
      <c r="U308" s="17">
        <v>1.6083645000000001E-2</v>
      </c>
      <c r="V308" s="17">
        <v>-3.8096367999999999E-2</v>
      </c>
      <c r="W308" s="17">
        <v>-5.3281880000000002E-3</v>
      </c>
      <c r="X308" s="32"/>
      <c r="Y308" s="33">
        <f t="shared" si="78"/>
        <v>3.1598074952568682E-3</v>
      </c>
      <c r="Z308" s="33">
        <f t="shared" si="79"/>
        <v>3.6212153166974992E-4</v>
      </c>
      <c r="AA308" s="33">
        <f t="shared" si="80"/>
        <v>4.3601056969229259E-5</v>
      </c>
      <c r="AB308" s="33">
        <f t="shared" si="81"/>
        <v>2.34774618104503E-4</v>
      </c>
      <c r="AC308" s="33">
        <f t="shared" si="82"/>
        <v>8.5938816064585035E-4</v>
      </c>
      <c r="AD308" s="33">
        <f t="shared" si="83"/>
        <v>1.7933311063430601E-5</v>
      </c>
      <c r="AE308" s="33">
        <f t="shared" si="84"/>
        <v>9.6264262919131113E-4</v>
      </c>
      <c r="AF308" s="33">
        <f t="shared" si="85"/>
        <v>-3.1328578991238162E-5</v>
      </c>
      <c r="AG308" s="33">
        <f t="shared" si="86"/>
        <v>5.8341833778130884E-5</v>
      </c>
      <c r="AH308" s="33">
        <f t="shared" si="87"/>
        <v>5.3039231206536853E-4</v>
      </c>
      <c r="AI308" s="33">
        <f t="shared" si="88"/>
        <v>-9.5077693633875189E-5</v>
      </c>
      <c r="AJ308" s="33">
        <f t="shared" si="89"/>
        <v>4.9925323109864788E-4</v>
      </c>
      <c r="AK308" s="33">
        <f t="shared" si="90"/>
        <v>-1.277567672406622E-4</v>
      </c>
      <c r="AL308" s="33">
        <f t="shared" si="91"/>
        <v>4.9133763207266136E-6</v>
      </c>
      <c r="AM308" s="33">
        <f t="shared" si="92"/>
        <v>1.5658716282901283E-4</v>
      </c>
      <c r="AN308" s="33">
        <f t="shared" si="93"/>
        <v>4.9868871753032948E-4</v>
      </c>
      <c r="AO308" s="33">
        <f t="shared" si="94"/>
        <v>6.2043410300787109E-5</v>
      </c>
      <c r="AP308" s="33">
        <f t="shared" si="95"/>
        <v>6.2383482301926914E-5</v>
      </c>
      <c r="AQ308" s="33">
        <f t="shared" si="96"/>
        <v>1.1266754671614826E-3</v>
      </c>
      <c r="AR308" s="33">
        <f t="shared" si="97"/>
        <v>-5.1603196041295624E-5</v>
      </c>
      <c r="AS308" s="55">
        <f>$G$2*AS307+(1-$G$2)*W307*W307</f>
        <v>1.5662731059207528E-4</v>
      </c>
      <c r="AT308" s="105"/>
      <c r="AU308" s="7">
        <v>45952</v>
      </c>
      <c r="AV308" s="4">
        <f>CovMatrix!$M$4^2*Y308
+CovMatrix!$M$5^2*AE308
+CovMatrix!$M$6^2*AJ308
+CovMatrix!$M$7^2*AN308
+CovMatrix!$M$8^2*AQ308
+CovMatrix!$M$9^2*AS308
+2*CovMatrix!$M$4*CovMatrix!$M$5*Z308
+2*CovMatrix!$M$4*CovMatrix!$M$6*AA308
+2*CovMatrix!$M$4*CovMatrix!$M$7*AB308
+2*CovMatrix!$M$4*CovMatrix!$M$8*AC308
+2*CovMatrix!$M$4*CovMatrix!$M$9*AD308
+2*CovMatrix!$M$5*CovMatrix!$M$6*AF308
+2*CovMatrix!$M$5*CovMatrix!$M$7*AG308
+2*CovMatrix!$M$5*CovMatrix!$M$8*AH308
+2*CovMatrix!$M$5*CovMatrix!$M$9*AI308
+2*CovMatrix!$M$6*CovMatrix!$M$7*AK308
+2*CovMatrix!$M$6*CovMatrix!$M$8*AL308
+2*CovMatrix!$M$6*CovMatrix!$M$9*AM308
+2*CovMatrix!$M$7*CovMatrix!$M$8*AO308
+2*CovMatrix!$M$7*CovMatrix!$M$9*AP308
+2*CovMatrix!$M$8*CovMatrix!$M$9*AR308</f>
        <v>5.4211799122071244E-4</v>
      </c>
      <c r="AW308" s="17">
        <f t="shared" si="76"/>
        <v>2.328342739419419E-2</v>
      </c>
      <c r="AX308" s="18">
        <f>Param_VaR!$B$7*EWMA!AW308*returns_pnl[[#This Row],[port_mv]]</f>
        <v>8149.1966806753335</v>
      </c>
      <c r="AY308" s="18">
        <f>returns_pnl[[#This Row],[daily_pnl_usd]]</f>
        <v>-2172.0100000000002</v>
      </c>
    </row>
    <row r="309" spans="1:51" x14ac:dyDescent="0.35">
      <c r="A309" s="7">
        <f>returns_pnl[[#This Row],[price_date]]</f>
        <v>45953</v>
      </c>
      <c r="B309" s="24">
        <f>returns_pnl[[#This Row],[portfolio_simple_return]]</f>
        <v>1.2701997E-2</v>
      </c>
      <c r="C309" s="4">
        <f t="shared" si="77"/>
        <v>3.1825339694886869E-4</v>
      </c>
      <c r="D309" s="17">
        <f t="shared" si="74"/>
        <v>1.7839657982956645E-2</v>
      </c>
      <c r="E309" s="17">
        <f t="shared" si="75"/>
        <v>0.28319579098410863</v>
      </c>
      <c r="F309" s="25">
        <f>Rolling_Vol!D309</f>
        <v>0.25284084317373395</v>
      </c>
      <c r="Q309" s="7">
        <v>45953</v>
      </c>
      <c r="R309" s="25">
        <v>2.0674977000000001E-2</v>
      </c>
      <c r="S309" s="17">
        <v>1.1724949E-2</v>
      </c>
      <c r="T309" s="17">
        <v>8.3238640000000003E-3</v>
      </c>
      <c r="U309" s="17">
        <v>1.0597835999999999E-2</v>
      </c>
      <c r="V309" s="17">
        <v>2.1221468E-2</v>
      </c>
      <c r="W309" s="17">
        <v>1.7373180000000001E-3</v>
      </c>
      <c r="X309" s="32"/>
      <c r="Y309" s="33">
        <f t="shared" si="78"/>
        <v>3.0346474046236025E-3</v>
      </c>
      <c r="Z309" s="33">
        <f t="shared" si="79"/>
        <v>3.5393561531673451E-4</v>
      </c>
      <c r="AA309" s="33">
        <f t="shared" si="80"/>
        <v>5.8807657832121222E-5</v>
      </c>
      <c r="AB309" s="33">
        <f t="shared" si="81"/>
        <v>1.8906546350332549E-4</v>
      </c>
      <c r="AC309" s="33">
        <f t="shared" si="82"/>
        <v>8.8272761598519572E-4</v>
      </c>
      <c r="AD309" s="33">
        <f t="shared" si="83"/>
        <v>2.733326924042789E-5</v>
      </c>
      <c r="AE309" s="33">
        <f t="shared" si="84"/>
        <v>9.0773016055837859E-4</v>
      </c>
      <c r="AF309" s="33">
        <f t="shared" si="85"/>
        <v>-2.5702945626503668E-5</v>
      </c>
      <c r="AG309" s="33">
        <f t="shared" si="86"/>
        <v>4.8194956249045218E-5</v>
      </c>
      <c r="AH309" s="33">
        <f t="shared" si="87"/>
        <v>5.1431162654633786E-4</v>
      </c>
      <c r="AI309" s="33">
        <f t="shared" si="88"/>
        <v>-8.7171224181246344E-5</v>
      </c>
      <c r="AJ309" s="33">
        <f t="shared" si="89"/>
        <v>4.7422827861401048E-4</v>
      </c>
      <c r="AK309" s="33">
        <f t="shared" si="90"/>
        <v>-1.2883906754307595E-4</v>
      </c>
      <c r="AL309" s="33">
        <f t="shared" si="91"/>
        <v>2.5338742569177433E-5</v>
      </c>
      <c r="AM309" s="33">
        <f t="shared" si="92"/>
        <v>1.5008987217267244E-4</v>
      </c>
      <c r="AN309" s="33">
        <f t="shared" si="93"/>
        <v>4.8428841266767118E-4</v>
      </c>
      <c r="AO309" s="33">
        <f t="shared" si="94"/>
        <v>2.1557098160658249E-5</v>
      </c>
      <c r="AP309" s="33">
        <f t="shared" si="95"/>
        <v>5.3498672306695695E-5</v>
      </c>
      <c r="AQ309" s="33">
        <f t="shared" si="96"/>
        <v>1.1461549344192791E-3</v>
      </c>
      <c r="AR309" s="33">
        <f t="shared" si="97"/>
        <v>-3.6327927629546832E-5</v>
      </c>
      <c r="AS309" s="55">
        <f>$G$2*AS308+(1-$G$2)*W308*W308</f>
        <v>1.4893304719835139E-4</v>
      </c>
      <c r="AT309" s="105"/>
      <c r="AU309" s="7">
        <v>45953</v>
      </c>
      <c r="AV309" s="4">
        <f>CovMatrix!$M$4^2*Y309
+CovMatrix!$M$5^2*AE309
+CovMatrix!$M$6^2*AJ309
+CovMatrix!$M$7^2*AN309
+CovMatrix!$M$8^2*AQ309
+CovMatrix!$M$9^2*AS309
+2*CovMatrix!$M$4*CovMatrix!$M$5*Z309
+2*CovMatrix!$M$4*CovMatrix!$M$6*AA309
+2*CovMatrix!$M$4*CovMatrix!$M$7*AB309
+2*CovMatrix!$M$4*CovMatrix!$M$8*AC309
+2*CovMatrix!$M$4*CovMatrix!$M$9*AD309
+2*CovMatrix!$M$5*CovMatrix!$M$6*AF309
+2*CovMatrix!$M$5*CovMatrix!$M$7*AG309
+2*CovMatrix!$M$5*CovMatrix!$M$8*AH309
+2*CovMatrix!$M$5*CovMatrix!$M$9*AI309
+2*CovMatrix!$M$6*CovMatrix!$M$7*AK309
+2*CovMatrix!$M$6*CovMatrix!$M$8*AL309
+2*CovMatrix!$M$6*CovMatrix!$M$9*AM309
+2*CovMatrix!$M$7*CovMatrix!$M$8*AO309
+2*CovMatrix!$M$7*CovMatrix!$M$9*AP309
+2*CovMatrix!$M$8*CovMatrix!$M$9*AR309</f>
        <v>5.3017153530235546E-4</v>
      </c>
      <c r="AW309" s="17">
        <f t="shared" si="76"/>
        <v>2.3025454073749674E-2</v>
      </c>
      <c r="AX309" s="18">
        <f>Param_VaR!$B$7*EWMA!AW309*returns_pnl[[#This Row],[port_mv]]</f>
        <v>8161.2702500667201</v>
      </c>
      <c r="AY309" s="18">
        <f>returns_pnl[[#This Row],[daily_pnl_usd]]</f>
        <v>1911.02</v>
      </c>
    </row>
    <row r="310" spans="1:51" x14ac:dyDescent="0.35">
      <c r="A310" s="7">
        <f>returns_pnl[[#This Row],[price_date]]</f>
        <v>45954</v>
      </c>
      <c r="B310" s="24">
        <f>returns_pnl[[#This Row],[portfolio_simple_return]]</f>
        <v>2.6804759000000001E-2</v>
      </c>
      <c r="C310" s="4">
        <f t="shared" si="77"/>
        <v>3.0883863679921712E-4</v>
      </c>
      <c r="D310" s="17">
        <f t="shared" si="74"/>
        <v>1.7573805415993918E-2</v>
      </c>
      <c r="E310" s="17">
        <f t="shared" si="75"/>
        <v>0.27897551231855949</v>
      </c>
      <c r="F310" s="25">
        <f>Rolling_Vol!D310</f>
        <v>0.25342777632464386</v>
      </c>
      <c r="Q310" s="7">
        <v>45954</v>
      </c>
      <c r="R310" s="25">
        <v>7.6301119000000001E-2</v>
      </c>
      <c r="S310" s="17">
        <v>2.8580556999999999E-2</v>
      </c>
      <c r="T310" s="17">
        <v>7.4099120000000003E-3</v>
      </c>
      <c r="U310" s="17">
        <v>5.3712370000000001E-3</v>
      </c>
      <c r="V310" s="17">
        <v>1.6431074E-2</v>
      </c>
      <c r="W310" s="17">
        <v>4.1045209999999999E-3</v>
      </c>
      <c r="X310" s="32"/>
      <c r="Y310" s="33">
        <f t="shared" si="78"/>
        <v>2.8782158407832182E-3</v>
      </c>
      <c r="Z310" s="33">
        <f t="shared" si="79"/>
        <v>3.4724426145180083E-4</v>
      </c>
      <c r="AA310" s="33">
        <f t="shared" si="80"/>
        <v>6.5604940167261633E-5</v>
      </c>
      <c r="AB310" s="33">
        <f t="shared" si="81"/>
        <v>1.9086813662611227E-4</v>
      </c>
      <c r="AC310" s="33">
        <f t="shared" si="82"/>
        <v>8.5608916079445803E-4</v>
      </c>
      <c r="AD310" s="33">
        <f t="shared" si="83"/>
        <v>2.7848413667503377E-5</v>
      </c>
      <c r="AE310" s="33">
        <f t="shared" si="84"/>
        <v>8.6151481666803188E-4</v>
      </c>
      <c r="AF310" s="33">
        <f t="shared" si="85"/>
        <v>-1.8304956035937282E-5</v>
      </c>
      <c r="AG310" s="33">
        <f t="shared" si="86"/>
        <v>5.2758804070724349E-5</v>
      </c>
      <c r="AH310" s="33">
        <f t="shared" si="87"/>
        <v>4.983821667538655E-4</v>
      </c>
      <c r="AI310" s="33">
        <f t="shared" si="88"/>
        <v>-8.0718752833564648E-5</v>
      </c>
      <c r="AJ310" s="33">
        <f t="shared" si="89"/>
        <v>4.4993178461059962E-4</v>
      </c>
      <c r="AK310" s="33">
        <f t="shared" si="90"/>
        <v>-1.1581582675699314E-4</v>
      </c>
      <c r="AL310" s="33">
        <f t="shared" si="91"/>
        <v>3.4417094825767917E-5</v>
      </c>
      <c r="AM310" s="33">
        <f t="shared" si="92"/>
        <v>1.4195215176771719E-4</v>
      </c>
      <c r="AN310" s="33">
        <f t="shared" si="93"/>
        <v>4.6196995558058461E-4</v>
      </c>
      <c r="AO310" s="33">
        <f t="shared" si="94"/>
        <v>3.3757770523613645E-5</v>
      </c>
      <c r="AP310" s="33">
        <f t="shared" si="95"/>
        <v>5.1393460642924833E-5</v>
      </c>
      <c r="AQ310" s="33">
        <f t="shared" si="96"/>
        <v>1.1044066805986237E-3</v>
      </c>
      <c r="AR310" s="33">
        <f t="shared" si="97"/>
        <v>-3.1936145671204578E-5</v>
      </c>
      <c r="AS310" s="55">
        <f>$G$2*AS309+(1-$G$2)*W309*W309</f>
        <v>1.4017816079643774E-4</v>
      </c>
      <c r="AT310" s="105"/>
      <c r="AU310" s="7">
        <v>45954</v>
      </c>
      <c r="AV310" s="4">
        <f>CovMatrix!$M$4^2*Y310
+CovMatrix!$M$5^2*AE310
+CovMatrix!$M$6^2*AJ310
+CovMatrix!$M$7^2*AN310
+CovMatrix!$M$8^2*AQ310
+CovMatrix!$M$9^2*AS310
+2*CovMatrix!$M$4*CovMatrix!$M$5*Z310
+2*CovMatrix!$M$4*CovMatrix!$M$6*AA310
+2*CovMatrix!$M$4*CovMatrix!$M$7*AB310
+2*CovMatrix!$M$4*CovMatrix!$M$8*AC310
+2*CovMatrix!$M$4*CovMatrix!$M$9*AD310
+2*CovMatrix!$M$5*CovMatrix!$M$6*AF310
+2*CovMatrix!$M$5*CovMatrix!$M$7*AG310
+2*CovMatrix!$M$5*CovMatrix!$M$8*AH310
+2*CovMatrix!$M$5*CovMatrix!$M$9*AI310
+2*CovMatrix!$M$6*CovMatrix!$M$7*AK310
+2*CovMatrix!$M$6*CovMatrix!$M$8*AL310
+2*CovMatrix!$M$6*CovMatrix!$M$9*AM310
+2*CovMatrix!$M$7*CovMatrix!$M$8*AO310
+2*CovMatrix!$M$7*CovMatrix!$M$9*AP310
+2*CovMatrix!$M$8*CovMatrix!$M$9*AR310</f>
        <v>5.1143501815735114E-4</v>
      </c>
      <c r="AW310" s="17">
        <f t="shared" si="76"/>
        <v>2.2614929099100688E-2</v>
      </c>
      <c r="AX310" s="18">
        <f>Param_VaR!$B$7*EWMA!AW310*returns_pnl[[#This Row],[port_mv]]</f>
        <v>8230.6220415971384</v>
      </c>
      <c r="AY310" s="18">
        <f>returns_pnl[[#This Row],[daily_pnl_usd]]</f>
        <v>4084.01</v>
      </c>
    </row>
    <row r="311" spans="1:51" x14ac:dyDescent="0.35">
      <c r="A311" s="7">
        <f>returns_pnl[[#This Row],[price_date]]</f>
        <v>45957</v>
      </c>
      <c r="B311" s="24">
        <f>returns_pnl[[#This Row],[portfolio_simple_return]]</f>
        <v>2.0945775E-2</v>
      </c>
      <c r="C311" s="4">
        <f t="shared" si="77"/>
        <v>3.3341802489414896E-4</v>
      </c>
      <c r="D311" s="17">
        <f t="shared" si="74"/>
        <v>1.8259737810115154E-2</v>
      </c>
      <c r="E311" s="17">
        <f t="shared" si="75"/>
        <v>0.28986435150484707</v>
      </c>
      <c r="F311" s="25">
        <f>Rolling_Vol!D311</f>
        <v>0.25053772399032836</v>
      </c>
      <c r="Q311" s="7">
        <v>45957</v>
      </c>
      <c r="R311" s="25">
        <v>2.6688281000000001E-2</v>
      </c>
      <c r="S311" s="17">
        <v>2.2364668000000001E-2</v>
      </c>
      <c r="T311" s="17">
        <v>1.1494574E-2</v>
      </c>
      <c r="U311" s="17">
        <v>1.163002E-3</v>
      </c>
      <c r="V311" s="17">
        <v>5.4439557999999999E-2</v>
      </c>
      <c r="W311" s="17">
        <v>1.266624E-3</v>
      </c>
      <c r="X311" s="32"/>
      <c r="Y311" s="33">
        <f t="shared" si="78"/>
        <v>3.054834535975355E-3</v>
      </c>
      <c r="Z311" s="33">
        <f t="shared" si="79"/>
        <v>4.5725331460928981E-4</v>
      </c>
      <c r="AA311" s="33">
        <f t="shared" si="80"/>
        <v>9.5591718394717642E-5</v>
      </c>
      <c r="AB311" s="33">
        <f t="shared" si="81"/>
        <v>2.0400593203939772E-4</v>
      </c>
      <c r="AC311" s="33">
        <f t="shared" si="82"/>
        <v>8.799463711010989E-4</v>
      </c>
      <c r="AD311" s="33">
        <f t="shared" si="83"/>
        <v>4.4968281562993129E-5</v>
      </c>
      <c r="AE311" s="33">
        <f t="shared" si="84"/>
        <v>8.5883482197376493E-4</v>
      </c>
      <c r="AF311" s="33">
        <f t="shared" si="85"/>
        <v>-4.499893936921991E-6</v>
      </c>
      <c r="AG311" s="33">
        <f t="shared" si="86"/>
        <v>5.8804052540821426E-5</v>
      </c>
      <c r="AH311" s="33">
        <f t="shared" si="87"/>
        <v>4.9665579157032668E-4</v>
      </c>
      <c r="AI311" s="33">
        <f t="shared" si="88"/>
        <v>-6.8837057879658929E-5</v>
      </c>
      <c r="AJ311" s="33">
        <f t="shared" si="89"/>
        <v>4.2623028528482825E-4</v>
      </c>
      <c r="AK311" s="33">
        <f t="shared" si="90"/>
        <v>-1.064788535415049E-4</v>
      </c>
      <c r="AL311" s="33">
        <f t="shared" si="91"/>
        <v>3.9657237880551123E-5</v>
      </c>
      <c r="AM311" s="33">
        <f t="shared" si="92"/>
        <v>1.3525987102638328E-4</v>
      </c>
      <c r="AN311" s="33">
        <f t="shared" si="93"/>
        <v>4.3598276946035965E-4</v>
      </c>
      <c r="AO311" s="33">
        <f t="shared" si="94"/>
        <v>3.7027615849309113E-5</v>
      </c>
      <c r="AP311" s="33">
        <f t="shared" si="95"/>
        <v>4.9632634308097958E-5</v>
      </c>
      <c r="AQ311" s="33">
        <f t="shared" si="96"/>
        <v>1.0543410913303147E-3</v>
      </c>
      <c r="AR311" s="33">
        <f t="shared" si="97"/>
        <v>-2.5973475633799057E-5</v>
      </c>
      <c r="AS311" s="55">
        <f>$G$2*AS310+(1-$G$2)*W310*W310</f>
        <v>1.3277829670701793E-4</v>
      </c>
      <c r="AT311" s="105"/>
      <c r="AU311" s="7">
        <v>45957</v>
      </c>
      <c r="AV311" s="4">
        <f>CovMatrix!$M$4^2*Y311
+CovMatrix!$M$5^2*AE311
+CovMatrix!$M$6^2*AJ311
+CovMatrix!$M$7^2*AN311
+CovMatrix!$M$8^2*AQ311
+CovMatrix!$M$9^2*AS311
+2*CovMatrix!$M$4*CovMatrix!$M$5*Z311
+2*CovMatrix!$M$4*CovMatrix!$M$6*AA311
+2*CovMatrix!$M$4*CovMatrix!$M$7*AB311
+2*CovMatrix!$M$4*CovMatrix!$M$8*AC311
+2*CovMatrix!$M$4*CovMatrix!$M$9*AD311
+2*CovMatrix!$M$5*CovMatrix!$M$6*AF311
+2*CovMatrix!$M$5*CovMatrix!$M$7*AG311
+2*CovMatrix!$M$5*CovMatrix!$M$8*AH311
+2*CovMatrix!$M$5*CovMatrix!$M$9*AI311
+2*CovMatrix!$M$6*CovMatrix!$M$7*AK311
+2*CovMatrix!$M$6*CovMatrix!$M$8*AL311
+2*CovMatrix!$M$6*CovMatrix!$M$9*AM311
+2*CovMatrix!$M$7*CovMatrix!$M$8*AO311
+2*CovMatrix!$M$7*CovMatrix!$M$9*AP311
+2*CovMatrix!$M$8*CovMatrix!$M$9*AR311</f>
        <v>5.4093731216057854E-4</v>
      </c>
      <c r="AW311" s="17">
        <f t="shared" si="76"/>
        <v>2.3258059079823892E-2</v>
      </c>
      <c r="AX311" s="18">
        <f>Param_VaR!$B$7*EWMA!AW311*returns_pnl[[#This Row],[port_mv]]</f>
        <v>8641.9863133038543</v>
      </c>
      <c r="AY311" s="18">
        <f>returns_pnl[[#This Row],[daily_pnl_usd]]</f>
        <v>3276.87</v>
      </c>
    </row>
    <row r="312" spans="1:51" x14ac:dyDescent="0.35">
      <c r="A312" s="7">
        <f>returns_pnl[[#This Row],[price_date]]</f>
        <v>45958</v>
      </c>
      <c r="B312" s="24">
        <f>returns_pnl[[#This Row],[portfolio_simple_return]]</f>
        <v>4.5814530000000001E-3</v>
      </c>
      <c r="C312" s="4">
        <f t="shared" si="77"/>
        <v>3.3973647282153755E-4</v>
      </c>
      <c r="D312" s="17">
        <f t="shared" si="74"/>
        <v>1.8431941645457146E-2</v>
      </c>
      <c r="E312" s="17">
        <f t="shared" si="75"/>
        <v>0.29259800264360564</v>
      </c>
      <c r="F312" s="25">
        <f>Rolling_Vol!D312</f>
        <v>0.2477034517690874</v>
      </c>
      <c r="Q312" s="7">
        <v>45958</v>
      </c>
      <c r="R312" s="25">
        <v>-6.3927289999999998E-3</v>
      </c>
      <c r="S312" s="17">
        <v>3.016158E-2</v>
      </c>
      <c r="T312" s="17">
        <v>-1.7695689999999999E-3</v>
      </c>
      <c r="U312" s="17">
        <v>-7.6354350000000003E-3</v>
      </c>
      <c r="V312" s="17">
        <v>-2.8181719999999999E-3</v>
      </c>
      <c r="W312" s="17">
        <v>-2.6450459999999999E-3</v>
      </c>
      <c r="X312" s="32"/>
      <c r="Y312" s="33">
        <f t="shared" si="78"/>
        <v>2.9142803243809314E-3</v>
      </c>
      <c r="Z312" s="33">
        <f t="shared" si="79"/>
        <v>4.6563058837607494E-4</v>
      </c>
      <c r="AA312" s="33">
        <f t="shared" si="80"/>
        <v>1.0826244054427223E-4</v>
      </c>
      <c r="AB312" s="33">
        <f t="shared" si="81"/>
        <v>1.9362788756780756E-4</v>
      </c>
      <c r="AC312" s="33">
        <f t="shared" si="82"/>
        <v>9.143234821202209E-4</v>
      </c>
      <c r="AD312" s="33">
        <f t="shared" si="83"/>
        <v>4.4298425703214184E-5</v>
      </c>
      <c r="AE312" s="33">
        <f t="shared" si="84"/>
        <v>8.373154351403524E-4</v>
      </c>
      <c r="AF312" s="33">
        <f t="shared" si="85"/>
        <v>1.119443957797926E-5</v>
      </c>
      <c r="AG312" s="33">
        <f t="shared" si="86"/>
        <v>5.6836418605172297E-5</v>
      </c>
      <c r="AH312" s="33">
        <f t="shared" si="87"/>
        <v>5.3990780252031177E-4</v>
      </c>
      <c r="AI312" s="33">
        <f t="shared" si="88"/>
        <v>-6.3007176892429471E-5</v>
      </c>
      <c r="AJ312" s="33">
        <f t="shared" si="89"/>
        <v>4.0858398205422707E-4</v>
      </c>
      <c r="AK312" s="33">
        <f t="shared" si="90"/>
        <v>-9.9288029575945712E-5</v>
      </c>
      <c r="AL312" s="33">
        <f t="shared" si="91"/>
        <v>7.4823375285215608E-5</v>
      </c>
      <c r="AM312" s="33">
        <f t="shared" si="92"/>
        <v>1.2801783696269082E-4</v>
      </c>
      <c r="AN312" s="33">
        <f t="shared" si="93"/>
        <v>4.0990495771185833E-4</v>
      </c>
      <c r="AO312" s="33">
        <f t="shared" si="94"/>
        <v>3.8604757788337531E-5</v>
      </c>
      <c r="AP312" s="33">
        <f t="shared" si="95"/>
        <v>4.6743061424326959E-5</v>
      </c>
      <c r="AQ312" s="33">
        <f t="shared" si="96"/>
        <v>1.1689005543646179E-3</v>
      </c>
      <c r="AR312" s="33">
        <f t="shared" si="97"/>
        <v>-2.0277800053039588E-5</v>
      </c>
      <c r="AS312" s="55">
        <f>$G$2*AS311+(1-$G$2)*W311*W311</f>
        <v>1.2490785908603942E-4</v>
      </c>
      <c r="AT312" s="105"/>
      <c r="AU312" s="7">
        <v>45958</v>
      </c>
      <c r="AV312" s="4">
        <f>CovMatrix!$M$4^2*Y312
+CovMatrix!$M$5^2*AE312
+CovMatrix!$M$6^2*AJ312
+CovMatrix!$M$7^2*AN312
+CovMatrix!$M$8^2*AQ312
+CovMatrix!$M$9^2*AS312
+2*CovMatrix!$M$4*CovMatrix!$M$5*Z312
+2*CovMatrix!$M$4*CovMatrix!$M$6*AA312
+2*CovMatrix!$M$4*CovMatrix!$M$7*AB312
+2*CovMatrix!$M$4*CovMatrix!$M$8*AC312
+2*CovMatrix!$M$4*CovMatrix!$M$9*AD312
+2*CovMatrix!$M$5*CovMatrix!$M$6*AF312
+2*CovMatrix!$M$5*CovMatrix!$M$7*AG312
+2*CovMatrix!$M$5*CovMatrix!$M$8*AH312
+2*CovMatrix!$M$5*CovMatrix!$M$9*AI312
+2*CovMatrix!$M$6*CovMatrix!$M$7*AK312
+2*CovMatrix!$M$6*CovMatrix!$M$8*AL312
+2*CovMatrix!$M$6*CovMatrix!$M$9*AM312
+2*CovMatrix!$M$7*CovMatrix!$M$8*AO312
+2*CovMatrix!$M$7*CovMatrix!$M$9*AP312
+2*CovMatrix!$M$8*CovMatrix!$M$9*AR312</f>
        <v>5.465736279298783E-4</v>
      </c>
      <c r="AW312" s="17">
        <f t="shared" si="76"/>
        <v>2.3378914173457208E-2</v>
      </c>
      <c r="AX312" s="18">
        <f>Param_VaR!$B$7*EWMA!AW312*returns_pnl[[#This Row],[port_mv]]</f>
        <v>8726.6909725459191</v>
      </c>
      <c r="AY312" s="18">
        <f>returns_pnl[[#This Row],[daily_pnl_usd]]</f>
        <v>731.76</v>
      </c>
    </row>
    <row r="313" spans="1:51" x14ac:dyDescent="0.35">
      <c r="A313" s="7">
        <f>returns_pnl[[#This Row],[price_date]]</f>
        <v>45959</v>
      </c>
      <c r="B313" s="24">
        <f>returns_pnl[[#This Row],[portfolio_simple_return]]</f>
        <v>1.2706943E-2</v>
      </c>
      <c r="C313" s="4">
        <f t="shared" si="77"/>
        <v>3.2061166714771782E-4</v>
      </c>
      <c r="D313" s="17">
        <f t="shared" si="74"/>
        <v>1.7905632274446994E-2</v>
      </c>
      <c r="E313" s="17">
        <f t="shared" si="75"/>
        <v>0.28424310039335149</v>
      </c>
      <c r="F313" s="25">
        <f>Rolling_Vol!D313</f>
        <v>0.24691491608043672</v>
      </c>
      <c r="Q313" s="7">
        <v>45959</v>
      </c>
      <c r="R313" s="25">
        <v>2.4495175000000001E-2</v>
      </c>
      <c r="S313" s="17">
        <v>3.4882162000000001E-2</v>
      </c>
      <c r="T313" s="17">
        <v>-7.7832869999999998E-3</v>
      </c>
      <c r="U313" s="17">
        <v>-8.0112180000000005E-3</v>
      </c>
      <c r="V313" s="17">
        <v>1.9104679999999999E-2</v>
      </c>
      <c r="W313" s="17">
        <v>-1.6200633999999998E-2</v>
      </c>
      <c r="X313" s="32"/>
      <c r="Y313" s="33">
        <f t="shared" si="78"/>
        <v>2.7418755239621215E-3</v>
      </c>
      <c r="Z313" s="33">
        <f t="shared" si="79"/>
        <v>4.261238646444012E-4</v>
      </c>
      <c r="AA313" s="33">
        <f t="shared" si="80"/>
        <v>1.0244543661544395E-4</v>
      </c>
      <c r="AB313" s="33">
        <f t="shared" si="81"/>
        <v>1.8493889031886599E-4</v>
      </c>
      <c r="AC313" s="33">
        <f t="shared" si="82"/>
        <v>8.6054502178529091E-4</v>
      </c>
      <c r="AD313" s="33">
        <f t="shared" si="83"/>
        <v>4.2655063897253371E-5</v>
      </c>
      <c r="AE313" s="33">
        <f t="shared" si="84"/>
        <v>8.4165976351771533E-4</v>
      </c>
      <c r="AF313" s="33">
        <f t="shared" si="85"/>
        <v>7.3203933857593018E-6</v>
      </c>
      <c r="AG313" s="33">
        <f t="shared" si="86"/>
        <v>3.9608426473623944E-5</v>
      </c>
      <c r="AH313" s="33">
        <f t="shared" si="87"/>
        <v>5.0241330315518742E-4</v>
      </c>
      <c r="AI313" s="33">
        <f t="shared" si="88"/>
        <v>-6.40134722708445E-5</v>
      </c>
      <c r="AJ313" s="33">
        <f t="shared" si="89"/>
        <v>3.8425682559771907E-4</v>
      </c>
      <c r="AK313" s="33">
        <f t="shared" si="90"/>
        <v>-9.2520062056738073E-5</v>
      </c>
      <c r="AL313" s="33">
        <f t="shared" si="91"/>
        <v>7.0633189756574738E-5</v>
      </c>
      <c r="AM313" s="33">
        <f t="shared" si="92"/>
        <v>1.2061760222923981E-4</v>
      </c>
      <c r="AN313" s="33">
        <f t="shared" si="93"/>
        <v>3.8880865230750031E-4</v>
      </c>
      <c r="AO313" s="33">
        <f t="shared" si="94"/>
        <v>3.7579550468526481E-5</v>
      </c>
      <c r="AP313" s="33">
        <f t="shared" si="95"/>
        <v>4.5150242347167941E-5</v>
      </c>
      <c r="AQ313" s="33">
        <f t="shared" si="96"/>
        <v>1.0992430467080358E-3</v>
      </c>
      <c r="AR313" s="33">
        <f t="shared" si="97"/>
        <v>-1.8613880375302491E-5</v>
      </c>
      <c r="AS313" s="55">
        <f>$G$2*AS312+(1-$G$2)*W312*W312</f>
        <v>1.1783316364140401E-4</v>
      </c>
      <c r="AT313" s="105"/>
      <c r="AU313" s="7">
        <v>45959</v>
      </c>
      <c r="AV313" s="4">
        <f>CovMatrix!$M$4^2*Y313
+CovMatrix!$M$5^2*AE313
+CovMatrix!$M$6^2*AJ313
+CovMatrix!$M$7^2*AN313
+CovMatrix!$M$8^2*AQ313
+CovMatrix!$M$9^2*AS313
+2*CovMatrix!$M$4*CovMatrix!$M$5*Z313
+2*CovMatrix!$M$4*CovMatrix!$M$6*AA313
+2*CovMatrix!$M$4*CovMatrix!$M$7*AB313
+2*CovMatrix!$M$4*CovMatrix!$M$8*AC313
+2*CovMatrix!$M$4*CovMatrix!$M$9*AD313
+2*CovMatrix!$M$5*CovMatrix!$M$6*AF313
+2*CovMatrix!$M$5*CovMatrix!$M$7*AG313
+2*CovMatrix!$M$5*CovMatrix!$M$8*AH313
+2*CovMatrix!$M$5*CovMatrix!$M$9*AI313
+2*CovMatrix!$M$6*CovMatrix!$M$7*AK313
+2*CovMatrix!$M$6*CovMatrix!$M$8*AL313
+2*CovMatrix!$M$6*CovMatrix!$M$9*AM313
+2*CovMatrix!$M$7*CovMatrix!$M$8*AO313
+2*CovMatrix!$M$7*CovMatrix!$M$9*AP313
+2*CovMatrix!$M$8*CovMatrix!$M$9*AR313</f>
        <v>5.1411759322502533E-4</v>
      </c>
      <c r="AW313" s="17">
        <f t="shared" si="76"/>
        <v>2.2674161356597632E-2</v>
      </c>
      <c r="AX313" s="18">
        <f>Param_VaR!$B$7*EWMA!AW313*returns_pnl[[#This Row],[port_mv]]</f>
        <v>8571.1733877735514</v>
      </c>
      <c r="AY313" s="18">
        <f>returns_pnl[[#This Row],[daily_pnl_usd]]</f>
        <v>2038.88</v>
      </c>
    </row>
    <row r="314" spans="1:51" x14ac:dyDescent="0.35">
      <c r="A314" s="7">
        <f>returns_pnl[[#This Row],[price_date]]</f>
        <v>45960</v>
      </c>
      <c r="B314" s="24">
        <f>returns_pnl[[#This Row],[portfolio_simple_return]]</f>
        <v>-1.1001219E-2</v>
      </c>
      <c r="C314" s="4">
        <f t="shared" si="77"/>
        <v>3.1106295114316973E-4</v>
      </c>
      <c r="D314" s="17">
        <f t="shared" si="74"/>
        <v>1.7636976814158649E-2</v>
      </c>
      <c r="E314" s="17">
        <f t="shared" si="75"/>
        <v>0.27997832717565618</v>
      </c>
      <c r="F314" s="25">
        <f>Rolling_Vol!D314</f>
        <v>0.24754187009581669</v>
      </c>
      <c r="Q314" s="7">
        <v>45960</v>
      </c>
      <c r="R314" s="25">
        <v>-3.5902091999999997E-2</v>
      </c>
      <c r="S314" s="17">
        <v>-2.4638581999999999E-2</v>
      </c>
      <c r="T314" s="17">
        <v>1.842443E-3</v>
      </c>
      <c r="U314" s="17">
        <v>3.8068664000000002E-2</v>
      </c>
      <c r="V314" s="17">
        <v>-1.7526344999999999E-2</v>
      </c>
      <c r="W314" s="17">
        <v>1.0988045E-2</v>
      </c>
      <c r="X314" s="32"/>
      <c r="Y314" s="33">
        <f t="shared" si="78"/>
        <v>2.6133638084212315E-3</v>
      </c>
      <c r="Z314" s="33">
        <f t="shared" si="79"/>
        <v>4.5182311251983813E-4</v>
      </c>
      <c r="AA314" s="33">
        <f t="shared" si="80"/>
        <v>8.4859531790103796E-5</v>
      </c>
      <c r="AB314" s="33">
        <f t="shared" si="81"/>
        <v>1.6206838568734501E-4</v>
      </c>
      <c r="AC314" s="33">
        <f t="shared" si="82"/>
        <v>8.3699066927331333E-4</v>
      </c>
      <c r="AD314" s="33">
        <f t="shared" si="83"/>
        <v>1.6285518166961142E-5</v>
      </c>
      <c r="AE314" s="33">
        <f t="shared" si="84"/>
        <v>8.6416609125430715E-4</v>
      </c>
      <c r="AF314" s="33">
        <f t="shared" si="85"/>
        <v>-9.4087028989759102E-6</v>
      </c>
      <c r="AG314" s="33">
        <f t="shared" si="86"/>
        <v>2.046500463960753E-5</v>
      </c>
      <c r="AH314" s="33">
        <f t="shared" si="87"/>
        <v>5.1225325752896577E-4</v>
      </c>
      <c r="AI314" s="33">
        <f t="shared" si="88"/>
        <v>-9.4079452316036329E-5</v>
      </c>
      <c r="AJ314" s="33">
        <f t="shared" si="89"/>
        <v>3.64836189453318E-4</v>
      </c>
      <c r="AK314" s="33">
        <f t="shared" si="90"/>
        <v>-8.3227641798519814E-5</v>
      </c>
      <c r="AL314" s="33">
        <f t="shared" si="91"/>
        <v>5.7473365922190637E-5</v>
      </c>
      <c r="AM314" s="33">
        <f t="shared" si="92"/>
        <v>1.209461971357229E-4</v>
      </c>
      <c r="AN314" s="33">
        <f t="shared" si="93"/>
        <v>3.6933090999966174E-4</v>
      </c>
      <c r="AO314" s="33">
        <f t="shared" si="94"/>
        <v>2.6141672062400481E-5</v>
      </c>
      <c r="AP314" s="33">
        <f t="shared" si="95"/>
        <v>5.0228436449070591E-5</v>
      </c>
      <c r="AQ314" s="33">
        <f t="shared" si="96"/>
        <v>1.0551877917796975E-3</v>
      </c>
      <c r="AR314" s="33">
        <f t="shared" si="97"/>
        <v>-3.6067523254811556E-5</v>
      </c>
      <c r="AS314" s="55">
        <f>$G$2*AS313+(1-$G$2)*W313*W313</f>
        <v>1.2651080634303713E-4</v>
      </c>
      <c r="AT314" s="105"/>
      <c r="AU314" s="7">
        <v>45960</v>
      </c>
      <c r="AV314" s="4">
        <f>CovMatrix!$M$4^2*Y314
+CovMatrix!$M$5^2*AE314
+CovMatrix!$M$6^2*AJ314
+CovMatrix!$M$7^2*AN314
+CovMatrix!$M$8^2*AQ314
+CovMatrix!$M$9^2*AS314
+2*CovMatrix!$M$4*CovMatrix!$M$5*Z314
+2*CovMatrix!$M$4*CovMatrix!$M$6*AA314
+2*CovMatrix!$M$4*CovMatrix!$M$7*AB314
+2*CovMatrix!$M$4*CovMatrix!$M$8*AC314
+2*CovMatrix!$M$4*CovMatrix!$M$9*AD314
+2*CovMatrix!$M$5*CovMatrix!$M$6*AF314
+2*CovMatrix!$M$5*CovMatrix!$M$7*AG314
+2*CovMatrix!$M$5*CovMatrix!$M$8*AH314
+2*CovMatrix!$M$5*CovMatrix!$M$9*AI314
+2*CovMatrix!$M$6*CovMatrix!$M$7*AK314
+2*CovMatrix!$M$6*CovMatrix!$M$8*AL314
+2*CovMatrix!$M$6*CovMatrix!$M$9*AM314
+2*CovMatrix!$M$7*CovMatrix!$M$8*AO314
+2*CovMatrix!$M$7*CovMatrix!$M$9*AP314
+2*CovMatrix!$M$8*CovMatrix!$M$9*AR314</f>
        <v>4.958608738747886E-4</v>
      </c>
      <c r="AW314" s="17">
        <f t="shared" si="76"/>
        <v>2.2267933758541421E-2</v>
      </c>
      <c r="AX314" s="18">
        <f>Param_VaR!$B$7*EWMA!AW314*returns_pnl[[#This Row],[port_mv]]</f>
        <v>8325.0092492360345</v>
      </c>
      <c r="AY314" s="18">
        <f>returns_pnl[[#This Row],[daily_pnl_usd]]</f>
        <v>-1787.62</v>
      </c>
    </row>
    <row r="315" spans="1:51" x14ac:dyDescent="0.35">
      <c r="A315" s="7">
        <f>returns_pnl[[#This Row],[price_date]]</f>
        <v>45961</v>
      </c>
      <c r="B315" s="24">
        <f>returns_pnl[[#This Row],[portfolio_simple_return]]</f>
        <v>6.0615310000000002E-3</v>
      </c>
      <c r="C315" s="4">
        <f t="shared" si="77"/>
        <v>2.9966078324373716E-4</v>
      </c>
      <c r="D315" s="17">
        <f t="shared" si="74"/>
        <v>1.7310712961739534E-2</v>
      </c>
      <c r="E315" s="17">
        <f t="shared" si="75"/>
        <v>0.27479904908391106</v>
      </c>
      <c r="F315" s="25">
        <f>Rolling_Vol!D315</f>
        <v>0.24631918852256124</v>
      </c>
      <c r="Q315" s="7">
        <v>45961</v>
      </c>
      <c r="R315" s="25">
        <v>5.0227589999999999E-3</v>
      </c>
      <c r="S315" s="17">
        <v>-1.8168778E-2</v>
      </c>
      <c r="T315" s="17">
        <v>5.1549259999999998E-3</v>
      </c>
      <c r="U315" s="17">
        <v>2.1740675000000001E-2</v>
      </c>
      <c r="V315" s="17">
        <v>5.8371909E-2</v>
      </c>
      <c r="W315" s="17">
        <v>-1.2433701E-2</v>
      </c>
      <c r="X315" s="32"/>
      <c r="Y315" s="33">
        <f t="shared" si="78"/>
        <v>2.5338995925145453E-3</v>
      </c>
      <c r="Z315" s="33">
        <f t="shared" si="79"/>
        <v>4.777883240314605E-4</v>
      </c>
      <c r="AA315" s="33">
        <f t="shared" si="80"/>
        <v>7.5799106397252198E-5</v>
      </c>
      <c r="AB315" s="33">
        <f t="shared" si="81"/>
        <v>7.0339601911398956E-5</v>
      </c>
      <c r="AC315" s="33">
        <f t="shared" si="82"/>
        <v>8.2452517615373895E-4</v>
      </c>
      <c r="AD315" s="33">
        <f t="shared" si="83"/>
        <v>-8.3612410724649453E-6</v>
      </c>
      <c r="AE315" s="33">
        <f t="shared" si="84"/>
        <v>8.4873970915729207E-4</v>
      </c>
      <c r="AF315" s="33">
        <f t="shared" si="85"/>
        <v>-1.1567891701186917E-5</v>
      </c>
      <c r="AG315" s="33">
        <f t="shared" si="86"/>
        <v>-3.7040369614435844E-5</v>
      </c>
      <c r="AH315" s="33">
        <f t="shared" si="87"/>
        <v>5.0742751938379527E-4</v>
      </c>
      <c r="AI315" s="33">
        <f t="shared" si="88"/>
        <v>-1.0467847604220556E-4</v>
      </c>
      <c r="AJ315" s="33">
        <f t="shared" si="89"/>
        <v>3.4314969385861385E-4</v>
      </c>
      <c r="AK315" s="33">
        <f t="shared" si="90"/>
        <v>-7.4025622680239507E-5</v>
      </c>
      <c r="AL315" s="33">
        <f t="shared" si="91"/>
        <v>5.208748646720909E-5</v>
      </c>
      <c r="AM315" s="33">
        <f t="shared" si="92"/>
        <v>1.1490411610321562E-4</v>
      </c>
      <c r="AN315" s="33">
        <f t="shared" si="93"/>
        <v>4.3412444612437586E-4</v>
      </c>
      <c r="AO315" s="33">
        <f t="shared" si="94"/>
        <v>-1.5459100598528381E-5</v>
      </c>
      <c r="AP315" s="33">
        <f t="shared" si="95"/>
        <v>7.2312741849439187E-5</v>
      </c>
      <c r="AQ315" s="33">
        <f t="shared" si="96"/>
        <v>1.0103068904164572E-3</v>
      </c>
      <c r="AR315" s="33">
        <f t="shared" si="97"/>
        <v>-4.5458287912254365E-5</v>
      </c>
      <c r="AS315" s="55">
        <f>$G$2*AS314+(1-$G$2)*W314*W314</f>
        <v>1.261643859377764E-4</v>
      </c>
      <c r="AT315" s="105"/>
      <c r="AU315" s="7">
        <v>45961</v>
      </c>
      <c r="AV315" s="4">
        <f>CovMatrix!$M$4^2*Y315
+CovMatrix!$M$5^2*AE315
+CovMatrix!$M$6^2*AJ315
+CovMatrix!$M$7^2*AN315
+CovMatrix!$M$8^2*AQ315
+CovMatrix!$M$9^2*AS315
+2*CovMatrix!$M$4*CovMatrix!$M$5*Z315
+2*CovMatrix!$M$4*CovMatrix!$M$6*AA315
+2*CovMatrix!$M$4*CovMatrix!$M$7*AB315
+2*CovMatrix!$M$4*CovMatrix!$M$8*AC315
+2*CovMatrix!$M$4*CovMatrix!$M$9*AD315
+2*CovMatrix!$M$5*CovMatrix!$M$6*AF315
+2*CovMatrix!$M$5*CovMatrix!$M$7*AG315
+2*CovMatrix!$M$5*CovMatrix!$M$8*AH315
+2*CovMatrix!$M$5*CovMatrix!$M$9*AI315
+2*CovMatrix!$M$6*CovMatrix!$M$7*AK315
+2*CovMatrix!$M$6*CovMatrix!$M$8*AL315
+2*CovMatrix!$M$6*CovMatrix!$M$9*AM315
+2*CovMatrix!$M$7*CovMatrix!$M$8*AO315
+2*CovMatrix!$M$7*CovMatrix!$M$9*AP315
+2*CovMatrix!$M$8*CovMatrix!$M$9*AR315</f>
        <v>4.7659643467456276E-4</v>
      </c>
      <c r="AW315" s="17">
        <f t="shared" si="76"/>
        <v>2.18310887194057E-2</v>
      </c>
      <c r="AX315" s="18">
        <f>Param_VaR!$B$7*EWMA!AW315*returns_pnl[[#This Row],[port_mv]]</f>
        <v>8211.1642883127806</v>
      </c>
      <c r="AY315" s="18">
        <f>returns_pnl[[#This Row],[daily_pnl_usd]]</f>
        <v>974.12</v>
      </c>
    </row>
    <row r="316" spans="1:51" x14ac:dyDescent="0.35">
      <c r="A316" s="7">
        <f>returns_pnl[[#This Row],[price_date]]</f>
        <v>45964</v>
      </c>
      <c r="B316" s="24">
        <f>returns_pnl[[#This Row],[portfolio_simple_return]]</f>
        <v>-4.6624989999999996E-3</v>
      </c>
      <c r="C316" s="4">
        <f t="shared" si="77"/>
        <v>2.8388566573295053E-4</v>
      </c>
      <c r="D316" s="17">
        <f t="shared" si="74"/>
        <v>1.6848906959590897E-2</v>
      </c>
      <c r="E316" s="17">
        <f t="shared" si="75"/>
        <v>0.26746810607005755</v>
      </c>
      <c r="F316" s="25">
        <f>Rolling_Vol!D316</f>
        <v>0.24689307364349766</v>
      </c>
      <c r="Q316" s="7">
        <v>45964</v>
      </c>
      <c r="R316" s="25">
        <v>1.3782602E-2</v>
      </c>
      <c r="S316" s="17">
        <v>-1.9154289000000001E-2</v>
      </c>
      <c r="T316" s="17">
        <v>2.4672190000000001E-3</v>
      </c>
      <c r="U316" s="17">
        <v>3.9021394000000001E-2</v>
      </c>
      <c r="V316" s="17">
        <v>-3.5950501000000003E-2</v>
      </c>
      <c r="W316" s="17">
        <v>-1.1269589999999999E-2</v>
      </c>
      <c r="X316" s="32"/>
      <c r="Y316" s="33">
        <f t="shared" si="78"/>
        <v>2.3833793034419974E-3</v>
      </c>
      <c r="Z316" s="33">
        <f t="shared" si="79"/>
        <v>4.4364558099646274E-4</v>
      </c>
      <c r="AA316" s="33">
        <f t="shared" si="80"/>
        <v>7.2804677071067103E-5</v>
      </c>
      <c r="AB316" s="33">
        <f t="shared" si="81"/>
        <v>7.267111605805452E-5</v>
      </c>
      <c r="AC316" s="33">
        <f t="shared" si="82"/>
        <v>7.9264494746113039E-4</v>
      </c>
      <c r="AD316" s="33">
        <f t="shared" si="83"/>
        <v>-1.160665562418059E-5</v>
      </c>
      <c r="AE316" s="33">
        <f t="shared" si="84"/>
        <v>8.1762159624865151E-4</v>
      </c>
      <c r="AF316" s="33">
        <f t="shared" si="85"/>
        <v>-1.6493340565141385E-5</v>
      </c>
      <c r="AG316" s="33">
        <f t="shared" si="86"/>
        <v>-5.8518037296278714E-5</v>
      </c>
      <c r="AH316" s="33">
        <f t="shared" si="87"/>
        <v>4.1334909285733535E-4</v>
      </c>
      <c r="AI316" s="33">
        <f t="shared" si="88"/>
        <v>-8.4843458288430535E-5</v>
      </c>
      <c r="AJ316" s="33">
        <f t="shared" si="89"/>
        <v>3.2415510795102558E-4</v>
      </c>
      <c r="AK316" s="33">
        <f t="shared" si="90"/>
        <v>-6.2859791070522133E-5</v>
      </c>
      <c r="AL316" s="33">
        <f t="shared" si="91"/>
        <v>6.70164095616006E-5</v>
      </c>
      <c r="AM316" s="33">
        <f t="shared" si="92"/>
        <v>1.0416418062335511E-4</v>
      </c>
      <c r="AN316" s="33">
        <f t="shared" si="93"/>
        <v>4.3643639632425082E-4</v>
      </c>
      <c r="AO316" s="33">
        <f t="shared" si="94"/>
        <v>6.1611127599297898E-5</v>
      </c>
      <c r="AP316" s="33">
        <f t="shared" si="95"/>
        <v>5.1754954189182311E-5</v>
      </c>
      <c r="AQ316" s="33">
        <f t="shared" si="96"/>
        <v>1.1541252626097267E-3</v>
      </c>
      <c r="AR316" s="33">
        <f t="shared" si="97"/>
        <v>-8.6277522435831671E-5</v>
      </c>
      <c r="AS316" s="55">
        <f>$G$2*AS315+(1-$G$2)*W315*W315</f>
        <v>1.2787033801495387E-4</v>
      </c>
      <c r="AT316" s="105"/>
      <c r="AU316" s="7">
        <v>45964</v>
      </c>
      <c r="AV316" s="4">
        <f>CovMatrix!$M$4^2*Y316
+CovMatrix!$M$5^2*AE316
+CovMatrix!$M$6^2*AJ316
+CovMatrix!$M$7^2*AN316
+CovMatrix!$M$8^2*AQ316
+CovMatrix!$M$9^2*AS316
+2*CovMatrix!$M$4*CovMatrix!$M$5*Z316
+2*CovMatrix!$M$4*CovMatrix!$M$6*AA316
+2*CovMatrix!$M$4*CovMatrix!$M$7*AB316
+2*CovMatrix!$M$4*CovMatrix!$M$8*AC316
+2*CovMatrix!$M$4*CovMatrix!$M$9*AD316
+2*CovMatrix!$M$5*CovMatrix!$M$6*AF316
+2*CovMatrix!$M$5*CovMatrix!$M$7*AG316
+2*CovMatrix!$M$5*CovMatrix!$M$8*AH316
+2*CovMatrix!$M$5*CovMatrix!$M$9*AI316
+2*CovMatrix!$M$6*CovMatrix!$M$7*AK316
+2*CovMatrix!$M$6*CovMatrix!$M$8*AL316
+2*CovMatrix!$M$6*CovMatrix!$M$9*AM316
+2*CovMatrix!$M$7*CovMatrix!$M$8*AO316
+2*CovMatrix!$M$7*CovMatrix!$M$9*AP316
+2*CovMatrix!$M$8*CovMatrix!$M$9*AR316</f>
        <v>4.5701068852650305E-4</v>
      </c>
      <c r="AW316" s="17">
        <f t="shared" si="76"/>
        <v>2.1377808319060752E-2</v>
      </c>
      <c r="AX316" s="18">
        <f>Param_VaR!$B$7*EWMA!AW316*returns_pnl[[#This Row],[port_mv]]</f>
        <v>8003.1856794313226</v>
      </c>
      <c r="AY316" s="18">
        <f>returns_pnl[[#This Row],[daily_pnl_usd]]</f>
        <v>-753.83</v>
      </c>
    </row>
    <row r="317" spans="1:51" x14ac:dyDescent="0.35">
      <c r="A317" s="7">
        <f>returns_pnl[[#This Row],[price_date]]</f>
        <v>45965</v>
      </c>
      <c r="B317" s="24">
        <f>returns_pnl[[#This Row],[portfolio_simple_return]]</f>
        <v>-1.7382943000000001E-2</v>
      </c>
      <c r="C317" s="4">
        <f t="shared" si="77"/>
        <v>2.6815685960447357E-4</v>
      </c>
      <c r="D317" s="17">
        <f t="shared" si="74"/>
        <v>1.6375495705610671E-2</v>
      </c>
      <c r="E317" s="17">
        <f t="shared" si="75"/>
        <v>0.25995293539471204</v>
      </c>
      <c r="F317" s="25">
        <f>Rolling_Vol!D317</f>
        <v>0.25045951567525548</v>
      </c>
      <c r="Q317" s="7">
        <v>45965</v>
      </c>
      <c r="R317" s="25">
        <v>-3.6972848000000003E-2</v>
      </c>
      <c r="S317" s="17">
        <v>-2.9264928999999999E-2</v>
      </c>
      <c r="T317" s="17">
        <v>-3.1248270000000002E-3</v>
      </c>
      <c r="U317" s="17">
        <v>1.1522202E-2</v>
      </c>
      <c r="V317" s="17">
        <v>-3.0762421000000002E-2</v>
      </c>
      <c r="W317" s="17">
        <v>1.0092014999999999E-2</v>
      </c>
      <c r="X317" s="32"/>
      <c r="Y317" s="33">
        <f t="shared" si="78"/>
        <v>2.2517741523089018E-3</v>
      </c>
      <c r="Z317" s="33">
        <f t="shared" si="79"/>
        <v>4.0118708962387625E-4</v>
      </c>
      <c r="AA317" s="33">
        <f t="shared" si="80"/>
        <v>7.0476678298233357E-5</v>
      </c>
      <c r="AB317" s="33">
        <f t="shared" si="81"/>
        <v>1.0057982967380255E-4</v>
      </c>
      <c r="AC317" s="33">
        <f t="shared" si="82"/>
        <v>7.1535676379444642E-4</v>
      </c>
      <c r="AD317" s="33">
        <f t="shared" si="83"/>
        <v>-2.022971270712056E-5</v>
      </c>
      <c r="AE317" s="33">
        <f t="shared" si="84"/>
        <v>7.9057750769946362E-4</v>
      </c>
      <c r="AF317" s="33">
        <f t="shared" si="85"/>
        <v>-1.8339209676370364E-5</v>
      </c>
      <c r="AG317" s="33">
        <f t="shared" si="86"/>
        <v>-9.9852578530033984E-5</v>
      </c>
      <c r="AH317" s="33">
        <f t="shared" si="87"/>
        <v>4.298645244368226E-4</v>
      </c>
      <c r="AI317" s="33">
        <f t="shared" si="88"/>
        <v>-6.6801191764834087E-5</v>
      </c>
      <c r="AJ317" s="33">
        <f t="shared" si="89"/>
        <v>3.0507103164960169E-4</v>
      </c>
      <c r="AK317" s="33">
        <f t="shared" si="90"/>
        <v>-5.3311744125293642E-5</v>
      </c>
      <c r="AL317" s="33">
        <f t="shared" si="91"/>
        <v>5.7673559440301411E-5</v>
      </c>
      <c r="AM317" s="33">
        <f t="shared" si="92"/>
        <v>9.6246056991741201E-5</v>
      </c>
      <c r="AN317" s="33">
        <f t="shared" si="93"/>
        <v>5.0161036392698999E-4</v>
      </c>
      <c r="AO317" s="33">
        <f t="shared" si="94"/>
        <v>-2.625585989776371E-5</v>
      </c>
      <c r="AP317" s="33">
        <f t="shared" si="95"/>
        <v>2.2264350241323749E-5</v>
      </c>
      <c r="AQ317" s="33">
        <f t="shared" si="96"/>
        <v>1.1624240581822032E-3</v>
      </c>
      <c r="AR317" s="33">
        <f t="shared" si="97"/>
        <v>-5.6792026695806347E-5</v>
      </c>
      <c r="AS317" s="55">
        <f>$G$2*AS316+(1-$G$2)*W316*W316</f>
        <v>1.2781833726014264E-4</v>
      </c>
      <c r="AT317" s="105"/>
      <c r="AU317" s="7">
        <v>45965</v>
      </c>
      <c r="AV317" s="4">
        <f>CovMatrix!$M$4^2*Y317
+CovMatrix!$M$5^2*AE317
+CovMatrix!$M$6^2*AJ317
+CovMatrix!$M$7^2*AN317
+CovMatrix!$M$8^2*AQ317
+CovMatrix!$M$9^2*AS317
+2*CovMatrix!$M$4*CovMatrix!$M$5*Z317
+2*CovMatrix!$M$4*CovMatrix!$M$6*AA317
+2*CovMatrix!$M$4*CovMatrix!$M$7*AB317
+2*CovMatrix!$M$4*CovMatrix!$M$8*AC317
+2*CovMatrix!$M$4*CovMatrix!$M$9*AD317
+2*CovMatrix!$M$5*CovMatrix!$M$6*AF317
+2*CovMatrix!$M$5*CovMatrix!$M$7*AG317
+2*CovMatrix!$M$5*CovMatrix!$M$8*AH317
+2*CovMatrix!$M$5*CovMatrix!$M$9*AI317
+2*CovMatrix!$M$6*CovMatrix!$M$7*AK317
+2*CovMatrix!$M$6*CovMatrix!$M$8*AL317
+2*CovMatrix!$M$6*CovMatrix!$M$9*AM317
+2*CovMatrix!$M$7*CovMatrix!$M$8*AO317
+2*CovMatrix!$M$7*CovMatrix!$M$9*AP317
+2*CovMatrix!$M$8*CovMatrix!$M$9*AR317</f>
        <v>4.3107179899543589E-4</v>
      </c>
      <c r="AW317" s="17">
        <f t="shared" si="76"/>
        <v>2.0762268637974896E-2</v>
      </c>
      <c r="AX317" s="18">
        <f>Param_VaR!$B$7*EWMA!AW317*returns_pnl[[#This Row],[port_mv]]</f>
        <v>7637.6335782536917</v>
      </c>
      <c r="AY317" s="18">
        <f>returns_pnl[[#This Row],[daily_pnl_usd]]</f>
        <v>-2797.36</v>
      </c>
    </row>
    <row r="318" spans="1:51" x14ac:dyDescent="0.35">
      <c r="A318" s="7">
        <f>returns_pnl[[#This Row],[price_date]]</f>
        <v>45966</v>
      </c>
      <c r="B318" s="24">
        <f>returns_pnl[[#This Row],[portfolio_simple_return]]</f>
        <v>2.3443192000000002E-2</v>
      </c>
      <c r="C318" s="4">
        <f t="shared" si="77"/>
        <v>2.7019745046868011E-4</v>
      </c>
      <c r="D318" s="17">
        <f t="shared" ref="D318:D381" si="98">SQRT(C318)</f>
        <v>1.6437683853532409E-2</v>
      </c>
      <c r="E318" s="17">
        <f t="shared" ref="E318:E381" si="99">D318*SQRT(252)</f>
        <v>0.26094014163809176</v>
      </c>
      <c r="F318" s="25">
        <f>Rolling_Vol!D318</f>
        <v>0.25250616513219826</v>
      </c>
      <c r="Q318" s="7">
        <v>45966</v>
      </c>
      <c r="R318" s="25">
        <v>2.5114977E-2</v>
      </c>
      <c r="S318" s="17">
        <v>2.0003409999999999E-2</v>
      </c>
      <c r="T318" s="17">
        <v>1.4729951E-2</v>
      </c>
      <c r="U318" s="17">
        <v>2.089628E-2</v>
      </c>
      <c r="V318" s="17">
        <v>6.0623359000000002E-2</v>
      </c>
      <c r="W318" s="17">
        <v>-7.6403199999999999E-4</v>
      </c>
      <c r="X318" s="32"/>
      <c r="Y318" s="33">
        <f t="shared" si="78"/>
        <v>2.1986871925242339E-3</v>
      </c>
      <c r="Z318" s="33">
        <f t="shared" si="79"/>
        <v>4.4203633054531121E-4</v>
      </c>
      <c r="AA318" s="33">
        <f t="shared" si="80"/>
        <v>7.3180102822177124E-5</v>
      </c>
      <c r="AB318" s="33">
        <f t="shared" si="81"/>
        <v>6.8984522503096605E-5</v>
      </c>
      <c r="AC318" s="33">
        <f t="shared" si="82"/>
        <v>7.4067781691148011E-4</v>
      </c>
      <c r="AD318" s="33">
        <f t="shared" si="83"/>
        <v>-4.1403762141216548E-5</v>
      </c>
      <c r="AE318" s="33">
        <f t="shared" si="84"/>
        <v>7.9452902139999829E-4</v>
      </c>
      <c r="AF318" s="33">
        <f t="shared" si="85"/>
        <v>-1.1751986678251157E-5</v>
      </c>
      <c r="AG318" s="33">
        <f t="shared" si="86"/>
        <v>-1.1409320922545144E-4</v>
      </c>
      <c r="AH318" s="33">
        <f t="shared" si="87"/>
        <v>4.5808825695659982E-4</v>
      </c>
      <c r="AI318" s="33">
        <f t="shared" si="88"/>
        <v>-8.0513646405460144E-5</v>
      </c>
      <c r="AJ318" s="33">
        <f t="shared" si="89"/>
        <v>2.8735264237742133E-4</v>
      </c>
      <c r="AK318" s="33">
        <f t="shared" si="90"/>
        <v>-5.2273332752319262E-5</v>
      </c>
      <c r="AL318" s="33">
        <f t="shared" si="91"/>
        <v>5.9980780497453348E-5</v>
      </c>
      <c r="AM318" s="33">
        <f t="shared" si="92"/>
        <v>8.8579145514852413E-5</v>
      </c>
      <c r="AN318" s="33">
        <f t="shared" si="93"/>
        <v>4.7947941042709882E-4</v>
      </c>
      <c r="AO318" s="33">
        <f t="shared" si="94"/>
        <v>-4.5947558030160423E-5</v>
      </c>
      <c r="AP318" s="33">
        <f t="shared" si="95"/>
        <v>2.7905423351866128E-5</v>
      </c>
      <c r="AQ318" s="33">
        <f t="shared" si="96"/>
        <v>1.1494582074381453E-3</v>
      </c>
      <c r="AR318" s="33">
        <f t="shared" si="97"/>
        <v>-7.2011793944156877E-5</v>
      </c>
      <c r="AS318" s="55">
        <f>$G$2*AS317+(1-$G$2)*W317*W317</f>
        <v>1.262601630301476E-4</v>
      </c>
      <c r="AT318" s="105"/>
      <c r="AU318" s="7">
        <v>45966</v>
      </c>
      <c r="AV318" s="4">
        <f>CovMatrix!$M$4^2*Y318
+CovMatrix!$M$5^2*AE318
+CovMatrix!$M$6^2*AJ318
+CovMatrix!$M$7^2*AN318
+CovMatrix!$M$8^2*AQ318
+CovMatrix!$M$9^2*AS318
+2*CovMatrix!$M$4*CovMatrix!$M$5*Z318
+2*CovMatrix!$M$4*CovMatrix!$M$6*AA318
+2*CovMatrix!$M$4*CovMatrix!$M$7*AB318
+2*CovMatrix!$M$4*CovMatrix!$M$8*AC318
+2*CovMatrix!$M$4*CovMatrix!$M$9*AD318
+2*CovMatrix!$M$5*CovMatrix!$M$6*AF318
+2*CovMatrix!$M$5*CovMatrix!$M$7*AG318
+2*CovMatrix!$M$5*CovMatrix!$M$8*AH318
+2*CovMatrix!$M$5*CovMatrix!$M$9*AI318
+2*CovMatrix!$M$6*CovMatrix!$M$7*AK318
+2*CovMatrix!$M$6*CovMatrix!$M$8*AL318
+2*CovMatrix!$M$6*CovMatrix!$M$9*AM318
+2*CovMatrix!$M$7*CovMatrix!$M$8*AO318
+2*CovMatrix!$M$7*CovMatrix!$M$9*AP318
+2*CovMatrix!$M$8*CovMatrix!$M$9*AR318</f>
        <v>4.3096985370259973E-4</v>
      </c>
      <c r="AW318" s="17">
        <f t="shared" ref="AW318:AW381" si="100">SQRT(AV318)</f>
        <v>2.0759813431305198E-2</v>
      </c>
      <c r="AX318" s="18">
        <f>Param_VaR!$B$7*EWMA!AW318*returns_pnl[[#This Row],[port_mv]]</f>
        <v>7815.7597406046671</v>
      </c>
      <c r="AY318" s="18">
        <f>returns_pnl[[#This Row],[daily_pnl_usd]]</f>
        <v>3707.03</v>
      </c>
    </row>
    <row r="319" spans="1:51" x14ac:dyDescent="0.35">
      <c r="A319" s="7">
        <f>returns_pnl[[#This Row],[price_date]]</f>
        <v>45967</v>
      </c>
      <c r="B319" s="24">
        <f>returns_pnl[[#This Row],[portfolio_simple_return]]</f>
        <v>-1.5961047999999999E-2</v>
      </c>
      <c r="C319" s="4">
        <f t="shared" ref="C319:C382" si="101">C318*$G$61+(1-$G$61)*B318^2</f>
        <v>2.8696059850949116E-4</v>
      </c>
      <c r="D319" s="17">
        <f t="shared" si="98"/>
        <v>1.6939911407958756E-2</v>
      </c>
      <c r="E319" s="17">
        <f t="shared" si="99"/>
        <v>0.26891275690154937</v>
      </c>
      <c r="F319" s="25">
        <f>Rolling_Vol!D319</f>
        <v>0.25408949093060162</v>
      </c>
      <c r="Q319" s="7">
        <v>45967</v>
      </c>
      <c r="R319" s="25">
        <v>-7.2679749000000002E-2</v>
      </c>
      <c r="S319" s="17">
        <v>-9.4434229999999994E-3</v>
      </c>
      <c r="T319" s="17">
        <v>-1.91361E-4</v>
      </c>
      <c r="U319" s="17">
        <v>1.2561973000000001E-2</v>
      </c>
      <c r="V319" s="17">
        <v>4.6286330000000001E-3</v>
      </c>
      <c r="W319" s="17">
        <v>-9.0577580000000008E-3</v>
      </c>
      <c r="X319" s="32"/>
      <c r="Y319" s="33">
        <f t="shared" ref="Y319:Y382" si="102">$G$2*Y318+((1-$G$2)*R318^2)</f>
        <v>2.1046116851554113E-3</v>
      </c>
      <c r="Z319" s="33">
        <f t="shared" ref="Z319:Z382" si="103">$G$2*Z318+(1-$G$2)*R318*S318</f>
        <v>4.4565726163688671E-4</v>
      </c>
      <c r="AA319" s="33">
        <f t="shared" ref="AA319:AA382" si="104">$G$2*AA318+(1-$G$2)*R318*T318</f>
        <v>9.0985839487414124E-5</v>
      </c>
      <c r="AB319" s="33">
        <f t="shared" ref="AB319:AB382" si="105">$G$2*AB318+(1-$G$2)*R318*U318</f>
        <v>9.6334026648044424E-5</v>
      </c>
      <c r="AC319" s="33">
        <f t="shared" ref="AC319:AC382" si="106">$G$2*AC318+(1-$G$2)*R318*V318</f>
        <v>7.875904039136559E-4</v>
      </c>
      <c r="AD319" s="33">
        <f t="shared" ref="AD319:AD382" si="107">$G$2*AD318+(1-$G$2)*R318*W318</f>
        <v>-4.0070855179179398E-5</v>
      </c>
      <c r="AE319" s="33">
        <f t="shared" ref="AE319:AE382" si="108">$G$2*AE318+(1-$G$2)*S318*S318</f>
        <v>7.7086546481368442E-4</v>
      </c>
      <c r="AF319" s="33">
        <f t="shared" ref="AF319:AF382" si="109">$G$2*AF318+(1-$G$2)*S318*T318</f>
        <v>6.6320874704185275E-6</v>
      </c>
      <c r="AG319" s="33">
        <f t="shared" ref="AG319:AG382" si="110">$G$2*AG318+(1-$G$2)*S318*U318</f>
        <v>-8.2167805293036317E-5</v>
      </c>
      <c r="AH319" s="33">
        <f t="shared" ref="AH319:AH382" si="111">$G$2*AH318+(1-$G$2)*S318*V318</f>
        <v>5.0336339587845529E-4</v>
      </c>
      <c r="AI319" s="33">
        <f t="shared" ref="AI319:AI382" si="112">$G$2*AI318+(1-$G$2)*S318*W318</f>
        <v>-7.6599822342079729E-5</v>
      </c>
      <c r="AJ319" s="33">
        <f t="shared" ref="AJ319:AJ382" si="113">$G$2*AJ318+(1-$G$2)*T318*T318</f>
        <v>2.8312977122252011E-4</v>
      </c>
      <c r="AK319" s="33">
        <f t="shared" ref="AK319:AK382" si="114">$G$2*AK318+(1-$G$2)*T318*U318</f>
        <v>-3.0668861958243285E-5</v>
      </c>
      <c r="AL319" s="33">
        <f t="shared" ref="AL319:AL382" si="115">$G$2*AL318+(1-$G$2)*T318*V318</f>
        <v>1.0996068011913073E-4</v>
      </c>
      <c r="AM319" s="33">
        <f t="shared" ref="AM319:AM382" si="116">$G$2*AM318+(1-$G$2)*T318*W318</f>
        <v>8.2589147548615339E-5</v>
      </c>
      <c r="AN319" s="33">
        <f t="shared" ref="AN319:AN382" si="117">$G$2*AN318+(1-$G$2)*U318*U318</f>
        <v>4.7690991687177688E-4</v>
      </c>
      <c r="AO319" s="33">
        <f t="shared" ref="AO319:AO382" si="118">$G$2*AO318+(1-$G$2)*U318*V318</f>
        <v>3.2817456503920461E-5</v>
      </c>
      <c r="AP319" s="33">
        <f t="shared" ref="AP319:AP382" si="119">$G$2*AP318+(1-$G$2)*U318*W318</f>
        <v>2.5273172354696558E-5</v>
      </c>
      <c r="AQ319" s="33">
        <f t="shared" ref="AQ319:AQ382" si="120">$G$2*AQ318+(1-$G$2)*V318*V318</f>
        <v>1.3010022143784298E-3</v>
      </c>
      <c r="AR319" s="33">
        <f t="shared" ref="AR319:AR382" si="121">$G$2*AR318+(1-$G$2)*V318*W318</f>
        <v>-7.0470177480916744E-5</v>
      </c>
      <c r="AS319" s="55">
        <f>$G$2*AS318+(1-$G$2)*W318*W318</f>
        <v>1.1871957794216018E-4</v>
      </c>
      <c r="AT319" s="105"/>
      <c r="AU319" s="7">
        <v>45967</v>
      </c>
      <c r="AV319" s="4">
        <f>CovMatrix!$M$4^2*Y319
+CovMatrix!$M$5^2*AE319
+CovMatrix!$M$6^2*AJ319
+CovMatrix!$M$7^2*AN319
+CovMatrix!$M$8^2*AQ319
+CovMatrix!$M$9^2*AS319
+2*CovMatrix!$M$4*CovMatrix!$M$5*Z319
+2*CovMatrix!$M$4*CovMatrix!$M$6*AA319
+2*CovMatrix!$M$4*CovMatrix!$M$7*AB319
+2*CovMatrix!$M$4*CovMatrix!$M$8*AC319
+2*CovMatrix!$M$4*CovMatrix!$M$9*AD319
+2*CovMatrix!$M$5*CovMatrix!$M$6*AF319
+2*CovMatrix!$M$5*CovMatrix!$M$7*AG319
+2*CovMatrix!$M$5*CovMatrix!$M$8*AH319
+2*CovMatrix!$M$5*CovMatrix!$M$9*AI319
+2*CovMatrix!$M$6*CovMatrix!$M$7*AK319
+2*CovMatrix!$M$6*CovMatrix!$M$8*AL319
+2*CovMatrix!$M$6*CovMatrix!$M$9*AM319
+2*CovMatrix!$M$7*CovMatrix!$M$8*AO319
+2*CovMatrix!$M$7*CovMatrix!$M$9*AP319
+2*CovMatrix!$M$8*CovMatrix!$M$9*AR319</f>
        <v>4.5162167068709563E-4</v>
      </c>
      <c r="AW319" s="17">
        <f t="shared" si="100"/>
        <v>2.1251392205855493E-2</v>
      </c>
      <c r="AX319" s="18">
        <f>Param_VaR!$B$7*EWMA!AW319*returns_pnl[[#This Row],[port_mv]]</f>
        <v>7873.1301493768797</v>
      </c>
      <c r="AY319" s="18">
        <f>returns_pnl[[#This Row],[daily_pnl_usd]]</f>
        <v>-2583.06</v>
      </c>
    </row>
    <row r="320" spans="1:51" x14ac:dyDescent="0.35">
      <c r="A320" s="7">
        <f>returns_pnl[[#This Row],[price_date]]</f>
        <v>45968</v>
      </c>
      <c r="B320" s="24">
        <f>returns_pnl[[#This Row],[portfolio_simple_return]]</f>
        <v>-1.2488558E-2</v>
      </c>
      <c r="C320" s="4">
        <f t="shared" si="101"/>
        <v>2.8502826579441994E-4</v>
      </c>
      <c r="D320" s="17">
        <f t="shared" si="98"/>
        <v>1.6882780155958316E-2</v>
      </c>
      <c r="E320" s="17">
        <f t="shared" si="99"/>
        <v>0.26800582639225179</v>
      </c>
      <c r="F320" s="25">
        <f>Rolling_Vol!D320</f>
        <v>0.25604885834868207</v>
      </c>
      <c r="Q320" s="7">
        <v>45968</v>
      </c>
      <c r="R320" s="25">
        <v>-1.7501052E-2</v>
      </c>
      <c r="S320" s="17">
        <v>-1.7323321999999999E-2</v>
      </c>
      <c r="T320" s="17">
        <v>7.6832640000000004E-3</v>
      </c>
      <c r="U320" s="17">
        <v>-1.3942226E-2</v>
      </c>
      <c r="V320" s="17">
        <v>-2.5822351E-2</v>
      </c>
      <c r="W320" s="17">
        <v>-2.7896489999999999E-3</v>
      </c>
      <c r="X320" s="32"/>
      <c r="Y320" s="33">
        <f t="shared" si="102"/>
        <v>2.2952757389282669E-3</v>
      </c>
      <c r="Z320" s="33">
        <f t="shared" si="103"/>
        <v>4.6009856273912319E-4</v>
      </c>
      <c r="AA320" s="33">
        <f t="shared" si="104"/>
        <v>8.636117328507262E-5</v>
      </c>
      <c r="AB320" s="33">
        <f t="shared" si="105"/>
        <v>3.5773922374075079E-5</v>
      </c>
      <c r="AC320" s="33">
        <f t="shared" si="106"/>
        <v>7.201505065996494E-4</v>
      </c>
      <c r="AD320" s="33">
        <f t="shared" si="107"/>
        <v>1.8323308081359354E-6</v>
      </c>
      <c r="AE320" s="33">
        <f t="shared" si="108"/>
        <v>7.2996423120227905E-4</v>
      </c>
      <c r="AF320" s="33">
        <f t="shared" si="109"/>
        <v>6.3425883943155961E-6</v>
      </c>
      <c r="AG320" s="33">
        <f t="shared" si="110"/>
        <v>-8.4355418460668882E-5</v>
      </c>
      <c r="AH320" s="33">
        <f t="shared" si="111"/>
        <v>4.705389837659024E-4</v>
      </c>
      <c r="AI320" s="33">
        <f t="shared" si="112"/>
        <v>-6.687165858801689E-5</v>
      </c>
      <c r="AJ320" s="33">
        <f t="shared" si="113"/>
        <v>2.6614418209110815E-4</v>
      </c>
      <c r="AK320" s="33">
        <f t="shared" si="114"/>
        <v>-2.8972962543663867E-5</v>
      </c>
      <c r="AL320" s="33">
        <f t="shared" si="115"/>
        <v>1.033098949216121E-4</v>
      </c>
      <c r="AM320" s="33">
        <f t="shared" si="116"/>
        <v>7.7737796793416692E-5</v>
      </c>
      <c r="AN320" s="33">
        <f t="shared" si="117"/>
        <v>4.5776351179863399E-4</v>
      </c>
      <c r="AO320" s="33">
        <f t="shared" si="118"/>
        <v>3.4337094880059775E-5</v>
      </c>
      <c r="AP320" s="33">
        <f t="shared" si="119"/>
        <v>1.6929783327222714E-5</v>
      </c>
      <c r="AQ320" s="33">
        <f t="shared" si="120"/>
        <v>1.2242275361226452E-3</v>
      </c>
      <c r="AR320" s="33">
        <f t="shared" si="121"/>
        <v>-6.8757469087150572E-5</v>
      </c>
      <c r="AS320" s="55">
        <f>$G$2*AS319+(1-$G$2)*W319*W319</f>
        <v>1.165189820648244E-4</v>
      </c>
      <c r="AT320" s="105"/>
      <c r="AU320" s="7">
        <v>45968</v>
      </c>
      <c r="AV320" s="4">
        <f>CovMatrix!$M$4^2*Y320
+CovMatrix!$M$5^2*AE320
+CovMatrix!$M$6^2*AJ320
+CovMatrix!$M$7^2*AN320
+CovMatrix!$M$8^2*AQ320
+CovMatrix!$M$9^2*AS320
+2*CovMatrix!$M$4*CovMatrix!$M$5*Z320
+2*CovMatrix!$M$4*CovMatrix!$M$6*AA320
+2*CovMatrix!$M$4*CovMatrix!$M$7*AB320
+2*CovMatrix!$M$4*CovMatrix!$M$8*AC320
+2*CovMatrix!$M$4*CovMatrix!$M$9*AD320
+2*CovMatrix!$M$5*CovMatrix!$M$6*AF320
+2*CovMatrix!$M$5*CovMatrix!$M$7*AG320
+2*CovMatrix!$M$5*CovMatrix!$M$8*AH320
+2*CovMatrix!$M$5*CovMatrix!$M$9*AI320
+2*CovMatrix!$M$6*CovMatrix!$M$7*AK320
+2*CovMatrix!$M$6*CovMatrix!$M$8*AL320
+2*CovMatrix!$M$6*CovMatrix!$M$9*AM320
+2*CovMatrix!$M$7*CovMatrix!$M$8*AO320
+2*CovMatrix!$M$7*CovMatrix!$M$9*AP320
+2*CovMatrix!$M$8*CovMatrix!$M$9*AR320</f>
        <v>4.4884761547982937E-4</v>
      </c>
      <c r="AW320" s="17">
        <f t="shared" si="100"/>
        <v>2.1186024060210765E-2</v>
      </c>
      <c r="AX320" s="18">
        <f>Param_VaR!$B$7*EWMA!AW320*returns_pnl[[#This Row],[port_mv]]</f>
        <v>7750.8912234364452</v>
      </c>
      <c r="AY320" s="18">
        <f>returns_pnl[[#This Row],[daily_pnl_usd]]</f>
        <v>-1988.83</v>
      </c>
    </row>
    <row r="321" spans="1:51" x14ac:dyDescent="0.35">
      <c r="A321" s="7">
        <f>returns_pnl[[#This Row],[price_date]]</f>
        <v>45971</v>
      </c>
      <c r="B321" s="24">
        <f>returns_pnl[[#This Row],[portfolio_simple_return]]</f>
        <v>2.3306319999999998E-2</v>
      </c>
      <c r="C321" s="4">
        <f t="shared" si="101"/>
        <v>2.7728441470191656E-4</v>
      </c>
      <c r="D321" s="17">
        <f t="shared" si="98"/>
        <v>1.6651859196555697E-2</v>
      </c>
      <c r="E321" s="17">
        <f t="shared" si="99"/>
        <v>0.26434006980570118</v>
      </c>
      <c r="F321" s="25">
        <f>Rolling_Vol!D321</f>
        <v>0.25761931086568196</v>
      </c>
      <c r="Q321" s="7">
        <v>45971</v>
      </c>
      <c r="R321" s="25">
        <v>4.4703263E-2</v>
      </c>
      <c r="S321" s="17">
        <v>2.5641759E-2</v>
      </c>
      <c r="T321" s="17">
        <v>-1.7908500000000001E-3</v>
      </c>
      <c r="U321" s="17">
        <v>4.5728442000000001E-2</v>
      </c>
      <c r="V321" s="17">
        <v>2.5406951000000001E-2</v>
      </c>
      <c r="W321" s="17">
        <v>-3.4819360000000001E-3</v>
      </c>
      <c r="X321" s="32"/>
      <c r="Y321" s="33">
        <f t="shared" si="102"/>
        <v>2.175936403858973E-3</v>
      </c>
      <c r="Z321" s="33">
        <f t="shared" si="103"/>
        <v>4.5068323052286041E-4</v>
      </c>
      <c r="AA321" s="33">
        <f t="shared" si="104"/>
        <v>7.3111590720344573E-5</v>
      </c>
      <c r="AB321" s="33">
        <f t="shared" si="105"/>
        <v>4.8267704364935712E-5</v>
      </c>
      <c r="AC321" s="33">
        <f t="shared" si="106"/>
        <v>7.0405657466046548E-4</v>
      </c>
      <c r="AD321" s="33">
        <f t="shared" si="107"/>
        <v>4.6516984922926616E-6</v>
      </c>
      <c r="AE321" s="33">
        <f t="shared" si="108"/>
        <v>7.0417222643708336E-4</v>
      </c>
      <c r="AF321" s="33">
        <f t="shared" si="109"/>
        <v>-2.0239462863238256E-6</v>
      </c>
      <c r="AG321" s="33">
        <f t="shared" si="110"/>
        <v>-6.4802553129342412E-5</v>
      </c>
      <c r="AH321" s="33">
        <f t="shared" si="111"/>
        <v>4.6914637881014957E-4</v>
      </c>
      <c r="AI321" s="33">
        <f t="shared" si="112"/>
        <v>-5.9959799799097197E-5</v>
      </c>
      <c r="AJ321" s="33">
        <f t="shared" si="113"/>
        <v>2.5371748390726342E-4</v>
      </c>
      <c r="AK321" s="33">
        <f t="shared" si="114"/>
        <v>-3.3661892977383879E-5</v>
      </c>
      <c r="AL321" s="33">
        <f t="shared" si="115"/>
        <v>8.5207304836295528E-5</v>
      </c>
      <c r="AM321" s="33">
        <f t="shared" si="116"/>
        <v>7.1787512401751518E-5</v>
      </c>
      <c r="AN321" s="33">
        <f t="shared" si="117"/>
        <v>4.4196084104082051E-4</v>
      </c>
      <c r="AO321" s="33">
        <f t="shared" si="118"/>
        <v>5.3878132396855769E-5</v>
      </c>
      <c r="AP321" s="33">
        <f t="shared" si="119"/>
        <v>1.8247631336709792E-5</v>
      </c>
      <c r="AQ321" s="33">
        <f t="shared" si="120"/>
        <v>1.1907815126253186E-3</v>
      </c>
      <c r="AR321" s="33">
        <f t="shared" si="121"/>
        <v>-6.0309903203233594E-5</v>
      </c>
      <c r="AS321" s="55">
        <f>$G$2*AS320+(1-$G$2)*W320*W320</f>
        <v>1.0999477163352699E-4</v>
      </c>
      <c r="AT321" s="105"/>
      <c r="AU321" s="7">
        <v>45971</v>
      </c>
      <c r="AV321" s="4">
        <f>CovMatrix!$M$4^2*Y321
+CovMatrix!$M$5^2*AE321
+CovMatrix!$M$6^2*AJ321
+CovMatrix!$M$7^2*AN321
+CovMatrix!$M$8^2*AQ321
+CovMatrix!$M$9^2*AS321
+2*CovMatrix!$M$4*CovMatrix!$M$5*Z321
+2*CovMatrix!$M$4*CovMatrix!$M$6*AA321
+2*CovMatrix!$M$4*CovMatrix!$M$7*AB321
+2*CovMatrix!$M$4*CovMatrix!$M$8*AC321
+2*CovMatrix!$M$4*CovMatrix!$M$9*AD321
+2*CovMatrix!$M$5*CovMatrix!$M$6*AF321
+2*CovMatrix!$M$5*CovMatrix!$M$7*AG321
+2*CovMatrix!$M$5*CovMatrix!$M$8*AH321
+2*CovMatrix!$M$5*CovMatrix!$M$9*AI321
+2*CovMatrix!$M$6*CovMatrix!$M$7*AK321
+2*CovMatrix!$M$6*CovMatrix!$M$8*AL321
+2*CovMatrix!$M$6*CovMatrix!$M$9*AM321
+2*CovMatrix!$M$7*CovMatrix!$M$8*AO321
+2*CovMatrix!$M$7*CovMatrix!$M$9*AP321
+2*CovMatrix!$M$8*CovMatrix!$M$9*AR321</f>
        <v>4.3518394180814754E-4</v>
      </c>
      <c r="AW321" s="17">
        <f t="shared" si="100"/>
        <v>2.0861062815881352E-2</v>
      </c>
      <c r="AX321" s="18">
        <f>Param_VaR!$B$7*EWMA!AW321*returns_pnl[[#This Row],[port_mv]]</f>
        <v>7809.8783312794358</v>
      </c>
      <c r="AY321" s="18">
        <f>returns_pnl[[#This Row],[daily_pnl_usd]]</f>
        <v>3665.23</v>
      </c>
    </row>
    <row r="322" spans="1:51" x14ac:dyDescent="0.35">
      <c r="A322" s="7">
        <f>returns_pnl[[#This Row],[price_date]]</f>
        <v>45972</v>
      </c>
      <c r="B322" s="24">
        <f>returns_pnl[[#This Row],[portfolio_simple_return]]</f>
        <v>-1.0696545999999999E-2</v>
      </c>
      <c r="C322" s="4">
        <f t="shared" si="101"/>
        <v>2.9323842293634559E-4</v>
      </c>
      <c r="D322" s="17">
        <f t="shared" si="98"/>
        <v>1.712420576074539E-2</v>
      </c>
      <c r="E322" s="17">
        <f t="shared" si="99"/>
        <v>0.27183833905459159</v>
      </c>
      <c r="F322" s="25">
        <f>Rolling_Vol!D322</f>
        <v>0.25905519105641317</v>
      </c>
      <c r="Q322" s="7">
        <v>45972</v>
      </c>
      <c r="R322" s="25">
        <v>-2.6477580000000001E-2</v>
      </c>
      <c r="S322" s="17">
        <v>-1.7941348999999999E-2</v>
      </c>
      <c r="T322" s="17">
        <v>6.1976729999999999E-3</v>
      </c>
      <c r="U322" s="17">
        <v>2.2738557999999999E-2</v>
      </c>
      <c r="V322" s="17">
        <v>-4.1832028E-2</v>
      </c>
      <c r="W322" s="17">
        <v>1.2154696E-2</v>
      </c>
      <c r="X322" s="32"/>
      <c r="Y322" s="33">
        <f t="shared" si="102"/>
        <v>2.1652831229982648E-3</v>
      </c>
      <c r="Z322" s="33">
        <f t="shared" si="103"/>
        <v>4.9241845447306584E-4</v>
      </c>
      <c r="AA322" s="33">
        <f t="shared" si="104"/>
        <v>6.3921484964510892E-5</v>
      </c>
      <c r="AB322" s="33">
        <f t="shared" si="105"/>
        <v>1.6802427626141445E-4</v>
      </c>
      <c r="AC322" s="33">
        <f t="shared" si="106"/>
        <v>7.2995959693570439E-4</v>
      </c>
      <c r="AD322" s="33">
        <f t="shared" si="107"/>
        <v>-4.9666374626749868E-6</v>
      </c>
      <c r="AE322" s="33">
        <f t="shared" si="108"/>
        <v>7.0137188112770325E-4</v>
      </c>
      <c r="AF322" s="33">
        <f t="shared" si="109"/>
        <v>-4.6577421554533981E-6</v>
      </c>
      <c r="AG322" s="33">
        <f t="shared" si="110"/>
        <v>9.4390614109868802E-6</v>
      </c>
      <c r="AH322" s="33">
        <f t="shared" si="111"/>
        <v>4.8008633094954913E-4</v>
      </c>
      <c r="AI322" s="33">
        <f t="shared" si="112"/>
        <v>-6.1719189637076804E-5</v>
      </c>
      <c r="AJ322" s="33">
        <f t="shared" si="113"/>
        <v>2.3868686349617758E-4</v>
      </c>
      <c r="AK322" s="33">
        <f t="shared" si="114"/>
        <v>-3.6555746220082848E-5</v>
      </c>
      <c r="AL322" s="33">
        <f t="shared" si="115"/>
        <v>7.736486425421679E-5</v>
      </c>
      <c r="AM322" s="33">
        <f t="shared" si="116"/>
        <v>6.7854399162782422E-5</v>
      </c>
      <c r="AN322" s="33">
        <f t="shared" si="117"/>
        <v>5.4090861504321329E-4</v>
      </c>
      <c r="AO322" s="33">
        <f t="shared" si="118"/>
        <v>1.20354661565065E-4</v>
      </c>
      <c r="AP322" s="33">
        <f t="shared" si="119"/>
        <v>7.5993629510844733E-6</v>
      </c>
      <c r="AQ322" s="33">
        <f t="shared" si="120"/>
        <v>1.1580654114147835E-3</v>
      </c>
      <c r="AR322" s="33">
        <f t="shared" si="121"/>
        <v>-6.1999231651267735E-5</v>
      </c>
      <c r="AS322" s="55">
        <f>$G$2*AS321+(1-$G$2)*W321*W321</f>
        <v>1.0412251803400113E-4</v>
      </c>
      <c r="AT322" s="105"/>
      <c r="AU322" s="7">
        <v>45972</v>
      </c>
      <c r="AV322" s="4">
        <f>CovMatrix!$M$4^2*Y322
+CovMatrix!$M$5^2*AE322
+CovMatrix!$M$6^2*AJ322
+CovMatrix!$M$7^2*AN322
+CovMatrix!$M$8^2*AQ322
+CovMatrix!$M$9^2*AS322
+2*CovMatrix!$M$4*CovMatrix!$M$5*Z322
+2*CovMatrix!$M$4*CovMatrix!$M$6*AA322
+2*CovMatrix!$M$4*CovMatrix!$M$7*AB322
+2*CovMatrix!$M$4*CovMatrix!$M$8*AC322
+2*CovMatrix!$M$4*CovMatrix!$M$9*AD322
+2*CovMatrix!$M$5*CovMatrix!$M$6*AF322
+2*CovMatrix!$M$5*CovMatrix!$M$7*AG322
+2*CovMatrix!$M$5*CovMatrix!$M$8*AH322
+2*CovMatrix!$M$5*CovMatrix!$M$9*AI322
+2*CovMatrix!$M$6*CovMatrix!$M$7*AK322
+2*CovMatrix!$M$6*CovMatrix!$M$8*AL322
+2*CovMatrix!$M$6*CovMatrix!$M$9*AM322
+2*CovMatrix!$M$7*CovMatrix!$M$8*AO322
+2*CovMatrix!$M$7*CovMatrix!$M$9*AP322
+2*CovMatrix!$M$8*CovMatrix!$M$9*AR322</f>
        <v>4.5284315304626129E-4</v>
      </c>
      <c r="AW322" s="17">
        <f t="shared" si="100"/>
        <v>2.1280111678425497E-2</v>
      </c>
      <c r="AX322" s="18">
        <f>Param_VaR!$B$7*EWMA!AW322*returns_pnl[[#This Row],[port_mv]]</f>
        <v>7881.543291529576</v>
      </c>
      <c r="AY322" s="18">
        <f>returns_pnl[[#This Row],[daily_pnl_usd]]</f>
        <v>-1721.38</v>
      </c>
    </row>
    <row r="323" spans="1:51" x14ac:dyDescent="0.35">
      <c r="A323" s="7">
        <f>returns_pnl[[#This Row],[price_date]]</f>
        <v>45973</v>
      </c>
      <c r="B323" s="24">
        <f>returns_pnl[[#This Row],[portfolio_simple_return]]</f>
        <v>2.3972219999999999E-2</v>
      </c>
      <c r="C323" s="4">
        <f t="shared" si="101"/>
        <v>2.8250908333997182E-4</v>
      </c>
      <c r="D323" s="17">
        <f t="shared" si="98"/>
        <v>1.6808006524867004E-2</v>
      </c>
      <c r="E323" s="17">
        <f t="shared" si="99"/>
        <v>0.26681883179729443</v>
      </c>
      <c r="F323" s="25">
        <f>Rolling_Vol!D323</f>
        <v>0.25456897616421847</v>
      </c>
      <c r="Q323" s="7">
        <v>45973</v>
      </c>
      <c r="R323" s="25">
        <v>8.9971370999999994E-2</v>
      </c>
      <c r="S323" s="17">
        <v>9.2624160000000007E-3</v>
      </c>
      <c r="T323" s="17">
        <v>7.0510049999999999E-3</v>
      </c>
      <c r="U323" s="17">
        <v>2.9495660999999999E-2</v>
      </c>
      <c r="V323" s="17">
        <v>0</v>
      </c>
      <c r="W323" s="17">
        <v>-1.18022E-4</v>
      </c>
      <c r="X323" s="32"/>
      <c r="Y323" s="33">
        <f t="shared" si="102"/>
        <v>2.0774298701777528E-3</v>
      </c>
      <c r="Z323" s="33">
        <f t="shared" si="103"/>
        <v>4.9137595741200705E-4</v>
      </c>
      <c r="AA323" s="33">
        <f t="shared" si="104"/>
        <v>5.0240232906359827E-5</v>
      </c>
      <c r="AB323" s="33">
        <f t="shared" si="105"/>
        <v>1.2181910037395116E-4</v>
      </c>
      <c r="AC323" s="33">
        <f t="shared" si="106"/>
        <v>7.5261867319549656E-4</v>
      </c>
      <c r="AD323" s="33">
        <f t="shared" si="107"/>
        <v>-2.3978255357855304E-5</v>
      </c>
      <c r="AE323" s="33">
        <f t="shared" si="108"/>
        <v>6.7860308849642911E-4</v>
      </c>
      <c r="AF323" s="33">
        <f t="shared" si="109"/>
        <v>-1.104995448297882E-5</v>
      </c>
      <c r="AG323" s="33">
        <f t="shared" si="110"/>
        <v>-1.5604906563756873E-5</v>
      </c>
      <c r="AH323" s="33">
        <f t="shared" si="111"/>
        <v>4.9631253191612253E-4</v>
      </c>
      <c r="AI323" s="33">
        <f t="shared" si="112"/>
        <v>-7.1100336834346446E-5</v>
      </c>
      <c r="AJ323" s="33">
        <f t="shared" si="113"/>
        <v>2.2667032072330265E-4</v>
      </c>
      <c r="AK323" s="33">
        <f t="shared" si="114"/>
        <v>-2.590683262834583E-5</v>
      </c>
      <c r="AL323" s="33">
        <f t="shared" si="115"/>
        <v>5.7167298570713119E-5</v>
      </c>
      <c r="AM323" s="33">
        <f t="shared" si="116"/>
        <v>6.8302985086359961E-5</v>
      </c>
      <c r="AN323" s="33">
        <f t="shared" si="117"/>
        <v>5.3947661933578242E-4</v>
      </c>
      <c r="AO323" s="33">
        <f t="shared" si="118"/>
        <v>5.6061382175023606E-5</v>
      </c>
      <c r="AP323" s="33">
        <f t="shared" si="119"/>
        <v>2.3726216772121499E-5</v>
      </c>
      <c r="AQ323" s="33">
        <f t="shared" si="120"/>
        <v>1.1935766007254637E-3</v>
      </c>
      <c r="AR323" s="33">
        <f t="shared" si="121"/>
        <v>-8.8786612756400972E-5</v>
      </c>
      <c r="AS323" s="55">
        <f>$G$2*AS322+(1-$G$2)*W322*W322</f>
        <v>1.0673936504310602E-4</v>
      </c>
      <c r="AT323" s="105"/>
      <c r="AU323" s="7">
        <v>45973</v>
      </c>
      <c r="AV323" s="4">
        <f>CovMatrix!$M$4^2*Y323
+CovMatrix!$M$5^2*AE323
+CovMatrix!$M$6^2*AJ323
+CovMatrix!$M$7^2*AN323
+CovMatrix!$M$8^2*AQ323
+CovMatrix!$M$9^2*AS323
+2*CovMatrix!$M$4*CovMatrix!$M$5*Z323
+2*CovMatrix!$M$4*CovMatrix!$M$6*AA323
+2*CovMatrix!$M$4*CovMatrix!$M$7*AB323
+2*CovMatrix!$M$4*CovMatrix!$M$8*AC323
+2*CovMatrix!$M$4*CovMatrix!$M$9*AD323
+2*CovMatrix!$M$5*CovMatrix!$M$6*AF323
+2*CovMatrix!$M$5*CovMatrix!$M$7*AG323
+2*CovMatrix!$M$5*CovMatrix!$M$8*AH323
+2*CovMatrix!$M$5*CovMatrix!$M$9*AI323
+2*CovMatrix!$M$6*CovMatrix!$M$7*AK323
+2*CovMatrix!$M$6*CovMatrix!$M$8*AL323
+2*CovMatrix!$M$6*CovMatrix!$M$9*AM323
+2*CovMatrix!$M$7*CovMatrix!$M$8*AO323
+2*CovMatrix!$M$7*CovMatrix!$M$9*AP323
+2*CovMatrix!$M$8*CovMatrix!$M$9*AR323</f>
        <v>4.4063314191924421E-4</v>
      </c>
      <c r="AW323" s="17">
        <f t="shared" si="100"/>
        <v>2.0991263466481579E-2</v>
      </c>
      <c r="AX323" s="18">
        <f>Param_VaR!$B$7*EWMA!AW323*returns_pnl[[#This Row],[port_mv]]</f>
        <v>7960.9357089069799</v>
      </c>
      <c r="AY323" s="18">
        <f>returns_pnl[[#This Row],[daily_pnl_usd]]</f>
        <v>3816.55</v>
      </c>
    </row>
    <row r="324" spans="1:51" x14ac:dyDescent="0.35">
      <c r="A324" s="7">
        <f>returns_pnl[[#This Row],[price_date]]</f>
        <v>45974</v>
      </c>
      <c r="B324" s="24">
        <f>returns_pnl[[#This Row],[portfolio_simple_return]]</f>
        <v>-2.5704352999999999E-2</v>
      </c>
      <c r="C324" s="4">
        <f t="shared" si="101"/>
        <v>3.0003857824327751E-4</v>
      </c>
      <c r="D324" s="17">
        <f t="shared" si="98"/>
        <v>1.7321621697845659E-2</v>
      </c>
      <c r="E324" s="17">
        <f t="shared" si="99"/>
        <v>0.27497221990104009</v>
      </c>
      <c r="F324" s="25">
        <f>Rolling_Vol!D324</f>
        <v>0.26126319525080421</v>
      </c>
      <c r="Q324" s="7">
        <v>45974</v>
      </c>
      <c r="R324" s="25">
        <v>-4.2218703000000003E-2</v>
      </c>
      <c r="S324" s="17">
        <v>-4.2902990000000002E-2</v>
      </c>
      <c r="T324" s="17">
        <v>-2.1568258999999999E-2</v>
      </c>
      <c r="U324" s="17">
        <v>5.0010810000000001E-3</v>
      </c>
      <c r="V324" s="17">
        <v>-2.0261950000000001E-2</v>
      </c>
      <c r="W324" s="17">
        <v>-8.2625119999999996E-3</v>
      </c>
      <c r="X324" s="32"/>
      <c r="Y324" s="33">
        <f t="shared" si="102"/>
        <v>2.4384749339442665E-3</v>
      </c>
      <c r="Z324" s="33">
        <f t="shared" si="103"/>
        <v>5.1189453594482686E-4</v>
      </c>
      <c r="AA324" s="33">
        <f t="shared" si="104"/>
        <v>8.5289134138649572E-5</v>
      </c>
      <c r="AB324" s="33">
        <f t="shared" si="105"/>
        <v>2.7373585787478807E-4</v>
      </c>
      <c r="AC324" s="33">
        <f t="shared" si="106"/>
        <v>7.0746155280376668E-4</v>
      </c>
      <c r="AD324" s="33">
        <f t="shared" si="107"/>
        <v>-2.3176676105273702E-5</v>
      </c>
      <c r="AE324" s="33">
        <f t="shared" si="108"/>
        <v>6.4303444419606677E-4</v>
      </c>
      <c r="AF324" s="33">
        <f t="shared" si="109"/>
        <v>-6.4683967223152864E-6</v>
      </c>
      <c r="AG324" s="33">
        <f t="shared" si="110"/>
        <v>1.7234527726871155E-6</v>
      </c>
      <c r="AH324" s="33">
        <f t="shared" si="111"/>
        <v>4.6653378000115518E-4</v>
      </c>
      <c r="AI324" s="33">
        <f t="shared" si="112"/>
        <v>-6.6899906755954784E-5</v>
      </c>
      <c r="AJ324" s="33">
        <f t="shared" si="113"/>
        <v>2.1605310177050596E-4</v>
      </c>
      <c r="AK324" s="33">
        <f t="shared" si="114"/>
        <v>-1.1873979479286769E-5</v>
      </c>
      <c r="AL324" s="33">
        <f t="shared" si="115"/>
        <v>5.373726065647033E-5</v>
      </c>
      <c r="AM324" s="33">
        <f t="shared" si="116"/>
        <v>6.4154875558451759E-5</v>
      </c>
      <c r="AN324" s="33">
        <f t="shared" si="117"/>
        <v>5.593076632452507E-4</v>
      </c>
      <c r="AO324" s="33">
        <f t="shared" si="118"/>
        <v>5.2697699244522189E-5</v>
      </c>
      <c r="AP324" s="33">
        <f t="shared" si="119"/>
        <v>2.2093775551641686E-5</v>
      </c>
      <c r="AQ324" s="33">
        <f t="shared" si="120"/>
        <v>1.1219620046819358E-3</v>
      </c>
      <c r="AR324" s="33">
        <f t="shared" si="121"/>
        <v>-8.3459415991016904E-5</v>
      </c>
      <c r="AS324" s="55">
        <f>$G$2*AS323+(1-$G$2)*W323*W323</f>
        <v>1.0033583889206869E-4</v>
      </c>
      <c r="AT324" s="105"/>
      <c r="AU324" s="7">
        <v>45974</v>
      </c>
      <c r="AV324" s="4">
        <f>CovMatrix!$M$4^2*Y324
+CovMatrix!$M$5^2*AE324
+CovMatrix!$M$6^2*AJ324
+CovMatrix!$M$7^2*AN324
+CovMatrix!$M$8^2*AQ324
+CovMatrix!$M$9^2*AS324
+2*CovMatrix!$M$4*CovMatrix!$M$5*Z324
+2*CovMatrix!$M$4*CovMatrix!$M$6*AA324
+2*CovMatrix!$M$4*CovMatrix!$M$7*AB324
+2*CovMatrix!$M$4*CovMatrix!$M$8*AC324
+2*CovMatrix!$M$4*CovMatrix!$M$9*AD324
+2*CovMatrix!$M$5*CovMatrix!$M$6*AF324
+2*CovMatrix!$M$5*CovMatrix!$M$7*AG324
+2*CovMatrix!$M$5*CovMatrix!$M$8*AH324
+2*CovMatrix!$M$5*CovMatrix!$M$9*AI324
+2*CovMatrix!$M$6*CovMatrix!$M$7*AK324
+2*CovMatrix!$M$6*CovMatrix!$M$8*AL324
+2*CovMatrix!$M$6*CovMatrix!$M$9*AM324
+2*CovMatrix!$M$7*CovMatrix!$M$8*AO324
+2*CovMatrix!$M$7*CovMatrix!$M$9*AP324
+2*CovMatrix!$M$8*CovMatrix!$M$9*AR324</f>
        <v>4.6782253644078595E-4</v>
      </c>
      <c r="AW324" s="17">
        <f t="shared" si="100"/>
        <v>2.162920563591705E-2</v>
      </c>
      <c r="AX324" s="18">
        <f>Param_VaR!$B$7*EWMA!AW324*returns_pnl[[#This Row],[port_mv]]</f>
        <v>7992.0256473660329</v>
      </c>
      <c r="AY324" s="18">
        <f>returns_pnl[[#This Row],[daily_pnl_usd]]</f>
        <v>-4190.42</v>
      </c>
    </row>
    <row r="325" spans="1:51" x14ac:dyDescent="0.35">
      <c r="A325" s="7">
        <f>returns_pnl[[#This Row],[price_date]]</f>
        <v>45975</v>
      </c>
      <c r="B325" s="24">
        <f>returns_pnl[[#This Row],[portfolio_simple_return]]</f>
        <v>-6.2113539999999997E-3</v>
      </c>
      <c r="C325" s="4">
        <f t="shared" si="101"/>
        <v>3.2167908933759744E-4</v>
      </c>
      <c r="D325" s="17">
        <f t="shared" si="98"/>
        <v>1.7935414389904612E-2</v>
      </c>
      <c r="E325" s="17">
        <f t="shared" si="99"/>
        <v>0.28471587681946114</v>
      </c>
      <c r="F325" s="25">
        <f>Rolling_Vol!D325</f>
        <v>0.26175317840607776</v>
      </c>
      <c r="Q325" s="7">
        <v>45975</v>
      </c>
      <c r="R325" s="25">
        <v>-4.6378449999999998E-3</v>
      </c>
      <c r="S325" s="17">
        <v>7.2945470000000002E-3</v>
      </c>
      <c r="T325" s="17">
        <v>-2.0700244E-2</v>
      </c>
      <c r="U325" s="17">
        <v>2.3561160000000001E-3</v>
      </c>
      <c r="V325" s="17">
        <v>-1.2225777E-2</v>
      </c>
      <c r="W325" s="17">
        <v>-1.8031420999999999E-2</v>
      </c>
      <c r="X325" s="32"/>
      <c r="Y325" s="33">
        <f t="shared" si="102"/>
        <v>2.3991115708877431E-3</v>
      </c>
      <c r="Z325" s="33">
        <f t="shared" si="103"/>
        <v>5.8985937934545552E-4</v>
      </c>
      <c r="AA325" s="33">
        <f t="shared" si="104"/>
        <v>1.3480682134721527E-4</v>
      </c>
      <c r="AB325" s="33">
        <f t="shared" si="105"/>
        <v>2.4464335719722417E-4</v>
      </c>
      <c r="AC325" s="33">
        <f t="shared" si="106"/>
        <v>7.1633985459059162E-4</v>
      </c>
      <c r="AD325" s="33">
        <f t="shared" si="107"/>
        <v>-8.5612312924109997E-7</v>
      </c>
      <c r="AE325" s="33">
        <f t="shared" si="108"/>
        <v>7.1489237060070882E-4</v>
      </c>
      <c r="AF325" s="33">
        <f t="shared" si="109"/>
        <v>4.9440275092688281E-5</v>
      </c>
      <c r="AG325" s="33">
        <f t="shared" si="110"/>
        <v>-1.1253634081605524E-5</v>
      </c>
      <c r="AH325" s="33">
        <f t="shared" si="111"/>
        <v>4.9069964749491591E-4</v>
      </c>
      <c r="AI325" s="33">
        <f t="shared" si="112"/>
        <v>-4.1616724167944668E-5</v>
      </c>
      <c r="AJ325" s="33">
        <f t="shared" si="113"/>
        <v>2.3100130344174048E-4</v>
      </c>
      <c r="AK325" s="33">
        <f t="shared" si="114"/>
        <v>-1.7633417327808309E-5</v>
      </c>
      <c r="AL325" s="33">
        <f t="shared" si="115"/>
        <v>7.6733924143785123E-5</v>
      </c>
      <c r="AM325" s="33">
        <f t="shared" si="116"/>
        <v>7.0998062953341135E-5</v>
      </c>
      <c r="AN325" s="33">
        <f t="shared" si="117"/>
        <v>5.2724985212064936E-4</v>
      </c>
      <c r="AO325" s="33">
        <f t="shared" si="118"/>
        <v>4.345593809977385E-5</v>
      </c>
      <c r="AP325" s="33">
        <f t="shared" si="119"/>
        <v>1.828885951201486E-5</v>
      </c>
      <c r="AQ325" s="33">
        <f t="shared" si="120"/>
        <v>1.0792770814691697E-3</v>
      </c>
      <c r="AR325" s="33">
        <f t="shared" si="121"/>
        <v>-6.8406974730451865E-5</v>
      </c>
      <c r="AS325" s="55">
        <f>$G$2*AS324+(1-$G$2)*W324*W324</f>
        <v>9.8411834831553215E-5</v>
      </c>
      <c r="AT325" s="105"/>
      <c r="AU325" s="7">
        <v>45975</v>
      </c>
      <c r="AV325" s="4">
        <f>CovMatrix!$M$4^2*Y325
+CovMatrix!$M$5^2*AE325
+CovMatrix!$M$6^2*AJ325
+CovMatrix!$M$7^2*AN325
+CovMatrix!$M$8^2*AQ325
+CovMatrix!$M$9^2*AS325
+2*CovMatrix!$M$4*CovMatrix!$M$5*Z325
+2*CovMatrix!$M$4*CovMatrix!$M$6*AA325
+2*CovMatrix!$M$4*CovMatrix!$M$7*AB325
+2*CovMatrix!$M$4*CovMatrix!$M$8*AC325
+2*CovMatrix!$M$4*CovMatrix!$M$9*AD325
+2*CovMatrix!$M$5*CovMatrix!$M$6*AF325
+2*CovMatrix!$M$5*CovMatrix!$M$7*AG325
+2*CovMatrix!$M$5*CovMatrix!$M$8*AH325
+2*CovMatrix!$M$5*CovMatrix!$M$9*AI325
+2*CovMatrix!$M$6*CovMatrix!$M$7*AK325
+2*CovMatrix!$M$6*CovMatrix!$M$8*AL325
+2*CovMatrix!$M$6*CovMatrix!$M$9*AM325
+2*CovMatrix!$M$7*CovMatrix!$M$8*AO325
+2*CovMatrix!$M$7*CovMatrix!$M$9*AP325
+2*CovMatrix!$M$8*CovMatrix!$M$9*AR325</f>
        <v>4.8333429910239783E-4</v>
      </c>
      <c r="AW325" s="17">
        <f t="shared" si="100"/>
        <v>2.1984865228206377E-2</v>
      </c>
      <c r="AX325" s="18">
        <f>Param_VaR!$B$7*EWMA!AW325*returns_pnl[[#This Row],[port_mv]]</f>
        <v>8072.9848539117083</v>
      </c>
      <c r="AY325" s="18">
        <f>returns_pnl[[#This Row],[daily_pnl_usd]]</f>
        <v>-986.57</v>
      </c>
    </row>
    <row r="326" spans="1:51" x14ac:dyDescent="0.35">
      <c r="A326" s="7">
        <f>returns_pnl[[#This Row],[price_date]]</f>
        <v>45978</v>
      </c>
      <c r="B326" s="24">
        <f>returns_pnl[[#This Row],[portfolio_simple_return]]</f>
        <v>-1.8821989000000001E-2</v>
      </c>
      <c r="C326" s="4">
        <f t="shared" si="101"/>
        <v>3.0469319908814054E-4</v>
      </c>
      <c r="D326" s="17">
        <f t="shared" si="98"/>
        <v>1.7455463302019244E-2</v>
      </c>
      <c r="E326" s="17">
        <f t="shared" si="99"/>
        <v>0.27709688949934358</v>
      </c>
      <c r="F326" s="25">
        <f>Rolling_Vol!D326</f>
        <v>0.26324064949168902</v>
      </c>
      <c r="Q326" s="7">
        <v>45978</v>
      </c>
      <c r="R326" s="25">
        <v>-2.5485191000000001E-2</v>
      </c>
      <c r="S326" s="17">
        <v>5.5480899999999997E-4</v>
      </c>
      <c r="T326" s="17">
        <v>-4.4599361999999997E-2</v>
      </c>
      <c r="U326" s="17">
        <v>-3.4917289999999998E-3</v>
      </c>
      <c r="V326" s="17">
        <v>-3.4702139999999999E-2</v>
      </c>
      <c r="W326" s="17">
        <v>-1.293861E-2</v>
      </c>
      <c r="X326" s="32"/>
      <c r="Y326" s="33">
        <f t="shared" si="102"/>
        <v>2.2564554530091199E-3</v>
      </c>
      <c r="Z326" s="33">
        <f t="shared" si="103"/>
        <v>5.5243795788485523E-4</v>
      </c>
      <c r="AA326" s="33">
        <f t="shared" si="104"/>
        <v>1.3247868345443316E-4</v>
      </c>
      <c r="AB326" s="33">
        <f t="shared" si="105"/>
        <v>2.2930911771678952E-4</v>
      </c>
      <c r="AC326" s="33">
        <f t="shared" si="106"/>
        <v>6.7676153883899004E-4</v>
      </c>
      <c r="AD326" s="33">
        <f t="shared" si="107"/>
        <v>4.2128604021780701E-6</v>
      </c>
      <c r="AE326" s="33">
        <f t="shared" si="108"/>
        <v>6.7519145332077882E-4</v>
      </c>
      <c r="AF326" s="33">
        <f t="shared" si="109"/>
        <v>3.7413924420958892E-5</v>
      </c>
      <c r="AG326" s="33">
        <f t="shared" si="110"/>
        <v>-9.5472081027420718E-6</v>
      </c>
      <c r="AH326" s="33">
        <f t="shared" si="111"/>
        <v>4.5590677834893978E-4</v>
      </c>
      <c r="AI326" s="33">
        <f t="shared" si="112"/>
        <v>-4.7011583595545209E-5</v>
      </c>
      <c r="AJ326" s="33">
        <f t="shared" si="113"/>
        <v>2.4285123133480823E-4</v>
      </c>
      <c r="AK326" s="33">
        <f t="shared" si="114"/>
        <v>-1.9501742853678051E-5</v>
      </c>
      <c r="AL326" s="33">
        <f t="shared" si="115"/>
        <v>8.7314482714533314E-5</v>
      </c>
      <c r="AM326" s="33">
        <f t="shared" si="116"/>
        <v>8.9133468038144132E-5</v>
      </c>
      <c r="AN326" s="33">
        <f t="shared" si="117"/>
        <v>4.9594793794973768E-4</v>
      </c>
      <c r="AO326" s="33">
        <f t="shared" si="118"/>
        <v>3.9120260885659496E-5</v>
      </c>
      <c r="AP326" s="33">
        <f t="shared" si="119"/>
        <v>1.4642480770043806E-5</v>
      </c>
      <c r="AQ326" s="33">
        <f t="shared" si="120"/>
        <v>1.0234886339762434E-3</v>
      </c>
      <c r="AR326" s="33">
        <f t="shared" si="121"/>
        <v>-5.1075668318277721E-5</v>
      </c>
      <c r="AS326" s="55">
        <f>$G$2*AS325+(1-$G$2)*W325*W325</f>
        <v>1.120150533384145E-4</v>
      </c>
      <c r="AT326" s="105"/>
      <c r="AU326" s="7">
        <v>45978</v>
      </c>
      <c r="AV326" s="4">
        <f>CovMatrix!$M$4^2*Y326
+CovMatrix!$M$5^2*AE326
+CovMatrix!$M$6^2*AJ326
+CovMatrix!$M$7^2*AN326
+CovMatrix!$M$8^2*AQ326
+CovMatrix!$M$9^2*AS326
+2*CovMatrix!$M$4*CovMatrix!$M$5*Z326
+2*CovMatrix!$M$4*CovMatrix!$M$6*AA326
+2*CovMatrix!$M$4*CovMatrix!$M$7*AB326
+2*CovMatrix!$M$4*CovMatrix!$M$8*AC326
+2*CovMatrix!$M$4*CovMatrix!$M$9*AD326
+2*CovMatrix!$M$5*CovMatrix!$M$6*AF326
+2*CovMatrix!$M$5*CovMatrix!$M$7*AG326
+2*CovMatrix!$M$5*CovMatrix!$M$8*AH326
+2*CovMatrix!$M$5*CovMatrix!$M$9*AI326
+2*CovMatrix!$M$6*CovMatrix!$M$7*AK326
+2*CovMatrix!$M$6*CovMatrix!$M$8*AL326
+2*CovMatrix!$M$6*CovMatrix!$M$9*AM326
+2*CovMatrix!$M$7*CovMatrix!$M$8*AO326
+2*CovMatrix!$M$7*CovMatrix!$M$9*AP326
+2*CovMatrix!$M$8*CovMatrix!$M$9*AR326</f>
        <v>4.5668788273481688E-4</v>
      </c>
      <c r="AW326" s="17">
        <f t="shared" si="100"/>
        <v>2.1370256964641694E-2</v>
      </c>
      <c r="AX326" s="18">
        <f>Param_VaR!$B$7*EWMA!AW326*returns_pnl[[#This Row],[port_mv]]</f>
        <v>7699.5949866968595</v>
      </c>
      <c r="AY326" s="18">
        <f>returns_pnl[[#This Row],[daily_pnl_usd]]</f>
        <v>-2970.99</v>
      </c>
    </row>
    <row r="327" spans="1:51" x14ac:dyDescent="0.35">
      <c r="A327" s="7">
        <f>returns_pnl[[#This Row],[price_date]]</f>
        <v>45979</v>
      </c>
      <c r="B327" s="24">
        <f>returns_pnl[[#This Row],[portfolio_simple_return]]</f>
        <v>-1.9058177999999999E-2</v>
      </c>
      <c r="C327" s="4">
        <f t="shared" si="101"/>
        <v>3.0766764333781934E-4</v>
      </c>
      <c r="D327" s="17">
        <f t="shared" si="98"/>
        <v>1.7540457329779612E-2</v>
      </c>
      <c r="E327" s="17">
        <f t="shared" si="99"/>
        <v>0.27844612786162154</v>
      </c>
      <c r="F327" s="25">
        <f>Rolling_Vol!D327</f>
        <v>0.2659900207297286</v>
      </c>
      <c r="Q327" s="7">
        <v>45979</v>
      </c>
      <c r="R327" s="25">
        <v>-4.2532845999999999E-2</v>
      </c>
      <c r="S327" s="17">
        <v>-6.2746240000000003E-3</v>
      </c>
      <c r="T327" s="17">
        <v>-1.728938E-3</v>
      </c>
      <c r="U327" s="17">
        <v>8.1726530000000002E-3</v>
      </c>
      <c r="V327" s="17">
        <v>-5.7159976000000001E-2</v>
      </c>
      <c r="W327" s="17">
        <v>-1.4029164E-2</v>
      </c>
      <c r="X327" s="32"/>
      <c r="Y327" s="33">
        <f t="shared" si="102"/>
        <v>2.1600378234469617E-3</v>
      </c>
      <c r="Z327" s="33">
        <f t="shared" si="103"/>
        <v>5.1844331561175271E-4</v>
      </c>
      <c r="AA327" s="33">
        <f t="shared" si="104"/>
        <v>1.9272735799005574E-4</v>
      </c>
      <c r="AB327" s="33">
        <f t="shared" si="105"/>
        <v>2.2088981348289649E-4</v>
      </c>
      <c r="AC327" s="33">
        <f t="shared" si="106"/>
        <v>6.8921928646917502E-4</v>
      </c>
      <c r="AD327" s="33">
        <f t="shared" si="107"/>
        <v>2.3744665605518003E-5</v>
      </c>
      <c r="AE327" s="33">
        <f t="shared" si="108"/>
        <v>6.3469843490312084E-4</v>
      </c>
      <c r="AF327" s="33">
        <f t="shared" si="109"/>
        <v>3.368444130978987E-5</v>
      </c>
      <c r="AG327" s="33">
        <f t="shared" si="110"/>
        <v>-9.0906101770632079E-6</v>
      </c>
      <c r="AH327" s="33">
        <f t="shared" si="111"/>
        <v>4.2739718807252775E-4</v>
      </c>
      <c r="AI327" s="33">
        <f t="shared" si="112"/>
        <v>-4.4621596016341897E-5</v>
      </c>
      <c r="AJ327" s="33">
        <f t="shared" si="113"/>
        <v>3.4762634290314248E-4</v>
      </c>
      <c r="AK327" s="33">
        <f t="shared" si="114"/>
        <v>-8.9879051418434795E-6</v>
      </c>
      <c r="AL327" s="33">
        <f t="shared" si="115"/>
        <v>1.7493721199374218E-4</v>
      </c>
      <c r="AM327" s="33">
        <f t="shared" si="116"/>
        <v>1.184086850258647E-4</v>
      </c>
      <c r="AN327" s="33">
        <f t="shared" si="117"/>
        <v>4.6692259195731985E-4</v>
      </c>
      <c r="AO327" s="33">
        <f t="shared" si="118"/>
        <v>4.4043273348523529E-5</v>
      </c>
      <c r="AP327" s="33">
        <f t="shared" si="119"/>
        <v>1.647461910924258E-5</v>
      </c>
      <c r="AQ327" s="33">
        <f t="shared" si="120"/>
        <v>1.0343336271724447E-3</v>
      </c>
      <c r="AR327" s="33">
        <f t="shared" si="121"/>
        <v>-2.107128088165703E-5</v>
      </c>
      <c r="AS327" s="55">
        <f>$G$2*AS326+(1-$G$2)*W326*W326</f>
        <v>1.1533860786203564E-4</v>
      </c>
      <c r="AT327" s="105"/>
      <c r="AU327" s="7">
        <v>45979</v>
      </c>
      <c r="AV327" s="4">
        <f>CovMatrix!$M$4^2*Y327
+CovMatrix!$M$5^2*AE327
+CovMatrix!$M$6^2*AJ327
+CovMatrix!$M$7^2*AN327
+CovMatrix!$M$8^2*AQ327
+CovMatrix!$M$9^2*AS327
+2*CovMatrix!$M$4*CovMatrix!$M$5*Z327
+2*CovMatrix!$M$4*CovMatrix!$M$6*AA327
+2*CovMatrix!$M$4*CovMatrix!$M$7*AB327
+2*CovMatrix!$M$4*CovMatrix!$M$8*AC327
+2*CovMatrix!$M$4*CovMatrix!$M$9*AD327
+2*CovMatrix!$M$5*CovMatrix!$M$6*AF327
+2*CovMatrix!$M$5*CovMatrix!$M$7*AG327
+2*CovMatrix!$M$5*CovMatrix!$M$8*AH327
+2*CovMatrix!$M$5*CovMatrix!$M$9*AI327
+2*CovMatrix!$M$6*CovMatrix!$M$7*AK327
+2*CovMatrix!$M$6*CovMatrix!$M$8*AL327
+2*CovMatrix!$M$6*CovMatrix!$M$9*AM327
+2*CovMatrix!$M$7*CovMatrix!$M$8*AO327
+2*CovMatrix!$M$7*CovMatrix!$M$9*AP327
+2*CovMatrix!$M$8*CovMatrix!$M$9*AR327</f>
        <v>4.5510183015397585E-4</v>
      </c>
      <c r="AW327" s="17">
        <f t="shared" si="100"/>
        <v>2.1333115809791494E-2</v>
      </c>
      <c r="AX327" s="18">
        <f>Param_VaR!$B$7*EWMA!AW327*returns_pnl[[#This Row],[port_mv]]</f>
        <v>7539.7279973332888</v>
      </c>
      <c r="AY327" s="18">
        <f>returns_pnl[[#This Row],[daily_pnl_usd]]</f>
        <v>-2951.65</v>
      </c>
    </row>
    <row r="328" spans="1:51" x14ac:dyDescent="0.35">
      <c r="A328" s="7">
        <f>returns_pnl[[#This Row],[price_date]]</f>
        <v>45980</v>
      </c>
      <c r="B328" s="24">
        <f>returns_pnl[[#This Row],[portfolio_simple_return]]</f>
        <v>1.4899280000000001E-2</v>
      </c>
      <c r="C328" s="4">
        <f t="shared" si="101"/>
        <v>3.1100043365833127E-4</v>
      </c>
      <c r="D328" s="17">
        <f t="shared" si="98"/>
        <v>1.7635204383798089E-2</v>
      </c>
      <c r="E328" s="17">
        <f t="shared" si="99"/>
        <v>0.27995019071595484</v>
      </c>
      <c r="F328" s="25">
        <f>Rolling_Vol!D328</f>
        <v>0.26505828781266666</v>
      </c>
      <c r="Q328" s="7">
        <v>45980</v>
      </c>
      <c r="R328" s="25">
        <v>-2.9267445E-2</v>
      </c>
      <c r="S328" s="17">
        <v>4.0881056999999998E-2</v>
      </c>
      <c r="T328" s="17">
        <v>1.1683203E-2</v>
      </c>
      <c r="U328" s="17">
        <v>1.8979660999999998E-2</v>
      </c>
      <c r="V328" s="17">
        <v>3.3553634999999998E-2</v>
      </c>
      <c r="W328" s="17">
        <v>9.1537460000000008E-3</v>
      </c>
      <c r="X328" s="32"/>
      <c r="Y328" s="33">
        <f t="shared" si="102"/>
        <v>2.138978133371727E-3</v>
      </c>
      <c r="Z328" s="33">
        <f t="shared" si="103"/>
        <v>5.0334937365304182E-4</v>
      </c>
      <c r="AA328" s="33">
        <f t="shared" si="104"/>
        <v>1.8557591573250526E-4</v>
      </c>
      <c r="AB328" s="33">
        <f t="shared" si="105"/>
        <v>1.8678005318629637E-4</v>
      </c>
      <c r="AC328" s="33">
        <f t="shared" si="106"/>
        <v>7.9373671667532636E-4</v>
      </c>
      <c r="AD328" s="33">
        <f t="shared" si="107"/>
        <v>5.8122001984431598E-5</v>
      </c>
      <c r="AE328" s="33">
        <f t="shared" si="108"/>
        <v>5.9897878318941622E-4</v>
      </c>
      <c r="AF328" s="33">
        <f t="shared" si="109"/>
        <v>3.2314280983361201E-5</v>
      </c>
      <c r="AG328" s="33">
        <f t="shared" si="110"/>
        <v>-1.1621993045887738E-5</v>
      </c>
      <c r="AH328" s="33">
        <f t="shared" si="111"/>
        <v>4.2327279822311752E-4</v>
      </c>
      <c r="AI328" s="33">
        <f t="shared" si="112"/>
        <v>-3.6662636507301221E-5</v>
      </c>
      <c r="AJ328" s="33">
        <f t="shared" si="113"/>
        <v>3.2694811592542456E-4</v>
      </c>
      <c r="AK328" s="33">
        <f t="shared" si="114"/>
        <v>-9.2964314532837113E-6</v>
      </c>
      <c r="AL328" s="33">
        <f t="shared" si="115"/>
        <v>1.7037054254924691E-4</v>
      </c>
      <c r="AM328" s="33">
        <f t="shared" si="116"/>
        <v>1.1275949720918273E-4</v>
      </c>
      <c r="AN328" s="33">
        <f t="shared" si="117"/>
        <v>4.429147718633852E-4</v>
      </c>
      <c r="AO328" s="33">
        <f t="shared" si="118"/>
        <v>1.3371757987432404E-5</v>
      </c>
      <c r="AP328" s="33">
        <f t="shared" si="119"/>
        <v>8.6068126075624976E-6</v>
      </c>
      <c r="AQ328" s="33">
        <f t="shared" si="120"/>
        <v>1.1683093809213326E-3</v>
      </c>
      <c r="AR328" s="33">
        <f t="shared" si="121"/>
        <v>2.8307396623646278E-5</v>
      </c>
      <c r="AS328" s="55">
        <f>$G$2*AS327+(1-$G$2)*W327*W327</f>
        <v>1.2022733794264727E-4</v>
      </c>
      <c r="AT328" s="105"/>
      <c r="AU328" s="7">
        <v>45980</v>
      </c>
      <c r="AV328" s="4">
        <f>CovMatrix!$M$4^2*Y328
+CovMatrix!$M$5^2*AE328
+CovMatrix!$M$6^2*AJ328
+CovMatrix!$M$7^2*AN328
+CovMatrix!$M$8^2*AQ328
+CovMatrix!$M$9^2*AS328
+2*CovMatrix!$M$4*CovMatrix!$M$5*Z328
+2*CovMatrix!$M$4*CovMatrix!$M$6*AA328
+2*CovMatrix!$M$4*CovMatrix!$M$7*AB328
+2*CovMatrix!$M$4*CovMatrix!$M$8*AC328
+2*CovMatrix!$M$4*CovMatrix!$M$9*AD328
+2*CovMatrix!$M$5*CovMatrix!$M$6*AF328
+2*CovMatrix!$M$5*CovMatrix!$M$7*AG328
+2*CovMatrix!$M$5*CovMatrix!$M$8*AH328
+2*CovMatrix!$M$5*CovMatrix!$M$9*AI328
+2*CovMatrix!$M$6*CovMatrix!$M$7*AK328
+2*CovMatrix!$M$6*CovMatrix!$M$8*AL328
+2*CovMatrix!$M$6*CovMatrix!$M$9*AM328
+2*CovMatrix!$M$7*CovMatrix!$M$8*AO328
+2*CovMatrix!$M$7*CovMatrix!$M$9*AP328
+2*CovMatrix!$M$8*CovMatrix!$M$9*AR328</f>
        <v>4.6918901946063423E-4</v>
      </c>
      <c r="AW328" s="17">
        <f t="shared" si="100"/>
        <v>2.1660771441955485E-2</v>
      </c>
      <c r="AX328" s="18">
        <f>Param_VaR!$B$7*EWMA!AW328*returns_pnl[[#This Row],[port_mv]]</f>
        <v>7769.5926845749818</v>
      </c>
      <c r="AY328" s="18">
        <f>returns_pnl[[#This Row],[daily_pnl_usd]]</f>
        <v>2263.56</v>
      </c>
    </row>
    <row r="329" spans="1:51" x14ac:dyDescent="0.35">
      <c r="A329" s="7">
        <f>returns_pnl[[#This Row],[price_date]]</f>
        <v>45981</v>
      </c>
      <c r="B329" s="24">
        <f>returns_pnl[[#This Row],[portfolio_simple_return]]</f>
        <v>-2.9166207999999999E-2</v>
      </c>
      <c r="C329" s="4">
        <f t="shared" si="101"/>
        <v>3.056597203099354E-4</v>
      </c>
      <c r="D329" s="17">
        <f t="shared" si="98"/>
        <v>1.7483126731507023E-2</v>
      </c>
      <c r="E329" s="17">
        <f t="shared" si="99"/>
        <v>0.27753603282835859</v>
      </c>
      <c r="F329" s="25">
        <f>Rolling_Vol!D329</f>
        <v>0.27294490571031921</v>
      </c>
      <c r="Q329" s="7">
        <v>45981</v>
      </c>
      <c r="R329" s="25">
        <v>-7.8416462000000006E-2</v>
      </c>
      <c r="S329" s="17">
        <v>-2.1443485000000002E-2</v>
      </c>
      <c r="T329" s="17">
        <v>-2.4373260000000001E-3</v>
      </c>
      <c r="U329" s="17">
        <v>-6.0118139999999999E-3</v>
      </c>
      <c r="V329" s="17">
        <v>-5.7058534000000001E-2</v>
      </c>
      <c r="W329" s="17">
        <v>-1.0798470000000001E-3</v>
      </c>
      <c r="X329" s="32"/>
      <c r="Y329" s="33">
        <f t="shared" si="102"/>
        <v>2.0620344455791052E-3</v>
      </c>
      <c r="Z329" s="33">
        <f t="shared" si="103"/>
        <v>4.0135936599649733E-4</v>
      </c>
      <c r="AA329" s="33">
        <f t="shared" si="104"/>
        <v>1.5392511071497483E-4</v>
      </c>
      <c r="AB329" s="33">
        <f t="shared" si="105"/>
        <v>1.4224407892894986E-4</v>
      </c>
      <c r="AC329" s="33">
        <f t="shared" si="106"/>
        <v>6.8719076366005214E-4</v>
      </c>
      <c r="AD329" s="33">
        <f t="shared" si="107"/>
        <v>3.8560276409427482E-5</v>
      </c>
      <c r="AE329" s="33">
        <f t="shared" si="108"/>
        <v>6.6331570548428627E-4</v>
      </c>
      <c r="AF329" s="33">
        <f t="shared" si="109"/>
        <v>5.9032725391493814E-5</v>
      </c>
      <c r="AG329" s="33">
        <f t="shared" si="110"/>
        <v>3.5629842727766186E-5</v>
      </c>
      <c r="AH329" s="33">
        <f t="shared" si="111"/>
        <v>4.8017891422926222E-4</v>
      </c>
      <c r="AI329" s="33">
        <f t="shared" si="112"/>
        <v>-1.2009989597491801E-5</v>
      </c>
      <c r="AJ329" s="33">
        <f t="shared" si="113"/>
        <v>3.1552106291025164E-4</v>
      </c>
      <c r="AK329" s="33">
        <f t="shared" si="114"/>
        <v>4.5659483739643019E-6</v>
      </c>
      <c r="AL329" s="33">
        <f t="shared" si="115"/>
        <v>1.836691457418664E-4</v>
      </c>
      <c r="AM329" s="33">
        <f t="shared" si="116"/>
        <v>1.1241063174033805E-4</v>
      </c>
      <c r="AN329" s="33">
        <f t="shared" si="117"/>
        <v>4.3795353745207729E-4</v>
      </c>
      <c r="AO329" s="33">
        <f t="shared" si="118"/>
        <v>5.077964956525059E-5</v>
      </c>
      <c r="AP329" s="33">
        <f t="shared" si="119"/>
        <v>1.8514503608715117E-5</v>
      </c>
      <c r="AQ329" s="33">
        <f t="shared" si="120"/>
        <v>1.1657616033688462E-3</v>
      </c>
      <c r="AR329" s="33">
        <f t="shared" si="121"/>
        <v>4.5037439956230121E-5</v>
      </c>
      <c r="AS329" s="55">
        <f>$G$2*AS328+(1-$G$2)*W328*W328</f>
        <v>1.1804116161603939E-4</v>
      </c>
      <c r="AT329" s="105"/>
      <c r="AU329" s="7">
        <v>45981</v>
      </c>
      <c r="AV329" s="4">
        <f>CovMatrix!$M$4^2*Y329
+CovMatrix!$M$5^2*AE329
+CovMatrix!$M$6^2*AJ329
+CovMatrix!$M$7^2*AN329
+CovMatrix!$M$8^2*AQ329
+CovMatrix!$M$9^2*AS329
+2*CovMatrix!$M$4*CovMatrix!$M$5*Z329
+2*CovMatrix!$M$4*CovMatrix!$M$6*AA329
+2*CovMatrix!$M$4*CovMatrix!$M$7*AB329
+2*CovMatrix!$M$4*CovMatrix!$M$8*AC329
+2*CovMatrix!$M$4*CovMatrix!$M$9*AD329
+2*CovMatrix!$M$5*CovMatrix!$M$6*AF329
+2*CovMatrix!$M$5*CovMatrix!$M$7*AG329
+2*CovMatrix!$M$5*CovMatrix!$M$8*AH329
+2*CovMatrix!$M$5*CovMatrix!$M$9*AI329
+2*CovMatrix!$M$6*CovMatrix!$M$7*AK329
+2*CovMatrix!$M$6*CovMatrix!$M$8*AL329
+2*CovMatrix!$M$6*CovMatrix!$M$9*AM329
+2*CovMatrix!$M$7*CovMatrix!$M$8*AO329
+2*CovMatrix!$M$7*CovMatrix!$M$9*AP329
+2*CovMatrix!$M$8*CovMatrix!$M$9*AR329</f>
        <v>4.4935287007526729E-4</v>
      </c>
      <c r="AW329" s="17">
        <f t="shared" si="100"/>
        <v>2.1197944949340426E-2</v>
      </c>
      <c r="AX329" s="18">
        <f>Param_VaR!$B$7*EWMA!AW329*returns_pnl[[#This Row],[port_mv]]</f>
        <v>7381.8119302626237</v>
      </c>
      <c r="AY329" s="18">
        <f>returns_pnl[[#This Row],[daily_pnl_usd]]</f>
        <v>-4497.07</v>
      </c>
    </row>
    <row r="330" spans="1:51" x14ac:dyDescent="0.35">
      <c r="A330" s="7">
        <f>returns_pnl[[#This Row],[price_date]]</f>
        <v>45982</v>
      </c>
      <c r="B330" s="24">
        <f>returns_pnl[[#This Row],[portfolio_simple_return]]</f>
        <v>2.5081069999999999E-3</v>
      </c>
      <c r="C330" s="4">
        <f t="shared" si="101"/>
        <v>3.3836019843729514E-4</v>
      </c>
      <c r="D330" s="17">
        <f t="shared" si="98"/>
        <v>1.8394569808432463E-2</v>
      </c>
      <c r="E330" s="17">
        <f t="shared" si="99"/>
        <v>0.29200474312277597</v>
      </c>
      <c r="F330" s="25">
        <f>Rolling_Vol!D330</f>
        <v>0.27160924388119401</v>
      </c>
      <c r="Q330" s="7">
        <v>45982</v>
      </c>
      <c r="R330" s="25">
        <v>-1.0872731E-2</v>
      </c>
      <c r="S330" s="17">
        <v>-1.9087711E-2</v>
      </c>
      <c r="T330" s="17">
        <v>2.6439791000000001E-2</v>
      </c>
      <c r="U330" s="17">
        <v>1.5729087999999999E-2</v>
      </c>
      <c r="V330" s="17">
        <v>1.0041731999999999E-2</v>
      </c>
      <c r="W330" s="17">
        <v>1.3003058E-2</v>
      </c>
      <c r="X330" s="32"/>
      <c r="Y330" s="33">
        <f t="shared" si="102"/>
        <v>2.3072608696002059E-3</v>
      </c>
      <c r="Z330" s="33">
        <f t="shared" si="103"/>
        <v>4.7816913763571177E-4</v>
      </c>
      <c r="AA330" s="33">
        <f t="shared" si="104"/>
        <v>1.5615719297171307E-4</v>
      </c>
      <c r="AB330" s="33">
        <f t="shared" si="105"/>
        <v>1.6199494523813697E-4</v>
      </c>
      <c r="AC330" s="33">
        <f t="shared" si="106"/>
        <v>9.1441901963165164E-4</v>
      </c>
      <c r="AD330" s="33">
        <f t="shared" si="107"/>
        <v>4.1327326699340682E-5</v>
      </c>
      <c r="AE330" s="33">
        <f t="shared" si="108"/>
        <v>6.5110614609194262E-4</v>
      </c>
      <c r="AF330" s="33">
        <f t="shared" si="109"/>
        <v>5.8626647679270788E-5</v>
      </c>
      <c r="AG330" s="33">
        <f t="shared" si="110"/>
        <v>4.1226906764007618E-5</v>
      </c>
      <c r="AH330" s="33">
        <f t="shared" si="111"/>
        <v>5.2478020845256595E-4</v>
      </c>
      <c r="AI330" s="33">
        <f t="shared" si="112"/>
        <v>-9.9000492448345913E-6</v>
      </c>
      <c r="AJ330" s="33">
        <f t="shared" si="113"/>
        <v>2.9694623261745305E-4</v>
      </c>
      <c r="AK330" s="33">
        <f t="shared" si="114"/>
        <v>5.1711565056882844E-6</v>
      </c>
      <c r="AL330" s="33">
        <f t="shared" si="115"/>
        <v>1.8099321190375944E-4</v>
      </c>
      <c r="AM330" s="33">
        <f t="shared" si="116"/>
        <v>1.0582391018606509E-4</v>
      </c>
      <c r="AN330" s="33">
        <f t="shared" si="117"/>
        <v>4.1384483965918839E-4</v>
      </c>
      <c r="AO330" s="33">
        <f t="shared" si="118"/>
        <v>6.8314388202576134E-5</v>
      </c>
      <c r="AP330" s="33">
        <f t="shared" si="119"/>
        <v>1.779314375093969E-5</v>
      </c>
      <c r="AQ330" s="33">
        <f t="shared" si="120"/>
        <v>1.2911564853004651E-3</v>
      </c>
      <c r="AR330" s="33">
        <f t="shared" si="121"/>
        <v>4.6032062764714198E-5</v>
      </c>
      <c r="AS330" s="55">
        <f>$G$2*AS329+(1-$G$2)*W329*W329</f>
        <v>1.1102865609168156E-4</v>
      </c>
      <c r="AT330" s="105"/>
      <c r="AU330" s="7">
        <v>45982</v>
      </c>
      <c r="AV330" s="4">
        <f>CovMatrix!$M$4^2*Y330
+CovMatrix!$M$5^2*AE330
+CovMatrix!$M$6^2*AJ330
+CovMatrix!$M$7^2*AN330
+CovMatrix!$M$8^2*AQ330
+CovMatrix!$M$9^2*AS330
+2*CovMatrix!$M$4*CovMatrix!$M$5*Z330
+2*CovMatrix!$M$4*CovMatrix!$M$6*AA330
+2*CovMatrix!$M$4*CovMatrix!$M$7*AB330
+2*CovMatrix!$M$4*CovMatrix!$M$8*AC330
+2*CovMatrix!$M$4*CovMatrix!$M$9*AD330
+2*CovMatrix!$M$5*CovMatrix!$M$6*AF330
+2*CovMatrix!$M$5*CovMatrix!$M$7*AG330
+2*CovMatrix!$M$5*CovMatrix!$M$8*AH330
+2*CovMatrix!$M$5*CovMatrix!$M$9*AI330
+2*CovMatrix!$M$6*CovMatrix!$M$7*AK330
+2*CovMatrix!$M$6*CovMatrix!$M$8*AL330
+2*CovMatrix!$M$6*CovMatrix!$M$9*AM330
+2*CovMatrix!$M$7*CovMatrix!$M$8*AO330
+2*CovMatrix!$M$7*CovMatrix!$M$9*AP330
+2*CovMatrix!$M$8*CovMatrix!$M$9*AR330</f>
        <v>5.1429211169048506E-4</v>
      </c>
      <c r="AW330" s="17">
        <f t="shared" si="100"/>
        <v>2.2678009429632159E-2</v>
      </c>
      <c r="AX330" s="18">
        <f>Param_VaR!$B$7*EWMA!AW330*returns_pnl[[#This Row],[port_mv]]</f>
        <v>7917.0254494379778</v>
      </c>
      <c r="AY330" s="18">
        <f>returns_pnl[[#This Row],[daily_pnl_usd]]</f>
        <v>375.44</v>
      </c>
    </row>
    <row r="331" spans="1:51" x14ac:dyDescent="0.35">
      <c r="A331" s="7">
        <f>returns_pnl[[#This Row],[price_date]]</f>
        <v>45985</v>
      </c>
      <c r="B331" s="24">
        <f>returns_pnl[[#This Row],[portfolio_simple_return]]</f>
        <v>5.2354945999999999E-2</v>
      </c>
      <c r="C331" s="4">
        <f t="shared" si="101"/>
        <v>3.1843602257446434E-4</v>
      </c>
      <c r="D331" s="17">
        <f t="shared" si="98"/>
        <v>1.7844775778206472E-2</v>
      </c>
      <c r="E331" s="17">
        <f t="shared" si="99"/>
        <v>0.28327703346506056</v>
      </c>
      <c r="F331" s="25">
        <f>Rolling_Vol!D331</f>
        <v>0.27671804479145318</v>
      </c>
      <c r="Q331" s="7">
        <v>45985</v>
      </c>
      <c r="R331" s="25">
        <v>5.5304739999999998E-2</v>
      </c>
      <c r="S331" s="17">
        <v>0.11099353300000001</v>
      </c>
      <c r="T331" s="17">
        <v>8.6145820000000008E-3</v>
      </c>
      <c r="U331" s="17">
        <v>9.8707180000000005E-3</v>
      </c>
      <c r="V331" s="17">
        <v>8.1859264000000001E-2</v>
      </c>
      <c r="W331" s="17">
        <v>4.0246359999999998E-3</v>
      </c>
      <c r="X331" s="32"/>
      <c r="Y331" s="33">
        <f t="shared" si="102"/>
        <v>2.1759181941880951E-3</v>
      </c>
      <c r="Z331" s="33">
        <f t="shared" si="103"/>
        <v>4.6193112220409348E-4</v>
      </c>
      <c r="AA331" s="33">
        <f t="shared" si="104"/>
        <v>1.29539397279057E-4</v>
      </c>
      <c r="AB331" s="33">
        <f t="shared" si="105"/>
        <v>1.4201415996188904E-4</v>
      </c>
      <c r="AC331" s="33">
        <f t="shared" si="106"/>
        <v>8.5300301540514707E-4</v>
      </c>
      <c r="AD331" s="33">
        <f t="shared" si="107"/>
        <v>3.0364961988696346E-5</v>
      </c>
      <c r="AE331" s="33">
        <f t="shared" si="108"/>
        <v>6.3390021999959727E-4</v>
      </c>
      <c r="AF331" s="33">
        <f t="shared" si="109"/>
        <v>2.4828543448010446E-5</v>
      </c>
      <c r="AG331" s="33">
        <f t="shared" si="110"/>
        <v>2.0739355195913059E-5</v>
      </c>
      <c r="AH331" s="33">
        <f t="shared" si="111"/>
        <v>4.8179297524408485E-4</v>
      </c>
      <c r="AI331" s="33">
        <f t="shared" si="112"/>
        <v>-2.4197963083358809E-5</v>
      </c>
      <c r="AJ331" s="33">
        <f t="shared" si="113"/>
        <v>3.2107321154782674E-4</v>
      </c>
      <c r="AK331" s="33">
        <f t="shared" si="114"/>
        <v>2.9813315075783491E-5</v>
      </c>
      <c r="AL331" s="33">
        <f t="shared" si="115"/>
        <v>1.8606369691101461E-4</v>
      </c>
      <c r="AM331" s="33">
        <f t="shared" si="116"/>
        <v>1.2010236372775387E-4</v>
      </c>
      <c r="AN331" s="33">
        <f t="shared" si="117"/>
        <v>4.0385840183834173E-4</v>
      </c>
      <c r="AO331" s="33">
        <f t="shared" si="118"/>
        <v>7.3692362088446532E-5</v>
      </c>
      <c r="AP331" s="33">
        <f t="shared" si="119"/>
        <v>2.8997129738949558E-5</v>
      </c>
      <c r="AQ331" s="33">
        <f t="shared" si="120"/>
        <v>1.2197372790760266E-3</v>
      </c>
      <c r="AR331" s="33">
        <f t="shared" si="121"/>
        <v>5.1104532415818712E-5</v>
      </c>
      <c r="AS331" s="55">
        <f>$G$2*AS330+(1-$G$2)*W330*W330</f>
        <v>1.1451170776726251E-4</v>
      </c>
      <c r="AT331" s="105"/>
      <c r="AU331" s="7">
        <v>45985</v>
      </c>
      <c r="AV331" s="4">
        <f>CovMatrix!$M$4^2*Y331
+CovMatrix!$M$5^2*AE331
+CovMatrix!$M$6^2*AJ331
+CovMatrix!$M$7^2*AN331
+CovMatrix!$M$8^2*AQ331
+CovMatrix!$M$9^2*AS331
+2*CovMatrix!$M$4*CovMatrix!$M$5*Z331
+2*CovMatrix!$M$4*CovMatrix!$M$6*AA331
+2*CovMatrix!$M$4*CovMatrix!$M$7*AB331
+2*CovMatrix!$M$4*CovMatrix!$M$8*AC331
+2*CovMatrix!$M$4*CovMatrix!$M$9*AD331
+2*CovMatrix!$M$5*CovMatrix!$M$6*AF331
+2*CovMatrix!$M$5*CovMatrix!$M$7*AG331
+2*CovMatrix!$M$5*CovMatrix!$M$8*AH331
+2*CovMatrix!$M$5*CovMatrix!$M$9*AI331
+2*CovMatrix!$M$6*CovMatrix!$M$7*AK331
+2*CovMatrix!$M$6*CovMatrix!$M$8*AL331
+2*CovMatrix!$M$6*CovMatrix!$M$9*AM331
+2*CovMatrix!$M$7*CovMatrix!$M$8*AO331
+2*CovMatrix!$M$7*CovMatrix!$M$9*AP331
+2*CovMatrix!$M$8*CovMatrix!$M$9*AR331</f>
        <v>4.8351826969352012E-4</v>
      </c>
      <c r="AW331" s="17">
        <f t="shared" si="100"/>
        <v>2.1989048858318545E-2</v>
      </c>
      <c r="AX331" s="18">
        <f>Param_VaR!$B$7*EWMA!AW331*returns_pnl[[#This Row],[port_mv]]</f>
        <v>8078.4083158910917</v>
      </c>
      <c r="AY331" s="18">
        <f>returns_pnl[[#This Row],[daily_pnl_usd]]</f>
        <v>7856.7</v>
      </c>
    </row>
    <row r="332" spans="1:51" x14ac:dyDescent="0.35">
      <c r="A332" s="7">
        <f>returns_pnl[[#This Row],[price_date]]</f>
        <v>45986</v>
      </c>
      <c r="B332" s="24">
        <f>returns_pnl[[#This Row],[portfolio_simple_return]]</f>
        <v>7.3112330000000003E-3</v>
      </c>
      <c r="C332" s="4">
        <f t="shared" si="101"/>
        <v>4.6379228345977159E-4</v>
      </c>
      <c r="D332" s="17">
        <f t="shared" si="98"/>
        <v>2.1535837189665313E-2</v>
      </c>
      <c r="E332" s="17">
        <f t="shared" si="99"/>
        <v>0.34187081687658344</v>
      </c>
      <c r="F332" s="25">
        <f>Rolling_Vol!D332</f>
        <v>0.27683207872195292</v>
      </c>
      <c r="Q332" s="7">
        <v>45986</v>
      </c>
      <c r="R332" s="25">
        <v>-4.1478726E-2</v>
      </c>
      <c r="S332" s="17">
        <v>1.8705683000000001E-2</v>
      </c>
      <c r="T332" s="17">
        <v>1.8852022E-2</v>
      </c>
      <c r="U332" s="17">
        <v>3.7172011999999997E-2</v>
      </c>
      <c r="V332" s="17">
        <v>-4.2964550000000002E-3</v>
      </c>
      <c r="W332" s="17">
        <v>1.5882173999999999E-2</v>
      </c>
      <c r="X332" s="32"/>
      <c r="Y332" s="33">
        <f t="shared" si="102"/>
        <v>2.228879958524865E-3</v>
      </c>
      <c r="Z332" s="33">
        <f t="shared" si="103"/>
        <v>8.0252336392663338E-4</v>
      </c>
      <c r="AA332" s="33">
        <f t="shared" si="104"/>
        <v>1.5035266650543439E-4</v>
      </c>
      <c r="AB332" s="33">
        <f t="shared" si="105"/>
        <v>1.6624715992037494E-4</v>
      </c>
      <c r="AC332" s="33">
        <f t="shared" si="106"/>
        <v>1.0734551532075201E-3</v>
      </c>
      <c r="AD332" s="33">
        <f t="shared" si="107"/>
        <v>4.1897951123852972E-5</v>
      </c>
      <c r="AE332" s="33">
        <f t="shared" si="108"/>
        <v>1.3350400688689474E-3</v>
      </c>
      <c r="AF332" s="33">
        <f t="shared" si="109"/>
        <v>8.0708604331022237E-5</v>
      </c>
      <c r="AG332" s="33">
        <f t="shared" si="110"/>
        <v>8.5230145728159976E-5</v>
      </c>
      <c r="AH332" s="33">
        <f t="shared" si="111"/>
        <v>9.9803633193782304E-4</v>
      </c>
      <c r="AI332" s="33">
        <f t="shared" si="112"/>
        <v>4.0564288223820224E-6</v>
      </c>
      <c r="AJ332" s="33">
        <f t="shared" si="113"/>
        <v>3.0626148023704056E-4</v>
      </c>
      <c r="AK332" s="33">
        <f t="shared" si="114"/>
        <v>3.3126442747829048E-5</v>
      </c>
      <c r="AL332" s="33">
        <f t="shared" si="115"/>
        <v>2.1721087562761264E-4</v>
      </c>
      <c r="AM332" s="33">
        <f t="shared" si="116"/>
        <v>1.1497645531461776E-4</v>
      </c>
      <c r="AN332" s="33">
        <f t="shared" si="117"/>
        <v>3.8547276215817266E-4</v>
      </c>
      <c r="AO332" s="33">
        <f t="shared" si="118"/>
        <v>1.1775140300103289E-4</v>
      </c>
      <c r="AP332" s="33">
        <f t="shared" si="119"/>
        <v>2.9640864775131465E-5</v>
      </c>
      <c r="AQ332" s="33">
        <f t="shared" si="120"/>
        <v>1.548609388488767E-3</v>
      </c>
      <c r="AR332" s="33">
        <f t="shared" si="121"/>
        <v>6.7805484920543843E-5</v>
      </c>
      <c r="AS332" s="55">
        <f>$G$2*AS331+(1-$G$2)*W331*W331</f>
        <v>1.0861286699717651E-4</v>
      </c>
      <c r="AT332" s="105"/>
      <c r="AU332" s="7">
        <v>45986</v>
      </c>
      <c r="AV332" s="4">
        <f>CovMatrix!$M$4^2*Y332
+CovMatrix!$M$5^2*AE332
+CovMatrix!$M$6^2*AJ332
+CovMatrix!$M$7^2*AN332
+CovMatrix!$M$8^2*AQ332
+CovMatrix!$M$9^2*AS332
+2*CovMatrix!$M$4*CovMatrix!$M$5*Z332
+2*CovMatrix!$M$4*CovMatrix!$M$6*AA332
+2*CovMatrix!$M$4*CovMatrix!$M$7*AB332
+2*CovMatrix!$M$4*CovMatrix!$M$8*AC332
+2*CovMatrix!$M$4*CovMatrix!$M$9*AD332
+2*CovMatrix!$M$5*CovMatrix!$M$6*AF332
+2*CovMatrix!$M$5*CovMatrix!$M$7*AG332
+2*CovMatrix!$M$5*CovMatrix!$M$8*AH332
+2*CovMatrix!$M$5*CovMatrix!$M$9*AI332
+2*CovMatrix!$M$6*CovMatrix!$M$7*AK332
+2*CovMatrix!$M$6*CovMatrix!$M$8*AL332
+2*CovMatrix!$M$6*CovMatrix!$M$9*AM332
+2*CovMatrix!$M$7*CovMatrix!$M$8*AO332
+2*CovMatrix!$M$7*CovMatrix!$M$9*AP332
+2*CovMatrix!$M$8*CovMatrix!$M$9*AR332</f>
        <v>6.5283258790806945E-4</v>
      </c>
      <c r="AW332" s="17">
        <f t="shared" si="100"/>
        <v>2.5550588797678801E-2</v>
      </c>
      <c r="AX332" s="18">
        <f>Param_VaR!$B$7*EWMA!AW332*returns_pnl[[#This Row],[port_mv]]</f>
        <v>9455.4879550669775</v>
      </c>
      <c r="AY332" s="18">
        <f>returns_pnl[[#This Row],[daily_pnl_usd]]</f>
        <v>1154.6099999999999</v>
      </c>
    </row>
    <row r="333" spans="1:51" x14ac:dyDescent="0.35">
      <c r="A333" s="7">
        <f>returns_pnl[[#This Row],[price_date]]</f>
        <v>45987</v>
      </c>
      <c r="B333" s="24">
        <f>returns_pnl[[#This Row],[portfolio_simple_return]]</f>
        <v>2.2014005999999999E-2</v>
      </c>
      <c r="C333" s="4">
        <f t="shared" si="101"/>
        <v>4.3917199413100264E-4</v>
      </c>
      <c r="D333" s="17">
        <f t="shared" si="98"/>
        <v>2.0956430853821522E-2</v>
      </c>
      <c r="E333" s="17">
        <f t="shared" si="99"/>
        <v>0.33267302644039637</v>
      </c>
      <c r="F333" s="25">
        <f>Rolling_Vol!D333</f>
        <v>0.27891338275681798</v>
      </c>
      <c r="Q333" s="7">
        <v>45987</v>
      </c>
      <c r="R333" s="25">
        <v>3.9344102999999998E-2</v>
      </c>
      <c r="S333" s="17">
        <v>3.2568891000000003E-2</v>
      </c>
      <c r="T333" s="17">
        <v>3.667549E-3</v>
      </c>
      <c r="U333" s="17">
        <v>-5.045318E-3</v>
      </c>
      <c r="V333" s="17">
        <v>5.1420352000000003E-2</v>
      </c>
      <c r="W333" s="17">
        <v>-2.2120590000000002E-3</v>
      </c>
      <c r="X333" s="32"/>
      <c r="Y333" s="33">
        <f t="shared" si="102"/>
        <v>2.1983762436483577E-3</v>
      </c>
      <c r="Z333" s="33">
        <f t="shared" si="103"/>
        <v>7.0781868810304376E-4</v>
      </c>
      <c r="AA333" s="33">
        <f t="shared" si="104"/>
        <v>9.4414035210069975E-5</v>
      </c>
      <c r="AB333" s="33">
        <f t="shared" si="105"/>
        <v>6.3761468288149633E-5</v>
      </c>
      <c r="AC333" s="33">
        <f t="shared" si="106"/>
        <v>1.0197405327980486E-3</v>
      </c>
      <c r="AD333" s="33">
        <f t="shared" si="107"/>
        <v>-1.4226656139768327E-7</v>
      </c>
      <c r="AE333" s="33">
        <f t="shared" si="108"/>
        <v>1.2759318193266E-3</v>
      </c>
      <c r="AF333" s="33">
        <f t="shared" si="109"/>
        <v>9.702448491762248E-5</v>
      </c>
      <c r="AG333" s="33">
        <f t="shared" si="110"/>
        <v>1.2183600936112216E-4</v>
      </c>
      <c r="AH333" s="33">
        <f t="shared" si="111"/>
        <v>9.3333206450632773E-4</v>
      </c>
      <c r="AI333" s="33">
        <f t="shared" si="112"/>
        <v>2.1638257824729636E-5</v>
      </c>
      <c r="AJ333" s="33">
        <f t="shared" si="113"/>
        <v>3.0920971543212718E-4</v>
      </c>
      <c r="AK333" s="33">
        <f t="shared" si="114"/>
        <v>7.3184911463455176E-5</v>
      </c>
      <c r="AL333" s="33">
        <f t="shared" si="115"/>
        <v>1.9931841123903526E-4</v>
      </c>
      <c r="AM333" s="33">
        <f t="shared" si="116"/>
        <v>1.2604253361509038E-4</v>
      </c>
      <c r="AN333" s="33">
        <f t="shared" si="117"/>
        <v>4.4524990499637097E-4</v>
      </c>
      <c r="AO333" s="33">
        <f t="shared" si="118"/>
        <v>1.011038462119233E-4</v>
      </c>
      <c r="AP333" s="33">
        <f t="shared" si="119"/>
        <v>6.3284754639468887E-5</v>
      </c>
      <c r="AQ333" s="33">
        <f t="shared" si="120"/>
        <v>1.4568003967134625E-3</v>
      </c>
      <c r="AR333" s="33">
        <f t="shared" si="121"/>
        <v>5.9642933071721005E-5</v>
      </c>
      <c r="AS333" s="55">
        <f>$G$2*AS332+(1-$G$2)*W332*W332</f>
        <v>1.1723070203532248E-4</v>
      </c>
      <c r="AT333" s="105"/>
      <c r="AU333" s="7">
        <v>45987</v>
      </c>
      <c r="AV333" s="4">
        <f>CovMatrix!$M$4^2*Y333
+CovMatrix!$M$5^2*AE333
+CovMatrix!$M$6^2*AJ333
+CovMatrix!$M$7^2*AN333
+CovMatrix!$M$8^2*AQ333
+CovMatrix!$M$9^2*AS333
+2*CovMatrix!$M$4*CovMatrix!$M$5*Z333
+2*CovMatrix!$M$4*CovMatrix!$M$6*AA333
+2*CovMatrix!$M$4*CovMatrix!$M$7*AB333
+2*CovMatrix!$M$4*CovMatrix!$M$8*AC333
+2*CovMatrix!$M$4*CovMatrix!$M$9*AD333
+2*CovMatrix!$M$5*CovMatrix!$M$6*AF333
+2*CovMatrix!$M$5*CovMatrix!$M$7*AG333
+2*CovMatrix!$M$5*CovMatrix!$M$8*AH333
+2*CovMatrix!$M$5*CovMatrix!$M$9*AI333
+2*CovMatrix!$M$6*CovMatrix!$M$7*AK333
+2*CovMatrix!$M$6*CovMatrix!$M$8*AL333
+2*CovMatrix!$M$6*CovMatrix!$M$9*AM333
+2*CovMatrix!$M$7*CovMatrix!$M$8*AO333
+2*CovMatrix!$M$7*CovMatrix!$M$9*AP333
+2*CovMatrix!$M$8*CovMatrix!$M$9*AR333</f>
        <v>6.1372883640224208E-4</v>
      </c>
      <c r="AW333" s="17">
        <f t="shared" si="100"/>
        <v>2.4773551146378713E-2</v>
      </c>
      <c r="AX333" s="18">
        <f>Param_VaR!$B$7*EWMA!AW333*returns_pnl[[#This Row],[port_mv]]</f>
        <v>9369.7530649915116</v>
      </c>
      <c r="AY333" s="18">
        <f>returns_pnl[[#This Row],[daily_pnl_usd]]</f>
        <v>3501.93</v>
      </c>
    </row>
    <row r="334" spans="1:51" x14ac:dyDescent="0.35">
      <c r="A334" s="7">
        <f>returns_pnl[[#This Row],[price_date]]</f>
        <v>45989</v>
      </c>
      <c r="B334" s="24">
        <f>returns_pnl[[#This Row],[portfolio_simple_return]]</f>
        <v>6.2602070000000003E-3</v>
      </c>
      <c r="C334" s="4">
        <f t="shared" si="101"/>
        <v>4.4189866209322468E-4</v>
      </c>
      <c r="D334" s="17">
        <f t="shared" si="98"/>
        <v>2.1021385827133868E-2</v>
      </c>
      <c r="E334" s="17">
        <f t="shared" si="99"/>
        <v>0.3337041546752042</v>
      </c>
      <c r="F334" s="25">
        <f>Rolling_Vol!D334</f>
        <v>0.27857176333156647</v>
      </c>
      <c r="Q334" s="7">
        <v>45989</v>
      </c>
      <c r="R334" s="25">
        <v>1.5356609E-2</v>
      </c>
      <c r="S334" s="17">
        <v>1.3557361E-2</v>
      </c>
      <c r="T334" s="17">
        <v>3.5717230000000002E-3</v>
      </c>
      <c r="U334" s="17">
        <v>-2.6142311000000001E-2</v>
      </c>
      <c r="V334" s="17">
        <v>1.9151847E-2</v>
      </c>
      <c r="W334" s="17">
        <v>1.947332E-3</v>
      </c>
      <c r="X334" s="32"/>
      <c r="Y334" s="33">
        <f t="shared" si="102"/>
        <v>2.1593511754819327E-3</v>
      </c>
      <c r="Z334" s="33">
        <f t="shared" si="103"/>
        <v>7.4223319494284758E-4</v>
      </c>
      <c r="AA334" s="33">
        <f t="shared" si="104"/>
        <v>9.740697863427859E-5</v>
      </c>
      <c r="AB334" s="33">
        <f t="shared" si="105"/>
        <v>4.8025569527275399E-5</v>
      </c>
      <c r="AC334" s="33">
        <f t="shared" si="106"/>
        <v>1.0799413583532211E-3</v>
      </c>
      <c r="AD334" s="33">
        <f t="shared" si="107"/>
        <v>-5.3556191959984472E-6</v>
      </c>
      <c r="AE334" s="33">
        <f t="shared" si="108"/>
        <v>1.2630198698251969E-3</v>
      </c>
      <c r="AF334" s="33">
        <f t="shared" si="109"/>
        <v>9.8369896039654671E-5</v>
      </c>
      <c r="AG334" s="33">
        <f t="shared" si="110"/>
        <v>1.0466662407931454E-4</v>
      </c>
      <c r="AH334" s="33">
        <f t="shared" si="111"/>
        <v>9.7781437100412589E-4</v>
      </c>
      <c r="AI334" s="33">
        <f t="shared" si="112"/>
        <v>1.6017303847851711E-5</v>
      </c>
      <c r="AJ334" s="33">
        <f t="shared" si="113"/>
        <v>2.914641874462436E-4</v>
      </c>
      <c r="AK334" s="33">
        <f t="shared" si="114"/>
        <v>6.7683579716512949E-5</v>
      </c>
      <c r="AL334" s="33">
        <f t="shared" si="115"/>
        <v>1.9867450619812801E-4</v>
      </c>
      <c r="AM334" s="33">
        <f t="shared" si="116"/>
        <v>1.179932115117815E-4</v>
      </c>
      <c r="AN334" s="33">
        <f t="shared" si="117"/>
        <v>4.2006222471985613E-4</v>
      </c>
      <c r="AO334" s="33">
        <f t="shared" si="118"/>
        <v>7.9471693788491716E-5</v>
      </c>
      <c r="AP334" s="33">
        <f t="shared" si="119"/>
        <v>6.0157301826486466E-5</v>
      </c>
      <c r="AQ334" s="33">
        <f t="shared" si="120"/>
        <v>1.5280355288988892E-3</v>
      </c>
      <c r="AR334" s="33">
        <f t="shared" si="121"/>
        <v>4.9239665941931659E-5</v>
      </c>
      <c r="AS334" s="55">
        <f>$G$2*AS333+(1-$G$2)*W333*W333</f>
        <v>1.1049045221437199E-4</v>
      </c>
      <c r="AT334" s="105"/>
      <c r="AU334" s="7">
        <v>45989</v>
      </c>
      <c r="AV334" s="4">
        <f>CovMatrix!$M$4^2*Y334
+CovMatrix!$M$5^2*AE334
+CovMatrix!$M$6^2*AJ334
+CovMatrix!$M$7^2*AN334
+CovMatrix!$M$8^2*AQ334
+CovMatrix!$M$9^2*AS334
+2*CovMatrix!$M$4*CovMatrix!$M$5*Z334
+2*CovMatrix!$M$4*CovMatrix!$M$6*AA334
+2*CovMatrix!$M$4*CovMatrix!$M$7*AB334
+2*CovMatrix!$M$4*CovMatrix!$M$8*AC334
+2*CovMatrix!$M$4*CovMatrix!$M$9*AD334
+2*CovMatrix!$M$5*CovMatrix!$M$6*AF334
+2*CovMatrix!$M$5*CovMatrix!$M$7*AG334
+2*CovMatrix!$M$5*CovMatrix!$M$8*AH334
+2*CovMatrix!$M$5*CovMatrix!$M$9*AI334
+2*CovMatrix!$M$6*CovMatrix!$M$7*AK334
+2*CovMatrix!$M$6*CovMatrix!$M$8*AL334
+2*CovMatrix!$M$6*CovMatrix!$M$9*AM334
+2*CovMatrix!$M$7*CovMatrix!$M$8*AO334
+2*CovMatrix!$M$7*CovMatrix!$M$9*AP334
+2*CovMatrix!$M$8*CovMatrix!$M$9*AR334</f>
        <v>6.2450527695295745E-4</v>
      </c>
      <c r="AW334" s="17">
        <f t="shared" si="100"/>
        <v>2.499010358027668E-2</v>
      </c>
      <c r="AX334" s="18">
        <f>Param_VaR!$B$7*EWMA!AW334*returns_pnl[[#This Row],[port_mv]]</f>
        <v>9510.8259838498579</v>
      </c>
      <c r="AY334" s="18">
        <f>returns_pnl[[#This Row],[daily_pnl_usd]]</f>
        <v>1017.78</v>
      </c>
    </row>
    <row r="335" spans="1:51" x14ac:dyDescent="0.35">
      <c r="A335" s="7">
        <f>returns_pnl[[#This Row],[price_date]]</f>
        <v>45992</v>
      </c>
      <c r="B335" s="24">
        <f>returns_pnl[[#This Row],[portfolio_simple_return]]</f>
        <v>-1.2938679E-2</v>
      </c>
      <c r="C335" s="4">
        <f t="shared" si="101"/>
        <v>4.1773615386860209E-4</v>
      </c>
      <c r="D335" s="17">
        <f t="shared" si="98"/>
        <v>2.0438594713644138E-2</v>
      </c>
      <c r="E335" s="17">
        <f t="shared" si="99"/>
        <v>0.32445263255965073</v>
      </c>
      <c r="F335" s="25">
        <f>Rolling_Vol!D335</f>
        <v>0.28068256299291405</v>
      </c>
      <c r="Q335" s="7">
        <v>45992</v>
      </c>
      <c r="R335" s="25">
        <v>1.025146E-2</v>
      </c>
      <c r="S335" s="17">
        <v>-4.1890014000000003E-2</v>
      </c>
      <c r="T335" s="17">
        <v>-1.3578995999999999E-2</v>
      </c>
      <c r="U335" s="17">
        <v>-1.6346342E-2</v>
      </c>
      <c r="V335" s="17">
        <v>1.901566E-2</v>
      </c>
      <c r="W335" s="17">
        <v>-1.2109796000000001E-2</v>
      </c>
      <c r="X335" s="32"/>
      <c r="Y335" s="33">
        <f t="shared" si="102"/>
        <v>2.0439396313517498E-3</v>
      </c>
      <c r="Z335" s="33">
        <f t="shared" si="103"/>
        <v>7.1019090876320756E-4</v>
      </c>
      <c r="AA335" s="33">
        <f t="shared" si="104"/>
        <v>9.4853533130260297E-5</v>
      </c>
      <c r="AB335" s="33">
        <f t="shared" si="105"/>
        <v>2.1056600452634909E-5</v>
      </c>
      <c r="AC335" s="33">
        <f t="shared" si="106"/>
        <v>1.0327913224124372E-3</v>
      </c>
      <c r="AD335" s="33">
        <f t="shared" si="107"/>
        <v>-3.2400170772072587E-6</v>
      </c>
      <c r="AE335" s="33">
        <f t="shared" si="108"/>
        <v>1.1982667998727441E-3</v>
      </c>
      <c r="AF335" s="33">
        <f t="shared" si="109"/>
        <v>9.5373090563455576E-5</v>
      </c>
      <c r="AG335" s="33">
        <f t="shared" si="110"/>
        <v>7.7121381778479377E-5</v>
      </c>
      <c r="AH335" s="33">
        <f t="shared" si="111"/>
        <v>9.3472441895962432E-4</v>
      </c>
      <c r="AI335" s="33">
        <f t="shared" si="112"/>
        <v>1.6640306591631728E-5</v>
      </c>
      <c r="AJ335" s="33">
        <f t="shared" si="113"/>
        <v>2.7474176851079271E-4</v>
      </c>
      <c r="AK335" s="33">
        <f t="shared" si="114"/>
        <v>5.8020179325210988E-5</v>
      </c>
      <c r="AL335" s="33">
        <f t="shared" si="115"/>
        <v>1.9085834137158318E-4</v>
      </c>
      <c r="AM335" s="33">
        <f t="shared" si="116"/>
        <v>1.1133093865065676E-4</v>
      </c>
      <c r="AN335" s="33">
        <f t="shared" si="117"/>
        <v>4.3586371670190804E-4</v>
      </c>
      <c r="AO335" s="33">
        <f t="shared" si="118"/>
        <v>4.4662979731277159E-5</v>
      </c>
      <c r="AP335" s="33">
        <f t="shared" si="119"/>
        <v>5.3493398191042148E-5</v>
      </c>
      <c r="AQ335" s="33">
        <f t="shared" si="120"/>
        <v>1.4583609917756403E-3</v>
      </c>
      <c r="AR335" s="33">
        <f t="shared" si="121"/>
        <v>4.8522986256747997E-5</v>
      </c>
      <c r="AS335" s="55">
        <f>$G$2*AS334+(1-$G$2)*W334*W334</f>
        <v>1.040885511966031E-4</v>
      </c>
      <c r="AT335" s="105"/>
      <c r="AU335" s="7">
        <v>45992</v>
      </c>
      <c r="AV335" s="4">
        <f>CovMatrix!$M$4^2*Y335
+CovMatrix!$M$5^2*AE335
+CovMatrix!$M$6^2*AJ335
+CovMatrix!$M$7^2*AN335
+CovMatrix!$M$8^2*AQ335
+CovMatrix!$M$9^2*AS335
+2*CovMatrix!$M$4*CovMatrix!$M$5*Z335
+2*CovMatrix!$M$4*CovMatrix!$M$6*AA335
+2*CovMatrix!$M$4*CovMatrix!$M$7*AB335
+2*CovMatrix!$M$4*CovMatrix!$M$8*AC335
+2*CovMatrix!$M$4*CovMatrix!$M$9*AD335
+2*CovMatrix!$M$5*CovMatrix!$M$6*AF335
+2*CovMatrix!$M$5*CovMatrix!$M$7*AG335
+2*CovMatrix!$M$5*CovMatrix!$M$8*AH335
+2*CovMatrix!$M$5*CovMatrix!$M$9*AI335
+2*CovMatrix!$M$6*CovMatrix!$M$7*AK335
+2*CovMatrix!$M$6*CovMatrix!$M$8*AL335
+2*CovMatrix!$M$6*CovMatrix!$M$9*AM335
+2*CovMatrix!$M$7*CovMatrix!$M$8*AO335
+2*CovMatrix!$M$7*CovMatrix!$M$9*AP335
+2*CovMatrix!$M$8*CovMatrix!$M$9*AR335</f>
        <v>5.9185654415285925E-4</v>
      </c>
      <c r="AW335" s="17">
        <f t="shared" si="100"/>
        <v>2.432810194307931E-2</v>
      </c>
      <c r="AX335" s="18">
        <f>Param_VaR!$B$7*EWMA!AW335*returns_pnl[[#This Row],[port_mv]]</f>
        <v>9139.0812898580261</v>
      </c>
      <c r="AY335" s="18">
        <f>returns_pnl[[#This Row],[daily_pnl_usd]]</f>
        <v>-2116.73</v>
      </c>
    </row>
    <row r="336" spans="1:51" x14ac:dyDescent="0.35">
      <c r="A336" s="7">
        <f>returns_pnl[[#This Row],[price_date]]</f>
        <v>45993</v>
      </c>
      <c r="B336" s="24">
        <f>returns_pnl[[#This Row],[portfolio_simple_return]]</f>
        <v>-5.3527879999999998E-3</v>
      </c>
      <c r="C336" s="4">
        <f t="shared" si="101"/>
        <v>4.027165494923884E-4</v>
      </c>
      <c r="D336" s="17">
        <f t="shared" si="98"/>
        <v>2.0067798820308829E-2</v>
      </c>
      <c r="E336" s="17">
        <f t="shared" si="99"/>
        <v>0.31856643023407522</v>
      </c>
      <c r="F336" s="25">
        <f>Rolling_Vol!D336</f>
        <v>0.28010393091956171</v>
      </c>
      <c r="Q336" s="7">
        <v>45993</v>
      </c>
      <c r="R336" s="25">
        <v>-2.0567892000000001E-2</v>
      </c>
      <c r="S336" s="17">
        <v>-1.1681517000000001E-2</v>
      </c>
      <c r="T336" s="17">
        <v>1.082401E-3</v>
      </c>
      <c r="U336" s="17">
        <v>-1.1125921E-2</v>
      </c>
      <c r="V336" s="17">
        <v>1.9648737999999999E-2</v>
      </c>
      <c r="W336" s="17">
        <v>-2.3305790000000002E-3</v>
      </c>
      <c r="X336" s="32"/>
      <c r="Y336" s="33">
        <f t="shared" si="102"/>
        <v>1.9276087993985408E-3</v>
      </c>
      <c r="Z336" s="33">
        <f t="shared" si="103"/>
        <v>6.4181342606218865E-4</v>
      </c>
      <c r="AA336" s="33">
        <f t="shared" si="104"/>
        <v>8.081004908239507E-5</v>
      </c>
      <c r="AB336" s="33">
        <f t="shared" si="105"/>
        <v>9.7387721559176024E-6</v>
      </c>
      <c r="AC336" s="33">
        <f t="shared" si="106"/>
        <v>9.8252013973950682E-4</v>
      </c>
      <c r="AD336" s="33">
        <f t="shared" si="107"/>
        <v>-1.0494201410704431E-5</v>
      </c>
      <c r="AE336" s="33">
        <f t="shared" si="108"/>
        <v>1.2316571882555914E-3</v>
      </c>
      <c r="AF336" s="33">
        <f t="shared" si="109"/>
        <v>1.237801650824049E-4</v>
      </c>
      <c r="AG336" s="33">
        <f t="shared" si="110"/>
        <v>1.1357900858549793E-4</v>
      </c>
      <c r="AH336" s="33">
        <f t="shared" si="111"/>
        <v>8.3084697800489234E-4</v>
      </c>
      <c r="AI336" s="33">
        <f t="shared" si="112"/>
        <v>4.6078659634762497E-5</v>
      </c>
      <c r="AJ336" s="33">
        <f t="shared" si="113"/>
        <v>2.6932061034222612E-4</v>
      </c>
      <c r="AK336" s="33">
        <f t="shared" si="114"/>
        <v>6.7856983323656261E-5</v>
      </c>
      <c r="AL336" s="33">
        <f t="shared" si="115"/>
        <v>1.6391402662464656E-4</v>
      </c>
      <c r="AM336" s="33">
        <f t="shared" si="116"/>
        <v>1.1451741461830632E-4</v>
      </c>
      <c r="AN336" s="33">
        <f t="shared" si="117"/>
        <v>4.257440675066514E-4</v>
      </c>
      <c r="AO336" s="33">
        <f t="shared" si="118"/>
        <v>2.3333012044457308E-5</v>
      </c>
      <c r="AP336" s="33">
        <f t="shared" si="119"/>
        <v>6.2160846317553542E-5</v>
      </c>
      <c r="AQ336" s="33">
        <f t="shared" si="120"/>
        <v>1.3925550517832378E-3</v>
      </c>
      <c r="AR336" s="33">
        <f t="shared" si="121"/>
        <v>3.1795061277021505E-5</v>
      </c>
      <c r="AS336" s="55">
        <f>$G$2*AS335+(1-$G$2)*W335*W335</f>
        <v>1.0664206767450387E-4</v>
      </c>
      <c r="AT336" s="105"/>
      <c r="AU336" s="7">
        <v>45993</v>
      </c>
      <c r="AV336" s="4">
        <f>CovMatrix!$M$4^2*Y336
+CovMatrix!$M$5^2*AE336
+CovMatrix!$M$6^2*AJ336
+CovMatrix!$M$7^2*AN336
+CovMatrix!$M$8^2*AQ336
+CovMatrix!$M$9^2*AS336
+2*CovMatrix!$M$4*CovMatrix!$M$5*Z336
+2*CovMatrix!$M$4*CovMatrix!$M$6*AA336
+2*CovMatrix!$M$4*CovMatrix!$M$7*AB336
+2*CovMatrix!$M$4*CovMatrix!$M$8*AC336
+2*CovMatrix!$M$4*CovMatrix!$M$9*AD336
+2*CovMatrix!$M$5*CovMatrix!$M$6*AF336
+2*CovMatrix!$M$5*CovMatrix!$M$7*AG336
+2*CovMatrix!$M$5*CovMatrix!$M$8*AH336
+2*CovMatrix!$M$5*CovMatrix!$M$9*AI336
+2*CovMatrix!$M$6*CovMatrix!$M$7*AK336
+2*CovMatrix!$M$6*CovMatrix!$M$8*AL336
+2*CovMatrix!$M$6*CovMatrix!$M$9*AM336
+2*CovMatrix!$M$7*CovMatrix!$M$8*AO336
+2*CovMatrix!$M$7*CovMatrix!$M$9*AP336
+2*CovMatrix!$M$8*CovMatrix!$M$9*AR336</f>
        <v>5.5823676916077862E-4</v>
      </c>
      <c r="AW336" s="17">
        <f t="shared" si="100"/>
        <v>2.3627034709433569E-2</v>
      </c>
      <c r="AX336" s="18">
        <f>Param_VaR!$B$7*EWMA!AW336*returns_pnl[[#This Row],[port_mv]]</f>
        <v>8828.2089220588987</v>
      </c>
      <c r="AY336" s="18">
        <f>returns_pnl[[#This Row],[daily_pnl_usd]]</f>
        <v>-864.37</v>
      </c>
    </row>
    <row r="337" spans="1:51" x14ac:dyDescent="0.35">
      <c r="A337" s="7">
        <f>returns_pnl[[#This Row],[price_date]]</f>
        <v>45994</v>
      </c>
      <c r="B337" s="24">
        <f>returns_pnl[[#This Row],[portfolio_simple_return]]</f>
        <v>1.4722694999999999E-2</v>
      </c>
      <c r="C337" s="4">
        <f t="shared" si="101"/>
        <v>3.802726968852217E-4</v>
      </c>
      <c r="D337" s="17">
        <f t="shared" si="98"/>
        <v>1.9500581962731821E-2</v>
      </c>
      <c r="E337" s="17">
        <f t="shared" si="99"/>
        <v>0.30956214176652136</v>
      </c>
      <c r="F337" s="25">
        <f>Rolling_Vol!D337</f>
        <v>0.28101994410361408</v>
      </c>
      <c r="Q337" s="7">
        <v>45994</v>
      </c>
      <c r="R337" s="25">
        <v>1.0964504999999999E-2</v>
      </c>
      <c r="S337" s="17">
        <v>-2.515921E-3</v>
      </c>
      <c r="T337" s="17">
        <v>2.0598835999999999E-2</v>
      </c>
      <c r="U337" s="17">
        <v>-1.2006271000000001E-2</v>
      </c>
      <c r="V337" s="17">
        <v>7.8695231000000004E-2</v>
      </c>
      <c r="W337" s="17">
        <v>-3.0338E-5</v>
      </c>
      <c r="X337" s="32"/>
      <c r="Y337" s="33">
        <f t="shared" si="102"/>
        <v>1.8373345623140481E-3</v>
      </c>
      <c r="Z337" s="33">
        <f t="shared" si="103"/>
        <v>6.1772047130158715E-4</v>
      </c>
      <c r="AA337" s="33">
        <f t="shared" si="104"/>
        <v>7.4625683725329837E-5</v>
      </c>
      <c r="AB337" s="33">
        <f t="shared" si="105"/>
        <v>2.2884650318274478E-5</v>
      </c>
      <c r="AC337" s="33">
        <f t="shared" si="106"/>
        <v>8.9932094408791863E-4</v>
      </c>
      <c r="AD337" s="33">
        <f t="shared" si="107"/>
        <v>-6.9884434958940812E-6</v>
      </c>
      <c r="AE337" s="33">
        <f t="shared" si="108"/>
        <v>1.1659452273255332E-3</v>
      </c>
      <c r="AF337" s="33">
        <f t="shared" si="109"/>
        <v>1.1559471003652157E-4</v>
      </c>
      <c r="AG337" s="33">
        <f t="shared" si="110"/>
        <v>1.1456232618849748E-4</v>
      </c>
      <c r="AH337" s="33">
        <f t="shared" si="111"/>
        <v>7.6722453530606591E-4</v>
      </c>
      <c r="AI337" s="33">
        <f t="shared" si="112"/>
        <v>4.4947421949177328E-5</v>
      </c>
      <c r="AJ337" s="33">
        <f t="shared" si="113"/>
        <v>2.5323166923718062E-4</v>
      </c>
      <c r="AK337" s="33">
        <f t="shared" si="114"/>
        <v>6.3063001843257618E-5</v>
      </c>
      <c r="AL337" s="33">
        <f t="shared" si="115"/>
        <v>1.5535525384676401E-4</v>
      </c>
      <c r="AM337" s="33">
        <f t="shared" si="116"/>
        <v>1.074950124787972E-4</v>
      </c>
      <c r="AN337" s="33">
        <f t="shared" si="117"/>
        <v>4.0762659054214672E-4</v>
      </c>
      <c r="AO337" s="33">
        <f t="shared" si="118"/>
        <v>8.8164129175279778E-6</v>
      </c>
      <c r="AP337" s="33">
        <f t="shared" si="119"/>
        <v>5.9986985808795867E-5</v>
      </c>
      <c r="AQ337" s="33">
        <f t="shared" si="120"/>
        <v>1.3321661229758021E-3</v>
      </c>
      <c r="AR337" s="33">
        <f t="shared" si="121"/>
        <v>2.7139781430842091E-5</v>
      </c>
      <c r="AS337" s="55">
        <f>$G$2*AS336+(1-$G$2)*W336*W336</f>
        <v>1.005694395225481E-4</v>
      </c>
      <c r="AT337" s="105"/>
      <c r="AU337" s="7">
        <v>45994</v>
      </c>
      <c r="AV337" s="4">
        <f>CovMatrix!$M$4^2*Y337
+CovMatrix!$M$5^2*AE337
+CovMatrix!$M$6^2*AJ337
+CovMatrix!$M$7^2*AN337
+CovMatrix!$M$8^2*AQ337
+CovMatrix!$M$9^2*AS337
+2*CovMatrix!$M$4*CovMatrix!$M$5*Z337
+2*CovMatrix!$M$4*CovMatrix!$M$6*AA337
+2*CovMatrix!$M$4*CovMatrix!$M$7*AB337
+2*CovMatrix!$M$4*CovMatrix!$M$8*AC337
+2*CovMatrix!$M$4*CovMatrix!$M$9*AD337
+2*CovMatrix!$M$5*CovMatrix!$M$6*AF337
+2*CovMatrix!$M$5*CovMatrix!$M$7*AG337
+2*CovMatrix!$M$5*CovMatrix!$M$8*AH337
+2*CovMatrix!$M$5*CovMatrix!$M$9*AI337
+2*CovMatrix!$M$6*CovMatrix!$M$7*AK337
+2*CovMatrix!$M$6*CovMatrix!$M$8*AL337
+2*CovMatrix!$M$6*CovMatrix!$M$9*AM337
+2*CovMatrix!$M$7*CovMatrix!$M$8*AO337
+2*CovMatrix!$M$7*CovMatrix!$M$9*AP337
+2*CovMatrix!$M$8*CovMatrix!$M$9*AR337</f>
        <v>5.2610936176079989E-4</v>
      </c>
      <c r="AW337" s="17">
        <f t="shared" si="100"/>
        <v>2.2937073958131625E-2</v>
      </c>
      <c r="AX337" s="18">
        <f>Param_VaR!$B$7*EWMA!AW337*returns_pnl[[#This Row],[port_mv]]</f>
        <v>8696.5855166684632</v>
      </c>
      <c r="AY337" s="18">
        <f>returns_pnl[[#This Row],[daily_pnl_usd]]</f>
        <v>2364.6999999999998</v>
      </c>
    </row>
    <row r="338" spans="1:51" x14ac:dyDescent="0.35">
      <c r="A338" s="7">
        <f>returns_pnl[[#This Row],[price_date]]</f>
        <v>45995</v>
      </c>
      <c r="B338" s="24">
        <f>returns_pnl[[#This Row],[portfolio_simple_return]]</f>
        <v>-6.2859600000000002E-3</v>
      </c>
      <c r="C338" s="4">
        <f t="shared" si="101"/>
        <v>3.7046179995588988E-4</v>
      </c>
      <c r="D338" s="17">
        <f t="shared" si="98"/>
        <v>1.9247384236718762E-2</v>
      </c>
      <c r="E338" s="17">
        <f t="shared" si="99"/>
        <v>0.30554275247317558</v>
      </c>
      <c r="F338" s="25">
        <f>Rolling_Vol!D338</f>
        <v>0.27652645161983463</v>
      </c>
      <c r="Q338" s="7">
        <v>45995</v>
      </c>
      <c r="R338" s="25">
        <v>-7.4448530000000004E-3</v>
      </c>
      <c r="S338" s="17">
        <v>1.103492E-3</v>
      </c>
      <c r="T338" s="17">
        <v>8.2036239999999996E-3</v>
      </c>
      <c r="U338" s="17">
        <v>-1.8450791000000001E-2</v>
      </c>
      <c r="V338" s="17">
        <v>-2.0059879999999999E-2</v>
      </c>
      <c r="W338" s="17">
        <v>-7.6150599999999999E-3</v>
      </c>
      <c r="X338" s="32"/>
      <c r="Y338" s="33">
        <f t="shared" si="102"/>
        <v>1.7343077107689067E-3</v>
      </c>
      <c r="Z338" s="33">
        <f t="shared" si="103"/>
        <v>5.7900209332044557E-4</v>
      </c>
      <c r="AA338" s="33">
        <f t="shared" si="104"/>
        <v>8.3699505120780855E-5</v>
      </c>
      <c r="AB338" s="33">
        <f t="shared" si="105"/>
        <v>1.36130021945267E-5</v>
      </c>
      <c r="AC338" s="33">
        <f t="shared" si="106"/>
        <v>8.9713294266918287E-4</v>
      </c>
      <c r="AD338" s="33">
        <f t="shared" si="107"/>
        <v>-6.5890953553018363E-6</v>
      </c>
      <c r="AE338" s="33">
        <f t="shared" si="108"/>
        <v>1.0963683051946956E-3</v>
      </c>
      <c r="AF338" s="33">
        <f t="shared" si="109"/>
        <v>1.0554952479025291E-4</v>
      </c>
      <c r="AG338" s="33">
        <f t="shared" si="110"/>
        <v>1.0950099637762309E-4</v>
      </c>
      <c r="AH338" s="33">
        <f t="shared" si="111"/>
        <v>7.0931160413133687E-4</v>
      </c>
      <c r="AI338" s="33">
        <f t="shared" si="112"/>
        <v>4.2255156312904563E-5</v>
      </c>
      <c r="AJ338" s="33">
        <f t="shared" si="113"/>
        <v>2.6349649175624358E-4</v>
      </c>
      <c r="AK338" s="33">
        <f t="shared" si="114"/>
        <v>4.4440309294628783E-5</v>
      </c>
      <c r="AL338" s="33">
        <f t="shared" si="115"/>
        <v>2.4329574805702521E-4</v>
      </c>
      <c r="AM338" s="33">
        <f t="shared" si="116"/>
        <v>1.0100781608087528E-4</v>
      </c>
      <c r="AN338" s="33">
        <f t="shared" si="117"/>
        <v>3.9181802770914438E-4</v>
      </c>
      <c r="AO338" s="33">
        <f t="shared" si="118"/>
        <v>-4.8402748045139824E-5</v>
      </c>
      <c r="AP338" s="33">
        <f t="shared" si="119"/>
        <v>5.6409621435243997E-5</v>
      </c>
      <c r="AQ338" s="33">
        <f t="shared" si="120"/>
        <v>1.623812518525856E-3</v>
      </c>
      <c r="AR338" s="33">
        <f t="shared" si="121"/>
        <v>2.5368147189906885E-5</v>
      </c>
      <c r="AS338" s="55">
        <f>$G$2*AS337+(1-$G$2)*W337*W337</f>
        <v>9.4535328374849843E-5</v>
      </c>
      <c r="AT338" s="105"/>
      <c r="AU338" s="7">
        <v>45995</v>
      </c>
      <c r="AV338" s="4">
        <f>CovMatrix!$M$4^2*Y338
+CovMatrix!$M$5^2*AE338
+CovMatrix!$M$6^2*AJ338
+CovMatrix!$M$7^2*AN338
+CovMatrix!$M$8^2*AQ338
+CovMatrix!$M$9^2*AS338
+2*CovMatrix!$M$4*CovMatrix!$M$5*Z338
+2*CovMatrix!$M$4*CovMatrix!$M$6*AA338
+2*CovMatrix!$M$4*CovMatrix!$M$7*AB338
+2*CovMatrix!$M$4*CovMatrix!$M$8*AC338
+2*CovMatrix!$M$4*CovMatrix!$M$9*AD338
+2*CovMatrix!$M$5*CovMatrix!$M$6*AF338
+2*CovMatrix!$M$5*CovMatrix!$M$7*AG338
+2*CovMatrix!$M$5*CovMatrix!$M$8*AH338
+2*CovMatrix!$M$5*CovMatrix!$M$9*AI338
+2*CovMatrix!$M$6*CovMatrix!$M$7*AK338
+2*CovMatrix!$M$6*CovMatrix!$M$8*AL338
+2*CovMatrix!$M$6*CovMatrix!$M$9*AM338
+2*CovMatrix!$M$7*CovMatrix!$M$8*AO338
+2*CovMatrix!$M$7*CovMatrix!$M$9*AP338
+2*CovMatrix!$M$8*CovMatrix!$M$9*AR338</f>
        <v>5.2063877711353479E-4</v>
      </c>
      <c r="AW338" s="17">
        <f t="shared" si="100"/>
        <v>2.2817510318032832E-2</v>
      </c>
      <c r="AX338" s="18">
        <f>Param_VaR!$B$7*EWMA!AW338*returns_pnl[[#This Row],[port_mv]]</f>
        <v>8596.871562452965</v>
      </c>
      <c r="AY338" s="18">
        <f>returns_pnl[[#This Row],[daily_pnl_usd]]</f>
        <v>-1024.49</v>
      </c>
    </row>
    <row r="339" spans="1:51" x14ac:dyDescent="0.35">
      <c r="A339" s="7">
        <f>returns_pnl[[#This Row],[price_date]]</f>
        <v>45996</v>
      </c>
      <c r="B339" s="24">
        <f>returns_pnl[[#This Row],[portfolio_simple_return]]</f>
        <v>9.9111379999999999E-3</v>
      </c>
      <c r="C339" s="4">
        <f t="shared" si="101"/>
        <v>3.5060488954583247E-4</v>
      </c>
      <c r="D339" s="17">
        <f t="shared" si="98"/>
        <v>1.8724446308124372E-2</v>
      </c>
      <c r="E339" s="17">
        <f t="shared" si="99"/>
        <v>0.29724137021207153</v>
      </c>
      <c r="F339" s="25">
        <f>Rolling_Vol!D339</f>
        <v>0.27610940226976255</v>
      </c>
      <c r="Q339" s="7">
        <v>45996</v>
      </c>
      <c r="R339" s="25">
        <v>9.2138159999999997E-3</v>
      </c>
      <c r="S339" s="17">
        <v>2.4171325E-2</v>
      </c>
      <c r="T339" s="17">
        <v>-2.1554629999999998E-3</v>
      </c>
      <c r="U339" s="17">
        <v>-4.1202970000000002E-3</v>
      </c>
      <c r="V339" s="17">
        <v>7.3327219999999999E-3</v>
      </c>
      <c r="W339" s="17">
        <v>1.265668E-2</v>
      </c>
      <c r="X339" s="32"/>
      <c r="Y339" s="33">
        <f t="shared" si="102"/>
        <v>1.6335747982942686E-3</v>
      </c>
      <c r="Z339" s="33">
        <f t="shared" si="103"/>
        <v>5.4376904757761821E-4</v>
      </c>
      <c r="AA339" s="33">
        <f t="shared" si="104"/>
        <v>7.5013048328697674E-5</v>
      </c>
      <c r="AB339" s="33">
        <f t="shared" si="105"/>
        <v>2.1038027666578485E-5</v>
      </c>
      <c r="AC339" s="33">
        <f t="shared" si="106"/>
        <v>8.5226553757689028E-4</v>
      </c>
      <c r="AD339" s="33">
        <f t="shared" si="107"/>
        <v>-2.7921694968129229E-6</v>
      </c>
      <c r="AE339" s="33">
        <f t="shared" si="108"/>
        <v>1.0306592685586577E-3</v>
      </c>
      <c r="AF339" s="33">
        <f t="shared" si="109"/>
        <v>9.975971131013821E-5</v>
      </c>
      <c r="AG339" s="33">
        <f t="shared" si="110"/>
        <v>1.0170931857923538E-4</v>
      </c>
      <c r="AH339" s="33">
        <f t="shared" si="111"/>
        <v>6.65424752857399E-4</v>
      </c>
      <c r="AI339" s="33">
        <f t="shared" si="112"/>
        <v>3.9215657466759085E-5</v>
      </c>
      <c r="AJ339" s="33">
        <f t="shared" si="113"/>
        <v>2.517246690548715E-4</v>
      </c>
      <c r="AK339" s="33">
        <f t="shared" si="114"/>
        <v>3.2692089624956001E-5</v>
      </c>
      <c r="AL339" s="33">
        <f t="shared" si="115"/>
        <v>2.1882418039329647E-4</v>
      </c>
      <c r="AM339" s="33">
        <f t="shared" si="116"/>
        <v>9.1199081777376353E-5</v>
      </c>
      <c r="AN339" s="33">
        <f t="shared" si="117"/>
        <v>3.8873484735813657E-4</v>
      </c>
      <c r="AO339" s="33">
        <f t="shared" si="118"/>
        <v>-2.3291343960526613E-5</v>
      </c>
      <c r="AP339" s="33">
        <f t="shared" si="119"/>
        <v>6.1455276979876968E-5</v>
      </c>
      <c r="AQ339" s="33">
        <f t="shared" si="120"/>
        <v>1.5505276945511684E-3</v>
      </c>
      <c r="AR339" s="33">
        <f t="shared" si="121"/>
        <v>3.3011489746080475E-5</v>
      </c>
      <c r="AS339" s="55">
        <f>$G$2*AS338+(1-$G$2)*W338*W338</f>
        <v>9.2342557000574846E-5</v>
      </c>
      <c r="AT339" s="105"/>
      <c r="AU339" s="7">
        <v>45996</v>
      </c>
      <c r="AV339" s="4">
        <f>CovMatrix!$M$4^2*Y339
+CovMatrix!$M$5^2*AE339
+CovMatrix!$M$6^2*AJ339
+CovMatrix!$M$7^2*AN339
+CovMatrix!$M$8^2*AQ339
+CovMatrix!$M$9^2*AS339
+2*CovMatrix!$M$4*CovMatrix!$M$5*Z339
+2*CovMatrix!$M$4*CovMatrix!$M$6*AA339
+2*CovMatrix!$M$4*CovMatrix!$M$7*AB339
+2*CovMatrix!$M$4*CovMatrix!$M$8*AC339
+2*CovMatrix!$M$4*CovMatrix!$M$9*AD339
+2*CovMatrix!$M$5*CovMatrix!$M$6*AF339
+2*CovMatrix!$M$5*CovMatrix!$M$7*AG339
+2*CovMatrix!$M$5*CovMatrix!$M$8*AH339
+2*CovMatrix!$M$5*CovMatrix!$M$9*AI339
+2*CovMatrix!$M$6*CovMatrix!$M$7*AK339
+2*CovMatrix!$M$6*CovMatrix!$M$8*AL339
+2*CovMatrix!$M$6*CovMatrix!$M$9*AM339
+2*CovMatrix!$M$7*CovMatrix!$M$8*AO339
+2*CovMatrix!$M$7*CovMatrix!$M$9*AP339
+2*CovMatrix!$M$8*CovMatrix!$M$9*AR339</f>
        <v>4.9336946716508723E-4</v>
      </c>
      <c r="AW339" s="17">
        <f t="shared" si="100"/>
        <v>2.2211921735074774E-2</v>
      </c>
      <c r="AX339" s="18">
        <f>Param_VaR!$B$7*EWMA!AW339*returns_pnl[[#This Row],[port_mv]]</f>
        <v>8451.6495217553038</v>
      </c>
      <c r="AY339" s="18">
        <f>returns_pnl[[#This Row],[daily_pnl_usd]]</f>
        <v>1605.17</v>
      </c>
    </row>
    <row r="340" spans="1:51" x14ac:dyDescent="0.35">
      <c r="A340" s="7">
        <f>returns_pnl[[#This Row],[price_date]]</f>
        <v>45999</v>
      </c>
      <c r="B340" s="24">
        <f>returns_pnl[[#This Row],[portfolio_simple_return]]</f>
        <v>-7.7873530000000003E-3</v>
      </c>
      <c r="C340" s="4">
        <f t="shared" si="101"/>
        <v>3.3546243556038514E-4</v>
      </c>
      <c r="D340" s="17">
        <f t="shared" si="98"/>
        <v>1.8315633637971281E-2</v>
      </c>
      <c r="E340" s="17">
        <f t="shared" si="99"/>
        <v>0.29075167026384741</v>
      </c>
      <c r="F340" s="25">
        <f>Rolling_Vol!D340</f>
        <v>0.27696472034539021</v>
      </c>
      <c r="Q340" s="7">
        <v>45999</v>
      </c>
      <c r="R340" s="25">
        <v>1.4405652E-2</v>
      </c>
      <c r="S340" s="17">
        <v>2.7829027999999999E-2</v>
      </c>
      <c r="T340" s="17">
        <v>-2.1790199E-2</v>
      </c>
      <c r="U340" s="17">
        <v>-1.2590195E-2</v>
      </c>
      <c r="V340" s="17">
        <v>-6.9861489999999998E-2</v>
      </c>
      <c r="W340" s="17">
        <v>-1.3283420000000001E-2</v>
      </c>
      <c r="X340" s="32"/>
      <c r="Y340" s="33">
        <f t="shared" si="102"/>
        <v>1.5406539747135238E-3</v>
      </c>
      <c r="Z340" s="33">
        <f t="shared" si="103"/>
        <v>5.2450551318453304E-4</v>
      </c>
      <c r="AA340" s="33">
        <f t="shared" si="104"/>
        <v>6.9320663060367334E-5</v>
      </c>
      <c r="AB340" s="33">
        <f t="shared" si="105"/>
        <v>1.7497926501182651E-5</v>
      </c>
      <c r="AC340" s="33">
        <f t="shared" si="106"/>
        <v>8.0518334639950598E-4</v>
      </c>
      <c r="AD340" s="33">
        <f t="shared" si="107"/>
        <v>4.3723399144486592E-6</v>
      </c>
      <c r="AE340" s="33">
        <f t="shared" si="108"/>
        <v>1.0038748895804758E-3</v>
      </c>
      <c r="AF340" s="33">
        <f t="shared" si="109"/>
        <v>9.06481048296214E-5</v>
      </c>
      <c r="AG340" s="33">
        <f t="shared" si="110"/>
        <v>8.9631177191469745E-5</v>
      </c>
      <c r="AH340" s="33">
        <f t="shared" si="111"/>
        <v>6.3613376408175402E-4</v>
      </c>
      <c r="AI340" s="33">
        <f t="shared" si="112"/>
        <v>5.5218441560813554E-5</v>
      </c>
      <c r="AJ340" s="33">
        <f t="shared" si="113"/>
        <v>2.3689995015624133E-4</v>
      </c>
      <c r="AK340" s="33">
        <f t="shared" si="114"/>
        <v>3.1263433111409301E-5</v>
      </c>
      <c r="AL340" s="33">
        <f t="shared" si="115"/>
        <v>2.0474640491208152E-4</v>
      </c>
      <c r="AM340" s="33">
        <f t="shared" si="116"/>
        <v>8.4090276544163372E-5</v>
      </c>
      <c r="AN340" s="33">
        <f t="shared" si="117"/>
        <v>3.664293673587409E-4</v>
      </c>
      <c r="AO340" s="33">
        <f t="shared" si="118"/>
        <v>-2.3706642870401057E-5</v>
      </c>
      <c r="AP340" s="33">
        <f t="shared" si="119"/>
        <v>5.4639003523046746E-5</v>
      </c>
      <c r="AQ340" s="33">
        <f t="shared" si="120"/>
        <v>1.4607221615938553E-3</v>
      </c>
      <c r="AR340" s="33">
        <f t="shared" si="121"/>
        <v>3.6599275314293254E-5</v>
      </c>
      <c r="AS340" s="55">
        <f>$G$2*AS339+(1-$G$2)*W339*W339</f>
        <v>9.6413496497884364E-5</v>
      </c>
      <c r="AT340" s="105"/>
      <c r="AU340" s="7">
        <v>45999</v>
      </c>
      <c r="AV340" s="4">
        <f>CovMatrix!$M$4^2*Y340
+CovMatrix!$M$5^2*AE340
+CovMatrix!$M$6^2*AJ340
+CovMatrix!$M$7^2*AN340
+CovMatrix!$M$8^2*AQ340
+CovMatrix!$M$9^2*AS340
+2*CovMatrix!$M$4*CovMatrix!$M$5*Z340
+2*CovMatrix!$M$4*CovMatrix!$M$6*AA340
+2*CovMatrix!$M$4*CovMatrix!$M$7*AB340
+2*CovMatrix!$M$4*CovMatrix!$M$8*AC340
+2*CovMatrix!$M$4*CovMatrix!$M$9*AD340
+2*CovMatrix!$M$5*CovMatrix!$M$6*AF340
+2*CovMatrix!$M$5*CovMatrix!$M$7*AG340
+2*CovMatrix!$M$5*CovMatrix!$M$8*AH340
+2*CovMatrix!$M$5*CovMatrix!$M$9*AI340
+2*CovMatrix!$M$6*CovMatrix!$M$7*AK340
+2*CovMatrix!$M$6*CovMatrix!$M$8*AL340
+2*CovMatrix!$M$6*CovMatrix!$M$9*AM340
+2*CovMatrix!$M$7*CovMatrix!$M$8*AO340
+2*CovMatrix!$M$7*CovMatrix!$M$9*AP340
+2*CovMatrix!$M$8*CovMatrix!$M$9*AR340</f>
        <v>4.6927595661434797E-4</v>
      </c>
      <c r="AW340" s="17">
        <f t="shared" si="100"/>
        <v>2.1662778137033763E-2</v>
      </c>
      <c r="AX340" s="18">
        <f>Param_VaR!$B$7*EWMA!AW340*returns_pnl[[#This Row],[port_mv]]</f>
        <v>8178.5112373231805</v>
      </c>
      <c r="AY340" s="18">
        <f>returns_pnl[[#This Row],[daily_pnl_usd]]</f>
        <v>-1273.71</v>
      </c>
    </row>
    <row r="341" spans="1:51" x14ac:dyDescent="0.35">
      <c r="A341" s="7">
        <f>returns_pnl[[#This Row],[price_date]]</f>
        <v>46000</v>
      </c>
      <c r="B341" s="24">
        <f>returns_pnl[[#This Row],[portfolio_simple_return]]</f>
        <v>-2.38638E-3</v>
      </c>
      <c r="C341" s="4">
        <f t="shared" si="101"/>
        <v>3.1897326143155854E-4</v>
      </c>
      <c r="D341" s="17">
        <f t="shared" si="98"/>
        <v>1.7859822547594321E-2</v>
      </c>
      <c r="E341" s="17">
        <f t="shared" si="99"/>
        <v>0.28351589352407169</v>
      </c>
      <c r="F341" s="25">
        <f>Rolling_Vol!D341</f>
        <v>0.27712266224862558</v>
      </c>
      <c r="Q341" s="7">
        <v>46000</v>
      </c>
      <c r="R341" s="25">
        <v>2.3065440000000002E-3</v>
      </c>
      <c r="S341" s="17">
        <v>1.2939417E-2</v>
      </c>
      <c r="T341" s="17">
        <v>4.4992820000000003E-3</v>
      </c>
      <c r="U341" s="17">
        <v>-1.5407130999999999E-2</v>
      </c>
      <c r="V341" s="17">
        <v>-3.3695652E-2</v>
      </c>
      <c r="W341" s="17">
        <v>-1.0402639999999999E-3</v>
      </c>
      <c r="X341" s="32"/>
      <c r="Y341" s="33">
        <f t="shared" si="102"/>
        <v>1.4606661048034186E-3</v>
      </c>
      <c r="Z341" s="33">
        <f t="shared" si="103"/>
        <v>5.1708889996543645E-4</v>
      </c>
      <c r="AA341" s="33">
        <f t="shared" si="104"/>
        <v>4.632730184846039E-5</v>
      </c>
      <c r="AB341" s="33">
        <f t="shared" si="105"/>
        <v>5.5658528441832818E-6</v>
      </c>
      <c r="AC341" s="33">
        <f t="shared" si="106"/>
        <v>6.9648832682704675E-4</v>
      </c>
      <c r="AD341" s="33">
        <f t="shared" si="107"/>
        <v>-7.3713800338086701E-6</v>
      </c>
      <c r="AE341" s="33">
        <f t="shared" si="108"/>
        <v>9.9010968417113411E-4</v>
      </c>
      <c r="AF341" s="33">
        <f t="shared" si="109"/>
        <v>4.8825215054049764E-5</v>
      </c>
      <c r="AG341" s="33">
        <f t="shared" si="110"/>
        <v>6.3230933209153931E-5</v>
      </c>
      <c r="AH341" s="33">
        <f t="shared" si="111"/>
        <v>4.8131509655694545E-4</v>
      </c>
      <c r="AI341" s="33">
        <f t="shared" si="112"/>
        <v>2.9725455040219122E-5</v>
      </c>
      <c r="AJ341" s="33">
        <f t="shared" si="113"/>
        <v>2.5117471949444292E-4</v>
      </c>
      <c r="AK341" s="33">
        <f t="shared" si="114"/>
        <v>4.5848198394653054E-5</v>
      </c>
      <c r="AL341" s="33">
        <f t="shared" si="115"/>
        <v>2.8379936678954725E-4</v>
      </c>
      <c r="AM341" s="33">
        <f t="shared" si="116"/>
        <v>9.6411761863548373E-5</v>
      </c>
      <c r="AN341" s="33">
        <f t="shared" si="117"/>
        <v>3.5395438592549796E-4</v>
      </c>
      <c r="AO341" s="33">
        <f t="shared" si="118"/>
        <v>3.0489942627256052E-5</v>
      </c>
      <c r="AP341" s="33">
        <f t="shared" si="119"/>
        <v>6.1395114195677956E-5</v>
      </c>
      <c r="AQ341" s="33">
        <f t="shared" si="120"/>
        <v>1.6659164989994302E-3</v>
      </c>
      <c r="AR341" s="33">
        <f t="shared" si="121"/>
        <v>9.0083289605183718E-5</v>
      </c>
      <c r="AS341" s="55">
        <f>$G$2*AS340+(1-$G$2)*W340*W340</f>
        <v>1.0121564152179531E-4</v>
      </c>
      <c r="AT341" s="105"/>
      <c r="AU341" s="7">
        <v>46000</v>
      </c>
      <c r="AV341" s="4">
        <f>CovMatrix!$M$4^2*Y341
+CovMatrix!$M$5^2*AE341
+CovMatrix!$M$6^2*AJ341
+CovMatrix!$M$7^2*AN341
+CovMatrix!$M$8^2*AQ341
+CovMatrix!$M$9^2*AS341
+2*CovMatrix!$M$4*CovMatrix!$M$5*Z341
+2*CovMatrix!$M$4*CovMatrix!$M$6*AA341
+2*CovMatrix!$M$4*CovMatrix!$M$7*AB341
+2*CovMatrix!$M$4*CovMatrix!$M$8*AC341
+2*CovMatrix!$M$4*CovMatrix!$M$9*AD341
+2*CovMatrix!$M$5*CovMatrix!$M$6*AF341
+2*CovMatrix!$M$5*CovMatrix!$M$7*AG341
+2*CovMatrix!$M$5*CovMatrix!$M$8*AH341
+2*CovMatrix!$M$5*CovMatrix!$M$9*AI341
+2*CovMatrix!$M$6*CovMatrix!$M$7*AK341
+2*CovMatrix!$M$6*CovMatrix!$M$8*AL341
+2*CovMatrix!$M$6*CovMatrix!$M$9*AM341
+2*CovMatrix!$M$7*CovMatrix!$M$8*AO341
+2*CovMatrix!$M$7*CovMatrix!$M$9*AP341
+2*CovMatrix!$M$8*CovMatrix!$M$9*AR341</f>
        <v>4.4846660614710247E-4</v>
      </c>
      <c r="AW341" s="17">
        <f t="shared" si="100"/>
        <v>2.1177030154086819E-2</v>
      </c>
      <c r="AX341" s="18">
        <f>Param_VaR!$B$7*EWMA!AW341*returns_pnl[[#This Row],[port_mv]]</f>
        <v>7976.0437520906225</v>
      </c>
      <c r="AY341" s="18">
        <f>returns_pnl[[#This Row],[daily_pnl_usd]]</f>
        <v>-387.28</v>
      </c>
    </row>
    <row r="342" spans="1:51" x14ac:dyDescent="0.35">
      <c r="A342" s="7">
        <f>returns_pnl[[#This Row],[price_date]]</f>
        <v>46001</v>
      </c>
      <c r="B342" s="24">
        <f>returns_pnl[[#This Row],[portfolio_simple_return]]</f>
        <v>1.6264509999999999E-2</v>
      </c>
      <c r="C342" s="4">
        <f t="shared" si="101"/>
        <v>3.0017655431592902E-4</v>
      </c>
      <c r="D342" s="17">
        <f t="shared" si="98"/>
        <v>1.7325604010132778E-2</v>
      </c>
      <c r="E342" s="17">
        <f t="shared" si="99"/>
        <v>0.27503543714876838</v>
      </c>
      <c r="F342" s="25">
        <f>Rolling_Vol!D342</f>
        <v>0.27845805166316234</v>
      </c>
      <c r="Q342" s="7">
        <v>46001</v>
      </c>
      <c r="R342" s="25">
        <v>-9.02446E-4</v>
      </c>
      <c r="S342" s="17">
        <v>1.6441457999999999E-2</v>
      </c>
      <c r="T342" s="17">
        <v>3.2040889000000003E-2</v>
      </c>
      <c r="U342" s="17">
        <v>1.1626723E-2</v>
      </c>
      <c r="V342" s="17">
        <v>4.0157480000000002E-2</v>
      </c>
      <c r="W342" s="17">
        <v>-2.3583459999999999E-3</v>
      </c>
      <c r="X342" s="32"/>
      <c r="Y342" s="33">
        <f t="shared" si="102"/>
        <v>1.3733453472286497E-3</v>
      </c>
      <c r="Z342" s="33">
        <f t="shared" si="103"/>
        <v>4.8785428604620112E-4</v>
      </c>
      <c r="AA342" s="33">
        <f t="shared" si="104"/>
        <v>4.4170331251637244E-5</v>
      </c>
      <c r="AB342" s="33">
        <f t="shared" si="105"/>
        <v>3.0996681396164421E-6</v>
      </c>
      <c r="AC342" s="33">
        <f t="shared" si="106"/>
        <v>6.5003579698062254E-4</v>
      </c>
      <c r="AD342" s="33">
        <f t="shared" si="107"/>
        <v>-7.0730621130371096E-6</v>
      </c>
      <c r="AE342" s="33">
        <f t="shared" si="108"/>
        <v>9.4074881385885936E-4</v>
      </c>
      <c r="AF342" s="33">
        <f t="shared" si="109"/>
        <v>4.9388787310722417E-5</v>
      </c>
      <c r="AG342" s="33">
        <f t="shared" si="110"/>
        <v>4.7475519649647059E-5</v>
      </c>
      <c r="AH342" s="33">
        <f t="shared" si="111"/>
        <v>4.2627606522463565E-4</v>
      </c>
      <c r="AI342" s="33">
        <f t="shared" si="112"/>
        <v>2.7134303156640692E-5</v>
      </c>
      <c r="AJ342" s="33">
        <f t="shared" si="113"/>
        <v>2.3731884863570777E-4</v>
      </c>
      <c r="AK342" s="33">
        <f t="shared" si="114"/>
        <v>3.8938044860177346E-5</v>
      </c>
      <c r="AL342" s="33">
        <f t="shared" si="115"/>
        <v>2.5767503035086252E-4</v>
      </c>
      <c r="AM342" s="33">
        <f t="shared" si="116"/>
        <v>9.0346229686308593E-5</v>
      </c>
      <c r="AN342" s="33">
        <f t="shared" si="117"/>
        <v>3.4695990390903777E-4</v>
      </c>
      <c r="AO342" s="33">
        <f t="shared" si="118"/>
        <v>5.9809745539285434E-5</v>
      </c>
      <c r="AP342" s="33">
        <f t="shared" si="119"/>
        <v>5.8673056367292316E-5</v>
      </c>
      <c r="AQ342" s="33">
        <f t="shared" si="120"/>
        <v>1.6340853268817707E-3</v>
      </c>
      <c r="AR342" s="33">
        <f t="shared" si="121"/>
        <v>8.6781434652800359E-5</v>
      </c>
      <c r="AS342" s="55">
        <f>$G$2*AS341+(1-$G$2)*W341*W341</f>
        <v>9.5207631981869342E-5</v>
      </c>
      <c r="AT342" s="105"/>
      <c r="AU342" s="7">
        <v>46001</v>
      </c>
      <c r="AV342" s="4">
        <f>CovMatrix!$M$4^2*Y342
+CovMatrix!$M$5^2*AE342
+CovMatrix!$M$6^2*AJ342
+CovMatrix!$M$7^2*AN342
+CovMatrix!$M$8^2*AQ342
+CovMatrix!$M$9^2*AS342
+2*CovMatrix!$M$4*CovMatrix!$M$5*Z342
+2*CovMatrix!$M$4*CovMatrix!$M$6*AA342
+2*CovMatrix!$M$4*CovMatrix!$M$7*AB342
+2*CovMatrix!$M$4*CovMatrix!$M$8*AC342
+2*CovMatrix!$M$4*CovMatrix!$M$9*AD342
+2*CovMatrix!$M$5*CovMatrix!$M$6*AF342
+2*CovMatrix!$M$5*CovMatrix!$M$7*AG342
+2*CovMatrix!$M$5*CovMatrix!$M$8*AH342
+2*CovMatrix!$M$5*CovMatrix!$M$9*AI342
+2*CovMatrix!$M$6*CovMatrix!$M$7*AK342
+2*CovMatrix!$M$6*CovMatrix!$M$8*AL342
+2*CovMatrix!$M$6*CovMatrix!$M$9*AM342
+2*CovMatrix!$M$7*CovMatrix!$M$8*AO342
+2*CovMatrix!$M$7*CovMatrix!$M$9*AP342
+2*CovMatrix!$M$8*CovMatrix!$M$9*AR342</f>
        <v>4.2342191746325001E-4</v>
      </c>
      <c r="AW342" s="17">
        <f t="shared" si="100"/>
        <v>2.057721840928093E-2</v>
      </c>
      <c r="AX342" s="18">
        <f>Param_VaR!$B$7*EWMA!AW342*returns_pnl[[#This Row],[port_mv]]</f>
        <v>7876.1848308844301</v>
      </c>
      <c r="AY342" s="18">
        <f>returns_pnl[[#This Row],[daily_pnl_usd]]</f>
        <v>2633.23</v>
      </c>
    </row>
    <row r="343" spans="1:51" x14ac:dyDescent="0.35">
      <c r="A343" s="7">
        <f>returns_pnl[[#This Row],[price_date]]</f>
        <v>46002</v>
      </c>
      <c r="B343" s="24">
        <f>returns_pnl[[#This Row],[portfolio_simple_return]]</f>
        <v>3.9252779999999999E-3</v>
      </c>
      <c r="C343" s="4">
        <f t="shared" si="101"/>
        <v>2.9803801818937929E-4</v>
      </c>
      <c r="D343" s="17">
        <f t="shared" si="98"/>
        <v>1.7263777633802494E-2</v>
      </c>
      <c r="E343" s="17">
        <f t="shared" si="99"/>
        <v>0.27405397385136304</v>
      </c>
      <c r="F343" s="25">
        <f>Rolling_Vol!D343</f>
        <v>0.27826069939665693</v>
      </c>
      <c r="Q343" s="7">
        <v>46002</v>
      </c>
      <c r="R343" s="25">
        <v>4.5163000000000001E-5</v>
      </c>
      <c r="S343" s="17">
        <v>-1.5981789999999999E-2</v>
      </c>
      <c r="T343" s="17">
        <v>2.4815614E-2</v>
      </c>
      <c r="U343" s="17">
        <v>1.5840746999999999E-2</v>
      </c>
      <c r="V343" s="17">
        <v>-3.2875527000000002E-2</v>
      </c>
      <c r="W343" s="17">
        <v>6.1093544E-2</v>
      </c>
      <c r="X343" s="32"/>
      <c r="Y343" s="33">
        <f t="shared" si="102"/>
        <v>1.2909934909219054E-3</v>
      </c>
      <c r="Z343" s="33">
        <f t="shared" si="103"/>
        <v>4.5769277720305299E-4</v>
      </c>
      <c r="AA343" s="33">
        <f t="shared" si="104"/>
        <v>3.9785201049669371E-5</v>
      </c>
      <c r="AB343" s="33">
        <f t="shared" si="105"/>
        <v>2.284138671371975E-6</v>
      </c>
      <c r="AC343" s="33">
        <f t="shared" si="106"/>
        <v>6.0885925173002041E-4</v>
      </c>
      <c r="AD343" s="33">
        <f t="shared" si="107"/>
        <v>-6.5209815913959224E-6</v>
      </c>
      <c r="AE343" s="33">
        <f t="shared" si="108"/>
        <v>9.0052317749727358E-4</v>
      </c>
      <c r="AF343" s="33">
        <f t="shared" si="109"/>
        <v>7.8033395918648821E-5</v>
      </c>
      <c r="AG343" s="33">
        <f t="shared" si="110"/>
        <v>5.6096605143596284E-5</v>
      </c>
      <c r="AH343" s="33">
        <f t="shared" si="111"/>
        <v>4.4031435255950793E-4</v>
      </c>
      <c r="AI343" s="33">
        <f t="shared" si="112"/>
        <v>2.3179766164734168E-5</v>
      </c>
      <c r="AJ343" s="33">
        <f t="shared" si="113"/>
        <v>2.8467683179218465E-4</v>
      </c>
      <c r="AK343" s="33">
        <f t="shared" si="114"/>
        <v>5.8953594633171542E-5</v>
      </c>
      <c r="AL343" s="33">
        <f t="shared" si="115"/>
        <v>3.1941541008179402E-4</v>
      </c>
      <c r="AM343" s="33">
        <f t="shared" si="116"/>
        <v>8.0391645760554428E-5</v>
      </c>
      <c r="AN343" s="33">
        <f t="shared" si="117"/>
        <v>3.3425315093761924E-4</v>
      </c>
      <c r="AO343" s="33">
        <f t="shared" si="118"/>
        <v>8.4235154587210731E-5</v>
      </c>
      <c r="AP343" s="33">
        <f t="shared" si="119"/>
        <v>5.3507482844445295E-5</v>
      </c>
      <c r="AQ343" s="33">
        <f t="shared" si="120"/>
        <v>1.6327975992658885E-3</v>
      </c>
      <c r="AR343" s="33">
        <f t="shared" si="121"/>
        <v>7.5892234633947536E-5</v>
      </c>
      <c r="AS343" s="55">
        <f>$G$2*AS342+(1-$G$2)*W342*W342</f>
        <v>8.9828881814300136E-5</v>
      </c>
      <c r="AT343" s="105"/>
      <c r="AU343" s="7">
        <v>46002</v>
      </c>
      <c r="AV343" s="4">
        <f>CovMatrix!$M$4^2*Y343
+CovMatrix!$M$5^2*AE343
+CovMatrix!$M$6^2*AJ343
+CovMatrix!$M$7^2*AN343
+CovMatrix!$M$8^2*AQ343
+CovMatrix!$M$9^2*AS343
+2*CovMatrix!$M$4*CovMatrix!$M$5*Z343
+2*CovMatrix!$M$4*CovMatrix!$M$6*AA343
+2*CovMatrix!$M$4*CovMatrix!$M$7*AB343
+2*CovMatrix!$M$4*CovMatrix!$M$8*AC343
+2*CovMatrix!$M$4*CovMatrix!$M$9*AD343
+2*CovMatrix!$M$5*CovMatrix!$M$6*AF343
+2*CovMatrix!$M$5*CovMatrix!$M$7*AG343
+2*CovMatrix!$M$5*CovMatrix!$M$8*AH343
+2*CovMatrix!$M$5*CovMatrix!$M$9*AI343
+2*CovMatrix!$M$6*CovMatrix!$M$7*AK343
+2*CovMatrix!$M$6*CovMatrix!$M$8*AL343
+2*CovMatrix!$M$6*CovMatrix!$M$9*AM343
+2*CovMatrix!$M$7*CovMatrix!$M$8*AO343
+2*CovMatrix!$M$7*CovMatrix!$M$9*AP343
+2*CovMatrix!$M$8*CovMatrix!$M$9*AR343</f>
        <v>4.1371543824864711E-4</v>
      </c>
      <c r="AW343" s="17">
        <f t="shared" si="100"/>
        <v>2.0339996023810994E-2</v>
      </c>
      <c r="AX343" s="18">
        <f>Param_VaR!$B$7*EWMA!AW343*returns_pnl[[#This Row],[port_mv]]</f>
        <v>7815.9448257833847</v>
      </c>
      <c r="AY343" s="18">
        <f>returns_pnl[[#This Row],[daily_pnl_usd]]</f>
        <v>645.84</v>
      </c>
    </row>
    <row r="344" spans="1:51" x14ac:dyDescent="0.35">
      <c r="A344" s="7">
        <f>returns_pnl[[#This Row],[price_date]]</f>
        <v>46003</v>
      </c>
      <c r="B344" s="24">
        <f>returns_pnl[[#This Row],[portfolio_simple_return]]</f>
        <v>-4.5795835999999999E-2</v>
      </c>
      <c r="C344" s="4">
        <f t="shared" si="101"/>
        <v>2.8108020554065352E-4</v>
      </c>
      <c r="D344" s="17">
        <f t="shared" si="98"/>
        <v>1.6765446774263237E-2</v>
      </c>
      <c r="E344" s="17">
        <f t="shared" si="99"/>
        <v>0.26614321670154345</v>
      </c>
      <c r="F344" s="25">
        <f>Rolling_Vol!D344</f>
        <v>0.29582514386850078</v>
      </c>
      <c r="Q344" s="7">
        <v>46003</v>
      </c>
      <c r="R344" s="25">
        <v>-4.8096463999999998E-2</v>
      </c>
      <c r="S344" s="17">
        <v>-0.11428009</v>
      </c>
      <c r="T344" s="17">
        <v>-6.0536779999999998E-3</v>
      </c>
      <c r="U344" s="17">
        <v>1.7961521000000001E-2</v>
      </c>
      <c r="V344" s="17">
        <v>-5.5909649999999998E-2</v>
      </c>
      <c r="W344" s="17">
        <v>6.3651879999999999E-3</v>
      </c>
      <c r="X344" s="32"/>
      <c r="Y344" s="33">
        <f t="shared" si="102"/>
        <v>1.2135340038483852E-3</v>
      </c>
      <c r="Z344" s="33">
        <f t="shared" si="103"/>
        <v>4.3018790343596363E-4</v>
      </c>
      <c r="AA344" s="33">
        <f t="shared" si="104"/>
        <v>3.7465333841194131E-5</v>
      </c>
      <c r="AB344" s="33">
        <f t="shared" si="105"/>
        <v>2.1900152904953165E-6</v>
      </c>
      <c r="AC344" s="33">
        <f t="shared" si="106"/>
        <v>5.7223861118066508E-4</v>
      </c>
      <c r="AD344" s="33">
        <f t="shared" si="107"/>
        <v>-5.9641726322518469E-6</v>
      </c>
      <c r="AE344" s="33">
        <f t="shared" si="108"/>
        <v>8.618168435436831E-4</v>
      </c>
      <c r="AF344" s="33">
        <f t="shared" si="109"/>
        <v>4.9555516263386271E-5</v>
      </c>
      <c r="AG344" s="33">
        <f t="shared" si="110"/>
        <v>3.7540999315152692E-5</v>
      </c>
      <c r="AH344" s="33">
        <f t="shared" si="111"/>
        <v>4.4542007752513727E-4</v>
      </c>
      <c r="AI344" s="33">
        <f t="shared" si="112"/>
        <v>-3.6794071238975534E-5</v>
      </c>
      <c r="AJ344" s="33">
        <f t="shared" si="113"/>
        <v>3.0454510377647334E-4</v>
      </c>
      <c r="AK344" s="33">
        <f t="shared" si="114"/>
        <v>7.9002250736600753E-5</v>
      </c>
      <c r="AL344" s="33">
        <f t="shared" si="115"/>
        <v>2.5130090219217165E-4</v>
      </c>
      <c r="AM344" s="33">
        <f t="shared" si="116"/>
        <v>1.6653257536268219E-4</v>
      </c>
      <c r="AN344" s="33">
        <f t="shared" si="117"/>
        <v>3.2925371781244262E-4</v>
      </c>
      <c r="AO344" s="33">
        <f t="shared" si="118"/>
        <v>4.7934670970057922E-5</v>
      </c>
      <c r="AP344" s="33">
        <f t="shared" si="119"/>
        <v>1.0836307630402071E-4</v>
      </c>
      <c r="AQ344" s="33">
        <f t="shared" si="120"/>
        <v>1.5996777598415988E-3</v>
      </c>
      <c r="AR344" s="33">
        <f t="shared" si="121"/>
        <v>-4.9170246761950708E-5</v>
      </c>
      <c r="AS344" s="55">
        <f>$G$2*AS343+(1-$G$2)*W343*W343</f>
        <v>3.0838441601423845E-4</v>
      </c>
      <c r="AT344" s="105"/>
      <c r="AU344" s="7">
        <v>46003</v>
      </c>
      <c r="AV344" s="4">
        <f>CovMatrix!$M$4^2*Y344
+CovMatrix!$M$5^2*AE344
+CovMatrix!$M$6^2*AJ344
+CovMatrix!$M$7^2*AN344
+CovMatrix!$M$8^2*AQ344
+CovMatrix!$M$9^2*AS344
+2*CovMatrix!$M$4*CovMatrix!$M$5*Z344
+2*CovMatrix!$M$4*CovMatrix!$M$6*AA344
+2*CovMatrix!$M$4*CovMatrix!$M$7*AB344
+2*CovMatrix!$M$4*CovMatrix!$M$8*AC344
+2*CovMatrix!$M$4*CovMatrix!$M$9*AD344
+2*CovMatrix!$M$5*CovMatrix!$M$6*AF344
+2*CovMatrix!$M$5*CovMatrix!$M$7*AG344
+2*CovMatrix!$M$5*CovMatrix!$M$8*AH344
+2*CovMatrix!$M$5*CovMatrix!$M$9*AI344
+2*CovMatrix!$M$6*CovMatrix!$M$7*AK344
+2*CovMatrix!$M$6*CovMatrix!$M$8*AL344
+2*CovMatrix!$M$6*CovMatrix!$M$9*AM344
+2*CovMatrix!$M$7*CovMatrix!$M$8*AO344
+2*CovMatrix!$M$7*CovMatrix!$M$9*AP344
+2*CovMatrix!$M$8*CovMatrix!$M$9*AR344</f>
        <v>3.8889253203565599E-4</v>
      </c>
      <c r="AW344" s="17">
        <f t="shared" si="100"/>
        <v>1.9720358314078777E-2</v>
      </c>
      <c r="AX344" s="18">
        <f>Param_VaR!$B$7*EWMA!AW344*returns_pnl[[#This Row],[port_mv]]</f>
        <v>7230.8063481138761</v>
      </c>
      <c r="AY344" s="18">
        <f>returns_pnl[[#This Row],[daily_pnl_usd]]</f>
        <v>-7564.53</v>
      </c>
    </row>
    <row r="345" spans="1:51" x14ac:dyDescent="0.35">
      <c r="A345" s="7">
        <f>returns_pnl[[#This Row],[price_date]]</f>
        <v>46006</v>
      </c>
      <c r="B345" s="24">
        <f>returns_pnl[[#This Row],[portfolio_simple_return]]</f>
        <v>-1.3238533E-2</v>
      </c>
      <c r="C345" s="4">
        <f t="shared" si="101"/>
        <v>3.9005090890454816E-4</v>
      </c>
      <c r="D345" s="17">
        <f t="shared" si="98"/>
        <v>1.9749706552365486E-2</v>
      </c>
      <c r="E345" s="17">
        <f t="shared" si="99"/>
        <v>0.31351687202437151</v>
      </c>
      <c r="F345" s="25">
        <f>Rolling_Vol!D345</f>
        <v>0.29748070363231049</v>
      </c>
      <c r="Q345" s="7">
        <v>46006</v>
      </c>
      <c r="R345" s="25">
        <v>-1.5181706E-2</v>
      </c>
      <c r="S345" s="17">
        <v>-5.5899758000000001E-2</v>
      </c>
      <c r="T345" s="17">
        <v>2.61397E-5</v>
      </c>
      <c r="U345" s="17">
        <v>3.3751495999999999E-2</v>
      </c>
      <c r="V345" s="17">
        <v>-2.0135019999999999E-3</v>
      </c>
      <c r="W345" s="17">
        <v>-2.7024699999999998E-3</v>
      </c>
      <c r="X345" s="32"/>
      <c r="Y345" s="33">
        <f t="shared" si="102"/>
        <v>1.2795181545756798E-3</v>
      </c>
      <c r="Z345" s="33">
        <f t="shared" si="103"/>
        <v>7.3416472330591173E-4</v>
      </c>
      <c r="AA345" s="33">
        <f t="shared" si="104"/>
        <v>5.2687044170398017E-5</v>
      </c>
      <c r="AB345" s="33">
        <f t="shared" si="105"/>
        <v>-4.9774524516639094E-5</v>
      </c>
      <c r="AC345" s="33">
        <f t="shared" si="106"/>
        <v>6.9924768261848133E-4</v>
      </c>
      <c r="AD345" s="33">
        <f t="shared" si="107"/>
        <v>-2.3974904404030675E-5</v>
      </c>
      <c r="AE345" s="33">
        <f t="shared" si="108"/>
        <v>1.5937041711555488E-3</v>
      </c>
      <c r="AF345" s="33">
        <f t="shared" si="109"/>
        <v>8.8091077287844331E-5</v>
      </c>
      <c r="AG345" s="33">
        <f t="shared" si="110"/>
        <v>-8.7870114828769984E-5</v>
      </c>
      <c r="AH345" s="33">
        <f t="shared" si="111"/>
        <v>8.0205646290573934E-4</v>
      </c>
      <c r="AI345" s="33">
        <f t="shared" si="112"/>
        <v>-7.8231282415052231E-5</v>
      </c>
      <c r="AJ345" s="33">
        <f t="shared" si="113"/>
        <v>2.8847121858954598E-4</v>
      </c>
      <c r="AK345" s="33">
        <f t="shared" si="114"/>
        <v>6.7738119820950411E-5</v>
      </c>
      <c r="AL345" s="33">
        <f t="shared" si="115"/>
        <v>2.5653038915220334E-4</v>
      </c>
      <c r="AM345" s="33">
        <f t="shared" si="116"/>
        <v>1.542286529272334E-4</v>
      </c>
      <c r="AN345" s="33">
        <f t="shared" si="117"/>
        <v>3.2885546894170255E-4</v>
      </c>
      <c r="AO345" s="33">
        <f t="shared" si="118"/>
        <v>-1.5194750442804615E-5</v>
      </c>
      <c r="AP345" s="33">
        <f t="shared" si="119"/>
        <v>1.0872099920163635E-4</v>
      </c>
      <c r="AQ345" s="33">
        <f t="shared" si="120"/>
        <v>1.691250432038453E-3</v>
      </c>
      <c r="AR345" s="33">
        <f t="shared" si="121"/>
        <v>-6.757255795208568E-5</v>
      </c>
      <c r="AS345" s="55">
        <f>$G$2*AS344+(1-$G$2)*W344*W344</f>
        <v>2.9231228814990479E-4</v>
      </c>
      <c r="AT345" s="105"/>
      <c r="AU345" s="7">
        <v>46006</v>
      </c>
      <c r="AV345" s="4">
        <f>CovMatrix!$M$4^2*Y345
+CovMatrix!$M$5^2*AE345
+CovMatrix!$M$6^2*AJ345
+CovMatrix!$M$7^2*AN345
+CovMatrix!$M$8^2*AQ345
+CovMatrix!$M$9^2*AS345
+2*CovMatrix!$M$4*CovMatrix!$M$5*Z345
+2*CovMatrix!$M$4*CovMatrix!$M$6*AA345
+2*CovMatrix!$M$4*CovMatrix!$M$7*AB345
+2*CovMatrix!$M$4*CovMatrix!$M$8*AC345
+2*CovMatrix!$M$4*CovMatrix!$M$9*AD345
+2*CovMatrix!$M$5*CovMatrix!$M$6*AF345
+2*CovMatrix!$M$5*CovMatrix!$M$7*AG345
+2*CovMatrix!$M$5*CovMatrix!$M$8*AH345
+2*CovMatrix!$M$5*CovMatrix!$M$9*AI345
+2*CovMatrix!$M$6*CovMatrix!$M$7*AK345
+2*CovMatrix!$M$6*CovMatrix!$M$8*AL345
+2*CovMatrix!$M$6*CovMatrix!$M$9*AM345
+2*CovMatrix!$M$7*CovMatrix!$M$8*AO345
+2*CovMatrix!$M$7*CovMatrix!$M$9*AP345
+2*CovMatrix!$M$8*CovMatrix!$M$9*AR345</f>
        <v>4.9357941654920958E-4</v>
      </c>
      <c r="AW345" s="17">
        <f t="shared" si="100"/>
        <v>2.2216647284169805E-2</v>
      </c>
      <c r="AX345" s="18">
        <f>Param_VaR!$B$7*EWMA!AW345*returns_pnl[[#This Row],[port_mv]]</f>
        <v>8038.2707667912218</v>
      </c>
      <c r="AY345" s="18">
        <f>returns_pnl[[#This Row],[daily_pnl_usd]]</f>
        <v>-2086.59</v>
      </c>
    </row>
    <row r="346" spans="1:51" x14ac:dyDescent="0.35">
      <c r="A346" s="7">
        <f>returns_pnl[[#This Row],[price_date]]</f>
        <v>46007</v>
      </c>
      <c r="B346" s="24">
        <f>returns_pnl[[#This Row],[portfolio_simple_return]]</f>
        <v>-4.72776E-4</v>
      </c>
      <c r="C346" s="4">
        <f t="shared" si="101"/>
        <v>3.7716337972980063E-4</v>
      </c>
      <c r="D346" s="17">
        <f t="shared" si="98"/>
        <v>1.9420694625316589E-2</v>
      </c>
      <c r="E346" s="17">
        <f t="shared" si="99"/>
        <v>0.30829396960029848</v>
      </c>
      <c r="F346" s="25">
        <f>Rolling_Vol!D346</f>
        <v>0.29752421976617638</v>
      </c>
      <c r="Q346" s="7">
        <v>46007</v>
      </c>
      <c r="R346" s="25">
        <v>7.6596980000000004E-3</v>
      </c>
      <c r="S346" s="17">
        <v>4.3848029999999996E-3</v>
      </c>
      <c r="T346" s="17">
        <v>-4.7572990000000004E-3</v>
      </c>
      <c r="U346" s="17">
        <v>-7.4374640000000004E-3</v>
      </c>
      <c r="V346" s="17">
        <v>-2.2549250000000001E-3</v>
      </c>
      <c r="W346" s="17">
        <v>-5.13131E-3</v>
      </c>
      <c r="X346" s="32"/>
      <c r="Y346" s="33">
        <f t="shared" si="102"/>
        <v>1.2165761171253652E-3</v>
      </c>
      <c r="Z346" s="33">
        <f t="shared" si="103"/>
        <v>7.410340613931859E-4</v>
      </c>
      <c r="AA346" s="33">
        <f t="shared" si="104"/>
        <v>4.9502010805754439E-5</v>
      </c>
      <c r="AB346" s="33">
        <f t="shared" si="105"/>
        <v>-7.7532370405571343E-5</v>
      </c>
      <c r="AC346" s="33">
        <f t="shared" si="106"/>
        <v>6.5912692538503705E-4</v>
      </c>
      <c r="AD346" s="33">
        <f t="shared" si="107"/>
        <v>-2.0074723838959631E-5</v>
      </c>
      <c r="AE346" s="33">
        <f t="shared" si="108"/>
        <v>1.6855688975537296E-3</v>
      </c>
      <c r="AF346" s="33">
        <f t="shared" si="109"/>
        <v>8.2717940476322119E-5</v>
      </c>
      <c r="AG346" s="33">
        <f t="shared" si="110"/>
        <v>-1.9579993545132195E-4</v>
      </c>
      <c r="AH346" s="33">
        <f t="shared" si="111"/>
        <v>7.6068633160334591E-4</v>
      </c>
      <c r="AI346" s="33">
        <f t="shared" si="112"/>
        <v>-6.4473360330013498E-5</v>
      </c>
      <c r="AJ346" s="33">
        <f t="shared" si="113"/>
        <v>2.7116298647120819E-4</v>
      </c>
      <c r="AK346" s="33">
        <f t="shared" si="114"/>
        <v>6.372676787049285E-5</v>
      </c>
      <c r="AL346" s="33">
        <f t="shared" si="115"/>
        <v>2.4113540786277737E-4</v>
      </c>
      <c r="AM346" s="33">
        <f t="shared" si="116"/>
        <v>1.4497069524629585E-4</v>
      </c>
      <c r="AN346" s="33">
        <f t="shared" si="117"/>
        <v>3.7747394973948142E-4</v>
      </c>
      <c r="AO346" s="33">
        <f t="shared" si="118"/>
        <v>-1.8360587698175861E-5</v>
      </c>
      <c r="AP346" s="33">
        <f t="shared" si="119"/>
        <v>9.6724994925830962E-5</v>
      </c>
      <c r="AQ346" s="33">
        <f t="shared" si="120"/>
        <v>1.590018657534386E-3</v>
      </c>
      <c r="AR346" s="33">
        <f t="shared" si="121"/>
        <v>-6.319171874996414E-5</v>
      </c>
      <c r="AS346" s="55">
        <f>$G$2*AS345+(1-$G$2)*W345*W345</f>
        <v>2.7521175150696449E-4</v>
      </c>
      <c r="AT346" s="105"/>
      <c r="AU346" s="7">
        <v>46007</v>
      </c>
      <c r="AV346" s="4">
        <f>CovMatrix!$M$4^2*Y346
+CovMatrix!$M$5^2*AE346
+CovMatrix!$M$6^2*AJ346
+CovMatrix!$M$7^2*AN346
+CovMatrix!$M$8^2*AQ346
+CovMatrix!$M$9^2*AS346
+2*CovMatrix!$M$4*CovMatrix!$M$5*Z346
+2*CovMatrix!$M$4*CovMatrix!$M$6*AA346
+2*CovMatrix!$M$4*CovMatrix!$M$7*AB346
+2*CovMatrix!$M$4*CovMatrix!$M$8*AC346
+2*CovMatrix!$M$4*CovMatrix!$M$9*AD346
+2*CovMatrix!$M$5*CovMatrix!$M$6*AF346
+2*CovMatrix!$M$5*CovMatrix!$M$7*AG346
+2*CovMatrix!$M$5*CovMatrix!$M$8*AH346
+2*CovMatrix!$M$5*CovMatrix!$M$9*AI346
+2*CovMatrix!$M$6*CovMatrix!$M$7*AK346
+2*CovMatrix!$M$6*CovMatrix!$M$8*AL346
+2*CovMatrix!$M$6*CovMatrix!$M$9*AM346
+2*CovMatrix!$M$7*CovMatrix!$M$8*AO346
+2*CovMatrix!$M$7*CovMatrix!$M$9*AP346
+2*CovMatrix!$M$8*CovMatrix!$M$9*AR346</f>
        <v>4.7320394612097362E-4</v>
      </c>
      <c r="AW346" s="17">
        <f t="shared" si="100"/>
        <v>2.1753251391940783E-2</v>
      </c>
      <c r="AX346" s="18">
        <f>Param_VaR!$B$7*EWMA!AW346*returns_pnl[[#This Row],[port_mv]]</f>
        <v>7866.8870984833175</v>
      </c>
      <c r="AY346" s="18">
        <f>returns_pnl[[#This Row],[daily_pnl_usd]]</f>
        <v>-73.53</v>
      </c>
    </row>
    <row r="347" spans="1:51" x14ac:dyDescent="0.35">
      <c r="A347" s="7">
        <f>returns_pnl[[#This Row],[price_date]]</f>
        <v>46008</v>
      </c>
      <c r="B347" s="24">
        <f>returns_pnl[[#This Row],[portfolio_simple_return]]</f>
        <v>-2.8203443000000002E-2</v>
      </c>
      <c r="C347" s="4">
        <f t="shared" si="101"/>
        <v>3.5454698797478316E-4</v>
      </c>
      <c r="D347" s="17">
        <f t="shared" si="98"/>
        <v>1.8829418152847506E-2</v>
      </c>
      <c r="E347" s="17">
        <f t="shared" si="99"/>
        <v>0.29890774658687813</v>
      </c>
      <c r="F347" s="25">
        <f>Rolling_Vol!D347</f>
        <v>0.30372585477873204</v>
      </c>
      <c r="Q347" s="7">
        <v>46008</v>
      </c>
      <c r="R347" s="25">
        <v>-5.2875651000000003E-2</v>
      </c>
      <c r="S347" s="17">
        <v>-4.4769996999999999E-2</v>
      </c>
      <c r="T347" s="17">
        <v>-1.3499672000000001E-2</v>
      </c>
      <c r="U347" s="17">
        <v>-1.185632E-2</v>
      </c>
      <c r="V347" s="17">
        <v>-2.8190792999999999E-2</v>
      </c>
      <c r="W347" s="17">
        <v>-2.0283390000000001E-3</v>
      </c>
      <c r="X347" s="32"/>
      <c r="Y347" s="33">
        <f t="shared" si="102"/>
        <v>1.1471018085049156E-3</v>
      </c>
      <c r="Z347" s="33">
        <f t="shared" si="103"/>
        <v>6.9858719371576432E-4</v>
      </c>
      <c r="AA347" s="33">
        <f t="shared" si="104"/>
        <v>4.4345521739267048E-5</v>
      </c>
      <c r="AB347" s="33">
        <f t="shared" si="105"/>
        <v>-7.6298551868789376E-5</v>
      </c>
      <c r="AC347" s="33">
        <f t="shared" si="106"/>
        <v>6.1854298719117584E-4</v>
      </c>
      <c r="AD347" s="33">
        <f t="shared" si="107"/>
        <v>-2.1228497505284857E-5</v>
      </c>
      <c r="AE347" s="33">
        <f t="shared" si="108"/>
        <v>1.5855883535414344E-3</v>
      </c>
      <c r="AF347" s="33">
        <f t="shared" si="109"/>
        <v>7.6503274912116965E-5</v>
      </c>
      <c r="AG347" s="33">
        <f t="shared" si="110"/>
        <v>-1.8600864819181813E-4</v>
      </c>
      <c r="AH347" s="33">
        <f t="shared" si="111"/>
        <v>7.1445190759285857E-4</v>
      </c>
      <c r="AI347" s="33">
        <f t="shared" si="112"/>
        <v>-6.195494571912848E-5</v>
      </c>
      <c r="AJ347" s="33">
        <f t="shared" si="113"/>
        <v>2.5625112090945973E-4</v>
      </c>
      <c r="AK347" s="33">
        <f t="shared" si="114"/>
        <v>6.202609620124744E-5</v>
      </c>
      <c r="AL347" s="33">
        <f t="shared" si="115"/>
        <v>2.2731092453786523E-4</v>
      </c>
      <c r="AM347" s="33">
        <f t="shared" si="116"/>
        <v>1.3773712408741948E-4</v>
      </c>
      <c r="AN347" s="33">
        <f t="shared" si="117"/>
        <v>3.5814446500019028E-4</v>
      </c>
      <c r="AO347" s="33">
        <f t="shared" si="118"/>
        <v>-1.6252697025673307E-5</v>
      </c>
      <c r="AP347" s="33">
        <f t="shared" si="119"/>
        <v>9.3211331234151502E-5</v>
      </c>
      <c r="AQ347" s="33">
        <f t="shared" si="120"/>
        <v>1.4949226192876603E-3</v>
      </c>
      <c r="AR347" s="33">
        <f t="shared" si="121"/>
        <v>-5.8705972472861286E-5</v>
      </c>
      <c r="AS347" s="55">
        <f>$G$2*AS346+(1-$G$2)*W346*W346</f>
        <v>2.6027886695551261E-4</v>
      </c>
      <c r="AT347" s="105"/>
      <c r="AU347" s="7">
        <v>46008</v>
      </c>
      <c r="AV347" s="4">
        <f>CovMatrix!$M$4^2*Y347
+CovMatrix!$M$5^2*AE347
+CovMatrix!$M$6^2*AJ347
+CovMatrix!$M$7^2*AN347
+CovMatrix!$M$8^2*AQ347
+CovMatrix!$M$9^2*AS347
+2*CovMatrix!$M$4*CovMatrix!$M$5*Z347
+2*CovMatrix!$M$4*CovMatrix!$M$6*AA347
+2*CovMatrix!$M$4*CovMatrix!$M$7*AB347
+2*CovMatrix!$M$4*CovMatrix!$M$8*AC347
+2*CovMatrix!$M$4*CovMatrix!$M$9*AD347
+2*CovMatrix!$M$5*CovMatrix!$M$6*AF347
+2*CovMatrix!$M$5*CovMatrix!$M$7*AG347
+2*CovMatrix!$M$5*CovMatrix!$M$8*AH347
+2*CovMatrix!$M$5*CovMatrix!$M$9*AI347
+2*CovMatrix!$M$6*CovMatrix!$M$7*AK347
+2*CovMatrix!$M$6*CovMatrix!$M$8*AL347
+2*CovMatrix!$M$6*CovMatrix!$M$9*AM347
+2*CovMatrix!$M$7*CovMatrix!$M$8*AO347
+2*CovMatrix!$M$7*CovMatrix!$M$9*AP347
+2*CovMatrix!$M$8*CovMatrix!$M$9*AR347</f>
        <v>4.4483705890011884E-4</v>
      </c>
      <c r="AW347" s="17">
        <f t="shared" si="100"/>
        <v>2.1091160681672282E-2</v>
      </c>
      <c r="AX347" s="18">
        <f>Param_VaR!$B$7*EWMA!AW347*returns_pnl[[#This Row],[port_mv]]</f>
        <v>7412.327082577337</v>
      </c>
      <c r="AY347" s="18">
        <f>returns_pnl[[#This Row],[daily_pnl_usd]]</f>
        <v>-4384.3599999999997</v>
      </c>
    </row>
    <row r="348" spans="1:51" x14ac:dyDescent="0.35">
      <c r="A348" s="7">
        <f>returns_pnl[[#This Row],[price_date]]</f>
        <v>46009</v>
      </c>
      <c r="B348" s="24">
        <f>returns_pnl[[#This Row],[portfolio_simple_return]]</f>
        <v>1.2813428E-2</v>
      </c>
      <c r="C348" s="4">
        <f t="shared" si="101"/>
        <v>3.8100022051955112E-4</v>
      </c>
      <c r="D348" s="17">
        <f t="shared" si="98"/>
        <v>1.9519226944721739E-2</v>
      </c>
      <c r="E348" s="17">
        <f t="shared" si="99"/>
        <v>0.30985812167978893</v>
      </c>
      <c r="F348" s="25">
        <f>Rolling_Vol!D348</f>
        <v>0.30415618801304017</v>
      </c>
      <c r="Q348" s="7">
        <v>46009</v>
      </c>
      <c r="R348" s="25">
        <v>1.4890716999999999E-2</v>
      </c>
      <c r="S348" s="17">
        <v>1.1839763999999999E-2</v>
      </c>
      <c r="T348" s="17">
        <v>-2.3960999999999999E-4</v>
      </c>
      <c r="U348" s="17">
        <v>1.4484685000000001E-2</v>
      </c>
      <c r="V348" s="17">
        <v>3.3904529000000003E-2</v>
      </c>
      <c r="W348" s="17">
        <v>4.6456259999999999E-3</v>
      </c>
      <c r="X348" s="32"/>
      <c r="Y348" s="33">
        <f t="shared" si="102"/>
        <v>1.2460257681150488E-3</v>
      </c>
      <c r="Z348" s="33">
        <f t="shared" si="103"/>
        <v>7.9870652629140146E-4</v>
      </c>
      <c r="AA348" s="33">
        <f t="shared" si="104"/>
        <v>8.4513027152099385E-5</v>
      </c>
      <c r="AB348" s="33">
        <f t="shared" si="105"/>
        <v>-3.4106000448802774E-5</v>
      </c>
      <c r="AC348" s="33">
        <f t="shared" si="106"/>
        <v>6.708667998845799E-4</v>
      </c>
      <c r="AD348" s="33">
        <f t="shared" si="107"/>
        <v>-1.3519802950546419E-5</v>
      </c>
      <c r="AE348" s="33">
        <f t="shared" si="108"/>
        <v>1.6107142102117489E-3</v>
      </c>
      <c r="AF348" s="33">
        <f t="shared" si="109"/>
        <v>1.0817589491384901E-4</v>
      </c>
      <c r="AG348" s="33">
        <f t="shared" si="110"/>
        <v>-1.429996846504466E-4</v>
      </c>
      <c r="AH348" s="33">
        <f t="shared" si="111"/>
        <v>7.4731089621954427E-4</v>
      </c>
      <c r="AI348" s="33">
        <f t="shared" si="112"/>
        <v>-5.2789125119281783E-5</v>
      </c>
      <c r="AJ348" s="33">
        <f t="shared" si="113"/>
        <v>2.5181052230134718E-4</v>
      </c>
      <c r="AK348" s="33">
        <f t="shared" si="114"/>
        <v>6.7907916296795003E-5</v>
      </c>
      <c r="AL348" s="33">
        <f t="shared" si="115"/>
        <v>2.3650625660078708E-4</v>
      </c>
      <c r="AM348" s="33">
        <f t="shared" si="116"/>
        <v>1.3111581131446278E-4</v>
      </c>
      <c r="AN348" s="33">
        <f t="shared" si="117"/>
        <v>3.4509013653672284E-4</v>
      </c>
      <c r="AO348" s="33">
        <f t="shared" si="118"/>
        <v>4.776808567572712E-6</v>
      </c>
      <c r="AP348" s="33">
        <f t="shared" si="119"/>
        <v>8.9061569535251215E-5</v>
      </c>
      <c r="AQ348" s="33">
        <f t="shared" si="120"/>
        <v>1.4529105107285317E-3</v>
      </c>
      <c r="AR348" s="33">
        <f t="shared" si="121"/>
        <v>-5.1752785031519982E-5</v>
      </c>
      <c r="AS348" s="55">
        <f>$G$2*AS347+(1-$G$2)*W347*W347</f>
        <v>2.4490898448411707E-4</v>
      </c>
      <c r="AT348" s="105"/>
      <c r="AU348" s="7">
        <v>46009</v>
      </c>
      <c r="AV348" s="4">
        <f>CovMatrix!$M$4^2*Y348
+CovMatrix!$M$5^2*AE348
+CovMatrix!$M$6^2*AJ348
+CovMatrix!$M$7^2*AN348
+CovMatrix!$M$8^2*AQ348
+CovMatrix!$M$9^2*AS348
+2*CovMatrix!$M$4*CovMatrix!$M$5*Z348
+2*CovMatrix!$M$4*CovMatrix!$M$6*AA348
+2*CovMatrix!$M$4*CovMatrix!$M$7*AB348
+2*CovMatrix!$M$4*CovMatrix!$M$8*AC348
+2*CovMatrix!$M$4*CovMatrix!$M$9*AD348
+2*CovMatrix!$M$5*CovMatrix!$M$6*AF348
+2*CovMatrix!$M$5*CovMatrix!$M$7*AG348
+2*CovMatrix!$M$5*CovMatrix!$M$8*AH348
+2*CovMatrix!$M$5*CovMatrix!$M$9*AI348
+2*CovMatrix!$M$6*CovMatrix!$M$7*AK348
+2*CovMatrix!$M$6*CovMatrix!$M$8*AL348
+2*CovMatrix!$M$6*CovMatrix!$M$9*AM348
+2*CovMatrix!$M$7*CovMatrix!$M$8*AO348
+2*CovMatrix!$M$7*CovMatrix!$M$9*AP348
+2*CovMatrix!$M$8*CovMatrix!$M$9*AR348</f>
        <v>4.8053446539300779E-4</v>
      </c>
      <c r="AW348" s="17">
        <f t="shared" si="100"/>
        <v>2.1921096354722037E-2</v>
      </c>
      <c r="AX348" s="18">
        <f>Param_VaR!$B$7*EWMA!AW348*returns_pnl[[#This Row],[port_mv]]</f>
        <v>7802.7162989119552</v>
      </c>
      <c r="AY348" s="18">
        <f>returns_pnl[[#This Row],[daily_pnl_usd]]</f>
        <v>1935.73</v>
      </c>
    </row>
    <row r="349" spans="1:51" x14ac:dyDescent="0.35">
      <c r="A349" s="7">
        <f>returns_pnl[[#This Row],[price_date]]</f>
        <v>46010</v>
      </c>
      <c r="B349" s="24">
        <f>returns_pnl[[#This Row],[portfolio_simple_return]]</f>
        <v>2.0941576999999999E-2</v>
      </c>
      <c r="C349" s="4">
        <f t="shared" si="101"/>
        <v>3.6799124351504908E-4</v>
      </c>
      <c r="D349" s="17">
        <f t="shared" si="98"/>
        <v>1.9183097860227087E-2</v>
      </c>
      <c r="E349" s="17">
        <f t="shared" si="99"/>
        <v>0.30452223788385696</v>
      </c>
      <c r="F349" s="25">
        <f>Rolling_Vol!D349</f>
        <v>0.3066055022427035</v>
      </c>
      <c r="Q349" s="7">
        <v>46010</v>
      </c>
      <c r="R349" s="25">
        <v>6.1523923000000001E-2</v>
      </c>
      <c r="S349" s="17">
        <v>3.1769128000000001E-2</v>
      </c>
      <c r="T349" s="17">
        <v>2.6363440000000001E-3</v>
      </c>
      <c r="U349" s="17">
        <v>1.3776399E-2</v>
      </c>
      <c r="V349" s="17">
        <v>-4.4986389999999996E-3</v>
      </c>
      <c r="W349" s="17">
        <v>9.3638909999999992E-3</v>
      </c>
      <c r="X349" s="32"/>
      <c r="Y349" s="33">
        <f t="shared" si="102"/>
        <v>1.1845682291945912E-3</v>
      </c>
      <c r="Z349" s="33">
        <f t="shared" si="103"/>
        <v>7.6136228921816463E-4</v>
      </c>
      <c r="AA349" s="33">
        <f t="shared" si="104"/>
        <v>7.9228167640951218E-5</v>
      </c>
      <c r="AB349" s="33">
        <f t="shared" si="105"/>
        <v>-1.9118399711725899E-5</v>
      </c>
      <c r="AC349" s="33">
        <f t="shared" si="106"/>
        <v>6.6090655667294272E-4</v>
      </c>
      <c r="AD349" s="33">
        <f t="shared" si="107"/>
        <v>-8.5580126502831089E-6</v>
      </c>
      <c r="AE349" s="33">
        <f t="shared" si="108"/>
        <v>1.5224821582935858E-3</v>
      </c>
      <c r="AF349" s="33">
        <f t="shared" si="109"/>
        <v>1.0151512566789567E-4</v>
      </c>
      <c r="AG349" s="33">
        <f t="shared" si="110"/>
        <v>-1.2412998845055936E-4</v>
      </c>
      <c r="AH349" s="33">
        <f t="shared" si="111"/>
        <v>7.2655753975984095E-4</v>
      </c>
      <c r="AI349" s="33">
        <f t="shared" si="112"/>
        <v>-4.632159068378903E-5</v>
      </c>
      <c r="AJ349" s="33">
        <f t="shared" si="113"/>
        <v>2.3670533574039236E-4</v>
      </c>
      <c r="AK349" s="33">
        <f t="shared" si="114"/>
        <v>6.3625200796616301E-5</v>
      </c>
      <c r="AL349" s="33">
        <f t="shared" si="115"/>
        <v>2.2182844935311844E-4</v>
      </c>
      <c r="AM349" s="33">
        <f t="shared" si="116"/>
        <v>1.231820743288434E-4</v>
      </c>
      <c r="AN349" s="33">
        <f t="shared" si="117"/>
        <v>3.3697309431747295E-4</v>
      </c>
      <c r="AO349" s="33">
        <f t="shared" si="118"/>
        <v>3.3955985411820281E-5</v>
      </c>
      <c r="AP349" s="33">
        <f t="shared" si="119"/>
        <v>8.7755301117404749E-5</v>
      </c>
      <c r="AQ349" s="33">
        <f t="shared" si="120"/>
        <v>1.4347069052875303E-3</v>
      </c>
      <c r="AR349" s="33">
        <f t="shared" si="121"/>
        <v>-3.9197152243219534E-5</v>
      </c>
      <c r="AS349" s="55">
        <f>$G$2*AS348+(1-$G$2)*W348*W348</f>
        <v>2.3150935587098258E-4</v>
      </c>
      <c r="AT349" s="105"/>
      <c r="AU349" s="7">
        <v>46010</v>
      </c>
      <c r="AV349" s="4">
        <f>CovMatrix!$M$4^2*Y349
+CovMatrix!$M$5^2*AE349
+CovMatrix!$M$6^2*AJ349
+CovMatrix!$M$7^2*AN349
+CovMatrix!$M$8^2*AQ349
+CovMatrix!$M$9^2*AS349
+2*CovMatrix!$M$4*CovMatrix!$M$5*Z349
+2*CovMatrix!$M$4*CovMatrix!$M$6*AA349
+2*CovMatrix!$M$4*CovMatrix!$M$7*AB349
+2*CovMatrix!$M$4*CovMatrix!$M$8*AC349
+2*CovMatrix!$M$4*CovMatrix!$M$9*AD349
+2*CovMatrix!$M$5*CovMatrix!$M$6*AF349
+2*CovMatrix!$M$5*CovMatrix!$M$7*AG349
+2*CovMatrix!$M$5*CovMatrix!$M$8*AH349
+2*CovMatrix!$M$5*CovMatrix!$M$9*AI349
+2*CovMatrix!$M$6*CovMatrix!$M$7*AK349
+2*CovMatrix!$M$6*CovMatrix!$M$8*AL349
+2*CovMatrix!$M$6*CovMatrix!$M$9*AM349
+2*CovMatrix!$M$7*CovMatrix!$M$8*AO349
+2*CovMatrix!$M$7*CovMatrix!$M$9*AP349
+2*CovMatrix!$M$8*CovMatrix!$M$9*AR349</f>
        <v>4.6684208345149265E-4</v>
      </c>
      <c r="AW349" s="17">
        <f t="shared" si="100"/>
        <v>2.1606528722853485E-2</v>
      </c>
      <c r="AX349" s="18">
        <f>Param_VaR!$B$7*EWMA!AW349*returns_pnl[[#This Row],[port_mv]]</f>
        <v>7851.8037302470557</v>
      </c>
      <c r="AY349" s="18">
        <f>returns_pnl[[#This Row],[daily_pnl_usd]]</f>
        <v>3204.19</v>
      </c>
    </row>
    <row r="350" spans="1:51" x14ac:dyDescent="0.35">
      <c r="A350" s="7">
        <f>returns_pnl[[#This Row],[price_date]]</f>
        <v>46013</v>
      </c>
      <c r="B350" s="24">
        <f>returns_pnl[[#This Row],[portfolio_simple_return]]</f>
        <v>6.8665749999999998E-3</v>
      </c>
      <c r="C350" s="4">
        <f t="shared" si="101"/>
        <v>3.7222474773896189E-4</v>
      </c>
      <c r="D350" s="17">
        <f t="shared" si="98"/>
        <v>1.9293126955964444E-2</v>
      </c>
      <c r="E350" s="17">
        <f t="shared" si="99"/>
        <v>0.30626889562967113</v>
      </c>
      <c r="F350" s="25">
        <f>Rolling_Vol!D350</f>
        <v>0.30668679301759805</v>
      </c>
      <c r="Q350" s="7">
        <v>46013</v>
      </c>
      <c r="R350" s="25">
        <v>7.1217729999999996E-3</v>
      </c>
      <c r="S350" s="17">
        <v>3.2024919999999999E-3</v>
      </c>
      <c r="T350" s="17">
        <v>1.1526918000000001E-2</v>
      </c>
      <c r="U350" s="17">
        <v>4.7039500000000001E-3</v>
      </c>
      <c r="V350" s="17">
        <v>8.4433349999999997E-3</v>
      </c>
      <c r="W350" s="17">
        <v>8.1317109999999998E-3</v>
      </c>
      <c r="X350" s="32"/>
      <c r="Y350" s="33">
        <f t="shared" si="102"/>
        <v>1.3406057215215117E-3</v>
      </c>
      <c r="Z350" s="33">
        <f t="shared" si="103"/>
        <v>8.329542349560235E-4</v>
      </c>
      <c r="AA350" s="33">
        <f t="shared" si="104"/>
        <v>8.4206371097944881E-5</v>
      </c>
      <c r="AB350" s="33">
        <f t="shared" si="105"/>
        <v>3.2883390948574326E-5</v>
      </c>
      <c r="AC350" s="33">
        <f t="shared" si="106"/>
        <v>6.0464572810611827E-4</v>
      </c>
      <c r="AD350" s="33">
        <f t="shared" si="107"/>
        <v>2.652166664059749E-5</v>
      </c>
      <c r="AE350" s="33">
        <f t="shared" si="108"/>
        <v>1.4916898784287937E-3</v>
      </c>
      <c r="AF350" s="33">
        <f t="shared" si="109"/>
        <v>1.0044947912710384E-4</v>
      </c>
      <c r="AG350" s="33">
        <f t="shared" si="110"/>
        <v>-9.0422338150921458E-5</v>
      </c>
      <c r="AH350" s="33">
        <f t="shared" si="111"/>
        <v>6.7438901708124295E-4</v>
      </c>
      <c r="AI350" s="33">
        <f t="shared" si="112"/>
        <v>-2.5693336137338791E-5</v>
      </c>
      <c r="AJ350" s="33">
        <f t="shared" si="113"/>
        <v>2.2292003417714897E-4</v>
      </c>
      <c r="AK350" s="33">
        <f t="shared" si="114"/>
        <v>6.198684835953468E-5</v>
      </c>
      <c r="AL350" s="33">
        <f t="shared" si="115"/>
        <v>2.0780714479578236E-4</v>
      </c>
      <c r="AM350" s="33">
        <f t="shared" si="116"/>
        <v>1.1727233614038304E-4</v>
      </c>
      <c r="AN350" s="33">
        <f t="shared" si="117"/>
        <v>3.2814205882285665E-4</v>
      </c>
      <c r="AO350" s="33">
        <f t="shared" si="118"/>
        <v>2.8200123537853396E-5</v>
      </c>
      <c r="AP350" s="33">
        <f t="shared" si="119"/>
        <v>9.0230024966871014E-5</v>
      </c>
      <c r="AQ350" s="33">
        <f t="shared" si="120"/>
        <v>1.3498387561414176E-3</v>
      </c>
      <c r="AR350" s="33">
        <f t="shared" si="121"/>
        <v>-3.9372809023287302E-5</v>
      </c>
      <c r="AS350" s="55">
        <f>$G$2*AS349+(1-$G$2)*W349*W349</f>
        <v>2.2287974179831648E-4</v>
      </c>
      <c r="AT350" s="105"/>
      <c r="AU350" s="7">
        <v>46013</v>
      </c>
      <c r="AV350" s="4">
        <f>CovMatrix!$M$4^2*Y350
+CovMatrix!$M$5^2*AE350
+CovMatrix!$M$6^2*AJ350
+CovMatrix!$M$7^2*AN350
+CovMatrix!$M$8^2*AQ350
+CovMatrix!$M$9^2*AS350
+2*CovMatrix!$M$4*CovMatrix!$M$5*Z350
+2*CovMatrix!$M$4*CovMatrix!$M$6*AA350
+2*CovMatrix!$M$4*CovMatrix!$M$7*AB350
+2*CovMatrix!$M$4*CovMatrix!$M$8*AC350
+2*CovMatrix!$M$4*CovMatrix!$M$9*AD350
+2*CovMatrix!$M$5*CovMatrix!$M$6*AF350
+2*CovMatrix!$M$5*CovMatrix!$M$7*AG350
+2*CovMatrix!$M$5*CovMatrix!$M$8*AH350
+2*CovMatrix!$M$5*CovMatrix!$M$9*AI350
+2*CovMatrix!$M$6*CovMatrix!$M$7*AK350
+2*CovMatrix!$M$6*CovMatrix!$M$8*AL350
+2*CovMatrix!$M$6*CovMatrix!$M$9*AM350
+2*CovMatrix!$M$7*CovMatrix!$M$8*AO350
+2*CovMatrix!$M$7*CovMatrix!$M$9*AP350
+2*CovMatrix!$M$8*CovMatrix!$M$9*AR350</f>
        <v>4.7507232372219417E-4</v>
      </c>
      <c r="AW350" s="17">
        <f t="shared" si="100"/>
        <v>2.1796153874530117E-2</v>
      </c>
      <c r="AX350" s="18">
        <f>Param_VaR!$B$7*EWMA!AW350*returns_pnl[[#This Row],[port_mv]]</f>
        <v>7975.1016051295037</v>
      </c>
      <c r="AY350" s="18">
        <f>returns_pnl[[#This Row],[daily_pnl_usd]]</f>
        <v>1072.6300000000001</v>
      </c>
    </row>
    <row r="351" spans="1:51" x14ac:dyDescent="0.35">
      <c r="A351" s="7">
        <f>returns_pnl[[#This Row],[price_date]]</f>
        <v>46014</v>
      </c>
      <c r="B351" s="24">
        <f>returns_pnl[[#This Row],[portfolio_simple_return]]</f>
        <v>1.0920318E-2</v>
      </c>
      <c r="C351" s="4">
        <f t="shared" si="101"/>
        <v>3.5272025400846167E-4</v>
      </c>
      <c r="D351" s="17">
        <f t="shared" si="98"/>
        <v>1.8780848064144005E-2</v>
      </c>
      <c r="E351" s="17">
        <f t="shared" si="99"/>
        <v>0.29813672033168331</v>
      </c>
      <c r="F351" s="25">
        <f>Rolling_Vol!D351</f>
        <v>0.30696019229394367</v>
      </c>
      <c r="Q351" s="7">
        <v>46014</v>
      </c>
      <c r="R351" s="25">
        <v>-2.3261199999999999E-4</v>
      </c>
      <c r="S351" s="17">
        <v>2.3048763E-2</v>
      </c>
      <c r="T351" s="17">
        <v>3.5184460000000002E-3</v>
      </c>
      <c r="U351" s="17">
        <v>-4.4961360000000004E-3</v>
      </c>
      <c r="V351" s="17">
        <v>3.3962263999999999E-2</v>
      </c>
      <c r="W351" s="17">
        <v>3.6638360000000002E-3</v>
      </c>
      <c r="X351" s="32"/>
      <c r="Y351" s="33">
        <f t="shared" si="102"/>
        <v>1.2632125572700327E-3</v>
      </c>
      <c r="Z351" s="33">
        <f t="shared" si="103"/>
        <v>7.8434542612216109E-4</v>
      </c>
      <c r="AA351" s="33">
        <f t="shared" si="104"/>
        <v>8.4079514435205025E-5</v>
      </c>
      <c r="AB351" s="33">
        <f t="shared" si="105"/>
        <v>3.2920415337860868E-5</v>
      </c>
      <c r="AC351" s="33">
        <f t="shared" si="106"/>
        <v>5.7197487533372851E-4</v>
      </c>
      <c r="AD351" s="33">
        <f t="shared" si="107"/>
        <v>2.8405098632777821E-5</v>
      </c>
      <c r="AE351" s="33">
        <f t="shared" si="108"/>
        <v>1.40280384302367E-3</v>
      </c>
      <c r="AF351" s="33">
        <f t="shared" si="109"/>
        <v>9.6637402140256956E-5</v>
      </c>
      <c r="AG351" s="33">
        <f t="shared" si="110"/>
        <v>-8.4093136127262155E-5</v>
      </c>
      <c r="AH351" s="33">
        <f t="shared" si="111"/>
        <v>6.3554805882381756E-4</v>
      </c>
      <c r="AI351" s="33">
        <f t="shared" si="112"/>
        <v>-2.2589231603669741E-5</v>
      </c>
      <c r="AJ351" s="33">
        <f t="shared" si="113"/>
        <v>2.1751702244124347E-4</v>
      </c>
      <c r="AK351" s="33">
        <f t="shared" si="114"/>
        <v>6.1520960213528597E-5</v>
      </c>
      <c r="AL351" s="33">
        <f t="shared" si="115"/>
        <v>2.0117825391952721E-4</v>
      </c>
      <c r="AM351" s="33">
        <f t="shared" si="116"/>
        <v>1.1586000992576193E-4</v>
      </c>
      <c r="AN351" s="33">
        <f t="shared" si="117"/>
        <v>3.0978116402963527E-4</v>
      </c>
      <c r="AO351" s="33">
        <f t="shared" si="118"/>
        <v>2.8891137665977195E-5</v>
      </c>
      <c r="AP351" s="33">
        <f t="shared" si="119"/>
        <v>8.7111293186365742E-5</v>
      </c>
      <c r="AQ351" s="33">
        <f t="shared" si="120"/>
        <v>1.273125825128266E-3</v>
      </c>
      <c r="AR351" s="33">
        <f t="shared" si="121"/>
        <v>-3.289091487611896E-5</v>
      </c>
      <c r="AS351" s="55">
        <f>$G$2*AS350+(1-$G$2)*W350*W350</f>
        <v>2.1347444071766872E-4</v>
      </c>
      <c r="AT351" s="105"/>
      <c r="AU351" s="7">
        <v>46014</v>
      </c>
      <c r="AV351" s="4">
        <f>CovMatrix!$M$4^2*Y351
+CovMatrix!$M$5^2*AE351
+CovMatrix!$M$6^2*AJ351
+CovMatrix!$M$7^2*AN351
+CovMatrix!$M$8^2*AQ351
+CovMatrix!$M$9^2*AS351
+2*CovMatrix!$M$4*CovMatrix!$M$5*Z351
+2*CovMatrix!$M$4*CovMatrix!$M$6*AA351
+2*CovMatrix!$M$4*CovMatrix!$M$7*AB351
+2*CovMatrix!$M$4*CovMatrix!$M$8*AC351
+2*CovMatrix!$M$4*CovMatrix!$M$9*AD351
+2*CovMatrix!$M$5*CovMatrix!$M$6*AF351
+2*CovMatrix!$M$5*CovMatrix!$M$7*AG351
+2*CovMatrix!$M$5*CovMatrix!$M$8*AH351
+2*CovMatrix!$M$5*CovMatrix!$M$9*AI351
+2*CovMatrix!$M$6*CovMatrix!$M$7*AK351
+2*CovMatrix!$M$6*CovMatrix!$M$8*AL351
+2*CovMatrix!$M$6*CovMatrix!$M$9*AM351
+2*CovMatrix!$M$7*CovMatrix!$M$8*AO351
+2*CovMatrix!$M$7*CovMatrix!$M$9*AP351
+2*CovMatrix!$M$8*CovMatrix!$M$9*AR351</f>
        <v>4.4945924406928917E-4</v>
      </c>
      <c r="AW351" s="17">
        <f t="shared" si="100"/>
        <v>2.1200453864700378E-2</v>
      </c>
      <c r="AX351" s="18">
        <f>Param_VaR!$B$7*EWMA!AW351*returns_pnl[[#This Row],[port_mv]]</f>
        <v>7841.8484193155446</v>
      </c>
      <c r="AY351" s="18">
        <f>returns_pnl[[#This Row],[daily_pnl_usd]]</f>
        <v>1717.58</v>
      </c>
    </row>
    <row r="352" spans="1:51" x14ac:dyDescent="0.35">
      <c r="A352" s="7">
        <f>returns_pnl[[#This Row],[price_date]]</f>
        <v>46015</v>
      </c>
      <c r="B352" s="24">
        <f>returns_pnl[[#This Row],[portfolio_simple_return]]</f>
        <v>5.3144499999999996E-4</v>
      </c>
      <c r="C352" s="4">
        <f t="shared" si="101"/>
        <v>3.3871223948122144E-4</v>
      </c>
      <c r="D352" s="17">
        <f t="shared" si="98"/>
        <v>1.8404136477466727E-2</v>
      </c>
      <c r="E352" s="17">
        <f t="shared" si="99"/>
        <v>0.29215660928561549</v>
      </c>
      <c r="F352" s="25">
        <f>Rolling_Vol!D352</f>
        <v>0.30689326607686479</v>
      </c>
      <c r="Q352" s="7">
        <v>46015</v>
      </c>
      <c r="R352" s="25">
        <v>6.5146599999999996E-4</v>
      </c>
      <c r="S352" s="17">
        <v>2.5764339999999998E-3</v>
      </c>
      <c r="T352" s="17">
        <v>2.4071800000000001E-3</v>
      </c>
      <c r="U352" s="17">
        <v>4.9830170000000002E-3</v>
      </c>
      <c r="V352" s="17">
        <v>-1.357208E-2</v>
      </c>
      <c r="W352" s="17">
        <v>4.9804740000000004E-3</v>
      </c>
      <c r="X352" s="32"/>
      <c r="Y352" s="33">
        <f t="shared" si="102"/>
        <v>1.1874230503343833E-3</v>
      </c>
      <c r="Z352" s="33">
        <f t="shared" si="103"/>
        <v>7.3696301542329403E-4</v>
      </c>
      <c r="AA352" s="33">
        <f t="shared" si="104"/>
        <v>7.8985637603435602E-5</v>
      </c>
      <c r="AB352" s="33">
        <f t="shared" si="105"/>
        <v>3.100794172882314E-5</v>
      </c>
      <c r="AC352" s="33">
        <f t="shared" si="106"/>
        <v>5.3718238100449063E-4</v>
      </c>
      <c r="AD352" s="33">
        <f t="shared" si="107"/>
        <v>2.6649657581633231E-5</v>
      </c>
      <c r="AE352" s="33">
        <f t="shared" si="108"/>
        <v>1.35051034099206E-3</v>
      </c>
      <c r="AF352" s="33">
        <f t="shared" si="109"/>
        <v>9.5704907690779409E-5</v>
      </c>
      <c r="AG352" s="33">
        <f t="shared" si="110"/>
        <v>-8.5265370344412504E-5</v>
      </c>
      <c r="AH352" s="33">
        <f t="shared" si="111"/>
        <v>6.4438246572715442E-4</v>
      </c>
      <c r="AI352" s="33">
        <f t="shared" si="112"/>
        <v>-1.6167064449357471E-5</v>
      </c>
      <c r="AJ352" s="33">
        <f t="shared" si="113"/>
        <v>2.0520876883006381E-4</v>
      </c>
      <c r="AK352" s="33">
        <f t="shared" si="114"/>
        <v>5.6880537897237518E-5</v>
      </c>
      <c r="AL352" s="33">
        <f t="shared" si="115"/>
        <v>1.9627722219966022E-4</v>
      </c>
      <c r="AM352" s="33">
        <f t="shared" si="116"/>
        <v>1.0968186987734757E-4</v>
      </c>
      <c r="AN352" s="33">
        <f t="shared" si="117"/>
        <v>2.9240720852368688E-4</v>
      </c>
      <c r="AO352" s="33">
        <f t="shared" si="118"/>
        <v>1.7995731937304314E-5</v>
      </c>
      <c r="AP352" s="33">
        <f t="shared" si="119"/>
        <v>8.0896229298922033E-5</v>
      </c>
      <c r="AQ352" s="33">
        <f t="shared" si="120"/>
        <v>1.2659443981809118E-3</v>
      </c>
      <c r="AR352" s="33">
        <f t="shared" si="121"/>
        <v>-2.3451530054469575E-5</v>
      </c>
      <c r="AS352" s="55">
        <f>$G$2*AS351+(1-$G$2)*W351*W351</f>
        <v>2.0147139592870236E-4</v>
      </c>
      <c r="AT352" s="105"/>
      <c r="AU352" s="7">
        <v>46015</v>
      </c>
      <c r="AV352" s="4">
        <f>CovMatrix!$M$4^2*Y352
+CovMatrix!$M$5^2*AE352
+CovMatrix!$M$6^2*AJ352
+CovMatrix!$M$7^2*AN352
+CovMatrix!$M$8^2*AQ352
+CovMatrix!$M$9^2*AS352
+2*CovMatrix!$M$4*CovMatrix!$M$5*Z352
+2*CovMatrix!$M$4*CovMatrix!$M$6*AA352
+2*CovMatrix!$M$4*CovMatrix!$M$7*AB352
+2*CovMatrix!$M$4*CovMatrix!$M$8*AC352
+2*CovMatrix!$M$4*CovMatrix!$M$9*AD352
+2*CovMatrix!$M$5*CovMatrix!$M$6*AF352
+2*CovMatrix!$M$5*CovMatrix!$M$7*AG352
+2*CovMatrix!$M$5*CovMatrix!$M$8*AH352
+2*CovMatrix!$M$5*CovMatrix!$M$9*AI352
+2*CovMatrix!$M$6*CovMatrix!$M$7*AK352
+2*CovMatrix!$M$6*CovMatrix!$M$8*AL352
+2*CovMatrix!$M$6*CovMatrix!$M$9*AM352
+2*CovMatrix!$M$7*CovMatrix!$M$8*AO352
+2*CovMatrix!$M$7*CovMatrix!$M$9*AP352
+2*CovMatrix!$M$8*CovMatrix!$M$9*AR352</f>
        <v>4.3163963632152666E-4</v>
      </c>
      <c r="AW352" s="17">
        <f t="shared" si="100"/>
        <v>2.0775938879423157E-2</v>
      </c>
      <c r="AX352" s="18">
        <f>Param_VaR!$B$7*EWMA!AW352*returns_pnl[[#This Row],[port_mv]]</f>
        <v>7688.9083795011593</v>
      </c>
      <c r="AY352" s="18">
        <f>returns_pnl[[#This Row],[daily_pnl_usd]]</f>
        <v>84.5</v>
      </c>
    </row>
    <row r="353" spans="1:51" x14ac:dyDescent="0.35">
      <c r="A353" s="7">
        <f>returns_pnl[[#This Row],[price_date]]</f>
        <v>46017</v>
      </c>
      <c r="B353" s="24">
        <f>returns_pnl[[#This Row],[portfolio_simple_return]]</f>
        <v>2.4194599999999999E-4</v>
      </c>
      <c r="C353" s="4">
        <f t="shared" si="101"/>
        <v>3.1840645113962964E-4</v>
      </c>
      <c r="D353" s="17">
        <f t="shared" si="98"/>
        <v>1.7843947184959658E-2</v>
      </c>
      <c r="E353" s="17">
        <f t="shared" si="99"/>
        <v>0.28326387995504598</v>
      </c>
      <c r="F353" s="25">
        <f>Rolling_Vol!D353</f>
        <v>0.30586014459083405</v>
      </c>
      <c r="Q353" s="7">
        <v>46017</v>
      </c>
      <c r="R353" s="25">
        <v>-2.3251500000000001E-4</v>
      </c>
      <c r="S353" s="17">
        <v>5.4537149999999996E-3</v>
      </c>
      <c r="T353" s="17">
        <v>-5.3770459999999999E-3</v>
      </c>
      <c r="U353" s="17">
        <v>7.1496199999999998E-4</v>
      </c>
      <c r="V353" s="17">
        <v>-1.734305E-3</v>
      </c>
      <c r="W353" s="17">
        <v>-3.94211E-4</v>
      </c>
      <c r="X353" s="32"/>
      <c r="Y353" s="33">
        <f t="shared" si="102"/>
        <v>1.1162031317912696E-3</v>
      </c>
      <c r="Z353" s="33">
        <f t="shared" si="103"/>
        <v>6.9284594204703108E-4</v>
      </c>
      <c r="AA353" s="33">
        <f t="shared" si="104"/>
        <v>7.4340591102782264E-5</v>
      </c>
      <c r="AB353" s="33">
        <f t="shared" si="105"/>
        <v>2.934224119426907E-5</v>
      </c>
      <c r="AC353" s="33">
        <f t="shared" si="106"/>
        <v>5.0442093322406443E-4</v>
      </c>
      <c r="AD353" s="33">
        <f t="shared" si="107"/>
        <v>2.5245354695228276E-5</v>
      </c>
      <c r="AE353" s="33">
        <f t="shared" si="108"/>
        <v>1.2698780012619175E-3</v>
      </c>
      <c r="AF353" s="33">
        <f t="shared" si="109"/>
        <v>9.0334729653099828E-5</v>
      </c>
      <c r="AG353" s="33">
        <f t="shared" si="110"/>
        <v>-7.9379143258465068E-5</v>
      </c>
      <c r="AH353" s="33">
        <f t="shared" si="111"/>
        <v>6.0362146368176197E-4</v>
      </c>
      <c r="AI353" s="33">
        <f t="shared" si="112"/>
        <v>-1.4427128829413062E-5</v>
      </c>
      <c r="AJ353" s="33">
        <f t="shared" si="113"/>
        <v>1.9324391363340396E-4</v>
      </c>
      <c r="AK353" s="33">
        <f t="shared" si="114"/>
        <v>5.4187406755126862E-5</v>
      </c>
      <c r="AL353" s="33">
        <f t="shared" si="115"/>
        <v>1.8254036249561658E-4</v>
      </c>
      <c r="AM353" s="33">
        <f t="shared" si="116"/>
        <v>1.0382029152890591E-4</v>
      </c>
      <c r="AN353" s="33">
        <f t="shared" si="117"/>
        <v>2.7635260351760297E-4</v>
      </c>
      <c r="AO353" s="33">
        <f t="shared" si="118"/>
        <v>1.285819369914445E-5</v>
      </c>
      <c r="AP353" s="33">
        <f t="shared" si="119"/>
        <v>7.753152273759018E-5</v>
      </c>
      <c r="AQ353" s="33">
        <f t="shared" si="120"/>
        <v>1.2010398156216411E-3</v>
      </c>
      <c r="AR353" s="33">
        <f t="shared" si="121"/>
        <v>-2.6100161745156603E-5</v>
      </c>
      <c r="AS353" s="55">
        <f>$G$2*AS352+(1-$G$2)*W352*W352</f>
        <v>1.9087141944886077E-4</v>
      </c>
      <c r="AT353" s="105"/>
      <c r="AU353" s="7">
        <v>46017</v>
      </c>
      <c r="AV353" s="4">
        <f>CovMatrix!$M$4^2*Y353
+CovMatrix!$M$5^2*AE353
+CovMatrix!$M$6^2*AJ353
+CovMatrix!$M$7^2*AN353
+CovMatrix!$M$8^2*AQ353
+CovMatrix!$M$9^2*AS353
+2*CovMatrix!$M$4*CovMatrix!$M$5*Z353
+2*CovMatrix!$M$4*CovMatrix!$M$6*AA353
+2*CovMatrix!$M$4*CovMatrix!$M$7*AB353
+2*CovMatrix!$M$4*CovMatrix!$M$8*AC353
+2*CovMatrix!$M$4*CovMatrix!$M$9*AD353
+2*CovMatrix!$M$5*CovMatrix!$M$6*AF353
+2*CovMatrix!$M$5*CovMatrix!$M$7*AG353
+2*CovMatrix!$M$5*CovMatrix!$M$8*AH353
+2*CovMatrix!$M$5*CovMatrix!$M$9*AI353
+2*CovMatrix!$M$6*CovMatrix!$M$7*AK353
+2*CovMatrix!$M$6*CovMatrix!$M$8*AL353
+2*CovMatrix!$M$6*CovMatrix!$M$9*AM353
+2*CovMatrix!$M$7*CovMatrix!$M$8*AO353
+2*CovMatrix!$M$7*CovMatrix!$M$9*AP353
+2*CovMatrix!$M$8*CovMatrix!$M$9*AR353</f>
        <v>4.0580902628693192E-4</v>
      </c>
      <c r="AW353" s="17">
        <f t="shared" si="100"/>
        <v>2.0144702189085147E-2</v>
      </c>
      <c r="AX353" s="18">
        <f>Param_VaR!$B$7*EWMA!AW353*returns_pnl[[#This Row],[port_mv]]</f>
        <v>7457.0995599160769</v>
      </c>
      <c r="AY353" s="18">
        <f>returns_pnl[[#This Row],[daily_pnl_usd]]</f>
        <v>38.49</v>
      </c>
    </row>
    <row r="354" spans="1:51" x14ac:dyDescent="0.35">
      <c r="A354" s="7">
        <f>returns_pnl[[#This Row],[price_date]]</f>
        <v>46020</v>
      </c>
      <c r="B354" s="24">
        <f>returns_pnl[[#This Row],[portfolio_simple_return]]</f>
        <v>-4.861003E-3</v>
      </c>
      <c r="C354" s="4">
        <f t="shared" si="101"/>
        <v>2.9930557634326682E-4</v>
      </c>
      <c r="D354" s="17">
        <f t="shared" si="98"/>
        <v>1.7300450177474194E-2</v>
      </c>
      <c r="E354" s="17">
        <f t="shared" si="99"/>
        <v>0.27463613243435986</v>
      </c>
      <c r="F354" s="25">
        <f>Rolling_Vol!D354</f>
        <v>0.30542476365060767</v>
      </c>
      <c r="Q354" s="7">
        <v>46020</v>
      </c>
      <c r="R354" s="25">
        <v>2.8838549999999998E-3</v>
      </c>
      <c r="S354" s="17">
        <v>-7.781217E-3</v>
      </c>
      <c r="T354" s="17">
        <v>-1.5037396999999999E-2</v>
      </c>
      <c r="U354" s="17">
        <v>9.0930199999999996E-4</v>
      </c>
      <c r="V354" s="17">
        <v>-6.7176279999999998E-3</v>
      </c>
      <c r="W354" s="17">
        <v>-1.098592E-3</v>
      </c>
      <c r="X354" s="32"/>
      <c r="Y354" s="33">
        <f t="shared" si="102"/>
        <v>1.0492341876773069E-3</v>
      </c>
      <c r="Z354" s="33">
        <f t="shared" si="103"/>
        <v>6.511991012916157E-4</v>
      </c>
      <c r="AA354" s="33">
        <f t="shared" si="104"/>
        <v>6.9955170267656721E-5</v>
      </c>
      <c r="AB354" s="33">
        <f t="shared" si="105"/>
        <v>2.7571732359247124E-5</v>
      </c>
      <c r="AC354" s="33">
        <f t="shared" si="106"/>
        <v>4.7417987234624502E-4</v>
      </c>
      <c r="AD354" s="33">
        <f t="shared" si="107"/>
        <v>2.3736133011754481E-5</v>
      </c>
      <c r="AE354" s="33">
        <f t="shared" si="108"/>
        <v>1.1954699016242761E-3</v>
      </c>
      <c r="AF354" s="33">
        <f t="shared" si="109"/>
        <v>8.3155153288360438E-5</v>
      </c>
      <c r="AG354" s="33">
        <f t="shared" si="110"/>
        <v>-7.4382442723927363E-5</v>
      </c>
      <c r="AH354" s="33">
        <f t="shared" si="111"/>
        <v>5.6683667154927174E-4</v>
      </c>
      <c r="AI354" s="33">
        <f t="shared" si="112"/>
        <v>-1.3690495966280179E-5</v>
      </c>
      <c r="AJ354" s="33">
        <f t="shared" si="113"/>
        <v>1.8338403623656668E-4</v>
      </c>
      <c r="AK354" s="33">
        <f t="shared" si="114"/>
        <v>5.0705499336084122E-5</v>
      </c>
      <c r="AL354" s="33">
        <f t="shared" si="115"/>
        <v>1.721474670116614E-4</v>
      </c>
      <c r="AM354" s="33">
        <f t="shared" si="116"/>
        <v>9.7718255478013909E-5</v>
      </c>
      <c r="AN354" s="33">
        <f t="shared" si="117"/>
        <v>2.5980211754623344E-4</v>
      </c>
      <c r="AO354" s="33">
        <f t="shared" si="118"/>
        <v>1.2012304346911183E-5</v>
      </c>
      <c r="AP354" s="33">
        <f t="shared" si="119"/>
        <v>7.2862720620235841E-5</v>
      </c>
      <c r="AQ354" s="33">
        <f t="shared" si="120"/>
        <v>1.1291578955143241E-3</v>
      </c>
      <c r="AR354" s="33">
        <f t="shared" si="121"/>
        <v>-2.4493131113945904E-5</v>
      </c>
      <c r="AS354" s="55">
        <f>$G$2*AS353+(1-$G$2)*W353*W353</f>
        <v>1.7942845842068038E-4</v>
      </c>
      <c r="AT354" s="105"/>
      <c r="AU354" s="7">
        <v>46020</v>
      </c>
      <c r="AV354" s="4">
        <f>CovMatrix!$M$4^2*Y354
+CovMatrix!$M$5^2*AE354
+CovMatrix!$M$6^2*AJ354
+CovMatrix!$M$7^2*AN354
+CovMatrix!$M$8^2*AQ354
+CovMatrix!$M$9^2*AS354
+2*CovMatrix!$M$4*CovMatrix!$M$5*Z354
+2*CovMatrix!$M$4*CovMatrix!$M$6*AA354
+2*CovMatrix!$M$4*CovMatrix!$M$7*AB354
+2*CovMatrix!$M$4*CovMatrix!$M$8*AC354
+2*CovMatrix!$M$4*CovMatrix!$M$9*AD354
+2*CovMatrix!$M$5*CovMatrix!$M$6*AF354
+2*CovMatrix!$M$5*CovMatrix!$M$7*AG354
+2*CovMatrix!$M$5*CovMatrix!$M$8*AH354
+2*CovMatrix!$M$5*CovMatrix!$M$9*AI354
+2*CovMatrix!$M$6*CovMatrix!$M$7*AK354
+2*CovMatrix!$M$6*CovMatrix!$M$8*AL354
+2*CovMatrix!$M$6*CovMatrix!$M$9*AM354
+2*CovMatrix!$M$7*CovMatrix!$M$8*AO354
+2*CovMatrix!$M$7*CovMatrix!$M$9*AP354
+2*CovMatrix!$M$8*CovMatrix!$M$9*AR354</f>
        <v>3.8146132451033645E-4</v>
      </c>
      <c r="AW354" s="17">
        <f t="shared" si="100"/>
        <v>1.953103490628022E-2</v>
      </c>
      <c r="AX354" s="18">
        <f>Param_VaR!$B$7*EWMA!AW354*returns_pnl[[#This Row],[port_mv]]</f>
        <v>7194.7894930381826</v>
      </c>
      <c r="AY354" s="18">
        <f>returns_pnl[[#This Row],[daily_pnl_usd]]</f>
        <v>-773.5</v>
      </c>
    </row>
    <row r="355" spans="1:51" x14ac:dyDescent="0.35">
      <c r="A355" s="7">
        <f>returns_pnl[[#This Row],[price_date]]</f>
        <v>46021</v>
      </c>
      <c r="B355" s="24">
        <f>returns_pnl[[#This Row],[portfolio_simple_return]]</f>
        <v>6.9895799999999996E-4</v>
      </c>
      <c r="C355" s="4">
        <f t="shared" si="101"/>
        <v>2.8276500277263133E-4</v>
      </c>
      <c r="D355" s="17">
        <f t="shared" si="98"/>
        <v>1.6815617823102168E-2</v>
      </c>
      <c r="E355" s="17">
        <f t="shared" si="99"/>
        <v>0.26693965741100195</v>
      </c>
      <c r="F355" s="25">
        <f>Rolling_Vol!D355</f>
        <v>0.30541276214760765</v>
      </c>
      <c r="Q355" s="7">
        <v>46021</v>
      </c>
      <c r="R355" s="25">
        <v>-1.252261E-3</v>
      </c>
      <c r="S355" s="17">
        <v>1.3165799999999999E-3</v>
      </c>
      <c r="T355" s="17">
        <v>-5.1422789999999996E-3</v>
      </c>
      <c r="U355" s="17">
        <v>9.4555599999999996E-4</v>
      </c>
      <c r="V355" s="17">
        <v>1.1660448E-2</v>
      </c>
      <c r="W355" s="17">
        <v>-2.7917990000000002E-3</v>
      </c>
      <c r="X355" s="32"/>
      <c r="Y355" s="33">
        <f t="shared" si="102"/>
        <v>9.8677913359633009E-4</v>
      </c>
      <c r="Z355" s="33">
        <f t="shared" si="103"/>
        <v>6.1078076112102667E-4</v>
      </c>
      <c r="AA355" s="33">
        <f t="shared" si="104"/>
        <v>6.3155919700071215E-5</v>
      </c>
      <c r="AB355" s="33">
        <f t="shared" si="105"/>
        <v>2.6074766124844894E-5</v>
      </c>
      <c r="AC355" s="33">
        <f t="shared" si="106"/>
        <v>4.4456672009971393E-4</v>
      </c>
      <c r="AD355" s="33">
        <f t="shared" si="107"/>
        <v>2.2121874229119612E-5</v>
      </c>
      <c r="AE355" s="33">
        <f t="shared" si="108"/>
        <v>1.1273745478068847E-3</v>
      </c>
      <c r="AF355" s="33">
        <f t="shared" si="109"/>
        <v>8.518639904138775E-5</v>
      </c>
      <c r="AG355" s="33">
        <f t="shared" si="110"/>
        <v>-7.0344024731323749E-5</v>
      </c>
      <c r="AH355" s="33">
        <f t="shared" si="111"/>
        <v>5.3596275052791192E-4</v>
      </c>
      <c r="AI355" s="33">
        <f t="shared" si="112"/>
        <v>-1.2356163243515527E-5</v>
      </c>
      <c r="AJ355" s="33">
        <f t="shared" si="113"/>
        <v>1.8594839257450921E-4</v>
      </c>
      <c r="AK355" s="33">
        <f t="shared" si="114"/>
        <v>4.6842757265905435E-5</v>
      </c>
      <c r="AL355" s="33">
        <f t="shared" si="115"/>
        <v>1.6787955733902068E-4</v>
      </c>
      <c r="AM355" s="33">
        <f t="shared" si="116"/>
        <v>9.2846357992034507E-5</v>
      </c>
      <c r="AN355" s="33">
        <f t="shared" si="117"/>
        <v>2.4426360030109165E-4</v>
      </c>
      <c r="AO355" s="33">
        <f t="shared" si="118"/>
        <v>1.092506493155715E-5</v>
      </c>
      <c r="AP355" s="33">
        <f t="shared" si="119"/>
        <v>6.8431020268854651E-5</v>
      </c>
      <c r="AQ355" s="33">
        <f t="shared" si="120"/>
        <v>1.0641160133402477E-3</v>
      </c>
      <c r="AR355" s="33">
        <f t="shared" si="121"/>
        <v>-2.2580747304322588E-5</v>
      </c>
      <c r="AS355" s="55">
        <f>$G$2*AS354+(1-$G$2)*W354*W354</f>
        <v>1.6873516517838737E-4</v>
      </c>
      <c r="AT355" s="105"/>
      <c r="AU355" s="7">
        <v>46021</v>
      </c>
      <c r="AV355" s="4">
        <f>CovMatrix!$M$4^2*Y355
+CovMatrix!$M$5^2*AE355
+CovMatrix!$M$6^2*AJ355
+CovMatrix!$M$7^2*AN355
+CovMatrix!$M$8^2*AQ355
+CovMatrix!$M$9^2*AS355
+2*CovMatrix!$M$4*CovMatrix!$M$5*Z355
+2*CovMatrix!$M$4*CovMatrix!$M$6*AA355
+2*CovMatrix!$M$4*CovMatrix!$M$7*AB355
+2*CovMatrix!$M$4*CovMatrix!$M$8*AC355
+2*CovMatrix!$M$4*CovMatrix!$M$9*AD355
+2*CovMatrix!$M$5*CovMatrix!$M$6*AF355
+2*CovMatrix!$M$5*CovMatrix!$M$7*AG355
+2*CovMatrix!$M$5*CovMatrix!$M$8*AH355
+2*CovMatrix!$M$5*CovMatrix!$M$9*AI355
+2*CovMatrix!$M$6*CovMatrix!$M$7*AK355
+2*CovMatrix!$M$6*CovMatrix!$M$8*AL355
+2*CovMatrix!$M$6*CovMatrix!$M$9*AM355
+2*CovMatrix!$M$7*CovMatrix!$M$8*AO355
+2*CovMatrix!$M$7*CovMatrix!$M$9*AP355
+2*CovMatrix!$M$8*CovMatrix!$M$9*AR355</f>
        <v>3.5944261067856167E-4</v>
      </c>
      <c r="AW355" s="17">
        <f t="shared" si="100"/>
        <v>1.8958971772713881E-2</v>
      </c>
      <c r="AX355" s="18">
        <f>Param_VaR!$B$7*EWMA!AW355*returns_pnl[[#This Row],[port_mv]]</f>
        <v>6988.9359920470897</v>
      </c>
      <c r="AY355" s="18">
        <f>returns_pnl[[#This Row],[daily_pnl_usd]]</f>
        <v>110.68</v>
      </c>
    </row>
    <row r="356" spans="1:51" x14ac:dyDescent="0.35">
      <c r="A356" s="7">
        <f>returns_pnl[[#This Row],[price_date]]</f>
        <v>46022</v>
      </c>
      <c r="B356" s="24">
        <f>returns_pnl[[#This Row],[portfolio_simple_return]]</f>
        <v>-9.8293129999999992E-3</v>
      </c>
      <c r="C356" s="4">
        <f t="shared" si="101"/>
        <v>2.6582841514341928E-4</v>
      </c>
      <c r="D356" s="17">
        <f t="shared" si="98"/>
        <v>1.6304245310452714E-2</v>
      </c>
      <c r="E356" s="17">
        <f t="shared" si="99"/>
        <v>0.25882187043629384</v>
      </c>
      <c r="F356" s="25">
        <f>Rolling_Vol!D356</f>
        <v>0.29663733946259413</v>
      </c>
      <c r="Q356" s="7">
        <v>46022</v>
      </c>
      <c r="R356" s="25">
        <v>-5.4797070000000003E-3</v>
      </c>
      <c r="S356" s="17">
        <v>-1.071888E-2</v>
      </c>
      <c r="T356" s="17">
        <v>-9.2128869999999995E-3</v>
      </c>
      <c r="U356" s="17">
        <v>-4.6955310000000002E-3</v>
      </c>
      <c r="V356" s="17">
        <v>-2.0516367000000001E-2</v>
      </c>
      <c r="W356" s="17">
        <v>-8.2291729999999993E-3</v>
      </c>
      <c r="X356" s="32"/>
      <c r="Y356" s="33">
        <f t="shared" si="102"/>
        <v>9.2766647503727748E-4</v>
      </c>
      <c r="Z356" s="33">
        <f t="shared" si="103"/>
        <v>5.7403499334652218E-4</v>
      </c>
      <c r="AA356" s="33">
        <f t="shared" si="104"/>
        <v>5.9752933044636074E-5</v>
      </c>
      <c r="AB356" s="33">
        <f t="shared" si="105"/>
        <v>2.4439235183227237E-5</v>
      </c>
      <c r="AC356" s="33">
        <f t="shared" si="106"/>
        <v>4.1701660143735541E-4</v>
      </c>
      <c r="AD356" s="33">
        <f t="shared" si="107"/>
        <v>2.1004325435824774E-5</v>
      </c>
      <c r="AE356" s="33">
        <f t="shared" si="108"/>
        <v>1.0598360779122556E-3</v>
      </c>
      <c r="AF356" s="33">
        <f t="shared" si="109"/>
        <v>7.9669001797755276E-5</v>
      </c>
      <c r="AG356" s="33">
        <f t="shared" si="110"/>
        <v>-6.6048689240335516E-5</v>
      </c>
      <c r="AH356" s="33">
        <f t="shared" si="111"/>
        <v>5.0472610025390754E-4</v>
      </c>
      <c r="AI356" s="33">
        <f t="shared" si="112"/>
        <v>-1.1835331052549795E-5</v>
      </c>
      <c r="AJ356" s="33">
        <f t="shared" si="113"/>
        <v>1.763780710188691E-4</v>
      </c>
      <c r="AK356" s="33">
        <f t="shared" si="114"/>
        <v>4.3740453064223668E-5</v>
      </c>
      <c r="AL356" s="33">
        <f t="shared" si="115"/>
        <v>1.5420910728581989E-4</v>
      </c>
      <c r="AM356" s="33">
        <f t="shared" si="116"/>
        <v>8.8136949074707697E-5</v>
      </c>
      <c r="AN356" s="33">
        <f t="shared" si="117"/>
        <v>2.2966142885197429E-4</v>
      </c>
      <c r="AO356" s="33">
        <f t="shared" si="118"/>
        <v>1.0931097429809E-5</v>
      </c>
      <c r="AP356" s="33">
        <f t="shared" si="119"/>
        <v>6.4166770915008718E-5</v>
      </c>
      <c r="AQ356" s="33">
        <f t="shared" si="120"/>
        <v>1.008427015393475E-3</v>
      </c>
      <c r="AR356" s="33">
        <f t="shared" si="121"/>
        <v>-2.3179120090020355E-5</v>
      </c>
      <c r="AS356" s="55">
        <f>$G$2*AS355+(1-$G$2)*W355*W355</f>
        <v>1.5907870376706817E-4</v>
      </c>
      <c r="AT356" s="105"/>
      <c r="AU356" s="7">
        <v>46022</v>
      </c>
      <c r="AV356" s="4">
        <f>CovMatrix!$M$4^2*Y356
+CovMatrix!$M$5^2*AE356
+CovMatrix!$M$6^2*AJ356
+CovMatrix!$M$7^2*AN356
+CovMatrix!$M$8^2*AQ356
+CovMatrix!$M$9^2*AS356
+2*CovMatrix!$M$4*CovMatrix!$M$5*Z356
+2*CovMatrix!$M$4*CovMatrix!$M$6*AA356
+2*CovMatrix!$M$4*CovMatrix!$M$7*AB356
+2*CovMatrix!$M$4*CovMatrix!$M$8*AC356
+2*CovMatrix!$M$4*CovMatrix!$M$9*AD356
+2*CovMatrix!$M$5*CovMatrix!$M$6*AF356
+2*CovMatrix!$M$5*CovMatrix!$M$7*AG356
+2*CovMatrix!$M$5*CovMatrix!$M$8*AH356
+2*CovMatrix!$M$5*CovMatrix!$M$9*AI356
+2*CovMatrix!$M$6*CovMatrix!$M$7*AK356
+2*CovMatrix!$M$6*CovMatrix!$M$8*AL356
+2*CovMatrix!$M$6*CovMatrix!$M$9*AM356
+2*CovMatrix!$M$7*CovMatrix!$M$8*AO356
+2*CovMatrix!$M$7*CovMatrix!$M$9*AP356
+2*CovMatrix!$M$8*CovMatrix!$M$9*AR356</f>
        <v>3.380723208710819E-4</v>
      </c>
      <c r="AW356" s="17">
        <f t="shared" si="100"/>
        <v>1.8386743074048809E-2</v>
      </c>
      <c r="AX356" s="18">
        <f>Param_VaR!$B$7*EWMA!AW356*returns_pnl[[#This Row],[port_mv]]</f>
        <v>6711.3695934028337</v>
      </c>
      <c r="AY356" s="18">
        <f>returns_pnl[[#This Row],[daily_pnl_usd]]</f>
        <v>-1557.56</v>
      </c>
    </row>
    <row r="357" spans="1:51" x14ac:dyDescent="0.35">
      <c r="A357" s="7">
        <f>returns_pnl[[#This Row],[price_date]]</f>
        <v>46024</v>
      </c>
      <c r="B357" s="24">
        <f>returns_pnl[[#This Row],[portfolio_simple_return]]</f>
        <v>1.6203815999999999E-2</v>
      </c>
      <c r="C357" s="4">
        <f t="shared" si="101"/>
        <v>2.5567563387793221E-4</v>
      </c>
      <c r="D357" s="17">
        <f t="shared" si="98"/>
        <v>1.5989860345792025E-2</v>
      </c>
      <c r="E357" s="17">
        <f t="shared" si="99"/>
        <v>0.25383116384171378</v>
      </c>
      <c r="F357" s="25">
        <f>Rolling_Vol!D357</f>
        <v>0.29821951872756741</v>
      </c>
      <c r="Q357" s="7">
        <v>46024</v>
      </c>
      <c r="R357" s="25">
        <v>4.3472169999999997E-2</v>
      </c>
      <c r="S357" s="17">
        <v>4.3917940000000001E-3</v>
      </c>
      <c r="T357" s="17">
        <v>7.5145289999999998E-3</v>
      </c>
      <c r="U357" s="17">
        <v>5.2852940000000003E-3</v>
      </c>
      <c r="V357" s="17">
        <v>5.1894562999999998E-2</v>
      </c>
      <c r="W357" s="17">
        <v>-1.2061247000000001E-2</v>
      </c>
      <c r="X357" s="32"/>
      <c r="Y357" s="33">
        <f t="shared" si="102"/>
        <v>8.738081178633918E-4</v>
      </c>
      <c r="Z357" s="33">
        <f t="shared" si="103"/>
        <v>5.4311707305182042E-4</v>
      </c>
      <c r="AA357" s="33">
        <f t="shared" si="104"/>
        <v>5.9196792345004455E-5</v>
      </c>
      <c r="AB357" s="33">
        <f t="shared" si="105"/>
        <v>2.4516689117598621E-5</v>
      </c>
      <c r="AC357" s="33">
        <f t="shared" si="106"/>
        <v>3.9874102614298224E-4</v>
      </c>
      <c r="AD357" s="33">
        <f t="shared" si="107"/>
        <v>2.2449673323213948E-5</v>
      </c>
      <c r="AE357" s="33">
        <f t="shared" si="108"/>
        <v>1.0031395765447843E-3</v>
      </c>
      <c r="AF357" s="33">
        <f t="shared" si="109"/>
        <v>8.0813971502283555E-5</v>
      </c>
      <c r="AG357" s="33">
        <f t="shared" si="110"/>
        <v>-5.9065917886398573E-5</v>
      </c>
      <c r="AH357" s="33">
        <f t="shared" si="111"/>
        <v>4.8763728279321064E-4</v>
      </c>
      <c r="AI357" s="33">
        <f t="shared" si="112"/>
        <v>-5.8327601162224038E-6</v>
      </c>
      <c r="AJ357" s="33">
        <f t="shared" si="113"/>
        <v>1.7088802397022309E-4</v>
      </c>
      <c r="AK357" s="33">
        <f t="shared" si="114"/>
        <v>4.3711589670850067E-5</v>
      </c>
      <c r="AL357" s="33">
        <f t="shared" si="115"/>
        <v>1.5629745909796243E-4</v>
      </c>
      <c r="AM357" s="33">
        <f t="shared" si="116"/>
        <v>8.73975985873723E-5</v>
      </c>
      <c r="AN357" s="33">
        <f t="shared" si="117"/>
        <v>2.1720462380317348E-4</v>
      </c>
      <c r="AO357" s="33">
        <f t="shared" si="118"/>
        <v>1.6055345819373085E-5</v>
      </c>
      <c r="AP357" s="33">
        <f t="shared" si="119"/>
        <v>6.2635184875659973E-5</v>
      </c>
      <c r="AQ357" s="33">
        <f t="shared" si="120"/>
        <v>9.7317667336258788E-4</v>
      </c>
      <c r="AR357" s="33">
        <f t="shared" si="121"/>
        <v>-1.1658408882149665E-5</v>
      </c>
      <c r="AS357" s="55">
        <f>$G$2*AS356+(1-$G$2)*W356*W356</f>
        <v>1.5359713883687979E-4</v>
      </c>
      <c r="AT357" s="105"/>
      <c r="AU357" s="7">
        <v>46024</v>
      </c>
      <c r="AV357" s="4">
        <f>CovMatrix!$M$4^2*Y357
+CovMatrix!$M$5^2*AE357
+CovMatrix!$M$6^2*AJ357
+CovMatrix!$M$7^2*AN357
+CovMatrix!$M$8^2*AQ357
+CovMatrix!$M$9^2*AS357
+2*CovMatrix!$M$4*CovMatrix!$M$5*Z357
+2*CovMatrix!$M$4*CovMatrix!$M$6*AA357
+2*CovMatrix!$M$4*CovMatrix!$M$7*AB357
+2*CovMatrix!$M$4*CovMatrix!$M$8*AC357
+2*CovMatrix!$M$4*CovMatrix!$M$9*AD357
+2*CovMatrix!$M$5*CovMatrix!$M$6*AF357
+2*CovMatrix!$M$5*CovMatrix!$M$7*AG357
+2*CovMatrix!$M$5*CovMatrix!$M$8*AH357
+2*CovMatrix!$M$5*CovMatrix!$M$9*AI357
+2*CovMatrix!$M$6*CovMatrix!$M$7*AK357
+2*CovMatrix!$M$6*CovMatrix!$M$8*AL357
+2*CovMatrix!$M$6*CovMatrix!$M$9*AM357
+2*CovMatrix!$M$7*CovMatrix!$M$8*AO357
+2*CovMatrix!$M$7*CovMatrix!$M$9*AP357
+2*CovMatrix!$M$8*CovMatrix!$M$9*AR357</f>
        <v>3.2434444731324993E-4</v>
      </c>
      <c r="AW357" s="17">
        <f t="shared" si="100"/>
        <v>1.8009565439322792E-2</v>
      </c>
      <c r="AX357" s="18">
        <f>Param_VaR!$B$7*EWMA!AW357*returns_pnl[[#This Row],[port_mv]]</f>
        <v>6680.214437069244</v>
      </c>
      <c r="AY357" s="18">
        <f>returns_pnl[[#This Row],[daily_pnl_usd]]</f>
        <v>2542.4299999999998</v>
      </c>
    </row>
    <row r="358" spans="1:51" x14ac:dyDescent="0.35">
      <c r="A358" s="7">
        <f>returns_pnl[[#This Row],[price_date]]</f>
        <v>46027</v>
      </c>
      <c r="B358" s="24">
        <f>returns_pnl[[#This Row],[portfolio_simple_return]]</f>
        <v>-2.4844210000000001E-3</v>
      </c>
      <c r="C358" s="4">
        <f t="shared" si="101"/>
        <v>2.5608891502296763E-4</v>
      </c>
      <c r="D358" s="17">
        <f t="shared" si="98"/>
        <v>1.6002778353241279E-2</v>
      </c>
      <c r="E358" s="17">
        <f t="shared" si="99"/>
        <v>0.25403623085258498</v>
      </c>
      <c r="F358" s="25">
        <f>Rolling_Vol!D358</f>
        <v>0.28989107687389776</v>
      </c>
      <c r="Q358" s="7">
        <v>46027</v>
      </c>
      <c r="R358" s="25">
        <v>-1.0694947999999999E-2</v>
      </c>
      <c r="S358" s="17">
        <v>-1.2082159E-2</v>
      </c>
      <c r="T358" s="17">
        <v>1.8968154000000001E-2</v>
      </c>
      <c r="U358" s="17">
        <v>-3.5960236E-2</v>
      </c>
      <c r="V358" s="17">
        <v>9.3970240000000003E-3</v>
      </c>
      <c r="W358" s="17">
        <v>2.1126761000000001E-2</v>
      </c>
      <c r="X358" s="32"/>
      <c r="Y358" s="33">
        <f t="shared" si="102"/>
        <v>9.3476940466212229E-4</v>
      </c>
      <c r="Z358" s="33">
        <f t="shared" si="103"/>
        <v>5.2198529759108999E-4</v>
      </c>
      <c r="AA358" s="33">
        <f t="shared" si="104"/>
        <v>7.5245357733780006E-5</v>
      </c>
      <c r="AB358" s="33">
        <f t="shared" si="105"/>
        <v>3.6831479726621512E-5</v>
      </c>
      <c r="AC358" s="33">
        <f t="shared" si="106"/>
        <v>5.1017472046310602E-4</v>
      </c>
      <c r="AD358" s="33">
        <f t="shared" si="107"/>
        <v>-1.0357021875938316E-5</v>
      </c>
      <c r="AE358" s="33">
        <f t="shared" si="108"/>
        <v>9.4410847322440327E-4</v>
      </c>
      <c r="AF358" s="33">
        <f t="shared" si="109"/>
        <v>7.7945269014648096E-5</v>
      </c>
      <c r="AG358" s="33">
        <f t="shared" si="110"/>
        <v>-5.4129247464568493E-5</v>
      </c>
      <c r="AH358" s="33">
        <f t="shared" si="111"/>
        <v>4.7205365965057928E-4</v>
      </c>
      <c r="AI358" s="33">
        <f t="shared" si="112"/>
        <v>-8.6610252416761425E-6</v>
      </c>
      <c r="AJ358" s="33">
        <f t="shared" si="113"/>
        <v>1.6402283129752016E-4</v>
      </c>
      <c r="AK358" s="33">
        <f t="shared" si="114"/>
        <v>4.3471883992790627E-5</v>
      </c>
      <c r="AL358" s="33">
        <f t="shared" si="115"/>
        <v>1.7031740346843432E-4</v>
      </c>
      <c r="AM358" s="33">
        <f t="shared" si="116"/>
        <v>7.6715667250670176E-5</v>
      </c>
      <c r="AN358" s="33">
        <f t="shared" si="117"/>
        <v>2.0584840633496921E-4</v>
      </c>
      <c r="AO358" s="33">
        <f t="shared" si="118"/>
        <v>3.154870641760203E-5</v>
      </c>
      <c r="AP358" s="33">
        <f t="shared" si="119"/>
        <v>5.5052239599023287E-5</v>
      </c>
      <c r="AQ358" s="33">
        <f t="shared" si="120"/>
        <v>1.0763688130984907E-3</v>
      </c>
      <c r="AR358" s="33">
        <f t="shared" si="121"/>
        <v>-4.8513692887224377E-5</v>
      </c>
      <c r="AS358" s="55">
        <f>$G$2*AS357+(1-$G$2)*W357*W357</f>
        <v>1.5310973125836754E-4</v>
      </c>
      <c r="AT358" s="105"/>
      <c r="AU358" s="7">
        <v>46027</v>
      </c>
      <c r="AV358" s="4">
        <f>CovMatrix!$M$4^2*Y358
+CovMatrix!$M$5^2*AE358
+CovMatrix!$M$6^2*AJ358
+CovMatrix!$M$7^2*AN358
+CovMatrix!$M$8^2*AQ358
+CovMatrix!$M$9^2*AS358
+2*CovMatrix!$M$4*CovMatrix!$M$5*Z358
+2*CovMatrix!$M$4*CovMatrix!$M$6*AA358
+2*CovMatrix!$M$4*CovMatrix!$M$7*AB358
+2*CovMatrix!$M$4*CovMatrix!$M$8*AC358
+2*CovMatrix!$M$4*CovMatrix!$M$9*AD358
+2*CovMatrix!$M$5*CovMatrix!$M$6*AF358
+2*CovMatrix!$M$5*CovMatrix!$M$7*AG358
+2*CovMatrix!$M$5*CovMatrix!$M$8*AH358
+2*CovMatrix!$M$5*CovMatrix!$M$9*AI358
+2*CovMatrix!$M$6*CovMatrix!$M$7*AK358
+2*CovMatrix!$M$6*CovMatrix!$M$8*AL358
+2*CovMatrix!$M$6*CovMatrix!$M$9*AM358
+2*CovMatrix!$M$7*CovMatrix!$M$8*AO358
+2*CovMatrix!$M$7*CovMatrix!$M$9*AP358
+2*CovMatrix!$M$8*CovMatrix!$M$9*AR358</f>
        <v>3.4014395823742192E-4</v>
      </c>
      <c r="AW358" s="17">
        <f t="shared" si="100"/>
        <v>1.8442992117262913E-2</v>
      </c>
      <c r="AX358" s="18">
        <f>Param_VaR!$B$7*EWMA!AW358*returns_pnl[[#This Row],[port_mv]]</f>
        <v>6823.9877371432794</v>
      </c>
      <c r="AY358" s="18">
        <f>returns_pnl[[#This Row],[daily_pnl_usd]]</f>
        <v>-396.13</v>
      </c>
    </row>
    <row r="359" spans="1:51" x14ac:dyDescent="0.35">
      <c r="A359" s="7">
        <f>returns_pnl[[#This Row],[price_date]]</f>
        <v>46028</v>
      </c>
      <c r="B359" s="24">
        <f>returns_pnl[[#This Row],[portfolio_simple_return]]</f>
        <v>-2.4962679999999998E-3</v>
      </c>
      <c r="C359" s="4">
        <f t="shared" si="101"/>
        <v>2.4109392098390403E-4</v>
      </c>
      <c r="D359" s="17">
        <f t="shared" si="98"/>
        <v>1.5527199392804359E-2</v>
      </c>
      <c r="E359" s="17">
        <f t="shared" si="99"/>
        <v>0.24648664890404071</v>
      </c>
      <c r="F359" s="25">
        <f>Rolling_Vol!D359</f>
        <v>0.289642422875523</v>
      </c>
      <c r="Q359" s="7">
        <v>46028</v>
      </c>
      <c r="R359" s="25">
        <v>-3.0441468999999999E-2</v>
      </c>
      <c r="S359" s="17">
        <v>1.0191600000000001E-3</v>
      </c>
      <c r="T359" s="17">
        <v>9.8999469999999992E-3</v>
      </c>
      <c r="U359" s="17">
        <v>2.1632054000000001E-2</v>
      </c>
      <c r="V359" s="17">
        <v>-2.2165576999999999E-2</v>
      </c>
      <c r="W359" s="17">
        <v>1.0627473E-2</v>
      </c>
      <c r="X359" s="32"/>
      <c r="Y359" s="33">
        <f t="shared" si="102"/>
        <v>8.855461551457571E-4</v>
      </c>
      <c r="Z359" s="33">
        <f t="shared" si="103"/>
        <v>4.9841926346958843E-4</v>
      </c>
      <c r="AA359" s="33">
        <f t="shared" si="104"/>
        <v>5.8558831028593675E-5</v>
      </c>
      <c r="AB359" s="33">
        <f t="shared" si="105"/>
        <v>5.7697162188287913E-5</v>
      </c>
      <c r="AC359" s="33">
        <f t="shared" si="106"/>
        <v>4.7353419625323454E-4</v>
      </c>
      <c r="AD359" s="33">
        <f t="shared" si="107"/>
        <v>-2.3292577181587708E-5</v>
      </c>
      <c r="AE359" s="33">
        <f t="shared" si="108"/>
        <v>8.9622067879701597E-4</v>
      </c>
      <c r="AF359" s="33">
        <f t="shared" si="109"/>
        <v>5.9517977719900029E-5</v>
      </c>
      <c r="AG359" s="33">
        <f t="shared" si="110"/>
        <v>-2.4812855274922918E-5</v>
      </c>
      <c r="AH359" s="33">
        <f t="shared" si="111"/>
        <v>4.3691825978585554E-4</v>
      </c>
      <c r="AI359" s="33">
        <f t="shared" si="112"/>
        <v>-2.3456776860595527E-5</v>
      </c>
      <c r="AJ359" s="33">
        <f t="shared" si="113"/>
        <v>1.7576891338973193E-4</v>
      </c>
      <c r="AK359" s="33">
        <f t="shared" si="114"/>
        <v>-6.2386706237493937E-8</v>
      </c>
      <c r="AL359" s="33">
        <f t="shared" si="115"/>
        <v>1.7079301116275003E-4</v>
      </c>
      <c r="AM359" s="33">
        <f t="shared" si="116"/>
        <v>9.6156866585781628E-5</v>
      </c>
      <c r="AN359" s="33">
        <f t="shared" si="117"/>
        <v>2.7108581634541288E-4</v>
      </c>
      <c r="AO359" s="33">
        <f t="shared" si="118"/>
        <v>9.3806319882860498E-6</v>
      </c>
      <c r="AP359" s="33">
        <f t="shared" si="119"/>
        <v>6.1657065345460782E-6</v>
      </c>
      <c r="AQ359" s="33">
        <f t="shared" si="120"/>
        <v>1.0170849279159757E-3</v>
      </c>
      <c r="AR359" s="33">
        <f t="shared" si="121"/>
        <v>-3.3691150504435059E-5</v>
      </c>
      <c r="AS359" s="55">
        <f>$G$2*AS358+(1-$G$2)*W358*W358</f>
        <v>1.7070354920393276E-4</v>
      </c>
      <c r="AT359" s="105"/>
      <c r="AU359" s="7">
        <v>46028</v>
      </c>
      <c r="AV359" s="4">
        <f>CovMatrix!$M$4^2*Y359
+CovMatrix!$M$5^2*AE359
+CovMatrix!$M$6^2*AJ359
+CovMatrix!$M$7^2*AN359
+CovMatrix!$M$8^2*AQ359
+CovMatrix!$M$9^2*AS359
+2*CovMatrix!$M$4*CovMatrix!$M$5*Z359
+2*CovMatrix!$M$4*CovMatrix!$M$6*AA359
+2*CovMatrix!$M$4*CovMatrix!$M$7*AB359
+2*CovMatrix!$M$4*CovMatrix!$M$8*AC359
+2*CovMatrix!$M$4*CovMatrix!$M$9*AD359
+2*CovMatrix!$M$5*CovMatrix!$M$6*AF359
+2*CovMatrix!$M$5*CovMatrix!$M$7*AG359
+2*CovMatrix!$M$5*CovMatrix!$M$8*AH359
+2*CovMatrix!$M$5*CovMatrix!$M$9*AI359
+2*CovMatrix!$M$6*CovMatrix!$M$7*AK359
+2*CovMatrix!$M$6*CovMatrix!$M$8*AL359
+2*CovMatrix!$M$6*CovMatrix!$M$9*AM359
+2*CovMatrix!$M$7*CovMatrix!$M$8*AO359
+2*CovMatrix!$M$7*CovMatrix!$M$9*AP359
+2*CovMatrix!$M$8*CovMatrix!$M$9*AR359</f>
        <v>3.2020213849335714E-4</v>
      </c>
      <c r="AW359" s="17">
        <f t="shared" si="100"/>
        <v>1.7894192870687328E-2</v>
      </c>
      <c r="AX359" s="18">
        <f>Param_VaR!$B$7*EWMA!AW359*returns_pnl[[#This Row],[port_mv]]</f>
        <v>6604.4020044274248</v>
      </c>
      <c r="AY359" s="18">
        <f>returns_pnl[[#This Row],[daily_pnl_usd]]</f>
        <v>-397.03</v>
      </c>
    </row>
    <row r="360" spans="1:51" x14ac:dyDescent="0.35">
      <c r="A360" s="7">
        <f>returns_pnl[[#This Row],[price_date]]</f>
        <v>46029</v>
      </c>
      <c r="B360" s="24">
        <f>returns_pnl[[#This Row],[portfolio_simple_return]]</f>
        <v>-6.9741760000000003E-3</v>
      </c>
      <c r="C360" s="4">
        <f t="shared" si="101"/>
        <v>2.2700216696053922E-4</v>
      </c>
      <c r="D360" s="17">
        <f t="shared" si="98"/>
        <v>1.5066591086259002E-2</v>
      </c>
      <c r="E360" s="17">
        <f t="shared" si="99"/>
        <v>0.23917471871846299</v>
      </c>
      <c r="F360" s="25">
        <f>Rolling_Vol!D360</f>
        <v>0.2729616188059093</v>
      </c>
      <c r="Q360" s="7">
        <v>46029</v>
      </c>
      <c r="R360" s="25">
        <v>-2.0200606999999999E-2</v>
      </c>
      <c r="S360" s="17">
        <v>-7.8540900000000004E-4</v>
      </c>
      <c r="T360" s="17">
        <v>-1.3922202999999999E-2</v>
      </c>
      <c r="U360" s="17">
        <v>4.1398820000000003E-2</v>
      </c>
      <c r="V360" s="17">
        <v>-4.0689108000000002E-2</v>
      </c>
      <c r="W360" s="17">
        <v>-4.6985120000000002E-3</v>
      </c>
      <c r="X360" s="32"/>
      <c r="Y360" s="33">
        <f t="shared" si="102"/>
        <v>8.8801436792968933E-4</v>
      </c>
      <c r="Z360" s="33">
        <f t="shared" si="103"/>
        <v>4.666526240086507E-4</v>
      </c>
      <c r="AA360" s="33">
        <f t="shared" si="104"/>
        <v>3.6963165384749452E-5</v>
      </c>
      <c r="AB360" s="33">
        <f t="shared" si="105"/>
        <v>1.4724642382151036E-5</v>
      </c>
      <c r="AC360" s="33">
        <f t="shared" si="106"/>
        <v>4.8560730798479727E-4</v>
      </c>
      <c r="AD360" s="33">
        <f t="shared" si="107"/>
        <v>-4.1305975943362676E-5</v>
      </c>
      <c r="AE360" s="33">
        <f t="shared" si="108"/>
        <v>8.4250975929553093E-4</v>
      </c>
      <c r="AF360" s="33">
        <f t="shared" si="109"/>
        <v>5.6552276855777226E-5</v>
      </c>
      <c r="AG360" s="33">
        <f t="shared" si="110"/>
        <v>-2.200129250914914E-5</v>
      </c>
      <c r="AH360" s="33">
        <f t="shared" si="111"/>
        <v>4.0934774803138494E-4</v>
      </c>
      <c r="AI360" s="33">
        <f t="shared" si="112"/>
        <v>-2.1399504525998992E-5</v>
      </c>
      <c r="AJ360" s="33">
        <f t="shared" si="113"/>
        <v>1.7110331562251654E-4</v>
      </c>
      <c r="AK360" s="33">
        <f t="shared" si="114"/>
        <v>1.2790727782205047E-5</v>
      </c>
      <c r="AL360" s="33">
        <f t="shared" si="115"/>
        <v>1.4737914824151986E-4</v>
      </c>
      <c r="AM360" s="33">
        <f t="shared" si="116"/>
        <v>9.6700139757270582E-5</v>
      </c>
      <c r="AN360" s="33">
        <f t="shared" si="117"/>
        <v>2.828974129802231E-4</v>
      </c>
      <c r="AO360" s="33">
        <f t="shared" si="118"/>
        <v>-1.9951423447320623E-5</v>
      </c>
      <c r="AP360" s="33">
        <f t="shared" si="119"/>
        <v>1.9589408331645845E-5</v>
      </c>
      <c r="AQ360" s="33">
        <f t="shared" si="120"/>
        <v>9.8553860046559304E-4</v>
      </c>
      <c r="AR360" s="33">
        <f t="shared" si="121"/>
        <v>-4.580352573998423E-5</v>
      </c>
      <c r="AS360" s="55">
        <f>$G$2*AS359+(1-$G$2)*W359*W359</f>
        <v>1.6723792719364053E-4</v>
      </c>
      <c r="AT360" s="105"/>
      <c r="AU360" s="7">
        <v>46029</v>
      </c>
      <c r="AV360" s="4">
        <f>CovMatrix!$M$4^2*Y360
+CovMatrix!$M$5^2*AE360
+CovMatrix!$M$6^2*AJ360
+CovMatrix!$M$7^2*AN360
+CovMatrix!$M$8^2*AQ360
+CovMatrix!$M$9^2*AS360
+2*CovMatrix!$M$4*CovMatrix!$M$5*Z360
+2*CovMatrix!$M$4*CovMatrix!$M$6*AA360
+2*CovMatrix!$M$4*CovMatrix!$M$7*AB360
+2*CovMatrix!$M$4*CovMatrix!$M$8*AC360
+2*CovMatrix!$M$4*CovMatrix!$M$9*AD360
+2*CovMatrix!$M$5*CovMatrix!$M$6*AF360
+2*CovMatrix!$M$5*CovMatrix!$M$7*AG360
+2*CovMatrix!$M$5*CovMatrix!$M$8*AH360
+2*CovMatrix!$M$5*CovMatrix!$M$9*AI360
+2*CovMatrix!$M$6*CovMatrix!$M$7*AK360
+2*CovMatrix!$M$6*CovMatrix!$M$8*AL360
+2*CovMatrix!$M$6*CovMatrix!$M$9*AM360
+2*CovMatrix!$M$7*CovMatrix!$M$8*AO360
+2*CovMatrix!$M$7*CovMatrix!$M$9*AP360
+2*CovMatrix!$M$8*CovMatrix!$M$9*AR360</f>
        <v>3.0544637121246129E-4</v>
      </c>
      <c r="AW360" s="17">
        <f t="shared" si="100"/>
        <v>1.7477024094864128E-2</v>
      </c>
      <c r="AX360" s="18">
        <f>Param_VaR!$B$7*EWMA!AW360*returns_pnl[[#This Row],[port_mv]]</f>
        <v>6405.4465860399923</v>
      </c>
      <c r="AY360" s="18">
        <f>returns_pnl[[#This Row],[daily_pnl_usd]]</f>
        <v>-1106.47</v>
      </c>
    </row>
    <row r="361" spans="1:51" x14ac:dyDescent="0.35">
      <c r="A361" s="7">
        <f>returns_pnl[[#This Row],[price_date]]</f>
        <v>46030</v>
      </c>
      <c r="B361" s="24">
        <f>returns_pnl[[#This Row],[portfolio_simple_return]]</f>
        <v>-1.6511308999999998E-2</v>
      </c>
      <c r="C361" s="4">
        <f t="shared" si="101"/>
        <v>2.1630038479564541E-4</v>
      </c>
      <c r="D361" s="17">
        <f t="shared" si="98"/>
        <v>1.4707154204523913E-2</v>
      </c>
      <c r="E361" s="17">
        <f t="shared" si="99"/>
        <v>0.23346883511188951</v>
      </c>
      <c r="F361" s="25">
        <f>Rolling_Vol!D361</f>
        <v>0.26674211167424261</v>
      </c>
      <c r="Q361" s="7">
        <v>46030</v>
      </c>
      <c r="R361" s="25">
        <v>-2.5426150000000002E-2</v>
      </c>
      <c r="S361" s="17">
        <v>-3.2081513999999998E-2</v>
      </c>
      <c r="T361" s="17">
        <v>1.2585268E-2</v>
      </c>
      <c r="U361" s="17">
        <v>-2.0666191E-2</v>
      </c>
      <c r="V361" s="17">
        <v>-1.4059545999999999E-2</v>
      </c>
      <c r="W361" s="17">
        <v>-1.0256266E-2</v>
      </c>
      <c r="X361" s="32"/>
      <c r="Y361" s="33">
        <f t="shared" si="102"/>
        <v>8.592173772440149E-4</v>
      </c>
      <c r="Z361" s="33">
        <f t="shared" si="103"/>
        <v>4.3960541088072742E-4</v>
      </c>
      <c r="AA361" s="33">
        <f t="shared" si="104"/>
        <v>5.1619592544297762E-5</v>
      </c>
      <c r="AB361" s="33">
        <f t="shared" si="105"/>
        <v>-3.6335713745802475E-5</v>
      </c>
      <c r="AC361" s="33">
        <f t="shared" si="106"/>
        <v>5.0578755029902277E-4</v>
      </c>
      <c r="AD361" s="33">
        <f t="shared" si="107"/>
        <v>-3.3132849722953872E-5</v>
      </c>
      <c r="AE361" s="33">
        <f t="shared" si="108"/>
        <v>7.9199618577563597E-4</v>
      </c>
      <c r="AF361" s="33">
        <f t="shared" si="109"/>
        <v>5.3815217656592211E-5</v>
      </c>
      <c r="AG361" s="33">
        <f t="shared" si="110"/>
        <v>-2.2632115307642991E-5</v>
      </c>
      <c r="AH361" s="33">
        <f t="shared" si="111"/>
        <v>3.8670433864701216E-4</v>
      </c>
      <c r="AI361" s="33">
        <f t="shared" si="112"/>
        <v>-1.9894119037754571E-5</v>
      </c>
      <c r="AJ361" s="33">
        <f t="shared" si="113"/>
        <v>1.7246678086755809E-4</v>
      </c>
      <c r="AK361" s="33">
        <f t="shared" si="114"/>
        <v>-2.2558482444754891E-5</v>
      </c>
      <c r="AL361" s="33">
        <f t="shared" si="115"/>
        <v>1.7252532063492413E-4</v>
      </c>
      <c r="AM361" s="33">
        <f t="shared" si="116"/>
        <v>9.4822949643550504E-5</v>
      </c>
      <c r="AN361" s="33">
        <f t="shared" si="117"/>
        <v>3.6875530604495383E-4</v>
      </c>
      <c r="AO361" s="33">
        <f t="shared" si="118"/>
        <v>-1.1982320152363508E-4</v>
      </c>
      <c r="AP361" s="33">
        <f t="shared" si="119"/>
        <v>6.7432726783966821E-6</v>
      </c>
      <c r="AQ361" s="33">
        <f t="shared" si="120"/>
        <v>1.0257424950277975E-3</v>
      </c>
      <c r="AR361" s="33">
        <f t="shared" si="121"/>
        <v>-3.1584618463147402E-5</v>
      </c>
      <c r="AS361" s="55">
        <f>$G$2*AS360+(1-$G$2)*W360*W360</f>
        <v>1.5852821246287074E-4</v>
      </c>
      <c r="AT361" s="105"/>
      <c r="AU361" s="7">
        <v>46030</v>
      </c>
      <c r="AV361" s="4">
        <f>CovMatrix!$M$4^2*Y361
+CovMatrix!$M$5^2*AE361
+CovMatrix!$M$6^2*AJ361
+CovMatrix!$M$7^2*AN361
+CovMatrix!$M$8^2*AQ361
+CovMatrix!$M$9^2*AS361
+2*CovMatrix!$M$4*CovMatrix!$M$5*Z361
+2*CovMatrix!$M$4*CovMatrix!$M$6*AA361
+2*CovMatrix!$M$4*CovMatrix!$M$7*AB361
+2*CovMatrix!$M$4*CovMatrix!$M$8*AC361
+2*CovMatrix!$M$4*CovMatrix!$M$9*AD361
+2*CovMatrix!$M$5*CovMatrix!$M$6*AF361
+2*CovMatrix!$M$5*CovMatrix!$M$7*AG361
+2*CovMatrix!$M$5*CovMatrix!$M$8*AH361
+2*CovMatrix!$M$5*CovMatrix!$M$9*AI361
+2*CovMatrix!$M$6*CovMatrix!$M$7*AK361
+2*CovMatrix!$M$6*CovMatrix!$M$8*AL361
+2*CovMatrix!$M$6*CovMatrix!$M$9*AM361
+2*CovMatrix!$M$7*CovMatrix!$M$8*AO361
+2*CovMatrix!$M$7*CovMatrix!$M$9*AP361
+2*CovMatrix!$M$8*CovMatrix!$M$9*AR361</f>
        <v>2.9620082604908237E-4</v>
      </c>
      <c r="AW361" s="17">
        <f t="shared" si="100"/>
        <v>1.7210485932973606E-2</v>
      </c>
      <c r="AX361" s="18">
        <f>Param_VaR!$B$7*EWMA!AW361*returns_pnl[[#This Row],[port_mv]]</f>
        <v>6203.6092118589513</v>
      </c>
      <c r="AY361" s="18">
        <f>returns_pnl[[#This Row],[daily_pnl_usd]]</f>
        <v>-2601.29</v>
      </c>
    </row>
    <row r="362" spans="1:51" x14ac:dyDescent="0.35">
      <c r="A362" s="7">
        <f>returns_pnl[[#This Row],[price_date]]</f>
        <v>46031</v>
      </c>
      <c r="B362" s="24">
        <f>returns_pnl[[#This Row],[portfolio_simple_return]]</f>
        <v>5.0998899999999997E-4</v>
      </c>
      <c r="C362" s="4">
        <f t="shared" si="101"/>
        <v>2.1967976120151553E-4</v>
      </c>
      <c r="D362" s="17">
        <f t="shared" si="98"/>
        <v>1.4821597795160801E-2</v>
      </c>
      <c r="E362" s="17">
        <f t="shared" si="99"/>
        <v>0.23528557079171242</v>
      </c>
      <c r="F362" s="25">
        <f>Rolling_Vol!D362</f>
        <v>0.26613301140148127</v>
      </c>
      <c r="Q362" s="7">
        <v>46031</v>
      </c>
      <c r="R362" s="25">
        <v>-7.3773700000000003E-3</v>
      </c>
      <c r="S362" s="17">
        <v>3.7566169000000003E-2</v>
      </c>
      <c r="T362" s="17">
        <v>-1.9243824999999999E-2</v>
      </c>
      <c r="U362" s="17">
        <v>-1.9931994000000001E-2</v>
      </c>
      <c r="V362" s="17">
        <v>-2.7561410000000001E-3</v>
      </c>
      <c r="W362" s="17">
        <v>-6.9840730000000004E-3</v>
      </c>
      <c r="X362" s="32"/>
      <c r="Y362" s="33">
        <f t="shared" si="102"/>
        <v>8.4645368083872399E-4</v>
      </c>
      <c r="Z362" s="33">
        <f t="shared" si="103"/>
        <v>4.6217164945934979E-4</v>
      </c>
      <c r="AA362" s="33">
        <f t="shared" si="104"/>
        <v>2.9322722274147878E-5</v>
      </c>
      <c r="AB362" s="33">
        <f t="shared" si="105"/>
        <v>-2.6278705833752944E-6</v>
      </c>
      <c r="AC362" s="33">
        <f t="shared" si="106"/>
        <v>4.968891048127554E-4</v>
      </c>
      <c r="AD362" s="33">
        <f t="shared" si="107"/>
        <v>-1.5498237274222625E-5</v>
      </c>
      <c r="AE362" s="33">
        <f t="shared" si="108"/>
        <v>8.0622982706102958E-4</v>
      </c>
      <c r="AF362" s="33">
        <f t="shared" si="109"/>
        <v>2.6361037505051531E-5</v>
      </c>
      <c r="AG362" s="33">
        <f t="shared" si="110"/>
        <v>1.8505973364406067E-5</v>
      </c>
      <c r="AH362" s="33">
        <f t="shared" si="111"/>
        <v>3.9056516963815004E-4</v>
      </c>
      <c r="AI362" s="33">
        <f t="shared" si="112"/>
        <v>1.0417205805141611E-6</v>
      </c>
      <c r="AJ362" s="33">
        <f t="shared" si="113"/>
        <v>1.7162211225341405E-4</v>
      </c>
      <c r="AK362" s="33">
        <f t="shared" si="114"/>
        <v>-3.6810346634520886E-5</v>
      </c>
      <c r="AL362" s="33">
        <f t="shared" si="115"/>
        <v>1.5155721213472897E-4</v>
      </c>
      <c r="AM362" s="33">
        <f t="shared" si="116"/>
        <v>8.1388901287580186E-5</v>
      </c>
      <c r="AN362" s="33">
        <f t="shared" si="117"/>
        <v>3.7225547470916542E-4</v>
      </c>
      <c r="AO362" s="33">
        <f t="shared" si="118"/>
        <v>-9.5200373651659808E-5</v>
      </c>
      <c r="AP362" s="33">
        <f t="shared" si="119"/>
        <v>1.9056153443861253E-5</v>
      </c>
      <c r="AQ362" s="33">
        <f t="shared" si="120"/>
        <v>9.7605819534969651E-4</v>
      </c>
      <c r="AR362" s="33">
        <f t="shared" si="121"/>
        <v>-2.103763473844439E-5</v>
      </c>
      <c r="AS362" s="55">
        <f>$G$2*AS361+(1-$G$2)*W361*W361</f>
        <v>1.5532797925086385E-4</v>
      </c>
      <c r="AT362" s="105"/>
      <c r="AU362" s="7">
        <v>46031</v>
      </c>
      <c r="AV362" s="4">
        <f>CovMatrix!$M$4^2*Y362
+CovMatrix!$M$5^2*AE362
+CovMatrix!$M$6^2*AJ362
+CovMatrix!$M$7^2*AN362
+CovMatrix!$M$8^2*AQ362
+CovMatrix!$M$9^2*AS362
+2*CovMatrix!$M$4*CovMatrix!$M$5*Z362
+2*CovMatrix!$M$4*CovMatrix!$M$6*AA362
+2*CovMatrix!$M$4*CovMatrix!$M$7*AB362
+2*CovMatrix!$M$4*CovMatrix!$M$8*AC362
+2*CovMatrix!$M$4*CovMatrix!$M$9*AD362
+2*CovMatrix!$M$5*CovMatrix!$M$6*AF362
+2*CovMatrix!$M$5*CovMatrix!$M$7*AG362
+2*CovMatrix!$M$5*CovMatrix!$M$8*AH362
+2*CovMatrix!$M$5*CovMatrix!$M$9*AI362
+2*CovMatrix!$M$6*CovMatrix!$M$7*AK362
+2*CovMatrix!$M$6*CovMatrix!$M$8*AL362
+2*CovMatrix!$M$6*CovMatrix!$M$9*AM362
+2*CovMatrix!$M$7*CovMatrix!$M$8*AO362
+2*CovMatrix!$M$7*CovMatrix!$M$9*AP362
+2*CovMatrix!$M$8*CovMatrix!$M$9*AR362</f>
        <v>2.9849070106819172E-4</v>
      </c>
      <c r="AW362" s="17">
        <f t="shared" si="100"/>
        <v>1.7276883430416255E-2</v>
      </c>
      <c r="AX362" s="18">
        <f>Param_VaR!$B$7*EWMA!AW362*returns_pnl[[#This Row],[port_mv]]</f>
        <v>6230.7185104042437</v>
      </c>
      <c r="AY362" s="18">
        <f>returns_pnl[[#This Row],[daily_pnl_usd]]</f>
        <v>79.02</v>
      </c>
    </row>
    <row r="363" spans="1:51" x14ac:dyDescent="0.35">
      <c r="A363" s="7">
        <f>returns_pnl[[#This Row],[price_date]]</f>
        <v>46034</v>
      </c>
      <c r="B363" s="24">
        <f>returns_pnl[[#This Row],[portfolio_simple_return]]</f>
        <v>1.045453E-3</v>
      </c>
      <c r="C363" s="4">
        <f t="shared" si="101"/>
        <v>2.0651458085623183E-4</v>
      </c>
      <c r="D363" s="17">
        <f t="shared" si="98"/>
        <v>1.4370615187118185E-2</v>
      </c>
      <c r="E363" s="17">
        <f t="shared" si="99"/>
        <v>0.22812644383273595</v>
      </c>
      <c r="F363" s="25">
        <f>Rolling_Vol!D363</f>
        <v>0.26035329430945525</v>
      </c>
      <c r="Q363" s="7">
        <v>46034</v>
      </c>
      <c r="R363" s="25">
        <v>2.2247379000000001E-2</v>
      </c>
      <c r="S363" s="17">
        <v>2.0987332000000001E-2</v>
      </c>
      <c r="T363" s="17">
        <v>-4.2650621999999999E-2</v>
      </c>
      <c r="U363" s="17">
        <v>1.6397759000000001E-2</v>
      </c>
      <c r="V363" s="17">
        <v>-3.9653930000000002E-3</v>
      </c>
      <c r="W363" s="17">
        <v>-1.8783772000000001E-2</v>
      </c>
      <c r="X363" s="32"/>
      <c r="Y363" s="33">
        <f t="shared" si="102"/>
        <v>7.989319952754145E-4</v>
      </c>
      <c r="Z363" s="33">
        <f t="shared" si="103"/>
        <v>4.1781297880005695E-4</v>
      </c>
      <c r="AA363" s="33">
        <f t="shared" si="104"/>
        <v>3.6081487972114012E-5</v>
      </c>
      <c r="AB363" s="33">
        <f t="shared" si="105"/>
        <v>6.3525433261740318E-6</v>
      </c>
      <c r="AC363" s="33">
        <f t="shared" si="106"/>
        <v>4.6829574283974027E-4</v>
      </c>
      <c r="AD363" s="33">
        <f t="shared" si="107"/>
        <v>-1.1476897600088664E-5</v>
      </c>
      <c r="AE363" s="33">
        <f t="shared" si="108"/>
        <v>8.4252906063756155E-4</v>
      </c>
      <c r="AF363" s="33">
        <f t="shared" si="109"/>
        <v>-1.8595631674637097E-5</v>
      </c>
      <c r="AG363" s="33">
        <f t="shared" si="110"/>
        <v>-2.7530504344117504E-5</v>
      </c>
      <c r="AH363" s="33">
        <f t="shared" si="111"/>
        <v>3.6091899994423126E-4</v>
      </c>
      <c r="AI363" s="33">
        <f t="shared" si="112"/>
        <v>-1.4762674651896923E-5</v>
      </c>
      <c r="AJ363" s="33">
        <f t="shared" si="113"/>
        <v>1.8354427355604671E-4</v>
      </c>
      <c r="AK363" s="33">
        <f t="shared" si="114"/>
        <v>-1.1587657570226608E-5</v>
      </c>
      <c r="AL363" s="33">
        <f t="shared" si="115"/>
        <v>1.4564610111140471E-4</v>
      </c>
      <c r="AM363" s="33">
        <f t="shared" si="116"/>
        <v>8.4569583926278881E-5</v>
      </c>
      <c r="AN363" s="33">
        <f t="shared" si="117"/>
        <v>3.7375720931557768E-4</v>
      </c>
      <c r="AO363" s="33">
        <f t="shared" si="118"/>
        <v>-8.6192228080050971E-5</v>
      </c>
      <c r="AP363" s="33">
        <f t="shared" si="119"/>
        <v>2.6265174305123307E-5</v>
      </c>
      <c r="AQ363" s="33">
        <f t="shared" si="120"/>
        <v>9.1795048242142752E-4</v>
      </c>
      <c r="AR363" s="33">
        <f t="shared" si="121"/>
        <v>-1.8620431257600145E-5</v>
      </c>
      <c r="AS363" s="55">
        <f>$G$2*AS362+(1-$G$2)*W362*W362</f>
        <v>1.4893493703597174E-4</v>
      </c>
      <c r="AT363" s="105"/>
      <c r="AU363" s="7">
        <v>46034</v>
      </c>
      <c r="AV363" s="4">
        <f>CovMatrix!$M$4^2*Y363
+CovMatrix!$M$5^2*AE363
+CovMatrix!$M$6^2*AJ363
+CovMatrix!$M$7^2*AN363
+CovMatrix!$M$8^2*AQ363
+CovMatrix!$M$9^2*AS363
+2*CovMatrix!$M$4*CovMatrix!$M$5*Z363
+2*CovMatrix!$M$4*CovMatrix!$M$6*AA363
+2*CovMatrix!$M$4*CovMatrix!$M$7*AB363
+2*CovMatrix!$M$4*CovMatrix!$M$8*AC363
+2*CovMatrix!$M$4*CovMatrix!$M$9*AD363
+2*CovMatrix!$M$5*CovMatrix!$M$6*AF363
+2*CovMatrix!$M$5*CovMatrix!$M$7*AG363
+2*CovMatrix!$M$5*CovMatrix!$M$8*AH363
+2*CovMatrix!$M$5*CovMatrix!$M$9*AI363
+2*CovMatrix!$M$6*CovMatrix!$M$7*AK363
+2*CovMatrix!$M$6*CovMatrix!$M$8*AL363
+2*CovMatrix!$M$6*CovMatrix!$M$9*AM363
+2*CovMatrix!$M$7*CovMatrix!$M$8*AO363
+2*CovMatrix!$M$7*CovMatrix!$M$9*AP363
+2*CovMatrix!$M$8*CovMatrix!$M$9*AR363</f>
        <v>2.8058178531427792E-4</v>
      </c>
      <c r="AW363" s="17">
        <f t="shared" si="100"/>
        <v>1.6750575671130766E-2</v>
      </c>
      <c r="AX363" s="18">
        <f>Param_VaR!$B$7*EWMA!AW363*returns_pnl[[#This Row],[port_mv]]</f>
        <v>6047.2268793867843</v>
      </c>
      <c r="AY363" s="18">
        <f>returns_pnl[[#This Row],[daily_pnl_usd]]</f>
        <v>162.07</v>
      </c>
    </row>
    <row r="364" spans="1:51" x14ac:dyDescent="0.35">
      <c r="A364" s="7">
        <f>returns_pnl[[#This Row],[price_date]]</f>
        <v>46035</v>
      </c>
      <c r="B364" s="24">
        <f>returns_pnl[[#This Row],[portfolio_simple_return]]</f>
        <v>5.405328E-3</v>
      </c>
      <c r="C364" s="4">
        <f t="shared" si="101"/>
        <v>1.9418928432337045E-4</v>
      </c>
      <c r="D364" s="17">
        <f t="shared" si="98"/>
        <v>1.3935181531769526E-2</v>
      </c>
      <c r="E364" s="17">
        <f t="shared" si="99"/>
        <v>0.22121414884561377</v>
      </c>
      <c r="F364" s="25">
        <f>Rolling_Vol!D364</f>
        <v>0.25951868887928048</v>
      </c>
      <c r="Q364" s="7">
        <v>46035</v>
      </c>
      <c r="R364" s="25">
        <v>6.3941450999999996E-2</v>
      </c>
      <c r="S364" s="17">
        <v>6.8141169999999997E-3</v>
      </c>
      <c r="T364" s="17">
        <v>-4.4217029999999999E-3</v>
      </c>
      <c r="U364" s="17">
        <v>-3.5245139999999999E-3</v>
      </c>
      <c r="V364" s="17">
        <v>1.9302690000000001E-3</v>
      </c>
      <c r="W364" s="17">
        <v>-4.4638694999999999E-2</v>
      </c>
      <c r="X364" s="32"/>
      <c r="Y364" s="33">
        <f t="shared" si="102"/>
        <v>7.8069282790106816E-4</v>
      </c>
      <c r="Z364" s="33">
        <f t="shared" si="103"/>
        <v>4.2075898782422316E-4</v>
      </c>
      <c r="AA364" s="33">
        <f t="shared" si="104"/>
        <v>-2.3015274439397161E-5</v>
      </c>
      <c r="AB364" s="33">
        <f t="shared" si="105"/>
        <v>2.7859820280023273E-5</v>
      </c>
      <c r="AC364" s="33">
        <f t="shared" si="106"/>
        <v>4.3490482221205903E-4</v>
      </c>
      <c r="AD364" s="33">
        <f t="shared" si="107"/>
        <v>-3.5861665428098651E-5</v>
      </c>
      <c r="AE364" s="33">
        <f t="shared" si="108"/>
        <v>8.1840540326800126E-4</v>
      </c>
      <c r="AF364" s="33">
        <f t="shared" si="109"/>
        <v>-7.118725960938917E-5</v>
      </c>
      <c r="AG364" s="33">
        <f t="shared" si="110"/>
        <v>-5.2299613521311481E-6</v>
      </c>
      <c r="AH364" s="33">
        <f t="shared" si="111"/>
        <v>3.3427047878348878E-4</v>
      </c>
      <c r="AI364" s="33">
        <f t="shared" si="112"/>
        <v>-3.7530189723361372E-5</v>
      </c>
      <c r="AJ364" s="33">
        <f t="shared" si="113"/>
        <v>2.8167615056189706E-4</v>
      </c>
      <c r="AK364" s="33">
        <f t="shared" si="114"/>
        <v>-5.2854875361378936E-5</v>
      </c>
      <c r="AL364" s="33">
        <f t="shared" si="115"/>
        <v>1.4705492372018721E-4</v>
      </c>
      <c r="AM364" s="33">
        <f t="shared" si="116"/>
        <v>1.2756378244907322E-4</v>
      </c>
      <c r="AN364" s="33">
        <f t="shared" si="117"/>
        <v>3.6746496676996786E-4</v>
      </c>
      <c r="AO364" s="33">
        <f t="shared" si="118"/>
        <v>-8.4922107920505131E-5</v>
      </c>
      <c r="AP364" s="33">
        <f t="shared" si="119"/>
        <v>6.2085578647990085E-6</v>
      </c>
      <c r="AQ364" s="33">
        <f t="shared" si="120"/>
        <v>8.6381691397480881E-4</v>
      </c>
      <c r="AR364" s="33">
        <f t="shared" si="121"/>
        <v>-1.3034103102000371E-5</v>
      </c>
      <c r="AS364" s="55">
        <f>$G$2*AS363+(1-$G$2)*W363*W363</f>
        <v>1.611686462466925E-4</v>
      </c>
      <c r="AT364" s="105"/>
      <c r="AU364" s="7">
        <v>46035</v>
      </c>
      <c r="AV364" s="4">
        <f>CovMatrix!$M$4^2*Y364
+CovMatrix!$M$5^2*AE364
+CovMatrix!$M$6^2*AJ364
+CovMatrix!$M$7^2*AN364
+CovMatrix!$M$8^2*AQ364
+CovMatrix!$M$9^2*AS364
+2*CovMatrix!$M$4*CovMatrix!$M$5*Z364
+2*CovMatrix!$M$4*CovMatrix!$M$6*AA364
+2*CovMatrix!$M$4*CovMatrix!$M$7*AB364
+2*CovMatrix!$M$4*CovMatrix!$M$8*AC364
+2*CovMatrix!$M$4*CovMatrix!$M$9*AD364
+2*CovMatrix!$M$5*CovMatrix!$M$6*AF364
+2*CovMatrix!$M$5*CovMatrix!$M$7*AG364
+2*CovMatrix!$M$5*CovMatrix!$M$8*AH364
+2*CovMatrix!$M$5*CovMatrix!$M$9*AI364
+2*CovMatrix!$M$6*CovMatrix!$M$7*AK364
+2*CovMatrix!$M$6*CovMatrix!$M$8*AL364
+2*CovMatrix!$M$6*CovMatrix!$M$9*AM364
+2*CovMatrix!$M$7*CovMatrix!$M$8*AO364
+2*CovMatrix!$M$7*CovMatrix!$M$9*AP364
+2*CovMatrix!$M$8*CovMatrix!$M$9*AR364</f>
        <v>2.6507350317449898E-4</v>
      </c>
      <c r="AW364" s="17">
        <f t="shared" si="100"/>
        <v>1.6281078071629623E-2</v>
      </c>
      <c r="AX364" s="18">
        <f>Param_VaR!$B$7*EWMA!AW364*returns_pnl[[#This Row],[port_mv]]</f>
        <v>5909.5017693573682</v>
      </c>
      <c r="AY364" s="18">
        <f>returns_pnl[[#This Row],[daily_pnl_usd]]</f>
        <v>838.83</v>
      </c>
    </row>
    <row r="365" spans="1:51" x14ac:dyDescent="0.35">
      <c r="A365" s="7">
        <f>returns_pnl[[#This Row],[price_date]]</f>
        <v>46036</v>
      </c>
      <c r="B365" s="24">
        <f>returns_pnl[[#This Row],[portfolio_simple_return]]</f>
        <v>-1.1517736000000001E-2</v>
      </c>
      <c r="C365" s="4">
        <f t="shared" si="101"/>
        <v>1.8429098151122328E-4</v>
      </c>
      <c r="D365" s="17">
        <f t="shared" si="98"/>
        <v>1.357538144993441E-2</v>
      </c>
      <c r="E365" s="17">
        <f t="shared" si="99"/>
        <v>0.21550249961619533</v>
      </c>
      <c r="F365" s="25">
        <f>Rolling_Vol!D365</f>
        <v>0.26047136745402305</v>
      </c>
      <c r="Q365" s="7">
        <v>46036</v>
      </c>
      <c r="R365" s="25">
        <v>1.1902068E-2</v>
      </c>
      <c r="S365" s="17">
        <v>-4.1510392E-2</v>
      </c>
      <c r="T365" s="17">
        <v>7.2625700000000001E-4</v>
      </c>
      <c r="U365" s="17">
        <v>-3.6205310000000002E-3</v>
      </c>
      <c r="V365" s="17">
        <v>-2.2155327999999998E-2</v>
      </c>
      <c r="W365" s="17">
        <v>3.9343659999999999E-3</v>
      </c>
      <c r="X365" s="32"/>
      <c r="Y365" s="33">
        <f t="shared" si="102"/>
        <v>9.7916180758612827E-4</v>
      </c>
      <c r="Z365" s="33">
        <f t="shared" si="103"/>
        <v>4.2165572025059582E-4</v>
      </c>
      <c r="AA365" s="33">
        <f t="shared" si="104"/>
        <v>-3.8598164315696519E-5</v>
      </c>
      <c r="AB365" s="33">
        <f t="shared" si="105"/>
        <v>1.2666478709433024E-5</v>
      </c>
      <c r="AC365" s="33">
        <f t="shared" si="106"/>
        <v>4.162159849201546E-4</v>
      </c>
      <c r="AD365" s="33">
        <f t="shared" si="107"/>
        <v>-2.0496574124519957E-4</v>
      </c>
      <c r="AE365" s="33">
        <f t="shared" si="108"/>
        <v>7.7208701050130249E-4</v>
      </c>
      <c r="AF365" s="33">
        <f t="shared" si="109"/>
        <v>-6.8723824127700869E-5</v>
      </c>
      <c r="AG365" s="33">
        <f t="shared" si="110"/>
        <v>-6.3571507168515606E-6</v>
      </c>
      <c r="AH365" s="33">
        <f t="shared" si="111"/>
        <v>3.1500343478492779E-4</v>
      </c>
      <c r="AI365" s="33">
        <f t="shared" si="112"/>
        <v>-5.3528775767398602E-5</v>
      </c>
      <c r="AJ365" s="33">
        <f t="shared" si="113"/>
        <v>2.6594866897339579E-4</v>
      </c>
      <c r="AK365" s="33">
        <f t="shared" si="114"/>
        <v>-4.8748521592055674E-5</v>
      </c>
      <c r="AL365" s="33">
        <f t="shared" si="115"/>
        <v>1.3771952372328955E-4</v>
      </c>
      <c r="AM365" s="33">
        <f t="shared" si="116"/>
        <v>1.3175269859798394E-4</v>
      </c>
      <c r="AN365" s="33">
        <f t="shared" si="117"/>
        <v>3.4616240069994155E-4</v>
      </c>
      <c r="AO365" s="33">
        <f t="shared" si="118"/>
        <v>-8.0234977052130775E-5</v>
      </c>
      <c r="AP365" s="33">
        <f t="shared" si="119"/>
        <v>1.5275826721064875E-5</v>
      </c>
      <c r="AQ365" s="33">
        <f t="shared" si="120"/>
        <v>8.1221145544106189E-4</v>
      </c>
      <c r="AR365" s="33">
        <f t="shared" si="121"/>
        <v>-1.7421938265417653E-5</v>
      </c>
      <c r="AS365" s="55">
        <f>$G$2*AS364+(1-$G$2)*W364*W364</f>
        <v>2.7105531295007257E-4</v>
      </c>
      <c r="AT365" s="105"/>
      <c r="AU365" s="7">
        <v>46036</v>
      </c>
      <c r="AV365" s="4">
        <f>CovMatrix!$M$4^2*Y365
+CovMatrix!$M$5^2*AE365
+CovMatrix!$M$6^2*AJ365
+CovMatrix!$M$7^2*AN365
+CovMatrix!$M$8^2*AQ365
+CovMatrix!$M$9^2*AS365
+2*CovMatrix!$M$4*CovMatrix!$M$5*Z365
+2*CovMatrix!$M$4*CovMatrix!$M$6*AA365
+2*CovMatrix!$M$4*CovMatrix!$M$7*AB365
+2*CovMatrix!$M$4*CovMatrix!$M$8*AC365
+2*CovMatrix!$M$4*CovMatrix!$M$9*AD365
+2*CovMatrix!$M$5*CovMatrix!$M$6*AF365
+2*CovMatrix!$M$5*CovMatrix!$M$7*AG365
+2*CovMatrix!$M$5*CovMatrix!$M$8*AH365
+2*CovMatrix!$M$5*CovMatrix!$M$9*AI365
+2*CovMatrix!$M$6*CovMatrix!$M$7*AK365
+2*CovMatrix!$M$6*CovMatrix!$M$8*AL365
+2*CovMatrix!$M$6*CovMatrix!$M$9*AM365
+2*CovMatrix!$M$7*CovMatrix!$M$8*AO365
+2*CovMatrix!$M$7*CovMatrix!$M$9*AP365
+2*CovMatrix!$M$8*CovMatrix!$M$9*AR365</f>
        <v>2.6027458899101856E-4</v>
      </c>
      <c r="AW365" s="17">
        <f t="shared" si="100"/>
        <v>1.613302789283582E-2</v>
      </c>
      <c r="AX365" s="18">
        <f>Param_VaR!$B$7*EWMA!AW365*returns_pnl[[#This Row],[port_mv]]</f>
        <v>5788.3192233482232</v>
      </c>
      <c r="AY365" s="18">
        <f>returns_pnl[[#This Row],[daily_pnl_usd]]</f>
        <v>-1797.05</v>
      </c>
    </row>
    <row r="366" spans="1:51" x14ac:dyDescent="0.35">
      <c r="A366" s="7">
        <f>returns_pnl[[#This Row],[price_date]]</f>
        <v>46037</v>
      </c>
      <c r="B366" s="24">
        <f>returns_pnl[[#This Row],[portfolio_simple_return]]</f>
        <v>-1.7934540000000001E-3</v>
      </c>
      <c r="C366" s="4">
        <f t="shared" si="101"/>
        <v>1.8119301717449166E-4</v>
      </c>
      <c r="D366" s="17">
        <f t="shared" si="98"/>
        <v>1.3460795562465528E-2</v>
      </c>
      <c r="E366" s="17">
        <f t="shared" si="99"/>
        <v>0.21368350504419359</v>
      </c>
      <c r="F366" s="25">
        <f>Rolling_Vol!D366</f>
        <v>0.26027140696643064</v>
      </c>
      <c r="Q366" s="7">
        <v>46037</v>
      </c>
      <c r="R366" s="25">
        <v>1.9320215000000002E-2</v>
      </c>
      <c r="S366" s="17">
        <v>9.208862E-3</v>
      </c>
      <c r="T366" s="17">
        <v>-2.4842290000000001E-3</v>
      </c>
      <c r="U366" s="17">
        <v>-3.7566733999999997E-2</v>
      </c>
      <c r="V366" s="17">
        <v>-1.0220416E-2</v>
      </c>
      <c r="W366" s="17">
        <v>-4.31388E-3</v>
      </c>
      <c r="X366" s="32"/>
      <c r="Y366" s="33">
        <f t="shared" si="102"/>
        <v>9.28911652491558E-4</v>
      </c>
      <c r="Z366" s="33">
        <f t="shared" si="103"/>
        <v>3.6671280653812068E-4</v>
      </c>
      <c r="AA366" s="33">
        <f t="shared" si="104"/>
        <v>-3.5763636844786165E-5</v>
      </c>
      <c r="AB366" s="33">
        <f t="shared" si="105"/>
        <v>9.3209816173805591E-6</v>
      </c>
      <c r="AC366" s="33">
        <f t="shared" si="106"/>
        <v>3.7542137259984705E-4</v>
      </c>
      <c r="AD366" s="33">
        <f t="shared" si="107"/>
        <v>-1.8985817127035429E-4</v>
      </c>
      <c r="AE366" s="33">
        <f t="shared" si="108"/>
        <v>8.291485485108442E-4</v>
      </c>
      <c r="AF366" s="33">
        <f t="shared" si="109"/>
        <v>-6.640922744580345E-5</v>
      </c>
      <c r="AG366" s="33">
        <f t="shared" si="110"/>
        <v>3.0416579896486629E-6</v>
      </c>
      <c r="AH366" s="33">
        <f t="shared" si="111"/>
        <v>3.5128380970794667E-4</v>
      </c>
      <c r="AI366" s="33">
        <f t="shared" si="112"/>
        <v>-6.0116073717243015E-5</v>
      </c>
      <c r="AJ366" s="33">
        <f t="shared" si="113"/>
        <v>2.5002339578879495E-4</v>
      </c>
      <c r="AK366" s="33">
        <f t="shared" si="114"/>
        <v>-4.5981376455480347E-5</v>
      </c>
      <c r="AL366" s="33">
        <f t="shared" si="115"/>
        <v>1.2849092457705441E-4</v>
      </c>
      <c r="AM366" s="33">
        <f t="shared" si="116"/>
        <v>1.2401897833298861E-4</v>
      </c>
      <c r="AN366" s="33">
        <f t="shared" si="117"/>
        <v>3.2617915134126272E-4</v>
      </c>
      <c r="AO366" s="33">
        <f t="shared" si="118"/>
        <v>-7.0608035318652841E-5</v>
      </c>
      <c r="AP366" s="33">
        <f t="shared" si="119"/>
        <v>1.3504607473700222E-5</v>
      </c>
      <c r="AQ366" s="33">
        <f t="shared" si="120"/>
        <v>7.9293028164185314E-4</v>
      </c>
      <c r="AR366" s="33">
        <f t="shared" si="121"/>
        <v>-2.1606652121615476E-5</v>
      </c>
      <c r="AS366" s="55">
        <f>$G$2*AS365+(1-$G$2)*W365*W365</f>
        <v>2.5572074832238553E-4</v>
      </c>
      <c r="AT366" s="105"/>
      <c r="AU366" s="7">
        <v>46037</v>
      </c>
      <c r="AV366" s="4">
        <f>CovMatrix!$M$4^2*Y366
+CovMatrix!$M$5^2*AE366
+CovMatrix!$M$6^2*AJ366
+CovMatrix!$M$7^2*AN366
+CovMatrix!$M$8^2*AQ366
+CovMatrix!$M$9^2*AS366
+2*CovMatrix!$M$4*CovMatrix!$M$5*Z366
+2*CovMatrix!$M$4*CovMatrix!$M$6*AA366
+2*CovMatrix!$M$4*CovMatrix!$M$7*AB366
+2*CovMatrix!$M$4*CovMatrix!$M$8*AC366
+2*CovMatrix!$M$4*CovMatrix!$M$9*AD366
+2*CovMatrix!$M$5*CovMatrix!$M$6*AF366
+2*CovMatrix!$M$5*CovMatrix!$M$7*AG366
+2*CovMatrix!$M$5*CovMatrix!$M$8*AH366
+2*CovMatrix!$M$5*CovMatrix!$M$9*AI366
+2*CovMatrix!$M$6*CovMatrix!$M$7*AK366
+2*CovMatrix!$M$6*CovMatrix!$M$8*AL366
+2*CovMatrix!$M$6*CovMatrix!$M$9*AM366
+2*CovMatrix!$M$7*CovMatrix!$M$8*AO366
+2*CovMatrix!$M$7*CovMatrix!$M$9*AP366
+2*CovMatrix!$M$8*CovMatrix!$M$9*AR366</f>
        <v>2.504668940290657E-4</v>
      </c>
      <c r="AW366" s="17">
        <f t="shared" si="100"/>
        <v>1.5826145899399062E-2</v>
      </c>
      <c r="AX366" s="18">
        <f>Param_VaR!$B$7*EWMA!AW366*returns_pnl[[#This Row],[port_mv]]</f>
        <v>5668.0303656186343</v>
      </c>
      <c r="AY366" s="18">
        <f>returns_pnl[[#This Row],[daily_pnl_usd]]</f>
        <v>-276.60000000000002</v>
      </c>
    </row>
    <row r="367" spans="1:51" x14ac:dyDescent="0.35">
      <c r="A367" s="7">
        <f>returns_pnl[[#This Row],[price_date]]</f>
        <v>46038</v>
      </c>
      <c r="B367" s="24">
        <f>returns_pnl[[#This Row],[portfolio_simple_return]]</f>
        <v>1.3875459E-2</v>
      </c>
      <c r="C367" s="4">
        <f t="shared" si="101"/>
        <v>1.7051442477902912E-4</v>
      </c>
      <c r="D367" s="17">
        <f t="shared" si="98"/>
        <v>1.3058117198854861E-2</v>
      </c>
      <c r="E367" s="17">
        <f t="shared" si="99"/>
        <v>0.20729118419343198</v>
      </c>
      <c r="F367" s="25">
        <f>Rolling_Vol!D367</f>
        <v>0.26130949073886028</v>
      </c>
      <c r="Q367" s="7">
        <v>46038</v>
      </c>
      <c r="R367" s="25">
        <v>1.7155142000000002E-2</v>
      </c>
      <c r="S367" s="17">
        <v>2.53338E-2</v>
      </c>
      <c r="T367" s="17">
        <v>2.0762795000000001E-2</v>
      </c>
      <c r="U367" s="17">
        <v>5.2566870000000003E-3</v>
      </c>
      <c r="V367" s="17">
        <v>9.9527300000000008E-4</v>
      </c>
      <c r="W367" s="17">
        <v>1.678108E-3</v>
      </c>
      <c r="X367" s="32"/>
      <c r="Y367" s="33">
        <f t="shared" si="102"/>
        <v>8.9557319580083799E-4</v>
      </c>
      <c r="Z367" s="33">
        <f t="shared" si="103"/>
        <v>3.5538506977055321E-4</v>
      </c>
      <c r="AA367" s="33">
        <f t="shared" si="104"/>
        <v>-3.6497568937453098E-5</v>
      </c>
      <c r="AB367" s="33">
        <f t="shared" si="105"/>
        <v>-3.4786119943330918E-5</v>
      </c>
      <c r="AC367" s="33">
        <f t="shared" si="106"/>
        <v>3.410484521732898E-4</v>
      </c>
      <c r="AD367" s="33">
        <f t="shared" si="107"/>
        <v>-1.8346738633918502E-4</v>
      </c>
      <c r="AE367" s="33">
        <f t="shared" si="108"/>
        <v>7.844878239602962E-4</v>
      </c>
      <c r="AF367" s="33">
        <f t="shared" si="109"/>
        <v>-6.3797289121299126E-5</v>
      </c>
      <c r="AG367" s="33">
        <f t="shared" si="110"/>
        <v>-1.7897653641532754E-5</v>
      </c>
      <c r="AH367" s="33">
        <f t="shared" si="111"/>
        <v>3.2455967709387433E-4</v>
      </c>
      <c r="AI367" s="33">
        <f t="shared" si="112"/>
        <v>-5.8892664830482033E-5</v>
      </c>
      <c r="AJ367" s="33">
        <f t="shared" si="113"/>
        <v>2.3539227566493371E-4</v>
      </c>
      <c r="AK367" s="33">
        <f t="shared" si="114"/>
        <v>-3.7623031665866356E-5</v>
      </c>
      <c r="AL367" s="33">
        <f t="shared" si="115"/>
        <v>1.2230486033158698E-4</v>
      </c>
      <c r="AM367" s="33">
        <f t="shared" si="116"/>
        <v>1.1722083958092049E-4</v>
      </c>
      <c r="AN367" s="33">
        <f t="shared" si="117"/>
        <v>3.9128397246639238E-4</v>
      </c>
      <c r="AO367" s="33">
        <f t="shared" si="118"/>
        <v>-4.3334694245053009E-5</v>
      </c>
      <c r="AP367" s="33">
        <f t="shared" si="119"/>
        <v>2.2417833973353415E-5</v>
      </c>
      <c r="AQ367" s="33">
        <f t="shared" si="120"/>
        <v>7.5162187893612533E-4</v>
      </c>
      <c r="AR367" s="33">
        <f t="shared" si="121"/>
        <v>-1.7664874103873744E-5</v>
      </c>
      <c r="AS367" s="55">
        <f>$G$2*AS366+(1-$G$2)*W366*W366</f>
        <v>2.4149407706230638E-4</v>
      </c>
      <c r="AT367" s="105"/>
      <c r="AU367" s="7">
        <v>46038</v>
      </c>
      <c r="AV367" s="4">
        <f>CovMatrix!$M$4^2*Y367
+CovMatrix!$M$5^2*AE367
+CovMatrix!$M$6^2*AJ367
+CovMatrix!$M$7^2*AN367
+CovMatrix!$M$8^2*AQ367
+CovMatrix!$M$9^2*AS367
+2*CovMatrix!$M$4*CovMatrix!$M$5*Z367
+2*CovMatrix!$M$4*CovMatrix!$M$6*AA367
+2*CovMatrix!$M$4*CovMatrix!$M$7*AB367
+2*CovMatrix!$M$4*CovMatrix!$M$8*AC367
+2*CovMatrix!$M$4*CovMatrix!$M$9*AD367
+2*CovMatrix!$M$5*CovMatrix!$M$6*AF367
+2*CovMatrix!$M$5*CovMatrix!$M$7*AG367
+2*CovMatrix!$M$5*CovMatrix!$M$8*AH367
+2*CovMatrix!$M$5*CovMatrix!$M$9*AI367
+2*CovMatrix!$M$6*CovMatrix!$M$7*AK367
+2*CovMatrix!$M$6*CovMatrix!$M$8*AL367
+2*CovMatrix!$M$6*CovMatrix!$M$9*AM367
+2*CovMatrix!$M$7*CovMatrix!$M$8*AO367
+2*CovMatrix!$M$7*CovMatrix!$M$9*AP367
+2*CovMatrix!$M$8*CovMatrix!$M$9*AR367</f>
        <v>2.3544077795237736E-4</v>
      </c>
      <c r="AW367" s="17">
        <f t="shared" si="100"/>
        <v>1.5344079573320043E-2</v>
      </c>
      <c r="AX367" s="18">
        <f>Param_VaR!$B$7*EWMA!AW367*returns_pnl[[#This Row],[port_mv]]</f>
        <v>5571.6324142161984</v>
      </c>
      <c r="AY367" s="18">
        <f>returns_pnl[[#This Row],[daily_pnl_usd]]</f>
        <v>2136.14</v>
      </c>
    </row>
    <row r="368" spans="1:51" x14ac:dyDescent="0.35">
      <c r="A368" s="7">
        <f>returns_pnl[[#This Row],[price_date]]</f>
        <v>46042</v>
      </c>
      <c r="B368" s="24">
        <f>returns_pnl[[#This Row],[portfolio_simple_return]]</f>
        <v>-2.0917618999999998E-2</v>
      </c>
      <c r="C368" s="4">
        <f t="shared" si="101"/>
        <v>1.7183526103992824E-4</v>
      </c>
      <c r="D368" s="17">
        <f t="shared" si="98"/>
        <v>1.3108594930042206E-2</v>
      </c>
      <c r="E368" s="17">
        <f t="shared" si="99"/>
        <v>0.20809249333424287</v>
      </c>
      <c r="F368" s="25">
        <f>Rolling_Vol!D368</f>
        <v>0.26327218647477008</v>
      </c>
      <c r="Q368" s="7">
        <v>46042</v>
      </c>
      <c r="R368" s="25">
        <v>3.8821599999999998E-4</v>
      </c>
      <c r="S368" s="17">
        <v>-5.4334537000000002E-2</v>
      </c>
      <c r="T368" s="17">
        <v>-3.4540421000000002E-2</v>
      </c>
      <c r="U368" s="17">
        <v>2.7831280000000002E-3</v>
      </c>
      <c r="V368" s="17">
        <v>-8.2028340000000009E-3</v>
      </c>
      <c r="W368" s="17">
        <v>-7.5540659999999999E-3</v>
      </c>
      <c r="X368" s="32"/>
      <c r="Y368" s="33">
        <f t="shared" si="102"/>
        <v>8.5949673787519753E-4</v>
      </c>
      <c r="Z368" s="33">
        <f t="shared" si="103"/>
        <v>3.6013826176829603E-4</v>
      </c>
      <c r="AA368" s="33">
        <f t="shared" si="104"/>
        <v>-1.293639300869249E-5</v>
      </c>
      <c r="AB368" s="33">
        <f t="shared" si="105"/>
        <v>-2.7288200030657816E-5</v>
      </c>
      <c r="AC368" s="33">
        <f t="shared" si="106"/>
        <v>3.2160998802151838E-4</v>
      </c>
      <c r="AD368" s="33">
        <f t="shared" si="107"/>
        <v>-1.7073205229695376E-4</v>
      </c>
      <c r="AE368" s="33">
        <f t="shared" si="108"/>
        <v>7.7592663986907843E-4</v>
      </c>
      <c r="AF368" s="33">
        <f t="shared" si="109"/>
        <v>-2.8409422015761148E-5</v>
      </c>
      <c r="AG368" s="33">
        <f t="shared" si="110"/>
        <v>-8.8334829958047792E-6</v>
      </c>
      <c r="AH368" s="33">
        <f t="shared" si="111"/>
        <v>3.0659893929588586E-4</v>
      </c>
      <c r="AI368" s="33">
        <f t="shared" si="112"/>
        <v>-5.2808333793629103E-5</v>
      </c>
      <c r="AJ368" s="33">
        <f t="shared" si="113"/>
        <v>2.4713435849775918E-4</v>
      </c>
      <c r="AK368" s="33">
        <f t="shared" si="114"/>
        <v>-2.8817038892304462E-5</v>
      </c>
      <c r="AL368" s="33">
        <f t="shared" si="115"/>
        <v>1.1620644766777385E-4</v>
      </c>
      <c r="AM368" s="33">
        <f t="shared" si="116"/>
        <v>1.1227812194957686E-4</v>
      </c>
      <c r="AN368" s="33">
        <f t="shared" si="117"/>
        <v>3.6946489961136697E-4</v>
      </c>
      <c r="AO368" s="33">
        <f t="shared" si="118"/>
        <v>-4.0420702271916763E-5</v>
      </c>
      <c r="AP368" s="33">
        <f t="shared" si="119"/>
        <v>2.1602041245443968E-5</v>
      </c>
      <c r="AQ368" s="33">
        <f t="shared" si="120"/>
        <v>7.0658400030062943E-4</v>
      </c>
      <c r="AR368" s="33">
        <f t="shared" si="121"/>
        <v>-1.650477112263228E-5</v>
      </c>
      <c r="AS368" s="55">
        <f>$G$2*AS367+(1-$G$2)*W367*W367</f>
        <v>2.2717339522614784E-4</v>
      </c>
      <c r="AT368" s="105"/>
      <c r="AU368" s="7">
        <v>46042</v>
      </c>
      <c r="AV368" s="4">
        <f>CovMatrix!$M$4^2*Y368
+CovMatrix!$M$5^2*AE368
+CovMatrix!$M$6^2*AJ368
+CovMatrix!$M$7^2*AN368
+CovMatrix!$M$8^2*AQ368
+CovMatrix!$M$9^2*AS368
+2*CovMatrix!$M$4*CovMatrix!$M$5*Z368
+2*CovMatrix!$M$4*CovMatrix!$M$6*AA368
+2*CovMatrix!$M$4*CovMatrix!$M$7*AB368
+2*CovMatrix!$M$4*CovMatrix!$M$8*AC368
+2*CovMatrix!$M$4*CovMatrix!$M$9*AD368
+2*CovMatrix!$M$5*CovMatrix!$M$6*AF368
+2*CovMatrix!$M$5*CovMatrix!$M$7*AG368
+2*CovMatrix!$M$5*CovMatrix!$M$8*AH368
+2*CovMatrix!$M$5*CovMatrix!$M$9*AI368
+2*CovMatrix!$M$6*CovMatrix!$M$7*AK368
+2*CovMatrix!$M$6*CovMatrix!$M$8*AL368
+2*CovMatrix!$M$6*CovMatrix!$M$9*AM368
+2*CovMatrix!$M$7*CovMatrix!$M$8*AO368
+2*CovMatrix!$M$7*CovMatrix!$M$9*AP368
+2*CovMatrix!$M$8*CovMatrix!$M$9*AR368</f>
        <v>2.3099068964054309E-4</v>
      </c>
      <c r="AW368" s="17">
        <f t="shared" si="100"/>
        <v>1.5198377862145127E-2</v>
      </c>
      <c r="AX368" s="18">
        <f>Param_VaR!$B$7*EWMA!AW368*returns_pnl[[#This Row],[port_mv]]</f>
        <v>5403.2876404974913</v>
      </c>
      <c r="AY368" s="18">
        <f>returns_pnl[[#This Row],[daily_pnl_usd]]</f>
        <v>-3264.97</v>
      </c>
    </row>
    <row r="369" spans="1:51" x14ac:dyDescent="0.35">
      <c r="A369" s="7">
        <f>returns_pnl[[#This Row],[price_date]]</f>
        <v>46043</v>
      </c>
      <c r="B369" s="24">
        <f>returns_pnl[[#This Row],[portfolio_simple_return]]</f>
        <v>2.4585447999999999E-2</v>
      </c>
      <c r="C369" s="4">
        <f t="shared" si="101"/>
        <v>1.8777795245528221E-4</v>
      </c>
      <c r="D369" s="17">
        <f t="shared" si="98"/>
        <v>1.3703209567662687E-2</v>
      </c>
      <c r="E369" s="17">
        <f t="shared" si="99"/>
        <v>0.2175317080766184</v>
      </c>
      <c r="F369" s="25">
        <f>Rolling_Vol!D369</f>
        <v>0.2667481781676545</v>
      </c>
      <c r="Q369" s="7">
        <v>46043</v>
      </c>
      <c r="R369" s="25">
        <v>7.7095549999999999E-2</v>
      </c>
      <c r="S369" s="17">
        <v>-1.1425134999999999E-2</v>
      </c>
      <c r="T369" s="17">
        <v>2.1068172999999999E-2</v>
      </c>
      <c r="U369" s="17">
        <v>3.5753728999999998E-2</v>
      </c>
      <c r="V369" s="17">
        <v>3.4461153000000001E-2</v>
      </c>
      <c r="W369" s="17">
        <v>-1.6573569999999999E-3</v>
      </c>
      <c r="X369" s="32"/>
      <c r="Y369" s="33">
        <f t="shared" si="102"/>
        <v>8.07935976302445E-4</v>
      </c>
      <c r="Z369" s="33">
        <f t="shared" si="103"/>
        <v>3.3726435386523869E-4</v>
      </c>
      <c r="AA369" s="33">
        <f t="shared" si="104"/>
        <v>-1.2964758072907101E-5</v>
      </c>
      <c r="AB369" s="33">
        <f t="shared" si="105"/>
        <v>-2.5586080739639464E-5</v>
      </c>
      <c r="AC369" s="33">
        <f t="shared" si="106"/>
        <v>3.0212232045597864E-4</v>
      </c>
      <c r="AD369" s="33">
        <f t="shared" si="107"/>
        <v>-1.606640857163119E-4</v>
      </c>
      <c r="AE369" s="33">
        <f t="shared" si="108"/>
        <v>9.0650555613719602E-4</v>
      </c>
      <c r="AF369" s="33">
        <f t="shared" si="109"/>
        <v>8.5899410274389263E-5</v>
      </c>
      <c r="AG369" s="33">
        <f t="shared" si="110"/>
        <v>-1.7376672293560663E-5</v>
      </c>
      <c r="AH369" s="33">
        <f t="shared" si="111"/>
        <v>3.1494483418680421E-4</v>
      </c>
      <c r="AI369" s="33">
        <f t="shared" si="112"/>
        <v>-2.5013033051364813E-5</v>
      </c>
      <c r="AJ369" s="33">
        <f t="shared" si="113"/>
        <v>3.0388873795932813E-4</v>
      </c>
      <c r="AK369" s="33">
        <f t="shared" si="114"/>
        <v>-3.2855841327779481E-5</v>
      </c>
      <c r="AL369" s="33">
        <f t="shared" si="115"/>
        <v>1.2623382119289427E-4</v>
      </c>
      <c r="AM369" s="33">
        <f t="shared" si="116"/>
        <v>1.2119667182670943E-4</v>
      </c>
      <c r="AN369" s="33">
        <f t="shared" si="117"/>
        <v>3.4776175372254795E-4</v>
      </c>
      <c r="AO369" s="33">
        <f t="shared" si="118"/>
        <v>-3.9365232354686876E-5</v>
      </c>
      <c r="AP369" s="33">
        <f t="shared" si="119"/>
        <v>1.904448281481045E-5</v>
      </c>
      <c r="AQ369" s="33">
        <f t="shared" si="120"/>
        <v>6.6822614942048495E-4</v>
      </c>
      <c r="AR369" s="33">
        <f t="shared" si="121"/>
        <v>-1.1796599889891698E-5</v>
      </c>
      <c r="AS369" s="55">
        <f>$G$2*AS368+(1-$G$2)*W368*W368</f>
        <v>2.1696682630052033E-4</v>
      </c>
      <c r="AT369" s="105"/>
      <c r="AU369" s="7">
        <v>46043</v>
      </c>
      <c r="AV369" s="4">
        <f>CovMatrix!$M$4^2*Y369
+CovMatrix!$M$5^2*AE369
+CovMatrix!$M$6^2*AJ369
+CovMatrix!$M$7^2*AN369
+CovMatrix!$M$8^2*AQ369
+CovMatrix!$M$9^2*AS369
+2*CovMatrix!$M$4*CovMatrix!$M$5*Z369
+2*CovMatrix!$M$4*CovMatrix!$M$6*AA369
+2*CovMatrix!$M$4*CovMatrix!$M$7*AB369
+2*CovMatrix!$M$4*CovMatrix!$M$8*AC369
+2*CovMatrix!$M$4*CovMatrix!$M$9*AD369
+2*CovMatrix!$M$5*CovMatrix!$M$6*AF369
+2*CovMatrix!$M$5*CovMatrix!$M$7*AG369
+2*CovMatrix!$M$5*CovMatrix!$M$8*AH369
+2*CovMatrix!$M$5*CovMatrix!$M$9*AI369
+2*CovMatrix!$M$6*CovMatrix!$M$7*AK369
+2*CovMatrix!$M$6*CovMatrix!$M$8*AL369
+2*CovMatrix!$M$6*CovMatrix!$M$9*AM369
+2*CovMatrix!$M$7*CovMatrix!$M$8*AO369
+2*CovMatrix!$M$7*CovMatrix!$M$9*AP369
+2*CovMatrix!$M$8*CovMatrix!$M$9*AR369</f>
        <v>2.3344179886813013E-4</v>
      </c>
      <c r="AW369" s="17">
        <f t="shared" si="100"/>
        <v>1.527880227204116E-2</v>
      </c>
      <c r="AX369" s="18">
        <f>Param_VaR!$B$7*EWMA!AW369*returns_pnl[[#This Row],[port_mv]]</f>
        <v>5565.425116716784</v>
      </c>
      <c r="AY369" s="18">
        <f>returns_pnl[[#This Row],[daily_pnl_usd]]</f>
        <v>3757.2</v>
      </c>
    </row>
    <row r="370" spans="1:51" x14ac:dyDescent="0.35">
      <c r="A370" s="7">
        <f>returns_pnl[[#This Row],[price_date]]</f>
        <v>46044</v>
      </c>
      <c r="B370" s="24">
        <f>returns_pnl[[#This Row],[portfolio_simple_return]]</f>
        <v>6.8659139999999999E-3</v>
      </c>
      <c r="C370" s="4">
        <f t="shared" si="101"/>
        <v>2.1277793050960756E-4</v>
      </c>
      <c r="D370" s="17">
        <f t="shared" si="98"/>
        <v>1.4586909559931039E-2</v>
      </c>
      <c r="E370" s="17">
        <f t="shared" si="99"/>
        <v>0.23156001055540895</v>
      </c>
      <c r="F370" s="25">
        <f>Rolling_Vol!D370</f>
        <v>0.2614573750701335</v>
      </c>
      <c r="Q370" s="7">
        <v>46044</v>
      </c>
      <c r="R370" s="25">
        <v>1.5732586E-2</v>
      </c>
      <c r="S370" s="17">
        <v>-1.006691E-2</v>
      </c>
      <c r="T370" s="17">
        <v>2.3386446000000002E-2</v>
      </c>
      <c r="U370" s="17">
        <v>8.2149609999999998E-3</v>
      </c>
      <c r="V370" s="17">
        <v>6.6626289999999998E-3</v>
      </c>
      <c r="W370" s="17">
        <v>3.320216E-3</v>
      </c>
      <c r="X370" s="32"/>
      <c r="Y370" s="33">
        <f t="shared" si="102"/>
        <v>1.1160832475124486E-3</v>
      </c>
      <c r="Z370" s="33">
        <f t="shared" si="103"/>
        <v>2.641788686343693E-4</v>
      </c>
      <c r="AA370" s="33">
        <f t="shared" si="104"/>
        <v>8.5268870507276408E-5</v>
      </c>
      <c r="AB370" s="33">
        <f t="shared" si="105"/>
        <v>1.4133628821309604E-4</v>
      </c>
      <c r="AC370" s="33">
        <f t="shared" si="106"/>
        <v>4.4340307387876908E-4</v>
      </c>
      <c r="AD370" s="33">
        <f t="shared" si="107"/>
        <v>-1.5869073154101419E-4</v>
      </c>
      <c r="AE370" s="33">
        <f t="shared" si="108"/>
        <v>8.5994724535505768E-4</v>
      </c>
      <c r="AF370" s="33">
        <f t="shared" si="109"/>
        <v>6.630304241422459E-5</v>
      </c>
      <c r="AG370" s="33">
        <f t="shared" si="110"/>
        <v>-4.0843542790651945E-5</v>
      </c>
      <c r="AH370" s="33">
        <f t="shared" si="111"/>
        <v>2.7242474461875663E-4</v>
      </c>
      <c r="AI370" s="33">
        <f t="shared" si="112"/>
        <v>-2.2376119420191222E-5</v>
      </c>
      <c r="AJ370" s="33">
        <f t="shared" si="113"/>
        <v>3.1228748849524416E-4</v>
      </c>
      <c r="AK370" s="33">
        <f t="shared" si="114"/>
        <v>1.4311454029914352E-5</v>
      </c>
      <c r="AL370" s="33">
        <f t="shared" si="115"/>
        <v>1.6222180391232879E-4</v>
      </c>
      <c r="AM370" s="33">
        <f t="shared" si="116"/>
        <v>1.118298224771812E-4</v>
      </c>
      <c r="AN370" s="33">
        <f t="shared" si="117"/>
        <v>4.0359579674352161E-4</v>
      </c>
      <c r="AO370" s="33">
        <f t="shared" si="118"/>
        <v>3.6923565109966626E-5</v>
      </c>
      <c r="AP370" s="33">
        <f t="shared" si="119"/>
        <v>1.4346412263866638E-5</v>
      </c>
      <c r="AQ370" s="33">
        <f t="shared" si="120"/>
        <v>6.9938684442062042E-4</v>
      </c>
      <c r="AR370" s="33">
        <f t="shared" si="121"/>
        <v>-1.4515669885655458E-5</v>
      </c>
      <c r="AS370" s="55">
        <f>$G$2*AS369+(1-$G$2)*W369*W369</f>
        <v>2.0411362665601602E-4</v>
      </c>
      <c r="AT370" s="105"/>
      <c r="AU370" s="7">
        <v>46044</v>
      </c>
      <c r="AV370" s="4">
        <f>CovMatrix!$M$4^2*Y370
+CovMatrix!$M$5^2*AE370
+CovMatrix!$M$6^2*AJ370
+CovMatrix!$M$7^2*AN370
+CovMatrix!$M$8^2*AQ370
+CovMatrix!$M$9^2*AS370
+2*CovMatrix!$M$4*CovMatrix!$M$5*Z370
+2*CovMatrix!$M$4*CovMatrix!$M$6*AA370
+2*CovMatrix!$M$4*CovMatrix!$M$7*AB370
+2*CovMatrix!$M$4*CovMatrix!$M$8*AC370
+2*CovMatrix!$M$4*CovMatrix!$M$9*AD370
+2*CovMatrix!$M$5*CovMatrix!$M$6*AF370
+2*CovMatrix!$M$5*CovMatrix!$M$7*AG370
+2*CovMatrix!$M$5*CovMatrix!$M$8*AH370
+2*CovMatrix!$M$5*CovMatrix!$M$9*AI370
+2*CovMatrix!$M$6*CovMatrix!$M$7*AK370
+2*CovMatrix!$M$6*CovMatrix!$M$8*AL370
+2*CovMatrix!$M$6*CovMatrix!$M$9*AM370
+2*CovMatrix!$M$7*CovMatrix!$M$8*AO370
+2*CovMatrix!$M$7*CovMatrix!$M$9*AP370
+2*CovMatrix!$M$8*CovMatrix!$M$9*AR370</f>
        <v>2.805433536817124E-4</v>
      </c>
      <c r="AW370" s="17">
        <f t="shared" si="100"/>
        <v>1.6749428458359777E-2</v>
      </c>
      <c r="AX370" s="18">
        <f>Param_VaR!$B$7*EWMA!AW370*returns_pnl[[#This Row],[port_mv]]</f>
        <v>6143.0020990979101</v>
      </c>
      <c r="AY370" s="18">
        <f>returns_pnl[[#This Row],[daily_pnl_usd]]</f>
        <v>1075.06</v>
      </c>
    </row>
    <row r="371" spans="1:51" x14ac:dyDescent="0.35">
      <c r="A371" s="7">
        <f>returns_pnl[[#This Row],[price_date]]</f>
        <v>46045</v>
      </c>
      <c r="B371" s="24">
        <f>returns_pnl[[#This Row],[portfolio_simple_return]]</f>
        <v>-9.6410269999999999E-3</v>
      </c>
      <c r="C371" s="4">
        <f t="shared" si="101"/>
        <v>2.0283970118235484E-4</v>
      </c>
      <c r="D371" s="17">
        <f t="shared" si="98"/>
        <v>1.4242180352121469E-2</v>
      </c>
      <c r="E371" s="17">
        <f t="shared" si="99"/>
        <v>0.2260876040342624</v>
      </c>
      <c r="F371" s="25">
        <f>Rolling_Vol!D371</f>
        <v>0.25862100263900228</v>
      </c>
      <c r="Q371" s="7">
        <v>46045</v>
      </c>
      <c r="R371" s="25">
        <v>2.3450123999999999E-2</v>
      </c>
      <c r="S371" s="17">
        <v>-1.6713262999999999E-2</v>
      </c>
      <c r="T371" s="17">
        <v>-1.7200152E-2</v>
      </c>
      <c r="U371" s="17">
        <v>-2.1234527E-2</v>
      </c>
      <c r="V371" s="17">
        <v>-3.4536703000000002E-2</v>
      </c>
      <c r="W371" s="17">
        <v>-5.5153799999999996E-4</v>
      </c>
      <c r="X371" s="32"/>
      <c r="Y371" s="33">
        <f t="shared" si="102"/>
        <v>1.0639691083965453E-3</v>
      </c>
      <c r="Z371" s="33">
        <f t="shared" si="103"/>
        <v>2.3882542487655152E-4</v>
      </c>
      <c r="AA371" s="33">
        <f t="shared" si="104"/>
        <v>1.022284946526012E-4</v>
      </c>
      <c r="AB371" s="33">
        <f t="shared" si="105"/>
        <v>1.4061066574545906E-4</v>
      </c>
      <c r="AC371" s="33">
        <f t="shared" si="106"/>
        <v>4.2308811246975856E-4</v>
      </c>
      <c r="AD371" s="33">
        <f t="shared" si="107"/>
        <v>-1.4603515262303875E-4</v>
      </c>
      <c r="AE371" s="33">
        <f t="shared" si="108"/>
        <v>8.1443097125064024E-4</v>
      </c>
      <c r="AF371" s="33">
        <f t="shared" si="109"/>
        <v>4.8199105043259495E-5</v>
      </c>
      <c r="AG371" s="33">
        <f t="shared" si="110"/>
        <v>-4.3354886605643427E-5</v>
      </c>
      <c r="AH371" s="33">
        <f t="shared" si="111"/>
        <v>2.5205493475124785E-4</v>
      </c>
      <c r="AI371" s="33">
        <f t="shared" si="112"/>
        <v>-2.3039011194133349E-5</v>
      </c>
      <c r="AJ371" s="33">
        <f t="shared" si="113"/>
        <v>3.263657905761845E-4</v>
      </c>
      <c r="AK371" s="33">
        <f t="shared" si="114"/>
        <v>2.4979891297235858E-5</v>
      </c>
      <c r="AL371" s="33">
        <f t="shared" si="115"/>
        <v>1.6183740847718111E-4</v>
      </c>
      <c r="AM371" s="33">
        <f t="shared" si="116"/>
        <v>1.097789162600905E-4</v>
      </c>
      <c r="AN371" s="33">
        <f t="shared" si="117"/>
        <v>3.8342918399280154E-4</v>
      </c>
      <c r="AO371" s="33">
        <f t="shared" si="118"/>
        <v>3.799214544691677E-5</v>
      </c>
      <c r="AP371" s="33">
        <f t="shared" si="119"/>
        <v>1.5122154225129201E-5</v>
      </c>
      <c r="AQ371" s="33">
        <f t="shared" si="120"/>
        <v>6.6008707126688168E-4</v>
      </c>
      <c r="AR371" s="33">
        <f t="shared" si="121"/>
        <v>-1.231744764804429E-5</v>
      </c>
      <c r="AS371" s="55">
        <f>$G$2*AS370+(1-$G$2)*W370*W370</f>
        <v>1.9252823911385439E-4</v>
      </c>
      <c r="AT371" s="105"/>
      <c r="AU371" s="7">
        <v>46045</v>
      </c>
      <c r="AV371" s="4">
        <f>CovMatrix!$M$4^2*Y371
+CovMatrix!$M$5^2*AE371
+CovMatrix!$M$6^2*AJ371
+CovMatrix!$M$7^2*AN371
+CovMatrix!$M$8^2*AQ371
+CovMatrix!$M$9^2*AS371
+2*CovMatrix!$M$4*CovMatrix!$M$5*Z371
+2*CovMatrix!$M$4*CovMatrix!$M$6*AA371
+2*CovMatrix!$M$4*CovMatrix!$M$7*AB371
+2*CovMatrix!$M$4*CovMatrix!$M$8*AC371
+2*CovMatrix!$M$4*CovMatrix!$M$9*AD371
+2*CovMatrix!$M$5*CovMatrix!$M$6*AF371
+2*CovMatrix!$M$5*CovMatrix!$M$7*AG371
+2*CovMatrix!$M$5*CovMatrix!$M$8*AH371
+2*CovMatrix!$M$5*CovMatrix!$M$9*AI371
+2*CovMatrix!$M$6*CovMatrix!$M$7*AK371
+2*CovMatrix!$M$6*CovMatrix!$M$8*AL371
+2*CovMatrix!$M$6*CovMatrix!$M$9*AM371
+2*CovMatrix!$M$7*CovMatrix!$M$8*AO371
+2*CovMatrix!$M$7*CovMatrix!$M$9*AP371
+2*CovMatrix!$M$8*CovMatrix!$M$9*AR371</f>
        <v>2.6691619434263017E-4</v>
      </c>
      <c r="AW371" s="17">
        <f t="shared" si="100"/>
        <v>1.6337570025638151E-2</v>
      </c>
      <c r="AX371" s="18">
        <f>Param_VaR!$B$7*EWMA!AW371*returns_pnl[[#This Row],[port_mv]]</f>
        <v>5934.1808058369488</v>
      </c>
      <c r="AY371" s="18">
        <f>returns_pnl[[#This Row],[daily_pnl_usd]]</f>
        <v>-1519.95</v>
      </c>
    </row>
    <row r="372" spans="1:51" x14ac:dyDescent="0.35">
      <c r="A372" s="7">
        <f>returns_pnl[[#This Row],[price_date]]</f>
        <v>46048</v>
      </c>
      <c r="B372" s="24">
        <f>returns_pnl[[#This Row],[portfolio_simple_return]]</f>
        <v>7.2751399999999996E-4</v>
      </c>
      <c r="C372" s="4">
        <f t="shared" si="101"/>
        <v>1.9624628320829727E-4</v>
      </c>
      <c r="D372" s="17">
        <f t="shared" si="98"/>
        <v>1.4008793067509323E-2</v>
      </c>
      <c r="E372" s="17">
        <f t="shared" si="99"/>
        <v>0.22238269574877204</v>
      </c>
      <c r="F372" s="25">
        <f>Rolling_Vol!D372</f>
        <v>0.25843413653716263</v>
      </c>
      <c r="Q372" s="7">
        <v>46048</v>
      </c>
      <c r="R372" s="25">
        <v>-3.2231978000000001E-2</v>
      </c>
      <c r="S372" s="17">
        <v>1.4997656999999999E-2</v>
      </c>
      <c r="T372" s="17">
        <v>4.3130859999999998E-3</v>
      </c>
      <c r="U372" s="17">
        <v>-1.446974E-3</v>
      </c>
      <c r="V372" s="17">
        <v>1.9194815E-2</v>
      </c>
      <c r="W372" s="17">
        <v>7.0819790000000004E-3</v>
      </c>
      <c r="X372" s="32"/>
      <c r="Y372" s="33">
        <f t="shared" si="102"/>
        <v>1.0331254608296752E-3</v>
      </c>
      <c r="Z372" s="33">
        <f t="shared" si="103"/>
        <v>2.0098021399628168E-4</v>
      </c>
      <c r="AA372" s="33">
        <f t="shared" si="104"/>
        <v>7.1894043140314224E-5</v>
      </c>
      <c r="AB372" s="33">
        <f t="shared" si="105"/>
        <v>1.0229688832685062E-4</v>
      </c>
      <c r="AC372" s="33">
        <f t="shared" si="106"/>
        <v>3.4910942764750265E-4</v>
      </c>
      <c r="AD372" s="33">
        <f t="shared" si="107"/>
        <v>-1.3804906153509915E-4</v>
      </c>
      <c r="AE372" s="33">
        <f t="shared" si="108"/>
        <v>7.8232510258203201E-4</v>
      </c>
      <c r="AF372" s="33">
        <f t="shared" si="109"/>
        <v>6.25553985816225E-5</v>
      </c>
      <c r="AG372" s="33">
        <f t="shared" si="110"/>
        <v>-1.9459699343408736E-5</v>
      </c>
      <c r="AH372" s="33">
        <f t="shared" si="111"/>
        <v>2.7156489868968633E-4</v>
      </c>
      <c r="AI372" s="33">
        <f t="shared" si="112"/>
        <v>-2.1103590543575708E-5</v>
      </c>
      <c r="AJ372" s="33">
        <f t="shared" si="113"/>
        <v>3.2453455687099969E-4</v>
      </c>
      <c r="AK372" s="33">
        <f t="shared" si="114"/>
        <v>4.5395323342287971E-5</v>
      </c>
      <c r="AL372" s="33">
        <f t="shared" si="115"/>
        <v>1.8776935643928161E-4</v>
      </c>
      <c r="AM372" s="33">
        <f t="shared" si="116"/>
        <v>1.0376137353051163E-4</v>
      </c>
      <c r="AN372" s="33">
        <f t="shared" si="117"/>
        <v>3.8747774116805722E-4</v>
      </c>
      <c r="AO372" s="33">
        <f t="shared" si="118"/>
        <v>7.9714849860770668E-5</v>
      </c>
      <c r="AP372" s="33">
        <f t="shared" si="119"/>
        <v>1.4917523884773009E-5</v>
      </c>
      <c r="AQ372" s="33">
        <f t="shared" si="120"/>
        <v>6.9204887823748134E-4</v>
      </c>
      <c r="AR372" s="33">
        <f t="shared" si="121"/>
        <v>-1.0435502543208789E-5</v>
      </c>
      <c r="AS372" s="55">
        <f>$G$2*AS371+(1-$G$2)*W371*W371</f>
        <v>1.8099479641694975E-4</v>
      </c>
      <c r="AT372" s="105"/>
      <c r="AU372" s="7">
        <v>46048</v>
      </c>
      <c r="AV372" s="4">
        <f>CovMatrix!$M$4^2*Y372
+CovMatrix!$M$5^2*AE372
+CovMatrix!$M$6^2*AJ372
+CovMatrix!$M$7^2*AN372
+CovMatrix!$M$8^2*AQ372
+CovMatrix!$M$9^2*AS372
+2*CovMatrix!$M$4*CovMatrix!$M$5*Z372
+2*CovMatrix!$M$4*CovMatrix!$M$6*AA372
+2*CovMatrix!$M$4*CovMatrix!$M$7*AB372
+2*CovMatrix!$M$4*CovMatrix!$M$8*AC372
+2*CovMatrix!$M$4*CovMatrix!$M$9*AD372
+2*CovMatrix!$M$5*CovMatrix!$M$6*AF372
+2*CovMatrix!$M$5*CovMatrix!$M$7*AG372
+2*CovMatrix!$M$5*CovMatrix!$M$8*AH372
+2*CovMatrix!$M$5*CovMatrix!$M$9*AI372
+2*CovMatrix!$M$6*CovMatrix!$M$7*AK372
+2*CovMatrix!$M$6*CovMatrix!$M$8*AL372
+2*CovMatrix!$M$6*CovMatrix!$M$9*AM372
+2*CovMatrix!$M$7*CovMatrix!$M$8*AO372
+2*CovMatrix!$M$7*CovMatrix!$M$9*AP372
+2*CovMatrix!$M$8*CovMatrix!$M$9*AR372</f>
        <v>2.5541690728145283E-4</v>
      </c>
      <c r="AW372" s="17">
        <f t="shared" si="100"/>
        <v>1.5981767964823316E-2</v>
      </c>
      <c r="AX372" s="18">
        <f>Param_VaR!$B$7*EWMA!AW372*returns_pnl[[#This Row],[port_mv]]</f>
        <v>5809.1685022971524</v>
      </c>
      <c r="AY372" s="18">
        <f>returns_pnl[[#This Row],[daily_pnl_usd]]</f>
        <v>113.59</v>
      </c>
    </row>
    <row r="373" spans="1:51" x14ac:dyDescent="0.35">
      <c r="A373" s="7">
        <f>returns_pnl[[#This Row],[price_date]]</f>
        <v>46049</v>
      </c>
      <c r="B373" s="24">
        <f>returns_pnl[[#This Row],[portfolio_simple_return]]</f>
        <v>2.376286E-3</v>
      </c>
      <c r="C373" s="4">
        <f t="shared" si="101"/>
        <v>1.8450326281301119E-4</v>
      </c>
      <c r="D373" s="17">
        <f t="shared" si="98"/>
        <v>1.358319781248183E-2</v>
      </c>
      <c r="E373" s="17">
        <f t="shared" si="99"/>
        <v>0.21562658052494091</v>
      </c>
      <c r="F373" s="25">
        <f>Rolling_Vol!D373</f>
        <v>0.25707488392823974</v>
      </c>
      <c r="Q373" s="7">
        <v>46049</v>
      </c>
      <c r="R373" s="25">
        <v>2.8649880000000002E-3</v>
      </c>
      <c r="S373" s="17">
        <v>2.444205E-2</v>
      </c>
      <c r="T373" s="17">
        <v>-1.0461115E-2</v>
      </c>
      <c r="U373" s="17">
        <v>-2.1867795999999998E-2</v>
      </c>
      <c r="V373" s="17">
        <v>1.4186132000000001E-2</v>
      </c>
      <c r="W373" s="17">
        <v>-9.8328719999999994E-3</v>
      </c>
      <c r="X373" s="32"/>
      <c r="Y373" s="33">
        <f t="shared" si="102"/>
        <v>1.0334719575274438E-3</v>
      </c>
      <c r="Z373" s="33">
        <f t="shared" si="103"/>
        <v>1.5991715212797198E-4</v>
      </c>
      <c r="AA373" s="33">
        <f t="shared" si="104"/>
        <v>5.9239242968048872E-5</v>
      </c>
      <c r="AB373" s="33">
        <f t="shared" si="105"/>
        <v>9.895740507531389E-5</v>
      </c>
      <c r="AC373" s="33">
        <f t="shared" si="106"/>
        <v>2.9104165070100823E-4</v>
      </c>
      <c r="AD373" s="33">
        <f t="shared" si="107"/>
        <v>-1.4346208932246093E-4</v>
      </c>
      <c r="AE373" s="33">
        <f t="shared" si="108"/>
        <v>7.48881379356489E-4</v>
      </c>
      <c r="AF373" s="33">
        <f t="shared" si="109"/>
        <v>6.2683245733095272E-5</v>
      </c>
      <c r="AG373" s="33">
        <f t="shared" si="110"/>
        <v>-1.9594190567199291E-5</v>
      </c>
      <c r="AH373" s="33">
        <f t="shared" si="111"/>
        <v>2.7254363986121245E-4</v>
      </c>
      <c r="AI373" s="33">
        <f t="shared" si="112"/>
        <v>-1.3464589595568977E-5</v>
      </c>
      <c r="AJ373" s="33">
        <f t="shared" si="113"/>
        <v>3.0617864610934349E-4</v>
      </c>
      <c r="AK373" s="33">
        <f t="shared" si="114"/>
        <v>4.2297148543644844E-5</v>
      </c>
      <c r="AL373" s="33">
        <f t="shared" si="115"/>
        <v>1.8147052832387012E-4</v>
      </c>
      <c r="AM373" s="33">
        <f t="shared" si="116"/>
        <v>9.9368402187312576E-5</v>
      </c>
      <c r="AN373" s="33">
        <f t="shared" si="117"/>
        <v>3.6435470072337429E-4</v>
      </c>
      <c r="AO373" s="33">
        <f t="shared" si="118"/>
        <v>7.3265494974735824E-5</v>
      </c>
      <c r="AP373" s="33">
        <f t="shared" si="119"/>
        <v>1.3407626082793867E-5</v>
      </c>
      <c r="AQ373" s="33">
        <f t="shared" si="120"/>
        <v>6.72632400916286E-4</v>
      </c>
      <c r="AR373" s="33">
        <f t="shared" si="121"/>
        <v>-1.6531357862831533E-6</v>
      </c>
      <c r="AS373" s="55">
        <f>$G$2*AS372+(1-$G$2)*W372*W372</f>
        <v>1.7314437422531924E-4</v>
      </c>
      <c r="AT373" s="105"/>
      <c r="AU373" s="7">
        <v>46049</v>
      </c>
      <c r="AV373" s="4">
        <f>CovMatrix!$M$4^2*Y373
+CovMatrix!$M$5^2*AE373
+CovMatrix!$M$6^2*AJ373
+CovMatrix!$M$7^2*AN373
+CovMatrix!$M$8^2*AQ373
+CovMatrix!$M$9^2*AS373
+2*CovMatrix!$M$4*CovMatrix!$M$5*Z373
+2*CovMatrix!$M$4*CovMatrix!$M$6*AA373
+2*CovMatrix!$M$4*CovMatrix!$M$7*AB373
+2*CovMatrix!$M$4*CovMatrix!$M$8*AC373
+2*CovMatrix!$M$4*CovMatrix!$M$9*AD373
+2*CovMatrix!$M$5*CovMatrix!$M$6*AF373
+2*CovMatrix!$M$5*CovMatrix!$M$7*AG373
+2*CovMatrix!$M$5*CovMatrix!$M$8*AH373
+2*CovMatrix!$M$5*CovMatrix!$M$9*AI373
+2*CovMatrix!$M$6*CovMatrix!$M$7*AK373
+2*CovMatrix!$M$6*CovMatrix!$M$8*AL373
+2*CovMatrix!$M$6*CovMatrix!$M$9*AM373
+2*CovMatrix!$M$7*CovMatrix!$M$8*AO373
+2*CovMatrix!$M$7*CovMatrix!$M$9*AP373
+2*CovMatrix!$M$8*CovMatrix!$M$9*AR373</f>
        <v>2.4010317677023154E-4</v>
      </c>
      <c r="AW373" s="17">
        <f t="shared" si="100"/>
        <v>1.5495263042950628E-2</v>
      </c>
      <c r="AX373" s="18">
        <f>Param_VaR!$B$7*EWMA!AW373*returns_pnl[[#This Row],[port_mv]]</f>
        <v>5645.7142067035902</v>
      </c>
      <c r="AY373" s="18">
        <f>returns_pnl[[#This Row],[daily_pnl_usd]]</f>
        <v>371.29</v>
      </c>
    </row>
    <row r="374" spans="1:51" x14ac:dyDescent="0.35">
      <c r="A374" s="7">
        <f>returns_pnl[[#This Row],[price_date]]</f>
        <v>46050</v>
      </c>
      <c r="B374" s="24">
        <f>returns_pnl[[#This Row],[portfolio_simple_return]]</f>
        <v>-3.0768899999999999E-4</v>
      </c>
      <c r="C374" s="4">
        <f t="shared" si="101"/>
        <v>1.7377187115345826E-4</v>
      </c>
      <c r="D374" s="17">
        <f t="shared" si="98"/>
        <v>1.3182255920496244E-2</v>
      </c>
      <c r="E374" s="17">
        <f t="shared" si="99"/>
        <v>0.20926182530665141</v>
      </c>
      <c r="F374" s="25">
        <f>Rolling_Vol!D374</f>
        <v>0.25613883649200525</v>
      </c>
      <c r="Q374" s="7">
        <v>46050</v>
      </c>
      <c r="R374" s="25">
        <v>2.8171250000000002E-3</v>
      </c>
      <c r="S374" s="17">
        <v>1.3522040000000001E-3</v>
      </c>
      <c r="T374" s="17">
        <v>-6.8437890000000003E-3</v>
      </c>
      <c r="U374" s="17">
        <v>-1.511289E-2</v>
      </c>
      <c r="V374" s="17">
        <v>8.3202699999999994E-3</v>
      </c>
      <c r="W374" s="17">
        <v>5.2880770000000004E-3</v>
      </c>
      <c r="X374" s="32"/>
      <c r="Y374" s="33">
        <f t="shared" si="102"/>
        <v>9.7195612945020582E-4</v>
      </c>
      <c r="Z374" s="33">
        <f t="shared" si="103"/>
        <v>1.5452369379701766E-4</v>
      </c>
      <c r="AA374" s="33">
        <f t="shared" si="104"/>
        <v>5.3886630253468737E-5</v>
      </c>
      <c r="AB374" s="33">
        <f t="shared" si="105"/>
        <v>8.9260902383208164E-5</v>
      </c>
      <c r="AC374" s="33">
        <f t="shared" si="106"/>
        <v>2.7601773753573272E-4</v>
      </c>
      <c r="AD374" s="33">
        <f t="shared" si="107"/>
        <v>-1.3654462758024542E-4</v>
      </c>
      <c r="AE374" s="33">
        <f t="shared" si="108"/>
        <v>7.3979332508724964E-4</v>
      </c>
      <c r="AF374" s="33">
        <f t="shared" si="109"/>
        <v>4.3580785235964535E-5</v>
      </c>
      <c r="AG374" s="33">
        <f t="shared" si="110"/>
        <v>-5.0488164926475358E-5</v>
      </c>
      <c r="AH374" s="33">
        <f t="shared" si="111"/>
        <v>2.769953103285757E-4</v>
      </c>
      <c r="AI374" s="33">
        <f t="shared" si="112"/>
        <v>-2.7076847163890846E-5</v>
      </c>
      <c r="AJ374" s="33">
        <f t="shared" si="113"/>
        <v>2.9437402296537637E-4</v>
      </c>
      <c r="AK374" s="33">
        <f t="shared" si="114"/>
        <v>5.3485011356178564E-5</v>
      </c>
      <c r="AL374" s="33">
        <f t="shared" si="115"/>
        <v>1.616781311290071E-4</v>
      </c>
      <c r="AM374" s="33">
        <f t="shared" si="116"/>
        <v>9.9578066342410624E-5</v>
      </c>
      <c r="AN374" s="33">
        <f t="shared" si="117"/>
        <v>3.7118544879382876E-4</v>
      </c>
      <c r="AO374" s="33">
        <f t="shared" si="118"/>
        <v>5.0256398839947344E-5</v>
      </c>
      <c r="AP374" s="33">
        <f t="shared" si="119"/>
        <v>2.5504562857232961E-5</v>
      </c>
      <c r="AQ374" s="33">
        <f t="shared" si="120"/>
        <v>6.4434923732859428E-4</v>
      </c>
      <c r="AR374" s="33">
        <f t="shared" si="121"/>
        <v>-9.9233728469724121E-6</v>
      </c>
      <c r="AS374" s="55">
        <f>$G$2*AS373+(1-$G$2)*W373*W373</f>
        <v>1.6855683407790312E-4</v>
      </c>
      <c r="AT374" s="105"/>
      <c r="AU374" s="7">
        <v>46050</v>
      </c>
      <c r="AV374" s="4">
        <f>CovMatrix!$M$4^2*Y374
+CovMatrix!$M$5^2*AE374
+CovMatrix!$M$6^2*AJ374
+CovMatrix!$M$7^2*AN374
+CovMatrix!$M$8^2*AQ374
+CovMatrix!$M$9^2*AS374
+2*CovMatrix!$M$4*CovMatrix!$M$5*Z374
+2*CovMatrix!$M$4*CovMatrix!$M$6*AA374
+2*CovMatrix!$M$4*CovMatrix!$M$7*AB374
+2*CovMatrix!$M$4*CovMatrix!$M$8*AC374
+2*CovMatrix!$M$4*CovMatrix!$M$9*AD374
+2*CovMatrix!$M$5*CovMatrix!$M$6*AF374
+2*CovMatrix!$M$5*CovMatrix!$M$7*AG374
+2*CovMatrix!$M$5*CovMatrix!$M$8*AH374
+2*CovMatrix!$M$5*CovMatrix!$M$9*AI374
+2*CovMatrix!$M$6*CovMatrix!$M$7*AK374
+2*CovMatrix!$M$6*CovMatrix!$M$8*AL374
+2*CovMatrix!$M$6*CovMatrix!$M$9*AM374
+2*CovMatrix!$M$7*CovMatrix!$M$8*AO374
+2*CovMatrix!$M$7*CovMatrix!$M$9*AP374
+2*CovMatrix!$M$8*CovMatrix!$M$9*AR374</f>
        <v>2.2687636168350933E-4</v>
      </c>
      <c r="AW374" s="17">
        <f t="shared" si="100"/>
        <v>1.5062415532825713E-2</v>
      </c>
      <c r="AX374" s="18">
        <f>Param_VaR!$B$7*EWMA!AW374*returns_pnl[[#This Row],[port_mv]]</f>
        <v>5486.3171963479936</v>
      </c>
      <c r="AY374" s="18">
        <f>returns_pnl[[#This Row],[daily_pnl_usd]]</f>
        <v>-48.19</v>
      </c>
    </row>
    <row r="375" spans="1:51" x14ac:dyDescent="0.35">
      <c r="A375" s="7">
        <f>returns_pnl[[#This Row],[price_date]]</f>
        <v>46051</v>
      </c>
      <c r="B375" s="24">
        <f>returns_pnl[[#This Row],[portfolio_simple_return]]</f>
        <v>-3.477525E-3</v>
      </c>
      <c r="C375" s="4">
        <f t="shared" si="101"/>
        <v>1.6335123923549402E-4</v>
      </c>
      <c r="D375" s="17">
        <f t="shared" si="98"/>
        <v>1.2780893522578694E-2</v>
      </c>
      <c r="E375" s="17">
        <f t="shared" si="99"/>
        <v>0.20289039476363707</v>
      </c>
      <c r="F375" s="25">
        <f>Rolling_Vol!D375</f>
        <v>0.25587179702044549</v>
      </c>
      <c r="Q375" s="7">
        <v>46051</v>
      </c>
      <c r="R375" s="25">
        <v>-2.215716E-3</v>
      </c>
      <c r="S375" s="17">
        <v>-7.5321090000000004E-3</v>
      </c>
      <c r="T375" s="17">
        <v>4.2298099999999996E-3</v>
      </c>
      <c r="U375" s="17">
        <v>3.3209599999999999E-4</v>
      </c>
      <c r="V375" s="17">
        <v>-2.7266203999999999E-2</v>
      </c>
      <c r="W375" s="17">
        <v>1.4740962999999999E-2</v>
      </c>
      <c r="X375" s="32"/>
      <c r="Y375" s="33">
        <f t="shared" si="102"/>
        <v>9.1411493327913089E-4</v>
      </c>
      <c r="Z375" s="33">
        <f t="shared" si="103"/>
        <v>1.454808318308066E-4</v>
      </c>
      <c r="AA375" s="33">
        <f t="shared" si="104"/>
        <v>4.9496643893063104E-5</v>
      </c>
      <c r="AB375" s="33">
        <f t="shared" si="105"/>
        <v>8.1350754225740672E-5</v>
      </c>
      <c r="AC375" s="33">
        <f t="shared" si="106"/>
        <v>2.6086302772101376E-4</v>
      </c>
      <c r="AD375" s="33">
        <f t="shared" si="107"/>
        <v>-1.2745811949031318E-4</v>
      </c>
      <c r="AE375" s="33">
        <f t="shared" si="108"/>
        <v>6.9551543292147152E-4</v>
      </c>
      <c r="AF375" s="33">
        <f t="shared" si="109"/>
        <v>4.0410686190149299E-5</v>
      </c>
      <c r="AG375" s="33">
        <f t="shared" si="110"/>
        <v>-4.8685017649460431E-5</v>
      </c>
      <c r="AH375" s="33">
        <f t="shared" si="111"/>
        <v>2.6105063385136596E-4</v>
      </c>
      <c r="AI375" s="33">
        <f t="shared" si="112"/>
        <v>-2.5023202801754916E-5</v>
      </c>
      <c r="AJ375" s="33">
        <f t="shared" si="113"/>
        <v>2.7952182846004505E-4</v>
      </c>
      <c r="AK375" s="33">
        <f t="shared" si="114"/>
        <v>5.6481676495220455E-5</v>
      </c>
      <c r="AL375" s="33">
        <f t="shared" si="115"/>
        <v>1.4856091292308487E-4</v>
      </c>
      <c r="AM375" s="33">
        <f t="shared" si="116"/>
        <v>9.14319533696408E-5</v>
      </c>
      <c r="AN375" s="33">
        <f t="shared" si="117"/>
        <v>3.6261828851532506E-4</v>
      </c>
      <c r="AO375" s="33">
        <f t="shared" si="118"/>
        <v>3.9696415392732494E-5</v>
      </c>
      <c r="AP375" s="33">
        <f t="shared" si="119"/>
        <v>1.9179201525047176E-5</v>
      </c>
      <c r="AQ375" s="33">
        <f t="shared" si="120"/>
        <v>6.0984189666125259E-4</v>
      </c>
      <c r="AR375" s="33">
        <f t="shared" si="121"/>
        <v>-6.6880767709066638E-6</v>
      </c>
      <c r="AS375" s="55">
        <f>$G$2*AS374+(1-$G$2)*W374*W374</f>
        <v>1.6012124953470466E-4</v>
      </c>
      <c r="AT375" s="105"/>
      <c r="AU375" s="7">
        <v>46051</v>
      </c>
      <c r="AV375" s="4">
        <f>CovMatrix!$M$4^2*Y375
+CovMatrix!$M$5^2*AE375
+CovMatrix!$M$6^2*AJ375
+CovMatrix!$M$7^2*AN375
+CovMatrix!$M$8^2*AQ375
+CovMatrix!$M$9^2*AS375
+2*CovMatrix!$M$4*CovMatrix!$M$5*Z375
+2*CovMatrix!$M$4*CovMatrix!$M$6*AA375
+2*CovMatrix!$M$4*CovMatrix!$M$7*AB375
+2*CovMatrix!$M$4*CovMatrix!$M$8*AC375
+2*CovMatrix!$M$4*CovMatrix!$M$9*AD375
+2*CovMatrix!$M$5*CovMatrix!$M$6*AF375
+2*CovMatrix!$M$5*CovMatrix!$M$7*AG375
+2*CovMatrix!$M$5*CovMatrix!$M$8*AH375
+2*CovMatrix!$M$5*CovMatrix!$M$9*AI375
+2*CovMatrix!$M$6*CovMatrix!$M$7*AK375
+2*CovMatrix!$M$6*CovMatrix!$M$8*AL375
+2*CovMatrix!$M$6*CovMatrix!$M$9*AM375
+2*CovMatrix!$M$7*CovMatrix!$M$8*AO375
+2*CovMatrix!$M$7*CovMatrix!$M$9*AP375
+2*CovMatrix!$M$8*CovMatrix!$M$9*AR375</f>
        <v>2.1334667734586866E-4</v>
      </c>
      <c r="AW375" s="17">
        <f t="shared" si="100"/>
        <v>1.4606391660703497E-2</v>
      </c>
      <c r="AX375" s="18">
        <f>Param_VaR!$B$7*EWMA!AW375*returns_pnl[[#This Row],[port_mv]]</f>
        <v>5301.7143925847568</v>
      </c>
      <c r="AY375" s="18">
        <f>returns_pnl[[#This Row],[daily_pnl_usd]]</f>
        <v>-544.48</v>
      </c>
    </row>
    <row r="376" spans="1:51" x14ac:dyDescent="0.35">
      <c r="A376" s="7">
        <f>returns_pnl[[#This Row],[price_date]]</f>
        <v>46052</v>
      </c>
      <c r="B376" s="24">
        <f>returns_pnl[[#This Row],[portfolio_simple_return]]</f>
        <v>-2.1234772999999998E-2</v>
      </c>
      <c r="C376" s="4">
        <f t="shared" si="101"/>
        <v>1.5427575568890186E-4</v>
      </c>
      <c r="D376" s="17">
        <f t="shared" si="98"/>
        <v>1.2420779190087144E-2</v>
      </c>
      <c r="E376" s="17">
        <f t="shared" si="99"/>
        <v>0.19717375695970107</v>
      </c>
      <c r="F376" s="25">
        <f>Rolling_Vol!D376</f>
        <v>0.25926440853709409</v>
      </c>
      <c r="Q376" s="7">
        <v>46052</v>
      </c>
      <c r="R376" s="25">
        <v>-6.1265763000000001E-2</v>
      </c>
      <c r="S376" s="17">
        <v>1.72346E-3</v>
      </c>
      <c r="T376" s="17">
        <v>-1.7656904000000001E-2</v>
      </c>
      <c r="U376" s="17">
        <v>1.2703341E-2</v>
      </c>
      <c r="V376" s="17">
        <v>-2.9751659999999999E-2</v>
      </c>
      <c r="W376" s="17">
        <v>-3.0048221999999999E-2</v>
      </c>
      <c r="X376" s="32"/>
      <c r="Y376" s="33">
        <f t="shared" si="102"/>
        <v>8.5956260112594234E-4</v>
      </c>
      <c r="Z376" s="33">
        <f t="shared" si="103"/>
        <v>1.3775332278646084E-4</v>
      </c>
      <c r="AA376" s="33">
        <f t="shared" si="104"/>
        <v>4.5964521797841713E-5</v>
      </c>
      <c r="AB376" s="33">
        <f t="shared" si="105"/>
        <v>7.6425559146952075E-5</v>
      </c>
      <c r="AC376" s="33">
        <f t="shared" si="106"/>
        <v>2.4883609592547676E-4</v>
      </c>
      <c r="AD376" s="33">
        <f t="shared" si="107"/>
        <v>-1.2177033957536486E-4</v>
      </c>
      <c r="AE376" s="33">
        <f t="shared" si="108"/>
        <v>6.5718846690545609E-4</v>
      </c>
      <c r="AF376" s="33">
        <f t="shared" si="109"/>
        <v>3.6074481620582941E-5</v>
      </c>
      <c r="AG376" s="33">
        <f t="shared" si="110"/>
        <v>-4.5913999586720646E-5</v>
      </c>
      <c r="AH376" s="33">
        <f t="shared" si="111"/>
        <v>2.5770991705293815E-4</v>
      </c>
      <c r="AI376" s="33">
        <f t="shared" si="112"/>
        <v>-3.0183643038507647E-5</v>
      </c>
      <c r="AJ376" s="33">
        <f t="shared" si="113"/>
        <v>2.6382399631060834E-4</v>
      </c>
      <c r="AK376" s="33">
        <f t="shared" si="114"/>
        <v>5.3177058084412825E-5</v>
      </c>
      <c r="AL376" s="33">
        <f t="shared" si="115"/>
        <v>1.3272740640722536E-4</v>
      </c>
      <c r="AM376" s="33">
        <f t="shared" si="116"/>
        <v>8.968712452988415E-5</v>
      </c>
      <c r="AN376" s="33">
        <f t="shared" si="117"/>
        <v>3.4086780846959847E-4</v>
      </c>
      <c r="AO376" s="33">
        <f t="shared" si="118"/>
        <v>3.6771330632153496E-5</v>
      </c>
      <c r="AP376" s="33">
        <f t="shared" si="119"/>
        <v>1.8322174324451225E-5</v>
      </c>
      <c r="AQ376" s="33">
        <f t="shared" si="120"/>
        <v>6.1785813569575443E-4</v>
      </c>
      <c r="AR376" s="33">
        <f t="shared" si="121"/>
        <v>-3.0402598423519401E-5</v>
      </c>
      <c r="AS376" s="55">
        <f>$G$2*AS375+(1-$G$2)*W375*W375</f>
        <v>1.6355173397266453E-4</v>
      </c>
      <c r="AT376" s="105"/>
      <c r="AU376" s="7">
        <v>46052</v>
      </c>
      <c r="AV376" s="4">
        <f>CovMatrix!$M$4^2*Y376
+CovMatrix!$M$5^2*AE376
+CovMatrix!$M$6^2*AJ376
+CovMatrix!$M$7^2*AN376
+CovMatrix!$M$8^2*AQ376
+CovMatrix!$M$9^2*AS376
+2*CovMatrix!$M$4*CovMatrix!$M$5*Z376
+2*CovMatrix!$M$4*CovMatrix!$M$6*AA376
+2*CovMatrix!$M$4*CovMatrix!$M$7*AB376
+2*CovMatrix!$M$4*CovMatrix!$M$8*AC376
+2*CovMatrix!$M$4*CovMatrix!$M$9*AD376
+2*CovMatrix!$M$5*CovMatrix!$M$6*AF376
+2*CovMatrix!$M$5*CovMatrix!$M$7*AG376
+2*CovMatrix!$M$5*CovMatrix!$M$8*AH376
+2*CovMatrix!$M$5*CovMatrix!$M$9*AI376
+2*CovMatrix!$M$6*CovMatrix!$M$7*AK376
+2*CovMatrix!$M$6*CovMatrix!$M$8*AL376
+2*CovMatrix!$M$6*CovMatrix!$M$9*AM376
+2*CovMatrix!$M$7*CovMatrix!$M$8*AO376
+2*CovMatrix!$M$7*CovMatrix!$M$9*AP376
+2*CovMatrix!$M$8*CovMatrix!$M$9*AR376</f>
        <v>2.0283417480587484E-4</v>
      </c>
      <c r="AW376" s="17">
        <f t="shared" si="100"/>
        <v>1.4241986336388434E-2</v>
      </c>
      <c r="AX376" s="18">
        <f>Param_VaR!$B$7*EWMA!AW376*returns_pnl[[#This Row],[port_mv]]</f>
        <v>5059.6733864716898</v>
      </c>
      <c r="AY376" s="18">
        <f>returns_pnl[[#This Row],[daily_pnl_usd]]</f>
        <v>-3313.19</v>
      </c>
    </row>
    <row r="377" spans="1:51" x14ac:dyDescent="0.35">
      <c r="A377" s="7">
        <f>returns_pnl[[#This Row],[price_date]]</f>
        <v>46055</v>
      </c>
      <c r="B377" s="24">
        <f>returns_pnl[[#This Row],[portfolio_simple_return]]</f>
        <v>1.3439420000000001E-2</v>
      </c>
      <c r="C377" s="4">
        <f t="shared" si="101"/>
        <v>1.7207414540925948E-4</v>
      </c>
      <c r="D377" s="17">
        <f t="shared" si="98"/>
        <v>1.3117703511257581E-2</v>
      </c>
      <c r="E377" s="17">
        <f t="shared" si="99"/>
        <v>0.20823708757839798</v>
      </c>
      <c r="F377" s="25">
        <f>Rolling_Vol!D377</f>
        <v>0.25850824211937667</v>
      </c>
      <c r="Q377" s="7">
        <v>46055</v>
      </c>
      <c r="R377" s="25">
        <v>4.0299074999999997E-2</v>
      </c>
      <c r="S377" s="17">
        <v>-5.7349799999999998E-4</v>
      </c>
      <c r="T377" s="17">
        <v>1.8740950000000001E-3</v>
      </c>
      <c r="U377" s="17">
        <v>6.7299810000000003E-3</v>
      </c>
      <c r="V377" s="17">
        <v>-3.2944749999999998E-3</v>
      </c>
      <c r="W377" s="17">
        <v>3.7317838999999998E-2</v>
      </c>
      <c r="X377" s="32"/>
      <c r="Y377" s="33">
        <f t="shared" si="102"/>
        <v>1.033198468016716E-3</v>
      </c>
      <c r="Z377" s="33">
        <f t="shared" si="103"/>
        <v>1.2315277790527436E-4</v>
      </c>
      <c r="AA377" s="33">
        <f t="shared" si="104"/>
        <v>1.0811247223663639E-4</v>
      </c>
      <c r="AB377" s="33">
        <f t="shared" si="105"/>
        <v>2.5143232857283924E-5</v>
      </c>
      <c r="AC377" s="33">
        <f t="shared" si="106"/>
        <v>3.43271419194943E-4</v>
      </c>
      <c r="AD377" s="33">
        <f t="shared" si="107"/>
        <v>-4.0084843434397104E-6</v>
      </c>
      <c r="AE377" s="33">
        <f t="shared" si="108"/>
        <v>6.1793537775342469E-4</v>
      </c>
      <c r="AF377" s="33">
        <f t="shared" si="109"/>
        <v>3.2084154657277558E-5</v>
      </c>
      <c r="AG377" s="33">
        <f t="shared" si="110"/>
        <v>-4.1845537606725809E-5</v>
      </c>
      <c r="AH377" s="33">
        <f t="shared" si="111"/>
        <v>2.3917077427314584E-4</v>
      </c>
      <c r="AI377" s="33">
        <f t="shared" si="112"/>
        <v>-3.147983897748439E-5</v>
      </c>
      <c r="AJ377" s="33">
        <f t="shared" si="113"/>
        <v>2.6670053206388484E-4</v>
      </c>
      <c r="AK377" s="33">
        <f t="shared" si="114"/>
        <v>3.6528334248372198E-5</v>
      </c>
      <c r="AL377" s="33">
        <f t="shared" si="115"/>
        <v>1.5628309429043026E-4</v>
      </c>
      <c r="AM377" s="33">
        <f t="shared" si="116"/>
        <v>1.1613941133157241E-4</v>
      </c>
      <c r="AN377" s="33">
        <f t="shared" si="117"/>
        <v>3.3009823231515943E-4</v>
      </c>
      <c r="AO377" s="33">
        <f t="shared" si="118"/>
        <v>1.1888321856460668E-5</v>
      </c>
      <c r="AP377" s="33">
        <f t="shared" si="119"/>
        <v>-5.6799247655979853E-6</v>
      </c>
      <c r="AQ377" s="33">
        <f t="shared" si="120"/>
        <v>6.3389632391934513E-4</v>
      </c>
      <c r="AR377" s="33">
        <f t="shared" si="121"/>
        <v>2.5060626554803012E-5</v>
      </c>
      <c r="AS377" s="55">
        <f>$G$2*AS376+(1-$G$2)*W376*W376</f>
        <v>2.0791236865598173E-4</v>
      </c>
      <c r="AT377" s="105"/>
      <c r="AU377" s="7">
        <v>46055</v>
      </c>
      <c r="AV377" s="4">
        <f>CovMatrix!$M$4^2*Y377
+CovMatrix!$M$5^2*AE377
+CovMatrix!$M$6^2*AJ377
+CovMatrix!$M$7^2*AN377
+CovMatrix!$M$8^2*AQ377
+CovMatrix!$M$9^2*AS377
+2*CovMatrix!$M$4*CovMatrix!$M$5*Z377
+2*CovMatrix!$M$4*CovMatrix!$M$6*AA377
+2*CovMatrix!$M$4*CovMatrix!$M$7*AB377
+2*CovMatrix!$M$4*CovMatrix!$M$8*AC377
+2*CovMatrix!$M$4*CovMatrix!$M$9*AD377
+2*CovMatrix!$M$5*CovMatrix!$M$6*AF377
+2*CovMatrix!$M$5*CovMatrix!$M$7*AG377
+2*CovMatrix!$M$5*CovMatrix!$M$8*AH377
+2*CovMatrix!$M$5*CovMatrix!$M$9*AI377
+2*CovMatrix!$M$6*CovMatrix!$M$7*AK377
+2*CovMatrix!$M$6*CovMatrix!$M$8*AL377
+2*CovMatrix!$M$6*CovMatrix!$M$9*AM377
+2*CovMatrix!$M$7*CovMatrix!$M$8*AO377
+2*CovMatrix!$M$7*CovMatrix!$M$9*AP377
+2*CovMatrix!$M$8*CovMatrix!$M$9*AR377</f>
        <v>2.3261486319155994E-4</v>
      </c>
      <c r="AW377" s="17">
        <f t="shared" si="100"/>
        <v>1.5251716729324603E-2</v>
      </c>
      <c r="AX377" s="18">
        <f>Param_VaR!$B$7*EWMA!AW377*returns_pnl[[#This Row],[port_mv]]</f>
        <v>5491.2149187939531</v>
      </c>
      <c r="AY377" s="18">
        <f>returns_pnl[[#This Row],[daily_pnl_usd]]</f>
        <v>2052.38</v>
      </c>
    </row>
    <row r="378" spans="1:51" x14ac:dyDescent="0.35">
      <c r="A378" s="7">
        <f>returns_pnl[[#This Row],[price_date]]</f>
        <v>46056</v>
      </c>
      <c r="B378" s="24">
        <f>returns_pnl[[#This Row],[portfolio_simple_return]]</f>
        <v>-2.5219457000000001E-2</v>
      </c>
      <c r="C378" s="4">
        <f t="shared" si="101"/>
        <v>1.7258677728088792E-4</v>
      </c>
      <c r="D378" s="17">
        <f t="shared" si="98"/>
        <v>1.313722867582383E-2</v>
      </c>
      <c r="E378" s="17">
        <f t="shared" si="99"/>
        <v>0.20854703995689741</v>
      </c>
      <c r="F378" s="25">
        <f>Rolling_Vol!D378</f>
        <v>0.25871295089811319</v>
      </c>
      <c r="Q378" s="7">
        <v>46056</v>
      </c>
      <c r="R378" s="25">
        <v>-1.6892028999999999E-2</v>
      </c>
      <c r="S378" s="17">
        <v>-3.2557155999999997E-2</v>
      </c>
      <c r="T378" s="17">
        <v>-9.0695240000000007E-3</v>
      </c>
      <c r="U378" s="17">
        <v>-3.8951089000000001E-2</v>
      </c>
      <c r="V378" s="17">
        <v>-3.9664378E-2</v>
      </c>
      <c r="W378" s="17">
        <v>-1.4707644000000001E-2</v>
      </c>
      <c r="X378" s="32"/>
      <c r="Y378" s="33">
        <f t="shared" si="102"/>
        <v>1.0686474866870505E-3</v>
      </c>
      <c r="Z378" s="33">
        <f t="shared" si="103"/>
        <v>1.1437692489609689E-4</v>
      </c>
      <c r="AA378" s="33">
        <f t="shared" si="104"/>
        <v>1.061571816001657E-4</v>
      </c>
      <c r="AB378" s="33">
        <f t="shared" si="105"/>
        <v>3.9907359429901399E-5</v>
      </c>
      <c r="AC378" s="33">
        <f t="shared" si="106"/>
        <v>3.1470927633660891E-4</v>
      </c>
      <c r="AD378" s="33">
        <f t="shared" si="107"/>
        <v>8.6464488279102241E-5</v>
      </c>
      <c r="AE378" s="33">
        <f t="shared" si="108"/>
        <v>5.8087898908557945E-4</v>
      </c>
      <c r="AF378" s="33">
        <f t="shared" si="109"/>
        <v>3.0094617993782305E-5</v>
      </c>
      <c r="AG378" s="33">
        <f t="shared" si="110"/>
        <v>-3.9566383188934536E-5</v>
      </c>
      <c r="AH378" s="33">
        <f t="shared" si="111"/>
        <v>2.2493389030617006E-4</v>
      </c>
      <c r="AI378" s="33">
        <f t="shared" si="112"/>
        <v>-3.0875151000684645E-5</v>
      </c>
      <c r="AJ378" s="33">
        <f t="shared" si="113"/>
        <v>2.5090923406419327E-4</v>
      </c>
      <c r="AK378" s="33">
        <f t="shared" si="114"/>
        <v>3.5093391618001568E-5</v>
      </c>
      <c r="AL378" s="33">
        <f t="shared" si="115"/>
        <v>1.4653565908549692E-4</v>
      </c>
      <c r="AM378" s="33">
        <f t="shared" si="116"/>
        <v>1.1336727718052036E-4</v>
      </c>
      <c r="AN378" s="33">
        <f t="shared" si="117"/>
        <v>3.1300989703187152E-4</v>
      </c>
      <c r="AO378" s="33">
        <f t="shared" si="118"/>
        <v>9.8447172957745258E-6</v>
      </c>
      <c r="AP378" s="33">
        <f t="shared" si="119"/>
        <v>9.7297715662014473E-6</v>
      </c>
      <c r="AQ378" s="33">
        <f t="shared" si="120"/>
        <v>5.9651375841572184E-4</v>
      </c>
      <c r="AR378" s="33">
        <f t="shared" si="121"/>
        <v>1.6180427703143323E-5</v>
      </c>
      <c r="AS378" s="55">
        <f>$G$2*AS377+(1-$G$2)*W377*W377</f>
        <v>2.7899489299441812E-4</v>
      </c>
      <c r="AT378" s="105"/>
      <c r="AU378" s="7">
        <v>46056</v>
      </c>
      <c r="AV378" s="4">
        <f>CovMatrix!$M$4^2*Y378
+CovMatrix!$M$5^2*AE378
+CovMatrix!$M$6^2*AJ378
+CovMatrix!$M$7^2*AN378
+CovMatrix!$M$8^2*AQ378
+CovMatrix!$M$9^2*AS378
+2*CovMatrix!$M$4*CovMatrix!$M$5*Z378
+2*CovMatrix!$M$4*CovMatrix!$M$6*AA378
+2*CovMatrix!$M$4*CovMatrix!$M$7*AB378
+2*CovMatrix!$M$4*CovMatrix!$M$8*AC378
+2*CovMatrix!$M$4*CovMatrix!$M$9*AD378
+2*CovMatrix!$M$5*CovMatrix!$M$6*AF378
+2*CovMatrix!$M$5*CovMatrix!$M$7*AG378
+2*CovMatrix!$M$5*CovMatrix!$M$8*AH378
+2*CovMatrix!$M$5*CovMatrix!$M$9*AI378
+2*CovMatrix!$M$6*CovMatrix!$M$7*AK378
+2*CovMatrix!$M$6*CovMatrix!$M$8*AL378
+2*CovMatrix!$M$6*CovMatrix!$M$9*AM378
+2*CovMatrix!$M$7*CovMatrix!$M$8*AO378
+2*CovMatrix!$M$7*CovMatrix!$M$9*AP378
+2*CovMatrix!$M$8*CovMatrix!$M$9*AR378</f>
        <v>2.3180329154366054E-4</v>
      </c>
      <c r="AW378" s="17">
        <f t="shared" si="100"/>
        <v>1.5225087570968535E-2</v>
      </c>
      <c r="AX378" s="18">
        <f>Param_VaR!$B$7*EWMA!AW378*returns_pnl[[#This Row],[port_mv]]</f>
        <v>5343.3837115934348</v>
      </c>
      <c r="AY378" s="18">
        <f>returns_pnl[[#This Row],[daily_pnl_usd]]</f>
        <v>-3903.11</v>
      </c>
    </row>
    <row r="379" spans="1:51" x14ac:dyDescent="0.35">
      <c r="A379" s="7">
        <f>returns_pnl[[#This Row],[price_date]]</f>
        <v>46057</v>
      </c>
      <c r="B379" s="24">
        <f>returns_pnl[[#This Row],[portfolio_simple_return]]</f>
        <v>-3.141439E-2</v>
      </c>
      <c r="C379" s="4">
        <f t="shared" si="101"/>
        <v>2.0039283132652561E-4</v>
      </c>
      <c r="D379" s="17">
        <f t="shared" si="98"/>
        <v>1.4156017495274778E-2</v>
      </c>
      <c r="E379" s="17">
        <f t="shared" si="99"/>
        <v>0.22471981108545916</v>
      </c>
      <c r="F379" s="25">
        <f>Rolling_Vol!D379</f>
        <v>0.26439594325811444</v>
      </c>
      <c r="Q379" s="7">
        <v>46057</v>
      </c>
      <c r="R379" s="25">
        <v>-0.17314443900000001</v>
      </c>
      <c r="S379" s="17">
        <v>-3.8335466999999998E-2</v>
      </c>
      <c r="T379" s="17">
        <v>1.1555073000000001E-2</v>
      </c>
      <c r="U379" s="17">
        <v>0.10330257299999999</v>
      </c>
      <c r="V379" s="17">
        <v>-2.3960815999999999E-2</v>
      </c>
      <c r="W379" s="17">
        <v>3.1009639999999999E-3</v>
      </c>
      <c r="X379" s="32"/>
      <c r="Y379" s="33">
        <f t="shared" si="102"/>
        <v>1.0216490761100379E-3</v>
      </c>
      <c r="Z379" s="33">
        <f t="shared" si="103"/>
        <v>1.4051169480090253E-4</v>
      </c>
      <c r="AA379" s="33">
        <f t="shared" si="104"/>
        <v>1.0897991044960753E-4</v>
      </c>
      <c r="AB379" s="33">
        <f t="shared" si="105"/>
        <v>7.6990693362282201E-5</v>
      </c>
      <c r="AC379" s="33">
        <f t="shared" si="106"/>
        <v>3.3602742916299011E-4</v>
      </c>
      <c r="AD379" s="33">
        <f t="shared" si="107"/>
        <v>9.6183135920536677E-5</v>
      </c>
      <c r="AE379" s="33">
        <f t="shared" si="108"/>
        <v>6.0962435414894478E-4</v>
      </c>
      <c r="AF379" s="33">
        <f t="shared" si="109"/>
        <v>4.6005615376980023E-5</v>
      </c>
      <c r="AG379" s="33">
        <f t="shared" si="110"/>
        <v>3.8895800658974646E-5</v>
      </c>
      <c r="AH379" s="33">
        <f t="shared" si="111"/>
        <v>2.8891941741913799E-4</v>
      </c>
      <c r="AI379" s="33">
        <f t="shared" si="112"/>
        <v>-2.9229833461569876E-7</v>
      </c>
      <c r="AJ379" s="33">
        <f t="shared" si="113"/>
        <v>2.4079005595553622E-4</v>
      </c>
      <c r="AK379" s="33">
        <f t="shared" si="114"/>
        <v>5.4183858311619647E-5</v>
      </c>
      <c r="AL379" s="33">
        <f t="shared" si="115"/>
        <v>1.5932774123333143E-4</v>
      </c>
      <c r="AM379" s="33">
        <f t="shared" si="116"/>
        <v>1.1456872036417649E-4</v>
      </c>
      <c r="AN379" s="33">
        <f t="shared" si="117"/>
        <v>3.8526054326711457E-4</v>
      </c>
      <c r="AO379" s="33">
        <f t="shared" si="118"/>
        <v>1.0195227731448667E-4</v>
      </c>
      <c r="AP379" s="33">
        <f t="shared" si="119"/>
        <v>4.3518710297688355E-5</v>
      </c>
      <c r="AQ379" s="33">
        <f t="shared" si="120"/>
        <v>6.5511870583839164E-4</v>
      </c>
      <c r="AR379" s="33">
        <f t="shared" si="121"/>
        <v>5.0211775107280678E-5</v>
      </c>
      <c r="AS379" s="55">
        <f>$G$2*AS378+(1-$G$2)*W378*W378</f>
        <v>2.752340869365972E-4</v>
      </c>
      <c r="AT379" s="105"/>
      <c r="AU379" s="7">
        <v>46057</v>
      </c>
      <c r="AV379" s="4">
        <f>CovMatrix!$M$4^2*Y379
+CovMatrix!$M$5^2*AE379
+CovMatrix!$M$6^2*AJ379
+CovMatrix!$M$7^2*AN379
+CovMatrix!$M$8^2*AQ379
+CovMatrix!$M$9^2*AS379
+2*CovMatrix!$M$4*CovMatrix!$M$5*Z379
+2*CovMatrix!$M$4*CovMatrix!$M$6*AA379
+2*CovMatrix!$M$4*CovMatrix!$M$7*AB379
+2*CovMatrix!$M$4*CovMatrix!$M$8*AC379
+2*CovMatrix!$M$4*CovMatrix!$M$9*AD379
+2*CovMatrix!$M$5*CovMatrix!$M$6*AF379
+2*CovMatrix!$M$5*CovMatrix!$M$7*AG379
+2*CovMatrix!$M$5*CovMatrix!$M$8*AH379
+2*CovMatrix!$M$5*CovMatrix!$M$9*AI379
+2*CovMatrix!$M$6*CovMatrix!$M$7*AK379
+2*CovMatrix!$M$6*CovMatrix!$M$8*AL379
+2*CovMatrix!$M$6*CovMatrix!$M$9*AM379
+2*CovMatrix!$M$7*CovMatrix!$M$8*AO379
+2*CovMatrix!$M$7*CovMatrix!$M$9*AP379
+2*CovMatrix!$M$8*CovMatrix!$M$9*AR379</f>
        <v>2.5950558154372278E-4</v>
      </c>
      <c r="AW379" s="17">
        <f t="shared" si="100"/>
        <v>1.6109176935638975E-2</v>
      </c>
      <c r="AX379" s="18">
        <f>Param_VaR!$B$7*EWMA!AW379*returns_pnl[[#This Row],[port_mv]]</f>
        <v>5476.0565860364813</v>
      </c>
      <c r="AY379" s="18">
        <f>returns_pnl[[#This Row],[daily_pnl_usd]]</f>
        <v>-4739.26</v>
      </c>
    </row>
    <row r="380" spans="1:51" x14ac:dyDescent="0.35">
      <c r="A380" s="7">
        <f>returns_pnl[[#This Row],[price_date]]</f>
        <v>46058</v>
      </c>
      <c r="B380" s="24">
        <f>returns_pnl[[#This Row],[portfolio_simple_return]]</f>
        <v>-1.5588532E-2</v>
      </c>
      <c r="C380" s="4">
        <f t="shared" si="101"/>
        <v>2.4758109539126013E-4</v>
      </c>
      <c r="D380" s="17">
        <f t="shared" si="98"/>
        <v>1.5734709892186134E-2</v>
      </c>
      <c r="E380" s="17">
        <f t="shared" si="99"/>
        <v>0.24978077595883469</v>
      </c>
      <c r="F380" s="25">
        <f>Rolling_Vol!D380</f>
        <v>0.26503198749673429</v>
      </c>
      <c r="Q380" s="7">
        <v>46058</v>
      </c>
      <c r="R380" s="25">
        <v>-3.8413507E-2</v>
      </c>
      <c r="S380" s="17">
        <v>7.9857169999999998E-3</v>
      </c>
      <c r="T380" s="17">
        <v>2.6861200000000002E-3</v>
      </c>
      <c r="U380" s="17">
        <v>-7.7931931999999995E-2</v>
      </c>
      <c r="V380" s="17">
        <v>6.5102399999999996E-3</v>
      </c>
      <c r="W380" s="17">
        <v>-2.4852250000000002E-3</v>
      </c>
      <c r="X380" s="32"/>
      <c r="Y380" s="33">
        <f t="shared" si="102"/>
        <v>2.7590899369409208E-3</v>
      </c>
      <c r="Z380" s="33">
        <f t="shared" si="103"/>
        <v>5.303353687639296E-4</v>
      </c>
      <c r="AA380" s="33">
        <f t="shared" si="104"/>
        <v>-1.7600682108711874E-5</v>
      </c>
      <c r="AB380" s="33">
        <f t="shared" si="105"/>
        <v>-1.0008047111999486E-3</v>
      </c>
      <c r="AC380" s="33">
        <f t="shared" si="106"/>
        <v>5.6478670607134436E-4</v>
      </c>
      <c r="AD380" s="33">
        <f t="shared" si="107"/>
        <v>5.8197267436952682E-5</v>
      </c>
      <c r="AE380" s="33">
        <f t="shared" si="108"/>
        <v>6.6122337470649343E-4</v>
      </c>
      <c r="AF380" s="33">
        <f t="shared" si="109"/>
        <v>1.6667131273915734E-5</v>
      </c>
      <c r="AG380" s="33">
        <f t="shared" si="110"/>
        <v>-2.0104709007595948E-4</v>
      </c>
      <c r="AH380" s="33">
        <f t="shared" si="111"/>
        <v>3.2669719663765406E-4</v>
      </c>
      <c r="AI380" s="33">
        <f t="shared" si="112"/>
        <v>-7.4073746199500423E-6</v>
      </c>
      <c r="AJ380" s="33">
        <f t="shared" si="113"/>
        <v>2.3435383532032379E-4</v>
      </c>
      <c r="AK380" s="33">
        <f t="shared" si="114"/>
        <v>1.2255295313909226E-4</v>
      </c>
      <c r="AL380" s="33">
        <f t="shared" si="115"/>
        <v>1.3315593807815742E-4</v>
      </c>
      <c r="AM380" s="33">
        <f t="shared" si="116"/>
        <v>1.0984450906574821E-4</v>
      </c>
      <c r="AN380" s="33">
        <f t="shared" si="117"/>
        <v>1.002430205976308E-3</v>
      </c>
      <c r="AO380" s="33">
        <f t="shared" si="118"/>
        <v>-5.2677695963156745E-5</v>
      </c>
      <c r="AP380" s="33">
        <f t="shared" si="119"/>
        <v>6.0127841278649387E-5</v>
      </c>
      <c r="AQ380" s="33">
        <f t="shared" si="120"/>
        <v>6.5025882569123947E-4</v>
      </c>
      <c r="AR380" s="33">
        <f t="shared" si="121"/>
        <v>4.2740970931246394E-5</v>
      </c>
      <c r="AS380" s="55">
        <f>$G$2*AS379+(1-$G$2)*W379*W379</f>
        <v>2.5929700038415914E-4</v>
      </c>
      <c r="AT380" s="105"/>
      <c r="AU380" s="7">
        <v>46058</v>
      </c>
      <c r="AV380" s="4">
        <f>CovMatrix!$M$4^2*Y380
+CovMatrix!$M$5^2*AE380
+CovMatrix!$M$6^2*AJ380
+CovMatrix!$M$7^2*AN380
+CovMatrix!$M$8^2*AQ380
+CovMatrix!$M$9^2*AS380
+2*CovMatrix!$M$4*CovMatrix!$M$5*Z380
+2*CovMatrix!$M$4*CovMatrix!$M$6*AA380
+2*CovMatrix!$M$4*CovMatrix!$M$7*AB380
+2*CovMatrix!$M$4*CovMatrix!$M$8*AC380
+2*CovMatrix!$M$4*CovMatrix!$M$9*AD380
+2*CovMatrix!$M$5*CovMatrix!$M$6*AF380
+2*CovMatrix!$M$5*CovMatrix!$M$7*AG380
+2*CovMatrix!$M$5*CovMatrix!$M$8*AH380
+2*CovMatrix!$M$5*CovMatrix!$M$9*AI380
+2*CovMatrix!$M$6*CovMatrix!$M$7*AK380
+2*CovMatrix!$M$6*CovMatrix!$M$8*AL380
+2*CovMatrix!$M$6*CovMatrix!$M$9*AM380
+2*CovMatrix!$M$7*CovMatrix!$M$8*AO380
+2*CovMatrix!$M$7*CovMatrix!$M$9*AP380
+2*CovMatrix!$M$8*CovMatrix!$M$9*AR380</f>
        <v>3.7948378230073923E-4</v>
      </c>
      <c r="AW380" s="17">
        <f t="shared" si="100"/>
        <v>1.9480343485183706E-2</v>
      </c>
      <c r="AX380" s="18">
        <f>Param_VaR!$B$7*EWMA!AW380*returns_pnl[[#This Row],[port_mv]]</f>
        <v>6518.8029061445932</v>
      </c>
      <c r="AY380" s="18">
        <f>returns_pnl[[#This Row],[daily_pnl_usd]]</f>
        <v>-2277.85</v>
      </c>
    </row>
    <row r="381" spans="1:51" x14ac:dyDescent="0.35">
      <c r="A381" s="7">
        <f>returns_pnl[[#This Row],[price_date]]</f>
        <v>46059</v>
      </c>
      <c r="B381" s="24">
        <f>returns_pnl[[#This Row],[portfolio_simple_return]]</f>
        <v>5.1081924000000001E-2</v>
      </c>
      <c r="C381" s="4">
        <f t="shared" si="101"/>
        <v>2.4730636946268596E-4</v>
      </c>
      <c r="D381" s="17">
        <f t="shared" si="98"/>
        <v>1.5725977535997117E-2</v>
      </c>
      <c r="E381" s="17">
        <f t="shared" si="99"/>
        <v>0.24964215410182003</v>
      </c>
      <c r="F381" s="25">
        <f>Rolling_Vol!D381</f>
        <v>0.28165927697703924</v>
      </c>
      <c r="Q381" s="7">
        <v>46059</v>
      </c>
      <c r="R381" s="25">
        <v>8.2805194999999998E-2</v>
      </c>
      <c r="S381" s="17">
        <v>7.2171588999999994E-2</v>
      </c>
      <c r="T381" s="17">
        <v>1.2774237000000001E-2</v>
      </c>
      <c r="U381" s="17">
        <v>3.6577720000000001E-2</v>
      </c>
      <c r="V381" s="17">
        <v>8.1794906000000001E-2</v>
      </c>
      <c r="W381" s="17">
        <v>7.4438669999999998E-3</v>
      </c>
      <c r="X381" s="32"/>
      <c r="Y381" s="33">
        <f t="shared" si="102"/>
        <v>2.6820803919268082E-3</v>
      </c>
      <c r="Z381" s="33">
        <f t="shared" si="103"/>
        <v>4.8010968288532261E-4</v>
      </c>
      <c r="AA381" s="33">
        <f t="shared" si="104"/>
        <v>-2.2735638547559567E-5</v>
      </c>
      <c r="AB381" s="33">
        <f t="shared" si="105"/>
        <v>-7.6113809960362013E-4</v>
      </c>
      <c r="AC381" s="33">
        <f t="shared" si="106"/>
        <v>5.1589463471836286E-4</v>
      </c>
      <c r="AD381" s="33">
        <f t="shared" si="107"/>
        <v>6.0433403866780021E-5</v>
      </c>
      <c r="AE381" s="33">
        <f t="shared" si="108"/>
        <v>6.2537627278434922E-4</v>
      </c>
      <c r="AF381" s="33">
        <f t="shared" si="109"/>
        <v>1.695413904636319E-5</v>
      </c>
      <c r="AG381" s="33">
        <f t="shared" si="110"/>
        <v>-2.2632480592431656E-4</v>
      </c>
      <c r="AH381" s="33">
        <f t="shared" si="111"/>
        <v>3.1021470089391963E-4</v>
      </c>
      <c r="AI381" s="33">
        <f t="shared" si="112"/>
        <v>-8.153710354632541E-6</v>
      </c>
      <c r="AJ381" s="33">
        <f t="shared" si="113"/>
        <v>2.2072551964036834E-4</v>
      </c>
      <c r="AK381" s="33">
        <f t="shared" si="114"/>
        <v>1.026397046797163E-4</v>
      </c>
      <c r="AL381" s="33">
        <f t="shared" si="115"/>
        <v>1.2621581894559596E-4</v>
      </c>
      <c r="AM381" s="33">
        <f t="shared" si="116"/>
        <v>1.0285330176718332E-4</v>
      </c>
      <c r="AN381" s="33">
        <f t="shared" si="117"/>
        <v>1.3066875551328871E-3</v>
      </c>
      <c r="AO381" s="33">
        <f t="shared" si="118"/>
        <v>-7.9958369064388163E-5</v>
      </c>
      <c r="AP381" s="33">
        <f t="shared" si="119"/>
        <v>6.814087394421243E-5</v>
      </c>
      <c r="AQ381" s="33">
        <f t="shared" si="120"/>
        <v>6.1378628964122112E-4</v>
      </c>
      <c r="AR381" s="33">
        <f t="shared" si="121"/>
        <v>3.9205748003131604E-5</v>
      </c>
      <c r="AS381" s="55">
        <f>$G$2*AS380+(1-$G$2)*W380*W380</f>
        <v>2.4410976095914707E-4</v>
      </c>
      <c r="AT381" s="105"/>
      <c r="AU381" s="7">
        <v>46059</v>
      </c>
      <c r="AV381" s="4">
        <f>CovMatrix!$M$4^2*Y381
+CovMatrix!$M$5^2*AE381
+CovMatrix!$M$6^2*AJ381
+CovMatrix!$M$7^2*AN381
+CovMatrix!$M$8^2*AQ381
+CovMatrix!$M$9^2*AS381
+2*CovMatrix!$M$4*CovMatrix!$M$5*Z381
+2*CovMatrix!$M$4*CovMatrix!$M$6*AA381
+2*CovMatrix!$M$4*CovMatrix!$M$7*AB381
+2*CovMatrix!$M$4*CovMatrix!$M$8*AC381
+2*CovMatrix!$M$4*CovMatrix!$M$9*AD381
+2*CovMatrix!$M$5*CovMatrix!$M$6*AF381
+2*CovMatrix!$M$5*CovMatrix!$M$7*AG381
+2*CovMatrix!$M$5*CovMatrix!$M$8*AH381
+2*CovMatrix!$M$5*CovMatrix!$M$9*AI381
+2*CovMatrix!$M$6*CovMatrix!$M$7*AK381
+2*CovMatrix!$M$6*CovMatrix!$M$8*AL381
+2*CovMatrix!$M$6*CovMatrix!$M$9*AM381
+2*CovMatrix!$M$7*CovMatrix!$M$8*AO381
+2*CovMatrix!$M$7*CovMatrix!$M$9*AP381
+2*CovMatrix!$M$8*CovMatrix!$M$9*AR381</f>
        <v>3.7093199698861473E-4</v>
      </c>
      <c r="AW381" s="17">
        <f t="shared" si="100"/>
        <v>1.9259594933139553E-2</v>
      </c>
      <c r="AX381" s="18">
        <f>Param_VaR!$B$7*EWMA!AW381*returns_pnl[[#This Row],[port_mv]]</f>
        <v>6774.1522990926069</v>
      </c>
      <c r="AY381" s="18">
        <f>returns_pnl[[#This Row],[daily_pnl_usd]]</f>
        <v>7347.91</v>
      </c>
    </row>
    <row r="382" spans="1:51" x14ac:dyDescent="0.35">
      <c r="A382" s="7">
        <f>returns_pnl[[#This Row],[price_date]]</f>
        <v>46062</v>
      </c>
      <c r="B382" s="24">
        <f>returns_pnl[[#This Row],[portfolio_simple_return]]</f>
        <v>1.4089691999999999E-2</v>
      </c>
      <c r="C382" s="4">
        <f t="shared" si="101"/>
        <v>3.8902976486743148E-4</v>
      </c>
      <c r="D382" s="17">
        <f t="shared" ref="D382:D445" si="122">SQRT(C382)</f>
        <v>1.9723837478224957E-2</v>
      </c>
      <c r="E382" s="17">
        <f t="shared" ref="E382:E445" si="123">D382*SQRT(252)</f>
        <v>0.31310621320343157</v>
      </c>
      <c r="F382" s="25">
        <f>Rolling_Vol!D382</f>
        <v>0.28255065211879665</v>
      </c>
      <c r="Q382" s="7">
        <v>46062</v>
      </c>
      <c r="R382" s="25">
        <v>3.6269429999999998E-2</v>
      </c>
      <c r="S382" s="17">
        <v>3.3101045000000003E-2</v>
      </c>
      <c r="T382" s="17">
        <v>1.4200199999999999E-3</v>
      </c>
      <c r="U382" s="17">
        <v>-1.2767204000000001E-2</v>
      </c>
      <c r="V382" s="17">
        <v>2.5784753000000001E-2</v>
      </c>
      <c r="W382" s="17">
        <v>-1.8095180999999998E-2</v>
      </c>
      <c r="X382" s="32"/>
      <c r="Y382" s="33">
        <f t="shared" si="102"/>
        <v>2.9325575875504811E-3</v>
      </c>
      <c r="Z382" s="33">
        <f t="shared" si="103"/>
        <v>8.0987405194849491E-4</v>
      </c>
      <c r="AA382" s="33">
        <f t="shared" si="104"/>
        <v>4.2094890910966969E-5</v>
      </c>
      <c r="AB382" s="33">
        <f t="shared" si="105"/>
        <v>-5.3374029939207872E-4</v>
      </c>
      <c r="AC382" s="33">
        <f t="shared" si="106"/>
        <v>8.9132354511546163E-4</v>
      </c>
      <c r="AD382" s="33">
        <f t="shared" si="107"/>
        <v>9.379085114411715E-5</v>
      </c>
      <c r="AE382" s="33">
        <f t="shared" si="108"/>
        <v>9.0037799194438379E-4</v>
      </c>
      <c r="AF382" s="33">
        <f t="shared" si="109"/>
        <v>7.1253109656737023E-5</v>
      </c>
      <c r="AG382" s="33">
        <f t="shared" si="110"/>
        <v>-5.4352987105032611E-5</v>
      </c>
      <c r="AH382" s="33">
        <f t="shared" si="111"/>
        <v>6.4579791912782272E-4</v>
      </c>
      <c r="AI382" s="33">
        <f t="shared" si="112"/>
        <v>2.4569654848325215E-5</v>
      </c>
      <c r="AJ382" s="33">
        <f t="shared" si="113"/>
        <v>2.1727285631787638E-4</v>
      </c>
      <c r="AK382" s="33">
        <f t="shared" si="114"/>
        <v>1.2451647025091175E-4</v>
      </c>
      <c r="AL382" s="33">
        <f t="shared" si="115"/>
        <v>1.8133492068706357E-4</v>
      </c>
      <c r="AM382" s="33">
        <f t="shared" si="116"/>
        <v>1.0238748693642106E-4</v>
      </c>
      <c r="AN382" s="33">
        <f t="shared" si="117"/>
        <v>1.308562077848818E-3</v>
      </c>
      <c r="AO382" s="33">
        <f t="shared" si="118"/>
        <v>1.0435140322513449E-4</v>
      </c>
      <c r="AP382" s="33">
        <f t="shared" si="119"/>
        <v>8.0389202478154095E-5</v>
      </c>
      <c r="AQ382" s="33">
        <f t="shared" si="120"/>
        <v>9.7838351111567841E-4</v>
      </c>
      <c r="AR382" s="33">
        <f t="shared" si="121"/>
        <v>7.3385627215433863E-5</v>
      </c>
      <c r="AS382" s="55">
        <f>$G$2*AS381+(1-$G$2)*W381*W381</f>
        <v>2.3278784465641957E-4</v>
      </c>
      <c r="AT382" s="105"/>
      <c r="AU382" s="7">
        <v>46062</v>
      </c>
      <c r="AV382" s="4">
        <f>CovMatrix!$M$4^2*Y382
+CovMatrix!$M$5^2*AE382
+CovMatrix!$M$6^2*AJ382
+CovMatrix!$M$7^2*AN382
+CovMatrix!$M$8^2*AQ382
+CovMatrix!$M$9^2*AS382
+2*CovMatrix!$M$4*CovMatrix!$M$5*Z382
+2*CovMatrix!$M$4*CovMatrix!$M$6*AA382
+2*CovMatrix!$M$4*CovMatrix!$M$7*AB382
+2*CovMatrix!$M$4*CovMatrix!$M$8*AC382
+2*CovMatrix!$M$4*CovMatrix!$M$9*AD382
+2*CovMatrix!$M$5*CovMatrix!$M$6*AF382
+2*CovMatrix!$M$5*CovMatrix!$M$7*AG382
+2*CovMatrix!$M$5*CovMatrix!$M$8*AH382
+2*CovMatrix!$M$5*CovMatrix!$M$9*AI382
+2*CovMatrix!$M$6*CovMatrix!$M$7*AK382
+2*CovMatrix!$M$6*CovMatrix!$M$8*AL382
+2*CovMatrix!$M$6*CovMatrix!$M$9*AM382
+2*CovMatrix!$M$7*CovMatrix!$M$8*AO382
+2*CovMatrix!$M$7*CovMatrix!$M$9*AP382
+2*CovMatrix!$M$8*CovMatrix!$M$9*AR382</f>
        <v>5.7017123748588714E-4</v>
      </c>
      <c r="AW382" s="17">
        <f t="shared" ref="AW382:AW445" si="124">SQRT(AV382)</f>
        <v>2.387825867784096E-2</v>
      </c>
      <c r="AX382" s="18">
        <f>Param_VaR!$B$7*EWMA!AW382*returns_pnl[[#This Row],[port_mv]]</f>
        <v>8517.0035549366366</v>
      </c>
      <c r="AY382" s="18">
        <f>returns_pnl[[#This Row],[daily_pnl_usd]]</f>
        <v>2130.27</v>
      </c>
    </row>
    <row r="383" spans="1:51" x14ac:dyDescent="0.35">
      <c r="A383" s="7">
        <f>returns_pnl[[#This Row],[price_date]]</f>
        <v>46063</v>
      </c>
      <c r="B383" s="24">
        <f>returns_pnl[[#This Row],[portfolio_simple_return]]</f>
        <v>-5.1165580000000002E-3</v>
      </c>
      <c r="C383" s="4">
        <f t="shared" ref="C383:C446" si="125">C382*$G$61+(1-$G$61)*B382^2</f>
        <v>3.7759914421467742E-4</v>
      </c>
      <c r="D383" s="17">
        <f t="shared" si="122"/>
        <v>1.9431910462295709E-2</v>
      </c>
      <c r="E383" s="17">
        <f t="shared" si="123"/>
        <v>0.30847201549265163</v>
      </c>
      <c r="F383" s="25">
        <f>Rolling_Vol!D383</f>
        <v>0.27805506666693497</v>
      </c>
      <c r="Q383" s="7">
        <v>46063</v>
      </c>
      <c r="R383" s="25">
        <v>-1.125E-2</v>
      </c>
      <c r="S383" s="17">
        <v>-1.0176194E-2</v>
      </c>
      <c r="T383" s="17">
        <v>9.8426290000000003E-3</v>
      </c>
      <c r="U383" s="17">
        <v>-1.8828912999999999E-2</v>
      </c>
      <c r="V383" s="17">
        <v>-4.1287190000000003E-3</v>
      </c>
      <c r="W383" s="17">
        <v>7.9550339999999997E-3</v>
      </c>
      <c r="X383" s="32"/>
      <c r="Y383" s="33">
        <f t="shared" ref="Y383:Y446" si="126">$G$2*Y382+((1-$G$2)*R382^2)</f>
        <v>2.8355324254489465E-3</v>
      </c>
      <c r="Z383" s="33">
        <f t="shared" ref="Z383:Z446" si="127">$G$2*Z382+(1-$G$2)*R382*S382</f>
        <v>8.3331497090484625E-4</v>
      </c>
      <c r="AA383" s="33">
        <f t="shared" ref="AA383:AA446" si="128">$G$2*AA382+(1-$G$2)*R382*T382</f>
        <v>4.2659396415624948E-5</v>
      </c>
      <c r="AB383" s="33">
        <f t="shared" ref="AB383:AB446" si="129">$G$2*AB382+(1-$G$2)*R382*U382</f>
        <v>-5.2949943413497721E-4</v>
      </c>
      <c r="AC383" s="33">
        <f t="shared" ref="AC383:AC446" si="130">$G$2*AC382+(1-$G$2)*R382*V382</f>
        <v>8.9395603004858136E-4</v>
      </c>
      <c r="AD383" s="33">
        <f t="shared" ref="AD383:AD446" si="131">$G$2*AD382+(1-$G$2)*R382*W382</f>
        <v>4.878528603846028E-5</v>
      </c>
      <c r="AE383" s="33">
        <f t="shared" ref="AE383:AE446" si="132">$G$2*AE382+(1-$G$2)*S382*S382</f>
        <v>9.1209606323324236E-4</v>
      </c>
      <c r="AF383" s="33">
        <f t="shared" ref="AF383:AF446" si="133">$G$2*AF382+(1-$G$2)*S382*T382</f>
        <v>6.97981718325868E-5</v>
      </c>
      <c r="AG383" s="33">
        <f t="shared" ref="AG383:AG446" si="134">$G$2*AG382+(1-$G$2)*S382*U382</f>
        <v>-7.6448275526421472E-5</v>
      </c>
      <c r="AH383" s="33">
        <f t="shared" ref="AH383:AH446" si="135">$G$2*AH382+(1-$G$2)*S382*V382</f>
        <v>6.5826018014216651E-4</v>
      </c>
      <c r="AI383" s="33">
        <f t="shared" ref="AI383:AI446" si="136">$G$2*AI382+(1-$G$2)*S382*W382</f>
        <v>-1.2842688476423024E-5</v>
      </c>
      <c r="AJ383" s="33">
        <f t="shared" ref="AJ383:AJ446" si="137">$G$2*AJ382+(1-$G$2)*T382*T382</f>
        <v>2.0435747234682778E-4</v>
      </c>
      <c r="AK383" s="33">
        <f t="shared" ref="AK383:AK446" si="138">$G$2*AK382+(1-$G$2)*T382*U382</f>
        <v>1.1595770093441223E-4</v>
      </c>
      <c r="AL383" s="33">
        <f t="shared" ref="AL383:AL446" si="139">$G$2*AL382+(1-$G$2)*T382*V382</f>
        <v>1.7265171734314334E-4</v>
      </c>
      <c r="AM383" s="33">
        <f t="shared" ref="AM383:AM446" si="140">$G$2*AM382+(1-$G$2)*T382*W382</f>
        <v>9.4702506584818584E-5</v>
      </c>
      <c r="AN383" s="33">
        <f t="shared" ref="AN383:AN446" si="141">$G$2*AN382+(1-$G$2)*U382*U382</f>
        <v>1.239828443056546E-3</v>
      </c>
      <c r="AO383" s="33">
        <f t="shared" ref="AO383:AO446" si="142">$G$2*AO382+(1-$G$2)*U382*V382</f>
        <v>7.8338366933189678E-5</v>
      </c>
      <c r="AP383" s="33">
        <f t="shared" ref="AP383:AP446" si="143">$G$2*AP382+(1-$G$2)*U382*W382</f>
        <v>8.9427342364100296E-5</v>
      </c>
      <c r="AQ383" s="33">
        <f t="shared" ref="AQ383:AQ446" si="144">$G$2*AQ382+(1-$G$2)*V382*V382</f>
        <v>9.5957170968499826E-4</v>
      </c>
      <c r="AR383" s="33">
        <f t="shared" ref="AR383:AR446" si="145">$G$2*AR382+(1-$G$2)*V382*W382</f>
        <v>4.098770322799023E-5</v>
      </c>
      <c r="AS383" s="55">
        <f>$G$2*AS382+(1-$G$2)*W382*W382</f>
        <v>2.3846670850240006E-4</v>
      </c>
      <c r="AT383" s="105"/>
      <c r="AU383" s="7">
        <v>46063</v>
      </c>
      <c r="AV383" s="4">
        <f>CovMatrix!$M$4^2*Y383
+CovMatrix!$M$5^2*AE383
+CovMatrix!$M$6^2*AJ383
+CovMatrix!$M$7^2*AN383
+CovMatrix!$M$8^2*AQ383
+CovMatrix!$M$9^2*AS383
+2*CovMatrix!$M$4*CovMatrix!$M$5*Z383
+2*CovMatrix!$M$4*CovMatrix!$M$6*AA383
+2*CovMatrix!$M$4*CovMatrix!$M$7*AB383
+2*CovMatrix!$M$4*CovMatrix!$M$8*AC383
+2*CovMatrix!$M$4*CovMatrix!$M$9*AD383
+2*CovMatrix!$M$5*CovMatrix!$M$6*AF383
+2*CovMatrix!$M$5*CovMatrix!$M$7*AG383
+2*CovMatrix!$M$5*CovMatrix!$M$8*AH383
+2*CovMatrix!$M$5*CovMatrix!$M$9*AI383
+2*CovMatrix!$M$6*CovMatrix!$M$7*AK383
+2*CovMatrix!$M$6*CovMatrix!$M$8*AL383
+2*CovMatrix!$M$6*CovMatrix!$M$9*AM383
+2*CovMatrix!$M$7*CovMatrix!$M$8*AO383
+2*CovMatrix!$M$7*CovMatrix!$M$9*AP383
+2*CovMatrix!$M$8*CovMatrix!$M$9*AR383</f>
        <v>5.5773104262063738E-4</v>
      </c>
      <c r="AW383" s="17">
        <f t="shared" si="124"/>
        <v>2.3616329998978194E-2</v>
      </c>
      <c r="AX383" s="18">
        <f>Param_VaR!$B$7*EWMA!AW383*returns_pnl[[#This Row],[port_mv]]</f>
        <v>8380.4779452859839</v>
      </c>
      <c r="AY383" s="18">
        <f>returns_pnl[[#This Row],[daily_pnl_usd]]</f>
        <v>-784.49</v>
      </c>
    </row>
    <row r="384" spans="1:51" x14ac:dyDescent="0.35">
      <c r="A384" s="7">
        <f>returns_pnl[[#This Row],[price_date]]</f>
        <v>46064</v>
      </c>
      <c r="B384" s="24">
        <f>returns_pnl[[#This Row],[portfolio_simple_return]]</f>
        <v>-4.310889E-3</v>
      </c>
      <c r="C384" s="4">
        <f t="shared" si="125"/>
        <v>3.5651394550783862E-4</v>
      </c>
      <c r="D384" s="17">
        <f t="shared" si="122"/>
        <v>1.8881576880860312E-2</v>
      </c>
      <c r="E384" s="17">
        <f t="shared" si="123"/>
        <v>0.29973574072501824</v>
      </c>
      <c r="F384" s="25">
        <f>Rolling_Vol!D384</f>
        <v>0.27333910554294272</v>
      </c>
      <c r="Q384" s="7">
        <v>46064</v>
      </c>
      <c r="R384" s="25">
        <v>4.6823100000000002E-5</v>
      </c>
      <c r="S384" s="17">
        <v>6.8147099999999999E-3</v>
      </c>
      <c r="T384" s="17">
        <v>-2.5302862999999998E-2</v>
      </c>
      <c r="U384" s="17">
        <v>-9.5512199999999992E-3</v>
      </c>
      <c r="V384" s="17">
        <v>-8.1697349999999992E-3</v>
      </c>
      <c r="W384" s="17">
        <v>3.2605049999999999E-3</v>
      </c>
      <c r="X384" s="32"/>
      <c r="Y384" s="33">
        <f t="shared" si="126"/>
        <v>2.6729942299220095E-3</v>
      </c>
      <c r="Z384" s="33">
        <f t="shared" si="127"/>
        <v>7.901850036005554E-4</v>
      </c>
      <c r="AA384" s="33">
        <f t="shared" si="128"/>
        <v>3.3456058055687447E-5</v>
      </c>
      <c r="AB384" s="33">
        <f t="shared" si="129"/>
        <v>-4.850199518118785E-4</v>
      </c>
      <c r="AC384" s="33">
        <f t="shared" si="130"/>
        <v>8.4310555357066644E-4</v>
      </c>
      <c r="AD384" s="33">
        <f t="shared" si="131"/>
        <v>4.0488520926152653E-5</v>
      </c>
      <c r="AE384" s="33">
        <f t="shared" si="132"/>
        <v>8.6358359489878596E-4</v>
      </c>
      <c r="AF384" s="33">
        <f t="shared" si="133"/>
        <v>5.9600651392190023E-5</v>
      </c>
      <c r="AG384" s="33">
        <f t="shared" si="134"/>
        <v>-6.0364978705008848E-5</v>
      </c>
      <c r="AH384" s="33">
        <f t="shared" si="135"/>
        <v>6.2128544806456566E-4</v>
      </c>
      <c r="AI384" s="33">
        <f t="shared" si="136"/>
        <v>-1.6929245323473406E-5</v>
      </c>
      <c r="AJ384" s="33">
        <f t="shared" si="137"/>
        <v>1.9790866474391657E-4</v>
      </c>
      <c r="AK384" s="33">
        <f t="shared" si="138"/>
        <v>9.7880678570410858E-5</v>
      </c>
      <c r="AL384" s="33">
        <f t="shared" si="139"/>
        <v>1.5985436734081967E-4</v>
      </c>
      <c r="AM384" s="33">
        <f t="shared" si="140"/>
        <v>9.3718263090392638E-5</v>
      </c>
      <c r="AN384" s="33">
        <f t="shared" si="141"/>
        <v>1.1867104143588473E-3</v>
      </c>
      <c r="AO384" s="33">
        <f t="shared" si="142"/>
        <v>7.8302422368345116E-5</v>
      </c>
      <c r="AP384" s="33">
        <f t="shared" si="143"/>
        <v>7.5074623236371751E-5</v>
      </c>
      <c r="AQ384" s="33">
        <f t="shared" si="144"/>
        <v>9.0302018633875599E-4</v>
      </c>
      <c r="AR384" s="33">
        <f t="shared" si="145"/>
        <v>3.655779503302405E-5</v>
      </c>
      <c r="AS384" s="55">
        <f>$G$2*AS383+(1-$G$2)*W383*W383</f>
        <v>2.2795565994872542E-4</v>
      </c>
      <c r="AT384" s="105"/>
      <c r="AU384" s="7">
        <v>46064</v>
      </c>
      <c r="AV384" s="4">
        <f>CovMatrix!$M$4^2*Y384
+CovMatrix!$M$5^2*AE384
+CovMatrix!$M$6^2*AJ384
+CovMatrix!$M$7^2*AN384
+CovMatrix!$M$8^2*AQ384
+CovMatrix!$M$9^2*AS384
+2*CovMatrix!$M$4*CovMatrix!$M$5*Z384
+2*CovMatrix!$M$4*CovMatrix!$M$6*AA384
+2*CovMatrix!$M$4*CovMatrix!$M$7*AB384
+2*CovMatrix!$M$4*CovMatrix!$M$8*AC384
+2*CovMatrix!$M$4*CovMatrix!$M$9*AD384
+2*CovMatrix!$M$5*CovMatrix!$M$6*AF384
+2*CovMatrix!$M$5*CovMatrix!$M$7*AG384
+2*CovMatrix!$M$5*CovMatrix!$M$8*AH384
+2*CovMatrix!$M$5*CovMatrix!$M$9*AI384
+2*CovMatrix!$M$6*CovMatrix!$M$7*AK384
+2*CovMatrix!$M$6*CovMatrix!$M$8*AL384
+2*CovMatrix!$M$6*CovMatrix!$M$9*AM384
+2*CovMatrix!$M$7*CovMatrix!$M$8*AO384
+2*CovMatrix!$M$7*CovMatrix!$M$9*AP384
+2*CovMatrix!$M$8*CovMatrix!$M$9*AR384</f>
        <v>5.2649904318775777E-4</v>
      </c>
      <c r="AW384" s="17">
        <f t="shared" si="124"/>
        <v>2.2945566961567059E-2</v>
      </c>
      <c r="AX384" s="18">
        <f>Param_VaR!$B$7*EWMA!AW384*returns_pnl[[#This Row],[port_mv]]</f>
        <v>8107.3501340088069</v>
      </c>
      <c r="AY384" s="18">
        <f>returns_pnl[[#This Row],[daily_pnl_usd]]</f>
        <v>-657.58</v>
      </c>
    </row>
    <row r="385" spans="1:51" x14ac:dyDescent="0.35">
      <c r="A385" s="7">
        <f>returns_pnl[[#This Row],[price_date]]</f>
        <v>46065</v>
      </c>
      <c r="B385" s="24">
        <f>returns_pnl[[#This Row],[portfolio_simple_return]]</f>
        <v>-2.4338940999999999E-2</v>
      </c>
      <c r="C385" s="4">
        <f t="shared" si="125"/>
        <v>3.3623813461558755E-4</v>
      </c>
      <c r="D385" s="17">
        <f t="shared" si="122"/>
        <v>1.8336797283484037E-2</v>
      </c>
      <c r="E385" s="17">
        <f t="shared" si="123"/>
        <v>0.29108763272102112</v>
      </c>
      <c r="F385" s="25">
        <f>Rolling_Vol!D385</f>
        <v>0.27742259768811306</v>
      </c>
      <c r="Q385" s="7">
        <v>46065</v>
      </c>
      <c r="R385" s="25">
        <v>-3.577114E-2</v>
      </c>
      <c r="S385" s="17">
        <v>-3.3813746999999998E-2</v>
      </c>
      <c r="T385" s="17">
        <v>-3.1439790000000002E-2</v>
      </c>
      <c r="U385" s="17">
        <v>2.2714511999999999E-2</v>
      </c>
      <c r="V385" s="17">
        <v>-3.8234571000000002E-2</v>
      </c>
      <c r="W385" s="17">
        <v>-1.5368728E-2</v>
      </c>
      <c r="X385" s="32"/>
      <c r="Y385" s="33">
        <f t="shared" si="126"/>
        <v>2.5126147076708501E-3</v>
      </c>
      <c r="Z385" s="33">
        <f t="shared" si="127"/>
        <v>7.4279304853539006E-4</v>
      </c>
      <c r="AA385" s="33">
        <f t="shared" si="128"/>
        <v>3.137760906327408E-5</v>
      </c>
      <c r="AB385" s="33">
        <f t="shared" si="129"/>
        <v>-4.5594558776691671E-4</v>
      </c>
      <c r="AC385" s="33">
        <f t="shared" si="130"/>
        <v>7.9249626841729377E-4</v>
      </c>
      <c r="AD385" s="33">
        <f t="shared" si="131"/>
        <v>3.8068369687683422E-5</v>
      </c>
      <c r="AE385" s="33">
        <f t="shared" si="132"/>
        <v>8.1455499554790474E-4</v>
      </c>
      <c r="AF385" s="33">
        <f t="shared" si="133"/>
        <v>4.5678711897774812E-5</v>
      </c>
      <c r="AG385" s="33">
        <f t="shared" si="134"/>
        <v>-6.0648407649480313E-5</v>
      </c>
      <c r="AH385" s="33">
        <f t="shared" si="135"/>
        <v>5.8066785869258068E-4</v>
      </c>
      <c r="AI385" s="33">
        <f t="shared" si="136"/>
        <v>-1.4580326842352E-5</v>
      </c>
      <c r="AJ385" s="33">
        <f t="shared" si="137"/>
        <v>2.2444823741908773E-4</v>
      </c>
      <c r="AK385" s="33">
        <f t="shared" si="138"/>
        <v>1.0650823052475782E-4</v>
      </c>
      <c r="AL385" s="33">
        <f t="shared" si="139"/>
        <v>1.6266616642744878E-4</v>
      </c>
      <c r="AM385" s="33">
        <f t="shared" si="140"/>
        <v>8.3145160625420169E-5</v>
      </c>
      <c r="AN385" s="33">
        <f t="shared" si="141"/>
        <v>1.1209813377066205E-3</v>
      </c>
      <c r="AO385" s="33">
        <f t="shared" si="142"/>
        <v>7.8286133205846407E-5</v>
      </c>
      <c r="AP385" s="33">
        <f t="shared" si="143"/>
        <v>6.8701637808223437E-5</v>
      </c>
      <c r="AQ385" s="33">
        <f t="shared" si="144"/>
        <v>8.5284364935664402E-4</v>
      </c>
      <c r="AR385" s="33">
        <f t="shared" si="145"/>
        <v>3.2766079622072103E-5</v>
      </c>
      <c r="AS385" s="55">
        <f>$G$2*AS384+(1-$G$2)*W384*W384</f>
        <v>2.1491617392310338E-4</v>
      </c>
      <c r="AT385" s="105"/>
      <c r="AU385" s="7">
        <v>46065</v>
      </c>
      <c r="AV385" s="4">
        <f>CovMatrix!$M$4^2*Y385
+CovMatrix!$M$5^2*AE385
+CovMatrix!$M$6^2*AJ385
+CovMatrix!$M$7^2*AN385
+CovMatrix!$M$8^2*AQ385
+CovMatrix!$M$9^2*AS385
+2*CovMatrix!$M$4*CovMatrix!$M$5*Z385
+2*CovMatrix!$M$4*CovMatrix!$M$6*AA385
+2*CovMatrix!$M$4*CovMatrix!$M$7*AB385
+2*CovMatrix!$M$4*CovMatrix!$M$8*AC385
+2*CovMatrix!$M$4*CovMatrix!$M$9*AD385
+2*CovMatrix!$M$5*CovMatrix!$M$6*AF385
+2*CovMatrix!$M$5*CovMatrix!$M$7*AG385
+2*CovMatrix!$M$5*CovMatrix!$M$8*AH385
+2*CovMatrix!$M$5*CovMatrix!$M$9*AI385
+2*CovMatrix!$M$6*CovMatrix!$M$7*AK385
+2*CovMatrix!$M$6*CovMatrix!$M$8*AL385
+2*CovMatrix!$M$6*CovMatrix!$M$9*AM385
+2*CovMatrix!$M$7*CovMatrix!$M$8*AO385
+2*CovMatrix!$M$7*CovMatrix!$M$9*AP385
+2*CovMatrix!$M$8*CovMatrix!$M$9*AR385</f>
        <v>4.957196999950792E-4</v>
      </c>
      <c r="AW385" s="17">
        <f t="shared" si="124"/>
        <v>2.2264763641123144E-2</v>
      </c>
      <c r="AX385" s="18">
        <f>Param_VaR!$B$7*EWMA!AW385*returns_pnl[[#This Row],[port_mv]]</f>
        <v>7675.3324722772595</v>
      </c>
      <c r="AY385" s="18">
        <f>returns_pnl[[#This Row],[daily_pnl_usd]]</f>
        <v>-3696.64</v>
      </c>
    </row>
    <row r="386" spans="1:51" x14ac:dyDescent="0.35">
      <c r="A386" s="7">
        <f>returns_pnl[[#This Row],[price_date]]</f>
        <v>46066</v>
      </c>
      <c r="B386" s="24">
        <f>returns_pnl[[#This Row],[portfolio_simple_return]]</f>
        <v>-9.2179329999999993E-3</v>
      </c>
      <c r="C386" s="4">
        <f t="shared" si="125"/>
        <v>3.5160688947874117E-4</v>
      </c>
      <c r="D386" s="17">
        <f t="shared" si="122"/>
        <v>1.8751183682070346E-2</v>
      </c>
      <c r="E386" s="17">
        <f t="shared" si="123"/>
        <v>0.29766581286510346</v>
      </c>
      <c r="F386" s="25">
        <f>Rolling_Vol!D386</f>
        <v>0.27546425936990299</v>
      </c>
      <c r="Q386" s="7">
        <v>46066</v>
      </c>
      <c r="R386" s="25">
        <v>6.700981E-3</v>
      </c>
      <c r="S386" s="17">
        <v>-1.8117583E-2</v>
      </c>
      <c r="T386" s="17">
        <v>-1.5690620999999998E-2</v>
      </c>
      <c r="U386" s="17">
        <v>1.666233E-3</v>
      </c>
      <c r="V386" s="17">
        <v>4.8574719999999998E-3</v>
      </c>
      <c r="W386" s="17">
        <v>-3.1155531E-2</v>
      </c>
      <c r="X386" s="32"/>
      <c r="Y386" s="33">
        <f t="shared" si="126"/>
        <v>2.4386322926245748E-3</v>
      </c>
      <c r="Z386" s="33">
        <f t="shared" si="127"/>
        <v>7.7079884229496148E-4</v>
      </c>
      <c r="AA386" s="33">
        <f t="shared" si="128"/>
        <v>9.6973180299113701E-5</v>
      </c>
      <c r="AB386" s="33">
        <f t="shared" si="129"/>
        <v>-4.7734029182792254E-4</v>
      </c>
      <c r="AC386" s="33">
        <f t="shared" si="130"/>
        <v>8.2700814383711253E-4</v>
      </c>
      <c r="AD386" s="33">
        <f t="shared" si="131"/>
        <v>6.876968276101765E-5</v>
      </c>
      <c r="AE386" s="33">
        <f t="shared" si="132"/>
        <v>8.3428386498583102E-4</v>
      </c>
      <c r="AF386" s="33">
        <f t="shared" si="133"/>
        <v>1.0672381547149618E-4</v>
      </c>
      <c r="AG386" s="33">
        <f t="shared" si="134"/>
        <v>-1.0309326891029937E-4</v>
      </c>
      <c r="AH386" s="33">
        <f t="shared" si="135"/>
        <v>6.2339903379787808E-4</v>
      </c>
      <c r="AI386" s="33">
        <f t="shared" si="136"/>
        <v>1.7474949586418106E-5</v>
      </c>
      <c r="AJ386" s="33">
        <f t="shared" si="137"/>
        <v>2.7028896688858849E-4</v>
      </c>
      <c r="AK386" s="33">
        <f t="shared" si="138"/>
        <v>5.7269367459323505E-5</v>
      </c>
      <c r="AL386" s="33">
        <f t="shared" si="139"/>
        <v>2.2503140942060733E-4</v>
      </c>
      <c r="AM386" s="33">
        <f t="shared" si="140"/>
        <v>1.0714782584112218E-4</v>
      </c>
      <c r="AN386" s="33">
        <f t="shared" si="141"/>
        <v>1.0846794007681119E-3</v>
      </c>
      <c r="AO386" s="33">
        <f t="shared" si="142"/>
        <v>2.1480187905834458E-5</v>
      </c>
      <c r="AP386" s="33">
        <f t="shared" si="143"/>
        <v>4.3633950144885845E-5</v>
      </c>
      <c r="AQ386" s="33">
        <f t="shared" si="144"/>
        <v>8.8938597556848789E-4</v>
      </c>
      <c r="AR386" s="33">
        <f t="shared" si="145"/>
        <v>6.6057118158489091E-5</v>
      </c>
      <c r="AS386" s="55">
        <f>$G$2*AS385+(1-$G$2)*W385*W385</f>
        <v>2.1619307150799622E-4</v>
      </c>
      <c r="AT386" s="105"/>
      <c r="AU386" s="7">
        <v>46066</v>
      </c>
      <c r="AV386" s="4">
        <f>CovMatrix!$M$4^2*Y386
+CovMatrix!$M$5^2*AE386
+CovMatrix!$M$6^2*AJ386
+CovMatrix!$M$7^2*AN386
+CovMatrix!$M$8^2*AQ386
+CovMatrix!$M$9^2*AS386
+2*CovMatrix!$M$4*CovMatrix!$M$5*Z386
+2*CovMatrix!$M$4*CovMatrix!$M$6*AA386
+2*CovMatrix!$M$4*CovMatrix!$M$7*AB386
+2*CovMatrix!$M$4*CovMatrix!$M$8*AC386
+2*CovMatrix!$M$4*CovMatrix!$M$9*AD386
+2*CovMatrix!$M$5*CovMatrix!$M$6*AF386
+2*CovMatrix!$M$5*CovMatrix!$M$7*AG386
+2*CovMatrix!$M$5*CovMatrix!$M$8*AH386
+2*CovMatrix!$M$5*CovMatrix!$M$9*AI386
+2*CovMatrix!$M$6*CovMatrix!$M$7*AK386
+2*CovMatrix!$M$6*CovMatrix!$M$8*AL386
+2*CovMatrix!$M$6*CovMatrix!$M$9*AM386
+2*CovMatrix!$M$7*CovMatrix!$M$8*AO386
+2*CovMatrix!$M$7*CovMatrix!$M$9*AP386
+2*CovMatrix!$M$8*CovMatrix!$M$9*AR386</f>
        <v>5.1076877757187385E-4</v>
      </c>
      <c r="AW386" s="17">
        <f t="shared" si="124"/>
        <v>2.260019419323369E-2</v>
      </c>
      <c r="AX386" s="18">
        <f>Param_VaR!$B$7*EWMA!AW386*returns_pnl[[#This Row],[port_mv]]</f>
        <v>7719.1488589760966</v>
      </c>
      <c r="AY386" s="18">
        <f>returns_pnl[[#This Row],[daily_pnl_usd]]</f>
        <v>-1365.96</v>
      </c>
    </row>
    <row r="387" spans="1:51" x14ac:dyDescent="0.35">
      <c r="A387" s="7">
        <f>returns_pnl[[#This Row],[price_date]]</f>
        <v>46070</v>
      </c>
      <c r="B387" s="24">
        <f>returns_pnl[[#This Row],[portfolio_simple_return]]</f>
        <v>7.7485829999999999E-3</v>
      </c>
      <c r="C387" s="4">
        <f t="shared" si="125"/>
        <v>3.3560869343756604E-4</v>
      </c>
      <c r="D387" s="17">
        <f t="shared" si="122"/>
        <v>1.8319625908777889E-2</v>
      </c>
      <c r="E387" s="17">
        <f t="shared" si="123"/>
        <v>0.29081504559817167</v>
      </c>
      <c r="F387" s="25">
        <f>Rolling_Vol!D387</f>
        <v>0.27332125698501414</v>
      </c>
      <c r="Q387" s="7">
        <v>46070</v>
      </c>
      <c r="R387" s="25">
        <v>-2.0451476E-2</v>
      </c>
      <c r="S387" s="17">
        <v>2.2665068E-2</v>
      </c>
      <c r="T387" s="17">
        <v>2.0829629999999998E-2</v>
      </c>
      <c r="U387" s="17">
        <v>-3.798077E-3</v>
      </c>
      <c r="V387" s="17">
        <v>5.0884110000000001E-3</v>
      </c>
      <c r="W387" s="17">
        <v>1.7256750000000001E-2</v>
      </c>
      <c r="X387" s="32"/>
      <c r="Y387" s="33">
        <f t="shared" si="126"/>
        <v>2.2950085438488417E-3</v>
      </c>
      <c r="Z387" s="33">
        <f t="shared" si="127"/>
        <v>7.1726657699032839E-4</v>
      </c>
      <c r="AA387" s="33">
        <f t="shared" si="128"/>
        <v>8.4846236289214805E-5</v>
      </c>
      <c r="AB387" s="33">
        <f t="shared" si="129"/>
        <v>-4.4802995057777276E-4</v>
      </c>
      <c r="AC387" s="33">
        <f t="shared" si="130"/>
        <v>7.7934064486168771E-4</v>
      </c>
      <c r="AD387" s="33">
        <f t="shared" si="131"/>
        <v>5.2117144518801924E-5</v>
      </c>
      <c r="AE387" s="33">
        <f t="shared" si="132"/>
        <v>8.0392164191239442E-4</v>
      </c>
      <c r="AF387" s="33">
        <f t="shared" si="133"/>
        <v>1.17376954240549E-4</v>
      </c>
      <c r="AG387" s="33">
        <f t="shared" si="134"/>
        <v>-9.8718959656171734E-5</v>
      </c>
      <c r="AH387" s="33">
        <f t="shared" si="135"/>
        <v>5.8071475264219485E-4</v>
      </c>
      <c r="AI387" s="33">
        <f t="shared" si="136"/>
        <v>5.0294227739327427E-5</v>
      </c>
      <c r="AJ387" s="33">
        <f t="shared" si="137"/>
        <v>2.6884336411721164E-4</v>
      </c>
      <c r="AK387" s="33">
        <f t="shared" si="138"/>
        <v>5.226455158172251E-5</v>
      </c>
      <c r="AL387" s="33">
        <f t="shared" si="139"/>
        <v>2.0695651972516417E-4</v>
      </c>
      <c r="AM387" s="33">
        <f t="shared" si="140"/>
        <v>1.3004993402913992E-4</v>
      </c>
      <c r="AN387" s="33">
        <f t="shared" si="141"/>
        <v>1.0197652166666425E-3</v>
      </c>
      <c r="AO387" s="33">
        <f t="shared" si="142"/>
        <v>2.0676997440062951E-5</v>
      </c>
      <c r="AP387" s="33">
        <f t="shared" si="143"/>
        <v>3.790117070310931E-5</v>
      </c>
      <c r="AQ387" s="33">
        <f t="shared" si="144"/>
        <v>8.3743851908822566E-4</v>
      </c>
      <c r="AR387" s="33">
        <f t="shared" si="145"/>
        <v>5.3013463900321811E-5</v>
      </c>
      <c r="AS387" s="55">
        <f>$G$2*AS386+(1-$G$2)*W386*W386</f>
        <v>2.6146151393103412E-4</v>
      </c>
      <c r="AT387" s="105"/>
      <c r="AU387" s="7">
        <v>46070</v>
      </c>
      <c r="AV387" s="4">
        <f>CovMatrix!$M$4^2*Y387
+CovMatrix!$M$5^2*AE387
+CovMatrix!$M$6^2*AJ387
+CovMatrix!$M$7^2*AN387
+CovMatrix!$M$8^2*AQ387
+CovMatrix!$M$9^2*AS387
+2*CovMatrix!$M$4*CovMatrix!$M$5*Z387
+2*CovMatrix!$M$4*CovMatrix!$M$6*AA387
+2*CovMatrix!$M$4*CovMatrix!$M$7*AB387
+2*CovMatrix!$M$4*CovMatrix!$M$8*AC387
+2*CovMatrix!$M$4*CovMatrix!$M$9*AD387
+2*CovMatrix!$M$5*CovMatrix!$M$6*AF387
+2*CovMatrix!$M$5*CovMatrix!$M$7*AG387
+2*CovMatrix!$M$5*CovMatrix!$M$8*AH387
+2*CovMatrix!$M$5*CovMatrix!$M$9*AI387
+2*CovMatrix!$M$6*CovMatrix!$M$7*AK387
+2*CovMatrix!$M$6*CovMatrix!$M$8*AL387
+2*CovMatrix!$M$6*CovMatrix!$M$9*AM387
+2*CovMatrix!$M$7*CovMatrix!$M$8*AO387
+2*CovMatrix!$M$7*CovMatrix!$M$9*AP387
+2*CovMatrix!$M$8*CovMatrix!$M$9*AR387</f>
        <v>4.818405375977746E-4</v>
      </c>
      <c r="AW387" s="17">
        <f t="shared" si="124"/>
        <v>2.1950866442985221E-2</v>
      </c>
      <c r="AX387" s="18">
        <f>Param_VaR!$B$7*EWMA!AW387*returns_pnl[[#This Row],[port_mv]]</f>
        <v>7555.463443031339</v>
      </c>
      <c r="AY387" s="18">
        <f>returns_pnl[[#This Row],[daily_pnl_usd]]</f>
        <v>1137.6400000000001</v>
      </c>
    </row>
    <row r="388" spans="1:51" x14ac:dyDescent="0.35">
      <c r="A388" s="7">
        <f>returns_pnl[[#This Row],[price_date]]</f>
        <v>46071</v>
      </c>
      <c r="B388" s="24">
        <f>returns_pnl[[#This Row],[portfolio_simple_return]]</f>
        <v>-2.6160350000000001E-3</v>
      </c>
      <c r="C388" s="4">
        <f t="shared" si="125"/>
        <v>3.190746041417854E-4</v>
      </c>
      <c r="D388" s="17">
        <f t="shared" si="122"/>
        <v>1.7862659492410008E-2</v>
      </c>
      <c r="E388" s="17">
        <f t="shared" si="123"/>
        <v>0.28356092862686483</v>
      </c>
      <c r="F388" s="25">
        <f>Rolling_Vol!D388</f>
        <v>0.27151336415796534</v>
      </c>
      <c r="Q388" s="7">
        <v>46071</v>
      </c>
      <c r="R388" s="25">
        <v>-1.4575537E-2</v>
      </c>
      <c r="S388" s="17">
        <v>2.9169420000000001E-3</v>
      </c>
      <c r="T388" s="17">
        <v>4.9632829999999998E-3</v>
      </c>
      <c r="U388" s="17">
        <v>-1.4951015999999999E-2</v>
      </c>
      <c r="V388" s="17">
        <v>1.01253E-3</v>
      </c>
      <c r="W388" s="17">
        <v>2.5039120000000001E-3</v>
      </c>
      <c r="X388" s="32"/>
      <c r="Y388" s="33">
        <f t="shared" si="126"/>
        <v>2.1824038034526259E-3</v>
      </c>
      <c r="Z388" s="33">
        <f t="shared" si="127"/>
        <v>6.4641853671648652E-4</v>
      </c>
      <c r="AA388" s="33">
        <f t="shared" si="128"/>
        <v>5.4195661429829099E-5</v>
      </c>
      <c r="AB388" s="33">
        <f t="shared" si="129"/>
        <v>-4.1648757670640724E-4</v>
      </c>
      <c r="AC388" s="33">
        <f t="shared" si="130"/>
        <v>7.2633627524330824E-4</v>
      </c>
      <c r="AD388" s="33">
        <f t="shared" si="131"/>
        <v>2.7814555339893783E-5</v>
      </c>
      <c r="AE388" s="33">
        <f t="shared" si="132"/>
        <v>7.8650866184432815E-4</v>
      </c>
      <c r="AF388" s="33">
        <f t="shared" si="133"/>
        <v>1.3866063580800648E-4</v>
      </c>
      <c r="AG388" s="33">
        <f t="shared" si="134"/>
        <v>-9.7960842485255594E-5</v>
      </c>
      <c r="AH388" s="33">
        <f t="shared" si="135"/>
        <v>5.5279161836328003E-4</v>
      </c>
      <c r="AI388" s="33">
        <f t="shared" si="136"/>
        <v>7.0744098807507802E-5</v>
      </c>
      <c r="AJ388" s="33">
        <f t="shared" si="137"/>
        <v>2.7874517142639294E-4</v>
      </c>
      <c r="AK388" s="33">
        <f t="shared" si="138"/>
        <v>4.4381926169528556E-5</v>
      </c>
      <c r="AL388" s="33">
        <f t="shared" si="139"/>
        <v>2.0089851164673011E-4</v>
      </c>
      <c r="AM388" s="33">
        <f t="shared" si="140"/>
        <v>1.4381404103754153E-4</v>
      </c>
      <c r="AN388" s="33">
        <f t="shared" si="141"/>
        <v>9.5944482700051966E-4</v>
      </c>
      <c r="AO388" s="33">
        <f t="shared" si="142"/>
        <v>1.8276806986520352E-5</v>
      </c>
      <c r="AP388" s="33">
        <f t="shared" si="143"/>
        <v>3.1694552544737746E-5</v>
      </c>
      <c r="AQ388" s="33">
        <f t="shared" si="144"/>
        <v>7.8874572353322735E-4</v>
      </c>
      <c r="AR388" s="33">
        <f t="shared" si="145"/>
        <v>5.5101222257757507E-5</v>
      </c>
      <c r="AS388" s="55">
        <f>$G$2*AS387+(1-$G$2)*W387*W387</f>
        <v>2.636415483289221E-4</v>
      </c>
      <c r="AT388" s="105"/>
      <c r="AU388" s="7">
        <v>46071</v>
      </c>
      <c r="AV388" s="4">
        <f>CovMatrix!$M$4^2*Y388
+CovMatrix!$M$5^2*AE388
+CovMatrix!$M$6^2*AJ388
+CovMatrix!$M$7^2*AN388
+CovMatrix!$M$8^2*AQ388
+CovMatrix!$M$9^2*AS388
+2*CovMatrix!$M$4*CovMatrix!$M$5*Z388
+2*CovMatrix!$M$4*CovMatrix!$M$6*AA388
+2*CovMatrix!$M$4*CovMatrix!$M$7*AB388
+2*CovMatrix!$M$4*CovMatrix!$M$8*AC388
+2*CovMatrix!$M$4*CovMatrix!$M$9*AD388
+2*CovMatrix!$M$5*CovMatrix!$M$6*AF388
+2*CovMatrix!$M$5*CovMatrix!$M$7*AG388
+2*CovMatrix!$M$5*CovMatrix!$M$8*AH388
+2*CovMatrix!$M$5*CovMatrix!$M$9*AI388
+2*CovMatrix!$M$6*CovMatrix!$M$7*AK388
+2*CovMatrix!$M$6*CovMatrix!$M$8*AL388
+2*CovMatrix!$M$6*CovMatrix!$M$9*AM388
+2*CovMatrix!$M$7*CovMatrix!$M$8*AO388
+2*CovMatrix!$M$7*CovMatrix!$M$9*AP388
+2*CovMatrix!$M$8*CovMatrix!$M$9*AR388</f>
        <v>4.537127080130695E-4</v>
      </c>
      <c r="AW388" s="17">
        <f t="shared" si="124"/>
        <v>2.1300533045280099E-2</v>
      </c>
      <c r="AX388" s="18">
        <f>Param_VaR!$B$7*EWMA!AW388*returns_pnl[[#This Row],[port_mv]]</f>
        <v>7312.4396506832254</v>
      </c>
      <c r="AY388" s="18">
        <f>returns_pnl[[#This Row],[daily_pnl_usd]]</f>
        <v>-387.06</v>
      </c>
    </row>
    <row r="389" spans="1:51" x14ac:dyDescent="0.35">
      <c r="A389" s="7">
        <f>returns_pnl[[#This Row],[price_date]]</f>
        <v>46072</v>
      </c>
      <c r="B389" s="24">
        <f>returns_pnl[[#This Row],[portfolio_simple_return]]</f>
        <v>2.2184769999999999E-3</v>
      </c>
      <c r="C389" s="4">
        <f t="shared" si="125"/>
        <v>3.0034074624055179E-4</v>
      </c>
      <c r="D389" s="17">
        <f t="shared" si="122"/>
        <v>1.7330341780834899E-2</v>
      </c>
      <c r="E389" s="17">
        <f t="shared" si="123"/>
        <v>0.27511064692704834</v>
      </c>
      <c r="F389" s="25">
        <f>Rolling_Vol!D389</f>
        <v>0.26494260483130533</v>
      </c>
      <c r="Q389" s="7">
        <v>46072</v>
      </c>
      <c r="R389" s="25">
        <v>1.6240256000000002E-2</v>
      </c>
      <c r="S389" s="17">
        <v>1.4392369999999999E-3</v>
      </c>
      <c r="T389" s="17">
        <v>-1.0368531E-2</v>
      </c>
      <c r="U389" s="17">
        <v>2.6064119999999998E-3</v>
      </c>
      <c r="V389" s="17">
        <v>6.5747879999999998E-3</v>
      </c>
      <c r="W389" s="17">
        <v>-4.2772399999999999E-3</v>
      </c>
      <c r="X389" s="32"/>
      <c r="Y389" s="33">
        <f t="shared" si="126"/>
        <v>2.0642063519757704E-3</v>
      </c>
      <c r="Z389" s="33">
        <f t="shared" si="127"/>
        <v>6.0508246475062606E-4</v>
      </c>
      <c r="AA389" s="33">
        <f t="shared" si="128"/>
        <v>4.6603370843561088E-5</v>
      </c>
      <c r="AB389" s="33">
        <f t="shared" si="129"/>
        <v>-3.7842317689028721E-4</v>
      </c>
      <c r="AC389" s="33">
        <f t="shared" si="130"/>
        <v>6.8187060861999316E-4</v>
      </c>
      <c r="AD389" s="33">
        <f t="shared" si="131"/>
        <v>2.3955930299455513E-5</v>
      </c>
      <c r="AE389" s="33">
        <f t="shared" si="132"/>
        <v>7.3982865517155025E-4</v>
      </c>
      <c r="AF389" s="33">
        <f t="shared" si="133"/>
        <v>1.3120965417796126E-4</v>
      </c>
      <c r="AG389" s="33">
        <f t="shared" si="134"/>
        <v>-9.4699866726924588E-5</v>
      </c>
      <c r="AH389" s="33">
        <f t="shared" si="135"/>
        <v>5.1980133073847878E-4</v>
      </c>
      <c r="AI389" s="33">
        <f t="shared" si="136"/>
        <v>6.6937678843683577E-5</v>
      </c>
      <c r="AJ389" s="33">
        <f t="shared" si="137"/>
        <v>2.6349851182909471E-4</v>
      </c>
      <c r="AK389" s="33">
        <f t="shared" si="138"/>
        <v>3.7266643186625154E-5</v>
      </c>
      <c r="AL389" s="33">
        <f t="shared" si="139"/>
        <v>1.8914612932408568E-4</v>
      </c>
      <c r="AM389" s="33">
        <f t="shared" si="140"/>
        <v>1.359308560070748E-4</v>
      </c>
      <c r="AN389" s="33">
        <f t="shared" si="141"/>
        <v>9.152901101464238E-4</v>
      </c>
      <c r="AO389" s="33">
        <f t="shared" si="142"/>
        <v>1.6271897433500327E-5</v>
      </c>
      <c r="AP389" s="33">
        <f t="shared" si="143"/>
        <v>2.7546717689577957E-5</v>
      </c>
      <c r="AQ389" s="33">
        <f t="shared" si="144"/>
        <v>7.4148249314128769E-4</v>
      </c>
      <c r="AR389" s="33">
        <f t="shared" si="145"/>
        <v>5.1947266083333653E-5</v>
      </c>
      <c r="AS389" s="55">
        <f>$G$2*AS388+(1-$G$2)*W388*W388</f>
        <v>2.4819922994741143E-4</v>
      </c>
      <c r="AT389" s="105"/>
      <c r="AU389" s="7">
        <v>46072</v>
      </c>
      <c r="AV389" s="4">
        <f>CovMatrix!$M$4^2*Y389
+CovMatrix!$M$5^2*AE389
+CovMatrix!$M$6^2*AJ389
+CovMatrix!$M$7^2*AN389
+CovMatrix!$M$8^2*AQ389
+CovMatrix!$M$9^2*AS389
+2*CovMatrix!$M$4*CovMatrix!$M$5*Z389
+2*CovMatrix!$M$4*CovMatrix!$M$6*AA389
+2*CovMatrix!$M$4*CovMatrix!$M$7*AB389
+2*CovMatrix!$M$4*CovMatrix!$M$8*AC389
+2*CovMatrix!$M$4*CovMatrix!$M$9*AD389
+2*CovMatrix!$M$5*CovMatrix!$M$6*AF389
+2*CovMatrix!$M$5*CovMatrix!$M$7*AG389
+2*CovMatrix!$M$5*CovMatrix!$M$8*AH389
+2*CovMatrix!$M$5*CovMatrix!$M$9*AI389
+2*CovMatrix!$M$6*CovMatrix!$M$7*AK389
+2*CovMatrix!$M$6*CovMatrix!$M$8*AL389
+2*CovMatrix!$M$6*CovMatrix!$M$9*AM389
+2*CovMatrix!$M$7*CovMatrix!$M$8*AO389
+2*CovMatrix!$M$7*CovMatrix!$M$9*AP389
+2*CovMatrix!$M$8*CovMatrix!$M$9*AR389</f>
        <v>4.2741075373741442E-4</v>
      </c>
      <c r="AW389" s="17">
        <f t="shared" si="124"/>
        <v>2.0673914814021421E-2</v>
      </c>
      <c r="AX389" s="18">
        <f>Param_VaR!$B$7*EWMA!AW389*returns_pnl[[#This Row],[port_mv]]</f>
        <v>7113.0678415029743</v>
      </c>
      <c r="AY389" s="18">
        <f>returns_pnl[[#This Row],[daily_pnl_usd]]</f>
        <v>327.38</v>
      </c>
    </row>
    <row r="390" spans="1:51" x14ac:dyDescent="0.35">
      <c r="A390" s="7">
        <f>returns_pnl[[#This Row],[price_date]]</f>
        <v>46073</v>
      </c>
      <c r="B390" s="24">
        <f>returns_pnl[[#This Row],[portfolio_simple_return]]</f>
        <v>-3.3921569999999998E-3</v>
      </c>
      <c r="C390" s="4">
        <f t="shared" si="125"/>
        <v>2.8261559987809046E-4</v>
      </c>
      <c r="D390" s="17">
        <f t="shared" si="122"/>
        <v>1.6811174851214011E-2</v>
      </c>
      <c r="E390" s="17">
        <f t="shared" si="123"/>
        <v>0.26686912741881325</v>
      </c>
      <c r="F390" s="25">
        <f>Rolling_Vol!D390</f>
        <v>0.26497383417714893</v>
      </c>
      <c r="Q390" s="7">
        <v>46073</v>
      </c>
      <c r="R390" s="25">
        <v>-1.583321E-2</v>
      </c>
      <c r="S390" s="17">
        <v>-4.0120959999999997E-3</v>
      </c>
      <c r="T390" s="17">
        <v>1.0302057999999999E-2</v>
      </c>
      <c r="U390" s="17">
        <v>-1.3389105E-2</v>
      </c>
      <c r="V390" s="17">
        <v>-1.632961E-3</v>
      </c>
      <c r="W390" s="17">
        <v>6.3336779999999997E-3</v>
      </c>
      <c r="X390" s="32"/>
      <c r="Y390" s="33">
        <f t="shared" si="126"/>
        <v>1.9561787257539563E-3</v>
      </c>
      <c r="Z390" s="33">
        <f t="shared" si="127"/>
        <v>5.701799315050688E-4</v>
      </c>
      <c r="AA390" s="33">
        <f t="shared" si="128"/>
        <v>3.3703912725911248E-5</v>
      </c>
      <c r="AB390" s="33">
        <f t="shared" si="129"/>
        <v>-3.5317805838958163E-4</v>
      </c>
      <c r="AC390" s="33">
        <f t="shared" si="130"/>
        <v>6.4736494651873719E-4</v>
      </c>
      <c r="AD390" s="33">
        <f t="shared" si="131"/>
        <v>1.8350766127081777E-5</v>
      </c>
      <c r="AE390" s="33">
        <f t="shared" si="132"/>
        <v>6.9556322004978737E-4</v>
      </c>
      <c r="AF390" s="33">
        <f t="shared" si="133"/>
        <v>1.2244170852023273E-4</v>
      </c>
      <c r="AG390" s="33">
        <f t="shared" si="134"/>
        <v>-8.8792800048050459E-5</v>
      </c>
      <c r="AH390" s="33">
        <f t="shared" si="135"/>
        <v>4.8918101158357545E-4</v>
      </c>
      <c r="AI390" s="33">
        <f t="shared" si="136"/>
        <v>6.2552060389109749E-5</v>
      </c>
      <c r="AJ390" s="33">
        <f t="shared" si="137"/>
        <v>2.5413898722522664E-4</v>
      </c>
      <c r="AK390" s="33">
        <f t="shared" si="138"/>
        <v>3.3409164778181319E-5</v>
      </c>
      <c r="AL390" s="33">
        <f t="shared" si="139"/>
        <v>1.7370710797285483E-4</v>
      </c>
      <c r="AM390" s="33">
        <f t="shared" si="140"/>
        <v>1.3043592637871672E-4</v>
      </c>
      <c r="AN390" s="33">
        <f t="shared" si="141"/>
        <v>8.6078030654846295E-4</v>
      </c>
      <c r="AO390" s="33">
        <f t="shared" si="142"/>
        <v>1.6323779967929665E-5</v>
      </c>
      <c r="AP390" s="33">
        <f t="shared" si="143"/>
        <v>2.5225019648430476E-5</v>
      </c>
      <c r="AQ390" s="33">
        <f t="shared" si="144"/>
        <v>6.9958721378750712E-4</v>
      </c>
      <c r="AR390" s="33">
        <f t="shared" si="145"/>
        <v>4.7143113344826423E-5</v>
      </c>
      <c r="AS390" s="55">
        <f>$G$2*AS389+(1-$G$2)*W389*W389</f>
        <v>2.3440496307162274E-4</v>
      </c>
      <c r="AT390" s="105"/>
      <c r="AU390" s="7">
        <v>46073</v>
      </c>
      <c r="AV390" s="4">
        <f>CovMatrix!$M$4^2*Y390
+CovMatrix!$M$5^2*AE390
+CovMatrix!$M$6^2*AJ390
+CovMatrix!$M$7^2*AN390
+CovMatrix!$M$8^2*AQ390
+CovMatrix!$M$9^2*AS390
+2*CovMatrix!$M$4*CovMatrix!$M$5*Z390
+2*CovMatrix!$M$4*CovMatrix!$M$6*AA390
+2*CovMatrix!$M$4*CovMatrix!$M$7*AB390
+2*CovMatrix!$M$4*CovMatrix!$M$8*AC390
+2*CovMatrix!$M$4*CovMatrix!$M$9*AD390
+2*CovMatrix!$M$5*CovMatrix!$M$6*AF390
+2*CovMatrix!$M$5*CovMatrix!$M$7*AG390
+2*CovMatrix!$M$5*CovMatrix!$M$8*AH390
+2*CovMatrix!$M$5*CovMatrix!$M$9*AI390
+2*CovMatrix!$M$6*CovMatrix!$M$7*AK390
+2*CovMatrix!$M$6*CovMatrix!$M$8*AL390
+2*CovMatrix!$M$6*CovMatrix!$M$9*AM390
+2*CovMatrix!$M$7*CovMatrix!$M$8*AO390
+2*CovMatrix!$M$7*CovMatrix!$M$9*AP390
+2*CovMatrix!$M$8*CovMatrix!$M$9*AR390</f>
        <v>4.0321383355503319E-4</v>
      </c>
      <c r="AW390" s="17">
        <f t="shared" si="124"/>
        <v>2.0080185097628787E-2</v>
      </c>
      <c r="AX390" s="18">
        <f>Param_VaR!$B$7*EWMA!AW390*returns_pnl[[#This Row],[port_mv]]</f>
        <v>6885.3534811094214</v>
      </c>
      <c r="AY390" s="18">
        <f>returns_pnl[[#This Row],[daily_pnl_usd]]</f>
        <v>-501.69</v>
      </c>
    </row>
    <row r="391" spans="1:51" x14ac:dyDescent="0.35">
      <c r="A391" s="7">
        <f>returns_pnl[[#This Row],[price_date]]</f>
        <v>46076</v>
      </c>
      <c r="B391" s="24">
        <f>returns_pnl[[#This Row],[portfolio_simple_return]]</f>
        <v>-1.8682811000000001E-2</v>
      </c>
      <c r="C391" s="4">
        <f t="shared" si="125"/>
        <v>2.6634906763216396E-4</v>
      </c>
      <c r="D391" s="17">
        <f t="shared" si="122"/>
        <v>1.6320204276667739E-2</v>
      </c>
      <c r="E391" s="17">
        <f t="shared" si="123"/>
        <v>0.25907521117101368</v>
      </c>
      <c r="F391" s="25">
        <f>Rolling_Vol!D391</f>
        <v>0.24400087291227929</v>
      </c>
      <c r="Q391" s="7">
        <v>46076</v>
      </c>
      <c r="R391" s="25">
        <v>-1.7736697999999999E-2</v>
      </c>
      <c r="S391" s="17">
        <v>-6.9442360000000003E-3</v>
      </c>
      <c r="T391" s="17">
        <v>-7.2043445999999997E-2</v>
      </c>
      <c r="U391" s="17">
        <v>4.8577542000000001E-2</v>
      </c>
      <c r="V391" s="17">
        <v>-2.1263211000000001E-2</v>
      </c>
      <c r="W391" s="17">
        <v>-4.4960274000000001E-2</v>
      </c>
      <c r="X391" s="32"/>
      <c r="Y391" s="33">
        <f t="shared" si="126"/>
        <v>1.8538494345429648E-3</v>
      </c>
      <c r="Z391" s="33">
        <f t="shared" si="127"/>
        <v>5.397805971252542E-4</v>
      </c>
      <c r="AA391" s="33">
        <f t="shared" si="128"/>
        <v>2.1894799097585768E-5</v>
      </c>
      <c r="AB391" s="33">
        <f t="shared" si="129"/>
        <v>-3.1926782421558373E-4</v>
      </c>
      <c r="AC391" s="33">
        <f t="shared" si="130"/>
        <v>6.1007435059370148E-4</v>
      </c>
      <c r="AD391" s="33">
        <f t="shared" si="131"/>
        <v>1.1232772928674064E-5</v>
      </c>
      <c r="AE391" s="33">
        <f t="shared" si="132"/>
        <v>6.5479524170559305E-4</v>
      </c>
      <c r="AF391" s="33">
        <f t="shared" si="133"/>
        <v>1.1261523526740467E-4</v>
      </c>
      <c r="AG391" s="33">
        <f t="shared" si="134"/>
        <v>-8.0242129568322619E-5</v>
      </c>
      <c r="AH391" s="33">
        <f t="shared" si="135"/>
        <v>4.6022324666633628E-4</v>
      </c>
      <c r="AI391" s="33">
        <f t="shared" si="136"/>
        <v>5.7274257315617877E-5</v>
      </c>
      <c r="AJ391" s="33">
        <f t="shared" si="137"/>
        <v>2.4525859193383489E-4</v>
      </c>
      <c r="AK391" s="33">
        <f t="shared" si="138"/>
        <v>2.3128494714805033E-5</v>
      </c>
      <c r="AL391" s="33">
        <f t="shared" si="139"/>
        <v>1.6227530995845924E-4</v>
      </c>
      <c r="AM391" s="33">
        <f t="shared" si="140"/>
        <v>1.2652476588255316E-4</v>
      </c>
      <c r="AN391" s="33">
        <f t="shared" si="141"/>
        <v>8.1988957611761658E-4</v>
      </c>
      <c r="AO391" s="33">
        <f t="shared" si="142"/>
        <v>1.6656186347248184E-5</v>
      </c>
      <c r="AP391" s="33">
        <f t="shared" si="143"/>
        <v>1.8623381682833242E-5</v>
      </c>
      <c r="AQ391" s="33">
        <f t="shared" si="144"/>
        <v>6.577719746579079E-4</v>
      </c>
      <c r="AR391" s="33">
        <f t="shared" si="145"/>
        <v>4.3693967594503351E-5</v>
      </c>
      <c r="AS391" s="55">
        <f>$G$2*AS390+(1-$G$2)*W390*W390</f>
        <v>2.2274759390778639E-4</v>
      </c>
      <c r="AT391" s="105"/>
      <c r="AU391" s="7">
        <v>46076</v>
      </c>
      <c r="AV391" s="4">
        <f>CovMatrix!$M$4^2*Y391
+CovMatrix!$M$5^2*AE391
+CovMatrix!$M$6^2*AJ391
+CovMatrix!$M$7^2*AN391
+CovMatrix!$M$8^2*AQ391
+CovMatrix!$M$9^2*AS391
+2*CovMatrix!$M$4*CovMatrix!$M$5*Z391
+2*CovMatrix!$M$4*CovMatrix!$M$6*AA391
+2*CovMatrix!$M$4*CovMatrix!$M$7*AB391
+2*CovMatrix!$M$4*CovMatrix!$M$8*AC391
+2*CovMatrix!$M$4*CovMatrix!$M$9*AD391
+2*CovMatrix!$M$5*CovMatrix!$M$6*AF391
+2*CovMatrix!$M$5*CovMatrix!$M$7*AG391
+2*CovMatrix!$M$5*CovMatrix!$M$8*AH391
+2*CovMatrix!$M$5*CovMatrix!$M$9*AI391
+2*CovMatrix!$M$6*CovMatrix!$M$7*AK391
+2*CovMatrix!$M$6*CovMatrix!$M$8*AL391
+2*CovMatrix!$M$6*CovMatrix!$M$9*AM391
+2*CovMatrix!$M$7*CovMatrix!$M$8*AO391
+2*CovMatrix!$M$7*CovMatrix!$M$9*AP391
+2*CovMatrix!$M$8*CovMatrix!$M$9*AR391</f>
        <v>3.8059304947649731E-4</v>
      </c>
      <c r="AW391" s="17">
        <f t="shared" si="124"/>
        <v>1.9508794157417759E-2</v>
      </c>
      <c r="AX391" s="18">
        <f>Param_VaR!$B$7*EWMA!AW391*returns_pnl[[#This Row],[port_mv]]</f>
        <v>6564.4502583343128</v>
      </c>
      <c r="AY391" s="18">
        <f>returns_pnl[[#This Row],[daily_pnl_usd]]</f>
        <v>-2753.76</v>
      </c>
    </row>
    <row r="392" spans="1:51" x14ac:dyDescent="0.35">
      <c r="A392" s="7">
        <f>returns_pnl[[#This Row],[price_date]]</f>
        <v>46077</v>
      </c>
      <c r="B392" s="24">
        <f>returns_pnl[[#This Row],[portfolio_simple_return]]</f>
        <v>1.0007976999999999E-2</v>
      </c>
      <c r="C392" s="4">
        <f t="shared" si="125"/>
        <v>2.7131096918593743E-4</v>
      </c>
      <c r="D392" s="17">
        <f t="shared" si="122"/>
        <v>1.6471519941582118E-2</v>
      </c>
      <c r="E392" s="17">
        <f t="shared" si="123"/>
        <v>0.26147727288400463</v>
      </c>
      <c r="F392" s="25">
        <f>Rolling_Vol!D392</f>
        <v>0.24447172065817949</v>
      </c>
      <c r="Q392" s="7">
        <v>46077</v>
      </c>
      <c r="R392" s="25">
        <v>8.7690743000000002E-2</v>
      </c>
      <c r="S392" s="17">
        <v>-1.4681843E-2</v>
      </c>
      <c r="T392" s="17">
        <v>-2.365832E-3</v>
      </c>
      <c r="U392" s="17">
        <v>-1.5502192E-2</v>
      </c>
      <c r="V392" s="17">
        <v>7.7130740000000003E-3</v>
      </c>
      <c r="W392" s="17">
        <v>2.283701E-3</v>
      </c>
      <c r="X392" s="32"/>
      <c r="Y392" s="33">
        <f t="shared" si="126"/>
        <v>1.761493895826979E-3</v>
      </c>
      <c r="Z392" s="33">
        <f t="shared" si="127"/>
        <v>5.1478383030410259E-4</v>
      </c>
      <c r="AA392" s="33">
        <f t="shared" si="128"/>
        <v>9.7249881826609174E-5</v>
      </c>
      <c r="AB392" s="33">
        <f t="shared" si="129"/>
        <v>-3.5180806628482767E-4</v>
      </c>
      <c r="AC392" s="33">
        <f t="shared" si="130"/>
        <v>5.9609823867911606E-4</v>
      </c>
      <c r="AD392" s="33">
        <f t="shared" si="131"/>
        <v>5.8405614669068784E-5</v>
      </c>
      <c r="AE392" s="33">
        <f t="shared" si="132"/>
        <v>6.1840087202067926E-4</v>
      </c>
      <c r="AF392" s="33">
        <f t="shared" si="133"/>
        <v>1.3587552262799577E-4</v>
      </c>
      <c r="AG392" s="33">
        <f t="shared" si="134"/>
        <v>-9.5667636751097993E-5</v>
      </c>
      <c r="AH392" s="33">
        <f t="shared" si="135"/>
        <v>4.4146925718446383E-4</v>
      </c>
      <c r="AI392" s="33">
        <f t="shared" si="136"/>
        <v>7.2570687073520655E-5</v>
      </c>
      <c r="AJ392" s="33">
        <f t="shared" si="137"/>
        <v>5.419585631111E-4</v>
      </c>
      <c r="AK392" s="33">
        <f t="shared" si="138"/>
        <v>-1.8824082640146739E-4</v>
      </c>
      <c r="AL392" s="33">
        <f t="shared" si="139"/>
        <v>2.4445129096885808E-4</v>
      </c>
      <c r="AM392" s="33">
        <f t="shared" si="140"/>
        <v>3.1327886425345239E-4</v>
      </c>
      <c r="AN392" s="33">
        <f t="shared" si="141"/>
        <v>9.1228285675626548E-4</v>
      </c>
      <c r="AO392" s="33">
        <f t="shared" si="142"/>
        <v>-4.6318056358028486E-5</v>
      </c>
      <c r="AP392" s="33">
        <f t="shared" si="143"/>
        <v>-1.1353759713212736E-4</v>
      </c>
      <c r="AQ392" s="33">
        <f t="shared" si="144"/>
        <v>6.4543310470026468E-4</v>
      </c>
      <c r="AR392" s="33">
        <f t="shared" si="145"/>
        <v>9.8432317099622055E-5</v>
      </c>
      <c r="AS392" s="55">
        <f>$G$2*AS391+(1-$G$2)*W391*W391</f>
        <v>3.3066831256262389E-4</v>
      </c>
      <c r="AT392" s="105"/>
      <c r="AU392" s="7">
        <v>46077</v>
      </c>
      <c r="AV392" s="4">
        <f>CovMatrix!$M$4^2*Y392
+CovMatrix!$M$5^2*AE392
+CovMatrix!$M$6^2*AJ392
+CovMatrix!$M$7^2*AN392
+CovMatrix!$M$8^2*AQ392
+CovMatrix!$M$9^2*AS392
+2*CovMatrix!$M$4*CovMatrix!$M$5*Z392
+2*CovMatrix!$M$4*CovMatrix!$M$6*AA392
+2*CovMatrix!$M$4*CovMatrix!$M$7*AB392
+2*CovMatrix!$M$4*CovMatrix!$M$8*AC392
+2*CovMatrix!$M$4*CovMatrix!$M$9*AD392
+2*CovMatrix!$M$5*CovMatrix!$M$6*AF392
+2*CovMatrix!$M$5*CovMatrix!$M$7*AG392
+2*CovMatrix!$M$5*CovMatrix!$M$8*AH392
+2*CovMatrix!$M$5*CovMatrix!$M$9*AI392
+2*CovMatrix!$M$6*CovMatrix!$M$7*AK392
+2*CovMatrix!$M$6*CovMatrix!$M$8*AL392
+2*CovMatrix!$M$6*CovMatrix!$M$9*AM392
+2*CovMatrix!$M$7*CovMatrix!$M$8*AO392
+2*CovMatrix!$M$7*CovMatrix!$M$9*AP392
+2*CovMatrix!$M$8*CovMatrix!$M$9*AR392</f>
        <v>3.7689825971316349E-4</v>
      </c>
      <c r="AW392" s="17">
        <f t="shared" si="124"/>
        <v>1.9413867716484613E-2</v>
      </c>
      <c r="AX392" s="18">
        <f>Param_VaR!$B$7*EWMA!AW392*returns_pnl[[#This Row],[port_mv]]</f>
        <v>6597.8859683445116</v>
      </c>
      <c r="AY392" s="18">
        <f>returns_pnl[[#This Row],[daily_pnl_usd]]</f>
        <v>1447.57</v>
      </c>
    </row>
    <row r="393" spans="1:51" x14ac:dyDescent="0.35">
      <c r="A393" s="7">
        <f>returns_pnl[[#This Row],[price_date]]</f>
        <v>46078</v>
      </c>
      <c r="B393" s="24">
        <f>returns_pnl[[#This Row],[portfolio_simple_return]]</f>
        <v>1.0973297E-2</v>
      </c>
      <c r="C393" s="4">
        <f t="shared" si="125"/>
        <v>2.6104188725273292E-4</v>
      </c>
      <c r="D393" s="17">
        <f t="shared" si="122"/>
        <v>1.6156790747321476E-2</v>
      </c>
      <c r="E393" s="17">
        <f t="shared" si="123"/>
        <v>0.25648110181393224</v>
      </c>
      <c r="F393" s="25">
        <f>Rolling_Vol!D393</f>
        <v>0.24099663949778244</v>
      </c>
      <c r="Q393" s="7">
        <v>46078</v>
      </c>
      <c r="R393" s="25">
        <v>-1.3935652999999999E-2</v>
      </c>
      <c r="S393" s="17">
        <v>2.0953025E-2</v>
      </c>
      <c r="T393" s="17">
        <v>2.0625312E-2</v>
      </c>
      <c r="U393" s="17">
        <v>-1.2781270000000001E-2</v>
      </c>
      <c r="V393" s="17">
        <v>3.2274524999999998E-2</v>
      </c>
      <c r="W393" s="17">
        <v>1.8781328999999999E-2</v>
      </c>
      <c r="X393" s="32"/>
      <c r="Y393" s="33">
        <f t="shared" si="126"/>
        <v>2.1171842465508833E-3</v>
      </c>
      <c r="Z393" s="33">
        <f t="shared" si="127"/>
        <v>4.066490972090954E-4</v>
      </c>
      <c r="AA393" s="33">
        <f t="shared" si="128"/>
        <v>7.8967194963422053E-5</v>
      </c>
      <c r="AB393" s="33">
        <f t="shared" si="129"/>
        <v>-4.1226350638425745E-4</v>
      </c>
      <c r="AC393" s="33">
        <f t="shared" si="130"/>
        <v>6.0091425575080804E-4</v>
      </c>
      <c r="AD393" s="33">
        <f t="shared" si="131"/>
        <v>6.6916844037715243E-5</v>
      </c>
      <c r="AE393" s="33">
        <f t="shared" si="132"/>
        <v>5.942302105320374E-4</v>
      </c>
      <c r="AF393" s="33">
        <f t="shared" si="133"/>
        <v>1.2980707770961856E-4</v>
      </c>
      <c r="AG393" s="33">
        <f t="shared" si="134"/>
        <v>-7.6271533600040742E-5</v>
      </c>
      <c r="AH393" s="33">
        <f t="shared" si="135"/>
        <v>4.0818657326247308E-4</v>
      </c>
      <c r="AI393" s="33">
        <f t="shared" si="136"/>
        <v>6.620470947665282E-5</v>
      </c>
      <c r="AJ393" s="33">
        <f t="shared" si="137"/>
        <v>5.0977687898756739E-4</v>
      </c>
      <c r="AK393" s="33">
        <f t="shared" si="138"/>
        <v>-1.7474584190315469E-4</v>
      </c>
      <c r="AL393" s="33">
        <f t="shared" si="139"/>
        <v>2.2868934327347252E-4</v>
      </c>
      <c r="AM393" s="33">
        <f t="shared" si="140"/>
        <v>2.9415796122399132E-4</v>
      </c>
      <c r="AN393" s="33">
        <f t="shared" si="141"/>
        <v>8.7196496275918143E-4</v>
      </c>
      <c r="AO393" s="33">
        <f t="shared" si="142"/>
        <v>-5.0713146220039258E-5</v>
      </c>
      <c r="AP393" s="33">
        <f t="shared" si="143"/>
        <v>-1.0884948358655523E-4</v>
      </c>
      <c r="AQ393" s="33">
        <f t="shared" si="144"/>
        <v>6.1027660905001732E-4</v>
      </c>
      <c r="AR393" s="33">
        <f t="shared" si="145"/>
        <v>9.3583239362057168E-5</v>
      </c>
      <c r="AS393" s="55">
        <f>$G$2*AS392+(1-$G$2)*W392*W392</f>
        <v>3.1114113122431047E-4</v>
      </c>
      <c r="AT393" s="105"/>
      <c r="AU393" s="7">
        <v>46078</v>
      </c>
      <c r="AV393" s="4">
        <f>CovMatrix!$M$4^2*Y393
+CovMatrix!$M$5^2*AE393
+CovMatrix!$M$6^2*AJ393
+CovMatrix!$M$7^2*AN393
+CovMatrix!$M$8^2*AQ393
+CovMatrix!$M$9^2*AS393
+2*CovMatrix!$M$4*CovMatrix!$M$5*Z393
+2*CovMatrix!$M$4*CovMatrix!$M$6*AA393
+2*CovMatrix!$M$4*CovMatrix!$M$7*AB393
+2*CovMatrix!$M$4*CovMatrix!$M$8*AC393
+2*CovMatrix!$M$4*CovMatrix!$M$9*AD393
+2*CovMatrix!$M$5*CovMatrix!$M$6*AF393
+2*CovMatrix!$M$5*CovMatrix!$M$7*AG393
+2*CovMatrix!$M$5*CovMatrix!$M$8*AH393
+2*CovMatrix!$M$5*CovMatrix!$M$9*AI393
+2*CovMatrix!$M$6*CovMatrix!$M$7*AK393
+2*CovMatrix!$M$6*CovMatrix!$M$8*AL393
+2*CovMatrix!$M$6*CovMatrix!$M$9*AM393
+2*CovMatrix!$M$7*CovMatrix!$M$8*AO393
+2*CovMatrix!$M$7*CovMatrix!$M$9*AP393
+2*CovMatrix!$M$8*CovMatrix!$M$9*AR393</f>
        <v>3.8048147135460287E-4</v>
      </c>
      <c r="AW393" s="17">
        <f t="shared" si="124"/>
        <v>1.9505934259978496E-2</v>
      </c>
      <c r="AX393" s="18">
        <f>Param_VaR!$B$7*EWMA!AW393*returns_pnl[[#This Row],[port_mv]]</f>
        <v>6701.9190817687522</v>
      </c>
      <c r="AY393" s="18">
        <f>returns_pnl[[#This Row],[daily_pnl_usd]]</f>
        <v>1603.08</v>
      </c>
    </row>
    <row r="394" spans="1:51" x14ac:dyDescent="0.35">
      <c r="A394" s="7">
        <f>returns_pnl[[#This Row],[price_date]]</f>
        <v>46079</v>
      </c>
      <c r="B394" s="24">
        <f>returns_pnl[[#This Row],[portfolio_simple_return]]</f>
        <v>-1.2762956000000001E-2</v>
      </c>
      <c r="C394" s="4">
        <f t="shared" si="125"/>
        <v>2.5260416884058146E-4</v>
      </c>
      <c r="D394" s="17">
        <f t="shared" si="122"/>
        <v>1.5893526004023821E-2</v>
      </c>
      <c r="E394" s="17">
        <f t="shared" si="123"/>
        <v>0.25230190357551113</v>
      </c>
      <c r="F394" s="25">
        <f>Rolling_Vol!D394</f>
        <v>0.24153781581889772</v>
      </c>
      <c r="Q394" s="7">
        <v>46079</v>
      </c>
      <c r="R394" s="25">
        <v>-3.4051028999999997E-2</v>
      </c>
      <c r="S394" s="17">
        <v>-3.1928019000000002E-2</v>
      </c>
      <c r="T394" s="17">
        <v>2.5161270999999999E-2</v>
      </c>
      <c r="U394" s="17">
        <v>-6.6191690000000003E-3</v>
      </c>
      <c r="V394" s="17">
        <v>-2.0143352E-2</v>
      </c>
      <c r="W394" s="17">
        <v>1.1853414E-2</v>
      </c>
      <c r="X394" s="32"/>
      <c r="Y394" s="33">
        <f t="shared" si="126"/>
        <v>2.0018053372300149E-3</v>
      </c>
      <c r="Z394" s="33">
        <f t="shared" si="127"/>
        <v>3.6473050623453011E-4</v>
      </c>
      <c r="AA394" s="33">
        <f t="shared" si="128"/>
        <v>5.6983531802692547E-5</v>
      </c>
      <c r="AB394" s="33">
        <f t="shared" si="129"/>
        <v>-3.7684077538404335E-4</v>
      </c>
      <c r="AC394" s="33">
        <f t="shared" si="130"/>
        <v>5.3787340553737009E-4</v>
      </c>
      <c r="AD394" s="33">
        <f t="shared" si="131"/>
        <v>4.7198028366082098E-5</v>
      </c>
      <c r="AE394" s="33">
        <f t="shared" si="132"/>
        <v>5.849181532991527E-4</v>
      </c>
      <c r="AF394" s="33">
        <f t="shared" si="133"/>
        <v>1.4794841372516948E-4</v>
      </c>
      <c r="AG394" s="33">
        <f t="shared" si="134"/>
        <v>-8.7763617774543306E-5</v>
      </c>
      <c r="AH394" s="33">
        <f t="shared" si="135"/>
        <v>4.2427031461801217E-4</v>
      </c>
      <c r="AI394" s="33">
        <f t="shared" si="136"/>
        <v>8.5843966272267167E-5</v>
      </c>
      <c r="AJ394" s="33">
        <f t="shared" si="137"/>
        <v>5.0471447595415398E-4</v>
      </c>
      <c r="AK394" s="33">
        <f t="shared" si="138"/>
        <v>-1.8007815227933982E-4</v>
      </c>
      <c r="AL394" s="33">
        <f t="shared" si="139"/>
        <v>2.5490831154367219E-4</v>
      </c>
      <c r="AM394" s="33">
        <f t="shared" si="140"/>
        <v>2.9975072977453073E-4</v>
      </c>
      <c r="AN394" s="33">
        <f t="shared" si="141"/>
        <v>8.2944871676240452E-4</v>
      </c>
      <c r="AO394" s="33">
        <f t="shared" si="142"/>
        <v>-7.2420922535641928E-5</v>
      </c>
      <c r="AP394" s="33">
        <f t="shared" si="143"/>
        <v>-1.1672146878583172E-4</v>
      </c>
      <c r="AQ394" s="33">
        <f t="shared" si="144"/>
        <v>6.3615871034555381E-4</v>
      </c>
      <c r="AR394" s="33">
        <f t="shared" si="145"/>
        <v>1.2433775334095727E-4</v>
      </c>
      <c r="AS394" s="55">
        <f>$G$2*AS393+(1-$G$2)*W393*W393</f>
        <v>3.1363696249122632E-4</v>
      </c>
      <c r="AT394" s="105"/>
      <c r="AU394" s="7">
        <v>46079</v>
      </c>
      <c r="AV394" s="4">
        <f>CovMatrix!$M$4^2*Y394
+CovMatrix!$M$5^2*AE394
+CovMatrix!$M$6^2*AJ394
+CovMatrix!$M$7^2*AN394
+CovMatrix!$M$8^2*AQ394
+CovMatrix!$M$9^2*AS394
+2*CovMatrix!$M$4*CovMatrix!$M$5*Z394
+2*CovMatrix!$M$4*CovMatrix!$M$6*AA394
+2*CovMatrix!$M$4*CovMatrix!$M$7*AB394
+2*CovMatrix!$M$4*CovMatrix!$M$8*AC394
+2*CovMatrix!$M$4*CovMatrix!$M$9*AD394
+2*CovMatrix!$M$5*CovMatrix!$M$6*AF394
+2*CovMatrix!$M$5*CovMatrix!$M$7*AG394
+2*CovMatrix!$M$5*CovMatrix!$M$8*AH394
+2*CovMatrix!$M$5*CovMatrix!$M$9*AI394
+2*CovMatrix!$M$6*CovMatrix!$M$7*AK394
+2*CovMatrix!$M$6*CovMatrix!$M$8*AL394
+2*CovMatrix!$M$6*CovMatrix!$M$9*AM394
+2*CovMatrix!$M$7*CovMatrix!$M$8*AO394
+2*CovMatrix!$M$7*CovMatrix!$M$9*AP394
+2*CovMatrix!$M$8*CovMatrix!$M$9*AR394</f>
        <v>3.6402131274828394E-4</v>
      </c>
      <c r="AW394" s="17">
        <f t="shared" si="124"/>
        <v>1.90793425659346E-2</v>
      </c>
      <c r="AX394" s="18">
        <f>Param_VaR!$B$7*EWMA!AW394*returns_pnl[[#This Row],[port_mv]]</f>
        <v>6471.683536953884</v>
      </c>
      <c r="AY394" s="18">
        <f>returns_pnl[[#This Row],[daily_pnl_usd]]</f>
        <v>-1884.99</v>
      </c>
    </row>
    <row r="395" spans="1:51" x14ac:dyDescent="0.35">
      <c r="A395" s="7">
        <f>returns_pnl[[#This Row],[price_date]]</f>
        <v>46080</v>
      </c>
      <c r="B395" s="24">
        <f>returns_pnl[[#This Row],[portfolio_simple_return]]</f>
        <v>-6.8624150000000002E-3</v>
      </c>
      <c r="C395" s="4">
        <f t="shared" si="125"/>
        <v>2.4722150146162271E-4</v>
      </c>
      <c r="D395" s="17">
        <f t="shared" si="122"/>
        <v>1.5723278966603076E-2</v>
      </c>
      <c r="E395" s="17">
        <f t="shared" si="123"/>
        <v>0.24959931564074633</v>
      </c>
      <c r="F395" s="25">
        <f>Rolling_Vol!D395</f>
        <v>0.24066070727386393</v>
      </c>
      <c r="Q395" s="7">
        <v>46080</v>
      </c>
      <c r="R395" s="25">
        <v>-1.7036527999999999E-2</v>
      </c>
      <c r="S395" s="17">
        <v>-6.683245E-3</v>
      </c>
      <c r="T395" s="17">
        <v>-7.8790409000000006E-2</v>
      </c>
      <c r="U395" s="17">
        <v>2.9324279000000002E-2</v>
      </c>
      <c r="V395" s="17">
        <v>3.0268633999999999E-2</v>
      </c>
      <c r="W395" s="17">
        <v>1.0862014999999999E-2</v>
      </c>
      <c r="X395" s="32"/>
      <c r="Y395" s="33">
        <f t="shared" si="126"/>
        <v>1.9512653715537446E-3</v>
      </c>
      <c r="Z395" s="33">
        <f t="shared" si="127"/>
        <v>4.0807758991335137E-4</v>
      </c>
      <c r="AA395" s="33">
        <f t="shared" si="128"/>
        <v>2.1584897846594126E-6</v>
      </c>
      <c r="AB395" s="33">
        <f t="shared" si="129"/>
        <v>-3.4070695792650665E-4</v>
      </c>
      <c r="AC395" s="33">
        <f t="shared" si="130"/>
        <v>5.4675511299168036E-4</v>
      </c>
      <c r="AD395" s="33">
        <f t="shared" si="131"/>
        <v>2.0148890032336796E-5</v>
      </c>
      <c r="AE395" s="33">
        <f t="shared" si="132"/>
        <v>6.1098696793706524E-4</v>
      </c>
      <c r="AF395" s="33">
        <f t="shared" si="133"/>
        <v>9.0870536588530325E-5</v>
      </c>
      <c r="AG395" s="33">
        <f t="shared" si="134"/>
        <v>-6.981758349229803E-5</v>
      </c>
      <c r="AH395" s="33">
        <f t="shared" si="135"/>
        <v>4.3740233526371272E-4</v>
      </c>
      <c r="AI395" s="33">
        <f t="shared" si="136"/>
        <v>5.798596665151916E-5</v>
      </c>
      <c r="AJ395" s="33">
        <f t="shared" si="137"/>
        <v>5.1241698089703126E-4</v>
      </c>
      <c r="AK395" s="33">
        <f t="shared" si="138"/>
        <v>-1.7926626544280736E-4</v>
      </c>
      <c r="AL395" s="33">
        <f t="shared" si="139"/>
        <v>2.0920387253982829E-4</v>
      </c>
      <c r="AM395" s="33">
        <f t="shared" si="140"/>
        <v>2.9966050370381053E-4</v>
      </c>
      <c r="AN395" s="33">
        <f t="shared" si="141"/>
        <v>7.823105976516938E-4</v>
      </c>
      <c r="AO395" s="33">
        <f t="shared" si="142"/>
        <v>-6.0075732116634118E-5</v>
      </c>
      <c r="AP395" s="33">
        <f t="shared" si="143"/>
        <v>-1.1442576568825979E-4</v>
      </c>
      <c r="AQ395" s="33">
        <f t="shared" si="144"/>
        <v>6.2233446551257477E-4</v>
      </c>
      <c r="AR395" s="33">
        <f t="shared" si="145"/>
        <v>1.0255143870427613E-4</v>
      </c>
      <c r="AS395" s="55">
        <f>$G$2*AS394+(1-$G$2)*W394*W394</f>
        <v>3.0324895014907649E-4</v>
      </c>
      <c r="AT395" s="105"/>
      <c r="AU395" s="7">
        <v>46080</v>
      </c>
      <c r="AV395" s="4">
        <f>CovMatrix!$M$4^2*Y395
+CovMatrix!$M$5^2*AE395
+CovMatrix!$M$6^2*AJ395
+CovMatrix!$M$7^2*AN395
+CovMatrix!$M$8^2*AQ395
+CovMatrix!$M$9^2*AS395
+2*CovMatrix!$M$4*CovMatrix!$M$5*Z395
+2*CovMatrix!$M$4*CovMatrix!$M$6*AA395
+2*CovMatrix!$M$4*CovMatrix!$M$7*AB395
+2*CovMatrix!$M$4*CovMatrix!$M$8*AC395
+2*CovMatrix!$M$4*CovMatrix!$M$9*AD395
+2*CovMatrix!$M$5*CovMatrix!$M$6*AF395
+2*CovMatrix!$M$5*CovMatrix!$M$7*AG395
+2*CovMatrix!$M$5*CovMatrix!$M$8*AH395
+2*CovMatrix!$M$5*CovMatrix!$M$9*AI395
+2*CovMatrix!$M$6*CovMatrix!$M$7*AK395
+2*CovMatrix!$M$6*CovMatrix!$M$8*AL395
+2*CovMatrix!$M$6*CovMatrix!$M$9*AM395
+2*CovMatrix!$M$7*CovMatrix!$M$8*AO395
+2*CovMatrix!$M$7*CovMatrix!$M$9*AP395
+2*CovMatrix!$M$8*CovMatrix!$M$9*AR395</f>
        <v>3.5934946646222802E-4</v>
      </c>
      <c r="AW395" s="17">
        <f t="shared" si="124"/>
        <v>1.8956515145517331E-2</v>
      </c>
      <c r="AX395" s="18">
        <f>Param_VaR!$B$7*EWMA!AW395*returns_pnl[[#This Row],[port_mv]]</f>
        <v>6385.8951982298577</v>
      </c>
      <c r="AY395" s="18">
        <f>returns_pnl[[#This Row],[daily_pnl_usd]]</f>
        <v>-1000.59</v>
      </c>
    </row>
    <row r="396" spans="1:51" x14ac:dyDescent="0.35">
      <c r="A396" s="7">
        <f>returns_pnl[[#This Row],[price_date]]</f>
        <v>46083</v>
      </c>
      <c r="B396" s="24">
        <f>returns_pnl[[#This Row],[portfolio_simple_return]]</f>
        <v>-8.6841980000000006E-3</v>
      </c>
      <c r="C396" s="4">
        <f t="shared" si="125"/>
        <v>2.3521377575185884E-4</v>
      </c>
      <c r="D396" s="17">
        <f t="shared" si="122"/>
        <v>1.5336680727975621E-2</v>
      </c>
      <c r="E396" s="17">
        <f t="shared" si="123"/>
        <v>0.24346225886052325</v>
      </c>
      <c r="F396" s="25">
        <f>Rolling_Vol!D396</f>
        <v>0.24097322049303696</v>
      </c>
      <c r="Q396" s="7">
        <v>46083</v>
      </c>
      <c r="R396" s="25">
        <v>-7.9416609999999992E-3</v>
      </c>
      <c r="S396" s="17">
        <v>-2.284463E-3</v>
      </c>
      <c r="T396" s="17">
        <v>-4.7588220000000002E-3</v>
      </c>
      <c r="U396" s="17">
        <v>-3.233871E-2</v>
      </c>
      <c r="V396" s="17">
        <v>-1.0160361999999999E-2</v>
      </c>
      <c r="W396" s="17">
        <v>1.155744E-3</v>
      </c>
      <c r="X396" s="32"/>
      <c r="Y396" s="33">
        <f t="shared" si="126"/>
        <v>1.8516040464382068E-3</v>
      </c>
      <c r="Z396" s="33">
        <f t="shared" si="127"/>
        <v>3.9042449195295185E-4</v>
      </c>
      <c r="AA396" s="33">
        <f t="shared" si="128"/>
        <v>8.2567880941177032E-5</v>
      </c>
      <c r="AB396" s="33">
        <f t="shared" si="129"/>
        <v>-3.5023957446671499E-4</v>
      </c>
      <c r="AC396" s="33">
        <f t="shared" si="130"/>
        <v>4.830094603724143E-4</v>
      </c>
      <c r="AD396" s="33">
        <f t="shared" si="131"/>
        <v>7.8368952693613807E-6</v>
      </c>
      <c r="AE396" s="33">
        <f t="shared" si="132"/>
        <v>5.7700769568464285E-4</v>
      </c>
      <c r="AF396" s="33">
        <f t="shared" si="133"/>
        <v>1.1701284081305083E-4</v>
      </c>
      <c r="AG396" s="33">
        <f t="shared" si="134"/>
        <v>-7.7387408943081461E-5</v>
      </c>
      <c r="AH396" s="33">
        <f t="shared" si="135"/>
        <v>3.990206333376501E-4</v>
      </c>
      <c r="AI396" s="33">
        <f t="shared" si="136"/>
        <v>5.0151198206107507E-5</v>
      </c>
      <c r="AJ396" s="33">
        <f t="shared" si="137"/>
        <v>8.5414767506644662E-4</v>
      </c>
      <c r="AK396" s="33">
        <f t="shared" si="138"/>
        <v>-3.0713860567864573E-4</v>
      </c>
      <c r="AL396" s="33">
        <f t="shared" si="139"/>
        <v>5.3558957023560082E-5</v>
      </c>
      <c r="AM396" s="33">
        <f t="shared" si="140"/>
        <v>2.3033151721673376E-4</v>
      </c>
      <c r="AN396" s="33">
        <f t="shared" si="141"/>
        <v>7.8696676212478261E-4</v>
      </c>
      <c r="AO396" s="33">
        <f t="shared" si="142"/>
        <v>-3.2148360877428558E-6</v>
      </c>
      <c r="AP396" s="33">
        <f t="shared" si="143"/>
        <v>-8.8448974245233076E-5</v>
      </c>
      <c r="AQ396" s="33">
        <f t="shared" si="144"/>
        <v>6.3996580983537762E-4</v>
      </c>
      <c r="AR396" s="33">
        <f t="shared" si="145"/>
        <v>1.1612505377427017E-4</v>
      </c>
      <c r="AS396" s="55">
        <f>$G$2*AS395+(1-$G$2)*W395*W395</f>
        <v>2.921330153317454E-4</v>
      </c>
      <c r="AT396" s="105"/>
      <c r="AU396" s="7">
        <v>46083</v>
      </c>
      <c r="AV396" s="4">
        <f>CovMatrix!$M$4^2*Y396
+CovMatrix!$M$5^2*AE396
+CovMatrix!$M$6^2*AJ396
+CovMatrix!$M$7^2*AN396
+CovMatrix!$M$8^2*AQ396
+CovMatrix!$M$9^2*AS396
+2*CovMatrix!$M$4*CovMatrix!$M$5*Z396
+2*CovMatrix!$M$4*CovMatrix!$M$6*AA396
+2*CovMatrix!$M$4*CovMatrix!$M$7*AB396
+2*CovMatrix!$M$4*CovMatrix!$M$8*AC396
+2*CovMatrix!$M$4*CovMatrix!$M$9*AD396
+2*CovMatrix!$M$5*CovMatrix!$M$6*AF396
+2*CovMatrix!$M$5*CovMatrix!$M$7*AG396
+2*CovMatrix!$M$5*CovMatrix!$M$8*AH396
+2*CovMatrix!$M$5*CovMatrix!$M$9*AI396
+2*CovMatrix!$M$6*CovMatrix!$M$7*AK396
+2*CovMatrix!$M$6*CovMatrix!$M$8*AL396
+2*CovMatrix!$M$6*CovMatrix!$M$9*AM396
+2*CovMatrix!$M$7*CovMatrix!$M$8*AO396
+2*CovMatrix!$M$7*CovMatrix!$M$9*AP396
+2*CovMatrix!$M$8*CovMatrix!$M$9*AR396</f>
        <v>3.3833146507809196E-4</v>
      </c>
      <c r="AW396" s="17">
        <f t="shared" si="124"/>
        <v>1.8393788763549829E-2</v>
      </c>
      <c r="AX396" s="18">
        <f>Param_VaR!$B$7*EWMA!AW396*returns_pnl[[#This Row],[port_mv]]</f>
        <v>6142.5189975135227</v>
      </c>
      <c r="AY396" s="18">
        <f>returns_pnl[[#This Row],[daily_pnl_usd]]</f>
        <v>-1257.53</v>
      </c>
    </row>
    <row r="397" spans="1:51" x14ac:dyDescent="0.35">
      <c r="A397" s="7">
        <f>returns_pnl[[#This Row],[price_date]]</f>
        <v>46084</v>
      </c>
      <c r="B397" s="24">
        <f>returns_pnl[[#This Row],[portfolio_simple_return]]</f>
        <v>-1.7917695000000001E-2</v>
      </c>
      <c r="C397" s="4">
        <f t="shared" si="125"/>
        <v>2.2562586690093957E-4</v>
      </c>
      <c r="D397" s="17">
        <f t="shared" si="122"/>
        <v>1.5020847742419186E-2</v>
      </c>
      <c r="E397" s="17">
        <f t="shared" si="123"/>
        <v>0.23844856564684294</v>
      </c>
      <c r="F397" s="25">
        <f>Rolling_Vol!D397</f>
        <v>0.24072333794213699</v>
      </c>
      <c r="Q397" s="7">
        <v>46084</v>
      </c>
      <c r="R397" s="25">
        <v>-3.8616454000000001E-2</v>
      </c>
      <c r="S397" s="17">
        <v>-1.5620099E-2</v>
      </c>
      <c r="T397" s="17">
        <v>1.2685820000000001E-3</v>
      </c>
      <c r="U397" s="17">
        <v>-1.0059235999999999E-2</v>
      </c>
      <c r="V397" s="17">
        <v>-4.1429632000000001E-2</v>
      </c>
      <c r="W397" s="17">
        <v>9.9840900000000002E-4</v>
      </c>
      <c r="X397" s="32"/>
      <c r="Y397" s="33">
        <f t="shared" si="126"/>
        <v>1.7442920024182493E-3</v>
      </c>
      <c r="Z397" s="33">
        <f t="shared" si="127"/>
        <v>3.6808756827855731E-4</v>
      </c>
      <c r="AA397" s="33">
        <f t="shared" si="128"/>
        <v>7.9881385149706917E-5</v>
      </c>
      <c r="AB397" s="33">
        <f t="shared" si="129"/>
        <v>-3.1381581567887346E-4</v>
      </c>
      <c r="AC397" s="33">
        <f t="shared" si="130"/>
        <v>4.5887030178854636E-4</v>
      </c>
      <c r="AD397" s="33">
        <f t="shared" si="131"/>
        <v>6.815969930152657E-6</v>
      </c>
      <c r="AE397" s="33">
        <f t="shared" si="132"/>
        <v>5.4270036021546641E-4</v>
      </c>
      <c r="AF397" s="33">
        <f t="shared" si="133"/>
        <v>1.1064435153122293E-4</v>
      </c>
      <c r="AG397" s="33">
        <f t="shared" si="134"/>
        <v>-6.8311569218732767E-5</v>
      </c>
      <c r="AH397" s="33">
        <f t="shared" si="135"/>
        <v>3.7647205360072746E-4</v>
      </c>
      <c r="AI397" s="33">
        <f t="shared" si="136"/>
        <v>4.698371104941273E-5</v>
      </c>
      <c r="AJ397" s="33">
        <f t="shared" si="137"/>
        <v>8.0425759777212082E-4</v>
      </c>
      <c r="AK397" s="33">
        <f t="shared" si="138"/>
        <v>-2.7947663946194972E-4</v>
      </c>
      <c r="AL397" s="33">
        <f t="shared" si="139"/>
        <v>5.3246500854960314E-5</v>
      </c>
      <c r="AM397" s="33">
        <f t="shared" si="140"/>
        <v>2.1618162738531565E-4</v>
      </c>
      <c r="AN397" s="33">
        <f t="shared" si="141"/>
        <v>8.0249628626514167E-4</v>
      </c>
      <c r="AO397" s="33">
        <f t="shared" si="142"/>
        <v>1.6692434090302931E-5</v>
      </c>
      <c r="AP397" s="33">
        <f t="shared" si="143"/>
        <v>-8.5384551993533491E-5</v>
      </c>
      <c r="AQ397" s="33">
        <f t="shared" si="144"/>
        <v>6.0776183860351753E-4</v>
      </c>
      <c r="AR397" s="33">
        <f t="shared" si="145"/>
        <v>1.0845298390265427E-4</v>
      </c>
      <c r="AS397" s="55">
        <f>$G$2*AS396+(1-$G$2)*W396*W396</f>
        <v>2.746851790634528E-4</v>
      </c>
      <c r="AT397" s="105"/>
      <c r="AU397" s="7">
        <v>46084</v>
      </c>
      <c r="AV397" s="4">
        <f>CovMatrix!$M$4^2*Y397
+CovMatrix!$M$5^2*AE397
+CovMatrix!$M$6^2*AJ397
+CovMatrix!$M$7^2*AN397
+CovMatrix!$M$8^2*AQ397
+CovMatrix!$M$9^2*AS397
+2*CovMatrix!$M$4*CovMatrix!$M$5*Z397
+2*CovMatrix!$M$4*CovMatrix!$M$6*AA397
+2*CovMatrix!$M$4*CovMatrix!$M$7*AB397
+2*CovMatrix!$M$4*CovMatrix!$M$8*AC397
+2*CovMatrix!$M$4*CovMatrix!$M$9*AD397
+2*CovMatrix!$M$5*CovMatrix!$M$6*AF397
+2*CovMatrix!$M$5*CovMatrix!$M$7*AG397
+2*CovMatrix!$M$5*CovMatrix!$M$8*AH397
+2*CovMatrix!$M$5*CovMatrix!$M$9*AI397
+2*CovMatrix!$M$6*CovMatrix!$M$7*AK397
+2*CovMatrix!$M$6*CovMatrix!$M$8*AL397
+2*CovMatrix!$M$6*CovMatrix!$M$9*AM397
+2*CovMatrix!$M$7*CovMatrix!$M$8*AO397
+2*CovMatrix!$M$7*CovMatrix!$M$9*AP397
+2*CovMatrix!$M$8*CovMatrix!$M$9*AR397</f>
        <v>3.2244054392451427E-4</v>
      </c>
      <c r="AW397" s="17">
        <f t="shared" si="124"/>
        <v>1.7956629525735453E-2</v>
      </c>
      <c r="AX397" s="18">
        <f>Param_VaR!$B$7*EWMA!AW397*returns_pnl[[#This Row],[port_mv]]</f>
        <v>5889.0877081846602</v>
      </c>
      <c r="AY397" s="18">
        <f>returns_pnl[[#This Row],[daily_pnl_usd]]</f>
        <v>-2572.0700000000002</v>
      </c>
    </row>
    <row r="398" spans="1:51" x14ac:dyDescent="0.35">
      <c r="A398" s="7">
        <f>returns_pnl[[#This Row],[price_date]]</f>
        <v>46085</v>
      </c>
      <c r="B398" s="24">
        <f>returns_pnl[[#This Row],[portfolio_simple_return]]</f>
        <v>1.4842554000000001E-2</v>
      </c>
      <c r="C398" s="4">
        <f t="shared" si="125"/>
        <v>2.3135094253366468E-4</v>
      </c>
      <c r="D398" s="17">
        <f t="shared" si="122"/>
        <v>1.5210224933697223E-2</v>
      </c>
      <c r="E398" s="17">
        <f t="shared" si="123"/>
        <v>0.24145483535950055</v>
      </c>
      <c r="F398" s="25">
        <f>Rolling_Vol!D398</f>
        <v>0.24311204032147993</v>
      </c>
      <c r="Q398" s="7">
        <v>46085</v>
      </c>
      <c r="R398" s="25">
        <v>5.8235139999999998E-2</v>
      </c>
      <c r="S398" s="17">
        <v>1.1757584E-2</v>
      </c>
      <c r="T398" s="17">
        <v>1.1012930000000001E-2</v>
      </c>
      <c r="U398" s="17">
        <v>-4.1280900000000001E-3</v>
      </c>
      <c r="V398" s="17">
        <v>7.4829049999999998E-3</v>
      </c>
      <c r="W398" s="17">
        <v>-1.1220900000000001E-3</v>
      </c>
      <c r="X398" s="32"/>
      <c r="Y398" s="33">
        <f t="shared" si="126"/>
        <v>1.7291083134452013E-3</v>
      </c>
      <c r="Z398" s="33">
        <f t="shared" si="127"/>
        <v>3.8219388425238059E-4</v>
      </c>
      <c r="AA398" s="33">
        <f t="shared" si="128"/>
        <v>7.2149213733830822E-5</v>
      </c>
      <c r="AB398" s="33">
        <f t="shared" si="129"/>
        <v>-2.7167974528199236E-4</v>
      </c>
      <c r="AC398" s="33">
        <f t="shared" si="130"/>
        <v>5.2733001238312936E-4</v>
      </c>
      <c r="AD398" s="33">
        <f t="shared" si="131"/>
        <v>4.093710821042336E-6</v>
      </c>
      <c r="AE398" s="33">
        <f t="shared" si="132"/>
        <v>5.2477758816872643E-4</v>
      </c>
      <c r="AF398" s="33">
        <f t="shared" si="133"/>
        <v>1.0281676785357247E-4</v>
      </c>
      <c r="AG398" s="33">
        <f t="shared" si="134"/>
        <v>-5.4785299334546955E-5</v>
      </c>
      <c r="AH398" s="33">
        <f t="shared" si="135"/>
        <v>3.9271182758709793E-4</v>
      </c>
      <c r="AI398" s="33">
        <f t="shared" si="136"/>
        <v>4.3228973541098499E-5</v>
      </c>
      <c r="AJ398" s="33">
        <f t="shared" si="137"/>
        <v>7.5609869992323696E-4</v>
      </c>
      <c r="AK398" s="33">
        <f t="shared" si="138"/>
        <v>-2.6347369903763384E-4</v>
      </c>
      <c r="AL398" s="33">
        <f t="shared" si="139"/>
        <v>4.6898297678353251E-5</v>
      </c>
      <c r="AM398" s="33">
        <f t="shared" si="140"/>
        <v>2.03286723563359E-4</v>
      </c>
      <c r="AN398" s="33">
        <f t="shared" si="141"/>
        <v>7.6041780282345495E-4</v>
      </c>
      <c r="AO398" s="33">
        <f t="shared" si="142"/>
        <v>4.0695914785753891E-5</v>
      </c>
      <c r="AP398" s="33">
        <f t="shared" si="143"/>
        <v>-8.0864072779252924E-5</v>
      </c>
      <c r="AQ398" s="33">
        <f t="shared" si="144"/>
        <v>6.7428099274663195E-4</v>
      </c>
      <c r="AR398" s="33">
        <f t="shared" si="145"/>
        <v>9.9463981821165716E-5</v>
      </c>
      <c r="AS398" s="55">
        <f>$G$2*AS397+(1-$G$2)*W397*W397</f>
        <v>2.582638775515225E-4</v>
      </c>
      <c r="AT398" s="105"/>
      <c r="AU398" s="7">
        <v>46085</v>
      </c>
      <c r="AV398" s="4">
        <f>CovMatrix!$M$4^2*Y398
+CovMatrix!$M$5^2*AE398
+CovMatrix!$M$6^2*AJ398
+CovMatrix!$M$7^2*AN398
+CovMatrix!$M$8^2*AQ398
+CovMatrix!$M$9^2*AS398
+2*CovMatrix!$M$4*CovMatrix!$M$5*Z398
+2*CovMatrix!$M$4*CovMatrix!$M$6*AA398
+2*CovMatrix!$M$4*CovMatrix!$M$7*AB398
+2*CovMatrix!$M$4*CovMatrix!$M$8*AC398
+2*CovMatrix!$M$4*CovMatrix!$M$9*AD398
+2*CovMatrix!$M$5*CovMatrix!$M$6*AF398
+2*CovMatrix!$M$5*CovMatrix!$M$7*AG398
+2*CovMatrix!$M$5*CovMatrix!$M$8*AH398
+2*CovMatrix!$M$5*CovMatrix!$M$9*AI398
+2*CovMatrix!$M$6*CovMatrix!$M$7*AK398
+2*CovMatrix!$M$6*CovMatrix!$M$8*AL398
+2*CovMatrix!$M$6*CovMatrix!$M$9*AM398
+2*CovMatrix!$M$7*CovMatrix!$M$8*AO398
+2*CovMatrix!$M$7*CovMatrix!$M$9*AP398
+2*CovMatrix!$M$8*CovMatrix!$M$9*AR398</f>
        <v>3.3643475247369E-4</v>
      </c>
      <c r="AW398" s="17">
        <f t="shared" si="124"/>
        <v>1.8342157792192552E-2</v>
      </c>
      <c r="AX398" s="18">
        <f>Param_VaR!$B$7*EWMA!AW398*returns_pnl[[#This Row],[port_mv]]</f>
        <v>6104.812004459056</v>
      </c>
      <c r="AY398" s="18">
        <f>returns_pnl[[#This Row],[daily_pnl_usd]]</f>
        <v>2092.46</v>
      </c>
    </row>
    <row r="399" spans="1:51" x14ac:dyDescent="0.35">
      <c r="A399" s="7">
        <f>returns_pnl[[#This Row],[price_date]]</f>
        <v>46086</v>
      </c>
      <c r="B399" s="24">
        <f>returns_pnl[[#This Row],[portfolio_simple_return]]</f>
        <v>2.7504100000000001E-4</v>
      </c>
      <c r="C399" s="4">
        <f t="shared" si="125"/>
        <v>2.3068797053621976E-4</v>
      </c>
      <c r="D399" s="17">
        <f t="shared" si="122"/>
        <v>1.5188415669062384E-2</v>
      </c>
      <c r="E399" s="17">
        <f t="shared" si="123"/>
        <v>0.24110862401649466</v>
      </c>
      <c r="F399" s="25">
        <f>Rolling_Vol!D399</f>
        <v>0.24190324329284729</v>
      </c>
      <c r="Q399" s="7">
        <v>46086</v>
      </c>
      <c r="R399" s="25">
        <v>-1.2965803999999999E-2</v>
      </c>
      <c r="S399" s="17">
        <v>4.7995465000000001E-2</v>
      </c>
      <c r="T399" s="17">
        <v>-1.2853056999999999E-2</v>
      </c>
      <c r="U399" s="17">
        <v>-2.0237750999999998E-2</v>
      </c>
      <c r="V399" s="17">
        <v>-3.0861825999999998E-2</v>
      </c>
      <c r="W399" s="17">
        <v>-2.0906789999999998E-3</v>
      </c>
      <c r="X399" s="32"/>
      <c r="Y399" s="33">
        <f t="shared" si="126"/>
        <v>1.8288417064876653E-3</v>
      </c>
      <c r="Z399" s="33">
        <f t="shared" si="127"/>
        <v>4.0034452421534335E-4</v>
      </c>
      <c r="AA399" s="33">
        <f t="shared" si="128"/>
        <v>1.0630063213141301E-4</v>
      </c>
      <c r="AB399" s="33">
        <f t="shared" si="129"/>
        <v>-2.6980295451002883E-4</v>
      </c>
      <c r="AC399" s="33">
        <f t="shared" si="130"/>
        <v>5.2183629285704354E-4</v>
      </c>
      <c r="AD399" s="33">
        <f t="shared" si="131"/>
        <v>-7.2615922776208183E-8</v>
      </c>
      <c r="AE399" s="33">
        <f t="shared" si="132"/>
        <v>5.0158537976962615E-4</v>
      </c>
      <c r="AF399" s="33">
        <f t="shared" si="133"/>
        <v>1.0441688875602532E-4</v>
      </c>
      <c r="AG399" s="33">
        <f t="shared" si="134"/>
        <v>-5.441036327054774E-5</v>
      </c>
      <c r="AH399" s="33">
        <f t="shared" si="135"/>
        <v>3.7442797097796327E-4</v>
      </c>
      <c r="AI399" s="33">
        <f t="shared" si="136"/>
        <v>3.9843651082798987E-5</v>
      </c>
      <c r="AJ399" s="33">
        <f t="shared" si="137"/>
        <v>7.1800985555893677E-4</v>
      </c>
      <c r="AK399" s="33">
        <f t="shared" si="138"/>
        <v>-2.5039301906759777E-4</v>
      </c>
      <c r="AL399" s="33">
        <f t="shared" si="139"/>
        <v>4.9028922355351058E-5</v>
      </c>
      <c r="AM399" s="33">
        <f t="shared" si="140"/>
        <v>1.9034807023213547E-4</v>
      </c>
      <c r="AN399" s="33">
        <f t="shared" si="141"/>
        <v>7.1581520227693356E-4</v>
      </c>
      <c r="AO399" s="33">
        <f t="shared" si="142"/>
        <v>3.6400753580521651E-5</v>
      </c>
      <c r="AP399" s="33">
        <f t="shared" si="143"/>
        <v>-7.5734303102011741E-5</v>
      </c>
      <c r="AQ399" s="33">
        <f t="shared" si="144"/>
        <v>6.3718376521617551E-4</v>
      </c>
      <c r="AR399" s="33">
        <f t="shared" si="145"/>
        <v>9.2992353339608759E-5</v>
      </c>
      <c r="AS399" s="55">
        <f>$G$2*AS398+(1-$G$2)*W398*W398</f>
        <v>2.4284359005651715E-4</v>
      </c>
      <c r="AT399" s="105"/>
      <c r="AU399" s="7">
        <v>46086</v>
      </c>
      <c r="AV399" s="4">
        <f>CovMatrix!$M$4^2*Y399
+CovMatrix!$M$5^2*AE399
+CovMatrix!$M$6^2*AJ399
+CovMatrix!$M$7^2*AN399
+CovMatrix!$M$8^2*AQ399
+CovMatrix!$M$9^2*AS399
+2*CovMatrix!$M$4*CovMatrix!$M$5*Z399
+2*CovMatrix!$M$4*CovMatrix!$M$6*AA399
+2*CovMatrix!$M$4*CovMatrix!$M$7*AB399
+2*CovMatrix!$M$4*CovMatrix!$M$8*AC399
+2*CovMatrix!$M$4*CovMatrix!$M$9*AD399
+2*CovMatrix!$M$5*CovMatrix!$M$6*AF399
+2*CovMatrix!$M$5*CovMatrix!$M$7*AG399
+2*CovMatrix!$M$5*CovMatrix!$M$8*AH399
+2*CovMatrix!$M$5*CovMatrix!$M$9*AI399
+2*CovMatrix!$M$6*CovMatrix!$M$7*AK399
+2*CovMatrix!$M$6*CovMatrix!$M$8*AL399
+2*CovMatrix!$M$6*CovMatrix!$M$9*AM399
+2*CovMatrix!$M$7*CovMatrix!$M$8*AO399
+2*CovMatrix!$M$7*CovMatrix!$M$9*AP399
+2*CovMatrix!$M$8*CovMatrix!$M$9*AR399</f>
        <v>3.4098355713163027E-4</v>
      </c>
      <c r="AW399" s="17">
        <f t="shared" si="124"/>
        <v>1.8465740091629965E-2</v>
      </c>
      <c r="AX399" s="18">
        <f>Param_VaR!$B$7*EWMA!AW399*returns_pnl[[#This Row],[port_mv]]</f>
        <v>6147.634231643633</v>
      </c>
      <c r="AY399" s="18">
        <f>returns_pnl[[#This Row],[daily_pnl_usd]]</f>
        <v>39.35</v>
      </c>
    </row>
    <row r="400" spans="1:51" x14ac:dyDescent="0.35">
      <c r="A400" s="7">
        <f>returns_pnl[[#This Row],[price_date]]</f>
        <v>46087</v>
      </c>
      <c r="B400" s="24">
        <f>returns_pnl[[#This Row],[portfolio_simple_return]]</f>
        <v>1.4641158E-2</v>
      </c>
      <c r="C400" s="4">
        <f t="shared" si="125"/>
        <v>2.1685123115714741E-4</v>
      </c>
      <c r="D400" s="17">
        <f t="shared" si="122"/>
        <v>1.4725869453351385E-2</v>
      </c>
      <c r="E400" s="17">
        <f t="shared" si="123"/>
        <v>0.23376593047662261</v>
      </c>
      <c r="F400" s="25">
        <f>Rolling_Vol!D400</f>
        <v>0.24401256923879766</v>
      </c>
      <c r="Q400" s="7">
        <v>46087</v>
      </c>
      <c r="R400" s="25">
        <v>-3.5196790999999998E-2</v>
      </c>
      <c r="S400" s="17">
        <v>-6.8816299999999997E-3</v>
      </c>
      <c r="T400" s="17">
        <v>-2.0214185999999999E-2</v>
      </c>
      <c r="U400" s="17">
        <v>7.1903669999999996E-3</v>
      </c>
      <c r="V400" s="17">
        <v>0.18353594100000001</v>
      </c>
      <c r="W400" s="17">
        <v>-7.6297689999999998E-3</v>
      </c>
      <c r="X400" s="32"/>
      <c r="Y400" s="33">
        <f t="shared" si="126"/>
        <v>1.7291979285003901E-3</v>
      </c>
      <c r="Z400" s="33">
        <f t="shared" si="127"/>
        <v>3.389858652376911E-4</v>
      </c>
      <c r="AA400" s="33">
        <f t="shared" si="128"/>
        <v>1.099216072752979E-4</v>
      </c>
      <c r="AB400" s="33">
        <f t="shared" si="129"/>
        <v>-2.3787085446741886E-4</v>
      </c>
      <c r="AC400" s="33">
        <f t="shared" si="130"/>
        <v>5.1453501850550723E-4</v>
      </c>
      <c r="AD400" s="33">
        <f t="shared" si="131"/>
        <v>1.5581810810453256E-6</v>
      </c>
      <c r="AE400" s="33">
        <f t="shared" si="132"/>
        <v>6.0970413661742221E-4</v>
      </c>
      <c r="AF400" s="33">
        <f t="shared" si="133"/>
        <v>6.113856858747346E-5</v>
      </c>
      <c r="AG400" s="33">
        <f t="shared" si="134"/>
        <v>-1.0942495766226782E-4</v>
      </c>
      <c r="AH400" s="33">
        <f t="shared" si="135"/>
        <v>2.6308863134213994E-4</v>
      </c>
      <c r="AI400" s="33">
        <f t="shared" si="136"/>
        <v>3.1432445371586934E-5</v>
      </c>
      <c r="AJ400" s="33">
        <f t="shared" si="137"/>
        <v>6.8484132868011551E-4</v>
      </c>
      <c r="AK400" s="33">
        <f t="shared" si="138"/>
        <v>-2.1976241989425346E-4</v>
      </c>
      <c r="AL400" s="33">
        <f t="shared" si="139"/>
        <v>6.9887315536154934E-5</v>
      </c>
      <c r="AM400" s="33">
        <f t="shared" si="140"/>
        <v>1.805394829995495E-4</v>
      </c>
      <c r="AN400" s="33">
        <f t="shared" si="141"/>
        <v>6.974402840725976E-4</v>
      </c>
      <c r="AO400" s="33">
        <f t="shared" si="142"/>
        <v>7.169114536528993E-5</v>
      </c>
      <c r="AP400" s="33">
        <f t="shared" si="143"/>
        <v>-6.8651606454515299E-5</v>
      </c>
      <c r="AQ400" s="33">
        <f t="shared" si="144"/>
        <v>6.5609987754646154E-4</v>
      </c>
      <c r="AR400" s="33">
        <f t="shared" si="145"/>
        <v>9.1284142430423469E-5</v>
      </c>
      <c r="AS400" s="55">
        <f>$G$2*AS399+(1-$G$2)*W399*W399</f>
        <v>2.2853523097398856E-4</v>
      </c>
      <c r="AT400" s="105"/>
      <c r="AU400" s="7">
        <v>46087</v>
      </c>
      <c r="AV400" s="4">
        <f>CovMatrix!$M$4^2*Y400
+CovMatrix!$M$5^2*AE400
+CovMatrix!$M$6^2*AJ400
+CovMatrix!$M$7^2*AN400
+CovMatrix!$M$8^2*AQ400
+CovMatrix!$M$9^2*AS400
+2*CovMatrix!$M$4*CovMatrix!$M$5*Z400
+2*CovMatrix!$M$4*CovMatrix!$M$6*AA400
+2*CovMatrix!$M$4*CovMatrix!$M$7*AB400
+2*CovMatrix!$M$4*CovMatrix!$M$8*AC400
+2*CovMatrix!$M$4*CovMatrix!$M$9*AD400
+2*CovMatrix!$M$5*CovMatrix!$M$6*AF400
+2*CovMatrix!$M$5*CovMatrix!$M$7*AG400
+2*CovMatrix!$M$5*CovMatrix!$M$8*AH400
+2*CovMatrix!$M$5*CovMatrix!$M$9*AI400
+2*CovMatrix!$M$6*CovMatrix!$M$7*AK400
+2*CovMatrix!$M$6*CovMatrix!$M$8*AL400
+2*CovMatrix!$M$6*CovMatrix!$M$9*AM400
+2*CovMatrix!$M$7*CovMatrix!$M$8*AO400
+2*CovMatrix!$M$7*CovMatrix!$M$9*AP400
+2*CovMatrix!$M$8*CovMatrix!$M$9*AR400</f>
        <v>3.2173527296988744E-4</v>
      </c>
      <c r="AW400" s="17">
        <f t="shared" si="124"/>
        <v>1.7936980597912443E-2</v>
      </c>
      <c r="AX400" s="18">
        <f>Param_VaR!$B$7*EWMA!AW400*returns_pnl[[#This Row],[port_mv]]</f>
        <v>6059.0301716375443</v>
      </c>
      <c r="AY400" s="18">
        <f>returns_pnl[[#This Row],[daily_pnl_usd]]</f>
        <v>2095.2800000000002</v>
      </c>
    </row>
    <row r="401" spans="1:51" x14ac:dyDescent="0.35">
      <c r="A401" s="7">
        <f>returns_pnl[[#This Row],[price_date]]</f>
        <v>46090</v>
      </c>
      <c r="B401" s="24">
        <f>returns_pnl[[#This Row],[portfolio_simple_return]]</f>
        <v>3.0283013000000001E-2</v>
      </c>
      <c r="C401" s="4">
        <f t="shared" si="125"/>
        <v>2.1670196774257639E-4</v>
      </c>
      <c r="D401" s="17">
        <f t="shared" si="122"/>
        <v>1.4720800512967234E-2</v>
      </c>
      <c r="E401" s="17">
        <f t="shared" si="123"/>
        <v>0.23368546354262015</v>
      </c>
      <c r="F401" s="25">
        <f>Rolling_Vol!D401</f>
        <v>0.25267212372530262</v>
      </c>
      <c r="Q401" s="7">
        <v>46090</v>
      </c>
      <c r="R401" s="25">
        <v>5.3266122999999999E-2</v>
      </c>
      <c r="S401" s="17">
        <v>4.6205519E-2</v>
      </c>
      <c r="T401" s="17">
        <v>1.4551494999999999E-2</v>
      </c>
      <c r="U401" s="17">
        <v>1.8236346000000001E-2</v>
      </c>
      <c r="V401" s="17">
        <v>3.4386513E-2</v>
      </c>
      <c r="W401" s="17">
        <v>-4.3798839999999997E-3</v>
      </c>
      <c r="X401" s="32"/>
      <c r="Y401" s="33">
        <f t="shared" si="126"/>
        <v>1.6997748985922276E-3</v>
      </c>
      <c r="Z401" s="33">
        <f t="shared" si="127"/>
        <v>3.3317939089438946E-4</v>
      </c>
      <c r="AA401" s="33">
        <f t="shared" si="128"/>
        <v>1.4601477963140761E-4</v>
      </c>
      <c r="AB401" s="33">
        <f t="shared" si="129"/>
        <v>-2.3878327387011155E-4</v>
      </c>
      <c r="AC401" s="33">
        <f t="shared" si="130"/>
        <v>9.6070348013256525E-5</v>
      </c>
      <c r="AD401" s="33">
        <f t="shared" si="131"/>
        <v>1.7577293308459363E-5</v>
      </c>
      <c r="AE401" s="33">
        <f t="shared" si="132"/>
        <v>5.7596329830779088E-4</v>
      </c>
      <c r="AF401" s="33">
        <f t="shared" si="133"/>
        <v>6.581664740041585E-5</v>
      </c>
      <c r="AG401" s="33">
        <f t="shared" si="134"/>
        <v>-1.0582834691802435E-4</v>
      </c>
      <c r="AH401" s="33">
        <f t="shared" si="135"/>
        <v>1.7152172720178165E-4</v>
      </c>
      <c r="AI401" s="33">
        <f t="shared" si="136"/>
        <v>3.2696813483899918E-5</v>
      </c>
      <c r="AJ401" s="33">
        <f t="shared" si="137"/>
        <v>6.6826764789786432E-4</v>
      </c>
      <c r="AK401" s="33">
        <f t="shared" si="138"/>
        <v>-2.1529751965737397E-4</v>
      </c>
      <c r="AL401" s="33">
        <f t="shared" si="139"/>
        <v>-1.5690770233955611E-4</v>
      </c>
      <c r="AM401" s="33">
        <f t="shared" si="140"/>
        <v>1.7896088820175857E-4</v>
      </c>
      <c r="AN401" s="33">
        <f t="shared" si="141"/>
        <v>6.5869594968392302E-4</v>
      </c>
      <c r="AO401" s="33">
        <f t="shared" si="142"/>
        <v>1.4657112305219342E-4</v>
      </c>
      <c r="AP401" s="33">
        <f t="shared" si="143"/>
        <v>-6.7824160421357764E-5</v>
      </c>
      <c r="AQ401" s="33">
        <f t="shared" si="144"/>
        <v>2.6378603832190048E-3</v>
      </c>
      <c r="AR401" s="33">
        <f t="shared" si="145"/>
        <v>1.7868839029402337E-6</v>
      </c>
      <c r="AS401" s="55">
        <f>$G$2*AS400+(1-$G$2)*W400*W400</f>
        <v>2.1831591961515092E-4</v>
      </c>
      <c r="AT401" s="105"/>
      <c r="AU401" s="7">
        <v>46090</v>
      </c>
      <c r="AV401" s="4">
        <f>CovMatrix!$M$4^2*Y401
+CovMatrix!$M$5^2*AE401
+CovMatrix!$M$6^2*AJ401
+CovMatrix!$M$7^2*AN401
+CovMatrix!$M$8^2*AQ401
+CovMatrix!$M$9^2*AS401
+2*CovMatrix!$M$4*CovMatrix!$M$5*Z401
+2*CovMatrix!$M$4*CovMatrix!$M$6*AA401
+2*CovMatrix!$M$4*CovMatrix!$M$7*AB401
+2*CovMatrix!$M$4*CovMatrix!$M$8*AC401
+2*CovMatrix!$M$4*CovMatrix!$M$9*AD401
+2*CovMatrix!$M$5*CovMatrix!$M$6*AF401
+2*CovMatrix!$M$5*CovMatrix!$M$7*AG401
+2*CovMatrix!$M$5*CovMatrix!$M$8*AH401
+2*CovMatrix!$M$5*CovMatrix!$M$9*AI401
+2*CovMatrix!$M$6*CovMatrix!$M$7*AK401
+2*CovMatrix!$M$6*CovMatrix!$M$8*AL401
+2*CovMatrix!$M$6*CovMatrix!$M$9*AM401
+2*CovMatrix!$M$7*CovMatrix!$M$8*AO401
+2*CovMatrix!$M$7*CovMatrix!$M$9*AP401
+2*CovMatrix!$M$8*CovMatrix!$M$9*AR401</f>
        <v>3.4931128997596928E-4</v>
      </c>
      <c r="AW401" s="17">
        <f t="shared" si="124"/>
        <v>1.8689871320476482E-2</v>
      </c>
      <c r="AX401" s="18">
        <f>Param_VaR!$B$7*EWMA!AW401*returns_pnl[[#This Row],[port_mv]]</f>
        <v>6504.5405757074841</v>
      </c>
      <c r="AY401" s="18">
        <f>returns_pnl[[#This Row],[daily_pnl_usd]]</f>
        <v>4397.22</v>
      </c>
    </row>
    <row r="402" spans="1:51" x14ac:dyDescent="0.35">
      <c r="A402" s="7">
        <f>returns_pnl[[#This Row],[price_date]]</f>
        <v>46091</v>
      </c>
      <c r="B402" s="24">
        <f>returns_pnl[[#This Row],[portfolio_simple_return]]</f>
        <v>-3.372562E-3</v>
      </c>
      <c r="C402" s="4">
        <f t="shared" si="125"/>
        <v>2.5872350225951196E-4</v>
      </c>
      <c r="D402" s="17">
        <f t="shared" si="122"/>
        <v>1.6084884278710618E-2</v>
      </c>
      <c r="E402" s="17">
        <f t="shared" si="123"/>
        <v>0.25533962201232502</v>
      </c>
      <c r="F402" s="25">
        <f>Rolling_Vol!D402</f>
        <v>0.2500692115337031</v>
      </c>
      <c r="Q402" s="7">
        <v>46091</v>
      </c>
      <c r="R402" s="25">
        <v>2.7136370000000001E-3</v>
      </c>
      <c r="S402" s="17">
        <v>-9.1684739999999994E-3</v>
      </c>
      <c r="T402" s="17">
        <v>-7.3023769999999997E-3</v>
      </c>
      <c r="U402" s="17">
        <v>-6.9814259999999998E-3</v>
      </c>
      <c r="V402" s="17">
        <v>7.01565E-3</v>
      </c>
      <c r="W402" s="17">
        <v>-4.8738799999999997E-3</v>
      </c>
      <c r="X402" s="32"/>
      <c r="Y402" s="33">
        <f t="shared" si="126"/>
        <v>1.7680251962437616E-3</v>
      </c>
      <c r="Z402" s="33">
        <f t="shared" si="127"/>
        <v>4.6085995894069642E-4</v>
      </c>
      <c r="AA402" s="33">
        <f t="shared" si="128"/>
        <v>1.8375999620375629E-4</v>
      </c>
      <c r="AB402" s="33">
        <f t="shared" si="129"/>
        <v>-1.661735104915113E-4</v>
      </c>
      <c r="AC402" s="33">
        <f t="shared" si="130"/>
        <v>2.0020430099240716E-4</v>
      </c>
      <c r="AD402" s="33">
        <f t="shared" si="131"/>
        <v>2.5246893177678708E-6</v>
      </c>
      <c r="AE402" s="33">
        <f t="shared" si="132"/>
        <v>6.6950249957288511E-4</v>
      </c>
      <c r="AF402" s="33">
        <f t="shared" si="133"/>
        <v>1.0220921127844523E-4</v>
      </c>
      <c r="AG402" s="33">
        <f t="shared" si="134"/>
        <v>-4.8921456207328406E-5</v>
      </c>
      <c r="AH402" s="33">
        <f t="shared" si="135"/>
        <v>2.5656122435558965E-4</v>
      </c>
      <c r="AI402" s="33">
        <f t="shared" si="136"/>
        <v>1.8592515872078149E-5</v>
      </c>
      <c r="AJ402" s="33">
        <f t="shared" si="137"/>
        <v>6.4087634942809396E-4</v>
      </c>
      <c r="AK402" s="33">
        <f t="shared" si="138"/>
        <v>-1.8645770261969532E-4</v>
      </c>
      <c r="AL402" s="33">
        <f t="shared" si="139"/>
        <v>-1.174707298799666E-4</v>
      </c>
      <c r="AM402" s="33">
        <f t="shared" si="140"/>
        <v>1.6439920330205824E-4</v>
      </c>
      <c r="AN402" s="33">
        <f t="shared" si="141"/>
        <v>6.3912805162879064E-4</v>
      </c>
      <c r="AO402" s="33">
        <f t="shared" si="142"/>
        <v>1.7540191659715172E-4</v>
      </c>
      <c r="AP402" s="33">
        <f t="shared" si="143"/>
        <v>-6.8547095599908137E-5</v>
      </c>
      <c r="AQ402" s="33">
        <f t="shared" si="144"/>
        <v>2.5505346968038149E-3</v>
      </c>
      <c r="AR402" s="33">
        <f t="shared" si="145"/>
        <v>-7.3568654175057092E-6</v>
      </c>
      <c r="AS402" s="55">
        <f>$G$2*AS401+(1-$G$2)*W401*W401</f>
        <v>2.063679674694492E-4</v>
      </c>
      <c r="AT402" s="105"/>
      <c r="AU402" s="7">
        <v>46091</v>
      </c>
      <c r="AV402" s="4">
        <f>CovMatrix!$M$4^2*Y402
+CovMatrix!$M$5^2*AE402
+CovMatrix!$M$6^2*AJ402
+CovMatrix!$M$7^2*AN402
+CovMatrix!$M$8^2*AQ402
+CovMatrix!$M$9^2*AS402
+2*CovMatrix!$M$4*CovMatrix!$M$5*Z402
+2*CovMatrix!$M$4*CovMatrix!$M$6*AA402
+2*CovMatrix!$M$4*CovMatrix!$M$7*AB402
+2*CovMatrix!$M$4*CovMatrix!$M$8*AC402
+2*CovMatrix!$M$4*CovMatrix!$M$9*AD402
+2*CovMatrix!$M$5*CovMatrix!$M$6*AF402
+2*CovMatrix!$M$5*CovMatrix!$M$7*AG402
+2*CovMatrix!$M$5*CovMatrix!$M$8*AH402
+2*CovMatrix!$M$5*CovMatrix!$M$9*AI402
+2*CovMatrix!$M$6*CovMatrix!$M$7*AK402
+2*CovMatrix!$M$6*CovMatrix!$M$8*AL402
+2*CovMatrix!$M$6*CovMatrix!$M$9*AM402
+2*CovMatrix!$M$7*CovMatrix!$M$8*AO402
+2*CovMatrix!$M$7*CovMatrix!$M$9*AP402
+2*CovMatrix!$M$8*CovMatrix!$M$9*AR402</f>
        <v>3.9819637950031515E-4</v>
      </c>
      <c r="AW402" s="17">
        <f t="shared" si="124"/>
        <v>1.9954858543731028E-2</v>
      </c>
      <c r="AX402" s="18">
        <f>Param_VaR!$B$7*EWMA!AW402*returns_pnl[[#This Row],[port_mv]]</f>
        <v>6921.3658991239272</v>
      </c>
      <c r="AY402" s="18">
        <f>returns_pnl[[#This Row],[daily_pnl_usd]]</f>
        <v>-504.54</v>
      </c>
    </row>
    <row r="403" spans="1:51" x14ac:dyDescent="0.35">
      <c r="A403" s="7">
        <f>returns_pnl[[#This Row],[price_date]]</f>
        <v>46092</v>
      </c>
      <c r="B403" s="24">
        <f>returns_pnl[[#This Row],[portfolio_simple_return]]</f>
        <v>-5.7150769999999998E-3</v>
      </c>
      <c r="C403" s="4">
        <f t="shared" si="125"/>
        <v>2.4388254259057187E-4</v>
      </c>
      <c r="D403" s="17">
        <f t="shared" si="122"/>
        <v>1.5616739179181161E-2</v>
      </c>
      <c r="E403" s="17">
        <f t="shared" si="123"/>
        <v>0.24790804894723389</v>
      </c>
      <c r="F403" s="25">
        <f>Rolling_Vol!D403</f>
        <v>0.24995325272902105</v>
      </c>
      <c r="Q403" s="7">
        <v>46092</v>
      </c>
      <c r="R403" s="25">
        <v>7.8728530000000008E-3</v>
      </c>
      <c r="S403" s="17">
        <v>-2.9482169999999999E-3</v>
      </c>
      <c r="T403" s="17">
        <v>9.3682999999999995E-3</v>
      </c>
      <c r="U403" s="17">
        <v>-1.5079640000000001E-3</v>
      </c>
      <c r="V403" s="17">
        <v>-3.0653804999999999E-2</v>
      </c>
      <c r="W403" s="17">
        <v>-1.7396558999999999E-2</v>
      </c>
      <c r="X403" s="32"/>
      <c r="Y403" s="33">
        <f t="shared" si="126"/>
        <v>1.6623855140152019E-3</v>
      </c>
      <c r="Z403" s="33">
        <f t="shared" si="127"/>
        <v>4.3171556678745833E-4</v>
      </c>
      <c r="AA403" s="33">
        <f t="shared" si="128"/>
        <v>1.7154543640662197E-4</v>
      </c>
      <c r="AB403" s="33">
        <f t="shared" si="129"/>
        <v>-1.5733980321640234E-4</v>
      </c>
      <c r="AC403" s="33">
        <f t="shared" si="130"/>
        <v>1.8933431857800573E-4</v>
      </c>
      <c r="AD403" s="33">
        <f t="shared" si="131"/>
        <v>1.5796514926081977E-6</v>
      </c>
      <c r="AE403" s="33">
        <f t="shared" si="132"/>
        <v>6.3437600452783251E-4</v>
      </c>
      <c r="AF403" s="33">
        <f t="shared" si="133"/>
        <v>1.000937578215004E-4</v>
      </c>
      <c r="AG403" s="33">
        <f t="shared" si="134"/>
        <v>-4.2145627469053255E-5</v>
      </c>
      <c r="AH403" s="33">
        <f t="shared" si="135"/>
        <v>2.3730818261716825E-4</v>
      </c>
      <c r="AI403" s="33">
        <f t="shared" si="136"/>
        <v>2.0158127443300663E-5</v>
      </c>
      <c r="AJ403" s="33">
        <f t="shared" si="137"/>
        <v>6.0562325105341602E-4</v>
      </c>
      <c r="AK403" s="33">
        <f t="shared" si="138"/>
        <v>-1.7221138018353745E-4</v>
      </c>
      <c r="AL403" s="33">
        <f t="shared" si="139"/>
        <v>-1.134963413591716E-4</v>
      </c>
      <c r="AM403" s="33">
        <f t="shared" si="140"/>
        <v>1.5667070565670034E-4</v>
      </c>
      <c r="AN403" s="33">
        <f t="shared" si="141"/>
        <v>6.037047870706717E-4</v>
      </c>
      <c r="AO403" s="33">
        <f t="shared" si="142"/>
        <v>1.619390471223086E-4</v>
      </c>
      <c r="AP403" s="33">
        <f t="shared" si="143"/>
        <v>-6.239267191074084E-5</v>
      </c>
      <c r="AQ403" s="33">
        <f t="shared" si="144"/>
        <v>2.4004557756909357E-3</v>
      </c>
      <c r="AR403" s="33">
        <f t="shared" si="145"/>
        <v>-8.9670596657753678E-6</v>
      </c>
      <c r="AS403" s="55">
        <f>$G$2*AS402+(1-$G$2)*W402*W402</f>
        <v>1.9541117179654624E-4</v>
      </c>
      <c r="AT403" s="105"/>
      <c r="AU403" s="7">
        <v>46092</v>
      </c>
      <c r="AV403" s="4">
        <f>CovMatrix!$M$4^2*Y403
+CovMatrix!$M$5^2*AE403
+CovMatrix!$M$6^2*AJ403
+CovMatrix!$M$7^2*AN403
+CovMatrix!$M$8^2*AQ403
+CovMatrix!$M$9^2*AS403
+2*CovMatrix!$M$4*CovMatrix!$M$5*Z403
+2*CovMatrix!$M$4*CovMatrix!$M$6*AA403
+2*CovMatrix!$M$4*CovMatrix!$M$7*AB403
+2*CovMatrix!$M$4*CovMatrix!$M$8*AC403
+2*CovMatrix!$M$4*CovMatrix!$M$9*AD403
+2*CovMatrix!$M$5*CovMatrix!$M$6*AF403
+2*CovMatrix!$M$5*CovMatrix!$M$7*AG403
+2*CovMatrix!$M$5*CovMatrix!$M$8*AH403
+2*CovMatrix!$M$5*CovMatrix!$M$9*AI403
+2*CovMatrix!$M$6*CovMatrix!$M$7*AK403
+2*CovMatrix!$M$6*CovMatrix!$M$8*AL403
+2*CovMatrix!$M$6*CovMatrix!$M$9*AM403
+2*CovMatrix!$M$7*CovMatrix!$M$8*AO403
+2*CovMatrix!$M$7*CovMatrix!$M$9*AP403
+2*CovMatrix!$M$8*CovMatrix!$M$9*AR403</f>
        <v>3.7443746369488591E-4</v>
      </c>
      <c r="AW403" s="17">
        <f t="shared" si="124"/>
        <v>1.935038665491948E-2</v>
      </c>
      <c r="AX403" s="18">
        <f>Param_VaR!$B$7*EWMA!AW403*returns_pnl[[#This Row],[port_mv]]</f>
        <v>6673.3462170523953</v>
      </c>
      <c r="AY403" s="18">
        <f>returns_pnl[[#This Row],[daily_pnl_usd]]</f>
        <v>-852.1</v>
      </c>
    </row>
    <row r="404" spans="1:51" x14ac:dyDescent="0.35">
      <c r="A404" s="7">
        <f>returns_pnl[[#This Row],[price_date]]</f>
        <v>46093</v>
      </c>
      <c r="B404" s="24">
        <f>returns_pnl[[#This Row],[portfolio_simple_return]]</f>
        <v>-2.1173767E-2</v>
      </c>
      <c r="C404" s="4">
        <f t="shared" si="125"/>
        <v>2.312093163420933E-4</v>
      </c>
      <c r="D404" s="17">
        <f t="shared" si="122"/>
        <v>1.520556859647456E-2</v>
      </c>
      <c r="E404" s="17">
        <f t="shared" si="123"/>
        <v>0.24138091829763081</v>
      </c>
      <c r="F404" s="25">
        <f>Rolling_Vol!D404</f>
        <v>0.23610124029452056</v>
      </c>
      <c r="Q404" s="7">
        <v>46093</v>
      </c>
      <c r="R404" s="25">
        <v>-3.4614069999999997E-2</v>
      </c>
      <c r="S404" s="17">
        <v>-1.6394882999999999E-2</v>
      </c>
      <c r="T404" s="17">
        <v>-1.3399131E-2</v>
      </c>
      <c r="U404" s="17">
        <v>-2.2593615000000001E-2</v>
      </c>
      <c r="V404" s="17">
        <v>-3.0628041000000002E-2</v>
      </c>
      <c r="W404" s="17">
        <v>-7.9621959999999995E-3</v>
      </c>
      <c r="X404" s="32"/>
      <c r="Y404" s="33">
        <f t="shared" si="126"/>
        <v>1.5663612920358662E-3</v>
      </c>
      <c r="Z404" s="33">
        <f t="shared" si="127"/>
        <v>4.0441998003702472E-4</v>
      </c>
      <c r="AA404" s="33">
        <f t="shared" si="128"/>
        <v>1.6567802514781864E-4</v>
      </c>
      <c r="AB404" s="33">
        <f t="shared" si="129"/>
        <v>-1.4861173375749573E-4</v>
      </c>
      <c r="AC404" s="33">
        <f t="shared" si="130"/>
        <v>1.6349428542398548E-4</v>
      </c>
      <c r="AD404" s="33">
        <f t="shared" si="131"/>
        <v>-6.7327606997179222E-6</v>
      </c>
      <c r="AE404" s="33">
        <f t="shared" si="132"/>
        <v>5.9683496326490791E-4</v>
      </c>
      <c r="AF404" s="33">
        <f t="shared" si="133"/>
        <v>9.2430945472944369E-5</v>
      </c>
      <c r="AG404" s="33">
        <f t="shared" si="134"/>
        <v>-3.9350141514898779E-5</v>
      </c>
      <c r="AH404" s="33">
        <f t="shared" si="135"/>
        <v>2.2849213580107926E-4</v>
      </c>
      <c r="AI404" s="33">
        <f t="shared" si="136"/>
        <v>2.2025969655820807E-5</v>
      </c>
      <c r="AJ404" s="33">
        <f t="shared" si="137"/>
        <v>5.7455175868361102E-4</v>
      </c>
      <c r="AK404" s="33">
        <f t="shared" si="138"/>
        <v>-1.6272632092099719E-4</v>
      </c>
      <c r="AL404" s="33">
        <f t="shared" si="139"/>
        <v>-1.239170033605113E-4</v>
      </c>
      <c r="AM404" s="33">
        <f t="shared" si="140"/>
        <v>1.374918922965163E-4</v>
      </c>
      <c r="AN404" s="33">
        <f t="shared" si="141"/>
        <v>5.6761893717194919E-4</v>
      </c>
      <c r="AO404" s="33">
        <f t="shared" si="142"/>
        <v>1.549961943591513E-4</v>
      </c>
      <c r="AP404" s="33">
        <f t="shared" si="143"/>
        <v>-5.7075108514343824E-5</v>
      </c>
      <c r="AQ404" s="33">
        <f t="shared" si="144"/>
        <v>2.3128077748081608E-3</v>
      </c>
      <c r="AR404" s="33">
        <f t="shared" si="145"/>
        <v>2.3567207549590876E-5</v>
      </c>
      <c r="AS404" s="55">
        <f>$G$2*AS403+(1-$G$2)*W403*W403</f>
        <v>2.0184491739118232E-4</v>
      </c>
      <c r="AT404" s="105"/>
      <c r="AU404" s="7">
        <v>46093</v>
      </c>
      <c r="AV404" s="4">
        <f>CovMatrix!$M$4^2*Y404
+CovMatrix!$M$5^2*AE404
+CovMatrix!$M$6^2*AJ404
+CovMatrix!$M$7^2*AN404
+CovMatrix!$M$8^2*AQ404
+CovMatrix!$M$9^2*AS404
+2*CovMatrix!$M$4*CovMatrix!$M$5*Z404
+2*CovMatrix!$M$4*CovMatrix!$M$6*AA404
+2*CovMatrix!$M$4*CovMatrix!$M$7*AB404
+2*CovMatrix!$M$4*CovMatrix!$M$8*AC404
+2*CovMatrix!$M$4*CovMatrix!$M$9*AD404
+2*CovMatrix!$M$5*CovMatrix!$M$6*AF404
+2*CovMatrix!$M$5*CovMatrix!$M$7*AG404
+2*CovMatrix!$M$5*CovMatrix!$M$8*AH404
+2*CovMatrix!$M$5*CovMatrix!$M$9*AI404
+2*CovMatrix!$M$6*CovMatrix!$M$7*AK404
+2*CovMatrix!$M$6*CovMatrix!$M$8*AL404
+2*CovMatrix!$M$6*CovMatrix!$M$9*AM404
+2*CovMatrix!$M$7*CovMatrix!$M$8*AO404
+2*CovMatrix!$M$7*CovMatrix!$M$9*AP404
+2*CovMatrix!$M$8*CovMatrix!$M$9*AR404</f>
        <v>3.5435609740784775E-4</v>
      </c>
      <c r="AW404" s="17">
        <f t="shared" si="124"/>
        <v>1.8824348525456273E-2</v>
      </c>
      <c r="AX404" s="18">
        <f>Param_VaR!$B$7*EWMA!AW404*returns_pnl[[#This Row],[port_mv]]</f>
        <v>6354.4733793364903</v>
      </c>
      <c r="AY404" s="18">
        <f>returns_pnl[[#This Row],[daily_pnl_usd]]</f>
        <v>-3138.9</v>
      </c>
    </row>
    <row r="405" spans="1:51" x14ac:dyDescent="0.35">
      <c r="A405" s="7">
        <f>returns_pnl[[#This Row],[price_date]]</f>
        <v>46094</v>
      </c>
      <c r="B405" s="24">
        <f>returns_pnl[[#This Row],[portfolio_simple_return]]</f>
        <v>-1.3720052E-2</v>
      </c>
      <c r="C405" s="4">
        <f t="shared" si="125"/>
        <v>2.4423646189978507E-4</v>
      </c>
      <c r="D405" s="17">
        <f t="shared" si="122"/>
        <v>1.5628066479887556E-2</v>
      </c>
      <c r="E405" s="17">
        <f t="shared" si="123"/>
        <v>0.2480878642714025</v>
      </c>
      <c r="F405" s="25">
        <f>Rolling_Vol!D405</f>
        <v>0.23620754466528379</v>
      </c>
      <c r="Q405" s="7">
        <v>46094</v>
      </c>
      <c r="R405" s="25">
        <v>-2.1998584000000002E-2</v>
      </c>
      <c r="S405" s="17">
        <v>-4.1104860999999999E-2</v>
      </c>
      <c r="T405" s="17">
        <v>-6.3930569999999997E-3</v>
      </c>
      <c r="U405" s="17">
        <v>8.0122790000000006E-3</v>
      </c>
      <c r="V405" s="17">
        <v>2.1672179999999998E-3</v>
      </c>
      <c r="W405" s="17">
        <v>2.0880909999999998E-3</v>
      </c>
      <c r="X405" s="32"/>
      <c r="Y405" s="33">
        <f t="shared" si="126"/>
        <v>1.5442676450316082E-3</v>
      </c>
      <c r="Z405" s="33">
        <f t="shared" si="127"/>
        <v>4.1420439890303186E-4</v>
      </c>
      <c r="AA405" s="33">
        <f t="shared" si="128"/>
        <v>1.8356525114133975E-4</v>
      </c>
      <c r="AB405" s="33">
        <f t="shared" si="129"/>
        <v>-9.2771611462262913E-5</v>
      </c>
      <c r="AC405" s="33">
        <f t="shared" si="130"/>
        <v>2.1729429760675861E-4</v>
      </c>
      <c r="AD405" s="33">
        <f t="shared" si="131"/>
        <v>1.0207445524128368E-5</v>
      </c>
      <c r="AE405" s="33">
        <f t="shared" si="132"/>
        <v>5.7715239678403482E-4</v>
      </c>
      <c r="AF405" s="33">
        <f t="shared" si="133"/>
        <v>1.000657198473681E-4</v>
      </c>
      <c r="AG405" s="33">
        <f t="shared" si="134"/>
        <v>-1.476395255568213E-5</v>
      </c>
      <c r="AH405" s="33">
        <f t="shared" si="135"/>
        <v>2.449111965758667E-4</v>
      </c>
      <c r="AI405" s="33">
        <f t="shared" si="136"/>
        <v>2.8536767787055646E-5</v>
      </c>
      <c r="AJ405" s="33">
        <f t="shared" si="137"/>
        <v>5.5085085585590402E-4</v>
      </c>
      <c r="AK405" s="33">
        <f t="shared" si="138"/>
        <v>-1.3479865323682343E-4</v>
      </c>
      <c r="AL405" s="33">
        <f t="shared" si="139"/>
        <v>-9.1858635140938324E-5</v>
      </c>
      <c r="AM405" s="33">
        <f t="shared" si="140"/>
        <v>1.3564356919382588E-4</v>
      </c>
      <c r="AN405" s="33">
        <f t="shared" si="141"/>
        <v>5.6419008726772582E-4</v>
      </c>
      <c r="AO405" s="33">
        <f t="shared" si="142"/>
        <v>1.8721631269109516E-4</v>
      </c>
      <c r="AP405" s="33">
        <f t="shared" si="143"/>
        <v>-4.2856914544770783E-5</v>
      </c>
      <c r="AQ405" s="33">
        <f t="shared" si="144"/>
        <v>2.230323922049532E-3</v>
      </c>
      <c r="AR405" s="33">
        <f t="shared" si="145"/>
        <v>3.67851630288976E-5</v>
      </c>
      <c r="AS405" s="55">
        <f>$G$2*AS404+(1-$G$2)*W404*W404</f>
        <v>1.9353801625625634E-4</v>
      </c>
      <c r="AT405" s="105"/>
      <c r="AU405" s="7">
        <v>46094</v>
      </c>
      <c r="AV405" s="4">
        <f>CovMatrix!$M$4^2*Y405
+CovMatrix!$M$5^2*AE405
+CovMatrix!$M$6^2*AJ405
+CovMatrix!$M$7^2*AN405
+CovMatrix!$M$8^2*AQ405
+CovMatrix!$M$9^2*AS405
+2*CovMatrix!$M$4*CovMatrix!$M$5*Z405
+2*CovMatrix!$M$4*CovMatrix!$M$6*AA405
+2*CovMatrix!$M$4*CovMatrix!$M$7*AB405
+2*CovMatrix!$M$4*CovMatrix!$M$8*AC405
+2*CovMatrix!$M$4*CovMatrix!$M$9*AD405
+2*CovMatrix!$M$5*CovMatrix!$M$6*AF405
+2*CovMatrix!$M$5*CovMatrix!$M$7*AG405
+2*CovMatrix!$M$5*CovMatrix!$M$8*AH405
+2*CovMatrix!$M$5*CovMatrix!$M$9*AI405
+2*CovMatrix!$M$6*CovMatrix!$M$7*AK405
+2*CovMatrix!$M$6*CovMatrix!$M$8*AL405
+2*CovMatrix!$M$6*CovMatrix!$M$9*AM405
+2*CovMatrix!$M$7*CovMatrix!$M$8*AO405
+2*CovMatrix!$M$7*CovMatrix!$M$9*AP405
+2*CovMatrix!$M$8*CovMatrix!$M$9*AR405</f>
        <v>3.6751707189739845E-4</v>
      </c>
      <c r="AW405" s="17">
        <f t="shared" si="124"/>
        <v>1.9170734777190949E-2</v>
      </c>
      <c r="AX405" s="18">
        <f>Param_VaR!$B$7*EWMA!AW405*returns_pnl[[#This Row],[port_mv]]</f>
        <v>6382.6138740394754</v>
      </c>
      <c r="AY405" s="18">
        <f>returns_pnl[[#This Row],[daily_pnl_usd]]</f>
        <v>-1990.86</v>
      </c>
    </row>
    <row r="406" spans="1:51" x14ac:dyDescent="0.35">
      <c r="A406" s="7">
        <f>returns_pnl[[#This Row],[price_date]]</f>
        <v>46097</v>
      </c>
      <c r="B406" s="24">
        <f>returns_pnl[[#This Row],[portfolio_simple_return]]</f>
        <v>1.2897949000000001E-2</v>
      </c>
      <c r="C406" s="4">
        <f t="shared" si="125"/>
        <v>2.4087666379876021E-4</v>
      </c>
      <c r="D406" s="17">
        <f t="shared" si="122"/>
        <v>1.5520201796328558E-2</v>
      </c>
      <c r="E406" s="17">
        <f t="shared" si="123"/>
        <v>0.24637556550373979</v>
      </c>
      <c r="F406" s="25">
        <f>Rolling_Vol!D406</f>
        <v>0.23798470136595523</v>
      </c>
      <c r="Q406" s="7">
        <v>46097</v>
      </c>
      <c r="R406" s="25">
        <v>1.6495164999999999E-2</v>
      </c>
      <c r="S406" s="17">
        <v>8.5671719999999996E-3</v>
      </c>
      <c r="T406" s="17">
        <v>-5.8674490000000003E-3</v>
      </c>
      <c r="U406" s="17">
        <v>4.1011900000000002E-3</v>
      </c>
      <c r="V406" s="17">
        <v>4.2340086999999998E-2</v>
      </c>
      <c r="W406" s="17">
        <v>9.6698570000000005E-3</v>
      </c>
      <c r="X406" s="32"/>
      <c r="Y406" s="33">
        <f t="shared" si="126"/>
        <v>1.4806478482100149E-3</v>
      </c>
      <c r="Z406" s="33">
        <f t="shared" si="127"/>
        <v>4.4360705921985943E-4</v>
      </c>
      <c r="AA406" s="33">
        <f t="shared" si="128"/>
        <v>1.8098962815873664E-4</v>
      </c>
      <c r="AB406" s="33">
        <f t="shared" si="129"/>
        <v>-9.7780842331303316E-5</v>
      </c>
      <c r="AC406" s="33">
        <f t="shared" si="130"/>
        <v>2.0139609611719434E-4</v>
      </c>
      <c r="AD406" s="33">
        <f t="shared" si="131"/>
        <v>6.8388960768920236E-6</v>
      </c>
      <c r="AE406" s="33">
        <f t="shared" si="132"/>
        <v>6.4389982884675205E-4</v>
      </c>
      <c r="AF406" s="33">
        <f t="shared" si="133"/>
        <v>1.0982891981753063E-4</v>
      </c>
      <c r="AG406" s="33">
        <f t="shared" si="134"/>
        <v>-3.3638732277634362E-5</v>
      </c>
      <c r="AH406" s="33">
        <f t="shared" si="135"/>
        <v>2.2487153310251279E-4</v>
      </c>
      <c r="AI406" s="33">
        <f t="shared" si="136"/>
        <v>2.1674720301211241E-5</v>
      </c>
      <c r="AJ406" s="33">
        <f t="shared" si="137"/>
        <v>5.202520751728647E-4</v>
      </c>
      <c r="AK406" s="33">
        <f t="shared" si="138"/>
        <v>-1.2978411142342821E-4</v>
      </c>
      <c r="AL406" s="33">
        <f t="shared" si="139"/>
        <v>-8.7178425924807574E-5</v>
      </c>
      <c r="AM406" s="33">
        <f t="shared" si="140"/>
        <v>1.2670399795514507E-4</v>
      </c>
      <c r="AN406" s="33">
        <f t="shared" si="141"/>
        <v>5.3419047891809272E-4</v>
      </c>
      <c r="AO406" s="33">
        <f t="shared" si="142"/>
        <v>1.7702519524581876E-4</v>
      </c>
      <c r="AP406" s="33">
        <f t="shared" si="143"/>
        <v>-3.9281677611921196E-5</v>
      </c>
      <c r="AQ406" s="33">
        <f t="shared" si="144"/>
        <v>2.0967862967581313E-3</v>
      </c>
      <c r="AR406" s="33">
        <f t="shared" si="145"/>
        <v>3.4849574151214024E-5</v>
      </c>
      <c r="AS406" s="55">
        <f>$G$2*AS405+(1-$G$2)*W405*W405</f>
        <v>1.8218734272233781E-4</v>
      </c>
      <c r="AT406" s="105"/>
      <c r="AU406" s="7">
        <v>46097</v>
      </c>
      <c r="AV406" s="4">
        <f>CovMatrix!$M$4^2*Y406
+CovMatrix!$M$5^2*AE406
+CovMatrix!$M$6^2*AJ406
+CovMatrix!$M$7^2*AN406
+CovMatrix!$M$8^2*AQ406
+CovMatrix!$M$9^2*AS406
+2*CovMatrix!$M$4*CovMatrix!$M$5*Z406
+2*CovMatrix!$M$4*CovMatrix!$M$6*AA406
+2*CovMatrix!$M$4*CovMatrix!$M$7*AB406
+2*CovMatrix!$M$4*CovMatrix!$M$8*AC406
+2*CovMatrix!$M$4*CovMatrix!$M$9*AD406
+2*CovMatrix!$M$5*CovMatrix!$M$6*AF406
+2*CovMatrix!$M$5*CovMatrix!$M$7*AG406
+2*CovMatrix!$M$5*CovMatrix!$M$8*AH406
+2*CovMatrix!$M$5*CovMatrix!$M$9*AI406
+2*CovMatrix!$M$6*CovMatrix!$M$7*AK406
+2*CovMatrix!$M$6*CovMatrix!$M$8*AL406
+2*CovMatrix!$M$6*CovMatrix!$M$9*AM406
+2*CovMatrix!$M$7*CovMatrix!$M$8*AO406
+2*CovMatrix!$M$7*CovMatrix!$M$9*AP406
+2*CovMatrix!$M$8*CovMatrix!$M$9*AR406</f>
        <v>3.5592805346396154E-4</v>
      </c>
      <c r="AW406" s="17">
        <f t="shared" si="124"/>
        <v>1.8866055588383109E-2</v>
      </c>
      <c r="AX406" s="18">
        <f>Param_VaR!$B$7*EWMA!AW406*returns_pnl[[#This Row],[port_mv]]</f>
        <v>6362.189705772862</v>
      </c>
      <c r="AY406" s="18">
        <f>returns_pnl[[#This Row],[daily_pnl_usd]]</f>
        <v>1845.89</v>
      </c>
    </row>
    <row r="407" spans="1:51" x14ac:dyDescent="0.35">
      <c r="A407" s="7">
        <f>returns_pnl[[#This Row],[price_date]]</f>
        <v>46098</v>
      </c>
      <c r="B407" s="24">
        <f>returns_pnl[[#This Row],[portfolio_simple_return]]</f>
        <v>-1.2356229E-2</v>
      </c>
      <c r="C407" s="4">
        <f t="shared" si="125"/>
        <v>2.3640548927523065E-4</v>
      </c>
      <c r="D407" s="17">
        <f t="shared" si="122"/>
        <v>1.5375483383465727E-2</v>
      </c>
      <c r="E407" s="17">
        <f t="shared" si="123"/>
        <v>0.24407823192033765</v>
      </c>
      <c r="F407" s="25">
        <f>Rolling_Vol!D407</f>
        <v>0.23241386041191853</v>
      </c>
      <c r="Q407" s="7">
        <v>46098</v>
      </c>
      <c r="R407" s="25">
        <v>-1.3734870000000001E-3</v>
      </c>
      <c r="S407" s="17">
        <v>-1.1110427000000001E-2</v>
      </c>
      <c r="T407" s="17">
        <v>6.9416499999999997E-3</v>
      </c>
      <c r="U407" s="17">
        <v>-5.9416451000000002E-2</v>
      </c>
      <c r="V407" s="17">
        <v>-8.6263380000000008E-3</v>
      </c>
      <c r="W407" s="17">
        <v>-5.3206929999999996E-3</v>
      </c>
      <c r="X407" s="32"/>
      <c r="Y407" s="33">
        <f t="shared" si="126"/>
        <v>1.4081344054200475E-3</v>
      </c>
      <c r="Z407" s="33">
        <f t="shared" si="127"/>
        <v>4.2546965061007064E-4</v>
      </c>
      <c r="AA407" s="33">
        <f t="shared" si="128"/>
        <v>1.6432317810616731E-4</v>
      </c>
      <c r="AB407" s="33">
        <f t="shared" si="129"/>
        <v>-8.7855003446644112E-5</v>
      </c>
      <c r="AC407" s="33">
        <f t="shared" si="130"/>
        <v>2.3121673362092401E-4</v>
      </c>
      <c r="AD407" s="33">
        <f t="shared" si="131"/>
        <v>1.5998915516762808E-5</v>
      </c>
      <c r="AE407" s="33">
        <f t="shared" si="132"/>
        <v>6.0966962528060189E-4</v>
      </c>
      <c r="AF407" s="33">
        <f t="shared" si="133"/>
        <v>1.0022313794142511E-4</v>
      </c>
      <c r="AG407" s="33">
        <f t="shared" si="134"/>
        <v>-2.9512272332895497E-5</v>
      </c>
      <c r="AH407" s="33">
        <f t="shared" si="135"/>
        <v>2.3314332958579984E-4</v>
      </c>
      <c r="AI407" s="33">
        <f t="shared" si="136"/>
        <v>2.5344836771202807E-5</v>
      </c>
      <c r="AJ407" s="33">
        <f t="shared" si="137"/>
        <v>4.9110256812854886E-4</v>
      </c>
      <c r="AK407" s="33">
        <f t="shared" si="138"/>
        <v>-1.2344087612788112E-4</v>
      </c>
      <c r="AL407" s="33">
        <f t="shared" si="139"/>
        <v>-9.6853418437002918E-5</v>
      </c>
      <c r="AM407" s="33">
        <f t="shared" si="140"/>
        <v>1.1569751451074877E-4</v>
      </c>
      <c r="AN407" s="33">
        <f t="shared" si="141"/>
        <v>5.0314823574797315E-4</v>
      </c>
      <c r="AO407" s="33">
        <f t="shared" si="142"/>
        <v>1.7682236801528145E-4</v>
      </c>
      <c r="AP407" s="33">
        <f t="shared" si="143"/>
        <v>-3.4545301705416118E-5</v>
      </c>
      <c r="AQ407" s="33">
        <f t="shared" si="144"/>
        <v>2.0785400969826973E-3</v>
      </c>
      <c r="AR407" s="33">
        <f t="shared" si="145"/>
        <v>5.732395490159474E-5</v>
      </c>
      <c r="AS407" s="55">
        <f>$G$2*AS406+(1-$G$2)*W406*W406</f>
        <v>1.768664702230245E-4</v>
      </c>
      <c r="AT407" s="105"/>
      <c r="AU407" s="7">
        <v>46098</v>
      </c>
      <c r="AV407" s="4">
        <f>CovMatrix!$M$4^2*Y407
+CovMatrix!$M$5^2*AE407
+CovMatrix!$M$6^2*AJ407
+CovMatrix!$M$7^2*AN407
+CovMatrix!$M$8^2*AQ407
+CovMatrix!$M$9^2*AS407
+2*CovMatrix!$M$4*CovMatrix!$M$5*Z407
+2*CovMatrix!$M$4*CovMatrix!$M$6*AA407
+2*CovMatrix!$M$4*CovMatrix!$M$7*AB407
+2*CovMatrix!$M$4*CovMatrix!$M$8*AC407
+2*CovMatrix!$M$4*CovMatrix!$M$9*AD407
+2*CovMatrix!$M$5*CovMatrix!$M$6*AF407
+2*CovMatrix!$M$5*CovMatrix!$M$7*AG407
+2*CovMatrix!$M$5*CovMatrix!$M$8*AH407
+2*CovMatrix!$M$5*CovMatrix!$M$9*AI407
+2*CovMatrix!$M$6*CovMatrix!$M$7*AK407
+2*CovMatrix!$M$6*CovMatrix!$M$8*AL407
+2*CovMatrix!$M$6*CovMatrix!$M$9*AM407
+2*CovMatrix!$M$7*CovMatrix!$M$8*AO407
+2*CovMatrix!$M$7*CovMatrix!$M$9*AP407
+2*CovMatrix!$M$8*CovMatrix!$M$9*AR407</f>
        <v>3.5076420983159583E-4</v>
      </c>
      <c r="AW407" s="17">
        <f t="shared" si="124"/>
        <v>1.872870016396215E-2</v>
      </c>
      <c r="AX407" s="18">
        <f>Param_VaR!$B$7*EWMA!AW407*returns_pnl[[#This Row],[port_mv]]</f>
        <v>6237.8290795829716</v>
      </c>
      <c r="AY407" s="18">
        <f>returns_pnl[[#This Row],[daily_pnl_usd]]</f>
        <v>-1791.17</v>
      </c>
    </row>
    <row r="408" spans="1:51" x14ac:dyDescent="0.35">
      <c r="A408" s="7">
        <f>returns_pnl[[#This Row],[price_date]]</f>
        <v>46099</v>
      </c>
      <c r="B408" s="24">
        <f>returns_pnl[[#This Row],[portfolio_simple_return]]</f>
        <v>-1.5943315E-2</v>
      </c>
      <c r="C408" s="4">
        <f t="shared" si="125"/>
        <v>2.3138174362474326E-4</v>
      </c>
      <c r="D408" s="17">
        <f t="shared" si="122"/>
        <v>1.5211237412674331E-2</v>
      </c>
      <c r="E408" s="17">
        <f t="shared" si="123"/>
        <v>0.24147090796498719</v>
      </c>
      <c r="F408" s="25">
        <f>Rolling_Vol!D408</f>
        <v>0.23269658059478285</v>
      </c>
      <c r="Q408" s="7">
        <v>46099</v>
      </c>
      <c r="R408" s="25">
        <v>1.6046049999999999E-2</v>
      </c>
      <c r="S408" s="17">
        <v>-1.6743953999999998E-2</v>
      </c>
      <c r="T408" s="17">
        <v>-1.9582375999999999E-2</v>
      </c>
      <c r="U408" s="17">
        <v>-1.3220831000000001E-2</v>
      </c>
      <c r="V408" s="17">
        <v>-3.4915740000000001E-2</v>
      </c>
      <c r="W408" s="17">
        <v>-3.0603643999999999E-2</v>
      </c>
      <c r="X408" s="32"/>
      <c r="Y408" s="33">
        <f t="shared" si="126"/>
        <v>1.3237595290871947E-3</v>
      </c>
      <c r="Z408" s="33">
        <f t="shared" si="127"/>
        <v>4.0085707319640333E-4</v>
      </c>
      <c r="AA408" s="33">
        <f t="shared" si="128"/>
        <v>1.5389173145778426E-4</v>
      </c>
      <c r="AB408" s="33">
        <f t="shared" si="129"/>
        <v>-7.7687239857767237E-5</v>
      </c>
      <c r="AC408" s="33">
        <f t="shared" si="130"/>
        <v>2.1805461938970491E-4</v>
      </c>
      <c r="AD408" s="33">
        <f t="shared" si="131"/>
        <v>1.5477454745746499E-5</v>
      </c>
      <c r="AE408" s="33">
        <f t="shared" si="132"/>
        <v>5.8049594305110551E-4</v>
      </c>
      <c r="AF408" s="33">
        <f t="shared" si="133"/>
        <v>8.958226792986659E-5</v>
      </c>
      <c r="AG408" s="33">
        <f t="shared" si="134"/>
        <v>1.1866992493152897E-5</v>
      </c>
      <c r="AH408" s="33">
        <f t="shared" si="135"/>
        <v>2.2490526772823142E-4</v>
      </c>
      <c r="AI408" s="33">
        <f t="shared" si="136"/>
        <v>2.7371056834885301E-5</v>
      </c>
      <c r="AJ408" s="33">
        <f t="shared" si="137"/>
        <v>4.6452760432418591E-4</v>
      </c>
      <c r="AK408" s="33">
        <f t="shared" si="138"/>
        <v>-1.4078131598525728E-4</v>
      </c>
      <c r="AL408" s="33">
        <f t="shared" si="139"/>
        <v>-9.4635074481444739E-5</v>
      </c>
      <c r="AM408" s="33">
        <f t="shared" si="140"/>
        <v>1.0653960032629683E-4</v>
      </c>
      <c r="AN408" s="33">
        <f t="shared" si="141"/>
        <v>6.8477822056921896E-4</v>
      </c>
      <c r="AO408" s="33">
        <f t="shared" si="142"/>
        <v>1.9696580927955088E-4</v>
      </c>
      <c r="AP408" s="33">
        <f t="shared" si="143"/>
        <v>-1.3504381907858553E-5</v>
      </c>
      <c r="AQ408" s="33">
        <f t="shared" si="144"/>
        <v>1.9582925136011498E-3</v>
      </c>
      <c r="AR408" s="33">
        <f t="shared" si="145"/>
        <v>5.6638403380233095E-5</v>
      </c>
      <c r="AS408" s="55">
        <f>$G$2*AS407+(1-$G$2)*W407*W407</f>
        <v>1.6795306844965795E-4</v>
      </c>
      <c r="AT408" s="105"/>
      <c r="AU408" s="7">
        <v>46099</v>
      </c>
      <c r="AV408" s="4">
        <f>CovMatrix!$M$4^2*Y408
+CovMatrix!$M$5^2*AE408
+CovMatrix!$M$6^2*AJ408
+CovMatrix!$M$7^2*AN408
+CovMatrix!$M$8^2*AQ408
+CovMatrix!$M$9^2*AS408
+2*CovMatrix!$M$4*CovMatrix!$M$5*Z408
+2*CovMatrix!$M$4*CovMatrix!$M$6*AA408
+2*CovMatrix!$M$4*CovMatrix!$M$7*AB408
+2*CovMatrix!$M$4*CovMatrix!$M$8*AC408
+2*CovMatrix!$M$4*CovMatrix!$M$9*AD408
+2*CovMatrix!$M$5*CovMatrix!$M$6*AF408
+2*CovMatrix!$M$5*CovMatrix!$M$7*AG408
+2*CovMatrix!$M$5*CovMatrix!$M$8*AH408
+2*CovMatrix!$M$5*CovMatrix!$M$9*AI408
+2*CovMatrix!$M$6*CovMatrix!$M$7*AK408
+2*CovMatrix!$M$6*CovMatrix!$M$8*AL408
+2*CovMatrix!$M$6*CovMatrix!$M$9*AM408
+2*CovMatrix!$M$7*CovMatrix!$M$8*AO408
+2*CovMatrix!$M$7*CovMatrix!$M$9*AP408
+2*CovMatrix!$M$8*CovMatrix!$M$9*AR408</f>
        <v>3.363224097000037E-4</v>
      </c>
      <c r="AW408" s="17">
        <f t="shared" si="124"/>
        <v>1.8339095116717281E-2</v>
      </c>
      <c r="AX408" s="18">
        <f>Param_VaR!$B$7*EWMA!AW408*returns_pnl[[#This Row],[port_mv]]</f>
        <v>6010.683393647686</v>
      </c>
      <c r="AY408" s="18">
        <f>returns_pnl[[#This Row],[daily_pnl_usd]]</f>
        <v>-2282.6</v>
      </c>
    </row>
    <row r="409" spans="1:51" x14ac:dyDescent="0.35">
      <c r="A409" s="7">
        <f>returns_pnl[[#This Row],[price_date]]</f>
        <v>46100</v>
      </c>
      <c r="B409" s="24">
        <f>returns_pnl[[#This Row],[portfolio_simple_return]]</f>
        <v>1.2398436000000001E-2</v>
      </c>
      <c r="C409" s="4">
        <f t="shared" si="125"/>
        <v>2.3275019659861217E-4</v>
      </c>
      <c r="D409" s="17">
        <f t="shared" si="122"/>
        <v>1.5256152745650266E-2</v>
      </c>
      <c r="E409" s="17">
        <f t="shared" si="123"/>
        <v>0.24218391677163509</v>
      </c>
      <c r="F409" s="25">
        <f>Rolling_Vol!D409</f>
        <v>0.22985499096726808</v>
      </c>
      <c r="Q409" s="7">
        <v>46100</v>
      </c>
      <c r="R409" s="25">
        <v>2.9128647000000001E-2</v>
      </c>
      <c r="S409" s="17">
        <v>1.2376158999999999E-2</v>
      </c>
      <c r="T409" s="17">
        <v>1.834301E-3</v>
      </c>
      <c r="U409" s="17">
        <v>-5.9909600000000003E-4</v>
      </c>
      <c r="V409" s="17">
        <v>2.1798675999999999E-2</v>
      </c>
      <c r="W409" s="17">
        <v>2.307538E-3</v>
      </c>
      <c r="X409" s="32"/>
      <c r="Y409" s="33">
        <f t="shared" si="126"/>
        <v>1.2597825005781129E-3</v>
      </c>
      <c r="Z409" s="33">
        <f t="shared" si="127"/>
        <v>3.6068518941971707E-4</v>
      </c>
      <c r="AA409" s="33">
        <f t="shared" si="128"/>
        <v>1.2580504050542919E-4</v>
      </c>
      <c r="AB409" s="33">
        <f t="shared" si="129"/>
        <v>-8.5754532382354218E-5</v>
      </c>
      <c r="AC409" s="33">
        <f t="shared" si="130"/>
        <v>1.713557596367026E-4</v>
      </c>
      <c r="AD409" s="33">
        <f t="shared" si="131"/>
        <v>-1.4915248647370318E-5</v>
      </c>
      <c r="AE409" s="33">
        <f t="shared" si="132"/>
        <v>5.6248778620128612E-4</v>
      </c>
      <c r="AF409" s="33">
        <f t="shared" si="133"/>
        <v>1.0388051603135685E-4</v>
      </c>
      <c r="AG409" s="33">
        <f t="shared" si="134"/>
        <v>2.4437112109910175E-5</v>
      </c>
      <c r="AH409" s="33">
        <f t="shared" si="135"/>
        <v>2.4648860433069513E-4</v>
      </c>
      <c r="AI409" s="33">
        <f t="shared" si="136"/>
        <v>5.6474353866894759E-5</v>
      </c>
      <c r="AJ409" s="33">
        <f t="shared" si="137"/>
        <v>4.5966411505305729E-4</v>
      </c>
      <c r="AK409" s="33">
        <f t="shared" si="138"/>
        <v>-1.1680072000567447E-4</v>
      </c>
      <c r="AL409" s="33">
        <f t="shared" si="139"/>
        <v>-4.7932981072663614E-5</v>
      </c>
      <c r="AM409" s="33">
        <f t="shared" si="140"/>
        <v>1.3610474813340769E-4</v>
      </c>
      <c r="AN409" s="33">
        <f t="shared" si="141"/>
        <v>6.5417894967489943E-4</v>
      </c>
      <c r="AO409" s="33">
        <f t="shared" si="142"/>
        <v>2.1284476658957425E-4</v>
      </c>
      <c r="AP409" s="33">
        <f t="shared" si="143"/>
        <v>1.1582217325102823E-5</v>
      </c>
      <c r="AQ409" s="33">
        <f t="shared" si="144"/>
        <v>1.913941496769937E-3</v>
      </c>
      <c r="AR409" s="33">
        <f t="shared" si="145"/>
        <v>1.1735303179481277E-4</v>
      </c>
      <c r="AS409" s="55">
        <f>$G$2*AS408+(1-$G$2)*W408*W408</f>
        <v>2.1407086590740265E-4</v>
      </c>
      <c r="AT409" s="105"/>
      <c r="AU409" s="7">
        <v>46100</v>
      </c>
      <c r="AV409" s="4">
        <f>CovMatrix!$M$4^2*Y409
+CovMatrix!$M$5^2*AE409
+CovMatrix!$M$6^2*AJ409
+CovMatrix!$M$7^2*AN409
+CovMatrix!$M$8^2*AQ409
+CovMatrix!$M$9^2*AS409
+2*CovMatrix!$M$4*CovMatrix!$M$5*Z409
+2*CovMatrix!$M$4*CovMatrix!$M$6*AA409
+2*CovMatrix!$M$4*CovMatrix!$M$7*AB409
+2*CovMatrix!$M$4*CovMatrix!$M$8*AC409
+2*CovMatrix!$M$4*CovMatrix!$M$9*AD409
+2*CovMatrix!$M$5*CovMatrix!$M$6*AF409
+2*CovMatrix!$M$5*CovMatrix!$M$7*AG409
+2*CovMatrix!$M$5*CovMatrix!$M$8*AH409
+2*CovMatrix!$M$5*CovMatrix!$M$9*AI409
+2*CovMatrix!$M$6*CovMatrix!$M$7*AK409
+2*CovMatrix!$M$6*CovMatrix!$M$8*AL409
+2*CovMatrix!$M$6*CovMatrix!$M$9*AM409
+2*CovMatrix!$M$7*CovMatrix!$M$8*AO409
+2*CovMatrix!$M$7*CovMatrix!$M$9*AP409
+2*CovMatrix!$M$8*CovMatrix!$M$9*AR409</f>
        <v>3.2675680440707409E-4</v>
      </c>
      <c r="AW409" s="17">
        <f t="shared" si="124"/>
        <v>1.8076415695791964E-2</v>
      </c>
      <c r="AX409" s="18">
        <f>Param_VaR!$B$7*EWMA!AW409*returns_pnl[[#This Row],[port_mv]]</f>
        <v>5998.0452164271546</v>
      </c>
      <c r="AY409" s="18">
        <f>returns_pnl[[#This Row],[daily_pnl_usd]]</f>
        <v>1746.78</v>
      </c>
    </row>
    <row r="410" spans="1:51" x14ac:dyDescent="0.35">
      <c r="A410" s="7">
        <f>returns_pnl[[#This Row],[price_date]]</f>
        <v>46101</v>
      </c>
      <c r="B410" s="24">
        <f>returns_pnl[[#This Row],[portfolio_simple_return]]</f>
        <v>-1.4273535E-2</v>
      </c>
      <c r="C410" s="4">
        <f t="shared" si="125"/>
        <v>2.2800845771746121E-4</v>
      </c>
      <c r="D410" s="17">
        <f t="shared" si="122"/>
        <v>1.5099948930955403E-2</v>
      </c>
      <c r="E410" s="17">
        <f t="shared" si="123"/>
        <v>0.23970425808650173</v>
      </c>
      <c r="F410" s="25">
        <f>Rolling_Vol!D410</f>
        <v>0.23068457560680933</v>
      </c>
      <c r="Q410" s="7">
        <v>46101</v>
      </c>
      <c r="R410" s="25">
        <v>-1.9194231999999999E-2</v>
      </c>
      <c r="S410" s="17">
        <v>-2.9170834999999999E-2</v>
      </c>
      <c r="T410" s="17">
        <v>1.9326619999999999E-3</v>
      </c>
      <c r="U410" s="17">
        <v>-1.1771116999999999E-2</v>
      </c>
      <c r="V410" s="17">
        <v>-1.8094493999999999E-2</v>
      </c>
      <c r="W410" s="17">
        <v>6.3728270000000002E-3</v>
      </c>
      <c r="X410" s="32"/>
      <c r="Y410" s="33">
        <f t="shared" si="126"/>
        <v>1.2351042351064626E-3</v>
      </c>
      <c r="Z410" s="33">
        <f t="shared" si="127"/>
        <v>3.6067412405814642E-4</v>
      </c>
      <c r="AA410" s="33">
        <f t="shared" si="128"/>
        <v>1.2146258045434825E-4</v>
      </c>
      <c r="AB410" s="33">
        <f t="shared" si="129"/>
        <v>-8.1656311793599679E-5</v>
      </c>
      <c r="AC410" s="33">
        <f t="shared" si="130"/>
        <v>1.9917237035478279E-4</v>
      </c>
      <c r="AD410" s="33">
        <f t="shared" si="131"/>
        <v>-9.9874061380629349E-6</v>
      </c>
      <c r="AE410" s="33">
        <f t="shared" si="132"/>
        <v>5.3792867772480576E-4</v>
      </c>
      <c r="AF410" s="33">
        <f t="shared" si="133"/>
        <v>9.9009781119266965E-5</v>
      </c>
      <c r="AG410" s="33">
        <f t="shared" si="134"/>
        <v>2.2526014942179724E-5</v>
      </c>
      <c r="AH410" s="33">
        <f t="shared" si="135"/>
        <v>2.4788632088078245E-4</v>
      </c>
      <c r="AI410" s="33">
        <f t="shared" si="136"/>
        <v>5.4799400066073587E-5</v>
      </c>
      <c r="AJ410" s="33">
        <f t="shared" si="137"/>
        <v>4.3228614775938989E-4</v>
      </c>
      <c r="AK410" s="33">
        <f t="shared" si="138"/>
        <v>-1.0985861214884776E-4</v>
      </c>
      <c r="AL410" s="33">
        <f t="shared" si="139"/>
        <v>-4.2657882217175237E-5</v>
      </c>
      <c r="AM410" s="33">
        <f t="shared" si="140"/>
        <v>1.2819242640105949E-4</v>
      </c>
      <c r="AN410" s="33">
        <f t="shared" si="141"/>
        <v>6.1494974765543837E-4</v>
      </c>
      <c r="AO410" s="33">
        <f t="shared" si="142"/>
        <v>1.9929051061838603E-4</v>
      </c>
      <c r="AP410" s="33">
        <f t="shared" si="143"/>
        <v>1.0804338078457773E-5</v>
      </c>
      <c r="AQ410" s="33">
        <f t="shared" si="144"/>
        <v>1.8276159434849192E-3</v>
      </c>
      <c r="AR410" s="33">
        <f t="shared" si="145"/>
        <v>1.1332992628030528E-4</v>
      </c>
      <c r="AS410" s="55">
        <f>$G$2*AS409+(1-$G$2)*W409*W409</f>
        <v>2.0154609785024512E-4</v>
      </c>
      <c r="AT410" s="105"/>
      <c r="AU410" s="7">
        <v>46101</v>
      </c>
      <c r="AV410" s="4">
        <f>CovMatrix!$M$4^2*Y410
+CovMatrix!$M$5^2*AE410
+CovMatrix!$M$6^2*AJ410
+CovMatrix!$M$7^2*AN410
+CovMatrix!$M$8^2*AQ410
+CovMatrix!$M$9^2*AS410
+2*CovMatrix!$M$4*CovMatrix!$M$5*Z410
+2*CovMatrix!$M$4*CovMatrix!$M$6*AA410
+2*CovMatrix!$M$4*CovMatrix!$M$7*AB410
+2*CovMatrix!$M$4*CovMatrix!$M$8*AC410
+2*CovMatrix!$M$4*CovMatrix!$M$9*AD410
+2*CovMatrix!$M$5*CovMatrix!$M$6*AF410
+2*CovMatrix!$M$5*CovMatrix!$M$7*AG410
+2*CovMatrix!$M$5*CovMatrix!$M$8*AH410
+2*CovMatrix!$M$5*CovMatrix!$M$9*AI410
+2*CovMatrix!$M$6*CovMatrix!$M$7*AK410
+2*CovMatrix!$M$6*CovMatrix!$M$8*AL410
+2*CovMatrix!$M$6*CovMatrix!$M$9*AM410
+2*CovMatrix!$M$7*CovMatrix!$M$8*AO410
+2*CovMatrix!$M$7*CovMatrix!$M$9*AP410
+2*CovMatrix!$M$8*CovMatrix!$M$9*AR410</f>
        <v>3.2165063906575521E-4</v>
      </c>
      <c r="AW410" s="17">
        <f t="shared" si="124"/>
        <v>1.7934621241212628E-2</v>
      </c>
      <c r="AX410" s="18">
        <f>Param_VaR!$B$7*EWMA!AW410*returns_pnl[[#This Row],[port_mv]]</f>
        <v>5866.0537931545996</v>
      </c>
      <c r="AY410" s="18">
        <f>returns_pnl[[#This Row],[daily_pnl_usd]]</f>
        <v>-2035.89</v>
      </c>
    </row>
    <row r="411" spans="1:51" x14ac:dyDescent="0.35">
      <c r="A411" s="7">
        <f>returns_pnl[[#This Row],[price_date]]</f>
        <v>46104</v>
      </c>
      <c r="B411" s="24">
        <f>returns_pnl[[#This Row],[portfolio_simple_return]]</f>
        <v>1.9945019000000001E-2</v>
      </c>
      <c r="C411" s="4">
        <f t="shared" si="125"/>
        <v>2.2655197833818704E-4</v>
      </c>
      <c r="D411" s="17">
        <f t="shared" si="122"/>
        <v>1.5051643708850773E-2</v>
      </c>
      <c r="E411" s="17">
        <f t="shared" si="123"/>
        <v>0.23893743645821419</v>
      </c>
      <c r="F411" s="25">
        <f>Rolling_Vol!D411</f>
        <v>0.23352795966792764</v>
      </c>
      <c r="Q411" s="7">
        <v>46104</v>
      </c>
      <c r="R411" s="25">
        <v>6.7054089999999998E-3</v>
      </c>
      <c r="S411" s="17">
        <v>3.8646097999999997E-2</v>
      </c>
      <c r="T411" s="17">
        <v>2.1692046999999999E-2</v>
      </c>
      <c r="U411" s="17">
        <v>4.2461670000000003E-3</v>
      </c>
      <c r="V411" s="17">
        <v>2.5594358000000001E-2</v>
      </c>
      <c r="W411" s="17">
        <v>9.3495130000000003E-3</v>
      </c>
      <c r="X411" s="32"/>
      <c r="Y411" s="33">
        <f t="shared" si="126"/>
        <v>1.1831030935242643E-3</v>
      </c>
      <c r="Z411" s="33">
        <f t="shared" si="127"/>
        <v>3.7262838309208086E-4</v>
      </c>
      <c r="AA411" s="33">
        <f t="shared" si="128"/>
        <v>1.119490678587523E-4</v>
      </c>
      <c r="AB411" s="33">
        <f t="shared" si="129"/>
        <v>-6.3200680050155042E-5</v>
      </c>
      <c r="AC411" s="33">
        <f t="shared" si="130"/>
        <v>2.0806062307901231E-4</v>
      </c>
      <c r="AD411" s="33">
        <f t="shared" si="131"/>
        <v>-1.6727452965811003E-5</v>
      </c>
      <c r="AE411" s="33">
        <f t="shared" si="132"/>
        <v>5.5670921393715083E-4</v>
      </c>
      <c r="AF411" s="33">
        <f t="shared" si="133"/>
        <v>8.9686552393344738E-5</v>
      </c>
      <c r="AG411" s="33">
        <f t="shared" si="134"/>
        <v>4.1776852752010655E-5</v>
      </c>
      <c r="AH411" s="33">
        <f t="shared" si="135"/>
        <v>2.6468303156088491E-4</v>
      </c>
      <c r="AI411" s="33">
        <f t="shared" si="136"/>
        <v>4.0357394968076454E-5</v>
      </c>
      <c r="AJ411" s="33">
        <f t="shared" si="137"/>
        <v>4.0657308983820109E-4</v>
      </c>
      <c r="AK411" s="33">
        <f t="shared" si="138"/>
        <v>-1.0463207085132413E-4</v>
      </c>
      <c r="AL411" s="33">
        <f t="shared" si="139"/>
        <v>-4.2196641741926405E-5</v>
      </c>
      <c r="AM411" s="33">
        <f t="shared" si="140"/>
        <v>1.2123987205152434E-4</v>
      </c>
      <c r="AN411" s="33">
        <f t="shared" si="141"/>
        <v>5.8636631452177337E-4</v>
      </c>
      <c r="AO411" s="33">
        <f t="shared" si="142"/>
        <v>2.0011262433707074E-4</v>
      </c>
      <c r="AP411" s="33">
        <f t="shared" si="143"/>
        <v>5.6551602594847633E-6</v>
      </c>
      <c r="AQ411" s="33">
        <f t="shared" si="144"/>
        <v>1.7376036296627862E-3</v>
      </c>
      <c r="AR411" s="33">
        <f t="shared" si="145"/>
        <v>9.9611345908614678E-5</v>
      </c>
      <c r="AS411" s="55">
        <f>$G$2*AS410+(1-$G$2)*W410*W410</f>
        <v>1.9189010741754614E-4</v>
      </c>
      <c r="AT411" s="105"/>
      <c r="AU411" s="7">
        <v>46104</v>
      </c>
      <c r="AV411" s="4">
        <f>CovMatrix!$M$4^2*Y411
+CovMatrix!$M$5^2*AE411
+CovMatrix!$M$6^2*AJ411
+CovMatrix!$M$7^2*AN411
+CovMatrix!$M$8^2*AQ411
+CovMatrix!$M$9^2*AS411
+2*CovMatrix!$M$4*CovMatrix!$M$5*Z411
+2*CovMatrix!$M$4*CovMatrix!$M$6*AA411
+2*CovMatrix!$M$4*CovMatrix!$M$7*AB411
+2*CovMatrix!$M$4*CovMatrix!$M$8*AC411
+2*CovMatrix!$M$4*CovMatrix!$M$9*AD411
+2*CovMatrix!$M$5*CovMatrix!$M$6*AF411
+2*CovMatrix!$M$5*CovMatrix!$M$7*AG411
+2*CovMatrix!$M$5*CovMatrix!$M$8*AH411
+2*CovMatrix!$M$5*CovMatrix!$M$9*AI411
+2*CovMatrix!$M$6*CovMatrix!$M$7*AK411
+2*CovMatrix!$M$6*CovMatrix!$M$8*AL411
+2*CovMatrix!$M$6*CovMatrix!$M$9*AM411
+2*CovMatrix!$M$7*CovMatrix!$M$8*AO411
+2*CovMatrix!$M$7*CovMatrix!$M$9*AP411
+2*CovMatrix!$M$8*CovMatrix!$M$9*AR411</f>
        <v>3.1650420926162463E-4</v>
      </c>
      <c r="AW411" s="17">
        <f t="shared" si="124"/>
        <v>1.7790565175441298E-2</v>
      </c>
      <c r="AX411" s="18">
        <f>Param_VaR!$B$7*EWMA!AW411*returns_pnl[[#This Row],[port_mv]]</f>
        <v>5934.994741130753</v>
      </c>
      <c r="AY411" s="18">
        <f>returns_pnl[[#This Row],[daily_pnl_usd]]</f>
        <v>2804.23</v>
      </c>
    </row>
    <row r="412" spans="1:51" x14ac:dyDescent="0.35">
      <c r="A412" s="7">
        <f>returns_pnl[[#This Row],[price_date]]</f>
        <v>46105</v>
      </c>
      <c r="B412" s="24">
        <f>returns_pnl[[#This Row],[portfolio_simple_return]]</f>
        <v>1.781492E-3</v>
      </c>
      <c r="C412" s="4">
        <f t="shared" si="125"/>
        <v>2.3682708661251748E-4</v>
      </c>
      <c r="D412" s="17">
        <f t="shared" si="122"/>
        <v>1.5389187327877892E-2</v>
      </c>
      <c r="E412" s="17">
        <f t="shared" si="123"/>
        <v>0.24429577529370911</v>
      </c>
      <c r="F412" s="25">
        <f>Rolling_Vol!D412</f>
        <v>0.23359104535391356</v>
      </c>
      <c r="Q412" s="7">
        <v>46105</v>
      </c>
      <c r="R412" s="25">
        <v>1.3272153E-2</v>
      </c>
      <c r="S412" s="17">
        <v>-1.3084866000000001E-2</v>
      </c>
      <c r="T412" s="17">
        <v>2.9810200000000001E-4</v>
      </c>
      <c r="U412" s="17">
        <v>-8.2697269999999993E-3</v>
      </c>
      <c r="V412" s="17">
        <v>2.4401065E-2</v>
      </c>
      <c r="W412" s="17">
        <v>-2.2336090000000001E-3</v>
      </c>
      <c r="X412" s="32"/>
      <c r="Y412" s="33">
        <f t="shared" si="126"/>
        <v>1.1148146585042453E-3</v>
      </c>
      <c r="Z412" s="33">
        <f t="shared" si="127"/>
        <v>3.6581895370720095E-4</v>
      </c>
      <c r="AA412" s="33">
        <f t="shared" si="128"/>
        <v>1.1395936661816054E-4</v>
      </c>
      <c r="AB412" s="33">
        <f t="shared" si="129"/>
        <v>-5.7700302062107552E-5</v>
      </c>
      <c r="AC412" s="33">
        <f t="shared" si="130"/>
        <v>2.0587422400321687E-4</v>
      </c>
      <c r="AD412" s="33">
        <f t="shared" si="131"/>
        <v>-1.1962267270913319E-5</v>
      </c>
      <c r="AE412" s="33">
        <f t="shared" si="132"/>
        <v>6.1291791453845813E-4</v>
      </c>
      <c r="AF412" s="33">
        <f t="shared" si="133"/>
        <v>1.3460413770070043E-4</v>
      </c>
      <c r="AG412" s="33">
        <f t="shared" si="134"/>
        <v>4.9116108747271979E-5</v>
      </c>
      <c r="AH412" s="33">
        <f t="shared" si="135"/>
        <v>3.0814937371813692E-4</v>
      </c>
      <c r="AI412" s="33">
        <f t="shared" si="136"/>
        <v>5.9615283009008323E-5</v>
      </c>
      <c r="AJ412" s="33">
        <f t="shared" si="137"/>
        <v>4.1041139863092158E-4</v>
      </c>
      <c r="AK412" s="33">
        <f t="shared" si="138"/>
        <v>-9.2827663352213719E-5</v>
      </c>
      <c r="AL412" s="33">
        <f t="shared" si="139"/>
        <v>-6.3532022371612268E-6</v>
      </c>
      <c r="AM412" s="33">
        <f t="shared" si="140"/>
        <v>1.2613408425381955E-4</v>
      </c>
      <c r="AN412" s="33">
        <f t="shared" si="141"/>
        <v>5.5226613170198031E-4</v>
      </c>
      <c r="AO412" s="33">
        <f t="shared" si="142"/>
        <v>1.9462654197639366E-4</v>
      </c>
      <c r="AP412" s="33">
        <f t="shared" si="143"/>
        <v>7.6978262579159392E-6</v>
      </c>
      <c r="AQ412" s="33">
        <f t="shared" si="144"/>
        <v>1.6726516815689487E-3</v>
      </c>
      <c r="AR412" s="33">
        <f t="shared" si="145"/>
        <v>1.0799235212495705E-4</v>
      </c>
      <c r="AS412" s="55">
        <f>$G$2*AS411+(1-$G$2)*W411*W411</f>
        <v>1.8562150457272352E-4</v>
      </c>
      <c r="AT412" s="105"/>
      <c r="AU412" s="7">
        <v>46105</v>
      </c>
      <c r="AV412" s="4">
        <f>CovMatrix!$M$4^2*Y412
+CovMatrix!$M$5^2*AE412
+CovMatrix!$M$6^2*AJ412
+CovMatrix!$M$7^2*AN412
+CovMatrix!$M$8^2*AQ412
+CovMatrix!$M$9^2*AS412
+2*CovMatrix!$M$4*CovMatrix!$M$5*Z412
+2*CovMatrix!$M$4*CovMatrix!$M$6*AA412
+2*CovMatrix!$M$4*CovMatrix!$M$7*AB412
+2*CovMatrix!$M$4*CovMatrix!$M$8*AC412
+2*CovMatrix!$M$4*CovMatrix!$M$9*AD412
+2*CovMatrix!$M$5*CovMatrix!$M$6*AF412
+2*CovMatrix!$M$5*CovMatrix!$M$7*AG412
+2*CovMatrix!$M$5*CovMatrix!$M$8*AH412
+2*CovMatrix!$M$5*CovMatrix!$M$9*AI412
+2*CovMatrix!$M$6*CovMatrix!$M$7*AK412
+2*CovMatrix!$M$6*CovMatrix!$M$8*AL412
+2*CovMatrix!$M$6*CovMatrix!$M$9*AM412
+2*CovMatrix!$M$7*CovMatrix!$M$8*AO412
+2*CovMatrix!$M$7*CovMatrix!$M$9*AP412
+2*CovMatrix!$M$8*CovMatrix!$M$9*AR412</f>
        <v>3.1868567204767953E-4</v>
      </c>
      <c r="AW412" s="17">
        <f t="shared" si="124"/>
        <v>1.7851769437444556E-2</v>
      </c>
      <c r="AX412" s="18">
        <f>Param_VaR!$B$7*EWMA!AW412*returns_pnl[[#This Row],[port_mv]]</f>
        <v>5966.0222193439522</v>
      </c>
      <c r="AY412" s="18">
        <f>returns_pnl[[#This Row],[daily_pnl_usd]]</f>
        <v>255.47</v>
      </c>
    </row>
    <row r="413" spans="1:51" x14ac:dyDescent="0.35">
      <c r="A413" s="7">
        <f>returns_pnl[[#This Row],[price_date]]</f>
        <v>46106</v>
      </c>
      <c r="B413" s="24">
        <f>returns_pnl[[#This Row],[portfolio_simple_return]]</f>
        <v>2.6202909999999999E-2</v>
      </c>
      <c r="C413" s="4">
        <f t="shared" si="125"/>
        <v>2.2280788424053027E-4</v>
      </c>
      <c r="D413" s="17">
        <f t="shared" si="122"/>
        <v>1.4926750625656285E-2</v>
      </c>
      <c r="E413" s="17">
        <f t="shared" si="123"/>
        <v>0.2369548202265859</v>
      </c>
      <c r="F413" s="25">
        <f>Rolling_Vol!D413</f>
        <v>0.24042116627229673</v>
      </c>
      <c r="Q413" s="7">
        <v>46106</v>
      </c>
      <c r="R413" s="25">
        <v>7.2551979000000003E-2</v>
      </c>
      <c r="S413" s="17">
        <v>1.6337299999999999E-3</v>
      </c>
      <c r="T413" s="17">
        <v>-5.8278150000000001E-3</v>
      </c>
      <c r="U413" s="17">
        <v>1.4717282E-2</v>
      </c>
      <c r="V413" s="17">
        <v>6.5937634999999994E-2</v>
      </c>
      <c r="W413" s="17">
        <v>3.7858840000000002E-3</v>
      </c>
      <c r="X413" s="32"/>
      <c r="Y413" s="33">
        <f t="shared" si="126"/>
        <v>1.058494781709315E-3</v>
      </c>
      <c r="Z413" s="33">
        <f t="shared" si="127"/>
        <v>3.3344995587257899E-4</v>
      </c>
      <c r="AA413" s="33">
        <f t="shared" si="128"/>
        <v>1.0735919194228726E-4</v>
      </c>
      <c r="AB413" s="33">
        <f t="shared" si="129"/>
        <v>-6.0823708859114958E-5</v>
      </c>
      <c r="AC413" s="33">
        <f t="shared" si="130"/>
        <v>2.1295305064560055E-4</v>
      </c>
      <c r="AD413" s="33">
        <f t="shared" si="131"/>
        <v>-1.3023219258069141E-5</v>
      </c>
      <c r="AE413" s="33">
        <f t="shared" si="132"/>
        <v>5.8641566276042799E-4</v>
      </c>
      <c r="AF413" s="33">
        <f t="shared" si="133"/>
        <v>1.2629385195519848E-4</v>
      </c>
      <c r="AG413" s="33">
        <f t="shared" si="134"/>
        <v>5.2661638401530583E-5</v>
      </c>
      <c r="AH413" s="33">
        <f t="shared" si="135"/>
        <v>2.7050333134811128E-4</v>
      </c>
      <c r="AI413" s="33">
        <f t="shared" si="136"/>
        <v>5.7791954496151459E-5</v>
      </c>
      <c r="AJ413" s="33">
        <f t="shared" si="137"/>
        <v>3.857920466012105E-4</v>
      </c>
      <c r="AK413" s="33">
        <f t="shared" si="138"/>
        <v>-8.7405916880570132E-5</v>
      </c>
      <c r="AL413" s="33">
        <f t="shared" si="139"/>
        <v>-5.5355697262137518E-6</v>
      </c>
      <c r="AM413" s="33">
        <f t="shared" si="140"/>
        <v>1.1852608859998329E-4</v>
      </c>
      <c r="AN413" s="33">
        <f t="shared" si="141"/>
        <v>5.2323346687913324E-4</v>
      </c>
      <c r="AO413" s="33">
        <f t="shared" si="142"/>
        <v>1.7084154069425472E-4</v>
      </c>
      <c r="AP413" s="33">
        <f t="shared" si="143"/>
        <v>8.3442368817255624E-6</v>
      </c>
      <c r="AQ413" s="33">
        <f t="shared" si="144"/>
        <v>1.6080172990628652E-3</v>
      </c>
      <c r="AR413" s="33">
        <f t="shared" si="145"/>
        <v>9.824266469384452E-5</v>
      </c>
      <c r="AS413" s="55">
        <f>$G$2*AS412+(1-$G$2)*W412*W412</f>
        <v>1.7478355484825295E-4</v>
      </c>
      <c r="AT413" s="105"/>
      <c r="AU413" s="7">
        <v>46106</v>
      </c>
      <c r="AV413" s="4">
        <f>CovMatrix!$M$4^2*Y413
+CovMatrix!$M$5^2*AE413
+CovMatrix!$M$6^2*AJ413
+CovMatrix!$M$7^2*AN413
+CovMatrix!$M$8^2*AQ413
+CovMatrix!$M$9^2*AS413
+2*CovMatrix!$M$4*CovMatrix!$M$5*Z413
+2*CovMatrix!$M$4*CovMatrix!$M$6*AA413
+2*CovMatrix!$M$4*CovMatrix!$M$7*AB413
+2*CovMatrix!$M$4*CovMatrix!$M$8*AC413
+2*CovMatrix!$M$4*CovMatrix!$M$9*AD413
+2*CovMatrix!$M$5*CovMatrix!$M$6*AF413
+2*CovMatrix!$M$5*CovMatrix!$M$7*AG413
+2*CovMatrix!$M$5*CovMatrix!$M$8*AH413
+2*CovMatrix!$M$5*CovMatrix!$M$9*AI413
+2*CovMatrix!$M$6*CovMatrix!$M$7*AK413
+2*CovMatrix!$M$6*CovMatrix!$M$8*AL413
+2*CovMatrix!$M$6*CovMatrix!$M$9*AM413
+2*CovMatrix!$M$7*CovMatrix!$M$8*AO413
+2*CovMatrix!$M$7*CovMatrix!$M$9*AP413
+2*CovMatrix!$M$8*CovMatrix!$M$9*AR413</f>
        <v>3.012993233956116E-4</v>
      </c>
      <c r="AW413" s="17">
        <f t="shared" si="124"/>
        <v>1.7357975786237621E-2</v>
      </c>
      <c r="AX413" s="18">
        <f>Param_VaR!$B$7*EWMA!AW413*returns_pnl[[#This Row],[port_mv]]</f>
        <v>5953.0004759721223</v>
      </c>
      <c r="AY413" s="18">
        <f>returns_pnl[[#This Row],[daily_pnl_usd]]</f>
        <v>3764.25</v>
      </c>
    </row>
    <row r="414" spans="1:51" x14ac:dyDescent="0.35">
      <c r="A414" s="7">
        <f>returns_pnl[[#This Row],[price_date]]</f>
        <v>46107</v>
      </c>
      <c r="B414" s="24">
        <f>returns_pnl[[#This Row],[portfolio_simple_return]]</f>
        <v>-2.5419822000000002E-2</v>
      </c>
      <c r="C414" s="4">
        <f t="shared" si="125"/>
        <v>2.5063496073418449E-4</v>
      </c>
      <c r="D414" s="17">
        <f t="shared" si="122"/>
        <v>1.5831454788937892E-2</v>
      </c>
      <c r="E414" s="17">
        <f t="shared" si="123"/>
        <v>0.25131655358335331</v>
      </c>
      <c r="F414" s="25">
        <f>Rolling_Vol!D414</f>
        <v>0.24541289855688939</v>
      </c>
      <c r="Q414" s="7">
        <v>46107</v>
      </c>
      <c r="R414" s="25">
        <v>-7.4908066999999995E-2</v>
      </c>
      <c r="S414" s="17">
        <v>-2.9453278999999999E-2</v>
      </c>
      <c r="T414" s="17">
        <v>-2.8310689999999999E-3</v>
      </c>
      <c r="U414" s="17">
        <v>-2.1073654000000001E-2</v>
      </c>
      <c r="V414" s="17">
        <v>-7.8212290000000007E-3</v>
      </c>
      <c r="W414" s="17">
        <v>2.0333870000000002E-3</v>
      </c>
      <c r="X414" s="32"/>
      <c r="Y414" s="33">
        <f t="shared" si="126"/>
        <v>1.3108124742157428E-3</v>
      </c>
      <c r="Z414" s="33">
        <f t="shared" si="127"/>
        <v>3.2055477919932444E-4</v>
      </c>
      <c r="AA414" s="33">
        <f t="shared" si="128"/>
        <v>7.5548469735996888E-5</v>
      </c>
      <c r="AB414" s="33">
        <f t="shared" si="129"/>
        <v>6.8917897484966801E-6</v>
      </c>
      <c r="AC414" s="33">
        <f t="shared" si="130"/>
        <v>4.8721022219664462E-4</v>
      </c>
      <c r="AD414" s="33">
        <f t="shared" si="131"/>
        <v>4.2385764852811875E-6</v>
      </c>
      <c r="AE414" s="33">
        <f t="shared" si="132"/>
        <v>5.5139086741757626E-4</v>
      </c>
      <c r="AF414" s="33">
        <f t="shared" si="133"/>
        <v>1.1814495626588955E-4</v>
      </c>
      <c r="AG414" s="33">
        <f t="shared" si="134"/>
        <v>5.0944584004750347E-5</v>
      </c>
      <c r="AH414" s="33">
        <f t="shared" si="135"/>
        <v>2.6073658901293762E-4</v>
      </c>
      <c r="AI414" s="33">
        <f t="shared" si="136"/>
        <v>5.4695543962421572E-5</v>
      </c>
      <c r="AJ414" s="33">
        <f t="shared" si="137"/>
        <v>3.6468232946559133E-4</v>
      </c>
      <c r="AK414" s="33">
        <f t="shared" si="138"/>
        <v>-8.7307737675665719E-5</v>
      </c>
      <c r="AL414" s="33">
        <f t="shared" si="139"/>
        <v>-2.8259775841692447E-5</v>
      </c>
      <c r="AM414" s="33">
        <f t="shared" si="140"/>
        <v>1.1009071739017668E-4</v>
      </c>
      <c r="AN414" s="33">
        <f t="shared" si="141"/>
        <v>5.048353622344367E-4</v>
      </c>
      <c r="AO414" s="33">
        <f t="shared" si="142"/>
        <v>2.1881641437508366E-4</v>
      </c>
      <c r="AP414" s="33">
        <f t="shared" si="143"/>
        <v>1.1186658015659311E-5</v>
      </c>
      <c r="AQ414" s="33">
        <f t="shared" si="144"/>
        <v>1.7724025636826866E-3</v>
      </c>
      <c r="AR414" s="33">
        <f t="shared" si="145"/>
        <v>1.0732603905287425E-4</v>
      </c>
      <c r="AS414" s="55">
        <f>$G$2*AS413+(1-$G$2)*W413*W413</f>
        <v>1.6515651661704514E-4</v>
      </c>
      <c r="AT414" s="105"/>
      <c r="AU414" s="7">
        <v>46107</v>
      </c>
      <c r="AV414" s="4">
        <f>CovMatrix!$M$4^2*Y414
+CovMatrix!$M$5^2*AE414
+CovMatrix!$M$6^2*AJ414
+CovMatrix!$M$7^2*AN414
+CovMatrix!$M$8^2*AQ414
+CovMatrix!$M$9^2*AS414
+2*CovMatrix!$M$4*CovMatrix!$M$5*Z414
+2*CovMatrix!$M$4*CovMatrix!$M$6*AA414
+2*CovMatrix!$M$4*CovMatrix!$M$7*AB414
+2*CovMatrix!$M$4*CovMatrix!$M$8*AC414
+2*CovMatrix!$M$4*CovMatrix!$M$9*AD414
+2*CovMatrix!$M$5*CovMatrix!$M$6*AF414
+2*CovMatrix!$M$5*CovMatrix!$M$7*AG414
+2*CovMatrix!$M$5*CovMatrix!$M$8*AH414
+2*CovMatrix!$M$5*CovMatrix!$M$9*AI414
+2*CovMatrix!$M$6*CovMatrix!$M$7*AK414
+2*CovMatrix!$M$6*CovMatrix!$M$8*AL414
+2*CovMatrix!$M$6*CovMatrix!$M$9*AM414
+2*CovMatrix!$M$7*CovMatrix!$M$8*AO414
+2*CovMatrix!$M$7*CovMatrix!$M$9*AP414
+2*CovMatrix!$M$8*CovMatrix!$M$9*AR414</f>
        <v>3.6077140964582883E-4</v>
      </c>
      <c r="AW414" s="17">
        <f t="shared" si="124"/>
        <v>1.8993983511781536E-2</v>
      </c>
      <c r="AX414" s="18">
        <f>Param_VaR!$B$7*EWMA!AW414*returns_pnl[[#This Row],[port_mv]]</f>
        <v>6348.4904365047323</v>
      </c>
      <c r="AY414" s="18">
        <f>returns_pnl[[#This Row],[daily_pnl_usd]]</f>
        <v>-3747.44</v>
      </c>
    </row>
    <row r="415" spans="1:51" x14ac:dyDescent="0.35">
      <c r="A415" s="7">
        <f>returns_pnl[[#This Row],[price_date]]</f>
        <v>46108</v>
      </c>
      <c r="B415" s="24">
        <f>returns_pnl[[#This Row],[portfolio_simple_return]]</f>
        <v>-2.3901037E-2</v>
      </c>
      <c r="C415" s="4">
        <f t="shared" si="125"/>
        <v>2.7436690412083447E-4</v>
      </c>
      <c r="D415" s="17">
        <f t="shared" si="122"/>
        <v>1.6564024393873444E-2</v>
      </c>
      <c r="E415" s="17">
        <f t="shared" si="123"/>
        <v>0.26294573553957917</v>
      </c>
      <c r="F415" s="25">
        <f>Rolling_Vol!D415</f>
        <v>0.24961268967624792</v>
      </c>
      <c r="Q415" s="7">
        <v>46108</v>
      </c>
      <c r="R415" s="25">
        <v>-8.735339E-3</v>
      </c>
      <c r="S415" s="17">
        <v>-2.8246396999999999E-2</v>
      </c>
      <c r="T415" s="17">
        <v>-2.3781689000000002E-2</v>
      </c>
      <c r="U415" s="17">
        <v>-2.0914157999999999E-2</v>
      </c>
      <c r="V415" s="17">
        <v>-2.8665029000000002E-2</v>
      </c>
      <c r="W415" s="17">
        <v>-3.2762739999999999E-2</v>
      </c>
      <c r="X415" s="32"/>
      <c r="Y415" s="33">
        <f t="shared" si="126"/>
        <v>1.5688368358633877E-3</v>
      </c>
      <c r="Z415" s="33">
        <f t="shared" si="127"/>
        <v>4.3369878424946663E-4</v>
      </c>
      <c r="AA415" s="33">
        <f t="shared" si="128"/>
        <v>8.3739755931854458E-5</v>
      </c>
      <c r="AB415" s="33">
        <f t="shared" si="129"/>
        <v>1.0119348350959603E-4</v>
      </c>
      <c r="AC415" s="33">
        <f t="shared" si="130"/>
        <v>4.9312999762210648E-4</v>
      </c>
      <c r="AD415" s="33">
        <f t="shared" si="131"/>
        <v>-5.1547634818114315E-6</v>
      </c>
      <c r="AE415" s="33">
        <f t="shared" si="132"/>
        <v>5.7035715400363207E-4</v>
      </c>
      <c r="AF415" s="33">
        <f t="shared" si="133"/>
        <v>1.1605931479745123E-4</v>
      </c>
      <c r="AG415" s="33">
        <f t="shared" si="134"/>
        <v>8.5129201613153314E-5</v>
      </c>
      <c r="AH415" s="33">
        <f t="shared" si="135"/>
        <v>2.5891404406375482E-4</v>
      </c>
      <c r="AI415" s="33">
        <f t="shared" si="136"/>
        <v>4.7820416447117892E-5</v>
      </c>
      <c r="AJ415" s="33">
        <f t="shared" si="137"/>
        <v>3.4328228679862146E-4</v>
      </c>
      <c r="AK415" s="33">
        <f t="shared" si="138"/>
        <v>-7.8489615301758207E-5</v>
      </c>
      <c r="AL415" s="33">
        <f t="shared" si="139"/>
        <v>-2.5235642953362837E-5</v>
      </c>
      <c r="AM415" s="33">
        <f t="shared" si="140"/>
        <v>1.0313987481272389E-4</v>
      </c>
      <c r="AN415" s="33">
        <f t="shared" si="141"/>
        <v>5.0119117407507348E-4</v>
      </c>
      <c r="AO415" s="33">
        <f t="shared" si="142"/>
        <v>2.1557674194062459E-4</v>
      </c>
      <c r="AP415" s="33">
        <f t="shared" si="143"/>
        <v>7.944404889553868E-6</v>
      </c>
      <c r="AQ415" s="33">
        <f t="shared" si="144"/>
        <v>1.6697287072459518E-3</v>
      </c>
      <c r="AR415" s="33">
        <f t="shared" si="145"/>
        <v>9.9932261587344415E-5</v>
      </c>
      <c r="AS415" s="55">
        <f>$G$2*AS414+(1-$G$2)*W414*W414</f>
        <v>1.5549520538152856E-4</v>
      </c>
      <c r="AT415" s="105"/>
      <c r="AU415" s="7">
        <v>46108</v>
      </c>
      <c r="AV415" s="4">
        <f>CovMatrix!$M$4^2*Y415
+CovMatrix!$M$5^2*AE415
+CovMatrix!$M$6^2*AJ415
+CovMatrix!$M$7^2*AN415
+CovMatrix!$M$8^2*AQ415
+CovMatrix!$M$9^2*AS415
+2*CovMatrix!$M$4*CovMatrix!$M$5*Z415
+2*CovMatrix!$M$4*CovMatrix!$M$6*AA415
+2*CovMatrix!$M$4*CovMatrix!$M$7*AB415
+2*CovMatrix!$M$4*CovMatrix!$M$8*AC415
+2*CovMatrix!$M$4*CovMatrix!$M$9*AD415
+2*CovMatrix!$M$5*CovMatrix!$M$6*AF415
+2*CovMatrix!$M$5*CovMatrix!$M$7*AG415
+2*CovMatrix!$M$5*CovMatrix!$M$8*AH415
+2*CovMatrix!$M$5*CovMatrix!$M$9*AI415
+2*CovMatrix!$M$6*CovMatrix!$M$7*AK415
+2*CovMatrix!$M$6*CovMatrix!$M$8*AL415
+2*CovMatrix!$M$6*CovMatrix!$M$9*AM415
+2*CovMatrix!$M$7*CovMatrix!$M$8*AO415
+2*CovMatrix!$M$7*CovMatrix!$M$9*AP415
+2*CovMatrix!$M$8*CovMatrix!$M$9*AR415</f>
        <v>3.9338377107497944E-4</v>
      </c>
      <c r="AW415" s="17">
        <f t="shared" si="124"/>
        <v>1.9833904584699892E-2</v>
      </c>
      <c r="AX415" s="18">
        <f>Param_VaR!$B$7*EWMA!AW415*returns_pnl[[#This Row],[port_mv]]</f>
        <v>6470.7777591688282</v>
      </c>
      <c r="AY415" s="18">
        <f>returns_pnl[[#This Row],[daily_pnl_usd]]</f>
        <v>-3433.97</v>
      </c>
    </row>
    <row r="416" spans="1:51" x14ac:dyDescent="0.35">
      <c r="A416" s="7">
        <f>returns_pnl[[#This Row],[price_date]]</f>
        <v>46111</v>
      </c>
      <c r="B416" s="24">
        <f>returns_pnl[[#This Row],[portfolio_simple_return]]</f>
        <v>-1.9016539999999998E-2</v>
      </c>
      <c r="C416" s="4">
        <f t="shared" si="125"/>
        <v>2.9218046405410651E-4</v>
      </c>
      <c r="D416" s="17">
        <f t="shared" si="122"/>
        <v>1.7093287105004306E-2</v>
      </c>
      <c r="E416" s="17">
        <f t="shared" si="123"/>
        <v>0.27134752061081163</v>
      </c>
      <c r="F416" s="25">
        <f>Rolling_Vol!D416</f>
        <v>0.25155972634809615</v>
      </c>
      <c r="Q416" s="7">
        <v>46111</v>
      </c>
      <c r="R416" s="25">
        <v>-2.9456903999999999E-2</v>
      </c>
      <c r="S416" s="17">
        <v>-2.4178529000000001E-2</v>
      </c>
      <c r="T416" s="17">
        <v>1.7860198000000001E-2</v>
      </c>
      <c r="U416" s="17">
        <v>9.5531969999999994E-3</v>
      </c>
      <c r="V416" s="17">
        <v>-7.4515177000000002E-2</v>
      </c>
      <c r="W416" s="17">
        <v>1.360314E-2</v>
      </c>
      <c r="X416" s="32"/>
      <c r="Y416" s="33">
        <f t="shared" si="126"/>
        <v>1.4792849945582797E-3</v>
      </c>
      <c r="Z416" s="33">
        <f t="shared" si="127"/>
        <v>4.2248136839391357E-4</v>
      </c>
      <c r="AA416" s="33">
        <f t="shared" si="128"/>
        <v>9.1179837500397458E-5</v>
      </c>
      <c r="AB416" s="33">
        <f t="shared" si="129"/>
        <v>1.0608341010079399E-4</v>
      </c>
      <c r="AC416" s="33">
        <f t="shared" si="130"/>
        <v>4.7856612251036994E-4</v>
      </c>
      <c r="AD416" s="33">
        <f t="shared" si="131"/>
        <v>1.2326140755228867E-5</v>
      </c>
      <c r="AE416" s="33">
        <f t="shared" si="132"/>
        <v>5.8400726137231062E-4</v>
      </c>
      <c r="AF416" s="33">
        <f t="shared" si="133"/>
        <v>1.4940057763907616E-4</v>
      </c>
      <c r="AG416" s="33">
        <f t="shared" si="134"/>
        <v>1.154664261036877E-4</v>
      </c>
      <c r="AH416" s="33">
        <f t="shared" si="135"/>
        <v>2.9196022876896034E-4</v>
      </c>
      <c r="AI416" s="33">
        <f t="shared" si="136"/>
        <v>1.0047695311115766E-4</v>
      </c>
      <c r="AJ416" s="33">
        <f t="shared" si="137"/>
        <v>3.5661947349226744E-4</v>
      </c>
      <c r="AK416" s="33">
        <f t="shared" si="138"/>
        <v>-4.3937798308480969E-5</v>
      </c>
      <c r="AL416" s="33">
        <f t="shared" si="139"/>
        <v>1.718066391507784E-5</v>
      </c>
      <c r="AM416" s="33">
        <f t="shared" si="140"/>
        <v>1.4370067993203209E-4</v>
      </c>
      <c r="AN416" s="33">
        <f t="shared" si="141"/>
        <v>4.9736382392150688E-4</v>
      </c>
      <c r="AO416" s="33">
        <f t="shared" si="142"/>
        <v>2.3861243415902207E-4</v>
      </c>
      <c r="AP416" s="33">
        <f t="shared" si="143"/>
        <v>4.8580047848555866E-5</v>
      </c>
      <c r="AQ416" s="33">
        <f t="shared" si="144"/>
        <v>1.6188460180654451E-3</v>
      </c>
      <c r="AR416" s="33">
        <f t="shared" si="145"/>
        <v>1.502850194252714E-4</v>
      </c>
      <c r="AS416" s="55">
        <f>$G$2*AS415+(1-$G$2)*W415*W415</f>
        <v>2.1056932099709286E-4</v>
      </c>
      <c r="AT416" s="105"/>
      <c r="AU416" s="7">
        <v>46111</v>
      </c>
      <c r="AV416" s="4">
        <f>CovMatrix!$M$4^2*Y416
+CovMatrix!$M$5^2*AE416
+CovMatrix!$M$6^2*AJ416
+CovMatrix!$M$7^2*AN416
+CovMatrix!$M$8^2*AQ416
+CovMatrix!$M$9^2*AS416
+2*CovMatrix!$M$4*CovMatrix!$M$5*Z416
+2*CovMatrix!$M$4*CovMatrix!$M$6*AA416
+2*CovMatrix!$M$4*CovMatrix!$M$7*AB416
+2*CovMatrix!$M$4*CovMatrix!$M$8*AC416
+2*CovMatrix!$M$4*CovMatrix!$M$9*AD416
+2*CovMatrix!$M$5*CovMatrix!$M$6*AF416
+2*CovMatrix!$M$5*CovMatrix!$M$7*AG416
+2*CovMatrix!$M$5*CovMatrix!$M$8*AH416
+2*CovMatrix!$M$5*CovMatrix!$M$9*AI416
+2*CovMatrix!$M$6*CovMatrix!$M$7*AK416
+2*CovMatrix!$M$6*CovMatrix!$M$8*AL416
+2*CovMatrix!$M$6*CovMatrix!$M$9*AM416
+2*CovMatrix!$M$7*CovMatrix!$M$8*AO416
+2*CovMatrix!$M$7*CovMatrix!$M$9*AP416
+2*CovMatrix!$M$8*CovMatrix!$M$9*AR416</f>
        <v>3.9968816287580522E-4</v>
      </c>
      <c r="AW416" s="17">
        <f t="shared" si="124"/>
        <v>1.9992202551890204E-2</v>
      </c>
      <c r="AX416" s="18">
        <f>Param_VaR!$B$7*EWMA!AW416*returns_pnl[[#This Row],[port_mv]]</f>
        <v>6398.3883013245586</v>
      </c>
      <c r="AY416" s="18">
        <f>returns_pnl[[#This Row],[daily_pnl_usd]]</f>
        <v>-2666.89</v>
      </c>
    </row>
    <row r="417" spans="1:51" x14ac:dyDescent="0.35">
      <c r="A417" s="7">
        <f>returns_pnl[[#This Row],[price_date]]</f>
        <v>46112</v>
      </c>
      <c r="B417" s="24">
        <f>returns_pnl[[#This Row],[portfolio_simple_return]]</f>
        <v>5.0046134999999999E-2</v>
      </c>
      <c r="C417" s="4">
        <f t="shared" si="125"/>
        <v>2.9634736382515612E-4</v>
      </c>
      <c r="D417" s="17">
        <f t="shared" si="122"/>
        <v>1.7214742630232847E-2</v>
      </c>
      <c r="E417" s="17">
        <f t="shared" si="123"/>
        <v>0.27327556730146835</v>
      </c>
      <c r="F417" s="25">
        <f>Rolling_Vol!D417</f>
        <v>0.27087674492643493</v>
      </c>
      <c r="Q417" s="7">
        <v>46112</v>
      </c>
      <c r="R417" s="25">
        <v>3.7696388999999997E-2</v>
      </c>
      <c r="S417" s="17">
        <v>5.4872021999999999E-2</v>
      </c>
      <c r="T417" s="17">
        <v>1.6773672999999999E-2</v>
      </c>
      <c r="U417" s="17">
        <v>3.7377486000000001E-2</v>
      </c>
      <c r="V417" s="17">
        <v>0.128003644</v>
      </c>
      <c r="W417" s="17">
        <v>9.013821E-3</v>
      </c>
      <c r="X417" s="32"/>
      <c r="Y417" s="33">
        <f t="shared" si="126"/>
        <v>1.4425904464806956E-3</v>
      </c>
      <c r="Z417" s="33">
        <f t="shared" si="127"/>
        <v>4.3986596274713175E-4</v>
      </c>
      <c r="AA417" s="33">
        <f t="shared" si="128"/>
        <v>5.4142678975954058E-5</v>
      </c>
      <c r="AB417" s="33">
        <f t="shared" si="129"/>
        <v>8.2833949079421049E-5</v>
      </c>
      <c r="AC417" s="33">
        <f t="shared" si="130"/>
        <v>5.8155134008566832E-4</v>
      </c>
      <c r="AD417" s="33">
        <f t="shared" si="131"/>
        <v>-1.2455811034798486E-5</v>
      </c>
      <c r="AE417" s="33">
        <f t="shared" si="132"/>
        <v>5.8404290156620245E-4</v>
      </c>
      <c r="AF417" s="33">
        <f t="shared" si="133"/>
        <v>1.1452654406340703E-4</v>
      </c>
      <c r="AG417" s="33">
        <f t="shared" si="134"/>
        <v>9.4679505495033641E-5</v>
      </c>
      <c r="AH417" s="33">
        <f t="shared" si="135"/>
        <v>3.8254265712490076E-4</v>
      </c>
      <c r="AI417" s="33">
        <f t="shared" si="136"/>
        <v>7.4714101025624583E-5</v>
      </c>
      <c r="AJ417" s="33">
        <f t="shared" si="137"/>
        <v>3.5436150543868361E-4</v>
      </c>
      <c r="AK417" s="33">
        <f t="shared" si="138"/>
        <v>-3.1064211012791746E-5</v>
      </c>
      <c r="AL417" s="33">
        <f t="shared" si="139"/>
        <v>-6.3701524833329661E-5</v>
      </c>
      <c r="AM417" s="33">
        <f t="shared" si="140"/>
        <v>1.4965592556541335E-4</v>
      </c>
      <c r="AN417" s="33">
        <f t="shared" si="141"/>
        <v>4.7299780886146501E-4</v>
      </c>
      <c r="AO417" s="33">
        <f t="shared" si="142"/>
        <v>1.8158419818722855E-4</v>
      </c>
      <c r="AP417" s="33">
        <f t="shared" si="143"/>
        <v>5.3462453551957314E-5</v>
      </c>
      <c r="AQ417" s="33">
        <f t="shared" si="144"/>
        <v>1.8548659531819984E-3</v>
      </c>
      <c r="AR417" s="33">
        <f t="shared" si="145"/>
        <v>8.0449495168408259E-5</v>
      </c>
      <c r="AS417" s="55">
        <f>$G$2*AS416+(1-$G$2)*W416*W416</f>
        <v>2.0903788680884329E-4</v>
      </c>
      <c r="AT417" s="105"/>
      <c r="AU417" s="7">
        <v>46112</v>
      </c>
      <c r="AV417" s="4">
        <f>CovMatrix!$M$4^2*Y417
+CovMatrix!$M$5^2*AE417
+CovMatrix!$M$6^2*AJ417
+CovMatrix!$M$7^2*AN417
+CovMatrix!$M$8^2*AQ417
+CovMatrix!$M$9^2*AS417
+2*CovMatrix!$M$4*CovMatrix!$M$5*Z417
+2*CovMatrix!$M$4*CovMatrix!$M$6*AA417
+2*CovMatrix!$M$4*CovMatrix!$M$7*AB417
+2*CovMatrix!$M$4*CovMatrix!$M$8*AC417
+2*CovMatrix!$M$4*CovMatrix!$M$9*AD417
+2*CovMatrix!$M$5*CovMatrix!$M$6*AF417
+2*CovMatrix!$M$5*CovMatrix!$M$7*AG417
+2*CovMatrix!$M$5*CovMatrix!$M$8*AH417
+2*CovMatrix!$M$5*CovMatrix!$M$9*AI417
+2*CovMatrix!$M$6*CovMatrix!$M$7*AK417
+2*CovMatrix!$M$6*CovMatrix!$M$8*AL417
+2*CovMatrix!$M$6*CovMatrix!$M$9*AM417
+2*CovMatrix!$M$7*CovMatrix!$M$8*AO417
+2*CovMatrix!$M$7*CovMatrix!$M$9*AP417
+2*CovMatrix!$M$8*CovMatrix!$M$9*AR417</f>
        <v>4.1365543834065774E-4</v>
      </c>
      <c r="AW417" s="17">
        <f t="shared" si="124"/>
        <v>2.0338521046050956E-2</v>
      </c>
      <c r="AX417" s="18">
        <f>Param_VaR!$B$7*EWMA!AW417*returns_pnl[[#This Row],[port_mv]]</f>
        <v>6834.9871049405729</v>
      </c>
      <c r="AY417" s="18">
        <f>returns_pnl[[#This Row],[daily_pnl_usd]]</f>
        <v>6885.03</v>
      </c>
    </row>
    <row r="418" spans="1:51" x14ac:dyDescent="0.35">
      <c r="A418" s="7">
        <f>returns_pnl[[#This Row],[price_date]]</f>
        <v>46113</v>
      </c>
      <c r="B418" s="24">
        <f>returns_pnl[[#This Row],[portfolio_simple_return]]</f>
        <v>2.5732339E-2</v>
      </c>
      <c r="C418" s="4">
        <f t="shared" si="125"/>
        <v>4.288434597019404E-4</v>
      </c>
      <c r="D418" s="17">
        <f t="shared" si="122"/>
        <v>2.0708535914012376E-2</v>
      </c>
      <c r="E418" s="17">
        <f t="shared" si="123"/>
        <v>0.32873781626835846</v>
      </c>
      <c r="F418" s="25">
        <f>Rolling_Vol!D418</f>
        <v>0.27655260418489613</v>
      </c>
      <c r="Q418" s="7">
        <v>46113</v>
      </c>
      <c r="R418" s="25">
        <v>3.3328417999999999E-2</v>
      </c>
      <c r="S418" s="17">
        <v>1.2859035E-2</v>
      </c>
      <c r="T418" s="17">
        <v>-3.4051839999999999E-3</v>
      </c>
      <c r="U418" s="17">
        <v>3.7781184000000002E-2</v>
      </c>
      <c r="V418" s="17">
        <v>7.7334680000000003E-2</v>
      </c>
      <c r="W418" s="17">
        <v>-1.2341186000000001E-2</v>
      </c>
      <c r="X418" s="32"/>
      <c r="Y418" s="33">
        <f t="shared" si="126"/>
        <v>1.4412960843102132E-3</v>
      </c>
      <c r="Z418" s="33">
        <f t="shared" si="127"/>
        <v>5.3758263017401745E-4</v>
      </c>
      <c r="AA418" s="33">
        <f t="shared" si="128"/>
        <v>8.8832532379404673E-5</v>
      </c>
      <c r="AB418" s="33">
        <f t="shared" si="129"/>
        <v>1.624036872605391E-4</v>
      </c>
      <c r="AC418" s="33">
        <f t="shared" si="130"/>
        <v>8.3617476913901937E-4</v>
      </c>
      <c r="AD418" s="33">
        <f t="shared" si="131"/>
        <v>8.6788477948315832E-6</v>
      </c>
      <c r="AE418" s="33">
        <f t="shared" si="132"/>
        <v>7.296566553743394E-4</v>
      </c>
      <c r="AF418" s="33">
        <f t="shared" si="133"/>
        <v>1.6287927265221103E-4</v>
      </c>
      <c r="AG418" s="33">
        <f t="shared" si="134"/>
        <v>2.1205742921113325E-4</v>
      </c>
      <c r="AH418" s="33">
        <f t="shared" si="135"/>
        <v>7.8101922387629726E-4</v>
      </c>
      <c r="AI418" s="33">
        <f t="shared" si="136"/>
        <v>9.990765001705085E-5</v>
      </c>
      <c r="AJ418" s="33">
        <f t="shared" si="137"/>
        <v>3.4998118146701836E-4</v>
      </c>
      <c r="AK418" s="33">
        <f t="shared" si="138"/>
        <v>8.4171053115404779E-6</v>
      </c>
      <c r="AL418" s="33">
        <f t="shared" si="139"/>
        <v>6.8946042692534959E-5</v>
      </c>
      <c r="AM418" s="33">
        <f t="shared" si="140"/>
        <v>1.4974826318756053E-4</v>
      </c>
      <c r="AN418" s="33">
        <f t="shared" si="141"/>
        <v>5.28442527910589E-4</v>
      </c>
      <c r="AO418" s="33">
        <f t="shared" si="142"/>
        <v>4.5775641098953421E-4</v>
      </c>
      <c r="AP418" s="33">
        <f t="shared" si="143"/>
        <v>7.0469544432880254E-5</v>
      </c>
      <c r="AQ418" s="33">
        <f t="shared" si="144"/>
        <v>2.7266699686278035E-3</v>
      </c>
      <c r="AR418" s="33">
        <f t="shared" si="145"/>
        <v>1.4485064152012725E-4</v>
      </c>
      <c r="AS418" s="55">
        <f>$G$2*AS417+(1-$G$2)*W417*W417</f>
        <v>2.0137055174151514E-4</v>
      </c>
      <c r="AT418" s="105"/>
      <c r="AU418" s="7">
        <v>46113</v>
      </c>
      <c r="AV418" s="4">
        <f>CovMatrix!$M$4^2*Y418
+CovMatrix!$M$5^2*AE418
+CovMatrix!$M$6^2*AJ418
+CovMatrix!$M$7^2*AN418
+CovMatrix!$M$8^2*AQ418
+CovMatrix!$M$9^2*AS418
+2*CovMatrix!$M$4*CovMatrix!$M$5*Z418
+2*CovMatrix!$M$4*CovMatrix!$M$6*AA418
+2*CovMatrix!$M$4*CovMatrix!$M$7*AB418
+2*CovMatrix!$M$4*CovMatrix!$M$8*AC418
+2*CovMatrix!$M$4*CovMatrix!$M$9*AD418
+2*CovMatrix!$M$5*CovMatrix!$M$6*AF418
+2*CovMatrix!$M$5*CovMatrix!$M$7*AG418
+2*CovMatrix!$M$5*CovMatrix!$M$8*AH418
+2*CovMatrix!$M$5*CovMatrix!$M$9*AI418
+2*CovMatrix!$M$6*CovMatrix!$M$7*AK418
+2*CovMatrix!$M$6*CovMatrix!$M$8*AL418
+2*CovMatrix!$M$6*CovMatrix!$M$9*AM418
+2*CovMatrix!$M$7*CovMatrix!$M$8*AO418
+2*CovMatrix!$M$7*CovMatrix!$M$9*AP418
+2*CovMatrix!$M$8*CovMatrix!$M$9*AR418</f>
        <v>5.776679313701052E-4</v>
      </c>
      <c r="AW418" s="17">
        <f t="shared" si="124"/>
        <v>2.4034723451084376E-2</v>
      </c>
      <c r="AX418" s="18">
        <f>Param_VaR!$B$7*EWMA!AW418*returns_pnl[[#This Row],[port_mv]]</f>
        <v>8284.9808297683139</v>
      </c>
      <c r="AY418" s="18">
        <f>returns_pnl[[#This Row],[daily_pnl_usd]]</f>
        <v>3717.26</v>
      </c>
    </row>
    <row r="419" spans="1:51" x14ac:dyDescent="0.35">
      <c r="A419" s="7">
        <f>returns_pnl[[#This Row],[price_date]]</f>
        <v>46114</v>
      </c>
      <c r="B419" s="24">
        <f>returns_pnl[[#This Row],[portfolio_simple_return]]</f>
        <v>5.5629809999999998E-3</v>
      </c>
      <c r="C419" s="4">
        <f t="shared" si="125"/>
        <v>4.4284204834447923E-4</v>
      </c>
      <c r="D419" s="17">
        <f t="shared" si="122"/>
        <v>2.1043812590509334E-2</v>
      </c>
      <c r="E419" s="17">
        <f t="shared" si="123"/>
        <v>0.33406016850682568</v>
      </c>
      <c r="F419" s="25">
        <f>Rolling_Vol!D419</f>
        <v>0.27686332180764384</v>
      </c>
      <c r="Q419" s="7">
        <v>46114</v>
      </c>
      <c r="R419" s="25">
        <v>3.4679606000000002E-2</v>
      </c>
      <c r="S419" s="17">
        <v>3.3812880000000001E-3</v>
      </c>
      <c r="T419" s="17">
        <v>-4.2129710000000003E-3</v>
      </c>
      <c r="U419" s="17">
        <v>-1.9842433999999999E-2</v>
      </c>
      <c r="V419" s="17">
        <v>3.7484770000000001E-3</v>
      </c>
      <c r="W419" s="17">
        <v>7.6714349999999999E-3</v>
      </c>
      <c r="X419" s="32"/>
      <c r="Y419" s="33">
        <f t="shared" si="126"/>
        <v>1.4214653260345639E-3</v>
      </c>
      <c r="Z419" s="33">
        <f t="shared" si="127"/>
        <v>5.3104194997697415E-4</v>
      </c>
      <c r="AA419" s="33">
        <f t="shared" si="128"/>
        <v>7.6693216693505661E-5</v>
      </c>
      <c r="AB419" s="33">
        <f t="shared" si="129"/>
        <v>2.282106915981215E-4</v>
      </c>
      <c r="AC419" s="33">
        <f t="shared" si="130"/>
        <v>9.4065083544685266E-4</v>
      </c>
      <c r="AD419" s="33">
        <f t="shared" si="131"/>
        <v>-1.652061541028321E-5</v>
      </c>
      <c r="AE419" s="33">
        <f t="shared" si="132"/>
        <v>6.9579854291975253E-4</v>
      </c>
      <c r="AF419" s="33">
        <f t="shared" si="133"/>
        <v>1.5047927347883194E-4</v>
      </c>
      <c r="AG419" s="33">
        <f t="shared" si="134"/>
        <v>2.2848375750231166E-4</v>
      </c>
      <c r="AH419" s="33">
        <f t="shared" si="135"/>
        <v>7.9382503185374746E-4</v>
      </c>
      <c r="AI419" s="33">
        <f t="shared" si="136"/>
        <v>8.4391446453097187E-5</v>
      </c>
      <c r="AJ419" s="33">
        <f t="shared" si="137"/>
        <v>3.2967802726342857E-4</v>
      </c>
      <c r="AK419" s="33">
        <f t="shared" si="138"/>
        <v>1.9296599737668137E-7</v>
      </c>
      <c r="AL419" s="33">
        <f t="shared" si="139"/>
        <v>4.9008951232115648E-5</v>
      </c>
      <c r="AM419" s="33">
        <f t="shared" si="140"/>
        <v>1.4328480794280034E-4</v>
      </c>
      <c r="AN419" s="33">
        <f t="shared" si="141"/>
        <v>5.8238104810246502E-4</v>
      </c>
      <c r="AO419" s="33">
        <f t="shared" si="142"/>
        <v>6.0559877280982953E-4</v>
      </c>
      <c r="AP419" s="33">
        <f t="shared" si="143"/>
        <v>3.826549462425397E-5</v>
      </c>
      <c r="AQ419" s="33">
        <f t="shared" si="144"/>
        <v>2.9219089343522795E-3</v>
      </c>
      <c r="AR419" s="33">
        <f t="shared" si="145"/>
        <v>7.8895502821090763E-5</v>
      </c>
      <c r="AS419" s="55">
        <f>$G$2*AS418+(1-$G$2)*W418*W418</f>
        <v>1.9842661095021999E-4</v>
      </c>
      <c r="AT419" s="105"/>
      <c r="AU419" s="7">
        <v>46114</v>
      </c>
      <c r="AV419" s="4">
        <f>CovMatrix!$M$4^2*Y419
+CovMatrix!$M$5^2*AE419
+CovMatrix!$M$6^2*AJ419
+CovMatrix!$M$7^2*AN419
+CovMatrix!$M$8^2*AQ419
+CovMatrix!$M$9^2*AS419
+2*CovMatrix!$M$4*CovMatrix!$M$5*Z419
+2*CovMatrix!$M$4*CovMatrix!$M$6*AA419
+2*CovMatrix!$M$4*CovMatrix!$M$7*AB419
+2*CovMatrix!$M$4*CovMatrix!$M$8*AC419
+2*CovMatrix!$M$4*CovMatrix!$M$9*AD419
+2*CovMatrix!$M$5*CovMatrix!$M$6*AF419
+2*CovMatrix!$M$5*CovMatrix!$M$7*AG419
+2*CovMatrix!$M$5*CovMatrix!$M$8*AH419
+2*CovMatrix!$M$5*CovMatrix!$M$9*AI419
+2*CovMatrix!$M$6*CovMatrix!$M$7*AK419
+2*CovMatrix!$M$6*CovMatrix!$M$8*AL419
+2*CovMatrix!$M$6*CovMatrix!$M$9*AM419
+2*CovMatrix!$M$7*CovMatrix!$M$8*AO419
+2*CovMatrix!$M$7*CovMatrix!$M$9*AP419
+2*CovMatrix!$M$8*CovMatrix!$M$9*AR419</f>
        <v>6.0095273751209943E-4</v>
      </c>
      <c r="AW419" s="17">
        <f t="shared" si="124"/>
        <v>2.4514337386764087E-2</v>
      </c>
      <c r="AX419" s="18">
        <f>Param_VaR!$B$7*EWMA!AW419*returns_pnl[[#This Row],[port_mv]]</f>
        <v>8497.3168800387266</v>
      </c>
      <c r="AY419" s="18">
        <f>returns_pnl[[#This Row],[daily_pnl_usd]]</f>
        <v>824.3</v>
      </c>
    </row>
    <row r="420" spans="1:51" x14ac:dyDescent="0.35">
      <c r="A420" s="7">
        <f>returns_pnl[[#This Row],[price_date]]</f>
        <v>46118</v>
      </c>
      <c r="B420" s="24">
        <f>returns_pnl[[#This Row],[portfolio_simple_return]]</f>
        <v>8.8493809999999999E-3</v>
      </c>
      <c r="C420" s="4">
        <f t="shared" si="125"/>
        <v>4.181283309001921E-4</v>
      </c>
      <c r="D420" s="17">
        <f t="shared" si="122"/>
        <v>2.0448186494165983E-2</v>
      </c>
      <c r="E420" s="17">
        <f t="shared" si="123"/>
        <v>0.32460489735499742</v>
      </c>
      <c r="F420" s="25">
        <f>Rolling_Vol!D420</f>
        <v>0.27727871805132354</v>
      </c>
      <c r="Q420" s="7">
        <v>46118</v>
      </c>
      <c r="R420" s="25">
        <v>1.2321838999999999E-2</v>
      </c>
      <c r="S420" s="17">
        <v>-3.8149700000000001E-4</v>
      </c>
      <c r="T420" s="17">
        <v>1.8488906999999999E-2</v>
      </c>
      <c r="U420" s="17">
        <v>-9.1066500000000009E-3</v>
      </c>
      <c r="V420" s="17">
        <v>2.2406870999999998E-2</v>
      </c>
      <c r="W420" s="17">
        <v>8.4109040000000003E-3</v>
      </c>
      <c r="X420" s="32"/>
      <c r="Y420" s="33">
        <f t="shared" si="126"/>
        <v>1.4083379108114043E-3</v>
      </c>
      <c r="Z420" s="33">
        <f t="shared" si="127"/>
        <v>5.0621513711510732E-4</v>
      </c>
      <c r="AA420" s="33">
        <f t="shared" si="128"/>
        <v>6.332537322972975E-5</v>
      </c>
      <c r="AB420" s="33">
        <f t="shared" si="129"/>
        <v>1.7323038251017392E-4</v>
      </c>
      <c r="AC420" s="33">
        <f t="shared" si="130"/>
        <v>8.9201152764764515E-4</v>
      </c>
      <c r="AD420" s="33">
        <f t="shared" si="131"/>
        <v>4.3316210961039738E-7</v>
      </c>
      <c r="AE420" s="33">
        <f t="shared" si="132"/>
        <v>6.5473661685690394E-4</v>
      </c>
      <c r="AF420" s="33">
        <f t="shared" si="133"/>
        <v>1.4059580097290313E-4</v>
      </c>
      <c r="AG420" s="33">
        <f t="shared" si="134"/>
        <v>2.1074915301367344E-4</v>
      </c>
      <c r="AH420" s="33">
        <f t="shared" si="135"/>
        <v>7.4695601076042511E-4</v>
      </c>
      <c r="AI420" s="33">
        <f t="shared" si="136"/>
        <v>8.0884319532408149E-5</v>
      </c>
      <c r="AJ420" s="33">
        <f t="shared" si="137"/>
        <v>3.109622931064333E-4</v>
      </c>
      <c r="AK420" s="33">
        <f t="shared" si="138"/>
        <v>5.197123978218926E-6</v>
      </c>
      <c r="AL420" s="33">
        <f t="shared" si="139"/>
        <v>4.5120880664478688E-5</v>
      </c>
      <c r="AM420" s="33">
        <f t="shared" si="140"/>
        <v>1.3274854747522921E-4</v>
      </c>
      <c r="AN420" s="33">
        <f t="shared" si="141"/>
        <v>5.7106151643897848E-4</v>
      </c>
      <c r="AO420" s="33">
        <f t="shared" si="142"/>
        <v>5.6480011199285863E-4</v>
      </c>
      <c r="AP420" s="33">
        <f t="shared" si="143"/>
        <v>2.683636838643132E-5</v>
      </c>
      <c r="AQ420" s="33">
        <f t="shared" si="144"/>
        <v>2.7474374630803143E-3</v>
      </c>
      <c r="AR420" s="33">
        <f t="shared" si="145"/>
        <v>7.5887144511095012E-5</v>
      </c>
      <c r="AS420" s="55">
        <f>$G$2*AS419+(1-$G$2)*W419*W419</f>
        <v>1.9005206919076029E-4</v>
      </c>
      <c r="AT420" s="105"/>
      <c r="AU420" s="7">
        <v>46118</v>
      </c>
      <c r="AV420" s="4">
        <f>CovMatrix!$M$4^2*Y420
+CovMatrix!$M$5^2*AE420
+CovMatrix!$M$6^2*AJ420
+CovMatrix!$M$7^2*AN420
+CovMatrix!$M$8^2*AQ420
+CovMatrix!$M$9^2*AS420
+2*CovMatrix!$M$4*CovMatrix!$M$5*Z420
+2*CovMatrix!$M$4*CovMatrix!$M$6*AA420
+2*CovMatrix!$M$4*CovMatrix!$M$7*AB420
+2*CovMatrix!$M$4*CovMatrix!$M$8*AC420
+2*CovMatrix!$M$4*CovMatrix!$M$9*AD420
+2*CovMatrix!$M$5*CovMatrix!$M$6*AF420
+2*CovMatrix!$M$5*CovMatrix!$M$7*AG420
+2*CovMatrix!$M$5*CovMatrix!$M$8*AH420
+2*CovMatrix!$M$5*CovMatrix!$M$9*AI420
+2*CovMatrix!$M$6*CovMatrix!$M$7*AK420
+2*CovMatrix!$M$6*CovMatrix!$M$8*AL420
+2*CovMatrix!$M$6*CovMatrix!$M$9*AM420
+2*CovMatrix!$M$7*CovMatrix!$M$8*AO420
+2*CovMatrix!$M$7*CovMatrix!$M$9*AP420
+2*CovMatrix!$M$8*CovMatrix!$M$9*AR420</f>
        <v>5.699641079148684E-4</v>
      </c>
      <c r="AW420" s="17">
        <f t="shared" si="124"/>
        <v>2.387392108378656E-2</v>
      </c>
      <c r="AX420" s="18">
        <f>Param_VaR!$B$7*EWMA!AW420*returns_pnl[[#This Row],[port_mv]]</f>
        <v>8348.5632368572878</v>
      </c>
      <c r="AY420" s="18">
        <f>returns_pnl[[#This Row],[daily_pnl_usd]]</f>
        <v>1318.56</v>
      </c>
    </row>
    <row r="421" spans="1:51" x14ac:dyDescent="0.35">
      <c r="A421" s="7">
        <f>returns_pnl[[#This Row],[price_date]]</f>
        <v>46119</v>
      </c>
      <c r="B421" s="24">
        <f>returns_pnl[[#This Row],[portfolio_simple_return]]</f>
        <v>1.6380916999999998E-2</v>
      </c>
      <c r="C421" s="4">
        <f t="shared" si="125"/>
        <v>3.977393236911702E-4</v>
      </c>
      <c r="D421" s="17">
        <f t="shared" si="122"/>
        <v>1.9943403011802429E-2</v>
      </c>
      <c r="E421" s="17">
        <f t="shared" si="123"/>
        <v>0.3165917079933947</v>
      </c>
      <c r="F421" s="25">
        <f>Rolling_Vol!D421</f>
        <v>0.27742773184351305</v>
      </c>
      <c r="Q421" s="7">
        <v>46119</v>
      </c>
      <c r="R421" s="25">
        <v>6.1313469999999997E-3</v>
      </c>
      <c r="S421" s="17">
        <v>6.2144196999999998E-2</v>
      </c>
      <c r="T421" s="17">
        <v>4.252118E-3</v>
      </c>
      <c r="U421" s="17">
        <v>4.3470760000000001E-3</v>
      </c>
      <c r="V421" s="17">
        <v>-1.1871060000000001E-3</v>
      </c>
      <c r="W421" s="17">
        <v>-2.5714570000000001E-3</v>
      </c>
      <c r="X421" s="32"/>
      <c r="Y421" s="33">
        <f t="shared" si="126"/>
        <v>1.3329472991432353E-3</v>
      </c>
      <c r="Z421" s="33">
        <f t="shared" si="127"/>
        <v>4.7556018421142187E-4</v>
      </c>
      <c r="AA421" s="33">
        <f t="shared" si="128"/>
        <v>7.319489095634435E-5</v>
      </c>
      <c r="AB421" s="33">
        <f t="shared" si="129"/>
        <v>1.5610391905180248E-4</v>
      </c>
      <c r="AC421" s="33">
        <f t="shared" si="130"/>
        <v>8.5505646740613255E-4</v>
      </c>
      <c r="AD421" s="33">
        <f t="shared" si="131"/>
        <v>6.6254406789811391E-6</v>
      </c>
      <c r="AE421" s="33">
        <f t="shared" si="132"/>
        <v>6.1546115224315025E-4</v>
      </c>
      <c r="AF421" s="33">
        <f t="shared" si="133"/>
        <v>1.3173684516130219E-4</v>
      </c>
      <c r="AG421" s="33">
        <f t="shared" si="134"/>
        <v>1.9831265341215603E-4</v>
      </c>
      <c r="AH421" s="33">
        <f t="shared" si="135"/>
        <v>7.0162576087084635E-4</v>
      </c>
      <c r="AI421" s="33">
        <f t="shared" si="136"/>
        <v>7.5838736281866383E-5</v>
      </c>
      <c r="AJ421" s="33">
        <f t="shared" si="137"/>
        <v>3.1281493644332622E-4</v>
      </c>
      <c r="AK421" s="33">
        <f t="shared" si="138"/>
        <v>-5.2170237563672188E-6</v>
      </c>
      <c r="AL421" s="33">
        <f t="shared" si="139"/>
        <v>6.7270341069409801E-5</v>
      </c>
      <c r="AM421" s="33">
        <f t="shared" si="140"/>
        <v>1.3411413993723114E-4</v>
      </c>
      <c r="AN421" s="33">
        <f t="shared" si="141"/>
        <v>5.4177368990598971E-4</v>
      </c>
      <c r="AO421" s="33">
        <f t="shared" si="142"/>
        <v>5.1866901336575808E-4</v>
      </c>
      <c r="AP421" s="33">
        <f t="shared" si="143"/>
        <v>2.0630476748549436E-5</v>
      </c>
      <c r="AQ421" s="33">
        <f t="shared" si="144"/>
        <v>2.612715287376134E-3</v>
      </c>
      <c r="AR421" s="33">
        <f t="shared" si="145"/>
        <v>8.2641638295712357E-5</v>
      </c>
      <c r="AS421" s="55">
        <f>$G$2*AS420+(1-$G$2)*W420*W420</f>
        <v>1.8289354340514762E-4</v>
      </c>
      <c r="AT421" s="105"/>
      <c r="AU421" s="7">
        <v>46119</v>
      </c>
      <c r="AV421" s="4">
        <f>CovMatrix!$M$4^2*Y421
+CovMatrix!$M$5^2*AE421
+CovMatrix!$M$6^2*AJ421
+CovMatrix!$M$7^2*AN421
+CovMatrix!$M$8^2*AQ421
+CovMatrix!$M$9^2*AS421
+2*CovMatrix!$M$4*CovMatrix!$M$5*Z421
+2*CovMatrix!$M$4*CovMatrix!$M$6*AA421
+2*CovMatrix!$M$4*CovMatrix!$M$7*AB421
+2*CovMatrix!$M$4*CovMatrix!$M$8*AC421
+2*CovMatrix!$M$4*CovMatrix!$M$9*AD421
+2*CovMatrix!$M$5*CovMatrix!$M$6*AF421
+2*CovMatrix!$M$5*CovMatrix!$M$7*AG421
+2*CovMatrix!$M$5*CovMatrix!$M$8*AH421
+2*CovMatrix!$M$5*CovMatrix!$M$9*AI421
+2*CovMatrix!$M$6*CovMatrix!$M$7*AK421
+2*CovMatrix!$M$6*CovMatrix!$M$8*AL421
+2*CovMatrix!$M$6*CovMatrix!$M$9*AM421
+2*CovMatrix!$M$7*CovMatrix!$M$8*AO421
+2*CovMatrix!$M$7*CovMatrix!$M$9*AP421
+2*CovMatrix!$M$8*CovMatrix!$M$9*AR421</f>
        <v>5.4183425614352972E-4</v>
      </c>
      <c r="AW421" s="17">
        <f t="shared" si="124"/>
        <v>2.3277333527350803E-2</v>
      </c>
      <c r="AX421" s="18">
        <f>Param_VaR!$B$7*EWMA!AW421*returns_pnl[[#This Row],[port_mv]]</f>
        <v>8273.2799290928397</v>
      </c>
      <c r="AY421" s="18">
        <f>returns_pnl[[#This Row],[daily_pnl_usd]]</f>
        <v>2462.36</v>
      </c>
    </row>
    <row r="422" spans="1:51" x14ac:dyDescent="0.35">
      <c r="A422" s="7">
        <f>returns_pnl[[#This Row],[price_date]]</f>
        <v>46120</v>
      </c>
      <c r="B422" s="24">
        <f>returns_pnl[[#This Row],[portfolio_simple_return]]</f>
        <v>3.9202475000000001E-2</v>
      </c>
      <c r="C422" s="4">
        <f t="shared" si="125"/>
        <v>3.8997503077535333E-4</v>
      </c>
      <c r="D422" s="17">
        <f t="shared" si="122"/>
        <v>1.9747785465093381E-2</v>
      </c>
      <c r="E422" s="17">
        <f t="shared" si="123"/>
        <v>0.3134863757093585</v>
      </c>
      <c r="F422" s="25">
        <f>Rolling_Vol!D422</f>
        <v>0.2888784394334421</v>
      </c>
      <c r="Q422" s="7">
        <v>46120</v>
      </c>
      <c r="R422" s="25">
        <v>4.6449691000000001E-2</v>
      </c>
      <c r="S422" s="17">
        <v>4.988472E-2</v>
      </c>
      <c r="T422" s="17">
        <v>3.0322769999999999E-2</v>
      </c>
      <c r="U422" s="17">
        <v>2.3853763E-2</v>
      </c>
      <c r="V422" s="17">
        <v>4.6352167E-2</v>
      </c>
      <c r="W422" s="17">
        <v>2.1186580999999999E-2</v>
      </c>
      <c r="X422" s="32"/>
      <c r="Y422" s="33">
        <f t="shared" si="126"/>
        <v>1.2552260661567055E-3</v>
      </c>
      <c r="Z422" s="33">
        <f t="shared" si="127"/>
        <v>4.6988823130933807E-4</v>
      </c>
      <c r="AA422" s="33">
        <f t="shared" si="128"/>
        <v>7.0367470155540448E-5</v>
      </c>
      <c r="AB422" s="33">
        <f t="shared" si="129"/>
        <v>1.4833688979217665E-4</v>
      </c>
      <c r="AC422" s="33">
        <f t="shared" si="130"/>
        <v>8.0331636583305763E-4</v>
      </c>
      <c r="AD422" s="33">
        <f t="shared" si="131"/>
        <v>5.2819245284875295E-6</v>
      </c>
      <c r="AE422" s="33">
        <f t="shared" si="132"/>
        <v>8.1024755635504997E-4</v>
      </c>
      <c r="AF422" s="33">
        <f t="shared" si="133"/>
        <v>1.3968730197117882E-4</v>
      </c>
      <c r="AG422" s="33">
        <f t="shared" si="134"/>
        <v>2.0262262704650498E-4</v>
      </c>
      <c r="AH422" s="33">
        <f t="shared" si="135"/>
        <v>6.5510191027116254E-4</v>
      </c>
      <c r="AI422" s="33">
        <f t="shared" si="136"/>
        <v>6.1700344281852642E-5</v>
      </c>
      <c r="AJ422" s="33">
        <f t="shared" si="137"/>
        <v>2.9513087070588207E-4</v>
      </c>
      <c r="AK422" s="33">
        <f t="shared" si="138"/>
        <v>-3.7949455245671045E-6</v>
      </c>
      <c r="AL422" s="33">
        <f t="shared" si="139"/>
        <v>6.2931257717814724E-5</v>
      </c>
      <c r="AM422" s="33">
        <f t="shared" si="140"/>
        <v>1.254112432252417E-4</v>
      </c>
      <c r="AN422" s="33">
        <f t="shared" si="141"/>
        <v>5.1040109269661694E-4</v>
      </c>
      <c r="AO422" s="33">
        <f t="shared" si="142"/>
        <v>4.8723924616368919E-4</v>
      </c>
      <c r="AP422" s="33">
        <f t="shared" si="143"/>
        <v>1.8721949003052549E-5</v>
      </c>
      <c r="AQ422" s="33">
        <f t="shared" si="144"/>
        <v>2.4560369233728799E-3</v>
      </c>
      <c r="AR422" s="33">
        <f t="shared" si="145"/>
        <v>7.7866295519976128E-5</v>
      </c>
      <c r="AS422" s="55">
        <f>$G$2*AS421+(1-$G$2)*W421*W421</f>
        <v>1.7231667426700971E-4</v>
      </c>
      <c r="AT422" s="105"/>
      <c r="AU422" s="7">
        <v>46120</v>
      </c>
      <c r="AV422" s="4">
        <f>CovMatrix!$M$4^2*Y422
+CovMatrix!$M$5^2*AE422
+CovMatrix!$M$6^2*AJ422
+CovMatrix!$M$7^2*AN422
+CovMatrix!$M$8^2*AQ422
+CovMatrix!$M$9^2*AS422
+2*CovMatrix!$M$4*CovMatrix!$M$5*Z422
+2*CovMatrix!$M$4*CovMatrix!$M$6*AA422
+2*CovMatrix!$M$4*CovMatrix!$M$7*AB422
+2*CovMatrix!$M$4*CovMatrix!$M$8*AC422
+2*CovMatrix!$M$4*CovMatrix!$M$9*AD422
+2*CovMatrix!$M$5*CovMatrix!$M$6*AF422
+2*CovMatrix!$M$5*CovMatrix!$M$7*AG422
+2*CovMatrix!$M$5*CovMatrix!$M$8*AH422
+2*CovMatrix!$M$5*CovMatrix!$M$9*AI422
+2*CovMatrix!$M$6*CovMatrix!$M$7*AK422
+2*CovMatrix!$M$6*CovMatrix!$M$8*AL422
+2*CovMatrix!$M$6*CovMatrix!$M$9*AM422
+2*CovMatrix!$M$7*CovMatrix!$M$8*AO422
+2*CovMatrix!$M$7*CovMatrix!$M$9*AP422
+2*CovMatrix!$M$8*CovMatrix!$M$9*AR422</f>
        <v>5.2162030349910571E-4</v>
      </c>
      <c r="AW422" s="17">
        <f t="shared" si="124"/>
        <v>2.2839008373813117E-2</v>
      </c>
      <c r="AX422" s="18">
        <f>Param_VaR!$B$7*EWMA!AW422*returns_pnl[[#This Row],[port_mv]]</f>
        <v>8435.7151383941509</v>
      </c>
      <c r="AY422" s="18">
        <f>returns_pnl[[#This Row],[daily_pnl_usd]]</f>
        <v>5989.4</v>
      </c>
    </row>
    <row r="423" spans="1:51" x14ac:dyDescent="0.35">
      <c r="A423" s="7">
        <f>returns_pnl[[#This Row],[price_date]]</f>
        <v>46121</v>
      </c>
      <c r="B423" s="24">
        <f>returns_pnl[[#This Row],[portfolio_simple_return]]</f>
        <v>1.6558988E-2</v>
      </c>
      <c r="C423" s="4">
        <f t="shared" si="125"/>
        <v>4.587865716963697E-4</v>
      </c>
      <c r="D423" s="17">
        <f t="shared" si="122"/>
        <v>2.1419303716422942E-2</v>
      </c>
      <c r="E423" s="17">
        <f t="shared" si="123"/>
        <v>0.34002090533889995</v>
      </c>
      <c r="F423" s="25">
        <f>Rolling_Vol!D423</f>
        <v>0.29073347337725397</v>
      </c>
      <c r="Q423" s="7">
        <v>46121</v>
      </c>
      <c r="R423" s="25">
        <v>2.0791994000000001E-2</v>
      </c>
      <c r="S423" s="17">
        <v>1.22066E-2</v>
      </c>
      <c r="T423" s="17">
        <v>4.5204529999999998E-3</v>
      </c>
      <c r="U423" s="17">
        <v>1.9825870000000001E-3</v>
      </c>
      <c r="V423" s="17">
        <v>4.7881171E-2</v>
      </c>
      <c r="W423" s="17">
        <v>-2.1685659999999998E-3</v>
      </c>
      <c r="X423" s="32"/>
      <c r="Y423" s="33">
        <f t="shared" si="126"/>
        <v>1.309366929827032E-3</v>
      </c>
      <c r="Z423" s="33">
        <f t="shared" si="127"/>
        <v>5.8072272720806903E-4</v>
      </c>
      <c r="AA423" s="33">
        <f t="shared" si="128"/>
        <v>1.506544197520523E-4</v>
      </c>
      <c r="AB423" s="33">
        <f t="shared" si="129"/>
        <v>2.0591667163688009E-4</v>
      </c>
      <c r="AC423" s="33">
        <f t="shared" si="130"/>
        <v>8.8430001394289802E-4</v>
      </c>
      <c r="AD423" s="33">
        <f t="shared" si="131"/>
        <v>6.4011617504566585E-5</v>
      </c>
      <c r="AE423" s="33">
        <f t="shared" si="132"/>
        <v>9.1094182034245105E-4</v>
      </c>
      <c r="AF423" s="33">
        <f t="shared" si="133"/>
        <v>2.2206463731737217E-4</v>
      </c>
      <c r="AG423" s="33">
        <f t="shared" si="134"/>
        <v>2.6186156671579631E-4</v>
      </c>
      <c r="AH423" s="33">
        <f t="shared" si="135"/>
        <v>7.5453168798618724E-4</v>
      </c>
      <c r="AI423" s="33">
        <f t="shared" si="136"/>
        <v>1.2141152328148073E-4</v>
      </c>
      <c r="AJ423" s="33">
        <f t="shared" si="137"/>
        <v>3.3259124129190321E-4</v>
      </c>
      <c r="AK423" s="33">
        <f t="shared" si="138"/>
        <v>3.9831481351917559E-5</v>
      </c>
      <c r="AL423" s="33">
        <f t="shared" si="139"/>
        <v>1.4348694819130132E-4</v>
      </c>
      <c r="AM423" s="33">
        <f t="shared" si="140"/>
        <v>1.5643271799668942E-4</v>
      </c>
      <c r="AN423" s="33">
        <f t="shared" si="141"/>
        <v>5.1391714769043011E-4</v>
      </c>
      <c r="AO423" s="33">
        <f t="shared" si="142"/>
        <v>5.2434530776313318E-4</v>
      </c>
      <c r="AP423" s="33">
        <f t="shared" si="143"/>
        <v>4.7921412980127605E-5</v>
      </c>
      <c r="AQ423" s="33">
        <f t="shared" si="144"/>
        <v>2.4375861111062603E-3</v>
      </c>
      <c r="AR423" s="33">
        <f t="shared" si="145"/>
        <v>1.3211695422903923E-4</v>
      </c>
      <c r="AS423" s="55">
        <f>$G$2*AS422+(1-$G$2)*W422*W422</f>
        <v>1.8890994667916281E-4</v>
      </c>
      <c r="AT423" s="105"/>
      <c r="AU423" s="7">
        <v>46121</v>
      </c>
      <c r="AV423" s="4">
        <f>CovMatrix!$M$4^2*Y423
+CovMatrix!$M$5^2*AE423
+CovMatrix!$M$6^2*AJ423
+CovMatrix!$M$7^2*AN423
+CovMatrix!$M$8^2*AQ423
+CovMatrix!$M$9^2*AS423
+2*CovMatrix!$M$4*CovMatrix!$M$5*Z423
+2*CovMatrix!$M$4*CovMatrix!$M$6*AA423
+2*CovMatrix!$M$4*CovMatrix!$M$7*AB423
+2*CovMatrix!$M$4*CovMatrix!$M$8*AC423
+2*CovMatrix!$M$4*CovMatrix!$M$9*AD423
+2*CovMatrix!$M$5*CovMatrix!$M$6*AF423
+2*CovMatrix!$M$5*CovMatrix!$M$7*AG423
+2*CovMatrix!$M$5*CovMatrix!$M$8*AH423
+2*CovMatrix!$M$5*CovMatrix!$M$9*AI423
+2*CovMatrix!$M$6*CovMatrix!$M$7*AK423
+2*CovMatrix!$M$6*CovMatrix!$M$8*AL423
+2*CovMatrix!$M$6*CovMatrix!$M$9*AM423
+2*CovMatrix!$M$7*CovMatrix!$M$8*AO423
+2*CovMatrix!$M$7*CovMatrix!$M$9*AP423
+2*CovMatrix!$M$8*CovMatrix!$M$9*AR423</f>
        <v>5.8878848452566484E-4</v>
      </c>
      <c r="AW423" s="17">
        <f t="shared" si="124"/>
        <v>2.4264964136088578E-2</v>
      </c>
      <c r="AX423" s="18">
        <f>Param_VaR!$B$7*EWMA!AW423*returns_pnl[[#This Row],[port_mv]]</f>
        <v>9110.8081268293317</v>
      </c>
      <c r="AY423" s="18">
        <f>returns_pnl[[#This Row],[daily_pnl_usd]]</f>
        <v>2629.08</v>
      </c>
    </row>
    <row r="424" spans="1:51" x14ac:dyDescent="0.35">
      <c r="A424" s="7">
        <f>returns_pnl[[#This Row],[price_date]]</f>
        <v>46122</v>
      </c>
      <c r="B424" s="24">
        <f>returns_pnl[[#This Row],[portfolio_simple_return]]</f>
        <v>2.6954704999999999E-2</v>
      </c>
      <c r="C424" s="4">
        <f t="shared" si="125"/>
        <v>4.4771138240963618E-4</v>
      </c>
      <c r="D424" s="17">
        <f t="shared" si="122"/>
        <v>2.1159191440356037E-2</v>
      </c>
      <c r="E424" s="17">
        <f t="shared" si="123"/>
        <v>0.33589175096633189</v>
      </c>
      <c r="F424" s="25">
        <f>Rolling_Vol!D424</f>
        <v>0.29550084556969741</v>
      </c>
      <c r="Q424" s="7">
        <v>46122</v>
      </c>
      <c r="R424" s="25">
        <v>3.5496957000000003E-2</v>
      </c>
      <c r="S424" s="17">
        <v>4.6885125999999999E-2</v>
      </c>
      <c r="T424" s="17">
        <v>-1.3437391999999999E-2</v>
      </c>
      <c r="U424" s="17">
        <v>-1.6457459000000001E-2</v>
      </c>
      <c r="V424" s="17">
        <v>7.1374968999999996E-2</v>
      </c>
      <c r="W424" s="17">
        <v>-1.2747738E-2</v>
      </c>
      <c r="X424" s="32"/>
      <c r="Y424" s="33">
        <f t="shared" si="126"/>
        <v>1.2567433349071721E-3</v>
      </c>
      <c r="Z424" s="33">
        <f t="shared" si="127"/>
        <v>5.6110733681320887E-4</v>
      </c>
      <c r="AA424" s="33">
        <f t="shared" si="128"/>
        <v>1.4725450846612607E-4</v>
      </c>
      <c r="AB424" s="33">
        <f t="shared" si="129"/>
        <v>1.9603498755917594E-4</v>
      </c>
      <c r="AC424" s="33">
        <f t="shared" si="130"/>
        <v>8.909747143150226E-4</v>
      </c>
      <c r="AD424" s="33">
        <f t="shared" si="131"/>
        <v>5.7465591778656344E-5</v>
      </c>
      <c r="AE424" s="33">
        <f t="shared" si="132"/>
        <v>8.6522537613550399E-4</v>
      </c>
      <c r="AF424" s="33">
        <f t="shared" si="133"/>
        <v>2.1205152077371782E-4</v>
      </c>
      <c r="AG424" s="33">
        <f t="shared" si="134"/>
        <v>2.4760191150130051E-4</v>
      </c>
      <c r="AH424" s="33">
        <f t="shared" si="135"/>
        <v>7.4432776482273198E-4</v>
      </c>
      <c r="AI424" s="33">
        <f t="shared" si="136"/>
        <v>1.1253858282045589E-4</v>
      </c>
      <c r="AJ424" s="33">
        <f t="shared" si="137"/>
        <v>3.1386183653390158E-4</v>
      </c>
      <c r="AK424" s="33">
        <f t="shared" si="138"/>
        <v>3.7979323951917161E-5</v>
      </c>
      <c r="AL424" s="33">
        <f t="shared" si="139"/>
        <v>1.4786440628525101E-4</v>
      </c>
      <c r="AM424" s="33">
        <f t="shared" si="140"/>
        <v>1.4645858087606418E-4</v>
      </c>
      <c r="AN424" s="33">
        <f t="shared" si="141"/>
        <v>4.8331795790175844E-4</v>
      </c>
      <c r="AO424" s="33">
        <f t="shared" si="142"/>
        <v>4.985803045275078E-4</v>
      </c>
      <c r="AP424" s="33">
        <f t="shared" si="143"/>
        <v>4.4788165955705421E-5</v>
      </c>
      <c r="AQ424" s="33">
        <f t="shared" si="144"/>
        <v>2.4288873366197592E-3</v>
      </c>
      <c r="AR424" s="33">
        <f t="shared" si="145"/>
        <v>1.1795992820704969E-4</v>
      </c>
      <c r="AS424" s="55">
        <f>$G$2*AS423+(1-$G$2)*W423*W423</f>
        <v>1.7785751058819441E-4</v>
      </c>
      <c r="AT424" s="105"/>
      <c r="AU424" s="7">
        <v>46122</v>
      </c>
      <c r="AV424" s="4">
        <f>CovMatrix!$M$4^2*Y424
+CovMatrix!$M$5^2*AE424
+CovMatrix!$M$6^2*AJ424
+CovMatrix!$M$7^2*AN424
+CovMatrix!$M$8^2*AQ424
+CovMatrix!$M$9^2*AS424
+2*CovMatrix!$M$4*CovMatrix!$M$5*Z424
+2*CovMatrix!$M$4*CovMatrix!$M$6*AA424
+2*CovMatrix!$M$4*CovMatrix!$M$7*AB424
+2*CovMatrix!$M$4*CovMatrix!$M$8*AC424
+2*CovMatrix!$M$4*CovMatrix!$M$9*AD424
+2*CovMatrix!$M$5*CovMatrix!$M$6*AF424
+2*CovMatrix!$M$5*CovMatrix!$M$7*AG424
+2*CovMatrix!$M$5*CovMatrix!$M$8*AH424
+2*CovMatrix!$M$5*CovMatrix!$M$9*AI424
+2*CovMatrix!$M$6*CovMatrix!$M$7*AK424
+2*CovMatrix!$M$6*CovMatrix!$M$8*AL424
+2*CovMatrix!$M$6*CovMatrix!$M$9*AM424
+2*CovMatrix!$M$7*CovMatrix!$M$8*AO424
+2*CovMatrix!$M$7*CovMatrix!$M$9*AP424
+2*CovMatrix!$M$8*CovMatrix!$M$9*AR424</f>
        <v>5.7546403799421002E-4</v>
      </c>
      <c r="AW424" s="17">
        <f t="shared" si="124"/>
        <v>2.398883152623758E-2</v>
      </c>
      <c r="AX424" s="18">
        <f>Param_VaR!$B$7*EWMA!AW424*returns_pnl[[#This Row],[port_mv]]</f>
        <v>9249.9126218388828</v>
      </c>
      <c r="AY424" s="18">
        <f>returns_pnl[[#This Row],[daily_pnl_usd]]</f>
        <v>4350.4799999999996</v>
      </c>
    </row>
    <row r="425" spans="1:51" x14ac:dyDescent="0.35">
      <c r="A425" s="7">
        <f>returns_pnl[[#This Row],[price_date]]</f>
        <v>46125</v>
      </c>
      <c r="B425" s="24">
        <f>returns_pnl[[#This Row],[portfolio_simple_return]]</f>
        <v>1.6313169999999998E-2</v>
      </c>
      <c r="C425" s="4">
        <f t="shared" si="125"/>
        <v>4.6444206676327955E-4</v>
      </c>
      <c r="D425" s="17">
        <f t="shared" si="122"/>
        <v>2.1550918002796994E-2</v>
      </c>
      <c r="E425" s="17">
        <f t="shared" si="123"/>
        <v>0.34211021736327385</v>
      </c>
      <c r="F425" s="25">
        <f>Rolling_Vol!D425</f>
        <v>0.2958982138458664</v>
      </c>
      <c r="Q425" s="7">
        <v>46125</v>
      </c>
      <c r="R425" s="25">
        <v>7.3049300000000003E-3</v>
      </c>
      <c r="S425" s="17">
        <v>2.2069708E-2</v>
      </c>
      <c r="T425" s="17">
        <v>3.2918660000000002E-2</v>
      </c>
      <c r="U425" s="17">
        <v>-1.0559145000000001E-2</v>
      </c>
      <c r="V425" s="17">
        <v>2.1869406000000001E-2</v>
      </c>
      <c r="W425" s="17">
        <v>1.6526481999999999E-2</v>
      </c>
      <c r="X425" s="32"/>
      <c r="Y425" s="33">
        <f t="shared" si="126"/>
        <v>1.2569407721883328E-3</v>
      </c>
      <c r="Z425" s="33">
        <f t="shared" si="127"/>
        <v>6.2729765469811123E-4</v>
      </c>
      <c r="AA425" s="33">
        <f t="shared" si="128"/>
        <v>1.0980004639718983E-4</v>
      </c>
      <c r="AB425" s="33">
        <f t="shared" si="129"/>
        <v>1.4922150543848956E-4</v>
      </c>
      <c r="AC425" s="33">
        <f t="shared" si="130"/>
        <v>9.8953188378428131E-4</v>
      </c>
      <c r="AD425" s="33">
        <f t="shared" si="131"/>
        <v>2.6867301813940975E-5</v>
      </c>
      <c r="AE425" s="33">
        <f t="shared" si="132"/>
        <v>9.452047559695264E-4</v>
      </c>
      <c r="AF425" s="33">
        <f t="shared" si="133"/>
        <v>1.6152760050541117E-4</v>
      </c>
      <c r="AG425" s="33">
        <f t="shared" si="134"/>
        <v>1.8644919447993239E-4</v>
      </c>
      <c r="AH425" s="33">
        <f t="shared" si="135"/>
        <v>9.0045356382203383E-4</v>
      </c>
      <c r="AI425" s="33">
        <f t="shared" si="136"/>
        <v>6.9925509710529215E-5</v>
      </c>
      <c r="AJ425" s="33">
        <f t="shared" si="137"/>
        <v>3.0586393656756734E-4</v>
      </c>
      <c r="AK425" s="33">
        <f t="shared" si="138"/>
        <v>4.8969284189217825E-5</v>
      </c>
      <c r="AL425" s="33">
        <f t="shared" si="139"/>
        <v>8.1446935661685005E-5</v>
      </c>
      <c r="AM425" s="33">
        <f t="shared" si="140"/>
        <v>1.479488471806581E-4</v>
      </c>
      <c r="AN425" s="33">
        <f t="shared" si="141"/>
        <v>4.705697578318538E-4</v>
      </c>
      <c r="AO425" s="33">
        <f t="shared" si="142"/>
        <v>3.9818644869923101E-4</v>
      </c>
      <c r="AP425" s="33">
        <f t="shared" si="143"/>
        <v>5.4688598527027625E-5</v>
      </c>
      <c r="AQ425" s="33">
        <f t="shared" si="144"/>
        <v>2.5888172684076314E-3</v>
      </c>
      <c r="AR425" s="33">
        <f t="shared" si="145"/>
        <v>5.6290168240419329E-5</v>
      </c>
      <c r="AS425" s="55">
        <f>$G$2*AS424+(1-$G$2)*W424*W424</f>
        <v>1.7693634939990139E-4</v>
      </c>
      <c r="AT425" s="105"/>
      <c r="AU425" s="7">
        <v>46125</v>
      </c>
      <c r="AV425" s="4">
        <f>CovMatrix!$M$4^2*Y425
+CovMatrix!$M$5^2*AE425
+CovMatrix!$M$6^2*AJ425
+CovMatrix!$M$7^2*AN425
+CovMatrix!$M$8^2*AQ425
+CovMatrix!$M$9^2*AS425
+2*CovMatrix!$M$4*CovMatrix!$M$5*Z425
+2*CovMatrix!$M$4*CovMatrix!$M$6*AA425
+2*CovMatrix!$M$4*CovMatrix!$M$7*AB425
+2*CovMatrix!$M$4*CovMatrix!$M$8*AC425
+2*CovMatrix!$M$4*CovMatrix!$M$9*AD425
+2*CovMatrix!$M$5*CovMatrix!$M$6*AF425
+2*CovMatrix!$M$5*CovMatrix!$M$7*AG425
+2*CovMatrix!$M$5*CovMatrix!$M$8*AH425
+2*CovMatrix!$M$5*CovMatrix!$M$9*AI425
+2*CovMatrix!$M$6*CovMatrix!$M$7*AK425
+2*CovMatrix!$M$6*CovMatrix!$M$8*AL425
+2*CovMatrix!$M$6*CovMatrix!$M$9*AM425
+2*CovMatrix!$M$7*CovMatrix!$M$8*AO425
+2*CovMatrix!$M$7*CovMatrix!$M$9*AP425
+2*CovMatrix!$M$8*CovMatrix!$M$9*AR425</f>
        <v>5.9639186860710707E-4</v>
      </c>
      <c r="AW425" s="17">
        <f t="shared" si="124"/>
        <v>2.4421135694457519E-2</v>
      </c>
      <c r="AX425" s="18">
        <f>Param_VaR!$B$7*EWMA!AW425*returns_pnl[[#This Row],[port_mv]]</f>
        <v>9570.2205399576869</v>
      </c>
      <c r="AY425" s="18">
        <f>returns_pnl[[#This Row],[daily_pnl_usd]]</f>
        <v>2703.91</v>
      </c>
    </row>
    <row r="426" spans="1:51" x14ac:dyDescent="0.35">
      <c r="A426" s="7">
        <f>returns_pnl[[#This Row],[price_date]]</f>
        <v>46126</v>
      </c>
      <c r="B426" s="24">
        <f>returns_pnl[[#This Row],[portfolio_simple_return]]</f>
        <v>1.1971633000000001E-2</v>
      </c>
      <c r="C426" s="4">
        <f t="shared" si="125"/>
        <v>4.5254271368441675E-4</v>
      </c>
      <c r="D426" s="17">
        <f t="shared" si="122"/>
        <v>2.1273051348699761E-2</v>
      </c>
      <c r="E426" s="17">
        <f t="shared" si="123"/>
        <v>0.3376992209770005</v>
      </c>
      <c r="F426" s="25">
        <f>Rolling_Vol!D426</f>
        <v>0.29655976560699004</v>
      </c>
      <c r="Q426" s="7">
        <v>46126</v>
      </c>
      <c r="R426" s="25">
        <v>3.3383299999999998E-2</v>
      </c>
      <c r="S426" s="17">
        <v>2.7123109999999998E-3</v>
      </c>
      <c r="T426" s="17">
        <v>9.6967449999999997E-3</v>
      </c>
      <c r="U426" s="17">
        <v>-7.5843150000000003E-3</v>
      </c>
      <c r="V426" s="17">
        <v>1.9268850000000001E-2</v>
      </c>
      <c r="W426" s="17">
        <v>6.3996900000000004E-3</v>
      </c>
      <c r="X426" s="32"/>
      <c r="Y426" s="33">
        <f t="shared" si="126"/>
        <v>1.1847260459953268E-3</v>
      </c>
      <c r="Z426" s="33">
        <f t="shared" si="127"/>
        <v>5.9933285573985089E-4</v>
      </c>
      <c r="AA426" s="33">
        <f t="shared" si="128"/>
        <v>1.1764015403298644E-4</v>
      </c>
      <c r="AB426" s="33">
        <f t="shared" si="129"/>
        <v>1.3564018620708919E-4</v>
      </c>
      <c r="AC426" s="33">
        <f t="shared" si="130"/>
        <v>9.3974523955551916E-4</v>
      </c>
      <c r="AD426" s="33">
        <f t="shared" si="131"/>
        <v>3.2498751354480118E-5</v>
      </c>
      <c r="AE426" s="33">
        <f t="shared" si="132"/>
        <v>9.1771679128367059E-4</v>
      </c>
      <c r="AF426" s="33">
        <f t="shared" si="133"/>
        <v>1.9542625731216334E-4</v>
      </c>
      <c r="AG426" s="33">
        <f t="shared" si="134"/>
        <v>1.6128000799835683E-4</v>
      </c>
      <c r="AH426" s="33">
        <f t="shared" si="135"/>
        <v>8.7538543426591859E-4</v>
      </c>
      <c r="AI426" s="33">
        <f t="shared" si="136"/>
        <v>8.7614057048332846E-5</v>
      </c>
      <c r="AJ426" s="33">
        <f t="shared" si="137"/>
        <v>3.5253039094524936E-4</v>
      </c>
      <c r="AK426" s="33">
        <f t="shared" si="138"/>
        <v>2.5175552889122728E-5</v>
      </c>
      <c r="AL426" s="33">
        <f t="shared" si="139"/>
        <v>1.1975481195294155E-4</v>
      </c>
      <c r="AM426" s="33">
        <f t="shared" si="140"/>
        <v>1.7171369486706584E-4</v>
      </c>
      <c r="AN426" s="33">
        <f t="shared" si="141"/>
        <v>4.4902530494980405E-4</v>
      </c>
      <c r="AO426" s="33">
        <f t="shared" si="142"/>
        <v>3.604399280362049E-4</v>
      </c>
      <c r="AP426" s="33">
        <f t="shared" si="143"/>
        <v>4.0936951428732554E-5</v>
      </c>
      <c r="AQ426" s="33">
        <f t="shared" si="144"/>
        <v>2.4621844874307434E-3</v>
      </c>
      <c r="AR426" s="33">
        <f t="shared" si="145"/>
        <v>7.4598218822575694E-5</v>
      </c>
      <c r="AS426" s="55">
        <f>$G$2*AS425+(1-$G$2)*W425*W425</f>
        <v>1.8270764487368676E-4</v>
      </c>
      <c r="AT426" s="105"/>
      <c r="AU426" s="7">
        <v>46126</v>
      </c>
      <c r="AV426" s="4">
        <f>CovMatrix!$M$4^2*Y426
+CovMatrix!$M$5^2*AE426
+CovMatrix!$M$6^2*AJ426
+CovMatrix!$M$7^2*AN426
+CovMatrix!$M$8^2*AQ426
+CovMatrix!$M$9^2*AS426
+2*CovMatrix!$M$4*CovMatrix!$M$5*Z426
+2*CovMatrix!$M$4*CovMatrix!$M$6*AA426
+2*CovMatrix!$M$4*CovMatrix!$M$7*AB426
+2*CovMatrix!$M$4*CovMatrix!$M$8*AC426
+2*CovMatrix!$M$4*CovMatrix!$M$9*AD426
+2*CovMatrix!$M$5*CovMatrix!$M$6*AF426
+2*CovMatrix!$M$5*CovMatrix!$M$7*AG426
+2*CovMatrix!$M$5*CovMatrix!$M$8*AH426
+2*CovMatrix!$M$5*CovMatrix!$M$9*AI426
+2*CovMatrix!$M$6*CovMatrix!$M$7*AK426
+2*CovMatrix!$M$6*CovMatrix!$M$8*AL426
+2*CovMatrix!$M$6*CovMatrix!$M$9*AM426
+2*CovMatrix!$M$7*CovMatrix!$M$8*AO426
+2*CovMatrix!$M$7*CovMatrix!$M$9*AP426
+2*CovMatrix!$M$8*CovMatrix!$M$9*AR426</f>
        <v>5.744434995015096E-4</v>
      </c>
      <c r="AW426" s="17">
        <f t="shared" si="124"/>
        <v>2.3967550970040923E-2</v>
      </c>
      <c r="AX426" s="18">
        <f>Param_VaR!$B$7*EWMA!AW426*returns_pnl[[#This Row],[port_mv]]</f>
        <v>9504.9117238271228</v>
      </c>
      <c r="AY426" s="18">
        <f>returns_pnl[[#This Row],[daily_pnl_usd]]</f>
        <v>2016.67</v>
      </c>
    </row>
    <row r="427" spans="1:51" x14ac:dyDescent="0.35">
      <c r="A427" s="7">
        <f>returns_pnl[[#This Row],[price_date]]</f>
        <v>46127</v>
      </c>
      <c r="B427" s="24">
        <f>returns_pnl[[#This Row],[portfolio_simple_return]]</f>
        <v>1.4466532000000001E-2</v>
      </c>
      <c r="C427" s="4">
        <f t="shared" si="125"/>
        <v>4.3398935066455303E-4</v>
      </c>
      <c r="D427" s="17">
        <f t="shared" si="122"/>
        <v>2.0832411062201923E-2</v>
      </c>
      <c r="E427" s="17">
        <f t="shared" si="123"/>
        <v>0.33070427328274332</v>
      </c>
      <c r="F427" s="25">
        <f>Rolling_Vol!D427</f>
        <v>0.29666441739799848</v>
      </c>
      <c r="Q427" s="7">
        <v>46127</v>
      </c>
      <c r="R427" s="25">
        <v>1.1957502E-2</v>
      </c>
      <c r="S427" s="17">
        <v>4.1861441999999999E-2</v>
      </c>
      <c r="T427" s="17">
        <v>6.4228039999999998E-3</v>
      </c>
      <c r="U427" s="17">
        <v>-1.8937669000000001E-2</v>
      </c>
      <c r="V427" s="17">
        <v>5.7535679999999997E-3</v>
      </c>
      <c r="W427" s="17">
        <v>1.4580724E-2</v>
      </c>
      <c r="X427" s="32"/>
      <c r="Y427" s="33">
        <f t="shared" si="126"/>
        <v>1.1805091663690071E-3</v>
      </c>
      <c r="Z427" s="33">
        <f t="shared" si="127"/>
        <v>5.6880563790383774E-4</v>
      </c>
      <c r="AA427" s="33">
        <f t="shared" si="128"/>
        <v>1.3000430563251726E-4</v>
      </c>
      <c r="AB427" s="33">
        <f t="shared" si="129"/>
        <v>1.1231040725829382E-4</v>
      </c>
      <c r="AC427" s="33">
        <f t="shared" si="130"/>
        <v>9.2195599319448793E-4</v>
      </c>
      <c r="AD427" s="33">
        <f t="shared" si="131"/>
        <v>4.3367392543831323E-5</v>
      </c>
      <c r="AE427" s="33">
        <f t="shared" si="132"/>
        <v>8.6309518166429356E-4</v>
      </c>
      <c r="AF427" s="33">
        <f t="shared" si="133"/>
        <v>1.8527871716109522E-4</v>
      </c>
      <c r="AG427" s="33">
        <f t="shared" si="134"/>
        <v>1.5036894625833754E-4</v>
      </c>
      <c r="AH427" s="33">
        <f t="shared" si="135"/>
        <v>8.2599809503870443E-4</v>
      </c>
      <c r="AI427" s="33">
        <f t="shared" si="136"/>
        <v>8.3398690600448264E-5</v>
      </c>
      <c r="AJ427" s="33">
        <f t="shared" si="137"/>
        <v>3.370201793042359E-4</v>
      </c>
      <c r="AK427" s="33">
        <f t="shared" si="138"/>
        <v>1.9252429602494859E-5</v>
      </c>
      <c r="AL427" s="33">
        <f t="shared" si="139"/>
        <v>1.2378023072936005E-4</v>
      </c>
      <c r="AM427" s="33">
        <f t="shared" si="140"/>
        <v>1.6513424289558488E-4</v>
      </c>
      <c r="AN427" s="33">
        <f t="shared" si="141"/>
        <v>4.2553509669396929E-4</v>
      </c>
      <c r="AO427" s="33">
        <f t="shared" si="142"/>
        <v>3.3004507066876755E-4</v>
      </c>
      <c r="AP427" s="33">
        <f t="shared" si="143"/>
        <v>3.5568498451267595E-5</v>
      </c>
      <c r="AQ427" s="33">
        <f t="shared" si="144"/>
        <v>2.3367307330042488E-3</v>
      </c>
      <c r="AR427" s="33">
        <f t="shared" si="145"/>
        <v>7.7521205692611156E-5</v>
      </c>
      <c r="AS427" s="55">
        <f>$G$2*AS426+(1-$G$2)*W426*W426</f>
        <v>1.7420254810703153E-4</v>
      </c>
      <c r="AT427" s="105"/>
      <c r="AU427" s="7">
        <v>46127</v>
      </c>
      <c r="AV427" s="4">
        <f>CovMatrix!$M$4^2*Y427
+CovMatrix!$M$5^2*AE427
+CovMatrix!$M$6^2*AJ427
+CovMatrix!$M$7^2*AN427
+CovMatrix!$M$8^2*AQ427
+CovMatrix!$M$9^2*AS427
+2*CovMatrix!$M$4*CovMatrix!$M$5*Z427
+2*CovMatrix!$M$4*CovMatrix!$M$6*AA427
+2*CovMatrix!$M$4*CovMatrix!$M$7*AB427
+2*CovMatrix!$M$4*CovMatrix!$M$8*AC427
+2*CovMatrix!$M$4*CovMatrix!$M$9*AD427
+2*CovMatrix!$M$5*CovMatrix!$M$6*AF427
+2*CovMatrix!$M$5*CovMatrix!$M$7*AG427
+2*CovMatrix!$M$5*CovMatrix!$M$8*AH427
+2*CovMatrix!$M$5*CovMatrix!$M$9*AI427
+2*CovMatrix!$M$6*CovMatrix!$M$7*AK427
+2*CovMatrix!$M$6*CovMatrix!$M$8*AL427
+2*CovMatrix!$M$6*CovMatrix!$M$9*AM427
+2*CovMatrix!$M$7*CovMatrix!$M$8*AO427
+2*CovMatrix!$M$7*CovMatrix!$M$9*AP427
+2*CovMatrix!$M$8*CovMatrix!$M$9*AR427</f>
        <v>5.5297102215751603E-4</v>
      </c>
      <c r="AW427" s="17">
        <f t="shared" si="124"/>
        <v>2.3515335892934128E-2</v>
      </c>
      <c r="AX427" s="18">
        <f>Param_VaR!$B$7*EWMA!AW427*returns_pnl[[#This Row],[port_mv]]</f>
        <v>9460.4836320263785</v>
      </c>
      <c r="AY427" s="18">
        <f>returns_pnl[[#This Row],[daily_pnl_usd]]</f>
        <v>2466.12</v>
      </c>
    </row>
    <row r="428" spans="1:51" x14ac:dyDescent="0.35">
      <c r="A428" s="7">
        <f>returns_pnl[[#This Row],[price_date]]</f>
        <v>46128</v>
      </c>
      <c r="B428" s="24">
        <f>returns_pnl[[#This Row],[portfolio_simple_return]]</f>
        <v>1.2245743E-2</v>
      </c>
      <c r="C428" s="4">
        <f t="shared" si="125"/>
        <v>4.2050682251110129E-4</v>
      </c>
      <c r="D428" s="17">
        <f t="shared" si="122"/>
        <v>2.050626300697183E-2</v>
      </c>
      <c r="E428" s="17">
        <f t="shared" si="123"/>
        <v>0.32552683341438621</v>
      </c>
      <c r="F428" s="25">
        <f>Rolling_Vol!D428</f>
        <v>0.29354799682428739</v>
      </c>
      <c r="Q428" s="7">
        <v>46128</v>
      </c>
      <c r="R428" s="25">
        <v>7.8025725000000004E-2</v>
      </c>
      <c r="S428" s="17">
        <v>4.4111719999999997E-3</v>
      </c>
      <c r="T428" s="17">
        <v>-1.0028565999999999E-2</v>
      </c>
      <c r="U428" s="17">
        <v>-1.1491330000000001E-3</v>
      </c>
      <c r="V428" s="17">
        <v>-9.1381870000000007E-3</v>
      </c>
      <c r="W428" s="17">
        <v>-2.5640210000000001E-3</v>
      </c>
      <c r="X428" s="32"/>
      <c r="Y428" s="33">
        <f t="shared" si="126"/>
        <v>1.1182575276316668E-3</v>
      </c>
      <c r="Z428" s="33">
        <f t="shared" si="127"/>
        <v>5.6471079621588051E-4</v>
      </c>
      <c r="AA428" s="33">
        <f t="shared" si="128"/>
        <v>1.2681208879510269E-4</v>
      </c>
      <c r="AB428" s="33">
        <f t="shared" si="129"/>
        <v>9.1984949926225888E-5</v>
      </c>
      <c r="AC428" s="33">
        <f t="shared" si="130"/>
        <v>8.7076653165484681E-4</v>
      </c>
      <c r="AD428" s="33">
        <f t="shared" si="131"/>
        <v>5.1226291174688331E-5</v>
      </c>
      <c r="AE428" s="33">
        <f t="shared" si="132"/>
        <v>9.164522903435978E-4</v>
      </c>
      <c r="AF428" s="33">
        <f t="shared" si="133"/>
        <v>1.9029406435883161E-4</v>
      </c>
      <c r="AG428" s="33">
        <f t="shared" si="134"/>
        <v>9.3781321535315356E-5</v>
      </c>
      <c r="AH428" s="33">
        <f t="shared" si="135"/>
        <v>7.9088936852388558E-4</v>
      </c>
      <c r="AI428" s="33">
        <f t="shared" si="136"/>
        <v>1.1501697708706188E-4</v>
      </c>
      <c r="AJ428" s="33">
        <f t="shared" si="137"/>
        <v>3.1927411321932669E-4</v>
      </c>
      <c r="AK428" s="33">
        <f t="shared" si="138"/>
        <v>1.07993076541126E-5</v>
      </c>
      <c r="AL428" s="33">
        <f t="shared" si="139"/>
        <v>1.1857065925947877E-4</v>
      </c>
      <c r="AM428" s="33">
        <f t="shared" si="140"/>
        <v>1.6084513626765553E-4</v>
      </c>
      <c r="AN428" s="33">
        <f t="shared" si="141"/>
        <v>4.2152110932154482E-4</v>
      </c>
      <c r="AO428" s="33">
        <f t="shared" si="142"/>
        <v>3.0370481644746196E-4</v>
      </c>
      <c r="AP428" s="33">
        <f t="shared" si="143"/>
        <v>1.6866893050650162E-5</v>
      </c>
      <c r="AQ428" s="33">
        <f t="shared" si="144"/>
        <v>2.198513101707831E-3</v>
      </c>
      <c r="AR428" s="33">
        <f t="shared" si="145"/>
        <v>7.7903404572448408E-5</v>
      </c>
      <c r="AS428" s="55">
        <f>$G$2*AS427+(1-$G$2)*W427*W427</f>
        <v>1.7650624596246019E-4</v>
      </c>
      <c r="AT428" s="105"/>
      <c r="AU428" s="7">
        <v>46128</v>
      </c>
      <c r="AV428" s="4">
        <f>CovMatrix!$M$4^2*Y428
+CovMatrix!$M$5^2*AE428
+CovMatrix!$M$6^2*AJ428
+CovMatrix!$M$7^2*AN428
+CovMatrix!$M$8^2*AQ428
+CovMatrix!$M$9^2*AS428
+2*CovMatrix!$M$4*CovMatrix!$M$5*Z428
+2*CovMatrix!$M$4*CovMatrix!$M$6*AA428
+2*CovMatrix!$M$4*CovMatrix!$M$7*AB428
+2*CovMatrix!$M$4*CovMatrix!$M$8*AC428
+2*CovMatrix!$M$4*CovMatrix!$M$9*AD428
+2*CovMatrix!$M$5*CovMatrix!$M$6*AF428
+2*CovMatrix!$M$5*CovMatrix!$M$7*AG428
+2*CovMatrix!$M$5*CovMatrix!$M$8*AH428
+2*CovMatrix!$M$5*CovMatrix!$M$9*AI428
+2*CovMatrix!$M$6*CovMatrix!$M$7*AK428
+2*CovMatrix!$M$6*CovMatrix!$M$8*AL428
+2*CovMatrix!$M$6*CovMatrix!$M$9*AM428
+2*CovMatrix!$M$7*CovMatrix!$M$8*AO428
+2*CovMatrix!$M$7*CovMatrix!$M$9*AP428
+2*CovMatrix!$M$8*CovMatrix!$M$9*AR428</f>
        <v>5.2995157975312406E-4</v>
      </c>
      <c r="AW428" s="17">
        <f t="shared" si="124"/>
        <v>2.3020677221861307E-2</v>
      </c>
      <c r="AX428" s="18">
        <f>Param_VaR!$B$7*EWMA!AW428*returns_pnl[[#This Row],[port_mv]]</f>
        <v>9374.8905623888186</v>
      </c>
      <c r="AY428" s="18">
        <f>returns_pnl[[#This Row],[daily_pnl_usd]]</f>
        <v>2117.7399999999998</v>
      </c>
    </row>
    <row r="429" spans="1:51" x14ac:dyDescent="0.35">
      <c r="A429" s="7">
        <f>returns_pnl[[#This Row],[price_date]]</f>
        <v>46129</v>
      </c>
      <c r="B429" s="24">
        <f>returns_pnl[[#This Row],[portfolio_simple_return]]</f>
        <v>2.0427002E-2</v>
      </c>
      <c r="C429" s="4">
        <f t="shared" si="125"/>
        <v>4.0427390645775816E-4</v>
      </c>
      <c r="D429" s="17">
        <f t="shared" si="122"/>
        <v>2.0106563765540798E-2</v>
      </c>
      <c r="E429" s="17">
        <f t="shared" si="123"/>
        <v>0.31918180466210017</v>
      </c>
      <c r="F429" s="25">
        <f>Rolling_Vol!D429</f>
        <v>0.29232882132298504</v>
      </c>
      <c r="Q429" s="7">
        <v>46129</v>
      </c>
      <c r="R429" s="25">
        <v>4.6718900000000002E-4</v>
      </c>
      <c r="S429" s="17">
        <v>2.0252466E-2</v>
      </c>
      <c r="T429" s="17">
        <v>1.8203586000000001E-2</v>
      </c>
      <c r="U429" s="17">
        <v>2.5487007999999998E-2</v>
      </c>
      <c r="V429" s="17">
        <v>4.7386969000000001E-2</v>
      </c>
      <c r="W429" s="17">
        <v>6.0933039999999999E-3</v>
      </c>
      <c r="X429" s="32"/>
      <c r="Y429" s="33">
        <f t="shared" si="126"/>
        <v>1.4164429016803046E-3</v>
      </c>
      <c r="Z429" s="33">
        <f t="shared" si="127"/>
        <v>5.5147924204690965E-4</v>
      </c>
      <c r="AA429" s="33">
        <f t="shared" si="128"/>
        <v>7.2254195495775482E-5</v>
      </c>
      <c r="AB429" s="33">
        <f t="shared" si="129"/>
        <v>8.1086136803866821E-5</v>
      </c>
      <c r="AC429" s="33">
        <f t="shared" si="130"/>
        <v>7.7573971980392144E-4</v>
      </c>
      <c r="AD429" s="33">
        <f t="shared" si="131"/>
        <v>3.6149137857793515E-5</v>
      </c>
      <c r="AE429" s="33">
        <f t="shared" si="132"/>
        <v>8.6263265922779692E-4</v>
      </c>
      <c r="AF429" s="33">
        <f t="shared" si="133"/>
        <v>1.7622215672494058E-4</v>
      </c>
      <c r="AG429" s="33">
        <f t="shared" si="134"/>
        <v>8.7850300844363873E-5</v>
      </c>
      <c r="AH429" s="33">
        <f t="shared" si="135"/>
        <v>7.4101739953494252E-4</v>
      </c>
      <c r="AI429" s="33">
        <f t="shared" si="136"/>
        <v>1.0743733820328144E-4</v>
      </c>
      <c r="AJ429" s="33">
        <f t="shared" si="137"/>
        <v>3.0615199458714843E-4</v>
      </c>
      <c r="AK429" s="33">
        <f t="shared" si="138"/>
        <v>1.0842798562862523E-5</v>
      </c>
      <c r="AL429" s="33">
        <f t="shared" si="139"/>
        <v>1.1695499439090056E-4</v>
      </c>
      <c r="AM429" s="33">
        <f t="shared" si="140"/>
        <v>1.5273723532102936E-4</v>
      </c>
      <c r="AN429" s="33">
        <f t="shared" si="141"/>
        <v>3.9630907316135346E-4</v>
      </c>
      <c r="AO429" s="33">
        <f t="shared" si="142"/>
        <v>2.8611258699512648E-4</v>
      </c>
      <c r="AP429" s="33">
        <f t="shared" si="143"/>
        <v>1.603166353623873E-5</v>
      </c>
      <c r="AQ429" s="33">
        <f t="shared" si="144"/>
        <v>2.0716127033041792E-3</v>
      </c>
      <c r="AR429" s="33">
        <f t="shared" si="145"/>
        <v>7.4635030500297118E-5</v>
      </c>
      <c r="AS429" s="55">
        <f>$G$2*AS428+(1-$G$2)*W428*W428</f>
        <v>1.6631032342601904E-4</v>
      </c>
      <c r="AT429" s="105"/>
      <c r="AU429" s="7">
        <v>46129</v>
      </c>
      <c r="AV429" s="4">
        <f>CovMatrix!$M$4^2*Y429
+CovMatrix!$M$5^2*AE429
+CovMatrix!$M$6^2*AJ429
+CovMatrix!$M$7^2*AN429
+CovMatrix!$M$8^2*AQ429
+CovMatrix!$M$9^2*AS429
+2*CovMatrix!$M$4*CovMatrix!$M$5*Z429
+2*CovMatrix!$M$4*CovMatrix!$M$6*AA429
+2*CovMatrix!$M$4*CovMatrix!$M$7*AB429
+2*CovMatrix!$M$4*CovMatrix!$M$8*AC429
+2*CovMatrix!$M$4*CovMatrix!$M$9*AD429
+2*CovMatrix!$M$5*CovMatrix!$M$6*AF429
+2*CovMatrix!$M$5*CovMatrix!$M$7*AG429
+2*CovMatrix!$M$5*CovMatrix!$M$8*AH429
+2*CovMatrix!$M$5*CovMatrix!$M$9*AI429
+2*CovMatrix!$M$6*CovMatrix!$M$7*AK429
+2*CovMatrix!$M$6*CovMatrix!$M$8*AL429
+2*CovMatrix!$M$6*CovMatrix!$M$9*AM429
+2*CovMatrix!$M$7*CovMatrix!$M$8*AO429
+2*CovMatrix!$M$7*CovMatrix!$M$9*AP429
+2*CovMatrix!$M$8*CovMatrix!$M$9*AR429</f>
        <v>5.1871858244552057E-4</v>
      </c>
      <c r="AW429" s="17">
        <f t="shared" si="124"/>
        <v>2.277539423249399E-2</v>
      </c>
      <c r="AX429" s="18">
        <f>Param_VaR!$B$7*EWMA!AW429*returns_pnl[[#This Row],[port_mv]]</f>
        <v>9464.4625335717865</v>
      </c>
      <c r="AY429" s="18">
        <f>returns_pnl[[#This Row],[daily_pnl_usd]]</f>
        <v>3575.84</v>
      </c>
    </row>
    <row r="430" spans="1:51" x14ac:dyDescent="0.35">
      <c r="A430" s="7">
        <f>returns_pnl[[#This Row],[price_date]]</f>
        <v>46132</v>
      </c>
      <c r="B430" s="24">
        <f>returns_pnl[[#This Row],[portfolio_simple_return]]</f>
        <v>2.6801149999999998E-3</v>
      </c>
      <c r="C430" s="4">
        <f t="shared" si="125"/>
        <v>4.0505321671277289E-4</v>
      </c>
      <c r="D430" s="17">
        <f t="shared" si="122"/>
        <v>2.0125933933926466E-2</v>
      </c>
      <c r="E430" s="17">
        <f t="shared" si="123"/>
        <v>0.31948929655251168</v>
      </c>
      <c r="F430" s="25">
        <f>Rolling_Vol!D430</f>
        <v>0.29217930916432122</v>
      </c>
      <c r="Q430" s="7">
        <v>46132</v>
      </c>
      <c r="R430" s="25">
        <v>-1.2356766E-2</v>
      </c>
      <c r="S430" s="17">
        <v>-1.6997097999999999E-2</v>
      </c>
      <c r="T430" s="17">
        <v>-5.4870509999999997E-3</v>
      </c>
      <c r="U430" s="17">
        <v>-7.6912289999999999E-3</v>
      </c>
      <c r="V430" s="17">
        <v>5.8343474999999999E-2</v>
      </c>
      <c r="W430" s="17">
        <v>-9.7154749999999995E-3</v>
      </c>
      <c r="X430" s="32"/>
      <c r="Y430" s="33">
        <f t="shared" si="126"/>
        <v>1.3314694235131896E-3</v>
      </c>
      <c r="Z430" s="33">
        <f t="shared" si="127"/>
        <v>5.1895819128437953E-4</v>
      </c>
      <c r="AA430" s="33">
        <f t="shared" si="128"/>
        <v>6.8429214674414182E-5</v>
      </c>
      <c r="AB430" s="33">
        <f t="shared" si="129"/>
        <v>7.6935403582465523E-5</v>
      </c>
      <c r="AC430" s="33">
        <f t="shared" si="130"/>
        <v>7.3052365685529462E-4</v>
      </c>
      <c r="AD430" s="33">
        <f t="shared" si="131"/>
        <v>3.415099306247326E-5</v>
      </c>
      <c r="AE430" s="33">
        <f t="shared" si="132"/>
        <v>8.3548444241899841E-4</v>
      </c>
      <c r="AF430" s="33">
        <f t="shared" si="133"/>
        <v>1.8776887771402873E-4</v>
      </c>
      <c r="AG430" s="33">
        <f t="shared" si="134"/>
        <v>1.1354976857140574E-4</v>
      </c>
      <c r="AH430" s="33">
        <f t="shared" si="135"/>
        <v>7.541385342737792E-4</v>
      </c>
      <c r="AI430" s="33">
        <f t="shared" si="136"/>
        <v>1.083953638363444E-4</v>
      </c>
      <c r="AJ430" s="33">
        <f t="shared" si="137"/>
        <v>3.0766510750748327E-4</v>
      </c>
      <c r="AK430" s="33">
        <f t="shared" si="138"/>
        <v>3.8029527169732073E-5</v>
      </c>
      <c r="AL430" s="33">
        <f t="shared" si="139"/>
        <v>1.6169446065569663E-4</v>
      </c>
      <c r="AM430" s="33">
        <f t="shared" si="140"/>
        <v>1.5022820020505623E-4</v>
      </c>
      <c r="AN430" s="33">
        <f t="shared" si="141"/>
        <v>4.1150578337919609E-4</v>
      </c>
      <c r="AO430" s="33">
        <f t="shared" si="142"/>
        <v>3.4141095525534406E-4</v>
      </c>
      <c r="AP430" s="33">
        <f t="shared" si="143"/>
        <v>2.4387768991730335E-5</v>
      </c>
      <c r="AQ430" s="33">
        <f t="shared" si="144"/>
        <v>2.0820474309663464E-3</v>
      </c>
      <c r="AR430" s="33">
        <f t="shared" si="145"/>
        <v>8.7481521135613868E-5</v>
      </c>
      <c r="AS430" s="55">
        <f>$G$2*AS429+(1-$G$2)*W429*W429</f>
        <v>1.5855940523864284E-4</v>
      </c>
      <c r="AT430" s="105"/>
      <c r="AU430" s="7">
        <v>46132</v>
      </c>
      <c r="AV430" s="4">
        <f>CovMatrix!$M$4^2*Y430
+CovMatrix!$M$5^2*AE430
+CovMatrix!$M$6^2*AJ430
+CovMatrix!$M$7^2*AN430
+CovMatrix!$M$8^2*AQ430
+CovMatrix!$M$9^2*AS430
+2*CovMatrix!$M$4*CovMatrix!$M$5*Z430
+2*CovMatrix!$M$4*CovMatrix!$M$6*AA430
+2*CovMatrix!$M$4*CovMatrix!$M$7*AB430
+2*CovMatrix!$M$4*CovMatrix!$M$8*AC430
+2*CovMatrix!$M$4*CovMatrix!$M$9*AD430
+2*CovMatrix!$M$5*CovMatrix!$M$6*AF430
+2*CovMatrix!$M$5*CovMatrix!$M$7*AG430
+2*CovMatrix!$M$5*CovMatrix!$M$8*AH430
+2*CovMatrix!$M$5*CovMatrix!$M$9*AI430
+2*CovMatrix!$M$6*CovMatrix!$M$7*AK430
+2*CovMatrix!$M$6*CovMatrix!$M$8*AL430
+2*CovMatrix!$M$6*CovMatrix!$M$9*AM430
+2*CovMatrix!$M$7*CovMatrix!$M$8*AO430
+2*CovMatrix!$M$7*CovMatrix!$M$9*AP430
+2*CovMatrix!$M$8*CovMatrix!$M$9*AR430</f>
        <v>5.1116676742880851E-4</v>
      </c>
      <c r="AW430" s="17">
        <f t="shared" si="124"/>
        <v>2.2608997488363088E-2</v>
      </c>
      <c r="AX430" s="18">
        <f>Param_VaR!$B$7*EWMA!AW430*returns_pnl[[#This Row],[port_mv]]</f>
        <v>9420.4958124696386</v>
      </c>
      <c r="AY430" s="18">
        <f>returns_pnl[[#This Row],[daily_pnl_usd]]</f>
        <v>478.75</v>
      </c>
    </row>
    <row r="431" spans="1:51" x14ac:dyDescent="0.35">
      <c r="A431" s="7">
        <f>returns_pnl[[#This Row],[price_date]]</f>
        <v>46133</v>
      </c>
      <c r="B431" s="24">
        <f>returns_pnl[[#This Row],[portfolio_simple_return]]</f>
        <v>1.0106574E-2</v>
      </c>
      <c r="C431" s="4">
        <f t="shared" si="125"/>
        <v>3.8118100469480002E-4</v>
      </c>
      <c r="D431" s="17">
        <f t="shared" si="122"/>
        <v>1.9523857321103327E-2</v>
      </c>
      <c r="E431" s="17">
        <f t="shared" si="123"/>
        <v>0.30993162662608281</v>
      </c>
      <c r="F431" s="25">
        <f>Rolling_Vol!D431</f>
        <v>0.29153604111926035</v>
      </c>
      <c r="Q431" s="7">
        <v>46133</v>
      </c>
      <c r="R431" s="25">
        <v>3.4697218000000002E-2</v>
      </c>
      <c r="S431" s="17">
        <v>6.355879E-3</v>
      </c>
      <c r="T431" s="17">
        <v>-2.4252E-4</v>
      </c>
      <c r="U431" s="17">
        <v>-1.8349820999999999E-2</v>
      </c>
      <c r="V431" s="17">
        <v>2.347132E-2</v>
      </c>
      <c r="W431" s="17">
        <v>-1.2741288E-2</v>
      </c>
      <c r="X431" s="32"/>
      <c r="Y431" s="33">
        <f t="shared" si="126"/>
        <v>1.2607426380611237E-3</v>
      </c>
      <c r="Z431" s="33">
        <f t="shared" si="127"/>
        <v>5.0042244956722084E-4</v>
      </c>
      <c r="AA431" s="33">
        <f t="shared" si="128"/>
        <v>6.8391594108173291E-5</v>
      </c>
      <c r="AB431" s="33">
        <f t="shared" si="129"/>
        <v>7.8021602387842438E-5</v>
      </c>
      <c r="AC431" s="33">
        <f t="shared" si="130"/>
        <v>6.434360373518659E-4</v>
      </c>
      <c r="AD431" s="33">
        <f t="shared" si="131"/>
        <v>3.930504454795587E-5</v>
      </c>
      <c r="AE431" s="33">
        <f t="shared" si="132"/>
        <v>8.026894562991547E-4</v>
      </c>
      <c r="AF431" s="33">
        <f t="shared" si="133"/>
        <v>1.8209858166586687E-4</v>
      </c>
      <c r="AG431" s="33">
        <f t="shared" si="134"/>
        <v>1.1458049684032792E-4</v>
      </c>
      <c r="AH431" s="33">
        <f t="shared" si="135"/>
        <v>6.4939003648321935E-4</v>
      </c>
      <c r="AI431" s="33">
        <f t="shared" si="136"/>
        <v>1.1179973484765674E-4</v>
      </c>
      <c r="AJ431" s="33">
        <f t="shared" si="137"/>
        <v>2.9101166477763033E-4</v>
      </c>
      <c r="AK431" s="33">
        <f t="shared" si="138"/>
        <v>3.8279885486088889E-5</v>
      </c>
      <c r="AL431" s="33">
        <f t="shared" si="139"/>
        <v>1.3278477564582133E-4</v>
      </c>
      <c r="AM431" s="33">
        <f t="shared" si="140"/>
        <v>1.4441306660160634E-4</v>
      </c>
      <c r="AN431" s="33">
        <f t="shared" si="141"/>
        <v>3.9036473658827077E-4</v>
      </c>
      <c r="AO431" s="33">
        <f t="shared" si="142"/>
        <v>2.9400231632717688E-4</v>
      </c>
      <c r="AP431" s="33">
        <f t="shared" si="143"/>
        <v>2.7407939436353016E-5</v>
      </c>
      <c r="AQ431" s="33">
        <f t="shared" si="144"/>
        <v>2.1613622496129033E-3</v>
      </c>
      <c r="AR431" s="33">
        <f t="shared" si="145"/>
        <v>4.8222555500939505E-5</v>
      </c>
      <c r="AS431" s="55">
        <f>$G$2*AS430+(1-$G$2)*W430*W430</f>
        <v>1.5470926819286177E-4</v>
      </c>
      <c r="AT431" s="105"/>
      <c r="AU431" s="7">
        <v>46133</v>
      </c>
      <c r="AV431" s="4">
        <f>CovMatrix!$M$4^2*Y431
+CovMatrix!$M$5^2*AE431
+CovMatrix!$M$6^2*AJ431
+CovMatrix!$M$7^2*AN431
+CovMatrix!$M$8^2*AQ431
+CovMatrix!$M$9^2*AS431
+2*CovMatrix!$M$4*CovMatrix!$M$5*Z431
+2*CovMatrix!$M$4*CovMatrix!$M$6*AA431
+2*CovMatrix!$M$4*CovMatrix!$M$7*AB431
+2*CovMatrix!$M$4*CovMatrix!$M$8*AC431
+2*CovMatrix!$M$4*CovMatrix!$M$9*AD431
+2*CovMatrix!$M$5*CovMatrix!$M$6*AF431
+2*CovMatrix!$M$5*CovMatrix!$M$7*AG431
+2*CovMatrix!$M$5*CovMatrix!$M$8*AH431
+2*CovMatrix!$M$5*CovMatrix!$M$9*AI431
+2*CovMatrix!$M$6*CovMatrix!$M$7*AK431
+2*CovMatrix!$M$6*CovMatrix!$M$8*AL431
+2*CovMatrix!$M$6*CovMatrix!$M$9*AM431
+2*CovMatrix!$M$7*CovMatrix!$M$8*AO431
+2*CovMatrix!$M$7*CovMatrix!$M$9*AP431
+2*CovMatrix!$M$8*CovMatrix!$M$9*AR431</f>
        <v>4.8142926047155813E-4</v>
      </c>
      <c r="AW431" s="17">
        <f t="shared" si="124"/>
        <v>2.1941496313413952E-2</v>
      </c>
      <c r="AX431" s="18">
        <f>Param_VaR!$B$7*EWMA!AW431*returns_pnl[[#This Row],[port_mv]]</f>
        <v>9234.7659746500358</v>
      </c>
      <c r="AY431" s="18">
        <f>returns_pnl[[#This Row],[daily_pnl_usd]]</f>
        <v>1810.18</v>
      </c>
    </row>
    <row r="432" spans="1:51" x14ac:dyDescent="0.35">
      <c r="A432" s="7">
        <f>returns_pnl[[#This Row],[price_date]]</f>
        <v>46134</v>
      </c>
      <c r="B432" s="24">
        <f>returns_pnl[[#This Row],[portfolio_simple_return]]</f>
        <v>3.8435470999999999E-2</v>
      </c>
      <c r="C432" s="4">
        <f t="shared" si="125"/>
        <v>3.6443871469416054E-4</v>
      </c>
      <c r="D432" s="17">
        <f t="shared" si="122"/>
        <v>1.909027801510917E-2</v>
      </c>
      <c r="E432" s="17">
        <f t="shared" si="123"/>
        <v>0.30304876852237572</v>
      </c>
      <c r="F432" s="25">
        <f>Rolling_Vol!D432</f>
        <v>0.30059036701249708</v>
      </c>
      <c r="Q432" s="7">
        <v>46134</v>
      </c>
      <c r="R432" s="25">
        <v>6.6680726999999995E-2</v>
      </c>
      <c r="S432" s="17">
        <v>5.0923739000000003E-2</v>
      </c>
      <c r="T432" s="17">
        <v>9.4302440000000008E-3</v>
      </c>
      <c r="U432" s="17">
        <v>2.0442515000000001E-2</v>
      </c>
      <c r="V432" s="17">
        <v>3.9719781000000003E-2</v>
      </c>
      <c r="W432" s="17">
        <v>4.3556819999999996E-3</v>
      </c>
      <c r="X432" s="32"/>
      <c r="Y432" s="33">
        <f t="shared" si="126"/>
        <v>1.2573318959938277E-3</v>
      </c>
      <c r="Z432" s="33">
        <f t="shared" si="127"/>
        <v>4.8362898174786491E-4</v>
      </c>
      <c r="AA432" s="33">
        <f t="shared" si="128"/>
        <v>6.3783212303121286E-5</v>
      </c>
      <c r="AB432" s="33">
        <f t="shared" si="129"/>
        <v>3.513904187469317E-5</v>
      </c>
      <c r="AC432" s="33">
        <f t="shared" si="130"/>
        <v>6.5369324551801955E-4</v>
      </c>
      <c r="AD432" s="33">
        <f t="shared" si="131"/>
        <v>1.0421507034871453E-5</v>
      </c>
      <c r="AE432" s="33">
        <f t="shared" si="132"/>
        <v>7.5695192079296375E-4</v>
      </c>
      <c r="AF432" s="33">
        <f t="shared" si="133"/>
        <v>1.7108018109941004E-4</v>
      </c>
      <c r="AG432" s="33">
        <f t="shared" si="134"/>
        <v>1.0070791251304869E-4</v>
      </c>
      <c r="AH432" s="33">
        <f t="shared" si="135"/>
        <v>6.1937748648764298E-4</v>
      </c>
      <c r="AI432" s="33">
        <f t="shared" si="136"/>
        <v>1.0023282566686821E-4</v>
      </c>
      <c r="AJ432" s="33">
        <f t="shared" si="137"/>
        <v>2.7355449384799653E-4</v>
      </c>
      <c r="AK432" s="33">
        <f t="shared" si="138"/>
        <v>3.6250104272258756E-5</v>
      </c>
      <c r="AL432" s="33">
        <f t="shared" si="139"/>
        <v>1.2447615323548804E-4</v>
      </c>
      <c r="AM432" s="33">
        <f t="shared" si="140"/>
        <v>1.3593368363545554E-4</v>
      </c>
      <c r="AN432" s="33">
        <f t="shared" si="141"/>
        <v>3.8714580823689699E-4</v>
      </c>
      <c r="AO432" s="33">
        <f t="shared" si="142"/>
        <v>2.5052050610952306E-4</v>
      </c>
      <c r="AP432" s="33">
        <f t="shared" si="143"/>
        <v>3.9791484316738724E-5</v>
      </c>
      <c r="AQ432" s="33">
        <f t="shared" si="144"/>
        <v>2.0647346863886728E-3</v>
      </c>
      <c r="AR432" s="33">
        <f t="shared" si="145"/>
        <v>2.7385911299273513E-5</v>
      </c>
      <c r="AS432" s="55">
        <f>$G$2*AS431+(1-$G$2)*W431*W431</f>
        <v>1.551671372952267E-4</v>
      </c>
      <c r="AT432" s="105"/>
      <c r="AU432" s="7">
        <v>46134</v>
      </c>
      <c r="AV432" s="4">
        <f>CovMatrix!$M$4^2*Y432
+CovMatrix!$M$5^2*AE432
+CovMatrix!$M$6^2*AJ432
+CovMatrix!$M$7^2*AN432
+CovMatrix!$M$8^2*AQ432
+CovMatrix!$M$9^2*AS432
+2*CovMatrix!$M$4*CovMatrix!$M$5*Z432
+2*CovMatrix!$M$4*CovMatrix!$M$6*AA432
+2*CovMatrix!$M$4*CovMatrix!$M$7*AB432
+2*CovMatrix!$M$4*CovMatrix!$M$8*AC432
+2*CovMatrix!$M$4*CovMatrix!$M$9*AD432
+2*CovMatrix!$M$5*CovMatrix!$M$6*AF432
+2*CovMatrix!$M$5*CovMatrix!$M$7*AG432
+2*CovMatrix!$M$5*CovMatrix!$M$8*AH432
+2*CovMatrix!$M$5*CovMatrix!$M$9*AI432
+2*CovMatrix!$M$6*CovMatrix!$M$7*AK432
+2*CovMatrix!$M$6*CovMatrix!$M$8*AL432
+2*CovMatrix!$M$6*CovMatrix!$M$9*AM432
+2*CovMatrix!$M$7*CovMatrix!$M$8*AO432
+2*CovMatrix!$M$7*CovMatrix!$M$9*AP432
+2*CovMatrix!$M$8*CovMatrix!$M$9*AR432</f>
        <v>4.6209889407488832E-4</v>
      </c>
      <c r="AW432" s="17">
        <f t="shared" si="124"/>
        <v>2.1496485621489116E-2</v>
      </c>
      <c r="AX432" s="18">
        <f>Param_VaR!$B$7*EWMA!AW432*returns_pnl[[#This Row],[port_mv]]</f>
        <v>9395.2130274191877</v>
      </c>
      <c r="AY432" s="18">
        <f>returns_pnl[[#This Row],[daily_pnl_usd]]</f>
        <v>6953.72</v>
      </c>
    </row>
    <row r="433" spans="1:51" x14ac:dyDescent="0.35">
      <c r="A433" s="7">
        <f>returns_pnl[[#This Row],[price_date]]</f>
        <v>46135</v>
      </c>
      <c r="B433" s="24">
        <f>returns_pnl[[#This Row],[portfolio_simple_return]]</f>
        <v>4.869618E-3</v>
      </c>
      <c r="C433" s="4">
        <f t="shared" si="125"/>
        <v>4.3120951767202146E-4</v>
      </c>
      <c r="D433" s="17">
        <f t="shared" si="122"/>
        <v>2.0765584934502122E-2</v>
      </c>
      <c r="E433" s="17">
        <f t="shared" si="123"/>
        <v>0.32964344139289259</v>
      </c>
      <c r="F433" s="25">
        <f>Rolling_Vol!D433</f>
        <v>0.30060278444202843</v>
      </c>
      <c r="Q433" s="7">
        <v>46135</v>
      </c>
      <c r="R433" s="25">
        <v>6.1622619999999999E-3</v>
      </c>
      <c r="S433" s="17">
        <v>-6.4119249999999997E-3</v>
      </c>
      <c r="T433" s="17">
        <v>-4.3106037999999999E-2</v>
      </c>
      <c r="U433" s="17">
        <v>-4.1563570000000003E-3</v>
      </c>
      <c r="V433" s="17">
        <v>5.2377319999999998E-2</v>
      </c>
      <c r="W433" s="17">
        <v>-7.7419769999999997E-3</v>
      </c>
      <c r="X433" s="32"/>
      <c r="Y433" s="33">
        <f t="shared" si="126"/>
        <v>1.4486711434291101E-3</v>
      </c>
      <c r="Z433" s="33">
        <f t="shared" si="127"/>
        <v>6.5834915912768837E-4</v>
      </c>
      <c r="AA433" s="33">
        <f t="shared" si="128"/>
        <v>9.7685151107377313E-5</v>
      </c>
      <c r="AB433" s="33">
        <f t="shared" si="129"/>
        <v>1.1481800507671594E-4</v>
      </c>
      <c r="AC433" s="33">
        <f t="shared" si="130"/>
        <v>7.7338428318858565E-4</v>
      </c>
      <c r="AD433" s="33">
        <f t="shared" si="131"/>
        <v>2.7222619153228017E-5</v>
      </c>
      <c r="AE433" s="33">
        <f t="shared" si="132"/>
        <v>8.6712843716979331E-4</v>
      </c>
      <c r="AF433" s="33">
        <f t="shared" si="133"/>
        <v>1.8962876728318442E-4</v>
      </c>
      <c r="AG433" s="33">
        <f t="shared" si="134"/>
        <v>1.5712599566408092E-4</v>
      </c>
      <c r="AH433" s="33">
        <f t="shared" si="135"/>
        <v>7.0357562294525399E-4</v>
      </c>
      <c r="AI433" s="33">
        <f t="shared" si="136"/>
        <v>1.07527312926956E-4</v>
      </c>
      <c r="AJ433" s="33">
        <f t="shared" si="137"/>
        <v>2.6247699433108891E-4</v>
      </c>
      <c r="AK433" s="33">
        <f t="shared" si="138"/>
        <v>4.5641772281342838E-5</v>
      </c>
      <c r="AL433" s="33">
        <f t="shared" si="139"/>
        <v>1.3948161762875261E-4</v>
      </c>
      <c r="AM433" s="33">
        <f t="shared" si="140"/>
        <v>1.3024217126011268E-4</v>
      </c>
      <c r="AN433" s="33">
        <f t="shared" si="141"/>
        <v>3.8899084491419669E-4</v>
      </c>
      <c r="AO433" s="33">
        <f t="shared" si="142"/>
        <v>2.842076088763046E-4</v>
      </c>
      <c r="AP433" s="33">
        <f t="shared" si="143"/>
        <v>4.274646093494821E-5</v>
      </c>
      <c r="AQ433" s="33">
        <f t="shared" si="144"/>
        <v>2.0355102653666301E-3</v>
      </c>
      <c r="AR433" s="33">
        <f t="shared" si="145"/>
        <v>3.6123160730055628E-5</v>
      </c>
      <c r="AS433" s="55">
        <f>$G$2*AS432+(1-$G$2)*W432*W432</f>
        <v>1.4699542699862054E-4</v>
      </c>
      <c r="AT433" s="105"/>
      <c r="AU433" s="7">
        <v>46135</v>
      </c>
      <c r="AV433" s="4">
        <f>CovMatrix!$M$4^2*Y433
+CovMatrix!$M$5^2*AE433
+CovMatrix!$M$6^2*AJ433
+CovMatrix!$M$7^2*AN433
+CovMatrix!$M$8^2*AQ433
+CovMatrix!$M$9^2*AS433
+2*CovMatrix!$M$4*CovMatrix!$M$5*Z433
+2*CovMatrix!$M$4*CovMatrix!$M$6*AA433
+2*CovMatrix!$M$4*CovMatrix!$M$7*AB433
+2*CovMatrix!$M$4*CovMatrix!$M$8*AC433
+2*CovMatrix!$M$4*CovMatrix!$M$9*AD433
+2*CovMatrix!$M$5*CovMatrix!$M$6*AF433
+2*CovMatrix!$M$5*CovMatrix!$M$7*AG433
+2*CovMatrix!$M$5*CovMatrix!$M$8*AH433
+2*CovMatrix!$M$5*CovMatrix!$M$9*AI433
+2*CovMatrix!$M$6*CovMatrix!$M$7*AK433
+2*CovMatrix!$M$6*CovMatrix!$M$8*AL433
+2*CovMatrix!$M$6*CovMatrix!$M$9*AM433
+2*CovMatrix!$M$7*CovMatrix!$M$8*AO433
+2*CovMatrix!$M$7*CovMatrix!$M$9*AP433
+2*CovMatrix!$M$8*CovMatrix!$M$9*AR433</f>
        <v>5.327020090073512E-4</v>
      </c>
      <c r="AW433" s="17">
        <f t="shared" si="124"/>
        <v>2.308033814759548E-2</v>
      </c>
      <c r="AX433" s="18">
        <f>Param_VaR!$B$7*EWMA!AW433*returns_pnl[[#This Row],[port_mv]]</f>
        <v>10136.570612594631</v>
      </c>
      <c r="AY433" s="18">
        <f>returns_pnl[[#This Row],[daily_pnl_usd]]</f>
        <v>914.87</v>
      </c>
    </row>
    <row r="434" spans="1:51" x14ac:dyDescent="0.35">
      <c r="A434" s="7">
        <f>returns_pnl[[#This Row],[price_date]]</f>
        <v>46136</v>
      </c>
      <c r="B434" s="24">
        <f>returns_pnl[[#This Row],[portfolio_simple_return]]</f>
        <v>2.3316480000000001E-2</v>
      </c>
      <c r="C434" s="4">
        <f t="shared" si="125"/>
        <v>4.0675973737965563E-4</v>
      </c>
      <c r="D434" s="17">
        <f t="shared" si="122"/>
        <v>2.0168285434802227E-2</v>
      </c>
      <c r="E434" s="17">
        <f t="shared" si="123"/>
        <v>0.3201616057863173</v>
      </c>
      <c r="F434" s="25">
        <f>Rolling_Vol!D434</f>
        <v>0.30328100980386224</v>
      </c>
      <c r="Q434" s="7">
        <v>46136</v>
      </c>
      <c r="R434" s="25">
        <v>0.139128156</v>
      </c>
      <c r="S434" s="17">
        <v>6.7152449999999999E-3</v>
      </c>
      <c r="T434" s="17">
        <v>-1.4032334E-2</v>
      </c>
      <c r="U434" s="17">
        <v>-3.6713344000000002E-2</v>
      </c>
      <c r="V434" s="17">
        <v>-7.5501329999999997E-3</v>
      </c>
      <c r="W434" s="17">
        <v>1.7482520000000001E-3</v>
      </c>
      <c r="X434" s="32"/>
      <c r="Y434" s="33">
        <f t="shared" si="126"/>
        <v>1.364029283200762E-3</v>
      </c>
      <c r="Z434" s="33">
        <f t="shared" si="127"/>
        <v>6.1647749187356601E-4</v>
      </c>
      <c r="AA434" s="33">
        <f t="shared" si="128"/>
        <v>7.5886200044657297E-5</v>
      </c>
      <c r="AB434" s="33">
        <f t="shared" si="129"/>
        <v>1.0639217112414093E-4</v>
      </c>
      <c r="AC434" s="33">
        <f t="shared" si="130"/>
        <v>7.4634699231914087E-4</v>
      </c>
      <c r="AD434" s="33">
        <f t="shared" si="131"/>
        <v>2.2726776563715892E-5</v>
      </c>
      <c r="AE434" s="33">
        <f t="shared" si="132"/>
        <v>8.1756749787194316E-4</v>
      </c>
      <c r="AF434" s="33">
        <f t="shared" si="133"/>
        <v>1.9483460220838235E-4</v>
      </c>
      <c r="AG434" s="33">
        <f t="shared" si="134"/>
        <v>1.4929745088566957E-4</v>
      </c>
      <c r="AH434" s="33">
        <f t="shared" si="135"/>
        <v>6.4121071871607875E-4</v>
      </c>
      <c r="AI434" s="33">
        <f t="shared" si="136"/>
        <v>1.0405413270388213E-4</v>
      </c>
      <c r="AJ434" s="33">
        <f t="shared" si="137"/>
        <v>3.5821620539467031E-4</v>
      </c>
      <c r="AK434" s="33">
        <f t="shared" si="138"/>
        <v>5.3653110911476234E-5</v>
      </c>
      <c r="AL434" s="33">
        <f t="shared" si="139"/>
        <v>-4.3540042044622781E-6</v>
      </c>
      <c r="AM434" s="33">
        <f t="shared" si="140"/>
        <v>1.4245119826993349E-4</v>
      </c>
      <c r="AN434" s="33">
        <f t="shared" si="141"/>
        <v>3.6668791243003179E-4</v>
      </c>
      <c r="AO434" s="33">
        <f t="shared" si="142"/>
        <v>2.540932219063319E-4</v>
      </c>
      <c r="AP434" s="33">
        <f t="shared" si="143"/>
        <v>4.211237849671866E-5</v>
      </c>
      <c r="AQ434" s="33">
        <f t="shared" si="144"/>
        <v>2.0779826684675764E-3</v>
      </c>
      <c r="AR434" s="33">
        <f t="shared" si="145"/>
        <v>9.6255306805538663E-6</v>
      </c>
      <c r="AS434" s="55">
        <f>$G$2*AS433+(1-$G$2)*W433*W433</f>
        <v>1.4177199385081505E-4</v>
      </c>
      <c r="AT434" s="105"/>
      <c r="AU434" s="7">
        <v>46136</v>
      </c>
      <c r="AV434" s="4">
        <f>CovMatrix!$M$4^2*Y434
+CovMatrix!$M$5^2*AE434
+CovMatrix!$M$6^2*AJ434
+CovMatrix!$M$7^2*AN434
+CovMatrix!$M$8^2*AQ434
+CovMatrix!$M$9^2*AS434
+2*CovMatrix!$M$4*CovMatrix!$M$5*Z434
+2*CovMatrix!$M$4*CovMatrix!$M$6*AA434
+2*CovMatrix!$M$4*CovMatrix!$M$7*AB434
+2*CovMatrix!$M$4*CovMatrix!$M$8*AC434
+2*CovMatrix!$M$4*CovMatrix!$M$9*AD434
+2*CovMatrix!$M$5*CovMatrix!$M$6*AF434
+2*CovMatrix!$M$5*CovMatrix!$M$7*AG434
+2*CovMatrix!$M$5*CovMatrix!$M$8*AH434
+2*CovMatrix!$M$5*CovMatrix!$M$9*AI434
+2*CovMatrix!$M$6*CovMatrix!$M$7*AK434
+2*CovMatrix!$M$6*CovMatrix!$M$8*AL434
+2*CovMatrix!$M$6*CovMatrix!$M$9*AM434
+2*CovMatrix!$M$7*CovMatrix!$M$8*AO434
+2*CovMatrix!$M$7*CovMatrix!$M$9*AP434
+2*CovMatrix!$M$8*CovMatrix!$M$9*AR434</f>
        <v>5.0324859407192097E-4</v>
      </c>
      <c r="AW434" s="17">
        <f t="shared" si="124"/>
        <v>2.2433202938321604E-2</v>
      </c>
      <c r="AX434" s="18">
        <f>Param_VaR!$B$7*EWMA!AW434*returns_pnl[[#This Row],[port_mv]]</f>
        <v>10082.079929920072</v>
      </c>
      <c r="AY434" s="18">
        <f>returns_pnl[[#This Row],[daily_pnl_usd]]</f>
        <v>4401.87</v>
      </c>
    </row>
    <row r="435" spans="1:51" x14ac:dyDescent="0.35">
      <c r="A435" s="7">
        <f>returns_pnl[[#This Row],[price_date]]</f>
        <v>46139</v>
      </c>
      <c r="B435" s="24">
        <f>returns_pnl[[#This Row],[portfolio_simple_return]]</f>
        <v>-1.9497665000000001E-2</v>
      </c>
      <c r="C435" s="4">
        <f t="shared" si="125"/>
        <v>4.149736475123003E-4</v>
      </c>
      <c r="D435" s="17">
        <f t="shared" si="122"/>
        <v>2.0370901980823045E-2</v>
      </c>
      <c r="E435" s="17">
        <f t="shared" si="123"/>
        <v>0.32337804373998502</v>
      </c>
      <c r="F435" s="25">
        <f>Rolling_Vol!D435</f>
        <v>0.30665573560564297</v>
      </c>
      <c r="Q435" s="7">
        <v>46139</v>
      </c>
      <c r="R435" s="25">
        <v>-3.7894253000000003E-2</v>
      </c>
      <c r="S435" s="17">
        <v>-1.0786262E-2</v>
      </c>
      <c r="T435" s="17">
        <v>1.5155373999999999E-2</v>
      </c>
      <c r="U435" s="17">
        <v>-1.7749672000000001E-2</v>
      </c>
      <c r="V435" s="17">
        <v>-3.7124946999999998E-2</v>
      </c>
      <c r="W435" s="17">
        <v>7.4332599999999999E-4</v>
      </c>
      <c r="X435" s="32"/>
      <c r="Y435" s="33">
        <f t="shared" si="126"/>
        <v>2.4435861537263374E-3</v>
      </c>
      <c r="Z435" s="33">
        <f t="shared" si="127"/>
        <v>6.3554562159744534E-4</v>
      </c>
      <c r="AA435" s="33">
        <f t="shared" si="128"/>
        <v>-4.5804537185788498E-5</v>
      </c>
      <c r="AB435" s="33">
        <f t="shared" si="129"/>
        <v>-2.0646295022212763E-4</v>
      </c>
      <c r="AC435" s="33">
        <f t="shared" si="130"/>
        <v>6.3854000786930747E-4</v>
      </c>
      <c r="AD435" s="33">
        <f t="shared" si="131"/>
        <v>3.5957034588891669E-5</v>
      </c>
      <c r="AE435" s="33">
        <f t="shared" si="132"/>
        <v>7.7121911892422796E-4</v>
      </c>
      <c r="AF435" s="33">
        <f t="shared" si="133"/>
        <v>1.7749069243196957E-4</v>
      </c>
      <c r="AG435" s="33">
        <f t="shared" si="134"/>
        <v>1.2554725784877258E-4</v>
      </c>
      <c r="AH435" s="33">
        <f t="shared" si="135"/>
        <v>5.9969601602045898E-4</v>
      </c>
      <c r="AI435" s="33">
        <f t="shared" si="136"/>
        <v>9.8515281171753606E-5</v>
      </c>
      <c r="AJ435" s="33">
        <f t="shared" si="137"/>
        <v>3.4853761692024341E-4</v>
      </c>
      <c r="AK435" s="33">
        <f t="shared" si="138"/>
        <v>8.1344358572681447E-5</v>
      </c>
      <c r="AL435" s="33">
        <f t="shared" si="139"/>
        <v>2.2639953278307847E-6</v>
      </c>
      <c r="AM435" s="33">
        <f t="shared" si="140"/>
        <v>1.3243220301492739E-4</v>
      </c>
      <c r="AN435" s="33">
        <f t="shared" si="141"/>
        <v>4.2555881534397011E-4</v>
      </c>
      <c r="AO435" s="33">
        <f t="shared" si="142"/>
        <v>2.5547906639643709E-4</v>
      </c>
      <c r="AP435" s="33">
        <f t="shared" si="143"/>
        <v>3.5734585162434255E-5</v>
      </c>
      <c r="AQ435" s="33">
        <f t="shared" si="144"/>
        <v>1.9567239788585828E-3</v>
      </c>
      <c r="AR435" s="33">
        <f t="shared" si="145"/>
        <v>8.2560267326696738E-6</v>
      </c>
      <c r="AS435" s="55">
        <f>$G$2*AS434+(1-$G$2)*W434*W434</f>
        <v>1.3344905732309639E-4</v>
      </c>
      <c r="AT435" s="105"/>
      <c r="AU435" s="7">
        <v>46139</v>
      </c>
      <c r="AV435" s="4">
        <f>CovMatrix!$M$4^2*Y435
+CovMatrix!$M$5^2*AE435
+CovMatrix!$M$6^2*AJ435
+CovMatrix!$M$7^2*AN435
+CovMatrix!$M$8^2*AQ435
+CovMatrix!$M$9^2*AS435
+2*CovMatrix!$M$4*CovMatrix!$M$5*Z435
+2*CovMatrix!$M$4*CovMatrix!$M$6*AA435
+2*CovMatrix!$M$4*CovMatrix!$M$7*AB435
+2*CovMatrix!$M$4*CovMatrix!$M$8*AC435
+2*CovMatrix!$M$4*CovMatrix!$M$9*AD435
+2*CovMatrix!$M$5*CovMatrix!$M$6*AF435
+2*CovMatrix!$M$5*CovMatrix!$M$7*AG435
+2*CovMatrix!$M$5*CovMatrix!$M$8*AH435
+2*CovMatrix!$M$5*CovMatrix!$M$9*AI435
+2*CovMatrix!$M$6*CovMatrix!$M$7*AK435
+2*CovMatrix!$M$6*CovMatrix!$M$8*AL435
+2*CovMatrix!$M$6*CovMatrix!$M$9*AM435
+2*CovMatrix!$M$7*CovMatrix!$M$8*AO435
+2*CovMatrix!$M$7*CovMatrix!$M$9*AP435
+2*CovMatrix!$M$8*CovMatrix!$M$9*AR435</f>
        <v>5.3523750242219666E-4</v>
      </c>
      <c r="AW435" s="17">
        <f t="shared" si="124"/>
        <v>2.313520050533811E-2</v>
      </c>
      <c r="AX435" s="18">
        <f>Param_VaR!$B$7*EWMA!AW435*returns_pnl[[#This Row],[port_mv]]</f>
        <v>10194.847905492679</v>
      </c>
      <c r="AY435" s="18">
        <f>returns_pnl[[#This Row],[daily_pnl_usd]]</f>
        <v>-3766.75</v>
      </c>
    </row>
    <row r="436" spans="1:51" x14ac:dyDescent="0.35">
      <c r="A436" s="7">
        <f>returns_pnl[[#This Row],[price_date]]</f>
        <v>46140</v>
      </c>
      <c r="B436" s="24">
        <f>returns_pnl[[#This Row],[portfolio_simple_return]]</f>
        <v>-2.6046883E-2</v>
      </c>
      <c r="C436" s="4">
        <f t="shared" si="125"/>
        <v>4.1288476508869577E-4</v>
      </c>
      <c r="D436" s="17">
        <f t="shared" si="122"/>
        <v>2.0319566065462515E-2</v>
      </c>
      <c r="E436" s="17">
        <f t="shared" si="123"/>
        <v>0.32256311134776611</v>
      </c>
      <c r="F436" s="25">
        <f>Rolling_Vol!D436</f>
        <v>0.30846146495735077</v>
      </c>
      <c r="Q436" s="7">
        <v>46140</v>
      </c>
      <c r="R436" s="25">
        <v>-3.4127245E-2</v>
      </c>
      <c r="S436" s="17">
        <v>-4.3926351000000002E-2</v>
      </c>
      <c r="T436" s="17">
        <v>-9.2209260000000008E-3</v>
      </c>
      <c r="U436" s="17">
        <v>6.5993299999999996E-3</v>
      </c>
      <c r="V436" s="17">
        <v>-3.1477151000000002E-2</v>
      </c>
      <c r="W436" s="17">
        <v>-1.130308E-3</v>
      </c>
      <c r="X436" s="32"/>
      <c r="Y436" s="33">
        <f t="shared" si="126"/>
        <v>2.3831294491284375E-3</v>
      </c>
      <c r="Z436" s="33">
        <f t="shared" si="127"/>
        <v>6.2193712477073577E-4</v>
      </c>
      <c r="AA436" s="33">
        <f t="shared" si="128"/>
        <v>-7.7514359554578538E-5</v>
      </c>
      <c r="AB436" s="33">
        <f t="shared" si="129"/>
        <v>-1.5371853952269896E-4</v>
      </c>
      <c r="AC436" s="33">
        <f t="shared" si="130"/>
        <v>6.8463693545092459E-4</v>
      </c>
      <c r="AD436" s="33">
        <f t="shared" si="131"/>
        <v>3.2109545503229482E-5</v>
      </c>
      <c r="AE436" s="33">
        <f t="shared" si="132"/>
        <v>7.3192657866473292E-4</v>
      </c>
      <c r="AF436" s="33">
        <f t="shared" si="133"/>
        <v>1.5703306080573211E-4</v>
      </c>
      <c r="AG436" s="33">
        <f t="shared" si="134"/>
        <v>1.2950157913421006E-4</v>
      </c>
      <c r="AH436" s="33">
        <f t="shared" si="135"/>
        <v>5.8774061936391823E-4</v>
      </c>
      <c r="AI436" s="33">
        <f t="shared" si="136"/>
        <v>9.2123301762203657E-5</v>
      </c>
      <c r="AJ436" s="33">
        <f t="shared" si="137"/>
        <v>3.4140648156982139E-4</v>
      </c>
      <c r="AK436" s="33">
        <f t="shared" si="138"/>
        <v>6.0323522006080863E-5</v>
      </c>
      <c r="AL436" s="33">
        <f t="shared" si="139"/>
        <v>-3.163039178274977E-5</v>
      </c>
      <c r="AM436" s="33">
        <f t="shared" si="140"/>
        <v>1.2516219384606716E-4</v>
      </c>
      <c r="AN436" s="33">
        <f t="shared" si="141"/>
        <v>4.1892833778978692E-4</v>
      </c>
      <c r="AO436" s="33">
        <f t="shared" si="142"/>
        <v>2.7968766034869389E-4</v>
      </c>
      <c r="AP436" s="33">
        <f t="shared" si="143"/>
        <v>3.2798882491343876E-5</v>
      </c>
      <c r="AQ436" s="33">
        <f t="shared" si="144"/>
        <v>1.9220162415122361E-3</v>
      </c>
      <c r="AR436" s="33">
        <f t="shared" si="145"/>
        <v>6.1049088274861721E-6</v>
      </c>
      <c r="AS436" s="55">
        <f>$G$2*AS435+(1-$G$2)*W435*W435</f>
        <v>1.2547526589624716E-4</v>
      </c>
      <c r="AT436" s="105"/>
      <c r="AU436" s="7">
        <v>46140</v>
      </c>
      <c r="AV436" s="4">
        <f>CovMatrix!$M$4^2*Y436
+CovMatrix!$M$5^2*AE436
+CovMatrix!$M$6^2*AJ436
+CovMatrix!$M$7^2*AN436
+CovMatrix!$M$8^2*AQ436
+CovMatrix!$M$9^2*AS436
+2*CovMatrix!$M$4*CovMatrix!$M$5*Z436
+2*CovMatrix!$M$4*CovMatrix!$M$6*AA436
+2*CovMatrix!$M$4*CovMatrix!$M$7*AB436
+2*CovMatrix!$M$4*CovMatrix!$M$8*AC436
+2*CovMatrix!$M$4*CovMatrix!$M$9*AD436
+2*CovMatrix!$M$5*CovMatrix!$M$6*AF436
+2*CovMatrix!$M$5*CovMatrix!$M$7*AG436
+2*CovMatrix!$M$5*CovMatrix!$M$8*AH436
+2*CovMatrix!$M$5*CovMatrix!$M$9*AI436
+2*CovMatrix!$M$6*CovMatrix!$M$7*AK436
+2*CovMatrix!$M$6*CovMatrix!$M$8*AL436
+2*CovMatrix!$M$6*CovMatrix!$M$9*AM436
+2*CovMatrix!$M$7*CovMatrix!$M$8*AO436
+2*CovMatrix!$M$7*CovMatrix!$M$9*AP436
+2*CovMatrix!$M$8*CovMatrix!$M$9*AR436</f>
        <v>5.2926610534924725E-4</v>
      </c>
      <c r="AW436" s="17">
        <f t="shared" si="124"/>
        <v>2.3005784171578399E-2</v>
      </c>
      <c r="AX436" s="18">
        <f>Param_VaR!$B$7*EWMA!AW436*returns_pnl[[#This Row],[port_mv]]</f>
        <v>9873.7602188963901</v>
      </c>
      <c r="AY436" s="18">
        <f>returns_pnl[[#This Row],[daily_pnl_usd]]</f>
        <v>-4933.88</v>
      </c>
    </row>
    <row r="437" spans="1:51" x14ac:dyDescent="0.35">
      <c r="A437" s="7">
        <f>returns_pnl[[#This Row],[price_date]]</f>
        <v>46141</v>
      </c>
      <c r="B437" s="24">
        <f>returns_pnl[[#This Row],[portfolio_simple_return]]</f>
        <v>2.3881889999999999E-2</v>
      </c>
      <c r="C437" s="4">
        <f t="shared" si="125"/>
        <v>4.2881808602431536E-4</v>
      </c>
      <c r="D437" s="17">
        <f t="shared" si="122"/>
        <v>2.070792326681542E-2</v>
      </c>
      <c r="E437" s="17">
        <f t="shared" si="123"/>
        <v>0.32872809079561105</v>
      </c>
      <c r="F437" s="25">
        <f>Rolling_Vol!D437</f>
        <v>0.31065638515708527</v>
      </c>
      <c r="Q437" s="7">
        <v>46141</v>
      </c>
      <c r="R437" s="25">
        <v>4.3006095000000001E-2</v>
      </c>
      <c r="S437" s="17">
        <v>1.4055974000000001E-2</v>
      </c>
      <c r="T437" s="17">
        <v>-7.9139E-4</v>
      </c>
      <c r="U437" s="17">
        <v>-2.6075515E-2</v>
      </c>
      <c r="V437" s="17">
        <v>2.1797298E-2</v>
      </c>
      <c r="W437" s="17">
        <v>8.2638215000000001E-2</v>
      </c>
      <c r="X437" s="32"/>
      <c r="Y437" s="33">
        <f t="shared" si="126"/>
        <v>2.3100218132581325E-3</v>
      </c>
      <c r="Z437" s="33">
        <f t="shared" si="127"/>
        <v>6.7456601783647137E-4</v>
      </c>
      <c r="AA437" s="33">
        <f t="shared" si="128"/>
        <v>-5.3982409937571606E-5</v>
      </c>
      <c r="AB437" s="33">
        <f t="shared" si="129"/>
        <v>-1.5800844425608803E-4</v>
      </c>
      <c r="AC437" s="33">
        <f t="shared" si="130"/>
        <v>7.0801242596860885E-4</v>
      </c>
      <c r="AD437" s="33">
        <f t="shared" si="131"/>
        <v>3.2497430655523311E-5</v>
      </c>
      <c r="AE437" s="33">
        <f t="shared" si="132"/>
        <v>8.0378244267536117E-4</v>
      </c>
      <c r="AF437" s="33">
        <f t="shared" si="133"/>
        <v>1.7191357507864976E-4</v>
      </c>
      <c r="AG437" s="33">
        <f t="shared" si="134"/>
        <v>1.0433841522946763E-4</v>
      </c>
      <c r="AH437" s="33">
        <f t="shared" si="135"/>
        <v>6.3543676520044334E-4</v>
      </c>
      <c r="AI437" s="33">
        <f t="shared" si="136"/>
        <v>8.9574922013237914E-5</v>
      </c>
      <c r="AJ437" s="33">
        <f t="shared" si="137"/>
        <v>3.2602362125348067E-4</v>
      </c>
      <c r="AK437" s="33">
        <f t="shared" si="138"/>
        <v>5.3052994670941207E-5</v>
      </c>
      <c r="AL437" s="33">
        <f t="shared" si="139"/>
        <v>-1.2317659472075202E-5</v>
      </c>
      <c r="AM437" s="33">
        <f t="shared" si="140"/>
        <v>1.182778114008156E-4</v>
      </c>
      <c r="AN437" s="33">
        <f t="shared" si="141"/>
        <v>3.9640570690933371E-4</v>
      </c>
      <c r="AO437" s="33">
        <f t="shared" si="142"/>
        <v>2.5044271431324242E-4</v>
      </c>
      <c r="AP437" s="33">
        <f t="shared" si="143"/>
        <v>3.0383393012244842E-5</v>
      </c>
      <c r="AQ437" s="33">
        <f t="shared" si="144"/>
        <v>1.8661439291261098E-3</v>
      </c>
      <c r="AR437" s="33">
        <f t="shared" si="145"/>
        <v>7.8733468333874841E-6</v>
      </c>
      <c r="AS437" s="55">
        <f>$G$2*AS436+(1-$G$2)*W436*W436</f>
        <v>1.1802340571296417E-4</v>
      </c>
      <c r="AT437" s="105"/>
      <c r="AU437" s="7">
        <v>46141</v>
      </c>
      <c r="AV437" s="4">
        <f>CovMatrix!$M$4^2*Y437
+CovMatrix!$M$5^2*AE437
+CovMatrix!$M$6^2*AJ437
+CovMatrix!$M$7^2*AN437
+CovMatrix!$M$8^2*AQ437
+CovMatrix!$M$9^2*AS437
+2*CovMatrix!$M$4*CovMatrix!$M$5*Z437
+2*CovMatrix!$M$4*CovMatrix!$M$6*AA437
+2*CovMatrix!$M$4*CovMatrix!$M$7*AB437
+2*CovMatrix!$M$4*CovMatrix!$M$8*AC437
+2*CovMatrix!$M$4*CovMatrix!$M$9*AD437
+2*CovMatrix!$M$5*CovMatrix!$M$6*AF437
+2*CovMatrix!$M$5*CovMatrix!$M$7*AG437
+2*CovMatrix!$M$5*CovMatrix!$M$8*AH437
+2*CovMatrix!$M$5*CovMatrix!$M$9*AI437
+2*CovMatrix!$M$6*CovMatrix!$M$7*AK437
+2*CovMatrix!$M$6*CovMatrix!$M$8*AL437
+2*CovMatrix!$M$6*CovMatrix!$M$9*AM437
+2*CovMatrix!$M$7*CovMatrix!$M$8*AO437
+2*CovMatrix!$M$7*CovMatrix!$M$9*AP437
+2*CovMatrix!$M$8*CovMatrix!$M$9*AR437</f>
        <v>5.3594446854020696E-4</v>
      </c>
      <c r="AW437" s="17">
        <f t="shared" si="124"/>
        <v>2.3150474477647471E-2</v>
      </c>
      <c r="AX437" s="18">
        <f>Param_VaR!$B$7*EWMA!AW437*returns_pnl[[#This Row],[port_mv]]</f>
        <v>10173.146365630175</v>
      </c>
      <c r="AY437" s="18">
        <f>returns_pnl[[#This Row],[daily_pnl_usd]]</f>
        <v>4405.95</v>
      </c>
    </row>
    <row r="438" spans="1:51" x14ac:dyDescent="0.35">
      <c r="A438" s="7">
        <f>returns_pnl[[#This Row],[price_date]]</f>
        <v>46142</v>
      </c>
      <c r="B438" s="24">
        <f>returns_pnl[[#This Row],[portfolio_simple_return]]</f>
        <v>4.0530851E-2</v>
      </c>
      <c r="C438" s="4">
        <f t="shared" si="125"/>
        <v>4.3730968106118248E-4</v>
      </c>
      <c r="D438" s="17">
        <f t="shared" si="122"/>
        <v>2.0911950675658701E-2</v>
      </c>
      <c r="E438" s="17">
        <f t="shared" si="123"/>
        <v>0.33196692550225237</v>
      </c>
      <c r="F438" s="25">
        <f>Rolling_Vol!D438</f>
        <v>0.31388850606973623</v>
      </c>
      <c r="Q438" s="7">
        <v>46142</v>
      </c>
      <c r="R438" s="25">
        <v>5.1555872000000003E-2</v>
      </c>
      <c r="S438" s="17">
        <v>2.9547416999999999E-2</v>
      </c>
      <c r="T438" s="17">
        <v>2.3443688000000001E-2</v>
      </c>
      <c r="U438" s="17">
        <v>9.7966423999999996E-2</v>
      </c>
      <c r="V438" s="17">
        <v>5.4799769999999998E-2</v>
      </c>
      <c r="W438" s="17">
        <v>-1.4991340000000001E-2</v>
      </c>
      <c r="X438" s="32"/>
      <c r="Y438" s="33">
        <f t="shared" si="126"/>
        <v>2.2823919568915859E-3</v>
      </c>
      <c r="Z438" s="33">
        <f t="shared" si="127"/>
        <v>6.703616099559749E-4</v>
      </c>
      <c r="AA438" s="33">
        <f t="shared" si="128"/>
        <v>-5.2785540952640304E-5</v>
      </c>
      <c r="AB438" s="33">
        <f t="shared" si="129"/>
        <v>-2.1581230211655829E-4</v>
      </c>
      <c r="AC438" s="33">
        <f t="shared" si="130"/>
        <v>7.2177668052237091E-4</v>
      </c>
      <c r="AD438" s="33">
        <f t="shared" si="131"/>
        <v>2.437844003114176E-4</v>
      </c>
      <c r="AE438" s="33">
        <f t="shared" si="132"/>
        <v>7.6740972042015998E-4</v>
      </c>
      <c r="AF438" s="33">
        <f t="shared" si="133"/>
        <v>1.6093133513809917E-4</v>
      </c>
      <c r="AG438" s="33">
        <f t="shared" si="134"/>
        <v>7.6087104663102951E-5</v>
      </c>
      <c r="AH438" s="33">
        <f t="shared" si="135"/>
        <v>6.1569349452591181E-4</v>
      </c>
      <c r="AI438" s="33">
        <f t="shared" si="136"/>
        <v>1.5389406277922828E-4</v>
      </c>
      <c r="AJ438" s="33">
        <f t="shared" si="137"/>
        <v>3.0649978186619777E-4</v>
      </c>
      <c r="AK438" s="33">
        <f t="shared" si="138"/>
        <v>5.1107969099635735E-5</v>
      </c>
      <c r="AL438" s="33">
        <f t="shared" si="139"/>
        <v>-1.2613609723603891E-5</v>
      </c>
      <c r="AM438" s="33">
        <f t="shared" si="140"/>
        <v>1.0725719929863565E-4</v>
      </c>
      <c r="AN438" s="33">
        <f t="shared" si="141"/>
        <v>4.1341731344568723E-4</v>
      </c>
      <c r="AO438" s="33">
        <f t="shared" si="142"/>
        <v>2.0131360519693966E-4</v>
      </c>
      <c r="AP438" s="33">
        <f t="shared" si="143"/>
        <v>-1.0072965145683346E-4</v>
      </c>
      <c r="AQ438" s="33">
        <f t="shared" si="144"/>
        <v>1.7826826253845914E-3</v>
      </c>
      <c r="AR438" s="33">
        <f t="shared" si="145"/>
        <v>1.1547833393596853E-4</v>
      </c>
      <c r="AS438" s="55">
        <f>$G$2*AS437+(1-$G$2)*W437*W437</f>
        <v>5.2068647607336023E-4</v>
      </c>
      <c r="AT438" s="105"/>
      <c r="AU438" s="7">
        <v>46142</v>
      </c>
      <c r="AV438" s="4">
        <f>CovMatrix!$M$4^2*Y438
+CovMatrix!$M$5^2*AE438
+CovMatrix!$M$6^2*AJ438
+CovMatrix!$M$7^2*AN438
+CovMatrix!$M$8^2*AQ438
+CovMatrix!$M$9^2*AS438
+2*CovMatrix!$M$4*CovMatrix!$M$5*Z438
+2*CovMatrix!$M$4*CovMatrix!$M$6*AA438
+2*CovMatrix!$M$4*CovMatrix!$M$7*AB438
+2*CovMatrix!$M$4*CovMatrix!$M$8*AC438
+2*CovMatrix!$M$4*CovMatrix!$M$9*AD438
+2*CovMatrix!$M$5*CovMatrix!$M$6*AF438
+2*CovMatrix!$M$5*CovMatrix!$M$7*AG438
+2*CovMatrix!$M$5*CovMatrix!$M$8*AH438
+2*CovMatrix!$M$5*CovMatrix!$M$9*AI438
+2*CovMatrix!$M$6*CovMatrix!$M$7*AK438
+2*CovMatrix!$M$6*CovMatrix!$M$8*AL438
+2*CovMatrix!$M$6*CovMatrix!$M$9*AM438
+2*CovMatrix!$M$7*CovMatrix!$M$8*AO438
+2*CovMatrix!$M$7*CovMatrix!$M$9*AP438
+2*CovMatrix!$M$8*CovMatrix!$M$9*AR438</f>
        <v>5.4149302718651138E-4</v>
      </c>
      <c r="AW438" s="17">
        <f t="shared" si="124"/>
        <v>2.3270002732842802E-2</v>
      </c>
      <c r="AX438" s="18">
        <f>Param_VaR!$B$7*EWMA!AW438*returns_pnl[[#This Row],[port_mv]]</f>
        <v>10640.126519457013</v>
      </c>
      <c r="AY438" s="18">
        <f>returns_pnl[[#This Row],[daily_pnl_usd]]</f>
        <v>7656.08</v>
      </c>
    </row>
    <row r="439" spans="1:51" x14ac:dyDescent="0.35">
      <c r="A439" s="7">
        <f>returns_pnl[[#This Row],[price_date]]</f>
        <v>46143</v>
      </c>
      <c r="B439" s="24">
        <f>returns_pnl[[#This Row],[portfolio_simple_return]]</f>
        <v>7.0176630000000004E-3</v>
      </c>
      <c r="C439" s="4">
        <f t="shared" si="125"/>
        <v>5.0963609316456368E-4</v>
      </c>
      <c r="D439" s="17">
        <f t="shared" si="122"/>
        <v>2.2575121110739664E-2</v>
      </c>
      <c r="E439" s="17">
        <f t="shared" si="123"/>
        <v>0.35836893765708833</v>
      </c>
      <c r="F439" s="25">
        <f>Rolling_Vol!D439</f>
        <v>0.30479955121058983</v>
      </c>
      <c r="Q439" s="7">
        <v>46143</v>
      </c>
      <c r="R439" s="25">
        <v>1.7066772000000001E-2</v>
      </c>
      <c r="S439" s="17">
        <v>9.2231029999999999E-3</v>
      </c>
      <c r="T439" s="17">
        <v>-1.0431822E-2</v>
      </c>
      <c r="U439" s="17">
        <v>3.0740423999999999E-2</v>
      </c>
      <c r="V439" s="17">
        <v>-1.2110199999999999E-3</v>
      </c>
      <c r="W439" s="17">
        <v>-5.4875089999999998E-3</v>
      </c>
      <c r="X439" s="32"/>
      <c r="Y439" s="33">
        <f t="shared" si="126"/>
        <v>2.3049289157389139E-3</v>
      </c>
      <c r="Z439" s="33">
        <f t="shared" si="127"/>
        <v>7.2154048428557389E-4</v>
      </c>
      <c r="AA439" s="33">
        <f t="shared" si="128"/>
        <v>2.2901178168674336E-5</v>
      </c>
      <c r="AB439" s="33">
        <f t="shared" si="129"/>
        <v>1.0018110097293915E-4</v>
      </c>
      <c r="AC439" s="33">
        <f t="shared" si="130"/>
        <v>8.479850753559952E-4</v>
      </c>
      <c r="AD439" s="33">
        <f t="shared" si="131"/>
        <v>1.8278383992382369E-4</v>
      </c>
      <c r="AE439" s="33">
        <f t="shared" si="132"/>
        <v>7.7374812827726369E-4</v>
      </c>
      <c r="AF439" s="33">
        <f t="shared" si="133"/>
        <v>1.9283748055104699E-4</v>
      </c>
      <c r="AG439" s="33">
        <f t="shared" si="134"/>
        <v>2.4520116529892538E-4</v>
      </c>
      <c r="AH439" s="33">
        <f t="shared" si="135"/>
        <v>6.7590338419600254E-4</v>
      </c>
      <c r="AI439" s="33">
        <f t="shared" si="136"/>
        <v>1.1808309655034776E-4</v>
      </c>
      <c r="AJ439" s="33">
        <f t="shared" si="137"/>
        <v>3.2108618537670655E-4</v>
      </c>
      <c r="AK439" s="33">
        <f t="shared" si="138"/>
        <v>1.8584314767756044E-4</v>
      </c>
      <c r="AL439" s="33">
        <f t="shared" si="139"/>
        <v>6.5225729480918013E-5</v>
      </c>
      <c r="AM439" s="33">
        <f t="shared" si="140"/>
        <v>7.9734629481002296E-5</v>
      </c>
      <c r="AN439" s="33">
        <f t="shared" si="141"/>
        <v>9.6445748851981287E-4</v>
      </c>
      <c r="AO439" s="33">
        <f t="shared" si="142"/>
        <v>5.113470390604723E-4</v>
      </c>
      <c r="AP439" s="33">
        <f t="shared" si="143"/>
        <v>-1.8280475061551311E-4</v>
      </c>
      <c r="AQ439" s="33">
        <f t="shared" si="144"/>
        <v>1.85590255538469E-3</v>
      </c>
      <c r="AR439" s="33">
        <f t="shared" si="145"/>
        <v>5.9258314860302362E-5</v>
      </c>
      <c r="AS439" s="55">
        <f>$G$2*AS438+(1-$G$2)*W438*W438</f>
        <v>5.029297040086946E-4</v>
      </c>
      <c r="AT439" s="105"/>
      <c r="AU439" s="7">
        <v>46143</v>
      </c>
      <c r="AV439" s="4">
        <f>CovMatrix!$M$4^2*Y439
+CovMatrix!$M$5^2*AE439
+CovMatrix!$M$6^2*AJ439
+CovMatrix!$M$7^2*AN439
+CovMatrix!$M$8^2*AQ439
+CovMatrix!$M$9^2*AS439
+2*CovMatrix!$M$4*CovMatrix!$M$5*Z439
+2*CovMatrix!$M$4*CovMatrix!$M$6*AA439
+2*CovMatrix!$M$4*CovMatrix!$M$7*AB439
+2*CovMatrix!$M$4*CovMatrix!$M$8*AC439
+2*CovMatrix!$M$4*CovMatrix!$M$9*AD439
+2*CovMatrix!$M$5*CovMatrix!$M$6*AF439
+2*CovMatrix!$M$5*CovMatrix!$M$7*AG439
+2*CovMatrix!$M$5*CovMatrix!$M$8*AH439
+2*CovMatrix!$M$5*CovMatrix!$M$9*AI439
+2*CovMatrix!$M$6*CovMatrix!$M$7*AK439
+2*CovMatrix!$M$6*CovMatrix!$M$8*AL439
+2*CovMatrix!$M$6*CovMatrix!$M$9*AM439
+2*CovMatrix!$M$7*CovMatrix!$M$8*AO439
+2*CovMatrix!$M$7*CovMatrix!$M$9*AP439
+2*CovMatrix!$M$8*CovMatrix!$M$9*AR439</f>
        <v>6.1972414716410316E-4</v>
      </c>
      <c r="AW439" s="17">
        <f t="shared" si="124"/>
        <v>2.48942593214601E-2</v>
      </c>
      <c r="AX439" s="18">
        <f>Param_VaR!$B$7*EWMA!AW439*returns_pnl[[#This Row],[port_mv]]</f>
        <v>11462.692839390878</v>
      </c>
      <c r="AY439" s="18">
        <f>returns_pnl[[#This Row],[daily_pnl_usd]]</f>
        <v>1379.33</v>
      </c>
    </row>
    <row r="440" spans="1:51" x14ac:dyDescent="0.35">
      <c r="A440" s="7">
        <f>returns_pnl[[#This Row],[price_date]]</f>
        <v>46146</v>
      </c>
      <c r="B440" s="24">
        <f>returns_pnl[[#This Row],[portfolio_simple_return]]</f>
        <v>-1.6614567E-2</v>
      </c>
      <c r="C440" s="4">
        <f t="shared" si="125"/>
        <v>4.8201278321358397E-4</v>
      </c>
      <c r="D440" s="17">
        <f t="shared" si="122"/>
        <v>2.1954789527881699E-2</v>
      </c>
      <c r="E440" s="17">
        <f t="shared" si="123"/>
        <v>0.34852147906524089</v>
      </c>
      <c r="F440" s="25">
        <f>Rolling_Vol!D440</f>
        <v>0.30510626758390691</v>
      </c>
      <c r="Q440" s="7">
        <v>46146</v>
      </c>
      <c r="R440" s="25">
        <v>-5.2698729999999999E-2</v>
      </c>
      <c r="S440" s="17">
        <v>-1.1346373E-2</v>
      </c>
      <c r="T440" s="17">
        <v>-1.4702199999999999E-3</v>
      </c>
      <c r="U440" s="17">
        <v>4.7751030000000002E-3</v>
      </c>
      <c r="V440" s="17">
        <v>-7.8205519999999997E-3</v>
      </c>
      <c r="W440" s="17">
        <v>-3.5972320000000001E-3</v>
      </c>
      <c r="X440" s="32"/>
      <c r="Y440" s="33">
        <f t="shared" si="126"/>
        <v>2.1841096631845781E-3</v>
      </c>
      <c r="Z440" s="33">
        <f t="shared" si="127"/>
        <v>6.876925709904504E-4</v>
      </c>
      <c r="AA440" s="33">
        <f t="shared" si="128"/>
        <v>1.0844855821438824E-5</v>
      </c>
      <c r="AB440" s="33">
        <f t="shared" si="129"/>
        <v>1.256486233700425E-4</v>
      </c>
      <c r="AC440" s="33">
        <f t="shared" si="130"/>
        <v>7.9586587870098902E-4</v>
      </c>
      <c r="AD440" s="33">
        <f t="shared" si="131"/>
        <v>1.6619756563133738E-4</v>
      </c>
      <c r="AE440" s="33">
        <f t="shared" si="132"/>
        <v>7.3242717831754434E-4</v>
      </c>
      <c r="AF440" s="33">
        <f t="shared" si="133"/>
        <v>1.7549440559096421E-4</v>
      </c>
      <c r="AG440" s="33">
        <f t="shared" si="134"/>
        <v>2.4750042118993015E-4</v>
      </c>
      <c r="AH440" s="33">
        <f t="shared" si="135"/>
        <v>6.3467901941253871E-4</v>
      </c>
      <c r="AI440" s="33">
        <f t="shared" si="136"/>
        <v>1.0796139911410126E-4</v>
      </c>
      <c r="AJ440" s="33">
        <f t="shared" si="137"/>
        <v>3.083503888684852E-4</v>
      </c>
      <c r="AK440" s="33">
        <f t="shared" si="138"/>
        <v>1.5545184093455512E-4</v>
      </c>
      <c r="AL440" s="33">
        <f t="shared" si="139"/>
        <v>6.2070174416769324E-5</v>
      </c>
      <c r="AM440" s="33">
        <f t="shared" si="140"/>
        <v>7.8385234738826036E-5</v>
      </c>
      <c r="AN440" s="33">
        <f t="shared" si="141"/>
        <v>9.6328845927061066E-4</v>
      </c>
      <c r="AO440" s="33">
        <f t="shared" si="142"/>
        <v>4.7843258062049514E-4</v>
      </c>
      <c r="AP440" s="33">
        <f t="shared" si="143"/>
        <v>-1.8195776678041128E-4</v>
      </c>
      <c r="AQ440" s="33">
        <f t="shared" si="144"/>
        <v>1.7446363962280325E-3</v>
      </c>
      <c r="AR440" s="33">
        <f t="shared" si="145"/>
        <v>5.6101544957635018E-5</v>
      </c>
      <c r="AS440" s="55">
        <f>$G$2*AS439+(1-$G$2)*W439*W439</f>
        <v>4.7456068706967775E-4</v>
      </c>
      <c r="AT440" s="105"/>
      <c r="AU440" s="7">
        <v>46146</v>
      </c>
      <c r="AV440" s="4">
        <f>CovMatrix!$M$4^2*Y440
+CovMatrix!$M$5^2*AE440
+CovMatrix!$M$6^2*AJ440
+CovMatrix!$M$7^2*AN440
+CovMatrix!$M$8^2*AQ440
+CovMatrix!$M$9^2*AS440
+2*CovMatrix!$M$4*CovMatrix!$M$5*Z440
+2*CovMatrix!$M$4*CovMatrix!$M$6*AA440
+2*CovMatrix!$M$4*CovMatrix!$M$7*AB440
+2*CovMatrix!$M$4*CovMatrix!$M$8*AC440
+2*CovMatrix!$M$4*CovMatrix!$M$9*AD440
+2*CovMatrix!$M$5*CovMatrix!$M$6*AF440
+2*CovMatrix!$M$5*CovMatrix!$M$7*AG440
+2*CovMatrix!$M$5*CovMatrix!$M$8*AH440
+2*CovMatrix!$M$5*CovMatrix!$M$9*AI440
+2*CovMatrix!$M$6*CovMatrix!$M$7*AK440
+2*CovMatrix!$M$6*CovMatrix!$M$8*AL440
+2*CovMatrix!$M$6*CovMatrix!$M$9*AM440
+2*CovMatrix!$M$7*CovMatrix!$M$8*AO440
+2*CovMatrix!$M$7*CovMatrix!$M$9*AP440
+2*CovMatrix!$M$8*CovMatrix!$M$9*AR440</f>
        <v>5.8611661091580213E-4</v>
      </c>
      <c r="AW440" s="17">
        <f t="shared" si="124"/>
        <v>2.4209845330274253E-2</v>
      </c>
      <c r="AX440" s="18">
        <f>Param_VaR!$B$7*EWMA!AW440*returns_pnl[[#This Row],[port_mv]]</f>
        <v>10962.339084960562</v>
      </c>
      <c r="AY440" s="18">
        <f>returns_pnl[[#This Row],[daily_pnl_usd]]</f>
        <v>-3288.53</v>
      </c>
    </row>
    <row r="441" spans="1:51" x14ac:dyDescent="0.35">
      <c r="A441" s="7">
        <f>returns_pnl[[#This Row],[price_date]]</f>
        <v>46147</v>
      </c>
      <c r="B441" s="24">
        <f>returns_pnl[[#This Row],[portfolio_simple_return]]</f>
        <v>2.1559478E-2</v>
      </c>
      <c r="C441" s="4">
        <f t="shared" si="125"/>
        <v>4.6965464641661827E-4</v>
      </c>
      <c r="D441" s="17">
        <f t="shared" si="122"/>
        <v>2.167151693852136E-2</v>
      </c>
      <c r="E441" s="17">
        <f t="shared" si="123"/>
        <v>0.34402466611710825</v>
      </c>
      <c r="F441" s="25">
        <f>Rolling_Vol!D441</f>
        <v>0.29186940203542799</v>
      </c>
      <c r="Q441" s="7">
        <v>46147</v>
      </c>
      <c r="R441" s="25">
        <v>4.0170989999999997E-2</v>
      </c>
      <c r="S441" s="17">
        <v>2.6074429999999999E-2</v>
      </c>
      <c r="T441" s="17">
        <v>-1.0212713E-2</v>
      </c>
      <c r="U441" s="17">
        <v>2.1633796E-2</v>
      </c>
      <c r="V441" s="17">
        <v>3.1101063000000002E-2</v>
      </c>
      <c r="W441" s="17">
        <v>-1.4746825999999999E-2</v>
      </c>
      <c r="X441" s="32"/>
      <c r="Y441" s="33">
        <f t="shared" si="126"/>
        <v>2.2196924520102774E-3</v>
      </c>
      <c r="Z441" s="33">
        <f t="shared" si="127"/>
        <v>6.8230738356340071E-4</v>
      </c>
      <c r="AA441" s="33">
        <f t="shared" si="128"/>
        <v>1.4842888081388498E-5</v>
      </c>
      <c r="AB441" s="33">
        <f t="shared" si="129"/>
        <v>1.0301119414468853E-4</v>
      </c>
      <c r="AC441" s="33">
        <f t="shared" si="130"/>
        <v>7.7284191547686719E-4</v>
      </c>
      <c r="AD441" s="33">
        <f t="shared" si="131"/>
        <v>1.6759988516837872E-4</v>
      </c>
      <c r="AE441" s="33">
        <f t="shared" si="132"/>
        <v>6.9620595843379943E-4</v>
      </c>
      <c r="AF441" s="33">
        <f t="shared" si="133"/>
        <v>1.6596564112622995E-4</v>
      </c>
      <c r="AG441" s="33">
        <f t="shared" si="134"/>
        <v>2.2939958993344918E-4</v>
      </c>
      <c r="AH441" s="33">
        <f t="shared" si="135"/>
        <v>6.0192237225126016E-4</v>
      </c>
      <c r="AI441" s="33">
        <f t="shared" si="136"/>
        <v>1.0393264732962734E-4</v>
      </c>
      <c r="AJ441" s="33">
        <f t="shared" si="137"/>
        <v>2.8997905834728007E-4</v>
      </c>
      <c r="AK441" s="33">
        <f t="shared" si="138"/>
        <v>1.4570350336252219E-4</v>
      </c>
      <c r="AL441" s="33">
        <f t="shared" si="139"/>
        <v>5.9035839869449561E-5</v>
      </c>
      <c r="AM441" s="33">
        <f t="shared" si="140"/>
        <v>7.399944400035888E-5</v>
      </c>
      <c r="AN441" s="33">
        <f t="shared" si="141"/>
        <v>9.0685924823401048E-4</v>
      </c>
      <c r="AO441" s="33">
        <f t="shared" si="142"/>
        <v>4.4748598930425404E-4</v>
      </c>
      <c r="AP441" s="33">
        <f t="shared" si="143"/>
        <v>-1.7207092997248034E-4</v>
      </c>
      <c r="AQ441" s="33">
        <f t="shared" si="144"/>
        <v>1.6436278744694328E-3</v>
      </c>
      <c r="AR441" s="33">
        <f t="shared" si="145"/>
        <v>5.4423392654900758E-5</v>
      </c>
      <c r="AS441" s="55">
        <f>$G$2*AS440+(1-$G$2)*W440*W440</f>
        <v>4.4686345052920648E-4</v>
      </c>
      <c r="AT441" s="105"/>
      <c r="AU441" s="7">
        <v>46147</v>
      </c>
      <c r="AV441" s="4">
        <f>CovMatrix!$M$4^2*Y441
+CovMatrix!$M$5^2*AE441
+CovMatrix!$M$6^2*AJ441
+CovMatrix!$M$7^2*AN441
+CovMatrix!$M$8^2*AQ441
+CovMatrix!$M$9^2*AS441
+2*CovMatrix!$M$4*CovMatrix!$M$5*Z441
+2*CovMatrix!$M$4*CovMatrix!$M$6*AA441
+2*CovMatrix!$M$4*CovMatrix!$M$7*AB441
+2*CovMatrix!$M$4*CovMatrix!$M$8*AC441
+2*CovMatrix!$M$4*CovMatrix!$M$9*AD441
+2*CovMatrix!$M$5*CovMatrix!$M$6*AF441
+2*CovMatrix!$M$5*CovMatrix!$M$7*AG441
+2*CovMatrix!$M$5*CovMatrix!$M$8*AH441
+2*CovMatrix!$M$5*CovMatrix!$M$9*AI441
+2*CovMatrix!$M$6*CovMatrix!$M$7*AK441
+2*CovMatrix!$M$6*CovMatrix!$M$8*AL441
+2*CovMatrix!$M$6*CovMatrix!$M$9*AM441
+2*CovMatrix!$M$7*CovMatrix!$M$8*AO441
+2*CovMatrix!$M$7*CovMatrix!$M$9*AP441
+2*CovMatrix!$M$8*CovMatrix!$M$9*AR441</f>
        <v>5.7094904630632971E-4</v>
      </c>
      <c r="AW441" s="17">
        <f t="shared" si="124"/>
        <v>2.389454009405349E-2</v>
      </c>
      <c r="AX441" s="18">
        <f>Param_VaR!$B$7*EWMA!AW441*returns_pnl[[#This Row],[port_mv]]</f>
        <v>11052.831524279842</v>
      </c>
      <c r="AY441" s="18">
        <f>returns_pnl[[#This Row],[daily_pnl_usd]]</f>
        <v>4196.38</v>
      </c>
    </row>
    <row r="442" spans="1:51" x14ac:dyDescent="0.35">
      <c r="A442" s="7">
        <f>returns_pnl[[#This Row],[price_date]]</f>
        <v>46148</v>
      </c>
      <c r="B442" s="24">
        <f>returns_pnl[[#This Row],[portfolio_simple_return]]</f>
        <v>4.6126808999999998E-2</v>
      </c>
      <c r="C442" s="4">
        <f t="shared" si="125"/>
        <v>4.6936403312957021E-4</v>
      </c>
      <c r="D442" s="17">
        <f t="shared" si="122"/>
        <v>2.1664810941468431E-2</v>
      </c>
      <c r="E442" s="17">
        <f t="shared" si="123"/>
        <v>0.34391821171413955</v>
      </c>
      <c r="F442" s="25">
        <f>Rolling_Vol!D442</f>
        <v>0.30340897429448249</v>
      </c>
      <c r="Q442" s="7">
        <v>46148</v>
      </c>
      <c r="R442" s="25">
        <v>0.18614535800000001</v>
      </c>
      <c r="S442" s="17">
        <v>-4.4926990000000002E-3</v>
      </c>
      <c r="T442" s="17">
        <v>1.8832094000000001E-2</v>
      </c>
      <c r="U442" s="17">
        <v>-1.840485E-3</v>
      </c>
      <c r="V442" s="17">
        <v>2.0148148000000001E-2</v>
      </c>
      <c r="W442" s="17">
        <v>-1.0030120999999999E-2</v>
      </c>
      <c r="X442" s="32"/>
      <c r="Y442" s="33">
        <f t="shared" si="126"/>
        <v>2.183333411144467E-3</v>
      </c>
      <c r="Z442" s="33">
        <f t="shared" si="127"/>
        <v>7.0421508055673869E-4</v>
      </c>
      <c r="AA442" s="33">
        <f t="shared" si="128"/>
        <v>-1.0662972711247031E-5</v>
      </c>
      <c r="AB442" s="33">
        <f t="shared" si="129"/>
        <v>1.4897358266268966E-4</v>
      </c>
      <c r="AC442" s="33">
        <f t="shared" si="130"/>
        <v>8.0143302999399735E-4</v>
      </c>
      <c r="AD442" s="33">
        <f t="shared" si="131"/>
        <v>1.2200021607161157E-4</v>
      </c>
      <c r="AE442" s="33">
        <f t="shared" si="132"/>
        <v>6.952261549172655E-4</v>
      </c>
      <c r="AF442" s="33">
        <f t="shared" si="133"/>
        <v>1.4003026244494072E-4</v>
      </c>
      <c r="AG442" s="33">
        <f t="shared" si="134"/>
        <v>2.4948094850361902E-4</v>
      </c>
      <c r="AH442" s="33">
        <f t="shared" si="135"/>
        <v>6.1446357932332996E-4</v>
      </c>
      <c r="AI442" s="33">
        <f t="shared" si="136"/>
        <v>7.4625783554298875E-5</v>
      </c>
      <c r="AJ442" s="33">
        <f t="shared" si="137"/>
        <v>2.7883828525566539E-4</v>
      </c>
      <c r="AK442" s="33">
        <f t="shared" si="138"/>
        <v>1.2370490818185798E-4</v>
      </c>
      <c r="AL442" s="33">
        <f t="shared" si="139"/>
        <v>3.6436115652447425E-5</v>
      </c>
      <c r="AM442" s="33">
        <f t="shared" si="140"/>
        <v>7.8595783456273627E-5</v>
      </c>
      <c r="AN442" s="33">
        <f t="shared" si="141"/>
        <v>8.8052896110214687E-4</v>
      </c>
      <c r="AO442" s="33">
        <f t="shared" si="142"/>
        <v>4.6100687308550767E-4</v>
      </c>
      <c r="AP442" s="33">
        <f t="shared" si="143"/>
        <v>-1.8088846369402131E-4</v>
      </c>
      <c r="AQ442" s="33">
        <f t="shared" si="144"/>
        <v>1.6030467691850649E-3</v>
      </c>
      <c r="AR442" s="33">
        <f t="shared" si="145"/>
        <v>2.3639471227044403E-5</v>
      </c>
      <c r="AS442" s="55">
        <f>$G$2*AS441+(1-$G$2)*W441*W441</f>
        <v>4.330997761219106E-4</v>
      </c>
      <c r="AT442" s="105"/>
      <c r="AU442" s="7">
        <v>46148</v>
      </c>
      <c r="AV442" s="4">
        <f>CovMatrix!$M$4^2*Y442
+CovMatrix!$M$5^2*AE442
+CovMatrix!$M$6^2*AJ442
+CovMatrix!$M$7^2*AN442
+CovMatrix!$M$8^2*AQ442
+CovMatrix!$M$9^2*AS442
+2*CovMatrix!$M$4*CovMatrix!$M$5*Z442
+2*CovMatrix!$M$4*CovMatrix!$M$6*AA442
+2*CovMatrix!$M$4*CovMatrix!$M$7*AB442
+2*CovMatrix!$M$4*CovMatrix!$M$8*AC442
+2*CovMatrix!$M$4*CovMatrix!$M$9*AD442
+2*CovMatrix!$M$5*CovMatrix!$M$6*AF442
+2*CovMatrix!$M$5*CovMatrix!$M$7*AG442
+2*CovMatrix!$M$5*CovMatrix!$M$8*AH442
+2*CovMatrix!$M$5*CovMatrix!$M$9*AI442
+2*CovMatrix!$M$6*CovMatrix!$M$7*AK442
+2*CovMatrix!$M$6*CovMatrix!$M$8*AL442
+2*CovMatrix!$M$6*CovMatrix!$M$9*AM442
+2*CovMatrix!$M$7*CovMatrix!$M$8*AO442
+2*CovMatrix!$M$7*CovMatrix!$M$9*AP442
+2*CovMatrix!$M$8*CovMatrix!$M$9*AR442</f>
        <v>5.6739957594345038E-4</v>
      </c>
      <c r="AW442" s="17">
        <f t="shared" si="124"/>
        <v>2.3820150628059648E-2</v>
      </c>
      <c r="AX442" s="18">
        <f>Param_VaR!$B$7*EWMA!AW442*returns_pnl[[#This Row],[port_mv]]</f>
        <v>11526.666014567998</v>
      </c>
      <c r="AY442" s="18">
        <f>returns_pnl[[#This Row],[daily_pnl_usd]]</f>
        <v>9171.7800000000007</v>
      </c>
    </row>
    <row r="443" spans="1:51" x14ac:dyDescent="0.35">
      <c r="A443" s="7">
        <f>returns_pnl[[#This Row],[price_date]]</f>
        <v>46149</v>
      </c>
      <c r="B443" s="24">
        <f>returns_pnl[[#This Row],[portfolio_simple_return]]</f>
        <v>-3.1682153999999997E-2</v>
      </c>
      <c r="C443" s="4">
        <f t="shared" si="125"/>
        <v>5.6886314165314491E-4</v>
      </c>
      <c r="D443" s="17">
        <f t="shared" si="122"/>
        <v>2.3850852011052873E-2</v>
      </c>
      <c r="E443" s="17">
        <f t="shared" si="123"/>
        <v>0.378620537869504</v>
      </c>
      <c r="F443" s="25">
        <f>Rolling_Vol!D443</f>
        <v>0.31205650490155101</v>
      </c>
      <c r="Q443" s="7">
        <v>46149</v>
      </c>
      <c r="R443" s="25">
        <v>-3.0684164E-2</v>
      </c>
      <c r="S443" s="17">
        <v>-3.0274539E-2</v>
      </c>
      <c r="T443" s="17">
        <v>-9.9720409999999992E-3</v>
      </c>
      <c r="U443" s="17">
        <v>-1.224862E-2</v>
      </c>
      <c r="V443" s="17">
        <v>-7.0519894999999999E-2</v>
      </c>
      <c r="W443" s="17">
        <v>7.779172E-3</v>
      </c>
      <c r="X443" s="32"/>
      <c r="Y443" s="33">
        <f t="shared" si="126"/>
        <v>4.1313390647726902E-3</v>
      </c>
      <c r="Z443" s="33">
        <f t="shared" si="127"/>
        <v>6.1178447189885971E-4</v>
      </c>
      <c r="AA443" s="33">
        <f t="shared" si="128"/>
        <v>2.0030721842260709E-4</v>
      </c>
      <c r="AB443" s="33">
        <f t="shared" si="129"/>
        <v>1.1947930334981047E-4</v>
      </c>
      <c r="AC443" s="33">
        <f t="shared" si="130"/>
        <v>9.783761015441767E-4</v>
      </c>
      <c r="AD443" s="33">
        <f t="shared" si="131"/>
        <v>2.6565752476156919E-6</v>
      </c>
      <c r="AE443" s="33">
        <f t="shared" si="132"/>
        <v>6.5472364628050552E-4</v>
      </c>
      <c r="AF443" s="33">
        <f t="shared" si="133"/>
        <v>1.2655203090534189E-4</v>
      </c>
      <c r="AG443" s="33">
        <f t="shared" si="134"/>
        <v>2.3500821630054278E-4</v>
      </c>
      <c r="AH443" s="33">
        <f t="shared" si="135"/>
        <v>5.7216459070164299E-4</v>
      </c>
      <c r="AI443" s="33">
        <f t="shared" si="136"/>
        <v>7.2851975416235681E-5</v>
      </c>
      <c r="AJ443" s="33">
        <f t="shared" si="137"/>
        <v>2.8338685400581561E-4</v>
      </c>
      <c r="AK443" s="33">
        <f t="shared" si="138"/>
        <v>1.142030024994111E-4</v>
      </c>
      <c r="AL443" s="33">
        <f t="shared" si="139"/>
        <v>5.701585773701532E-5</v>
      </c>
      <c r="AM443" s="33">
        <f t="shared" si="140"/>
        <v>6.2546745558694758E-5</v>
      </c>
      <c r="AN443" s="33">
        <f t="shared" si="141"/>
        <v>8.2790046653813149E-4</v>
      </c>
      <c r="AO443" s="33">
        <f t="shared" si="142"/>
        <v>4.3112151885007041E-4</v>
      </c>
      <c r="AP443" s="33">
        <f t="shared" si="143"/>
        <v>-1.6892753863745891E-4</v>
      </c>
      <c r="AQ443" s="33">
        <f t="shared" si="144"/>
        <v>1.5312208351037553E-3</v>
      </c>
      <c r="AR443" s="33">
        <f t="shared" si="145"/>
        <v>1.0095801211467246E-5</v>
      </c>
      <c r="AS443" s="55">
        <f>$G$2*AS442+(1-$G$2)*W442*W442</f>
        <v>4.131499891910744E-4</v>
      </c>
      <c r="AT443" s="105"/>
      <c r="AU443" s="7">
        <v>46149</v>
      </c>
      <c r="AV443" s="4">
        <f>CovMatrix!$M$4^2*Y443
+CovMatrix!$M$5^2*AE443
+CovMatrix!$M$6^2*AJ443
+CovMatrix!$M$7^2*AN443
+CovMatrix!$M$8^2*AQ443
+CovMatrix!$M$9^2*AS443
+2*CovMatrix!$M$4*CovMatrix!$M$5*Z443
+2*CovMatrix!$M$4*CovMatrix!$M$6*AA443
+2*CovMatrix!$M$4*CovMatrix!$M$7*AB443
+2*CovMatrix!$M$4*CovMatrix!$M$8*AC443
+2*CovMatrix!$M$4*CovMatrix!$M$9*AD443
+2*CovMatrix!$M$5*CovMatrix!$M$6*AF443
+2*CovMatrix!$M$5*CovMatrix!$M$7*AG443
+2*CovMatrix!$M$5*CovMatrix!$M$8*AH443
+2*CovMatrix!$M$5*CovMatrix!$M$9*AI443
+2*CovMatrix!$M$6*CovMatrix!$M$7*AK443
+2*CovMatrix!$M$6*CovMatrix!$M$8*AL443
+2*CovMatrix!$M$6*CovMatrix!$M$9*AM443
+2*CovMatrix!$M$7*CovMatrix!$M$8*AO443
+2*CovMatrix!$M$7*CovMatrix!$M$9*AP443
+2*CovMatrix!$M$8*CovMatrix!$M$9*AR443</f>
        <v>7.1202852669410507E-4</v>
      </c>
      <c r="AW443" s="17">
        <f t="shared" si="124"/>
        <v>2.6683862664428945E-2</v>
      </c>
      <c r="AX443" s="18">
        <f>Param_VaR!$B$7*EWMA!AW443*returns_pnl[[#This Row],[port_mv]]</f>
        <v>12503.334177317491</v>
      </c>
      <c r="AY443" s="18">
        <f>returns_pnl[[#This Row],[daily_pnl_usd]]</f>
        <v>-6590.21</v>
      </c>
    </row>
    <row r="444" spans="1:51" x14ac:dyDescent="0.35">
      <c r="A444" s="7">
        <f>returns_pnl[[#This Row],[price_date]]</f>
        <v>46150</v>
      </c>
      <c r="B444" s="24">
        <f>returns_pnl[[#This Row],[portfolio_simple_return]]</f>
        <v>4.7984770000000003E-2</v>
      </c>
      <c r="C444" s="4">
        <f t="shared" si="125"/>
        <v>5.9495688607873914E-4</v>
      </c>
      <c r="D444" s="17">
        <f t="shared" si="122"/>
        <v>2.4391738070066657E-2</v>
      </c>
      <c r="E444" s="17">
        <f t="shared" si="123"/>
        <v>0.3872068378681377</v>
      </c>
      <c r="F444" s="25">
        <f>Rolling_Vol!D444</f>
        <v>0.32369905466550952</v>
      </c>
      <c r="Q444" s="7">
        <v>46150</v>
      </c>
      <c r="R444" s="25">
        <v>0.114405327</v>
      </c>
      <c r="S444" s="17">
        <v>4.2272639000000001E-2</v>
      </c>
      <c r="T444" s="17">
        <v>-8.3466689999999993E-3</v>
      </c>
      <c r="U444" s="17">
        <v>-2.7190859000000001E-2</v>
      </c>
      <c r="V444" s="17">
        <v>6.3246047E-2</v>
      </c>
      <c r="W444" s="17">
        <v>-7.7502489999999999E-3</v>
      </c>
      <c r="X444" s="32"/>
      <c r="Y444" s="33">
        <f t="shared" si="126"/>
        <v>3.9399497961090622E-3</v>
      </c>
      <c r="Z444" s="33">
        <f t="shared" si="127"/>
        <v>6.3081433876695193E-4</v>
      </c>
      <c r="AA444" s="33">
        <f t="shared" si="128"/>
        <v>2.0664780980477412E-4</v>
      </c>
      <c r="AB444" s="33">
        <f t="shared" si="129"/>
        <v>1.3486086504004266E-4</v>
      </c>
      <c r="AC444" s="33">
        <f t="shared" si="130"/>
        <v>1.049504176858093E-3</v>
      </c>
      <c r="AD444" s="33">
        <f t="shared" si="131"/>
        <v>-1.1824662633173742E-5</v>
      </c>
      <c r="AE444" s="33">
        <f t="shared" si="132"/>
        <v>6.7043309020342644E-4</v>
      </c>
      <c r="AF444" s="33">
        <f t="shared" si="133"/>
        <v>1.3707284570086732E-4</v>
      </c>
      <c r="AG444" s="33">
        <f t="shared" si="134"/>
        <v>2.4315700275568102E-4</v>
      </c>
      <c r="AH444" s="33">
        <f t="shared" si="135"/>
        <v>6.6593215394674873E-4</v>
      </c>
      <c r="AI444" s="33">
        <f t="shared" si="136"/>
        <v>5.4350206125159048E-5</v>
      </c>
      <c r="AJ444" s="33">
        <f t="shared" si="137"/>
        <v>2.7235013886780748E-4</v>
      </c>
      <c r="AK444" s="33">
        <f t="shared" si="138"/>
        <v>1.1467944679945163E-4</v>
      </c>
      <c r="AL444" s="33">
        <f t="shared" si="139"/>
        <v>9.5788543328136143E-5</v>
      </c>
      <c r="AM444" s="33">
        <f t="shared" si="140"/>
        <v>5.4139487497369944E-5</v>
      </c>
      <c r="AN444" s="33">
        <f t="shared" si="141"/>
        <v>7.8722816006010759E-4</v>
      </c>
      <c r="AO444" s="33">
        <f t="shared" si="142"/>
        <v>4.5708051149676021E-4</v>
      </c>
      <c r="AP444" s="33">
        <f t="shared" si="143"/>
        <v>-1.6450893362376977E-4</v>
      </c>
      <c r="AQ444" s="33">
        <f t="shared" si="144"/>
        <v>1.7377309204461918E-3</v>
      </c>
      <c r="AR444" s="33">
        <f t="shared" si="145"/>
        <v>-2.3425130418837215E-5</v>
      </c>
      <c r="AS444" s="55">
        <f>$G$2*AS443+(1-$G$2)*W443*W443</f>
        <v>3.91991920859945E-4</v>
      </c>
      <c r="AT444" s="105"/>
      <c r="AU444" s="7">
        <v>46150</v>
      </c>
      <c r="AV444" s="4">
        <f>CovMatrix!$M$4^2*Y444
+CovMatrix!$M$5^2*AE444
+CovMatrix!$M$6^2*AJ444
+CovMatrix!$M$7^2*AN444
+CovMatrix!$M$8^2*AQ444
+CovMatrix!$M$9^2*AS444
+2*CovMatrix!$M$4*CovMatrix!$M$5*Z444
+2*CovMatrix!$M$4*CovMatrix!$M$6*AA444
+2*CovMatrix!$M$4*CovMatrix!$M$7*AB444
+2*CovMatrix!$M$4*CovMatrix!$M$8*AC444
+2*CovMatrix!$M$4*CovMatrix!$M$9*AD444
+2*CovMatrix!$M$5*CovMatrix!$M$6*AF444
+2*CovMatrix!$M$5*CovMatrix!$M$7*AG444
+2*CovMatrix!$M$5*CovMatrix!$M$8*AH444
+2*CovMatrix!$M$5*CovMatrix!$M$9*AI444
+2*CovMatrix!$M$6*CovMatrix!$M$7*AK444
+2*CovMatrix!$M$6*CovMatrix!$M$8*AL444
+2*CovMatrix!$M$6*CovMatrix!$M$9*AM444
+2*CovMatrix!$M$7*CovMatrix!$M$8*AO444
+2*CovMatrix!$M$7*CovMatrix!$M$9*AP444
+2*CovMatrix!$M$8*CovMatrix!$M$9*AR444</f>
        <v>7.2877198851907564E-4</v>
      </c>
      <c r="AW444" s="17">
        <f t="shared" si="124"/>
        <v>2.6995777234950575E-2</v>
      </c>
      <c r="AX444" s="18">
        <f>Param_VaR!$B$7*EWMA!AW444*returns_pnl[[#This Row],[port_mv]]</f>
        <v>13256.471699912101</v>
      </c>
      <c r="AY444" s="18">
        <f>returns_pnl[[#This Row],[daily_pnl_usd]]</f>
        <v>9665.09</v>
      </c>
    </row>
    <row r="445" spans="1:51" x14ac:dyDescent="0.35">
      <c r="A445" s="7">
        <f>returns_pnl[[#This Row],[price_date]]</f>
        <v>46153</v>
      </c>
      <c r="B445" s="24">
        <f>returns_pnl[[#This Row],[portfolio_simple_return]]</f>
        <v>4.2886510000000001E-3</v>
      </c>
      <c r="C445" s="4">
        <f t="shared" si="125"/>
        <v>6.974117620311889E-4</v>
      </c>
      <c r="D445" s="17">
        <f t="shared" si="122"/>
        <v>2.64085547130317E-2</v>
      </c>
      <c r="E445" s="17">
        <f t="shared" si="123"/>
        <v>0.41922280953194757</v>
      </c>
      <c r="F445" s="25">
        <f>Rolling_Vol!D445</f>
        <v>0.31761022889647</v>
      </c>
      <c r="Q445" s="7">
        <v>46153</v>
      </c>
      <c r="R445" s="25">
        <v>7.9087849999999998E-3</v>
      </c>
      <c r="S445" s="17">
        <v>-3.6511629999999998E-3</v>
      </c>
      <c r="T445" s="17">
        <v>-1.1739392E-2</v>
      </c>
      <c r="U445" s="17">
        <v>1.9547683E-2</v>
      </c>
      <c r="V445" s="17">
        <v>4.1732790000000002E-3</v>
      </c>
      <c r="W445" s="17">
        <v>1.5903886999999998E-2</v>
      </c>
      <c r="X445" s="32"/>
      <c r="Y445" s="33">
        <f t="shared" si="126"/>
        <v>4.4888675391011349E-3</v>
      </c>
      <c r="Z445" s="33">
        <f t="shared" si="127"/>
        <v>8.8313838371781219E-4</v>
      </c>
      <c r="AA445" s="33">
        <f t="shared" si="128"/>
        <v>1.3695473743814186E-4</v>
      </c>
      <c r="AB445" s="33">
        <f t="shared" si="129"/>
        <v>-5.987753378071365E-5</v>
      </c>
      <c r="AC445" s="33">
        <f t="shared" si="130"/>
        <v>1.4206750075561499E-3</v>
      </c>
      <c r="AD445" s="33">
        <f t="shared" si="131"/>
        <v>-6.4315369145768745E-5</v>
      </c>
      <c r="AE445" s="33">
        <f t="shared" si="132"/>
        <v>7.3742566527268026E-4</v>
      </c>
      <c r="AF445" s="33">
        <f t="shared" si="133"/>
        <v>1.0767833142944579E-4</v>
      </c>
      <c r="AG445" s="33">
        <f t="shared" si="134"/>
        <v>1.5960182059392603E-4</v>
      </c>
      <c r="AH445" s="33">
        <f t="shared" si="135"/>
        <v>7.8639086349042596E-4</v>
      </c>
      <c r="AI445" s="33">
        <f t="shared" si="136"/>
        <v>3.1431785069422826E-5</v>
      </c>
      <c r="AJ445" s="33">
        <f t="shared" si="137"/>
        <v>2.6018914353947271E-4</v>
      </c>
      <c r="AK445" s="33">
        <f t="shared" si="138"/>
        <v>1.2141586598540481E-4</v>
      </c>
      <c r="AL445" s="33">
        <f t="shared" si="139"/>
        <v>5.8367601536401364E-5</v>
      </c>
      <c r="AM445" s="33">
        <f t="shared" si="140"/>
        <v>5.4772444031762609E-5</v>
      </c>
      <c r="AN445" s="33">
        <f t="shared" si="141"/>
        <v>7.8435503924597402E-4</v>
      </c>
      <c r="AO445" s="33">
        <f t="shared" si="142"/>
        <v>3.2647282002989209E-4</v>
      </c>
      <c r="AP445" s="33">
        <f t="shared" si="143"/>
        <v>-1.4199424193991011E-4</v>
      </c>
      <c r="AQ445" s="33">
        <f t="shared" si="144"/>
        <v>1.8734708128869929E-3</v>
      </c>
      <c r="AR445" s="33">
        <f t="shared" si="145"/>
        <v>-5.1429979344649185E-5</v>
      </c>
      <c r="AS445" s="55">
        <f>$G$2*AS444+(1-$G$2)*W444*W444</f>
        <v>3.7207638718206835E-4</v>
      </c>
      <c r="AT445" s="105"/>
      <c r="AU445" s="7">
        <v>46153</v>
      </c>
      <c r="AV445" s="4">
        <f>CovMatrix!$M$4^2*Y445
+CovMatrix!$M$5^2*AE445
+CovMatrix!$M$6^2*AJ445
+CovMatrix!$M$7^2*AN445
+CovMatrix!$M$8^2*AQ445
+CovMatrix!$M$9^2*AS445
+2*CovMatrix!$M$4*CovMatrix!$M$5*Z445
+2*CovMatrix!$M$4*CovMatrix!$M$6*AA445
+2*CovMatrix!$M$4*CovMatrix!$M$7*AB445
+2*CovMatrix!$M$4*CovMatrix!$M$8*AC445
+2*CovMatrix!$M$4*CovMatrix!$M$9*AD445
+2*CovMatrix!$M$5*CovMatrix!$M$6*AF445
+2*CovMatrix!$M$5*CovMatrix!$M$7*AG445
+2*CovMatrix!$M$5*CovMatrix!$M$8*AH445
+2*CovMatrix!$M$5*CovMatrix!$M$9*AI445
+2*CovMatrix!$M$6*CovMatrix!$M$7*AK445
+2*CovMatrix!$M$6*CovMatrix!$M$8*AL445
+2*CovMatrix!$M$6*CovMatrix!$M$9*AM445
+2*CovMatrix!$M$7*CovMatrix!$M$8*AO445
+2*CovMatrix!$M$7*CovMatrix!$M$9*AP445
+2*CovMatrix!$M$8*CovMatrix!$M$9*AR445</f>
        <v>8.2862630446023128E-4</v>
      </c>
      <c r="AW445" s="17">
        <f t="shared" si="124"/>
        <v>2.8785869874996504E-2</v>
      </c>
      <c r="AX445" s="18">
        <f>Param_VaR!$B$7*EWMA!AW445*returns_pnl[[#This Row],[port_mv]]</f>
        <v>14196.131903428019</v>
      </c>
      <c r="AY445" s="18">
        <f>returns_pnl[[#This Row],[daily_pnl_usd]]</f>
        <v>905.27</v>
      </c>
    </row>
    <row r="446" spans="1:51" x14ac:dyDescent="0.35">
      <c r="A446" s="7">
        <f>returns_pnl[[#This Row],[price_date]]</f>
        <v>46154</v>
      </c>
      <c r="B446" s="24">
        <f>returns_pnl[[#This Row],[portfolio_simple_return]]</f>
        <v>-1.5454669000000001E-2</v>
      </c>
      <c r="C446" s="4">
        <f t="shared" si="125"/>
        <v>6.5667060795330569E-4</v>
      </c>
      <c r="D446" s="17">
        <f t="shared" ref="D446:D501" si="146">SQRT(C446)</f>
        <v>2.5625585026557065E-2</v>
      </c>
      <c r="E446" s="17">
        <f t="shared" ref="E446:E501" si="147">D446*SQRT(252)</f>
        <v>0.40679355108486298</v>
      </c>
      <c r="F446" s="25">
        <f>Rolling_Vol!D446</f>
        <v>0.31915517108761321</v>
      </c>
      <c r="Q446" s="7">
        <v>46154</v>
      </c>
      <c r="R446" s="25">
        <v>-2.2886288000000001E-2</v>
      </c>
      <c r="S446" s="17">
        <v>-2.1310366000000001E-2</v>
      </c>
      <c r="T446" s="17">
        <v>6.3716700000000003E-3</v>
      </c>
      <c r="U446" s="17">
        <v>2.3661050999999999E-2</v>
      </c>
      <c r="V446" s="17">
        <v>-3.7110746999999999E-2</v>
      </c>
      <c r="W446" s="17">
        <v>7.9046499999999992E-3</v>
      </c>
      <c r="X446" s="32"/>
      <c r="Y446" s="33">
        <f t="shared" si="126"/>
        <v>4.2232884195656404E-3</v>
      </c>
      <c r="Z446" s="33">
        <f t="shared" si="127"/>
        <v>8.2841750490472612E-4</v>
      </c>
      <c r="AA446" s="33">
        <f t="shared" si="128"/>
        <v>1.2316679355033015E-4</v>
      </c>
      <c r="AB446" s="33">
        <f t="shared" si="129"/>
        <v>-4.7008976428161519E-5</v>
      </c>
      <c r="AC446" s="33">
        <f t="shared" si="130"/>
        <v>1.3374148410841417E-3</v>
      </c>
      <c r="AD446" s="33">
        <f t="shared" si="131"/>
        <v>-5.2909621620184917E-5</v>
      </c>
      <c r="AE446" s="33">
        <f t="shared" si="132"/>
        <v>6.9397998483147348E-4</v>
      </c>
      <c r="AF446" s="33">
        <f t="shared" si="133"/>
        <v>1.037893775664528E-4</v>
      </c>
      <c r="AG446" s="33">
        <f t="shared" si="134"/>
        <v>1.457434047439707E-4</v>
      </c>
      <c r="AH446" s="33">
        <f t="shared" si="135"/>
        <v>7.3829317236859173E-4</v>
      </c>
      <c r="AI446" s="33">
        <f t="shared" si="136"/>
        <v>2.6061816939022591E-5</v>
      </c>
      <c r="AJ446" s="33">
        <f t="shared" si="137"/>
        <v>2.5284659439888421E-4</v>
      </c>
      <c r="AK446" s="33">
        <f t="shared" si="138"/>
        <v>1.0036223922055634E-4</v>
      </c>
      <c r="AL446" s="33">
        <f t="shared" si="139"/>
        <v>5.1926039957835195E-5</v>
      </c>
      <c r="AM446" s="33">
        <f t="shared" si="140"/>
        <v>4.0283979560854597E-5</v>
      </c>
      <c r="AN446" s="33">
        <f t="shared" si="141"/>
        <v>7.6022045153132495E-4</v>
      </c>
      <c r="AO446" s="33">
        <f t="shared" si="142"/>
        <v>3.1177912692585197E-4</v>
      </c>
      <c r="AP446" s="33">
        <f t="shared" si="143"/>
        <v>-1.1482153893088622E-4</v>
      </c>
      <c r="AQ446" s="33">
        <f t="shared" si="144"/>
        <v>1.7621075395704835E-3</v>
      </c>
      <c r="AR446" s="33">
        <f t="shared" si="145"/>
        <v>-4.4361899125841845E-5</v>
      </c>
      <c r="AS446" s="55">
        <f>$G$2*AS445+(1-$G$2)*W445*W445</f>
        <v>3.649278212536704E-4</v>
      </c>
      <c r="AT446" s="105"/>
      <c r="AU446" s="7">
        <v>46154</v>
      </c>
      <c r="AV446" s="4">
        <f>CovMatrix!$M$4^2*Y446
+CovMatrix!$M$5^2*AE446
+CovMatrix!$M$6^2*AJ446
+CovMatrix!$M$7^2*AN446
+CovMatrix!$M$8^2*AQ446
+CovMatrix!$M$9^2*AS446
+2*CovMatrix!$M$4*CovMatrix!$M$5*Z446
+2*CovMatrix!$M$4*CovMatrix!$M$6*AA446
+2*CovMatrix!$M$4*CovMatrix!$M$7*AB446
+2*CovMatrix!$M$4*CovMatrix!$M$8*AC446
+2*CovMatrix!$M$4*CovMatrix!$M$9*AD446
+2*CovMatrix!$M$5*CovMatrix!$M$6*AF446
+2*CovMatrix!$M$5*CovMatrix!$M$7*AG446
+2*CovMatrix!$M$5*CovMatrix!$M$8*AH446
+2*CovMatrix!$M$5*CovMatrix!$M$9*AI446
+2*CovMatrix!$M$6*CovMatrix!$M$7*AK446
+2*CovMatrix!$M$6*CovMatrix!$M$8*AL446
+2*CovMatrix!$M$6*CovMatrix!$M$9*AM446
+2*CovMatrix!$M$7*CovMatrix!$M$8*AO446
+2*CovMatrix!$M$7*CovMatrix!$M$9*AP446
+2*CovMatrix!$M$8*CovMatrix!$M$9*AR446</f>
        <v>7.8030696880832917E-4</v>
      </c>
      <c r="AW446" s="17">
        <f t="shared" ref="AW446:AW501" si="148">SQRT(AV446)</f>
        <v>2.7933975170181726E-2</v>
      </c>
      <c r="AX446" s="18">
        <f>Param_VaR!$B$7*EWMA!AW446*returns_pnl[[#This Row],[port_mv]]</f>
        <v>13563.105127665709</v>
      </c>
      <c r="AY446" s="18">
        <f>returns_pnl[[#This Row],[daily_pnl_usd]]</f>
        <v>-3276.24</v>
      </c>
    </row>
    <row r="447" spans="1:51" x14ac:dyDescent="0.35">
      <c r="A447" s="7">
        <f>returns_pnl[[#This Row],[price_date]]</f>
        <v>46155</v>
      </c>
      <c r="B447" s="24">
        <f>returns_pnl[[#This Row],[portfolio_simple_return]]</f>
        <v>1.3096386E-2</v>
      </c>
      <c r="C447" s="4">
        <f t="shared" ref="C447:C501" si="149">C446*$G$61+(1-$G$61)*B446^2</f>
        <v>6.3160117911008101E-4</v>
      </c>
      <c r="D447" s="17">
        <f t="shared" si="146"/>
        <v>2.5131676806573831E-2</v>
      </c>
      <c r="E447" s="17">
        <f t="shared" si="147"/>
        <v>0.39895300116146565</v>
      </c>
      <c r="F447" s="25">
        <f>Rolling_Vol!D447</f>
        <v>0.3194628330811114</v>
      </c>
      <c r="Q447" s="7">
        <v>46155</v>
      </c>
      <c r="R447" s="25">
        <v>-6.2236499999999998E-3</v>
      </c>
      <c r="S447" s="17">
        <v>-5.9861669999999997E-3</v>
      </c>
      <c r="T447" s="17">
        <v>-1.495339E-2</v>
      </c>
      <c r="U447" s="17">
        <v>2.6144846999999999E-2</v>
      </c>
      <c r="V447" s="17">
        <v>8.1762918000000004E-2</v>
      </c>
      <c r="W447" s="17">
        <v>-1.8718215999999999E-2</v>
      </c>
      <c r="X447" s="32"/>
      <c r="Y447" s="33">
        <f t="shared" ref="Y447:Y501" si="150">$G$2*Y446+((1-$G$2)*R446^2)</f>
        <v>4.001318045096838E-3</v>
      </c>
      <c r="Z447" s="33">
        <f t="shared" ref="Z447:Z501" si="151">$G$2*Z446+(1-$G$2)*R446*S446</f>
        <v>8.0797536503012695E-4</v>
      </c>
      <c r="AA447" s="33">
        <f t="shared" ref="AA447:AA501" si="152">$G$2*AA446+(1-$G$2)*R446*T446</f>
        <v>1.0702735345765273E-4</v>
      </c>
      <c r="AB447" s="33">
        <f t="shared" ref="AB447:AB501" si="153">$G$2*AB446+(1-$G$2)*R446*U446</f>
        <v>-7.6679255496593136E-5</v>
      </c>
      <c r="AC447" s="33">
        <f t="shared" ref="AC447:AC501" si="154">$G$2*AC446+(1-$G$2)*R446*V446</f>
        <v>1.3081295852433211E-3</v>
      </c>
      <c r="AD447" s="33">
        <f t="shared" ref="AD447:AD501" si="155">$G$2*AD446+(1-$G$2)*R446*W446</f>
        <v>-6.0589530109325826E-5</v>
      </c>
      <c r="AE447" s="33">
        <f t="shared" ref="AE447:AE501" si="156">$G$2*AE446+(1-$G$2)*S446*S446</f>
        <v>6.7958908768482248E-4</v>
      </c>
      <c r="AF447" s="33">
        <f t="shared" ref="AF447:AF501" si="157">$G$2*AF446+(1-$G$2)*S446*T446</f>
        <v>8.9415057728592425E-5</v>
      </c>
      <c r="AG447" s="33">
        <f t="shared" ref="AG447:AG501" si="158">$G$2*AG446+(1-$G$2)*S446*U446</f>
        <v>1.0674526105405245E-4</v>
      </c>
      <c r="AH447" s="33">
        <f t="shared" ref="AH447:AH501" si="159">$G$2*AH446+(1-$G$2)*S446*V446</f>
        <v>7.4144619809268027E-4</v>
      </c>
      <c r="AI447" s="33">
        <f t="shared" ref="AI447:AI501" si="160">$G$2*AI446+(1-$G$2)*S446*W446</f>
        <v>1.4391048846567226E-5</v>
      </c>
      <c r="AJ447" s="33">
        <f t="shared" ref="AJ447:AJ501" si="161">$G$2*AJ446+(1-$G$2)*T446*T446</f>
        <v>2.4011168945028513E-4</v>
      </c>
      <c r="AK447" s="33">
        <f t="shared" ref="AK447:AK501" si="162">$G$2*AK446+(1-$G$2)*T446*U446</f>
        <v>1.0338612939683316E-4</v>
      </c>
      <c r="AL447" s="33">
        <f t="shared" ref="AL447:AL501" si="163">$G$2*AL446+(1-$G$2)*T446*V446</f>
        <v>3.462303156011567E-5</v>
      </c>
      <c r="AM447" s="33">
        <f t="shared" ref="AM447:AM501" si="164">$G$2*AM446+(1-$G$2)*T446*W446</f>
        <v>4.0888890063133323E-5</v>
      </c>
      <c r="AN447" s="33">
        <f t="shared" ref="AN447:AN501" si="165">$G$2*AN446+(1-$G$2)*U446*U446</f>
        <v>7.4819794450492157E-4</v>
      </c>
      <c r="AO447" s="33">
        <f t="shared" ref="AO447:AO501" si="166">$G$2*AO446+(1-$G$2)*U446*V446</f>
        <v>2.4038762266539499E-4</v>
      </c>
      <c r="AP447" s="33">
        <f t="shared" ref="AP447:AP501" si="167">$G$2*AP446+(1-$G$2)*U446*W446</f>
        <v>-9.6710306987804034E-5</v>
      </c>
      <c r="AQ447" s="33">
        <f t="shared" ref="AQ447:AQ501" si="168">$G$2*AQ446+(1-$G$2)*V446*V446</f>
        <v>1.739013539770135E-3</v>
      </c>
      <c r="AR447" s="33">
        <f t="shared" ref="AR447:AR501" si="169">$G$2*AR446+(1-$G$2)*V446*W446</f>
        <v>-5.9301033154704344E-5</v>
      </c>
      <c r="AS447" s="55">
        <f>$G$2*AS446+(1-$G$2)*W446*W446</f>
        <v>3.4678116147580018E-4</v>
      </c>
      <c r="AT447" s="105"/>
      <c r="AU447" s="7">
        <v>46155</v>
      </c>
      <c r="AV447" s="4">
        <f>CovMatrix!$M$4^2*Y447
+CovMatrix!$M$5^2*AE447
+CovMatrix!$M$6^2*AJ447
+CovMatrix!$M$7^2*AN447
+CovMatrix!$M$8^2*AQ447
+CovMatrix!$M$9^2*AS447
+2*CovMatrix!$M$4*CovMatrix!$M$5*Z447
+2*CovMatrix!$M$4*CovMatrix!$M$6*AA447
+2*CovMatrix!$M$4*CovMatrix!$M$7*AB447
+2*CovMatrix!$M$4*CovMatrix!$M$8*AC447
+2*CovMatrix!$M$4*CovMatrix!$M$9*AD447
+2*CovMatrix!$M$5*CovMatrix!$M$6*AF447
+2*CovMatrix!$M$5*CovMatrix!$M$7*AG447
+2*CovMatrix!$M$5*CovMatrix!$M$8*AH447
+2*CovMatrix!$M$5*CovMatrix!$M$9*AI447
+2*CovMatrix!$M$6*CovMatrix!$M$7*AK447
+2*CovMatrix!$M$6*CovMatrix!$M$8*AL447
+2*CovMatrix!$M$6*CovMatrix!$M$9*AM447
+2*CovMatrix!$M$7*CovMatrix!$M$8*AO447
+2*CovMatrix!$M$7*CovMatrix!$M$9*AP447
+2*CovMatrix!$M$8*CovMatrix!$M$9*AR447</f>
        <v>7.4656593739127054E-4</v>
      </c>
      <c r="AW447" s="17">
        <f t="shared" si="148"/>
        <v>2.7323358823381699E-2</v>
      </c>
      <c r="AX447" s="18">
        <f>Param_VaR!$B$7*EWMA!AW447*returns_pnl[[#This Row],[port_mv]]</f>
        <v>13440.370377866819</v>
      </c>
      <c r="AY447" s="18">
        <f>returns_pnl[[#This Row],[daily_pnl_usd]]</f>
        <v>2733.4</v>
      </c>
    </row>
    <row r="448" spans="1:51" x14ac:dyDescent="0.35">
      <c r="A448" s="7">
        <f>returns_pnl[[#This Row],[price_date]]</f>
        <v>46156</v>
      </c>
      <c r="B448" s="24">
        <f>returns_pnl[[#This Row],[portfolio_simple_return]]</f>
        <v>2.1378689999999999E-2</v>
      </c>
      <c r="C448" s="4">
        <f t="shared" si="149"/>
        <v>6.039960279391359E-4</v>
      </c>
      <c r="D448" s="17">
        <f t="shared" si="146"/>
        <v>2.4576330644323938E-2</v>
      </c>
      <c r="E448" s="17">
        <f t="shared" si="147"/>
        <v>0.39013715414026162</v>
      </c>
      <c r="F448" s="25">
        <f>Rolling_Vol!D448</f>
        <v>0.32042868314222089</v>
      </c>
      <c r="Q448" s="7">
        <v>46156</v>
      </c>
      <c r="R448" s="25">
        <v>9.427609E-3</v>
      </c>
      <c r="S448" s="17">
        <v>5.5183665999999999E-2</v>
      </c>
      <c r="T448" s="17">
        <v>1.0206389E-2</v>
      </c>
      <c r="U448" s="17">
        <v>-8.9096729999999999E-3</v>
      </c>
      <c r="V448" s="17">
        <v>2.6018545000000001E-2</v>
      </c>
      <c r="W448" s="17">
        <v>6.8995660000000002E-3</v>
      </c>
      <c r="X448" s="32"/>
      <c r="Y448" s="33">
        <f t="shared" si="150"/>
        <v>3.7635629915503776E-3</v>
      </c>
      <c r="Z448" s="33">
        <f t="shared" si="151"/>
        <v>7.617321916232922E-4</v>
      </c>
      <c r="AA448" s="33">
        <f t="shared" si="152"/>
        <v>1.0618959219060357E-4</v>
      </c>
      <c r="AB448" s="33">
        <f t="shared" si="153"/>
        <v>-8.1841482788690554E-5</v>
      </c>
      <c r="AC448" s="33">
        <f t="shared" si="154"/>
        <v>1.1991099830520797E-3</v>
      </c>
      <c r="AD448" s="33">
        <f t="shared" si="155"/>
        <v>-4.9964420802262269E-5</v>
      </c>
      <c r="AE448" s="33">
        <f t="shared" si="156"/>
        <v>6.4096379414484638E-4</v>
      </c>
      <c r="AF448" s="33">
        <f t="shared" si="157"/>
        <v>8.9420963650244678E-5</v>
      </c>
      <c r="AG448" s="33">
        <f t="shared" si="158"/>
        <v>9.0950100170922353E-5</v>
      </c>
      <c r="AH448" s="33">
        <f t="shared" si="159"/>
        <v>6.6759263731380107E-4</v>
      </c>
      <c r="AI448" s="33">
        <f t="shared" si="160"/>
        <v>2.0250607930857518E-5</v>
      </c>
      <c r="AJ448" s="33">
        <f t="shared" si="161"/>
        <v>2.3912122043279402E-4</v>
      </c>
      <c r="AK448" s="33">
        <f t="shared" si="162"/>
        <v>7.3725716012143337E-5</v>
      </c>
      <c r="AL448" s="33">
        <f t="shared" si="163"/>
        <v>-4.081231835701254E-5</v>
      </c>
      <c r="AM448" s="33">
        <f t="shared" si="164"/>
        <v>5.5229603696479738E-5</v>
      </c>
      <c r="AN448" s="33">
        <f t="shared" si="165"/>
        <v>7.4431924931383088E-4</v>
      </c>
      <c r="AO448" s="33">
        <f t="shared" si="166"/>
        <v>3.5422510418848412E-4</v>
      </c>
      <c r="AP448" s="33">
        <f t="shared" si="167"/>
        <v>-1.2027078217451293E-4</v>
      </c>
      <c r="AQ448" s="33">
        <f t="shared" si="168"/>
        <v>2.0357832129764106E-3</v>
      </c>
      <c r="AR448" s="33">
        <f t="shared" si="169"/>
        <v>-1.4757032876027944E-4</v>
      </c>
      <c r="AS448" s="55">
        <f>$G$2*AS447+(1-$G$2)*W447*W447</f>
        <v>3.4699658840061151E-4</v>
      </c>
      <c r="AT448" s="105"/>
      <c r="AU448" s="7">
        <v>46156</v>
      </c>
      <c r="AV448" s="4">
        <f>CovMatrix!$M$4^2*Y448
+CovMatrix!$M$5^2*AE448
+CovMatrix!$M$6^2*AJ448
+CovMatrix!$M$7^2*AN448
+CovMatrix!$M$8^2*AQ448
+CovMatrix!$M$9^2*AS448
+2*CovMatrix!$M$4*CovMatrix!$M$5*Z448
+2*CovMatrix!$M$4*CovMatrix!$M$6*AA448
+2*CovMatrix!$M$4*CovMatrix!$M$7*AB448
+2*CovMatrix!$M$4*CovMatrix!$M$8*AC448
+2*CovMatrix!$M$4*CovMatrix!$M$9*AD448
+2*CovMatrix!$M$5*CovMatrix!$M$6*AF448
+2*CovMatrix!$M$5*CovMatrix!$M$7*AG448
+2*CovMatrix!$M$5*CovMatrix!$M$8*AH448
+2*CovMatrix!$M$5*CovMatrix!$M$9*AI448
+2*CovMatrix!$M$6*CovMatrix!$M$7*AK448
+2*CovMatrix!$M$6*CovMatrix!$M$8*AL448
+2*CovMatrix!$M$6*CovMatrix!$M$9*AM448
+2*CovMatrix!$M$7*CovMatrix!$M$8*AO448
+2*CovMatrix!$M$7*CovMatrix!$M$9*AP448
+2*CovMatrix!$M$8*CovMatrix!$M$9*AR448</f>
        <v>7.1457496830869846E-4</v>
      </c>
      <c r="AW448" s="17">
        <f t="shared" si="148"/>
        <v>2.6731535090763089E-2</v>
      </c>
      <c r="AX448" s="18">
        <f>Param_VaR!$B$7*EWMA!AW448*returns_pnl[[#This Row],[port_mv]]</f>
        <v>13430.365852495393</v>
      </c>
      <c r="AY448" s="18">
        <f>returns_pnl[[#This Row],[daily_pnl_usd]]</f>
        <v>4520.47</v>
      </c>
    </row>
    <row r="449" spans="1:51" x14ac:dyDescent="0.35">
      <c r="A449" s="7">
        <f>returns_pnl[[#This Row],[price_date]]</f>
        <v>46157</v>
      </c>
      <c r="B449" s="24">
        <f>returns_pnl[[#This Row],[portfolio_simple_return]]</f>
        <v>-2.8532476000000001E-2</v>
      </c>
      <c r="C449" s="4">
        <f t="shared" si="149"/>
        <v>5.951791694297538E-4</v>
      </c>
      <c r="D449" s="17">
        <f t="shared" si="146"/>
        <v>2.4396294174110825E-2</v>
      </c>
      <c r="E449" s="17">
        <f t="shared" si="147"/>
        <v>0.38727916377762689</v>
      </c>
      <c r="F449" s="25">
        <f>Rolling_Vol!D449</f>
        <v>0.32831112560972514</v>
      </c>
      <c r="Q449" s="7">
        <v>46157</v>
      </c>
      <c r="R449" s="25">
        <v>-5.6926839999999999E-2</v>
      </c>
      <c r="S449" s="17">
        <v>-3.3197663000000002E-2</v>
      </c>
      <c r="T449" s="17">
        <v>2.2700390000000002E-3</v>
      </c>
      <c r="U449" s="17">
        <v>-1.768153E-3</v>
      </c>
      <c r="V449" s="17">
        <v>-3.1164421000000001E-2</v>
      </c>
      <c r="W449" s="17">
        <v>1.0014883E-2</v>
      </c>
      <c r="X449" s="32"/>
      <c r="Y449" s="33">
        <f t="shared" si="150"/>
        <v>3.5430820007447679E-3</v>
      </c>
      <c r="Z449" s="33">
        <f t="shared" si="151"/>
        <v>7.4724326169997026E-4</v>
      </c>
      <c r="AA449" s="33">
        <f t="shared" si="152"/>
        <v>1.0559152734680141E-4</v>
      </c>
      <c r="AB449" s="33">
        <f t="shared" si="153"/>
        <v>-8.1970808623080553E-5</v>
      </c>
      <c r="AC449" s="33">
        <f t="shared" si="154"/>
        <v>1.1418809442094891E-3</v>
      </c>
      <c r="AD449" s="33">
        <f t="shared" si="155"/>
        <v>-4.3063770923064885E-5</v>
      </c>
      <c r="AE449" s="33">
        <f t="shared" si="156"/>
        <v>7.8522018608812917E-4</v>
      </c>
      <c r="AF449" s="33">
        <f t="shared" si="157"/>
        <v>1.1784926352975446E-4</v>
      </c>
      <c r="AG449" s="33">
        <f t="shared" si="158"/>
        <v>5.5992989020593899E-5</v>
      </c>
      <c r="AH449" s="33">
        <f t="shared" si="159"/>
        <v>7.1368500090013124E-4</v>
      </c>
      <c r="AI449" s="33">
        <f t="shared" si="160"/>
        <v>4.1880172196343446E-5</v>
      </c>
      <c r="AJ449" s="33">
        <f t="shared" si="161"/>
        <v>2.3102416979198565E-4</v>
      </c>
      <c r="AK449" s="33">
        <f t="shared" si="162"/>
        <v>6.3846037741366901E-5</v>
      </c>
      <c r="AL449" s="33">
        <f t="shared" si="163"/>
        <v>-2.2430255766551473E-5</v>
      </c>
      <c r="AM449" s="33">
        <f t="shared" si="164"/>
        <v>5.6141006746321394E-5</v>
      </c>
      <c r="AN449" s="33">
        <f t="shared" si="165"/>
        <v>7.0442303073301675E-4</v>
      </c>
      <c r="AO449" s="33">
        <f t="shared" si="166"/>
        <v>3.1906259426402796E-4</v>
      </c>
      <c r="AP449" s="33">
        <f t="shared" si="167"/>
        <v>-1.1674290785815722E-4</v>
      </c>
      <c r="AQ449" s="33">
        <f t="shared" si="168"/>
        <v>1.9542541012328475E-3</v>
      </c>
      <c r="AR449" s="33">
        <f t="shared" si="169"/>
        <v>-1.2794510892757445E-4</v>
      </c>
      <c r="AS449" s="55">
        <f>$G$2*AS448+(1-$G$2)*W448*W448</f>
        <v>3.2903303375587619E-4</v>
      </c>
      <c r="AT449" s="105"/>
      <c r="AU449" s="7">
        <v>46157</v>
      </c>
      <c r="AV449" s="4">
        <f>CovMatrix!$M$4^2*Y449
+CovMatrix!$M$5^2*AE449
+CovMatrix!$M$6^2*AJ449
+CovMatrix!$M$7^2*AN449
+CovMatrix!$M$8^2*AQ449
+CovMatrix!$M$9^2*AS449
+2*CovMatrix!$M$4*CovMatrix!$M$5*Z449
+2*CovMatrix!$M$4*CovMatrix!$M$6*AA449
+2*CovMatrix!$M$4*CovMatrix!$M$7*AB449
+2*CovMatrix!$M$4*CovMatrix!$M$8*AC449
+2*CovMatrix!$M$4*CovMatrix!$M$9*AD449
+2*CovMatrix!$M$5*CovMatrix!$M$6*AF449
+2*CovMatrix!$M$5*CovMatrix!$M$7*AG449
+2*CovMatrix!$M$5*CovMatrix!$M$8*AH449
+2*CovMatrix!$M$5*CovMatrix!$M$9*AI449
+2*CovMatrix!$M$6*CovMatrix!$M$7*AK449
+2*CovMatrix!$M$6*CovMatrix!$M$8*AL449
+2*CovMatrix!$M$6*CovMatrix!$M$9*AM449
+2*CovMatrix!$M$7*CovMatrix!$M$8*AO449
+2*CovMatrix!$M$7*CovMatrix!$M$9*AP449
+2*CovMatrix!$M$8*CovMatrix!$M$9*AR449</f>
        <v>6.9596422773544192E-4</v>
      </c>
      <c r="AW449" s="17">
        <f t="shared" si="148"/>
        <v>2.6381133935739796E-2</v>
      </c>
      <c r="AX449" s="18">
        <f>Param_VaR!$B$7*EWMA!AW449*returns_pnl[[#This Row],[port_mv]]</f>
        <v>12876.139989429603</v>
      </c>
      <c r="AY449" s="18">
        <f>returns_pnl[[#This Row],[daily_pnl_usd]]</f>
        <v>-6162.1</v>
      </c>
    </row>
    <row r="450" spans="1:51" x14ac:dyDescent="0.35">
      <c r="A450" s="7">
        <f>returns_pnl[[#This Row],[price_date]]</f>
        <v>46160</v>
      </c>
      <c r="B450" s="24">
        <f>returns_pnl[[#This Row],[portfolio_simple_return]]</f>
        <v>-1.4228154999999999E-2</v>
      </c>
      <c r="C450" s="4">
        <f t="shared" si="149"/>
        <v>6.0831455046540307E-4</v>
      </c>
      <c r="D450" s="17">
        <f t="shared" si="146"/>
        <v>2.4664033540064023E-2</v>
      </c>
      <c r="E450" s="17">
        <f t="shared" si="147"/>
        <v>0.39152939444859258</v>
      </c>
      <c r="F450" s="25">
        <f>Rolling_Vol!D450</f>
        <v>0.33038719033827618</v>
      </c>
      <c r="Q450" s="7">
        <v>46160</v>
      </c>
      <c r="R450" s="25">
        <v>-7.3331760000000003E-3</v>
      </c>
      <c r="S450" s="17">
        <v>-1.0536466E-2</v>
      </c>
      <c r="T450" s="17">
        <v>-3.9555950000000001E-3</v>
      </c>
      <c r="U450" s="17">
        <v>-1.6747602E-2</v>
      </c>
      <c r="V450" s="17">
        <v>-4.4999717000000002E-2</v>
      </c>
      <c r="W450" s="17">
        <v>2.115119E-2</v>
      </c>
      <c r="X450" s="32"/>
      <c r="Y450" s="33">
        <f t="shared" si="150"/>
        <v>3.5249369874432177E-3</v>
      </c>
      <c r="Z450" s="33">
        <f t="shared" si="151"/>
        <v>8.157989489964673E-4</v>
      </c>
      <c r="AA450" s="33">
        <f t="shared" si="152"/>
        <v>9.1502466889187718E-5</v>
      </c>
      <c r="AB450" s="33">
        <f t="shared" si="153"/>
        <v>-7.1013238330104518E-5</v>
      </c>
      <c r="AC450" s="33">
        <f t="shared" si="154"/>
        <v>1.1798136080344982E-3</v>
      </c>
      <c r="AD450" s="33">
        <f t="shared" si="155"/>
        <v>-7.4686883197264221E-5</v>
      </c>
      <c r="AE450" s="33">
        <f t="shared" si="156"/>
        <v>8.0423206464253557E-4</v>
      </c>
      <c r="AF450" s="33">
        <f t="shared" si="157"/>
        <v>1.0625670833483777E-4</v>
      </c>
      <c r="AG450" s="33">
        <f t="shared" si="158"/>
        <v>5.6155322524944604E-5</v>
      </c>
      <c r="AH450" s="33">
        <f t="shared" si="159"/>
        <v>7.3293905760301085E-4</v>
      </c>
      <c r="AI450" s="33">
        <f t="shared" si="160"/>
        <v>1.9419119215457074E-5</v>
      </c>
      <c r="AJ450" s="33">
        <f t="shared" si="161"/>
        <v>2.1747190422815777E-4</v>
      </c>
      <c r="AK450" s="33">
        <f t="shared" si="162"/>
        <v>5.977444890080686E-5</v>
      </c>
      <c r="AL450" s="33">
        <f t="shared" si="163"/>
        <v>-2.5329107485503531E-5</v>
      </c>
      <c r="AM450" s="33">
        <f t="shared" si="164"/>
        <v>5.4136596840968329E-5</v>
      </c>
      <c r="AN450" s="33">
        <f t="shared" si="165"/>
        <v>6.6234523079092029E-4</v>
      </c>
      <c r="AO450" s="33">
        <f t="shared" si="166"/>
        <v>3.032250464772511E-4</v>
      </c>
      <c r="AP450" s="33">
        <f t="shared" si="167"/>
        <v>-1.1080080411193373E-4</v>
      </c>
      <c r="AQ450" s="33">
        <f t="shared" si="168"/>
        <v>1.8952721233347911E-3</v>
      </c>
      <c r="AR450" s="33">
        <f t="shared" si="169"/>
        <v>-1.3899488419658458E-4</v>
      </c>
      <c r="AS450" s="55">
        <f>$G$2*AS449+(1-$G$2)*W449*W449</f>
        <v>3.1530892462074497E-4</v>
      </c>
      <c r="AT450" s="105"/>
      <c r="AU450" s="7">
        <v>46160</v>
      </c>
      <c r="AV450" s="4">
        <f>CovMatrix!$M$4^2*Y450
+CovMatrix!$M$5^2*AE450
+CovMatrix!$M$6^2*AJ450
+CovMatrix!$M$7^2*AN450
+CovMatrix!$M$8^2*AQ450
+CovMatrix!$M$9^2*AS450
+2*CovMatrix!$M$4*CovMatrix!$M$5*Z450
+2*CovMatrix!$M$4*CovMatrix!$M$6*AA450
+2*CovMatrix!$M$4*CovMatrix!$M$7*AB450
+2*CovMatrix!$M$4*CovMatrix!$M$8*AC450
+2*CovMatrix!$M$4*CovMatrix!$M$9*AD450
+2*CovMatrix!$M$5*CovMatrix!$M$6*AF450
+2*CovMatrix!$M$5*CovMatrix!$M$7*AG450
+2*CovMatrix!$M$5*CovMatrix!$M$8*AH450
+2*CovMatrix!$M$5*CovMatrix!$M$9*AI450
+2*CovMatrix!$M$6*CovMatrix!$M$7*AK450
+2*CovMatrix!$M$6*CovMatrix!$M$8*AL450
+2*CovMatrix!$M$6*CovMatrix!$M$9*AM450
+2*CovMatrix!$M$7*CovMatrix!$M$8*AO450
+2*CovMatrix!$M$7*CovMatrix!$M$9*AP450
+2*CovMatrix!$M$8*CovMatrix!$M$9*AR450</f>
        <v>7.0063200661417478E-4</v>
      </c>
      <c r="AW450" s="17">
        <f t="shared" si="148"/>
        <v>2.6469454218290462E-2</v>
      </c>
      <c r="AX450" s="18">
        <f>Param_VaR!$B$7*EWMA!AW450*returns_pnl[[#This Row],[port_mv]]</f>
        <v>12735.43041908327</v>
      </c>
      <c r="AY450" s="18">
        <f>returns_pnl[[#This Row],[daily_pnl_usd]]</f>
        <v>-2985.15</v>
      </c>
    </row>
    <row r="451" spans="1:51" x14ac:dyDescent="0.35">
      <c r="A451" s="7">
        <f>returns_pnl[[#This Row],[price_date]]</f>
        <v>46161</v>
      </c>
      <c r="B451" s="24">
        <f>returns_pnl[[#This Row],[portfolio_simple_return]]</f>
        <v>1.315632E-3</v>
      </c>
      <c r="C451" s="4">
        <f t="shared" si="149"/>
        <v>5.8396210111972039E-4</v>
      </c>
      <c r="D451" s="17">
        <f t="shared" si="146"/>
        <v>2.416530780105481E-2</v>
      </c>
      <c r="E451" s="17">
        <f t="shared" si="147"/>
        <v>0.38361236878152088</v>
      </c>
      <c r="F451" s="25">
        <f>Rolling_Vol!D451</f>
        <v>0.32655853212635649</v>
      </c>
      <c r="Q451" s="7">
        <v>46161</v>
      </c>
      <c r="R451" s="25">
        <v>-1.6484952000000001E-2</v>
      </c>
      <c r="S451" s="17">
        <v>-2.2913645999999999E-2</v>
      </c>
      <c r="T451" s="17">
        <v>-9.3838069999999992E-3</v>
      </c>
      <c r="U451" s="17">
        <v>3.3721624999999998E-2</v>
      </c>
      <c r="V451" s="17">
        <v>4.3449950000000001E-2</v>
      </c>
      <c r="W451" s="17">
        <v>-8.2070709999999998E-3</v>
      </c>
      <c r="X451" s="32"/>
      <c r="Y451" s="33">
        <f t="shared" si="150"/>
        <v>3.3166672964114428E-3</v>
      </c>
      <c r="Z451" s="33">
        <f t="shared" si="151"/>
        <v>7.7148695763244019E-4</v>
      </c>
      <c r="AA451" s="33">
        <f t="shared" si="152"/>
        <v>8.7752743335019646E-5</v>
      </c>
      <c r="AB451" s="33">
        <f t="shared" si="153"/>
        <v>-5.9383657247661118E-5</v>
      </c>
      <c r="AC451" s="33">
        <f t="shared" si="154"/>
        <v>1.1288242422350999E-3</v>
      </c>
      <c r="AD451" s="33">
        <f t="shared" si="155"/>
        <v>-7.9511994138194771E-5</v>
      </c>
      <c r="AE451" s="33">
        <f t="shared" si="156"/>
        <v>7.6263916771013274E-4</v>
      </c>
      <c r="AF451" s="33">
        <f t="shared" si="157"/>
        <v>1.023819853683837E-4</v>
      </c>
      <c r="AG451" s="33">
        <f t="shared" si="158"/>
        <v>6.3373635516719861E-5</v>
      </c>
      <c r="AH451" s="33">
        <f t="shared" si="159"/>
        <v>7.1741099343763752E-4</v>
      </c>
      <c r="AI451" s="33">
        <f t="shared" si="160"/>
        <v>4.8824444048572369E-6</v>
      </c>
      <c r="AJ451" s="33">
        <f t="shared" si="161"/>
        <v>2.0536239388270982E-4</v>
      </c>
      <c r="AK451" s="33">
        <f t="shared" si="162"/>
        <v>6.0162785810749849E-5</v>
      </c>
      <c r="AL451" s="33">
        <f t="shared" si="163"/>
        <v>-1.3129321702376409E-5</v>
      </c>
      <c r="AM451" s="33">
        <f t="shared" si="164"/>
        <v>4.5868468546027215E-5</v>
      </c>
      <c r="AN451" s="33">
        <f t="shared" si="165"/>
        <v>6.3943344730848931E-4</v>
      </c>
      <c r="AO451" s="33">
        <f t="shared" si="166"/>
        <v>3.3024978471433411E-4</v>
      </c>
      <c r="AP451" s="33">
        <f t="shared" si="167"/>
        <v>-1.2540665858200054E-4</v>
      </c>
      <c r="AQ451" s="33">
        <f t="shared" si="168"/>
        <v>1.9030542677395089E-3</v>
      </c>
      <c r="AR451" s="33">
        <f t="shared" si="169"/>
        <v>-1.8776304499758338E-4</v>
      </c>
      <c r="AS451" s="55">
        <f>$G$2*AS450+(1-$G$2)*W450*W450</f>
        <v>3.2323275944846626E-4</v>
      </c>
      <c r="AT451" s="105"/>
      <c r="AU451" s="7">
        <v>46161</v>
      </c>
      <c r="AV451" s="4">
        <f>CovMatrix!$M$4^2*Y451
+CovMatrix!$M$5^2*AE451
+CovMatrix!$M$6^2*AJ451
+CovMatrix!$M$7^2*AN451
+CovMatrix!$M$8^2*AQ451
+CovMatrix!$M$9^2*AS451
+2*CovMatrix!$M$4*CovMatrix!$M$5*Z451
+2*CovMatrix!$M$4*CovMatrix!$M$6*AA451
+2*CovMatrix!$M$4*CovMatrix!$M$7*AB451
+2*CovMatrix!$M$4*CovMatrix!$M$8*AC451
+2*CovMatrix!$M$4*CovMatrix!$M$9*AD451
+2*CovMatrix!$M$5*CovMatrix!$M$6*AF451
+2*CovMatrix!$M$5*CovMatrix!$M$7*AG451
+2*CovMatrix!$M$5*CovMatrix!$M$8*AH451
+2*CovMatrix!$M$5*CovMatrix!$M$9*AI451
+2*CovMatrix!$M$6*CovMatrix!$M$7*AK451
+2*CovMatrix!$M$6*CovMatrix!$M$8*AL451
+2*CovMatrix!$M$6*CovMatrix!$M$9*AM451
+2*CovMatrix!$M$7*CovMatrix!$M$8*AO451
+2*CovMatrix!$M$7*CovMatrix!$M$9*AP451
+2*CovMatrix!$M$8*CovMatrix!$M$9*AR451</f>
        <v>6.7041987840256911E-4</v>
      </c>
      <c r="AW451" s="17">
        <f t="shared" si="148"/>
        <v>2.5892467599720369E-2</v>
      </c>
      <c r="AX451" s="18">
        <f>Param_VaR!$B$7*EWMA!AW451*returns_pnl[[#This Row],[port_mv]]</f>
        <v>12474.210794696621</v>
      </c>
      <c r="AY451" s="18">
        <f>returns_pnl[[#This Row],[daily_pnl_usd]]</f>
        <v>272.10000000000002</v>
      </c>
    </row>
    <row r="452" spans="1:51" x14ac:dyDescent="0.35">
      <c r="A452" s="7">
        <f>returns_pnl[[#This Row],[price_date]]</f>
        <v>46162</v>
      </c>
      <c r="B452" s="24">
        <f>returns_pnl[[#This Row],[portfolio_simple_return]]</f>
        <v>3.7649597E-2</v>
      </c>
      <c r="C452" s="4">
        <f t="shared" si="149"/>
        <v>5.4902822830610255E-4</v>
      </c>
      <c r="D452" s="17">
        <f t="shared" si="146"/>
        <v>2.3431351397350145E-2</v>
      </c>
      <c r="E452" s="17">
        <f t="shared" si="147"/>
        <v>0.37196117207732565</v>
      </c>
      <c r="F452" s="25">
        <f>Rolling_Vol!D452</f>
        <v>0.33278703334925092</v>
      </c>
      <c r="Q452" s="7">
        <v>46162</v>
      </c>
      <c r="R452" s="25">
        <v>8.0980557999999994E-2</v>
      </c>
      <c r="S452" s="17">
        <v>1.62746E-2</v>
      </c>
      <c r="T452" s="17">
        <v>1.6488309999999999E-3</v>
      </c>
      <c r="U452" s="17">
        <v>-2.4867589999999998E-3</v>
      </c>
      <c r="V452" s="17">
        <v>5.9737902000000002E-2</v>
      </c>
      <c r="W452" s="17">
        <v>2.5461490000000002E-3</v>
      </c>
      <c r="X452" s="32"/>
      <c r="Y452" s="33">
        <f t="shared" si="150"/>
        <v>3.1339724771732944E-3</v>
      </c>
      <c r="Z452" s="33">
        <f t="shared" si="151"/>
        <v>7.4786156144179329E-4</v>
      </c>
      <c r="AA452" s="33">
        <f t="shared" si="152"/>
        <v>9.1769075213254321E-5</v>
      </c>
      <c r="AB452" s="33">
        <f t="shared" si="153"/>
        <v>-8.9174599982021473E-5</v>
      </c>
      <c r="AC452" s="33">
        <f t="shared" si="154"/>
        <v>1.0181185672918499E-3</v>
      </c>
      <c r="AD452" s="33">
        <f t="shared" si="155"/>
        <v>-6.6623684200167553E-5</v>
      </c>
      <c r="AE452" s="33">
        <f t="shared" si="156"/>
        <v>7.4838292802832369E-4</v>
      </c>
      <c r="AF452" s="33">
        <f t="shared" si="157"/>
        <v>1.0914010015010001E-4</v>
      </c>
      <c r="AG452" s="33">
        <f t="shared" si="158"/>
        <v>1.3210094718031633E-5</v>
      </c>
      <c r="AH452" s="33">
        <f t="shared" si="159"/>
        <v>6.1463052745031716E-4</v>
      </c>
      <c r="AI452" s="33">
        <f t="shared" si="160"/>
        <v>1.5872732916017773E-5</v>
      </c>
      <c r="AJ452" s="33">
        <f t="shared" si="161"/>
        <v>1.9832400027854218E-4</v>
      </c>
      <c r="AK452" s="33">
        <f t="shared" si="162"/>
        <v>3.756678541852234E-5</v>
      </c>
      <c r="AL452" s="33">
        <f t="shared" si="163"/>
        <v>-3.680511909781284E-5</v>
      </c>
      <c r="AM452" s="33">
        <f t="shared" si="164"/>
        <v>4.7737174651223409E-5</v>
      </c>
      <c r="AN452" s="33">
        <f t="shared" si="165"/>
        <v>6.6929632002841739E-4</v>
      </c>
      <c r="AO452" s="33">
        <f t="shared" si="166"/>
        <v>3.9834697284159911E-4</v>
      </c>
      <c r="AP452" s="33">
        <f t="shared" si="167"/>
        <v>-1.3448760530370302E-4</v>
      </c>
      <c r="AQ452" s="33">
        <f t="shared" si="168"/>
        <v>1.9021449009752884E-3</v>
      </c>
      <c r="AR452" s="33">
        <f t="shared" si="169"/>
        <v>-1.9789307177351539E-4</v>
      </c>
      <c r="AS452" s="55">
        <f>$G$2*AS451+(1-$G$2)*W451*W451</f>
        <v>3.0788015474550072E-4</v>
      </c>
      <c r="AT452" s="105"/>
      <c r="AU452" s="7">
        <v>46162</v>
      </c>
      <c r="AV452" s="4">
        <f>CovMatrix!$M$4^2*Y452
+CovMatrix!$M$5^2*AE452
+CovMatrix!$M$6^2*AJ452
+CovMatrix!$M$7^2*AN452
+CovMatrix!$M$8^2*AQ452
+CovMatrix!$M$9^2*AS452
+2*CovMatrix!$M$4*CovMatrix!$M$5*Z452
+2*CovMatrix!$M$4*CovMatrix!$M$6*AA452
+2*CovMatrix!$M$4*CovMatrix!$M$7*AB452
+2*CovMatrix!$M$4*CovMatrix!$M$8*AC452
+2*CovMatrix!$M$4*CovMatrix!$M$9*AD452
+2*CovMatrix!$M$5*CovMatrix!$M$6*AF452
+2*CovMatrix!$M$5*CovMatrix!$M$7*AG452
+2*CovMatrix!$M$5*CovMatrix!$M$8*AH452
+2*CovMatrix!$M$5*CovMatrix!$M$9*AI452
+2*CovMatrix!$M$6*CovMatrix!$M$7*AK452
+2*CovMatrix!$M$6*CovMatrix!$M$8*AL452
+2*CovMatrix!$M$6*CovMatrix!$M$9*AM452
+2*CovMatrix!$M$7*CovMatrix!$M$8*AO452
+2*CovMatrix!$M$7*CovMatrix!$M$9*AP452
+2*CovMatrix!$M$8*CovMatrix!$M$9*AR452</f>
        <v>6.3053465525114184E-4</v>
      </c>
      <c r="AW452" s="17">
        <f t="shared" si="148"/>
        <v>2.5110449124839281E-2</v>
      </c>
      <c r="AX452" s="18">
        <f>Param_VaR!$B$7*EWMA!AW452*returns_pnl[[#This Row],[port_mv]]</f>
        <v>12552.922262319678</v>
      </c>
      <c r="AY452" s="18">
        <f>returns_pnl[[#This Row],[daily_pnl_usd]]</f>
        <v>7796.96</v>
      </c>
    </row>
    <row r="453" spans="1:51" x14ac:dyDescent="0.35">
      <c r="A453" s="7">
        <f>returns_pnl[[#This Row],[price_date]]</f>
        <v>46163</v>
      </c>
      <c r="B453" s="24">
        <f>returns_pnl[[#This Row],[portfolio_simple_return]]</f>
        <v>6.4713180000000002E-3</v>
      </c>
      <c r="C453" s="4">
        <f t="shared" si="149"/>
        <v>6.0113606386348096E-4</v>
      </c>
      <c r="D453" s="17">
        <f t="shared" si="146"/>
        <v>2.4518076267592469E-2</v>
      </c>
      <c r="E453" s="17">
        <f t="shared" si="147"/>
        <v>0.38921239457858642</v>
      </c>
      <c r="F453" s="25">
        <f>Rolling_Vol!D453</f>
        <v>0.33266608168694278</v>
      </c>
      <c r="Q453" s="7">
        <v>46163</v>
      </c>
      <c r="R453" s="25">
        <v>4.4908170000000002E-3</v>
      </c>
      <c r="S453" s="17">
        <v>-7.635963E-3</v>
      </c>
      <c r="T453" s="17">
        <v>-3.87322E-4</v>
      </c>
      <c r="U453" s="17">
        <v>2.2358103000000001E-2</v>
      </c>
      <c r="V453" s="17">
        <v>2.0824411000000001E-2</v>
      </c>
      <c r="W453" s="17">
        <v>1.11867E-3</v>
      </c>
      <c r="X453" s="32"/>
      <c r="Y453" s="33">
        <f t="shared" si="150"/>
        <v>3.339405174982379E-3</v>
      </c>
      <c r="Z453" s="33">
        <f t="shared" si="151"/>
        <v>7.8206543910889364E-4</v>
      </c>
      <c r="AA453" s="33">
        <f t="shared" si="152"/>
        <v>9.4274325966120943E-5</v>
      </c>
      <c r="AB453" s="33">
        <f t="shared" si="153"/>
        <v>-9.5906871868991513E-5</v>
      </c>
      <c r="AC453" s="33">
        <f t="shared" si="154"/>
        <v>1.2472879715168981E-3</v>
      </c>
      <c r="AD453" s="33">
        <f t="shared" si="155"/>
        <v>-5.0254949141888969E-5</v>
      </c>
      <c r="AE453" s="33">
        <f t="shared" si="156"/>
        <v>7.193717086562242E-4</v>
      </c>
      <c r="AF453" s="33">
        <f t="shared" si="157"/>
        <v>1.0420173804065001E-4</v>
      </c>
      <c r="AG453" s="33">
        <f t="shared" si="158"/>
        <v>9.9892285536657312E-6</v>
      </c>
      <c r="AH453" s="33">
        <f t="shared" si="159"/>
        <v>6.3608532339665016E-4</v>
      </c>
      <c r="AI453" s="33">
        <f t="shared" si="160"/>
        <v>1.7406622331980707E-5</v>
      </c>
      <c r="AJ453" s="33">
        <f t="shared" si="161"/>
        <v>1.8658767888182328E-4</v>
      </c>
      <c r="AK453" s="33">
        <f t="shared" si="162"/>
        <v>3.5066763573687256E-5</v>
      </c>
      <c r="AL453" s="33">
        <f t="shared" si="163"/>
        <v>-2.868694967039034E-5</v>
      </c>
      <c r="AM453" s="33">
        <f t="shared" si="164"/>
        <v>4.5124834336259142E-5</v>
      </c>
      <c r="AN453" s="33">
        <f t="shared" si="165"/>
        <v>6.2950957904615715E-4</v>
      </c>
      <c r="AO453" s="33">
        <f t="shared" si="166"/>
        <v>3.6553292854472604E-4</v>
      </c>
      <c r="AP453" s="33">
        <f t="shared" si="167"/>
        <v>-1.2679824852194628E-4</v>
      </c>
      <c r="AQ453" s="33">
        <f t="shared" si="168"/>
        <v>2.0021332230384676E-3</v>
      </c>
      <c r="AR453" s="33">
        <f t="shared" si="169"/>
        <v>-1.7689339150074059E-4</v>
      </c>
      <c r="AS453" s="55">
        <f>$G$2*AS452+(1-$G$2)*W452*W452</f>
        <v>2.897963179445827E-4</v>
      </c>
      <c r="AT453" s="105"/>
      <c r="AU453" s="7">
        <v>46163</v>
      </c>
      <c r="AV453" s="4">
        <f>CovMatrix!$M$4^2*Y453
+CovMatrix!$M$5^2*AE453
+CovMatrix!$M$6^2*AJ453
+CovMatrix!$M$7^2*AN453
+CovMatrix!$M$8^2*AQ453
+CovMatrix!$M$9^2*AS453
+2*CovMatrix!$M$4*CovMatrix!$M$5*Z453
+2*CovMatrix!$M$4*CovMatrix!$M$6*AA453
+2*CovMatrix!$M$4*CovMatrix!$M$7*AB453
+2*CovMatrix!$M$4*CovMatrix!$M$8*AC453
+2*CovMatrix!$M$4*CovMatrix!$M$9*AD453
+2*CovMatrix!$M$5*CovMatrix!$M$6*AF453
+2*CovMatrix!$M$5*CovMatrix!$M$7*AG453
+2*CovMatrix!$M$5*CovMatrix!$M$8*AH453
+2*CovMatrix!$M$5*CovMatrix!$M$9*AI453
+2*CovMatrix!$M$6*CovMatrix!$M$7*AK453
+2*CovMatrix!$M$6*CovMatrix!$M$8*AL453
+2*CovMatrix!$M$6*CovMatrix!$M$9*AM453
+2*CovMatrix!$M$7*CovMatrix!$M$8*AO453
+2*CovMatrix!$M$7*CovMatrix!$M$9*AP453
+2*CovMatrix!$M$8*CovMatrix!$M$9*AR453</f>
        <v>6.8208105957571509E-4</v>
      </c>
      <c r="AW453" s="17">
        <f t="shared" si="148"/>
        <v>2.611668163407662E-2</v>
      </c>
      <c r="AX453" s="18">
        <f>Param_VaR!$B$7*EWMA!AW453*returns_pnl[[#This Row],[port_mv]]</f>
        <v>13140.43544423321</v>
      </c>
      <c r="AY453" s="18">
        <f>returns_pnl[[#This Row],[daily_pnl_usd]]</f>
        <v>1390.62</v>
      </c>
    </row>
    <row r="454" spans="1:51" x14ac:dyDescent="0.35">
      <c r="A454" s="7">
        <f>returns_pnl[[#This Row],[price_date]]</f>
        <v>46164</v>
      </c>
      <c r="B454" s="24">
        <f>returns_pnl[[#This Row],[portfolio_simple_return]]</f>
        <v>1.9250613999999999E-2</v>
      </c>
      <c r="C454" s="4">
        <f t="shared" si="149"/>
        <v>5.675805774310995E-4</v>
      </c>
      <c r="D454" s="17">
        <f t="shared" si="146"/>
        <v>2.3823949660606226E-2</v>
      </c>
      <c r="E454" s="17">
        <f t="shared" si="147"/>
        <v>0.37819347629571443</v>
      </c>
      <c r="F454" s="25">
        <f>Rolling_Vol!D454</f>
        <v>0.331176935942328</v>
      </c>
      <c r="Q454" s="7">
        <v>46164</v>
      </c>
      <c r="R454" s="25">
        <v>3.9858537999999999E-2</v>
      </c>
      <c r="S454" s="17">
        <v>-1.037219E-3</v>
      </c>
      <c r="T454" s="17">
        <v>6.7161770000000003E-3</v>
      </c>
      <c r="U454" s="17">
        <v>2.2416359E-2</v>
      </c>
      <c r="V454" s="17">
        <v>2.95768E-2</v>
      </c>
      <c r="W454" s="17">
        <v>-6.7649190000000003E-3</v>
      </c>
      <c r="X454" s="32"/>
      <c r="Y454" s="33">
        <f t="shared" si="150"/>
        <v>3.1402509107230857E-3</v>
      </c>
      <c r="Z454" s="33">
        <f t="shared" si="151"/>
        <v>7.3308401001525366E-4</v>
      </c>
      <c r="AA454" s="33">
        <f t="shared" si="152"/>
        <v>8.8513502874829246E-5</v>
      </c>
      <c r="AB454" s="33">
        <f t="shared" si="153"/>
        <v>-8.4128090614442956E-5</v>
      </c>
      <c r="AC454" s="33">
        <f t="shared" si="154"/>
        <v>1.1780618103619113E-3</v>
      </c>
      <c r="AD454" s="33">
        <f t="shared" si="155"/>
        <v>-4.6938227658172225E-5</v>
      </c>
      <c r="AE454" s="33">
        <f t="shared" si="156"/>
        <v>6.7970788199309281E-4</v>
      </c>
      <c r="AF454" s="33">
        <f t="shared" si="157"/>
        <v>9.8127088345876165E-5</v>
      </c>
      <c r="AG454" s="33">
        <f t="shared" si="158"/>
        <v>-8.5366399504556182E-7</v>
      </c>
      <c r="AH454" s="33">
        <f t="shared" si="159"/>
        <v>5.8837933807928352E-4</v>
      </c>
      <c r="AI454" s="33">
        <f t="shared" si="160"/>
        <v>1.5849697628309264E-5</v>
      </c>
      <c r="AJ454" s="33">
        <f t="shared" si="161"/>
        <v>1.7540141924881491E-4</v>
      </c>
      <c r="AK454" s="33">
        <f t="shared" si="162"/>
        <v>3.2443170649056058E-5</v>
      </c>
      <c r="AL454" s="33">
        <f t="shared" si="163"/>
        <v>-2.7449677841207437E-5</v>
      </c>
      <c r="AM454" s="33">
        <f t="shared" si="164"/>
        <v>4.2391347145979193E-5</v>
      </c>
      <c r="AN454" s="33">
        <f t="shared" si="165"/>
        <v>6.217320904889043E-4</v>
      </c>
      <c r="AO454" s="33">
        <f t="shared" si="166"/>
        <v>3.7153661239518242E-4</v>
      </c>
      <c r="AP454" s="33">
        <f t="shared" si="167"/>
        <v>-1.176896732656489E-4</v>
      </c>
      <c r="AQ454" s="33">
        <f t="shared" si="168"/>
        <v>1.9080245952659749E-3</v>
      </c>
      <c r="AR454" s="33">
        <f t="shared" si="169"/>
        <v>-1.6488204937949394E-4</v>
      </c>
      <c r="AS454" s="55">
        <f>$G$2*AS453+(1-$G$2)*W453*W453</f>
        <v>2.7248362422204175E-4</v>
      </c>
      <c r="AT454" s="105"/>
      <c r="AU454" s="7">
        <v>46164</v>
      </c>
      <c r="AV454" s="4">
        <f>CovMatrix!$M$4^2*Y454
+CovMatrix!$M$5^2*AE454
+CovMatrix!$M$6^2*AJ454
+CovMatrix!$M$7^2*AN454
+CovMatrix!$M$8^2*AQ454
+CovMatrix!$M$9^2*AS454
+2*CovMatrix!$M$4*CovMatrix!$M$5*Z454
+2*CovMatrix!$M$4*CovMatrix!$M$6*AA454
+2*CovMatrix!$M$4*CovMatrix!$M$7*AB454
+2*CovMatrix!$M$4*CovMatrix!$M$8*AC454
+2*CovMatrix!$M$4*CovMatrix!$M$9*AD454
+2*CovMatrix!$M$5*CovMatrix!$M$6*AF454
+2*CovMatrix!$M$5*CovMatrix!$M$7*AG454
+2*CovMatrix!$M$5*CovMatrix!$M$8*AH454
+2*CovMatrix!$M$5*CovMatrix!$M$9*AI454
+2*CovMatrix!$M$6*CovMatrix!$M$7*AK454
+2*CovMatrix!$M$6*CovMatrix!$M$8*AL454
+2*CovMatrix!$M$6*CovMatrix!$M$9*AM454
+2*CovMatrix!$M$7*CovMatrix!$M$8*AO454
+2*CovMatrix!$M$7*CovMatrix!$M$9*AP454
+2*CovMatrix!$M$8*CovMatrix!$M$9*AR454</f>
        <v>6.4387713602056889E-4</v>
      </c>
      <c r="AW454" s="17">
        <f t="shared" si="148"/>
        <v>2.5374734205909799E-2</v>
      </c>
      <c r="AX454" s="18">
        <f>Param_VaR!$B$7*EWMA!AW454*returns_pnl[[#This Row],[port_mv]]</f>
        <v>13012.904595078004</v>
      </c>
      <c r="AY454" s="18">
        <f>returns_pnl[[#This Row],[daily_pnl_usd]]</f>
        <v>4163.53</v>
      </c>
    </row>
    <row r="455" spans="1:51" x14ac:dyDescent="0.35">
      <c r="A455" s="7">
        <f>returns_pnl[[#This Row],[price_date]]</f>
        <v>46168</v>
      </c>
      <c r="B455" s="24">
        <f>returns_pnl[[#This Row],[portfolio_simple_return]]</f>
        <v>3.8083566999999999E-2</v>
      </c>
      <c r="C455" s="4">
        <f t="shared" si="149"/>
        <v>5.5576091114785322E-4</v>
      </c>
      <c r="D455" s="17">
        <f t="shared" si="146"/>
        <v>2.3574581887020885E-2</v>
      </c>
      <c r="E455" s="17">
        <f t="shared" si="147"/>
        <v>0.37423488561231033</v>
      </c>
      <c r="F455" s="25">
        <f>Rolling_Vol!D455</f>
        <v>0.33584546811151866</v>
      </c>
      <c r="Q455" s="7">
        <v>46168</v>
      </c>
      <c r="R455" s="25">
        <v>7.7816517000000002E-2</v>
      </c>
      <c r="S455" s="17">
        <v>1.9003236E-2</v>
      </c>
      <c r="T455" s="17">
        <v>-3.3998330000000001E-3</v>
      </c>
      <c r="U455" s="17">
        <v>-2.4413200000000001E-4</v>
      </c>
      <c r="V455" s="17">
        <v>6.0765039E-2</v>
      </c>
      <c r="W455" s="17">
        <v>-7.2974950000000002E-3</v>
      </c>
      <c r="X455" s="32"/>
      <c r="Y455" s="33">
        <f t="shared" si="150"/>
        <v>3.0471580391695473E-3</v>
      </c>
      <c r="Z455" s="33">
        <f t="shared" si="151"/>
        <v>6.866184474387891E-4</v>
      </c>
      <c r="AA455" s="33">
        <f t="shared" si="152"/>
        <v>9.9264512472493075E-5</v>
      </c>
      <c r="AB455" s="33">
        <f t="shared" si="153"/>
        <v>-2.5471407356187797E-5</v>
      </c>
      <c r="AC455" s="33">
        <f t="shared" si="154"/>
        <v>1.1781113821433006E-3</v>
      </c>
      <c r="AD455" s="33">
        <f t="shared" si="155"/>
        <v>-6.0300320860387225E-5</v>
      </c>
      <c r="AE455" s="33">
        <f t="shared" si="156"/>
        <v>6.3898995846874487E-4</v>
      </c>
      <c r="AF455" s="33">
        <f t="shared" si="157"/>
        <v>9.1821494261617813E-5</v>
      </c>
      <c r="AG455" s="33">
        <f t="shared" si="158"/>
        <v>-2.1974845632800894E-6</v>
      </c>
      <c r="AH455" s="33">
        <f t="shared" si="159"/>
        <v>5.5123592065937455E-4</v>
      </c>
      <c r="AI455" s="33">
        <f t="shared" si="160"/>
        <v>1.5319717921826368E-5</v>
      </c>
      <c r="AJ455" s="33">
        <f t="shared" si="161"/>
        <v>1.6758375610360576E-4</v>
      </c>
      <c r="AK455" s="33">
        <f t="shared" si="162"/>
        <v>3.9529714494485285E-5</v>
      </c>
      <c r="AL455" s="33">
        <f t="shared" si="163"/>
        <v>-1.3884115737118978E-5</v>
      </c>
      <c r="AM455" s="33">
        <f t="shared" si="164"/>
        <v>3.7121802713540656E-5</v>
      </c>
      <c r="AN455" s="33">
        <f t="shared" si="165"/>
        <v>6.1457775410858281E-4</v>
      </c>
      <c r="AO455" s="33">
        <f t="shared" si="166"/>
        <v>3.8902466566374349E-4</v>
      </c>
      <c r="AP455" s="33">
        <f t="shared" si="167"/>
        <v>-1.1972698404430523E-4</v>
      </c>
      <c r="AQ455" s="33">
        <f t="shared" si="168"/>
        <v>1.8460303454444164E-3</v>
      </c>
      <c r="AR455" s="33">
        <f t="shared" si="169"/>
        <v>-1.6699420579347632E-4</v>
      </c>
      <c r="AS455" s="55">
        <f>$G$2*AS454+(1-$G$2)*W454*W454</f>
        <v>2.5888045451331291E-4</v>
      </c>
      <c r="AT455" s="105"/>
      <c r="AU455" s="7">
        <v>46168</v>
      </c>
      <c r="AV455" s="4">
        <f>CovMatrix!$M$4^2*Y455
+CovMatrix!$M$5^2*AE455
+CovMatrix!$M$6^2*AJ455
+CovMatrix!$M$7^2*AN455
+CovMatrix!$M$8^2*AQ455
+CovMatrix!$M$9^2*AS455
+2*CovMatrix!$M$4*CovMatrix!$M$5*Z455
+2*CovMatrix!$M$4*CovMatrix!$M$6*AA455
+2*CovMatrix!$M$4*CovMatrix!$M$7*AB455
+2*CovMatrix!$M$4*CovMatrix!$M$8*AC455
+2*CovMatrix!$M$4*CovMatrix!$M$9*AD455
+2*CovMatrix!$M$5*CovMatrix!$M$6*AF455
+2*CovMatrix!$M$5*CovMatrix!$M$7*AG455
+2*CovMatrix!$M$5*CovMatrix!$M$8*AH455
+2*CovMatrix!$M$5*CovMatrix!$M$9*AI455
+2*CovMatrix!$M$6*CovMatrix!$M$7*AK455
+2*CovMatrix!$M$6*CovMatrix!$M$8*AL455
+2*CovMatrix!$M$6*CovMatrix!$M$9*AM455
+2*CovMatrix!$M$7*CovMatrix!$M$8*AO455
+2*CovMatrix!$M$7*CovMatrix!$M$9*AP455
+2*CovMatrix!$M$8*CovMatrix!$M$9*AR455</f>
        <v>6.2795571674269083E-4</v>
      </c>
      <c r="AW455" s="17">
        <f t="shared" si="148"/>
        <v>2.5059044609535511E-2</v>
      </c>
      <c r="AX455" s="18">
        <f>Param_VaR!$B$7*EWMA!AW455*returns_pnl[[#This Row],[port_mv]]</f>
        <v>13340.422041382108</v>
      </c>
      <c r="AY455" s="18">
        <f>returns_pnl[[#This Row],[daily_pnl_usd]]</f>
        <v>8395.2900000000009</v>
      </c>
    </row>
    <row r="456" spans="1:51" x14ac:dyDescent="0.35">
      <c r="A456" s="7">
        <f>returns_pnl[[#This Row],[price_date]]</f>
        <v>46169</v>
      </c>
      <c r="B456" s="24">
        <f>returns_pnl[[#This Row],[portfolio_simple_return]]</f>
        <v>-1.3267658E-2</v>
      </c>
      <c r="C456" s="4">
        <f t="shared" si="149"/>
        <v>6.094367410055914E-4</v>
      </c>
      <c r="D456" s="17">
        <f t="shared" si="146"/>
        <v>2.4686772591928485E-2</v>
      </c>
      <c r="E456" s="17">
        <f t="shared" si="147"/>
        <v>0.39189036570628916</v>
      </c>
      <c r="F456" s="25">
        <f>Rolling_Vol!D456</f>
        <v>0.3369402732266179</v>
      </c>
      <c r="Q456" s="7">
        <v>46169</v>
      </c>
      <c r="R456" s="25">
        <v>-1.6571077E-2</v>
      </c>
      <c r="S456" s="17">
        <v>-3.5544199999999998E-4</v>
      </c>
      <c r="T456" s="17">
        <v>5.8573640000000003E-3</v>
      </c>
      <c r="U456" s="17">
        <v>1.7074591E-2</v>
      </c>
      <c r="V456" s="17">
        <v>-4.5904158E-2</v>
      </c>
      <c r="W456" s="17">
        <v>3.4611619999999998E-3</v>
      </c>
      <c r="X456" s="32"/>
      <c r="Y456" s="33">
        <f t="shared" si="150"/>
        <v>3.2276531759000519E-3</v>
      </c>
      <c r="Z456" s="33">
        <f t="shared" si="151"/>
        <v>7.3414727882740256E-4</v>
      </c>
      <c r="AA456" s="33">
        <f t="shared" si="152"/>
        <v>7.7434851977643821E-5</v>
      </c>
      <c r="AB456" s="33">
        <f t="shared" si="153"/>
        <v>-2.5082973030511167E-5</v>
      </c>
      <c r="AC456" s="33">
        <f t="shared" si="154"/>
        <v>1.3911361206356526E-3</v>
      </c>
      <c r="AD456" s="33">
        <f t="shared" si="155"/>
        <v>-9.0754240232258923E-5</v>
      </c>
      <c r="AE456" s="33">
        <f t="shared" si="156"/>
        <v>6.2231793966892194E-4</v>
      </c>
      <c r="AF456" s="33">
        <f t="shared" si="157"/>
        <v>8.2435734874345464E-5</v>
      </c>
      <c r="AG456" s="33">
        <f t="shared" si="158"/>
        <v>-2.3439933701524043E-6</v>
      </c>
      <c r="AH456" s="33">
        <f t="shared" si="159"/>
        <v>5.8744570801978432E-4</v>
      </c>
      <c r="AI456" s="33">
        <f t="shared" si="160"/>
        <v>6.0799736648875774E-6</v>
      </c>
      <c r="AJ456" s="33">
        <f t="shared" si="161"/>
        <v>1.5822226260306274E-4</v>
      </c>
      <c r="AK456" s="33">
        <f t="shared" si="162"/>
        <v>3.720773210661353E-5</v>
      </c>
      <c r="AL456" s="33">
        <f t="shared" si="163"/>
        <v>-2.5446527883201069E-5</v>
      </c>
      <c r="AM456" s="33">
        <f t="shared" si="164"/>
        <v>3.6383110409828321E-5</v>
      </c>
      <c r="AN456" s="33">
        <f t="shared" si="165"/>
        <v>5.777066648880733E-4</v>
      </c>
      <c r="AO456" s="33">
        <f t="shared" si="166"/>
        <v>3.6479310429385001E-4</v>
      </c>
      <c r="AP456" s="33">
        <f t="shared" si="167"/>
        <v>-1.1243647187868651E-4</v>
      </c>
      <c r="AQ456" s="33">
        <f t="shared" si="168"/>
        <v>1.9568119225980428E-3</v>
      </c>
      <c r="AR456" s="33">
        <f t="shared" si="169"/>
        <v>-1.8358050754250607E-4</v>
      </c>
      <c r="AS456" s="55">
        <f>$G$2*AS455+(1-$G$2)*W455*W455</f>
        <v>2.4654283323901564E-4</v>
      </c>
      <c r="AT456" s="105"/>
      <c r="AU456" s="7">
        <v>46169</v>
      </c>
      <c r="AV456" s="4">
        <f>CovMatrix!$M$4^2*Y456
+CovMatrix!$M$5^2*AE456
+CovMatrix!$M$6^2*AJ456
+CovMatrix!$M$7^2*AN456
+CovMatrix!$M$8^2*AQ456
+CovMatrix!$M$9^2*AS456
+2*CovMatrix!$M$4*CovMatrix!$M$5*Z456
+2*CovMatrix!$M$4*CovMatrix!$M$6*AA456
+2*CovMatrix!$M$4*CovMatrix!$M$7*AB456
+2*CovMatrix!$M$4*CovMatrix!$M$8*AC456
+2*CovMatrix!$M$4*CovMatrix!$M$9*AD456
+2*CovMatrix!$M$5*CovMatrix!$M$6*AF456
+2*CovMatrix!$M$5*CovMatrix!$M$7*AG456
+2*CovMatrix!$M$5*CovMatrix!$M$8*AH456
+2*CovMatrix!$M$5*CovMatrix!$M$9*AI456
+2*CovMatrix!$M$6*CovMatrix!$M$7*AK456
+2*CovMatrix!$M$6*CovMatrix!$M$8*AL456
+2*CovMatrix!$M$6*CovMatrix!$M$9*AM456
+2*CovMatrix!$M$7*CovMatrix!$M$8*AO456
+2*CovMatrix!$M$7*CovMatrix!$M$9*AP456
+2*CovMatrix!$M$8*CovMatrix!$M$9*AR456</f>
        <v>6.7334452200366185E-4</v>
      </c>
      <c r="AW456" s="17">
        <f t="shared" si="148"/>
        <v>2.5948882866197957E-2</v>
      </c>
      <c r="AX456" s="18">
        <f>Param_VaR!$B$7*EWMA!AW456*returns_pnl[[#This Row],[port_mv]]</f>
        <v>13630.854722301678</v>
      </c>
      <c r="AY456" s="18">
        <f>returns_pnl[[#This Row],[daily_pnl_usd]]</f>
        <v>-3036.16</v>
      </c>
    </row>
    <row r="457" spans="1:51" x14ac:dyDescent="0.35">
      <c r="A457" s="7">
        <f>returns_pnl[[#This Row],[price_date]]</f>
        <v>46170</v>
      </c>
      <c r="B457" s="24">
        <f>returns_pnl[[#This Row],[portfolio_simple_return]]</f>
        <v>2.602206E-2</v>
      </c>
      <c r="C457" s="4">
        <f t="shared" si="149"/>
        <v>5.8343238147355375E-4</v>
      </c>
      <c r="D457" s="17">
        <f t="shared" si="146"/>
        <v>2.4154344981256556E-2</v>
      </c>
      <c r="E457" s="17">
        <f t="shared" si="147"/>
        <v>0.38343833941239569</v>
      </c>
      <c r="F457" s="25">
        <f>Rolling_Vol!D457</f>
        <v>0.33464197929577577</v>
      </c>
      <c r="Q457" s="7">
        <v>46170</v>
      </c>
      <c r="R457" s="25">
        <v>4.5505913000000002E-2</v>
      </c>
      <c r="S457" s="17">
        <v>1.1188546000000001E-2</v>
      </c>
      <c r="T457" s="17">
        <v>8.2549430000000007E-3</v>
      </c>
      <c r="U457" s="17">
        <v>4.0520075000000003E-2</v>
      </c>
      <c r="V457" s="17">
        <v>3.0850527999999999E-2</v>
      </c>
      <c r="W457" s="17">
        <v>-8.1194100000000005E-3</v>
      </c>
      <c r="X457" s="32"/>
      <c r="Y457" s="33">
        <f t="shared" si="150"/>
        <v>3.0504700209224443E-3</v>
      </c>
      <c r="Z457" s="33">
        <f t="shared" si="151"/>
        <v>6.9045184550282034E-4</v>
      </c>
      <c r="AA457" s="33">
        <f t="shared" si="152"/>
        <v>6.6964991067323495E-5</v>
      </c>
      <c r="AB457" s="33">
        <f t="shared" si="153"/>
        <v>-4.0554656380950926E-5</v>
      </c>
      <c r="AC457" s="33">
        <f t="shared" si="154"/>
        <v>1.3533088336078033E-3</v>
      </c>
      <c r="AD457" s="33">
        <f t="shared" si="155"/>
        <v>-8.8750296739011824E-5</v>
      </c>
      <c r="AE457" s="33">
        <f t="shared" si="156"/>
        <v>5.8498644362970839E-4</v>
      </c>
      <c r="AF457" s="33">
        <f t="shared" si="157"/>
        <v>7.7364673591391459E-5</v>
      </c>
      <c r="AG457" s="33">
        <f t="shared" si="158"/>
        <v>-2.5674953743965799E-6</v>
      </c>
      <c r="AH457" s="33">
        <f t="shared" si="159"/>
        <v>5.5317794148226744E-4</v>
      </c>
      <c r="AI457" s="33">
        <f t="shared" si="160"/>
        <v>5.6413607043780821E-6</v>
      </c>
      <c r="AJ457" s="33">
        <f t="shared" si="161"/>
        <v>1.5078744962858872E-4</v>
      </c>
      <c r="AK457" s="33">
        <f t="shared" si="162"/>
        <v>4.0975993858504162E-5</v>
      </c>
      <c r="AL457" s="33">
        <f t="shared" si="163"/>
        <v>-4.0052377961379739E-5</v>
      </c>
      <c r="AM457" s="33">
        <f t="shared" si="164"/>
        <v>3.54165209270567E-5</v>
      </c>
      <c r="AN457" s="33">
        <f t="shared" si="165"/>
        <v>5.6053676446382573E-4</v>
      </c>
      <c r="AO457" s="33">
        <f t="shared" si="166"/>
        <v>2.9587783465325623E-4</v>
      </c>
      <c r="AP457" s="33">
        <f t="shared" si="167"/>
        <v>-1.021444080338808E-4</v>
      </c>
      <c r="AQ457" s="33">
        <f t="shared" si="168"/>
        <v>1.9658347105434982E-3</v>
      </c>
      <c r="AR457" s="33">
        <f t="shared" si="169"/>
        <v>-1.8209858072865148E-4</v>
      </c>
      <c r="AS457" s="55">
        <f>$G$2*AS456+(1-$G$2)*W456*W456</f>
        <v>2.3246904178808933E-4</v>
      </c>
      <c r="AT457" s="105"/>
      <c r="AU457" s="7">
        <v>46170</v>
      </c>
      <c r="AV457" s="4">
        <f>CovMatrix!$M$4^2*Y457
+CovMatrix!$M$5^2*AE457
+CovMatrix!$M$6^2*AJ457
+CovMatrix!$M$7^2*AN457
+CovMatrix!$M$8^2*AQ457
+CovMatrix!$M$9^2*AS457
+2*CovMatrix!$M$4*CovMatrix!$M$5*Z457
+2*CovMatrix!$M$4*CovMatrix!$M$6*AA457
+2*CovMatrix!$M$4*CovMatrix!$M$7*AB457
+2*CovMatrix!$M$4*CovMatrix!$M$8*AC457
+2*CovMatrix!$M$4*CovMatrix!$M$9*AD457
+2*CovMatrix!$M$5*CovMatrix!$M$6*AF457
+2*CovMatrix!$M$5*CovMatrix!$M$7*AG457
+2*CovMatrix!$M$5*CovMatrix!$M$8*AH457
+2*CovMatrix!$M$5*CovMatrix!$M$9*AI457
+2*CovMatrix!$M$6*CovMatrix!$M$7*AK457
+2*CovMatrix!$M$6*CovMatrix!$M$8*AL457
+2*CovMatrix!$M$6*CovMatrix!$M$9*AM457
+2*CovMatrix!$M$7*CovMatrix!$M$8*AO457
+2*CovMatrix!$M$7*CovMatrix!$M$9*AP457
+2*CovMatrix!$M$8*CovMatrix!$M$9*AR457</f>
        <v>6.4167376699707668E-4</v>
      </c>
      <c r="AW457" s="17">
        <f t="shared" si="148"/>
        <v>2.5331280405796242E-2</v>
      </c>
      <c r="AX457" s="18">
        <f>Param_VaR!$B$7*EWMA!AW457*returns_pnl[[#This Row],[port_mv]]</f>
        <v>13652.691103848452</v>
      </c>
      <c r="AY457" s="18">
        <f>returns_pnl[[#This Row],[daily_pnl_usd]]</f>
        <v>5875.86</v>
      </c>
    </row>
    <row r="458" spans="1:51" x14ac:dyDescent="0.35">
      <c r="A458" s="7">
        <f>returns_pnl[[#This Row],[price_date]]</f>
        <v>46171</v>
      </c>
      <c r="B458" s="24">
        <f>returns_pnl[[#This Row],[portfolio_simple_return]]</f>
        <v>7.8509099999999991E-3</v>
      </c>
      <c r="C458" s="4">
        <f t="shared" si="149"/>
        <v>5.890552949837565E-4</v>
      </c>
      <c r="D458" s="17">
        <f t="shared" si="146"/>
        <v>2.4270461367344391E-2</v>
      </c>
      <c r="E458" s="17">
        <f t="shared" si="147"/>
        <v>0.38528162989676351</v>
      </c>
      <c r="F458" s="25">
        <f>Rolling_Vol!D458</f>
        <v>0.33438536755593218</v>
      </c>
      <c r="Q458" s="7">
        <v>46171</v>
      </c>
      <c r="R458" s="25">
        <v>-3.8410319999999999E-3</v>
      </c>
      <c r="S458" s="17">
        <v>4.7329926000000001E-2</v>
      </c>
      <c r="T458" s="17">
        <v>4.2840819999999998E-3</v>
      </c>
      <c r="U458" s="17">
        <v>-1.9346822999999999E-2</v>
      </c>
      <c r="V458" s="17">
        <v>8.2995699999999998E-4</v>
      </c>
      <c r="W458" s="17">
        <v>4.3391289999999997E-3</v>
      </c>
      <c r="X458" s="32"/>
      <c r="Y458" s="33">
        <f t="shared" si="150"/>
        <v>2.9916891067449116E-3</v>
      </c>
      <c r="Z458" s="33">
        <f t="shared" si="151"/>
        <v>6.7957343482500092E-4</v>
      </c>
      <c r="AA458" s="33">
        <f t="shared" si="152"/>
        <v>8.5486014681961648E-5</v>
      </c>
      <c r="AB458" s="33">
        <f t="shared" si="153"/>
        <v>7.2512803464114739E-5</v>
      </c>
      <c r="AC458" s="33">
        <f t="shared" si="154"/>
        <v>1.3563431901816591E-3</v>
      </c>
      <c r="AD458" s="33">
        <f t="shared" si="155"/>
        <v>-1.0559414883895092E-4</v>
      </c>
      <c r="AE458" s="33">
        <f t="shared" si="156"/>
        <v>5.5739827070757275E-4</v>
      </c>
      <c r="AF458" s="33">
        <f t="shared" si="157"/>
        <v>7.826444174488066E-5</v>
      </c>
      <c r="AG458" s="33">
        <f t="shared" si="158"/>
        <v>2.4788197731724241E-5</v>
      </c>
      <c r="AH458" s="33">
        <f t="shared" si="159"/>
        <v>5.4069761809246873E-4</v>
      </c>
      <c r="AI458" s="33">
        <f t="shared" si="160"/>
        <v>-1.4778447455620916E-7</v>
      </c>
      <c r="AJ458" s="33">
        <f t="shared" si="161"/>
        <v>1.4582884768686832E-4</v>
      </c>
      <c r="AK458" s="33">
        <f t="shared" si="162"/>
        <v>5.8586888795837436E-5</v>
      </c>
      <c r="AL458" s="33">
        <f t="shared" si="163"/>
        <v>-2.2369074274102695E-5</v>
      </c>
      <c r="AM458" s="33">
        <f t="shared" si="164"/>
        <v>2.9270013666815491E-5</v>
      </c>
      <c r="AN458" s="33">
        <f t="shared" si="165"/>
        <v>6.2541714727633378E-4</v>
      </c>
      <c r="AO458" s="33">
        <f t="shared" si="166"/>
        <v>3.5312910707503692E-4</v>
      </c>
      <c r="AP458" s="33">
        <f t="shared" si="167"/>
        <v>-1.1575568968119297E-4</v>
      </c>
      <c r="AQ458" s="33">
        <f t="shared" si="168"/>
        <v>1.9049899325836153E-3</v>
      </c>
      <c r="AR458" s="33">
        <f t="shared" si="169"/>
        <v>-1.8620195101784118E-4</v>
      </c>
      <c r="AS458" s="55">
        <f>$G$2*AS457+(1-$G$2)*W457*W457</f>
        <v>2.2247638840568998E-4</v>
      </c>
      <c r="AT458" s="105"/>
      <c r="AU458" s="7">
        <v>46171</v>
      </c>
      <c r="AV458" s="4">
        <f>CovMatrix!$M$4^2*Y458
+CovMatrix!$M$5^2*AE458
+CovMatrix!$M$6^2*AJ458
+CovMatrix!$M$7^2*AN458
+CovMatrix!$M$8^2*AQ458
+CovMatrix!$M$9^2*AS458
+2*CovMatrix!$M$4*CovMatrix!$M$5*Z458
+2*CovMatrix!$M$4*CovMatrix!$M$6*AA458
+2*CovMatrix!$M$4*CovMatrix!$M$7*AB458
+2*CovMatrix!$M$4*CovMatrix!$M$8*AC458
+2*CovMatrix!$M$4*CovMatrix!$M$9*AD458
+2*CovMatrix!$M$5*CovMatrix!$M$6*AF458
+2*CovMatrix!$M$5*CovMatrix!$M$7*AG458
+2*CovMatrix!$M$5*CovMatrix!$M$8*AH458
+2*CovMatrix!$M$5*CovMatrix!$M$9*AI458
+2*CovMatrix!$M$6*CovMatrix!$M$7*AK458
+2*CovMatrix!$M$6*CovMatrix!$M$8*AL458
+2*CovMatrix!$M$6*CovMatrix!$M$9*AM458
+2*CovMatrix!$M$7*CovMatrix!$M$8*AO458
+2*CovMatrix!$M$7*CovMatrix!$M$9*AP458
+2*CovMatrix!$M$8*CovMatrix!$M$9*AR458</f>
        <v>6.4241989062842418E-4</v>
      </c>
      <c r="AW458" s="17">
        <f t="shared" si="148"/>
        <v>2.5346003444890956E-2</v>
      </c>
      <c r="AX458" s="18">
        <f>Param_VaR!$B$7*EWMA!AW458*returns_pnl[[#This Row],[port_mv]]</f>
        <v>13767.874657838356</v>
      </c>
      <c r="AY458" s="18">
        <f>returns_pnl[[#This Row],[daily_pnl_usd]]</f>
        <v>1818.89</v>
      </c>
    </row>
    <row r="459" spans="1:51" x14ac:dyDescent="0.35">
      <c r="A459" s="7">
        <f>returns_pnl[[#This Row],[price_date]]</f>
        <v>46174</v>
      </c>
      <c r="B459" s="24">
        <f>returns_pnl[[#This Row],[portfolio_simple_return]]</f>
        <v>1.5719292999999999E-2</v>
      </c>
      <c r="C459" s="4">
        <f t="shared" si="149"/>
        <v>5.5741018455441704E-4</v>
      </c>
      <c r="D459" s="17">
        <f t="shared" si="146"/>
        <v>2.3609535881808797E-2</v>
      </c>
      <c r="E459" s="17">
        <f t="shared" si="147"/>
        <v>0.37478976307753276</v>
      </c>
      <c r="F459" s="25">
        <f>Rolling_Vol!D459</f>
        <v>0.33427773734165184</v>
      </c>
      <c r="Q459" s="7">
        <v>46174</v>
      </c>
      <c r="R459" s="25">
        <v>-1.1567526E-2</v>
      </c>
      <c r="S459" s="17">
        <v>2.9545404000000001E-2</v>
      </c>
      <c r="T459" s="17">
        <v>-9.2583820000000008E-3</v>
      </c>
      <c r="U459" s="17">
        <v>-2.0633484000000001E-2</v>
      </c>
      <c r="V459" s="17">
        <v>7.0390244000000005E-2</v>
      </c>
      <c r="W459" s="17">
        <v>-1.1000123000000001E-2</v>
      </c>
      <c r="X459" s="32"/>
      <c r="Y459" s="33">
        <f t="shared" si="150"/>
        <v>2.8130729719497184E-3</v>
      </c>
      <c r="Z459" s="33">
        <f t="shared" si="151"/>
        <v>6.2789128311608287E-4</v>
      </c>
      <c r="AA459" s="33">
        <f t="shared" si="152"/>
        <v>7.9369536037886501E-5</v>
      </c>
      <c r="AB459" s="33">
        <f t="shared" si="153"/>
        <v>7.262074123074801E-5</v>
      </c>
      <c r="AC459" s="33">
        <f t="shared" si="154"/>
        <v>1.274771325287022E-3</v>
      </c>
      <c r="AD459" s="33">
        <f t="shared" si="155"/>
        <v>-1.0025850390908154E-4</v>
      </c>
      <c r="AE459" s="33">
        <f t="shared" si="156"/>
        <v>6.5836168817504711E-4</v>
      </c>
      <c r="AF459" s="33">
        <f t="shared" si="157"/>
        <v>8.5734492282463738E-5</v>
      </c>
      <c r="AG459" s="33">
        <f t="shared" si="158"/>
        <v>-3.164011618768514E-5</v>
      </c>
      <c r="AH459" s="33">
        <f t="shared" si="159"/>
        <v>5.1061266921051146E-4</v>
      </c>
      <c r="AI459" s="33">
        <f t="shared" si="160"/>
        <v>1.2183321862384415E-5</v>
      </c>
      <c r="AJ459" s="33">
        <f t="shared" si="161"/>
        <v>1.3818031834061966E-4</v>
      </c>
      <c r="AK459" s="33">
        <f t="shared" si="162"/>
        <v>5.0098672897798022E-5</v>
      </c>
      <c r="AL459" s="33">
        <f t="shared" si="163"/>
        <v>-2.0813593586988094E-5</v>
      </c>
      <c r="AM459" s="33">
        <f t="shared" si="164"/>
        <v>2.8629163913481241E-5</v>
      </c>
      <c r="AN459" s="33">
        <f t="shared" si="165"/>
        <v>6.1035009205135347E-4</v>
      </c>
      <c r="AO459" s="33">
        <f t="shared" si="166"/>
        <v>3.3097793877993805E-4</v>
      </c>
      <c r="AP459" s="33">
        <f t="shared" si="167"/>
        <v>-1.1384724994455141E-4</v>
      </c>
      <c r="AQ459" s="33">
        <f t="shared" si="168"/>
        <v>1.7907318663459091E-3</v>
      </c>
      <c r="AR459" s="33">
        <f t="shared" si="169"/>
        <v>-1.748137565275235E-4</v>
      </c>
      <c r="AS459" s="55">
        <f>$G$2*AS458+(1-$G$2)*W458*W458</f>
        <v>2.1025748753006703E-4</v>
      </c>
      <c r="AT459" s="105"/>
      <c r="AU459" s="7">
        <v>46174</v>
      </c>
      <c r="AV459" s="4">
        <f>CovMatrix!$M$4^2*Y459
+CovMatrix!$M$5^2*AE459
+CovMatrix!$M$6^2*AJ459
+CovMatrix!$M$7^2*AN459
+CovMatrix!$M$8^2*AQ459
+CovMatrix!$M$9^2*AS459
+2*CovMatrix!$M$4*CovMatrix!$M$5*Z459
+2*CovMatrix!$M$4*CovMatrix!$M$6*AA459
+2*CovMatrix!$M$4*CovMatrix!$M$7*AB459
+2*CovMatrix!$M$4*CovMatrix!$M$8*AC459
+2*CovMatrix!$M$4*CovMatrix!$M$9*AD459
+2*CovMatrix!$M$5*CovMatrix!$M$6*AF459
+2*CovMatrix!$M$5*CovMatrix!$M$7*AG459
+2*CovMatrix!$M$5*CovMatrix!$M$8*AH459
+2*CovMatrix!$M$5*CovMatrix!$M$9*AI459
+2*CovMatrix!$M$6*CovMatrix!$M$7*AK459
+2*CovMatrix!$M$6*CovMatrix!$M$8*AL459
+2*CovMatrix!$M$6*CovMatrix!$M$9*AM459
+2*CovMatrix!$M$7*CovMatrix!$M$8*AO459
+2*CovMatrix!$M$7*CovMatrix!$M$9*AP459
+2*CovMatrix!$M$8*CovMatrix!$M$9*AR459</f>
        <v>6.0716582005678366E-4</v>
      </c>
      <c r="AW459" s="17">
        <f t="shared" si="148"/>
        <v>2.464073497395692E-2</v>
      </c>
      <c r="AX459" s="18">
        <f>Param_VaR!$B$7*EWMA!AW459*returns_pnl[[#This Row],[port_mv]]</f>
        <v>13595.17409227112</v>
      </c>
      <c r="AY459" s="18">
        <f>returns_pnl[[#This Row],[daily_pnl_usd]]</f>
        <v>3670.42</v>
      </c>
    </row>
    <row r="460" spans="1:51" x14ac:dyDescent="0.35">
      <c r="A460" s="7">
        <f>returns_pnl[[#This Row],[price_date]]</f>
        <v>46175</v>
      </c>
      <c r="B460" s="24">
        <f>returns_pnl[[#This Row],[portfolio_simple_return]]</f>
        <v>9.2090591999999999E-2</v>
      </c>
      <c r="C460" s="4">
        <f t="shared" si="149"/>
        <v>5.3879134382634299E-4</v>
      </c>
      <c r="D460" s="17">
        <f t="shared" si="146"/>
        <v>2.3211879368684109E-2</v>
      </c>
      <c r="E460" s="17">
        <f t="shared" si="147"/>
        <v>0.36847716163181465</v>
      </c>
      <c r="F460" s="25">
        <f>Rolling_Vol!D460</f>
        <v>0.37534593474826222</v>
      </c>
      <c r="Q460" s="7">
        <v>46175</v>
      </c>
      <c r="R460" s="25">
        <v>2.2366848000000002E-2</v>
      </c>
      <c r="S460" s="17">
        <v>4.6959583999999999E-2</v>
      </c>
      <c r="T460" s="17">
        <v>-8.1967210000000006E-3</v>
      </c>
      <c r="U460" s="17">
        <v>-1.6678986999999999E-2</v>
      </c>
      <c r="V460" s="17">
        <v>0.32520621599999999</v>
      </c>
      <c r="W460" s="17">
        <v>-1.6885088999999999E-2</v>
      </c>
      <c r="X460" s="32"/>
      <c r="Y460" s="33">
        <f t="shared" si="150"/>
        <v>2.6523170530983759E-3</v>
      </c>
      <c r="Z460" s="33">
        <f t="shared" si="151"/>
        <v>5.6971177239208755E-4</v>
      </c>
      <c r="AA460" s="33">
        <f t="shared" si="152"/>
        <v>8.1033158345789221E-5</v>
      </c>
      <c r="AB460" s="33">
        <f t="shared" si="153"/>
        <v>8.2584198515338181E-5</v>
      </c>
      <c r="AC460" s="33">
        <f t="shared" si="154"/>
        <v>1.1494305871128198E-3</v>
      </c>
      <c r="AD460" s="33">
        <f t="shared" si="155"/>
        <v>-8.6608341146194757E-5</v>
      </c>
      <c r="AE460" s="33">
        <f t="shared" si="156"/>
        <v>6.7123584073593731E-4</v>
      </c>
      <c r="AF460" s="33">
        <f t="shared" si="157"/>
        <v>6.4177864550936205E-5</v>
      </c>
      <c r="AG460" s="33">
        <f t="shared" si="158"/>
        <v>-6.6319186458876225E-5</v>
      </c>
      <c r="AH460" s="33">
        <f t="shared" si="159"/>
        <v>6.047584008561954E-4</v>
      </c>
      <c r="AI460" s="33">
        <f t="shared" si="160"/>
        <v>-8.0478621344401892E-6</v>
      </c>
      <c r="AJ460" s="33">
        <f t="shared" si="161"/>
        <v>1.3503255747565794E-4</v>
      </c>
      <c r="AK460" s="33">
        <f t="shared" si="162"/>
        <v>5.8554713135703425E-5</v>
      </c>
      <c r="AL460" s="33">
        <f t="shared" si="163"/>
        <v>-5.8666764053281334E-5</v>
      </c>
      <c r="AM460" s="33">
        <f t="shared" si="164"/>
        <v>3.3022014525531531E-5</v>
      </c>
      <c r="AN460" s="33">
        <f t="shared" si="165"/>
        <v>5.9927352624696755E-4</v>
      </c>
      <c r="AO460" s="33">
        <f t="shared" si="166"/>
        <v>2.2397550405333589E-4</v>
      </c>
      <c r="AP460" s="33">
        <f t="shared" si="167"/>
        <v>-9.3398163232766377E-5</v>
      </c>
      <c r="AQ460" s="33">
        <f t="shared" si="168"/>
        <v>1.980575141387927E-3</v>
      </c>
      <c r="AR460" s="33">
        <f t="shared" si="169"/>
        <v>-2.1078301165587286E-4</v>
      </c>
      <c r="AS460" s="55">
        <f>$G$2*AS459+(1-$G$2)*W459*W459</f>
        <v>2.0490220063917075E-4</v>
      </c>
      <c r="AT460" s="105"/>
      <c r="AU460" s="7">
        <v>46175</v>
      </c>
      <c r="AV460" s="4">
        <f>CovMatrix!$M$4^2*Y460
+CovMatrix!$M$5^2*AE460
+CovMatrix!$M$6^2*AJ460
+CovMatrix!$M$7^2*AN460
+CovMatrix!$M$8^2*AQ460
+CovMatrix!$M$9^2*AS460
+2*CovMatrix!$M$4*CovMatrix!$M$5*Z460
+2*CovMatrix!$M$4*CovMatrix!$M$6*AA460
+2*CovMatrix!$M$4*CovMatrix!$M$7*AB460
+2*CovMatrix!$M$4*CovMatrix!$M$8*AC460
+2*CovMatrix!$M$4*CovMatrix!$M$9*AD460
+2*CovMatrix!$M$5*CovMatrix!$M$6*AF460
+2*CovMatrix!$M$5*CovMatrix!$M$7*AG460
+2*CovMatrix!$M$5*CovMatrix!$M$8*AH460
+2*CovMatrix!$M$5*CovMatrix!$M$9*AI460
+2*CovMatrix!$M$6*CovMatrix!$M$7*AK460
+2*CovMatrix!$M$6*CovMatrix!$M$8*AL460
+2*CovMatrix!$M$6*CovMatrix!$M$9*AM460
+2*CovMatrix!$M$7*CovMatrix!$M$8*AO460
+2*CovMatrix!$M$7*CovMatrix!$M$9*AP460
+2*CovMatrix!$M$8*CovMatrix!$M$9*AR460</f>
        <v>5.8284416821397986E-4</v>
      </c>
      <c r="AW460" s="17">
        <f t="shared" si="148"/>
        <v>2.4142165773061452E-2</v>
      </c>
      <c r="AX460" s="18">
        <f>Param_VaR!$B$7*EWMA!AW460*returns_pnl[[#This Row],[port_mv]]</f>
        <v>14546.751143190244</v>
      </c>
      <c r="AY460" s="18">
        <f>returns_pnl[[#This Row],[daily_pnl_usd]]</f>
        <v>21840.959999999999</v>
      </c>
    </row>
    <row r="461" spans="1:51" x14ac:dyDescent="0.35">
      <c r="A461" s="7">
        <f>returns_pnl[[#This Row],[price_date]]</f>
        <v>46176</v>
      </c>
      <c r="B461" s="24">
        <f>returns_pnl[[#This Row],[portfolio_simple_return]]</f>
        <v>1.7497219000000001E-2</v>
      </c>
      <c r="C461" s="4">
        <f t="shared" si="149"/>
        <v>1.0153044912913907E-3</v>
      </c>
      <c r="D461" s="17">
        <f t="shared" si="146"/>
        <v>3.1863843008830411E-2</v>
      </c>
      <c r="E461" s="17">
        <f t="shared" si="147"/>
        <v>0.50582282649701615</v>
      </c>
      <c r="F461" s="25">
        <f>Rolling_Vol!D461</f>
        <v>0.37329842171810607</v>
      </c>
      <c r="Q461" s="7">
        <v>46176</v>
      </c>
      <c r="R461" s="25">
        <v>4.0227020000000002E-2</v>
      </c>
      <c r="S461" s="17">
        <v>-4.8591069999999997E-3</v>
      </c>
      <c r="T461" s="17">
        <v>-3.3443740999999999E-2</v>
      </c>
      <c r="U461" s="17">
        <v>1.3748062E-2</v>
      </c>
      <c r="V461" s="17">
        <v>3.7346538999999998E-2</v>
      </c>
      <c r="W461" s="17">
        <v>-1.5504853000000001E-2</v>
      </c>
      <c r="X461" s="32"/>
      <c r="Y461" s="33">
        <f t="shared" si="150"/>
        <v>2.5231945832797794E-3</v>
      </c>
      <c r="Z461" s="33">
        <f t="shared" si="151"/>
        <v>5.9854933869683629E-4</v>
      </c>
      <c r="AA461" s="33">
        <f t="shared" si="152"/>
        <v>6.5171080082717371E-5</v>
      </c>
      <c r="AB461" s="33">
        <f t="shared" si="153"/>
        <v>5.52457645830393E-5</v>
      </c>
      <c r="AC461" s="33">
        <f t="shared" si="154"/>
        <v>1.5168950320016811E-3</v>
      </c>
      <c r="AD461" s="33">
        <f t="shared" si="155"/>
        <v>-1.0407181382519141E-4</v>
      </c>
      <c r="AE461" s="33">
        <f t="shared" si="156"/>
        <v>7.6327384205896452E-4</v>
      </c>
      <c r="AF461" s="33">
        <f t="shared" si="157"/>
        <v>3.723231617843616E-5</v>
      </c>
      <c r="AG461" s="33">
        <f t="shared" si="158"/>
        <v>-1.0933433273502816E-4</v>
      </c>
      <c r="AH461" s="33">
        <f t="shared" si="159"/>
        <v>1.4847658138592732E-3</v>
      </c>
      <c r="AI461" s="33">
        <f t="shared" si="160"/>
        <v>-5.5139995720952381E-5</v>
      </c>
      <c r="AJ461" s="33">
        <f t="shared" si="161"/>
        <v>1.3096177813622892E-4</v>
      </c>
      <c r="AK461" s="33">
        <f t="shared" si="162"/>
        <v>6.3244210527658843E-5</v>
      </c>
      <c r="AL461" s="33">
        <f t="shared" si="163"/>
        <v>-2.1508423541114876E-4</v>
      </c>
      <c r="AM461" s="33">
        <f t="shared" si="164"/>
        <v>3.9344835469589786E-5</v>
      </c>
      <c r="AN461" s="33">
        <f t="shared" si="165"/>
        <v>5.8000843111291958E-4</v>
      </c>
      <c r="AO461" s="33">
        <f t="shared" si="166"/>
        <v>-1.1490964112885609E-4</v>
      </c>
      <c r="AP461" s="33">
        <f t="shared" si="167"/>
        <v>-7.0896702643309794E-5</v>
      </c>
      <c r="AQ461" s="33">
        <f t="shared" si="168"/>
        <v>8.2072856084069758E-3</v>
      </c>
      <c r="AR461" s="33">
        <f t="shared" si="169"/>
        <v>-5.2760418498731419E-4</v>
      </c>
      <c r="AS461" s="55">
        <f>$G$2*AS460+(1-$G$2)*W460*W460</f>
        <v>2.0971444243309575E-4</v>
      </c>
      <c r="AT461" s="105"/>
      <c r="AU461" s="7">
        <v>46176</v>
      </c>
      <c r="AV461" s="4">
        <f>CovMatrix!$M$4^2*Y461
+CovMatrix!$M$5^2*AE461
+CovMatrix!$M$6^2*AJ461
+CovMatrix!$M$7^2*AN461
+CovMatrix!$M$8^2*AQ461
+CovMatrix!$M$9^2*AS461
+2*CovMatrix!$M$4*CovMatrix!$M$5*Z461
+2*CovMatrix!$M$4*CovMatrix!$M$6*AA461
+2*CovMatrix!$M$4*CovMatrix!$M$7*AB461
+2*CovMatrix!$M$4*CovMatrix!$M$8*AC461
+2*CovMatrix!$M$4*CovMatrix!$M$9*AD461
+2*CovMatrix!$M$5*CovMatrix!$M$6*AF461
+2*CovMatrix!$M$5*CovMatrix!$M$7*AG461
+2*CovMatrix!$M$5*CovMatrix!$M$8*AH461
+2*CovMatrix!$M$5*CovMatrix!$M$9*AI461
+2*CovMatrix!$M$6*CovMatrix!$M$7*AK461
+2*CovMatrix!$M$6*CovMatrix!$M$8*AL461
+2*CovMatrix!$M$6*CovMatrix!$M$9*AM461
+2*CovMatrix!$M$7*CovMatrix!$M$8*AO461
+2*CovMatrix!$M$7*CovMatrix!$M$9*AP461
+2*CovMatrix!$M$8*CovMatrix!$M$9*AR461</f>
        <v>9.6666613011645432E-4</v>
      </c>
      <c r="AW461" s="17">
        <f t="shared" si="148"/>
        <v>3.1091254881661728E-2</v>
      </c>
      <c r="AX461" s="18">
        <f>Param_VaR!$B$7*EWMA!AW461*returns_pnl[[#This Row],[port_mv]]</f>
        <v>19061.683907159302</v>
      </c>
      <c r="AY461" s="18">
        <f>returns_pnl[[#This Row],[daily_pnl_usd]]</f>
        <v>4531.9399999999996</v>
      </c>
    </row>
    <row r="462" spans="1:51" x14ac:dyDescent="0.35">
      <c r="A462" s="7">
        <f>returns_pnl[[#This Row],[price_date]]</f>
        <v>46177</v>
      </c>
      <c r="B462" s="24">
        <f>returns_pnl[[#This Row],[portfolio_simple_return]]</f>
        <v>-1.1866460000000001E-2</v>
      </c>
      <c r="C462" s="4">
        <f t="shared" si="149"/>
        <v>9.7275538217794484E-4</v>
      </c>
      <c r="D462" s="17">
        <f t="shared" si="146"/>
        <v>3.1189026630819128E-2</v>
      </c>
      <c r="E462" s="17">
        <f t="shared" si="147"/>
        <v>0.49511044859590886</v>
      </c>
      <c r="F462" s="25">
        <f>Rolling_Vol!D462</f>
        <v>0.37497574338624695</v>
      </c>
      <c r="Q462" s="7">
        <v>46177</v>
      </c>
      <c r="R462" s="25">
        <v>-3.5611589999999999E-2</v>
      </c>
      <c r="S462" s="17">
        <v>-0.12586858100000001</v>
      </c>
      <c r="T462" s="17">
        <v>3.9791064000000001E-2</v>
      </c>
      <c r="U462" s="17">
        <v>4.3094977999999999E-2</v>
      </c>
      <c r="V462" s="17">
        <v>4.8997182E-2</v>
      </c>
      <c r="W462" s="17">
        <v>2.4903969000000001E-2</v>
      </c>
      <c r="X462" s="32"/>
      <c r="Y462" s="33">
        <f t="shared" si="150"/>
        <v>2.4688956965678165E-3</v>
      </c>
      <c r="Z462" s="33">
        <f t="shared" si="151"/>
        <v>5.5090833470675766E-4</v>
      </c>
      <c r="AA462" s="33">
        <f t="shared" si="152"/>
        <v>-1.9459707007154933E-5</v>
      </c>
      <c r="AB462" s="33">
        <f t="shared" si="153"/>
        <v>8.511363261017137E-5</v>
      </c>
      <c r="AC462" s="33">
        <f t="shared" si="154"/>
        <v>1.5160217283586071E-3</v>
      </c>
      <c r="AD462" s="33">
        <f t="shared" si="155"/>
        <v>-1.3525034689936357E-4</v>
      </c>
      <c r="AE462" s="33">
        <f t="shared" si="156"/>
        <v>7.1889406678567354E-4</v>
      </c>
      <c r="AF462" s="33">
        <f t="shared" si="157"/>
        <v>4.474878016768722E-5</v>
      </c>
      <c r="AG462" s="33">
        <f t="shared" si="158"/>
        <v>-1.0678247102896451E-4</v>
      </c>
      <c r="AH462" s="33">
        <f t="shared" si="159"/>
        <v>1.3847916152828763E-3</v>
      </c>
      <c r="AI462" s="33">
        <f t="shared" si="160"/>
        <v>-4.7311211592918969E-5</v>
      </c>
      <c r="AJ462" s="33">
        <f t="shared" si="161"/>
        <v>1.9021310017256008E-4</v>
      </c>
      <c r="AK462" s="33">
        <f t="shared" si="162"/>
        <v>3.1862360409202761E-5</v>
      </c>
      <c r="AL462" s="33">
        <f t="shared" si="163"/>
        <v>-2.7711965994022382E-4</v>
      </c>
      <c r="AM462" s="33">
        <f t="shared" si="164"/>
        <v>6.80965626199188E-5</v>
      </c>
      <c r="AN462" s="33">
        <f t="shared" si="165"/>
        <v>5.5654847777149503E-4</v>
      </c>
      <c r="AO462" s="33">
        <f t="shared" si="166"/>
        <v>-7.7208510641679613E-5</v>
      </c>
      <c r="AP462" s="33">
        <f t="shared" si="167"/>
        <v>-7.9432601305404375E-5</v>
      </c>
      <c r="AQ462" s="33">
        <f t="shared" si="168"/>
        <v>7.7985343104192677E-3</v>
      </c>
      <c r="AR462" s="33">
        <f t="shared" si="169"/>
        <v>-5.306910897233014E-4</v>
      </c>
      <c r="AS462" s="55">
        <f>$G$2*AS461+(1-$G$2)*W461*W461</f>
        <v>2.1155560388020654E-4</v>
      </c>
      <c r="AT462" s="105"/>
      <c r="AU462" s="7">
        <v>46177</v>
      </c>
      <c r="AV462" s="4">
        <f>CovMatrix!$M$4^2*Y462
+CovMatrix!$M$5^2*AE462
+CovMatrix!$M$6^2*AJ462
+CovMatrix!$M$7^2*AN462
+CovMatrix!$M$8^2*AQ462
+CovMatrix!$M$9^2*AS462
+2*CovMatrix!$M$4*CovMatrix!$M$5*Z462
+2*CovMatrix!$M$4*CovMatrix!$M$6*AA462
+2*CovMatrix!$M$4*CovMatrix!$M$7*AB462
+2*CovMatrix!$M$4*CovMatrix!$M$8*AC462
+2*CovMatrix!$M$4*CovMatrix!$M$9*AD462
+2*CovMatrix!$M$5*CovMatrix!$M$6*AF462
+2*CovMatrix!$M$5*CovMatrix!$M$7*AG462
+2*CovMatrix!$M$5*CovMatrix!$M$8*AH462
+2*CovMatrix!$M$5*CovMatrix!$M$9*AI462
+2*CovMatrix!$M$6*CovMatrix!$M$7*AK462
+2*CovMatrix!$M$6*CovMatrix!$M$8*AL462
+2*CovMatrix!$M$6*CovMatrix!$M$9*AM462
+2*CovMatrix!$M$7*CovMatrix!$M$8*AO462
+2*CovMatrix!$M$7*CovMatrix!$M$9*AP462
+2*CovMatrix!$M$8*CovMatrix!$M$9*AR462</f>
        <v>9.2154649522497559E-4</v>
      </c>
      <c r="AW462" s="17">
        <f t="shared" si="148"/>
        <v>3.0356984290686312E-2</v>
      </c>
      <c r="AX462" s="18">
        <f>Param_VaR!$B$7*EWMA!AW462*returns_pnl[[#This Row],[port_mv]]</f>
        <v>18390.658456249352</v>
      </c>
      <c r="AY462" s="18">
        <f>returns_pnl[[#This Row],[daily_pnl_usd]]</f>
        <v>-3127.3</v>
      </c>
    </row>
    <row r="463" spans="1:51" x14ac:dyDescent="0.35">
      <c r="A463" s="7">
        <f>returns_pnl[[#This Row],[price_date]]</f>
        <v>46178</v>
      </c>
      <c r="B463" s="24">
        <f>returns_pnl[[#This Row],[portfolio_simple_return]]</f>
        <v>-9.4767712000000004E-2</v>
      </c>
      <c r="C463" s="4">
        <f t="shared" si="149"/>
        <v>9.2283883162316404E-4</v>
      </c>
      <c r="D463" s="17">
        <f t="shared" si="146"/>
        <v>3.0378262485256855E-2</v>
      </c>
      <c r="E463" s="17">
        <f t="shared" si="147"/>
        <v>0.48223996678939557</v>
      </c>
      <c r="F463" s="25">
        <f>Rolling_Vol!D463</f>
        <v>0.4307790596383162</v>
      </c>
      <c r="Q463" s="7">
        <v>46178</v>
      </c>
      <c r="R463" s="25">
        <v>-0.10860091700000001</v>
      </c>
      <c r="S463" s="17">
        <v>-7.9205556999999996E-2</v>
      </c>
      <c r="T463" s="17">
        <v>-5.983426E-3</v>
      </c>
      <c r="U463" s="17">
        <v>5.4653549999999999E-3</v>
      </c>
      <c r="V463" s="17">
        <v>-0.16736719</v>
      </c>
      <c r="W463" s="17">
        <v>1.0587793999999999E-2</v>
      </c>
      <c r="X463" s="32"/>
      <c r="Y463" s="33">
        <f t="shared" si="150"/>
        <v>2.3968530753134334E-3</v>
      </c>
      <c r="Z463" s="33">
        <f t="shared" si="151"/>
        <v>7.8679665265157979E-4</v>
      </c>
      <c r="AA463" s="33">
        <f t="shared" si="152"/>
        <v>-1.0331350799663132E-4</v>
      </c>
      <c r="AB463" s="33">
        <f t="shared" si="153"/>
        <v>-1.2074026602140189E-5</v>
      </c>
      <c r="AC463" s="33">
        <f t="shared" si="154"/>
        <v>1.3203683712647277E-3</v>
      </c>
      <c r="AD463" s="33">
        <f t="shared" si="155"/>
        <v>-1.803475220894444E-4</v>
      </c>
      <c r="AE463" s="33">
        <f t="shared" si="156"/>
        <v>1.6263344037557477E-3</v>
      </c>
      <c r="AF463" s="33">
        <f t="shared" si="157"/>
        <v>-2.5844283237198536E-4</v>
      </c>
      <c r="AG463" s="33">
        <f t="shared" si="158"/>
        <v>-4.2583374651240005E-4</v>
      </c>
      <c r="AH463" s="33">
        <f t="shared" si="159"/>
        <v>9.3167177208557887E-4</v>
      </c>
      <c r="AI463" s="33">
        <f t="shared" si="160"/>
        <v>-2.3255017325522336E-4</v>
      </c>
      <c r="AJ463" s="33">
        <f t="shared" si="161"/>
        <v>2.7380004061733229E-4</v>
      </c>
      <c r="AK463" s="33">
        <f t="shared" si="162"/>
        <v>1.3283832044524622E-4</v>
      </c>
      <c r="AL463" s="33">
        <f t="shared" si="163"/>
        <v>-1.4351348005691138E-4</v>
      </c>
      <c r="AM463" s="33">
        <f t="shared" si="164"/>
        <v>1.2346809432270468E-4</v>
      </c>
      <c r="AN463" s="33">
        <f t="shared" si="165"/>
        <v>6.3458619683443441E-4</v>
      </c>
      <c r="AO463" s="33">
        <f t="shared" si="166"/>
        <v>5.4115948817941024E-5</v>
      </c>
      <c r="AP463" s="33">
        <f t="shared" si="167"/>
        <v>-1.0272485457019133E-5</v>
      </c>
      <c r="AQ463" s="33">
        <f t="shared" si="168"/>
        <v>7.4746656824305783E-3</v>
      </c>
      <c r="AR463" s="33">
        <f t="shared" si="169"/>
        <v>-4.256361662429818E-4</v>
      </c>
      <c r="AS463" s="55">
        <f>$G$2*AS462+(1-$G$2)*W462*W462</f>
        <v>2.3607472796457183E-4</v>
      </c>
      <c r="AT463" s="105"/>
      <c r="AU463" s="7">
        <v>46178</v>
      </c>
      <c r="AV463" s="4">
        <f>CovMatrix!$M$4^2*Y463
+CovMatrix!$M$5^2*AE463
+CovMatrix!$M$6^2*AJ463
+CovMatrix!$M$7^2*AN463
+CovMatrix!$M$8^2*AQ463
+CovMatrix!$M$9^2*AS463
+2*CovMatrix!$M$4*CovMatrix!$M$5*Z463
+2*CovMatrix!$M$4*CovMatrix!$M$6*AA463
+2*CovMatrix!$M$4*CovMatrix!$M$7*AB463
+2*CovMatrix!$M$4*CovMatrix!$M$8*AC463
+2*CovMatrix!$M$4*CovMatrix!$M$9*AD463
+2*CovMatrix!$M$5*CovMatrix!$M$6*AF463
+2*CovMatrix!$M$5*CovMatrix!$M$7*AG463
+2*CovMatrix!$M$5*CovMatrix!$M$8*AH463
+2*CovMatrix!$M$5*CovMatrix!$M$9*AI463
+2*CovMatrix!$M$6*CovMatrix!$M$7*AK463
+2*CovMatrix!$M$6*CovMatrix!$M$8*AL463
+2*CovMatrix!$M$6*CovMatrix!$M$9*AM463
+2*CovMatrix!$M$7*CovMatrix!$M$8*AO463
+2*CovMatrix!$M$7*CovMatrix!$M$9*AP463
+2*CovMatrix!$M$8*CovMatrix!$M$9*AR463</f>
        <v>8.7569778689749057E-4</v>
      </c>
      <c r="AW463" s="17">
        <f t="shared" si="148"/>
        <v>2.9592191316249131E-2</v>
      </c>
      <c r="AX463" s="18">
        <f>Param_VaR!$B$7*EWMA!AW463*returns_pnl[[#This Row],[port_mv]]</f>
        <v>16228.404164552605</v>
      </c>
      <c r="AY463" s="18">
        <f>returns_pnl[[#This Row],[daily_pnl_usd]]</f>
        <v>-24678.82</v>
      </c>
    </row>
    <row r="464" spans="1:51" x14ac:dyDescent="0.35">
      <c r="A464" s="7">
        <f>returns_pnl[[#This Row],[price_date]]</f>
        <v>46181</v>
      </c>
      <c r="B464" s="24">
        <f>returns_pnl[[#This Row],[portfolio_simple_return]]</f>
        <v>4.7362975000000002E-2</v>
      </c>
      <c r="C464" s="4">
        <f t="shared" si="149"/>
        <v>1.4063236559886715E-3</v>
      </c>
      <c r="D464" s="17">
        <f t="shared" si="146"/>
        <v>3.7500982066989548E-2</v>
      </c>
      <c r="E464" s="17">
        <f t="shared" si="147"/>
        <v>0.5953096348196838</v>
      </c>
      <c r="F464" s="25">
        <f>Rolling_Vol!D464</f>
        <v>0.43375884250233793</v>
      </c>
      <c r="Q464" s="7">
        <v>46181</v>
      </c>
      <c r="R464" s="25">
        <v>5.1352974000000003E-2</v>
      </c>
      <c r="S464" s="17">
        <v>2.8180332999999998E-2</v>
      </c>
      <c r="T464" s="17">
        <v>5.2790830000000004E-3</v>
      </c>
      <c r="U464" s="17">
        <v>1.5670573E-2</v>
      </c>
      <c r="V464" s="17">
        <v>9.6329753000000004E-2</v>
      </c>
      <c r="W464" s="17">
        <v>-1.2053032999999999E-2</v>
      </c>
      <c r="X464" s="32"/>
      <c r="Y464" s="33">
        <f t="shared" si="150"/>
        <v>2.9606914411890815E-3</v>
      </c>
      <c r="Z464" s="33">
        <f t="shared" si="151"/>
        <v>1.2556966207942315E-3</v>
      </c>
      <c r="AA464" s="33">
        <f t="shared" si="152"/>
        <v>-5.8126364492734889E-5</v>
      </c>
      <c r="AB464" s="33">
        <f t="shared" si="153"/>
        <v>-4.6962138889843903E-5</v>
      </c>
      <c r="AC464" s="33">
        <f t="shared" si="154"/>
        <v>2.3317200875716385E-3</v>
      </c>
      <c r="AD464" s="33">
        <f t="shared" si="155"/>
        <v>-2.3851731900850366E-4</v>
      </c>
      <c r="AE464" s="33">
        <f t="shared" si="156"/>
        <v>1.905165555111218E-3</v>
      </c>
      <c r="AF464" s="33">
        <f t="shared" si="157"/>
        <v>-2.1450102708376928E-4</v>
      </c>
      <c r="AG464" s="33">
        <f t="shared" si="158"/>
        <v>-4.2625691094032016E-4</v>
      </c>
      <c r="AH464" s="33">
        <f t="shared" si="159"/>
        <v>1.6711561562089345E-3</v>
      </c>
      <c r="AI464" s="33">
        <f t="shared" si="160"/>
        <v>-2.6891389013018545E-4</v>
      </c>
      <c r="AJ464" s="33">
        <f t="shared" si="161"/>
        <v>2.5952012138214089E-4</v>
      </c>
      <c r="AK464" s="33">
        <f t="shared" si="162"/>
        <v>1.2290592838615764E-4</v>
      </c>
      <c r="AL464" s="33">
        <f t="shared" si="163"/>
        <v>-7.4816919481920246E-5</v>
      </c>
      <c r="AM464" s="33">
        <f t="shared" si="164"/>
        <v>1.1225893174920775E-4</v>
      </c>
      <c r="AN464" s="33">
        <f t="shared" si="165"/>
        <v>5.9830323134092982E-4</v>
      </c>
      <c r="AO464" s="33">
        <f t="shared" si="166"/>
        <v>-4.0142746332824843E-6</v>
      </c>
      <c r="AP464" s="33">
        <f t="shared" si="167"/>
        <v>-6.1841731569857816E-6</v>
      </c>
      <c r="AQ464" s="33">
        <f t="shared" si="168"/>
        <v>8.7068923187945107E-3</v>
      </c>
      <c r="AR464" s="33">
        <f t="shared" si="169"/>
        <v>-5.0642095607313455E-4</v>
      </c>
      <c r="AS464" s="55">
        <f>$G$2*AS463+(1-$G$2)*W463*W463</f>
        <v>2.2863632719388367E-4</v>
      </c>
      <c r="AT464" s="105"/>
      <c r="AU464" s="7">
        <v>46181</v>
      </c>
      <c r="AV464" s="4">
        <f>CovMatrix!$M$4^2*Y464
+CovMatrix!$M$5^2*AE464
+CovMatrix!$M$6^2*AJ464
+CovMatrix!$M$7^2*AN464
+CovMatrix!$M$8^2*AQ464
+CovMatrix!$M$9^2*AS464
+2*CovMatrix!$M$4*CovMatrix!$M$5*Z464
+2*CovMatrix!$M$4*CovMatrix!$M$6*AA464
+2*CovMatrix!$M$4*CovMatrix!$M$7*AB464
+2*CovMatrix!$M$4*CovMatrix!$M$8*AC464
+2*CovMatrix!$M$4*CovMatrix!$M$9*AD464
+2*CovMatrix!$M$5*CovMatrix!$M$6*AF464
+2*CovMatrix!$M$5*CovMatrix!$M$7*AG464
+2*CovMatrix!$M$5*CovMatrix!$M$8*AH464
+2*CovMatrix!$M$5*CovMatrix!$M$9*AI464
+2*CovMatrix!$M$6*CovMatrix!$M$7*AK464
+2*CovMatrix!$M$6*CovMatrix!$M$8*AL464
+2*CovMatrix!$M$6*CovMatrix!$M$9*AM464
+2*CovMatrix!$M$7*CovMatrix!$M$8*AO464
+2*CovMatrix!$M$7*CovMatrix!$M$9*AP464
+2*CovMatrix!$M$8*CovMatrix!$M$9*AR464</f>
        <v>1.2196316049053317E-3</v>
      </c>
      <c r="AW464" s="17">
        <f t="shared" si="148"/>
        <v>3.4923224434541142E-2</v>
      </c>
      <c r="AX464" s="18">
        <f>Param_VaR!$B$7*EWMA!AW464*returns_pnl[[#This Row],[port_mv]]</f>
        <v>20059.044477762054</v>
      </c>
      <c r="AY464" s="18">
        <f>returns_pnl[[#This Row],[daily_pnl_usd]]</f>
        <v>11165.11</v>
      </c>
    </row>
    <row r="465" spans="1:51" x14ac:dyDescent="0.35">
      <c r="A465" s="7">
        <f>returns_pnl[[#This Row],[price_date]]</f>
        <v>46182</v>
      </c>
      <c r="B465" s="24">
        <f>returns_pnl[[#This Row],[portfolio_simple_return]]</f>
        <v>-3.0426153000000001E-2</v>
      </c>
      <c r="C465" s="4">
        <f t="shared" si="149"/>
        <v>1.4565393206803887E-3</v>
      </c>
      <c r="D465" s="17">
        <f t="shared" si="146"/>
        <v>3.8164634423512936E-2</v>
      </c>
      <c r="E465" s="17">
        <f t="shared" si="147"/>
        <v>0.60584478937386099</v>
      </c>
      <c r="F465" s="25">
        <f>Rolling_Vol!D465</f>
        <v>0.43886125849694124</v>
      </c>
      <c r="Q465" s="7">
        <v>46182</v>
      </c>
      <c r="R465" s="25">
        <v>-3.0224543E-2</v>
      </c>
      <c r="S465" s="17">
        <v>-1.1195159E-2</v>
      </c>
      <c r="T465" s="17">
        <v>1.946846E-2</v>
      </c>
      <c r="U465" s="17">
        <v>-3.8898320000000002E-3</v>
      </c>
      <c r="V465" s="17">
        <v>-7.6060239000000002E-2</v>
      </c>
      <c r="W465" s="17">
        <v>1.6829856000000001E-2</v>
      </c>
      <c r="X465" s="32"/>
      <c r="Y465" s="33">
        <f t="shared" si="150"/>
        <v>2.9412776310364171E-3</v>
      </c>
      <c r="Z465" s="33">
        <f t="shared" si="151"/>
        <v>1.2671834580181981E-3</v>
      </c>
      <c r="AA465" s="33">
        <f t="shared" si="152"/>
        <v>-3.8372985900600259E-5</v>
      </c>
      <c r="AB465" s="33">
        <f t="shared" si="153"/>
        <v>4.1394211135929057E-6</v>
      </c>
      <c r="AC465" s="33">
        <f t="shared" si="154"/>
        <v>2.4886260403914656E-3</v>
      </c>
      <c r="AD465" s="33">
        <f t="shared" si="155"/>
        <v>-2.6134382528420202E-4</v>
      </c>
      <c r="AE465" s="33">
        <f t="shared" si="156"/>
        <v>1.8385034918839982E-3</v>
      </c>
      <c r="AF465" s="33">
        <f t="shared" si="157"/>
        <v>-1.9270498644626476E-4</v>
      </c>
      <c r="AG465" s="33">
        <f t="shared" si="158"/>
        <v>-3.7418537835745238E-4</v>
      </c>
      <c r="AH465" s="33">
        <f t="shared" si="159"/>
        <v>1.7337630578772635E-3</v>
      </c>
      <c r="AI465" s="33">
        <f t="shared" si="160"/>
        <v>-2.731585657383737E-4</v>
      </c>
      <c r="AJ465" s="33">
        <f t="shared" si="161"/>
        <v>2.4562103713846576E-4</v>
      </c>
      <c r="AK465" s="33">
        <f t="shared" si="162"/>
        <v>1.2049514801446172E-4</v>
      </c>
      <c r="AL465" s="33">
        <f t="shared" si="163"/>
        <v>-3.9815938625615062E-5</v>
      </c>
      <c r="AM465" s="33">
        <f t="shared" si="164"/>
        <v>1.0170565814773092E-4</v>
      </c>
      <c r="AN465" s="33">
        <f t="shared" si="165"/>
        <v>5.771390489493738E-4</v>
      </c>
      <c r="AO465" s="33">
        <f t="shared" si="166"/>
        <v>8.6799127432222686E-5</v>
      </c>
      <c r="AP465" s="33">
        <f t="shared" si="167"/>
        <v>-1.7145798777441183E-5</v>
      </c>
      <c r="AQ465" s="33">
        <f t="shared" si="168"/>
        <v>8.7412440584493014E-3</v>
      </c>
      <c r="AR465" s="33">
        <f t="shared" si="169"/>
        <v>-5.4569964021619741E-4</v>
      </c>
      <c r="AS465" s="55">
        <f>$G$2*AS464+(1-$G$2)*W464*W464</f>
        <v>2.2363468383219598E-4</v>
      </c>
      <c r="AT465" s="105"/>
      <c r="AU465" s="7">
        <v>46182</v>
      </c>
      <c r="AV465" s="4">
        <f>CovMatrix!$M$4^2*Y465
+CovMatrix!$M$5^2*AE465
+CovMatrix!$M$6^2*AJ465
+CovMatrix!$M$7^2*AN465
+CovMatrix!$M$8^2*AQ465
+CovMatrix!$M$9^2*AS465
+2*CovMatrix!$M$4*CovMatrix!$M$5*Z465
+2*CovMatrix!$M$4*CovMatrix!$M$6*AA465
+2*CovMatrix!$M$4*CovMatrix!$M$7*AB465
+2*CovMatrix!$M$4*CovMatrix!$M$8*AC465
+2*CovMatrix!$M$4*CovMatrix!$M$9*AD465
+2*CovMatrix!$M$5*CovMatrix!$M$6*AF465
+2*CovMatrix!$M$5*CovMatrix!$M$7*AG465
+2*CovMatrix!$M$5*CovMatrix!$M$8*AH465
+2*CovMatrix!$M$5*CovMatrix!$M$9*AI465
+2*CovMatrix!$M$6*CovMatrix!$M$7*AK465
+2*CovMatrix!$M$6*CovMatrix!$M$8*AL465
+2*CovMatrix!$M$6*CovMatrix!$M$9*AM465
+2*CovMatrix!$M$7*CovMatrix!$M$8*AO465
+2*CovMatrix!$M$7*CovMatrix!$M$9*AP465
+2*CovMatrix!$M$8*CovMatrix!$M$9*AR465</f>
        <v>1.2514865216157447E-3</v>
      </c>
      <c r="AW465" s="17">
        <f t="shared" si="148"/>
        <v>3.5376355403231474E-2</v>
      </c>
      <c r="AX465" s="18">
        <f>Param_VaR!$B$7*EWMA!AW465*returns_pnl[[#This Row],[port_mv]]</f>
        <v>19701.073307346411</v>
      </c>
      <c r="AY465" s="18">
        <f>returns_pnl[[#This Row],[daily_pnl_usd]]</f>
        <v>-7512.22</v>
      </c>
    </row>
    <row r="466" spans="1:51" x14ac:dyDescent="0.35">
      <c r="A466" s="7">
        <f>returns_pnl[[#This Row],[price_date]]</f>
        <v>46183</v>
      </c>
      <c r="B466" s="24">
        <f>returns_pnl[[#This Row],[portfolio_simple_return]]</f>
        <v>-4.0046933E-2</v>
      </c>
      <c r="C466" s="4">
        <f t="shared" si="149"/>
        <v>1.4246920086223298E-3</v>
      </c>
      <c r="D466" s="17">
        <f t="shared" si="146"/>
        <v>3.7745092510448691E-2</v>
      </c>
      <c r="E466" s="17">
        <f t="shared" si="147"/>
        <v>0.59918476797464337</v>
      </c>
      <c r="F466" s="25">
        <f>Rolling_Vol!D466</f>
        <v>0.45011524041306272</v>
      </c>
      <c r="Q466" s="7">
        <v>46183</v>
      </c>
      <c r="R466" s="25">
        <v>-4.8600450000000003E-2</v>
      </c>
      <c r="S466" s="17">
        <v>-5.1152590999999997E-2</v>
      </c>
      <c r="T466" s="17">
        <v>-1.5830139999999999E-2</v>
      </c>
      <c r="U466" s="17">
        <v>-7.2596709999999997E-3</v>
      </c>
      <c r="V466" s="17">
        <v>-5.3544663999999999E-2</v>
      </c>
      <c r="W466" s="17">
        <v>-6.4297800000000004E-3</v>
      </c>
      <c r="X466" s="32"/>
      <c r="Y466" s="33">
        <f t="shared" si="150"/>
        <v>2.8196123531477628E-3</v>
      </c>
      <c r="Z466" s="33">
        <f t="shared" si="151"/>
        <v>1.2114545644123463E-3</v>
      </c>
      <c r="AA466" s="33">
        <f t="shared" si="152"/>
        <v>-7.1376125131391064E-5</v>
      </c>
      <c r="AB466" s="33">
        <f t="shared" si="153"/>
        <v>1.0945159519583897E-5</v>
      </c>
      <c r="AC466" s="33">
        <f t="shared" si="154"/>
        <v>2.4772416358227246E-3</v>
      </c>
      <c r="AD466" s="33">
        <f t="shared" si="155"/>
        <v>-2.7618367814849834E-4</v>
      </c>
      <c r="AE466" s="33">
        <f t="shared" si="156"/>
        <v>1.7357131774730751E-3</v>
      </c>
      <c r="AF466" s="33">
        <f t="shared" si="157"/>
        <v>-1.9421983757059727E-4</v>
      </c>
      <c r="AG466" s="33">
        <f t="shared" si="158"/>
        <v>-3.4912141839260797E-4</v>
      </c>
      <c r="AH466" s="33">
        <f t="shared" si="159"/>
        <v>1.6808276625556076E-3</v>
      </c>
      <c r="AI466" s="33">
        <f t="shared" si="160"/>
        <v>-2.6807382662609751E-4</v>
      </c>
      <c r="AJ466" s="33">
        <f t="shared" si="161"/>
        <v>2.5362503099645383E-4</v>
      </c>
      <c r="AK466" s="33">
        <f t="shared" si="162"/>
        <v>1.087216968116708E-4</v>
      </c>
      <c r="AL466" s="33">
        <f t="shared" si="163"/>
        <v>-1.2627352554179464E-4</v>
      </c>
      <c r="AM466" s="33">
        <f t="shared" si="164"/>
        <v>1.1526240135937268E-4</v>
      </c>
      <c r="AN466" s="33">
        <f t="shared" si="165"/>
        <v>5.4341855359170475E-4</v>
      </c>
      <c r="AO466" s="33">
        <f t="shared" si="166"/>
        <v>9.9342872881680211E-5</v>
      </c>
      <c r="AP466" s="33">
        <f t="shared" si="167"/>
        <v>-2.0044969596246235E-5</v>
      </c>
      <c r="AQ466" s="33">
        <f t="shared" si="168"/>
        <v>8.5638790123465716E-3</v>
      </c>
      <c r="AR466" s="33">
        <f t="shared" si="169"/>
        <v>-5.8976263398496074E-4</v>
      </c>
      <c r="AS466" s="55">
        <f>$G$2*AS465+(1-$G$2)*W465*W465</f>
        <v>2.2721124598110837E-4</v>
      </c>
      <c r="AT466" s="105"/>
      <c r="AU466" s="7">
        <v>46183</v>
      </c>
      <c r="AV466" s="4">
        <f>CovMatrix!$M$4^2*Y466
+CovMatrix!$M$5^2*AE466
+CovMatrix!$M$6^2*AJ466
+CovMatrix!$M$7^2*AN466
+CovMatrix!$M$8^2*AQ466
+CovMatrix!$M$9^2*AS466
+2*CovMatrix!$M$4*CovMatrix!$M$5*Z466
+2*CovMatrix!$M$4*CovMatrix!$M$6*AA466
+2*CovMatrix!$M$4*CovMatrix!$M$7*AB466
+2*CovMatrix!$M$4*CovMatrix!$M$8*AC466
+2*CovMatrix!$M$4*CovMatrix!$M$9*AD466
+2*CovMatrix!$M$5*CovMatrix!$M$6*AF466
+2*CovMatrix!$M$5*CovMatrix!$M$7*AG466
+2*CovMatrix!$M$5*CovMatrix!$M$8*AH466
+2*CovMatrix!$M$5*CovMatrix!$M$9*AI466
+2*CovMatrix!$M$6*CovMatrix!$M$7*AK466
+2*CovMatrix!$M$6*CovMatrix!$M$8*AL466
+2*CovMatrix!$M$6*CovMatrix!$M$9*AM466
+2*CovMatrix!$M$7*CovMatrix!$M$8*AO466
+2*CovMatrix!$M$7*CovMatrix!$M$9*AP466
+2*CovMatrix!$M$8*CovMatrix!$M$9*AR466</f>
        <v>1.2110200391909649E-3</v>
      </c>
      <c r="AW466" s="17">
        <f t="shared" si="148"/>
        <v>3.4799713205584969E-2</v>
      </c>
      <c r="AX466" s="18">
        <f>Param_VaR!$B$7*EWMA!AW466*returns_pnl[[#This Row],[port_mv]]</f>
        <v>18603.834354820905</v>
      </c>
      <c r="AY466" s="18">
        <f>returns_pnl[[#This Row],[daily_pnl_usd]]</f>
        <v>-9586.75</v>
      </c>
    </row>
    <row r="467" spans="1:51" x14ac:dyDescent="0.35">
      <c r="A467" s="7">
        <f>returns_pnl[[#This Row],[price_date]]</f>
        <v>46184</v>
      </c>
      <c r="B467" s="24">
        <f>returns_pnl[[#This Row],[portfolio_simple_return]]</f>
        <v>6.1263453000000002E-2</v>
      </c>
      <c r="C467" s="4">
        <f t="shared" si="149"/>
        <v>1.4354358986673793E-3</v>
      </c>
      <c r="D467" s="17">
        <f t="shared" si="146"/>
        <v>3.7887146879481165E-2</v>
      </c>
      <c r="E467" s="17">
        <f t="shared" si="147"/>
        <v>0.60143981117330403</v>
      </c>
      <c r="F467" s="25">
        <f>Rolling_Vol!D467</f>
        <v>0.46097667093279915</v>
      </c>
      <c r="Q467" s="7">
        <v>46184</v>
      </c>
      <c r="R467" s="25">
        <v>7.9686119E-2</v>
      </c>
      <c r="S467" s="17">
        <v>3.6199945999999997E-2</v>
      </c>
      <c r="T467" s="17">
        <v>1.6435821E-2</v>
      </c>
      <c r="U467" s="17">
        <v>2.1630278999999999E-2</v>
      </c>
      <c r="V467" s="17">
        <v>0.111326656</v>
      </c>
      <c r="W467" s="17">
        <v>-1.2106762E-2</v>
      </c>
      <c r="X467" s="32"/>
      <c r="Y467" s="33">
        <f t="shared" si="150"/>
        <v>2.7921558363710468E-3</v>
      </c>
      <c r="Z467" s="33">
        <f t="shared" si="151"/>
        <v>1.2879296270235626E-3</v>
      </c>
      <c r="AA467" s="33">
        <f t="shared" si="152"/>
        <v>-2.0932441969727549E-5</v>
      </c>
      <c r="AB467" s="33">
        <f t="shared" si="153"/>
        <v>3.1457846595525882E-5</v>
      </c>
      <c r="AC467" s="33">
        <f t="shared" si="154"/>
        <v>2.484744823603289E-3</v>
      </c>
      <c r="AD467" s="33">
        <f t="shared" si="155"/>
        <v>-2.4086324537552842E-4</v>
      </c>
      <c r="AE467" s="33">
        <f t="shared" si="156"/>
        <v>1.7885656407854874E-3</v>
      </c>
      <c r="AF467" s="33">
        <f t="shared" si="157"/>
        <v>-1.3398148670279699E-4</v>
      </c>
      <c r="AG467" s="33">
        <f t="shared" si="158"/>
        <v>-3.0589307440159779E-4</v>
      </c>
      <c r="AH467" s="33">
        <f t="shared" si="159"/>
        <v>1.7443149006717367E-3</v>
      </c>
      <c r="AI467" s="33">
        <f t="shared" si="160"/>
        <v>-2.3225540263493281E-4</v>
      </c>
      <c r="AJ467" s="33">
        <f t="shared" si="161"/>
        <v>2.5344312908184261E-4</v>
      </c>
      <c r="AK467" s="33">
        <f t="shared" si="162"/>
        <v>1.0909369150000695E-4</v>
      </c>
      <c r="AL467" s="33">
        <f t="shared" si="163"/>
        <v>-6.7839942366909318E-5</v>
      </c>
      <c r="AM467" s="33">
        <f t="shared" si="164"/>
        <v>1.1445371633196232E-4</v>
      </c>
      <c r="AN467" s="33">
        <f t="shared" si="165"/>
        <v>5.1397560975789691E-4</v>
      </c>
      <c r="AO467" s="33">
        <f t="shared" si="166"/>
        <v>1.1670529917551206E-4</v>
      </c>
      <c r="AP467" s="33">
        <f t="shared" si="167"/>
        <v>-1.6041586176328659E-5</v>
      </c>
      <c r="AQ467" s="33">
        <f t="shared" si="168"/>
        <v>8.2220681341781503E-3</v>
      </c>
      <c r="AR467" s="33">
        <f t="shared" si="169"/>
        <v>-5.3372005136422776E-4</v>
      </c>
      <c r="AS467" s="55">
        <f>$G$2*AS466+(1-$G$2)*W466*W466</f>
        <v>2.1605909547314585E-4</v>
      </c>
      <c r="AT467" s="105"/>
      <c r="AU467" s="7">
        <v>46184</v>
      </c>
      <c r="AV467" s="4">
        <f>CovMatrix!$M$4^2*Y467
+CovMatrix!$M$5^2*AE467
+CovMatrix!$M$6^2*AJ467
+CovMatrix!$M$7^2*AN467
+CovMatrix!$M$8^2*AQ467
+CovMatrix!$M$9^2*AS467
+2*CovMatrix!$M$4*CovMatrix!$M$5*Z467
+2*CovMatrix!$M$4*CovMatrix!$M$6*AA467
+2*CovMatrix!$M$4*CovMatrix!$M$7*AB467
+2*CovMatrix!$M$4*CovMatrix!$M$8*AC467
+2*CovMatrix!$M$4*CovMatrix!$M$9*AD467
+2*CovMatrix!$M$5*CovMatrix!$M$6*AF467
+2*CovMatrix!$M$5*CovMatrix!$M$7*AG467
+2*CovMatrix!$M$5*CovMatrix!$M$8*AH467
+2*CovMatrix!$M$5*CovMatrix!$M$9*AI467
+2*CovMatrix!$M$6*CovMatrix!$M$7*AK467
+2*CovMatrix!$M$6*CovMatrix!$M$8*AL467
+2*CovMatrix!$M$6*CovMatrix!$M$9*AM467
+2*CovMatrix!$M$7*CovMatrix!$M$8*AO467
+2*CovMatrix!$M$7*CovMatrix!$M$9*AP467
+2*CovMatrix!$M$8*CovMatrix!$M$9*AR467</f>
        <v>1.2260340773929258E-3</v>
      </c>
      <c r="AW467" s="17">
        <f t="shared" si="148"/>
        <v>3.5014769417960272E-2</v>
      </c>
      <c r="AX467" s="18">
        <f>Param_VaR!$B$7*EWMA!AW467*returns_pnl[[#This Row],[port_mv]]</f>
        <v>19865.581323803894</v>
      </c>
      <c r="AY467" s="18">
        <f>returns_pnl[[#This Row],[daily_pnl_usd]]</f>
        <v>14078.41</v>
      </c>
    </row>
    <row r="468" spans="1:51" x14ac:dyDescent="0.35">
      <c r="A468" s="7">
        <f>returns_pnl[[#This Row],[price_date]]</f>
        <v>46185</v>
      </c>
      <c r="B468" s="24">
        <f>returns_pnl[[#This Row],[portfolio_simple_return]]</f>
        <v>9.7099170000000002E-3</v>
      </c>
      <c r="C468" s="4">
        <f t="shared" si="149"/>
        <v>1.5745023851563291E-3</v>
      </c>
      <c r="D468" s="17">
        <f t="shared" si="146"/>
        <v>3.9679999812957778E-2</v>
      </c>
      <c r="E468" s="17">
        <f t="shared" si="147"/>
        <v>0.62990046916905451</v>
      </c>
      <c r="F468" s="25">
        <f>Rolling_Vol!D468</f>
        <v>0.45795709226106179</v>
      </c>
      <c r="Q468" s="7">
        <v>46185</v>
      </c>
      <c r="R468" s="25">
        <v>4.7333401999999997E-2</v>
      </c>
      <c r="S468" s="17">
        <v>-9.0774700000000007E-3</v>
      </c>
      <c r="T468" s="17">
        <v>2.1821720999999999E-2</v>
      </c>
      <c r="U468" s="17">
        <v>-2.4075111E-2</v>
      </c>
      <c r="V468" s="17">
        <v>-3.598019E-3</v>
      </c>
      <c r="W468" s="17">
        <v>1.0468579E-2</v>
      </c>
      <c r="X468" s="32"/>
      <c r="Y468" s="33">
        <f t="shared" si="150"/>
        <v>3.0056191398657138E-3</v>
      </c>
      <c r="Z468" s="33">
        <f t="shared" si="151"/>
        <v>1.3837318416871232E-3</v>
      </c>
      <c r="AA468" s="33">
        <f t="shared" si="152"/>
        <v>5.8905911832578118E-5</v>
      </c>
      <c r="AB468" s="33">
        <f t="shared" si="153"/>
        <v>1.3298835498362646E-4</v>
      </c>
      <c r="AC468" s="33">
        <f t="shared" si="154"/>
        <v>2.8679314836603754E-3</v>
      </c>
      <c r="AD468" s="33">
        <f t="shared" si="155"/>
        <v>-2.8429590329919743E-4</v>
      </c>
      <c r="AE468" s="33">
        <f t="shared" si="156"/>
        <v>1.759877867762533E-3</v>
      </c>
      <c r="AF468" s="33">
        <f t="shared" si="157"/>
        <v>-9.0244047540689184E-5</v>
      </c>
      <c r="AG468" s="33">
        <f t="shared" si="158"/>
        <v>-2.4055859403160587E-4</v>
      </c>
      <c r="AH468" s="33">
        <f t="shared" si="159"/>
        <v>1.8814571427650671E-3</v>
      </c>
      <c r="AI468" s="33">
        <f t="shared" si="160"/>
        <v>-2.4461592631492798E-4</v>
      </c>
      <c r="AJ468" s="33">
        <f t="shared" si="161"/>
        <v>2.5444471405357451E-4</v>
      </c>
      <c r="AK468" s="33">
        <f t="shared" si="162"/>
        <v>1.2387875363945009E-4</v>
      </c>
      <c r="AL468" s="33">
        <f t="shared" si="163"/>
        <v>4.6015153607779897E-5</v>
      </c>
      <c r="AM468" s="33">
        <f t="shared" si="164"/>
        <v>9.5647418964748434E-5</v>
      </c>
      <c r="AN468" s="33">
        <f t="shared" si="165"/>
        <v>5.1120921134949356E-4</v>
      </c>
      <c r="AO468" s="33">
        <f t="shared" si="166"/>
        <v>2.5418457899000288E-4</v>
      </c>
      <c r="AP468" s="33">
        <f t="shared" si="167"/>
        <v>-3.0791449396544829E-5</v>
      </c>
      <c r="AQ468" s="33">
        <f t="shared" si="168"/>
        <v>8.4723615062960011E-3</v>
      </c>
      <c r="AR468" s="33">
        <f t="shared" si="169"/>
        <v>-5.8256516798924649E-4</v>
      </c>
      <c r="AS468" s="55">
        <f>$G$2*AS467+(1-$G$2)*W467*W467</f>
        <v>2.1188997091223574E-4</v>
      </c>
      <c r="AT468" s="105"/>
      <c r="AU468" s="7">
        <v>46185</v>
      </c>
      <c r="AV468" s="4">
        <f>CovMatrix!$M$4^2*Y468
+CovMatrix!$M$5^2*AE468
+CovMatrix!$M$6^2*AJ468
+CovMatrix!$M$7^2*AN468
+CovMatrix!$M$8^2*AQ468
+CovMatrix!$M$9^2*AS468
+2*CovMatrix!$M$4*CovMatrix!$M$5*Z468
+2*CovMatrix!$M$4*CovMatrix!$M$6*AA468
+2*CovMatrix!$M$4*CovMatrix!$M$7*AB468
+2*CovMatrix!$M$4*CovMatrix!$M$8*AC468
+2*CovMatrix!$M$4*CovMatrix!$M$9*AD468
+2*CovMatrix!$M$5*CovMatrix!$M$6*AF468
+2*CovMatrix!$M$5*CovMatrix!$M$7*AG468
+2*CovMatrix!$M$5*CovMatrix!$M$8*AH468
+2*CovMatrix!$M$5*CovMatrix!$M$9*AI468
+2*CovMatrix!$M$6*CovMatrix!$M$7*AK468
+2*CovMatrix!$M$6*CovMatrix!$M$8*AL468
+2*CovMatrix!$M$6*CovMatrix!$M$9*AM468
+2*CovMatrix!$M$7*CovMatrix!$M$8*AO468
+2*CovMatrix!$M$7*CovMatrix!$M$9*AP468
+2*CovMatrix!$M$8*CovMatrix!$M$9*AR468</f>
        <v>1.3417719609428165E-3</v>
      </c>
      <c r="AW468" s="17">
        <f t="shared" si="148"/>
        <v>3.6630205581498126E-2</v>
      </c>
      <c r="AX468" s="18">
        <f>Param_VaR!$B$7*EWMA!AW468*returns_pnl[[#This Row],[port_mv]]</f>
        <v>20983.889247414409</v>
      </c>
      <c r="AY468" s="18">
        <f>returns_pnl[[#This Row],[daily_pnl_usd]]</f>
        <v>2368.0500000000002</v>
      </c>
    </row>
    <row r="469" spans="1:51" x14ac:dyDescent="0.35">
      <c r="A469" s="7">
        <f>returns_pnl[[#This Row],[price_date]]</f>
        <v>46188</v>
      </c>
      <c r="B469" s="24">
        <f>returns_pnl[[#This Row],[portfolio_simple_return]]</f>
        <v>5.7766415000000002E-2</v>
      </c>
      <c r="C469" s="4">
        <f t="shared" si="149"/>
        <v>1.4856891913357627E-3</v>
      </c>
      <c r="D469" s="17">
        <f t="shared" si="146"/>
        <v>3.8544638944161387E-2</v>
      </c>
      <c r="E469" s="17">
        <f t="shared" si="147"/>
        <v>0.61187717412615761</v>
      </c>
      <c r="F469" s="25">
        <f>Rolling_Vol!D469</f>
        <v>0.46839316881317805</v>
      </c>
      <c r="Q469" s="7">
        <v>46188</v>
      </c>
      <c r="R469" s="25">
        <v>6.9765623999999998E-2</v>
      </c>
      <c r="S469" s="17">
        <v>3.1067605000000002E-2</v>
      </c>
      <c r="T469" s="17">
        <v>3.0543265E-2</v>
      </c>
      <c r="U469" s="17">
        <v>-3.2215360000000001E-3</v>
      </c>
      <c r="V469" s="17">
        <v>0.104326064</v>
      </c>
      <c r="W469" s="17">
        <v>4.4356220000000002E-3</v>
      </c>
      <c r="X469" s="32"/>
      <c r="Y469" s="33">
        <f t="shared" si="150"/>
        <v>2.9597090481673872E-3</v>
      </c>
      <c r="Z469" s="33">
        <f t="shared" si="151"/>
        <v>1.2749278789867193E-3</v>
      </c>
      <c r="AA469" s="33">
        <f t="shared" si="152"/>
        <v>1.17345334668114E-4</v>
      </c>
      <c r="AB469" s="33">
        <f t="shared" si="153"/>
        <v>5.6635639255151501E-5</v>
      </c>
      <c r="AC469" s="33">
        <f t="shared" si="154"/>
        <v>2.6856372058569147E-3</v>
      </c>
      <c r="AD469" s="33">
        <f t="shared" si="155"/>
        <v>-2.3750734161070004E-4</v>
      </c>
      <c r="AE469" s="33">
        <f t="shared" si="156"/>
        <v>1.659229223392835E-3</v>
      </c>
      <c r="AF469" s="33">
        <f t="shared" si="157"/>
        <v>-9.6714565751800045E-5</v>
      </c>
      <c r="AG469" s="33">
        <f t="shared" si="158"/>
        <v>-2.1301261251875929E-4</v>
      </c>
      <c r="AH469" s="33">
        <f t="shared" si="159"/>
        <v>1.7705293687710786E-3</v>
      </c>
      <c r="AI469" s="33">
        <f t="shared" si="160"/>
        <v>-2.3564066344494009E-4</v>
      </c>
      <c r="AJ469" s="33">
        <f t="shared" si="161"/>
        <v>2.6774928165447049E-4</v>
      </c>
      <c r="AK469" s="33">
        <f t="shared" si="162"/>
        <v>8.4924407103921187E-5</v>
      </c>
      <c r="AL469" s="33">
        <f t="shared" si="163"/>
        <v>3.8543346385071152E-5</v>
      </c>
      <c r="AM469" s="33">
        <f t="shared" si="164"/>
        <v>1.0361511843913108E-4</v>
      </c>
      <c r="AN469" s="33">
        <f t="shared" si="165"/>
        <v>5.1531331684826322E-4</v>
      </c>
      <c r="AO469" s="33">
        <f t="shared" si="166"/>
        <v>2.4413086665890922E-4</v>
      </c>
      <c r="AP469" s="33">
        <f t="shared" si="167"/>
        <v>-4.4065894518988293E-5</v>
      </c>
      <c r="AQ469" s="33">
        <f t="shared" si="168"/>
        <v>7.9647965603617012E-3</v>
      </c>
      <c r="AR469" s="33">
        <f t="shared" si="169"/>
        <v>-5.4987122667859165E-4</v>
      </c>
      <c r="AS469" s="55">
        <f>$G$2*AS468+(1-$G$2)*W468*W468</f>
        <v>2.0575204143425606E-4</v>
      </c>
      <c r="AT469" s="105"/>
      <c r="AU469" s="7">
        <v>46188</v>
      </c>
      <c r="AV469" s="4">
        <f>CovMatrix!$M$4^2*Y469
+CovMatrix!$M$5^2*AE469
+CovMatrix!$M$6^2*AJ469
+CovMatrix!$M$7^2*AN469
+CovMatrix!$M$8^2*AQ469
+CovMatrix!$M$9^2*AS469
+2*CovMatrix!$M$4*CovMatrix!$M$5*Z469
+2*CovMatrix!$M$4*CovMatrix!$M$6*AA469
+2*CovMatrix!$M$4*CovMatrix!$M$7*AB469
+2*CovMatrix!$M$4*CovMatrix!$M$8*AC469
+2*CovMatrix!$M$4*CovMatrix!$M$9*AD469
+2*CovMatrix!$M$5*CovMatrix!$M$6*AF469
+2*CovMatrix!$M$5*CovMatrix!$M$7*AG469
+2*CovMatrix!$M$5*CovMatrix!$M$8*AH469
+2*CovMatrix!$M$5*CovMatrix!$M$9*AI469
+2*CovMatrix!$M$6*CovMatrix!$M$7*AK469
+2*CovMatrix!$M$6*CovMatrix!$M$8*AL469
+2*CovMatrix!$M$6*CovMatrix!$M$9*AM469
+2*CovMatrix!$M$7*CovMatrix!$M$8*AO469
+2*CovMatrix!$M$7*CovMatrix!$M$9*AP469
+2*CovMatrix!$M$8*CovMatrix!$M$9*AR469</f>
        <v>1.2685222747451314E-3</v>
      </c>
      <c r="AW469" s="17">
        <f t="shared" si="148"/>
        <v>3.5616320342577945E-2</v>
      </c>
      <c r="AX469" s="18">
        <f>Param_VaR!$B$7*EWMA!AW469*returns_pnl[[#This Row],[port_mv]]</f>
        <v>21581.690097053015</v>
      </c>
      <c r="AY469" s="18">
        <f>returns_pnl[[#This Row],[daily_pnl_usd]]</f>
        <v>14224.84</v>
      </c>
    </row>
    <row r="470" spans="1:51" x14ac:dyDescent="0.35">
      <c r="A470" s="7">
        <f>returns_pnl[[#This Row],[price_date]]</f>
        <v>46189</v>
      </c>
      <c r="B470" s="24">
        <f>returns_pnl[[#This Row],[portfolio_simple_return]]</f>
        <v>-5.4326788000000001E-2</v>
      </c>
      <c r="C470" s="4">
        <f t="shared" si="149"/>
        <v>1.5967653619727506E-3</v>
      </c>
      <c r="D470" s="17">
        <f t="shared" si="146"/>
        <v>3.9959546568658043E-2</v>
      </c>
      <c r="E470" s="17">
        <f t="shared" si="147"/>
        <v>0.63433813634144154</v>
      </c>
      <c r="F470" s="25">
        <f>Rolling_Vol!D470</f>
        <v>0.48436722296309231</v>
      </c>
      <c r="Q470" s="7">
        <v>46189</v>
      </c>
      <c r="R470" s="25">
        <v>-7.3036582000000003E-2</v>
      </c>
      <c r="S470" s="17">
        <v>-4.3737625000000002E-2</v>
      </c>
      <c r="T470" s="17">
        <v>1.5981871000000002E-2</v>
      </c>
      <c r="U470" s="17">
        <v>-6.0654359999999996E-3</v>
      </c>
      <c r="V470" s="17">
        <v>-9.7804973000000003E-2</v>
      </c>
      <c r="W470" s="17">
        <v>2.8719659000000002E-2</v>
      </c>
      <c r="X470" s="32"/>
      <c r="Y470" s="33">
        <f t="shared" si="150"/>
        <v>3.0741610428039064E-3</v>
      </c>
      <c r="Z470" s="33">
        <f t="shared" si="151"/>
        <v>1.3284792571881473E-3</v>
      </c>
      <c r="AA470" s="33">
        <f t="shared" si="152"/>
        <v>2.3815681109136885E-4</v>
      </c>
      <c r="AB470" s="33">
        <f t="shared" si="153"/>
        <v>3.9752352743134556E-5</v>
      </c>
      <c r="AC470" s="33">
        <f t="shared" si="154"/>
        <v>2.9612013507709363E-3</v>
      </c>
      <c r="AD470" s="33">
        <f t="shared" si="155"/>
        <v>-2.0468966491457035E-4</v>
      </c>
      <c r="AE470" s="33">
        <f t="shared" si="156"/>
        <v>1.6175872348154262E-3</v>
      </c>
      <c r="AF470" s="33">
        <f t="shared" si="157"/>
        <v>-3.3977326260872482E-5</v>
      </c>
      <c r="AG470" s="33">
        <f t="shared" si="158"/>
        <v>-2.0623698024411051E-4</v>
      </c>
      <c r="AH470" s="33">
        <f t="shared" si="159"/>
        <v>1.8587672634982171E-3</v>
      </c>
      <c r="AI470" s="33">
        <f t="shared" si="160"/>
        <v>-2.1323397450472505E-4</v>
      </c>
      <c r="AJ470" s="33">
        <f t="shared" si="161"/>
        <v>3.076577869668158E-4</v>
      </c>
      <c r="AK470" s="33">
        <f t="shared" si="162"/>
        <v>7.3925169012383496E-5</v>
      </c>
      <c r="AL470" s="33">
        <f t="shared" si="163"/>
        <v>2.2741826275150465E-4</v>
      </c>
      <c r="AM470" s="33">
        <f t="shared" si="164"/>
        <v>1.0552691402393302E-4</v>
      </c>
      <c r="AN470" s="33">
        <f t="shared" si="165"/>
        <v>4.8501721548932519E-4</v>
      </c>
      <c r="AO470" s="33">
        <f t="shared" si="166"/>
        <v>2.0931760440451639E-4</v>
      </c>
      <c r="AP470" s="33">
        <f t="shared" si="167"/>
        <v>-4.2279311805172515E-5</v>
      </c>
      <c r="AQ470" s="33">
        <f t="shared" si="168"/>
        <v>8.1399444245239243E-3</v>
      </c>
      <c r="AR470" s="33">
        <f t="shared" si="169"/>
        <v>-4.891138939987676E-4</v>
      </c>
      <c r="AS470" s="55">
        <f>$G$2*AS469+(1-$G$2)*W469*W469</f>
        <v>1.9458740349981372E-4</v>
      </c>
      <c r="AT470" s="105"/>
      <c r="AU470" s="7">
        <v>46189</v>
      </c>
      <c r="AV470" s="4">
        <f>CovMatrix!$M$4^2*Y470
+CovMatrix!$M$5^2*AE470
+CovMatrix!$M$6^2*AJ470
+CovMatrix!$M$7^2*AN470
+CovMatrix!$M$8^2*AQ470
+CovMatrix!$M$9^2*AS470
+2*CovMatrix!$M$4*CovMatrix!$M$5*Z470
+2*CovMatrix!$M$4*CovMatrix!$M$6*AA470
+2*CovMatrix!$M$4*CovMatrix!$M$7*AB470
+2*CovMatrix!$M$4*CovMatrix!$M$8*AC470
+2*CovMatrix!$M$4*CovMatrix!$M$9*AD470
+2*CovMatrix!$M$5*CovMatrix!$M$6*AF470
+2*CovMatrix!$M$5*CovMatrix!$M$7*AG470
+2*CovMatrix!$M$5*CovMatrix!$M$8*AH470
+2*CovMatrix!$M$5*CovMatrix!$M$9*AI470
+2*CovMatrix!$M$6*CovMatrix!$M$7*AK470
+2*CovMatrix!$M$6*CovMatrix!$M$8*AL470
+2*CovMatrix!$M$6*CovMatrix!$M$9*AM470
+2*CovMatrix!$M$7*CovMatrix!$M$8*AO470
+2*CovMatrix!$M$7*CovMatrix!$M$9*AP470
+2*CovMatrix!$M$8*CovMatrix!$M$9*AR470</f>
        <v>1.3514826958882613E-3</v>
      </c>
      <c r="AW470" s="17">
        <f t="shared" si="148"/>
        <v>3.6762517540128575E-2</v>
      </c>
      <c r="AX470" s="18">
        <f>Param_VaR!$B$7*EWMA!AW470*returns_pnl[[#This Row],[port_mv]]</f>
        <v>21066.031767423072</v>
      </c>
      <c r="AY470" s="18">
        <f>returns_pnl[[#This Row],[daily_pnl_usd]]</f>
        <v>-14150.63</v>
      </c>
    </row>
    <row r="471" spans="1:51" x14ac:dyDescent="0.35">
      <c r="A471" s="7">
        <f>returns_pnl[[#This Row],[price_date]]</f>
        <v>46190</v>
      </c>
      <c r="B471" s="24">
        <f>returns_pnl[[#This Row],[portfolio_simple_return]]</f>
        <v>2.0124367000000001E-2</v>
      </c>
      <c r="C471" s="4">
        <f t="shared" si="149"/>
        <v>1.6780434339182023E-3</v>
      </c>
      <c r="D471" s="17">
        <f t="shared" si="146"/>
        <v>4.0963928448309282E-2</v>
      </c>
      <c r="E471" s="17">
        <f t="shared" si="147"/>
        <v>0.65028220439082218</v>
      </c>
      <c r="F471" s="25">
        <f>Rolling_Vol!D471</f>
        <v>0.48438333081915586</v>
      </c>
      <c r="Q471" s="7">
        <v>46190</v>
      </c>
      <c r="R471" s="25">
        <v>1.0230833999999999E-2</v>
      </c>
      <c r="S471" s="17">
        <v>4.2977357000000001E-2</v>
      </c>
      <c r="T471" s="17">
        <v>-5.8695799999999995E-4</v>
      </c>
      <c r="U471" s="17">
        <v>-9.3541200000000005E-3</v>
      </c>
      <c r="V471" s="17">
        <v>3.900671E-2</v>
      </c>
      <c r="W471" s="17">
        <v>-8.2252639999999995E-3</v>
      </c>
      <c r="X471" s="32"/>
      <c r="Y471" s="33">
        <f t="shared" si="150"/>
        <v>3.2097719188502356E-3</v>
      </c>
      <c r="Z471" s="33">
        <f t="shared" si="151"/>
        <v>1.4404372998447236E-3</v>
      </c>
      <c r="AA471" s="33">
        <f t="shared" si="152"/>
        <v>1.538317285175913E-4</v>
      </c>
      <c r="AB471" s="33">
        <f t="shared" si="153"/>
        <v>6.3947134405331621E-5</v>
      </c>
      <c r="AC471" s="33">
        <f t="shared" si="154"/>
        <v>3.2121297255560174E-3</v>
      </c>
      <c r="AD471" s="33">
        <f t="shared" si="155"/>
        <v>-3.1826342879362848E-4</v>
      </c>
      <c r="AE471" s="33">
        <f t="shared" si="156"/>
        <v>1.6353107911649381E-3</v>
      </c>
      <c r="AF471" s="33">
        <f t="shared" si="157"/>
        <v>-7.3879231521002675E-5</v>
      </c>
      <c r="AG471" s="33">
        <f t="shared" si="158"/>
        <v>-1.7794549551569387E-4</v>
      </c>
      <c r="AH471" s="33">
        <f t="shared" si="159"/>
        <v>2.0039066616208715E-3</v>
      </c>
      <c r="AI471" s="33">
        <f t="shared" si="160"/>
        <v>-2.7580771656263408E-4</v>
      </c>
      <c r="AJ471" s="33">
        <f t="shared" si="161"/>
        <v>3.0452353178844527E-4</v>
      </c>
      <c r="AK471" s="33">
        <f t="shared" si="162"/>
        <v>6.3673437928995122E-5</v>
      </c>
      <c r="AL471" s="33">
        <f t="shared" si="163"/>
        <v>1.1998677928774528E-4</v>
      </c>
      <c r="AM471" s="33">
        <f t="shared" si="164"/>
        <v>1.2673493230061641E-4</v>
      </c>
      <c r="AN471" s="33">
        <f t="shared" si="165"/>
        <v>4.5812355339217139E-4</v>
      </c>
      <c r="AO471" s="33">
        <f t="shared" si="166"/>
        <v>2.3235233639303909E-4</v>
      </c>
      <c r="AP471" s="33">
        <f t="shared" si="167"/>
        <v>-5.0194388313241609E-5</v>
      </c>
      <c r="AQ471" s="33">
        <f t="shared" si="168"/>
        <v>8.2254965236643329E-3</v>
      </c>
      <c r="AR471" s="33">
        <f t="shared" si="169"/>
        <v>-6.283025887426941E-4</v>
      </c>
      <c r="AS471" s="55">
        <f>$G$2*AS470+(1-$G$2)*W470*W470</f>
        <v>2.3240128807440179E-4</v>
      </c>
      <c r="AT471" s="105"/>
      <c r="AU471" s="7">
        <v>46190</v>
      </c>
      <c r="AV471" s="4">
        <f>CovMatrix!$M$4^2*Y471
+CovMatrix!$M$5^2*AE471
+CovMatrix!$M$6^2*AJ471
+CovMatrix!$M$7^2*AN471
+CovMatrix!$M$8^2*AQ471
+CovMatrix!$M$9^2*AS471
+2*CovMatrix!$M$4*CovMatrix!$M$5*Z471
+2*CovMatrix!$M$4*CovMatrix!$M$6*AA471
+2*CovMatrix!$M$4*CovMatrix!$M$7*AB471
+2*CovMatrix!$M$4*CovMatrix!$M$8*AC471
+2*CovMatrix!$M$4*CovMatrix!$M$9*AD471
+2*CovMatrix!$M$5*CovMatrix!$M$6*AF471
+2*CovMatrix!$M$5*CovMatrix!$M$7*AG471
+2*CovMatrix!$M$5*CovMatrix!$M$8*AH471
+2*CovMatrix!$M$5*CovMatrix!$M$9*AI471
+2*CovMatrix!$M$6*CovMatrix!$M$7*AK471
+2*CovMatrix!$M$6*CovMatrix!$M$8*AL471
+2*CovMatrix!$M$6*CovMatrix!$M$9*AM471
+2*CovMatrix!$M$7*CovMatrix!$M$8*AO471
+2*CovMatrix!$M$7*CovMatrix!$M$9*AP471
+2*CovMatrix!$M$8*CovMatrix!$M$9*AR471</f>
        <v>1.3986062295357413E-3</v>
      </c>
      <c r="AW471" s="17">
        <f t="shared" si="148"/>
        <v>3.7397944188628088E-2</v>
      </c>
      <c r="AX471" s="18">
        <f>Param_VaR!$B$7*EWMA!AW471*returns_pnl[[#This Row],[port_mv]]</f>
        <v>21861.418612246962</v>
      </c>
      <c r="AY471" s="18">
        <f>returns_pnl[[#This Row],[daily_pnl_usd]]</f>
        <v>4957.07</v>
      </c>
    </row>
    <row r="472" spans="1:51" x14ac:dyDescent="0.35">
      <c r="A472" s="7">
        <f>returns_pnl[[#This Row],[price_date]]</f>
        <v>46191</v>
      </c>
      <c r="B472" s="24">
        <f>returns_pnl[[#This Row],[portfolio_simple_return]]</f>
        <v>4.0349395000000003E-2</v>
      </c>
      <c r="C472" s="4">
        <f t="shared" si="149"/>
        <v>1.6016602367121514E-3</v>
      </c>
      <c r="D472" s="17">
        <f t="shared" si="146"/>
        <v>4.0020747578126917E-2</v>
      </c>
      <c r="E472" s="17">
        <f t="shared" si="147"/>
        <v>0.63530967224768597</v>
      </c>
      <c r="F472" s="25">
        <f>Rolling_Vol!D472</f>
        <v>0.48807385941496001</v>
      </c>
      <c r="Q472" s="7">
        <v>46191</v>
      </c>
      <c r="R472" s="25">
        <v>4.8567749E-2</v>
      </c>
      <c r="S472" s="17">
        <v>4.6958514E-2</v>
      </c>
      <c r="T472" s="17">
        <v>-7.458742E-3</v>
      </c>
      <c r="U472" s="17">
        <v>-1.2077338E-2</v>
      </c>
      <c r="V472" s="17">
        <v>7.2666989000000001E-2</v>
      </c>
      <c r="W472" s="17">
        <v>-9.5042070000000006E-3</v>
      </c>
      <c r="X472" s="32"/>
      <c r="Y472" s="33">
        <f t="shared" si="150"/>
        <v>3.0234658015793545E-3</v>
      </c>
      <c r="Z472" s="33">
        <f t="shared" si="151"/>
        <v>1.3803927141675845E-3</v>
      </c>
      <c r="AA472" s="33">
        <f t="shared" si="152"/>
        <v>1.442415206147575E-4</v>
      </c>
      <c r="AB472" s="33">
        <f t="shared" si="153"/>
        <v>5.4368279404846914E-5</v>
      </c>
      <c r="AC472" s="33">
        <f t="shared" si="154"/>
        <v>3.0433462125164248E-3</v>
      </c>
      <c r="AD472" s="33">
        <f t="shared" si="155"/>
        <v>-3.0421670170142131E-4</v>
      </c>
      <c r="AE472" s="33">
        <f t="shared" si="156"/>
        <v>1.6480153365773687E-3</v>
      </c>
      <c r="AF472" s="33">
        <f t="shared" si="157"/>
        <v>-7.0960031840342861E-5</v>
      </c>
      <c r="AG472" s="33">
        <f t="shared" si="158"/>
        <v>-1.9138968706440264E-4</v>
      </c>
      <c r="AH472" s="33">
        <f t="shared" si="159"/>
        <v>1.9842565799875474E-3</v>
      </c>
      <c r="AI472" s="33">
        <f t="shared" si="160"/>
        <v>-2.8046926000971096E-4</v>
      </c>
      <c r="AJ472" s="33">
        <f t="shared" si="161"/>
        <v>2.8627279106276435E-4</v>
      </c>
      <c r="AK472" s="33">
        <f t="shared" si="162"/>
        <v>6.0182460187273014E-5</v>
      </c>
      <c r="AL472" s="33">
        <f t="shared" si="163"/>
        <v>1.1141385450118976E-4</v>
      </c>
      <c r="AM472" s="33">
        <f t="shared" si="164"/>
        <v>1.1942050943299414E-4</v>
      </c>
      <c r="AN472" s="33">
        <f t="shared" si="165"/>
        <v>4.358861138471051E-4</v>
      </c>
      <c r="AO472" s="33">
        <f t="shared" si="166"/>
        <v>1.965187894407447E-4</v>
      </c>
      <c r="AP472" s="33">
        <f t="shared" si="167"/>
        <v>-4.2566318625186306E-5</v>
      </c>
      <c r="AQ472" s="33">
        <f t="shared" si="168"/>
        <v>7.8232581377459184E-3</v>
      </c>
      <c r="AR472" s="33">
        <f t="shared" si="169"/>
        <v>-6.0985486266941882E-4</v>
      </c>
      <c r="AS472" s="55">
        <f>$G$2*AS471+(1-$G$2)*W471*W471</f>
        <v>2.2251650886211943E-4</v>
      </c>
      <c r="AT472" s="105"/>
      <c r="AU472" s="7">
        <v>46191</v>
      </c>
      <c r="AV472" s="4">
        <f>CovMatrix!$M$4^2*Y472
+CovMatrix!$M$5^2*AE472
+CovMatrix!$M$6^2*AJ472
+CovMatrix!$M$7^2*AN472
+CovMatrix!$M$8^2*AQ472
+CovMatrix!$M$9^2*AS472
+2*CovMatrix!$M$4*CovMatrix!$M$5*Z472
+2*CovMatrix!$M$4*CovMatrix!$M$6*AA472
+2*CovMatrix!$M$4*CovMatrix!$M$7*AB472
+2*CovMatrix!$M$4*CovMatrix!$M$8*AC472
+2*CovMatrix!$M$4*CovMatrix!$M$9*AD472
+2*CovMatrix!$M$5*CovMatrix!$M$6*AF472
+2*CovMatrix!$M$5*CovMatrix!$M$7*AG472
+2*CovMatrix!$M$5*CovMatrix!$M$8*AH472
+2*CovMatrix!$M$5*CovMatrix!$M$9*AI472
+2*CovMatrix!$M$6*CovMatrix!$M$7*AK472
+2*CovMatrix!$M$6*CovMatrix!$M$8*AL472
+2*CovMatrix!$M$6*CovMatrix!$M$9*AM472
+2*CovMatrix!$M$7*CovMatrix!$M$8*AO472
+2*CovMatrix!$M$7*CovMatrix!$M$9*AP472
+2*CovMatrix!$M$8*CovMatrix!$M$9*AR472</f>
        <v>1.3343308040748424E-3</v>
      </c>
      <c r="AW472" s="17">
        <f t="shared" si="148"/>
        <v>3.6528493044127107E-2</v>
      </c>
      <c r="AX472" s="18">
        <f>Param_VaR!$B$7*EWMA!AW472*returns_pnl[[#This Row],[port_mv]]</f>
        <v>22214.75798798239</v>
      </c>
      <c r="AY472" s="18">
        <f>returns_pnl[[#This Row],[daily_pnl_usd]]</f>
        <v>10138.950000000001</v>
      </c>
    </row>
    <row r="473" spans="1:51" x14ac:dyDescent="0.35">
      <c r="A473" s="7">
        <f>returns_pnl[[#This Row],[price_date]]</f>
        <v>46195</v>
      </c>
      <c r="B473" s="24">
        <f>returns_pnl[[#This Row],[portfolio_simple_return]]</f>
        <v>-4.0494950000000002E-3</v>
      </c>
      <c r="C473" s="4">
        <f t="shared" si="149"/>
        <v>1.6032450431213837E-3</v>
      </c>
      <c r="D473" s="17">
        <f t="shared" si="146"/>
        <v>4.0040542492845721E-2</v>
      </c>
      <c r="E473" s="17">
        <f t="shared" si="147"/>
        <v>0.63562390677710412</v>
      </c>
      <c r="F473" s="25">
        <f>Rolling_Vol!D473</f>
        <v>0.48785271158415006</v>
      </c>
      <c r="Q473" s="7">
        <v>46195</v>
      </c>
      <c r="R473" s="25">
        <v>2.6536651000000001E-2</v>
      </c>
      <c r="S473" s="17">
        <v>-4.6724201E-2</v>
      </c>
      <c r="T473" s="17">
        <v>2.0710100000000001E-4</v>
      </c>
      <c r="U473" s="17">
        <v>3.1950630000000002E-3</v>
      </c>
      <c r="V473" s="17">
        <v>-8.7578080000000006E-3</v>
      </c>
      <c r="W473" s="17">
        <v>-1.9557509999999999E-3</v>
      </c>
      <c r="X473" s="32"/>
      <c r="Y473" s="33">
        <f t="shared" si="150"/>
        <v>2.9835874280602134E-3</v>
      </c>
      <c r="Z473" s="33">
        <f t="shared" si="151"/>
        <v>1.4344093105994288E-3</v>
      </c>
      <c r="AA473" s="33">
        <f t="shared" si="152"/>
        <v>1.1385177081916654E-4</v>
      </c>
      <c r="AB473" s="33">
        <f t="shared" si="153"/>
        <v>1.5912035406226344E-5</v>
      </c>
      <c r="AC473" s="33">
        <f t="shared" si="154"/>
        <v>3.0725017647057046E-3</v>
      </c>
      <c r="AD473" s="33">
        <f t="shared" si="155"/>
        <v>-3.1365957600053859E-4</v>
      </c>
      <c r="AE473" s="33">
        <f t="shared" si="156"/>
        <v>1.6814405386080184E-3</v>
      </c>
      <c r="AF473" s="33">
        <f t="shared" si="157"/>
        <v>-8.7717516367685576E-5</v>
      </c>
      <c r="AG473" s="33">
        <f t="shared" si="158"/>
        <v>-2.1393433657388241E-4</v>
      </c>
      <c r="AH473" s="33">
        <f t="shared" si="159"/>
        <v>2.0699412144059553E-3</v>
      </c>
      <c r="AI473" s="33">
        <f t="shared" si="160"/>
        <v>-2.9041931065723218E-4</v>
      </c>
      <c r="AJ473" s="33">
        <f t="shared" si="161"/>
        <v>2.7243439353235232E-4</v>
      </c>
      <c r="AK473" s="33">
        <f t="shared" si="162"/>
        <v>6.1976417467364393E-5</v>
      </c>
      <c r="AL473" s="33">
        <f t="shared" si="163"/>
        <v>7.220876385904806E-5</v>
      </c>
      <c r="AM473" s="33">
        <f t="shared" si="164"/>
        <v>1.1650864454267013E-4</v>
      </c>
      <c r="AN473" s="33">
        <f t="shared" si="165"/>
        <v>4.1848467260625341E-4</v>
      </c>
      <c r="AO473" s="33">
        <f t="shared" si="166"/>
        <v>1.3207023481858306E-4</v>
      </c>
      <c r="AP473" s="33">
        <f t="shared" si="167"/>
        <v>-3.3125208286017156E-5</v>
      </c>
      <c r="AQ473" s="33">
        <f t="shared" si="168"/>
        <v>7.6706921269007302E-3</v>
      </c>
      <c r="AR473" s="33">
        <f t="shared" si="169"/>
        <v>-6.147020972406171E-4</v>
      </c>
      <c r="AS473" s="55">
        <f>$G$2*AS472+(1-$G$2)*W472*W472</f>
        <v>2.1458531537232319E-4</v>
      </c>
      <c r="AT473" s="105"/>
      <c r="AU473" s="7">
        <v>46195</v>
      </c>
      <c r="AV473" s="4">
        <f>CovMatrix!$M$4^2*Y473
+CovMatrix!$M$5^2*AE473
+CovMatrix!$M$6^2*AJ473
+CovMatrix!$M$7^2*AN473
+CovMatrix!$M$8^2*AQ473
+CovMatrix!$M$9^2*AS473
+2*CovMatrix!$M$4*CovMatrix!$M$5*Z473
+2*CovMatrix!$M$4*CovMatrix!$M$6*AA473
+2*CovMatrix!$M$4*CovMatrix!$M$7*AB473
+2*CovMatrix!$M$4*CovMatrix!$M$8*AC473
+2*CovMatrix!$M$4*CovMatrix!$M$9*AD473
+2*CovMatrix!$M$5*CovMatrix!$M$6*AF473
+2*CovMatrix!$M$5*CovMatrix!$M$7*AG473
+2*CovMatrix!$M$5*CovMatrix!$M$8*AH473
+2*CovMatrix!$M$5*CovMatrix!$M$9*AI473
+2*CovMatrix!$M$6*CovMatrix!$M$7*AK473
+2*CovMatrix!$M$6*CovMatrix!$M$8*AL473
+2*CovMatrix!$M$6*CovMatrix!$M$9*AM473
+2*CovMatrix!$M$7*CovMatrix!$M$8*AO473
+2*CovMatrix!$M$7*CovMatrix!$M$9*AP473
+2*CovMatrix!$M$8*CovMatrix!$M$9*AR473</f>
        <v>1.3304498354876216E-3</v>
      </c>
      <c r="AW473" s="17">
        <f t="shared" si="148"/>
        <v>3.6475331876319121E-2</v>
      </c>
      <c r="AX473" s="18">
        <f>Param_VaR!$B$7*EWMA!AW473*returns_pnl[[#This Row],[port_mv]]</f>
        <v>22092.600467433302</v>
      </c>
      <c r="AY473" s="18">
        <f>returns_pnl[[#This Row],[daily_pnl_usd]]</f>
        <v>-1058.6099999999999</v>
      </c>
    </row>
    <row r="474" spans="1:51" x14ac:dyDescent="0.35">
      <c r="A474" s="7">
        <f>returns_pnl[[#This Row],[price_date]]</f>
        <v>46196</v>
      </c>
      <c r="B474" s="24">
        <f>returns_pnl[[#This Row],[portfolio_simple_return]]</f>
        <v>-4.9037983E-2</v>
      </c>
      <c r="C474" s="4">
        <f t="shared" si="149"/>
        <v>1.5080342451194023E-3</v>
      </c>
      <c r="D474" s="17">
        <f t="shared" si="146"/>
        <v>3.8833416603737077E-2</v>
      </c>
      <c r="E474" s="17">
        <f t="shared" si="147"/>
        <v>0.61646137735472895</v>
      </c>
      <c r="F474" s="25">
        <f>Rolling_Vol!D474</f>
        <v>0.49748075984196771</v>
      </c>
      <c r="Q474" s="7">
        <v>46196</v>
      </c>
      <c r="R474" s="25">
        <v>-5.7611080000000002E-2</v>
      </c>
      <c r="S474" s="17">
        <v>-3.0551093000000001E-2</v>
      </c>
      <c r="T474" s="17">
        <v>-8.5781099999999999E-4</v>
      </c>
      <c r="U474" s="17">
        <v>4.5368759999999996E-3</v>
      </c>
      <c r="V474" s="17">
        <v>-9.3613979999999999E-2</v>
      </c>
      <c r="W474" s="17">
        <v>5.7562769999999997E-3</v>
      </c>
      <c r="X474" s="32"/>
      <c r="Y474" s="33">
        <f t="shared" si="150"/>
        <v>2.8468238131543486E-3</v>
      </c>
      <c r="Z474" s="33">
        <f t="shared" si="151"/>
        <v>1.2739505230520117E-3</v>
      </c>
      <c r="AA474" s="33">
        <f t="shared" si="152"/>
        <v>1.0735041058754161E-4</v>
      </c>
      <c r="AB474" s="33">
        <f t="shared" si="153"/>
        <v>2.0044489587093549E-5</v>
      </c>
      <c r="AC474" s="33">
        <f t="shared" si="154"/>
        <v>2.8742074851581013E-3</v>
      </c>
      <c r="AD474" s="33">
        <f t="shared" si="155"/>
        <v>-2.9795394634430034E-4</v>
      </c>
      <c r="AE474" s="33">
        <f t="shared" si="156"/>
        <v>1.7115431638368415E-3</v>
      </c>
      <c r="AF474" s="33">
        <f t="shared" si="157"/>
        <v>-8.3035063110702503E-5</v>
      </c>
      <c r="AG474" s="33">
        <f t="shared" si="158"/>
        <v>-2.1005548232862925E-4</v>
      </c>
      <c r="AH474" s="33">
        <f t="shared" si="159"/>
        <v>1.9702968364202823E-3</v>
      </c>
      <c r="AI474" s="33">
        <f t="shared" si="160"/>
        <v>-2.6751129784800115E-4</v>
      </c>
      <c r="AJ474" s="33">
        <f t="shared" si="161"/>
        <v>2.5609090336986323E-4</v>
      </c>
      <c r="AK474" s="33">
        <f t="shared" si="162"/>
        <v>5.8297534463864307E-5</v>
      </c>
      <c r="AL474" s="33">
        <f t="shared" si="163"/>
        <v>6.7767412979828696E-5</v>
      </c>
      <c r="AM474" s="33">
        <f t="shared" si="164"/>
        <v>1.0949382359083887E-4</v>
      </c>
      <c r="AN474" s="33">
        <f t="shared" si="165"/>
        <v>3.9398809790431628E-4</v>
      </c>
      <c r="AO474" s="33">
        <f t="shared" si="166"/>
        <v>1.2246711583135383E-4</v>
      </c>
      <c r="AP474" s="33">
        <f t="shared" si="167"/>
        <v>-3.151262064829491E-5</v>
      </c>
      <c r="AQ474" s="33">
        <f t="shared" si="168"/>
        <v>7.2150525513445772E-3</v>
      </c>
      <c r="AR474" s="33">
        <f t="shared" si="169"/>
        <v>-5.7679228590095158E-4</v>
      </c>
      <c r="AS474" s="55">
        <f>$G$2*AS473+(1-$G$2)*W473*W473</f>
        <v>2.0193969416842385E-4</v>
      </c>
      <c r="AT474" s="105"/>
      <c r="AU474" s="7">
        <v>46196</v>
      </c>
      <c r="AV474" s="4">
        <f>CovMatrix!$M$4^2*Y474
+CovMatrix!$M$5^2*AE474
+CovMatrix!$M$6^2*AJ474
+CovMatrix!$M$7^2*AN474
+CovMatrix!$M$8^2*AQ474
+CovMatrix!$M$9^2*AS474
+2*CovMatrix!$M$4*CovMatrix!$M$5*Z474
+2*CovMatrix!$M$4*CovMatrix!$M$6*AA474
+2*CovMatrix!$M$4*CovMatrix!$M$7*AB474
+2*CovMatrix!$M$4*CovMatrix!$M$8*AC474
+2*CovMatrix!$M$4*CovMatrix!$M$9*AD474
+2*CovMatrix!$M$5*CovMatrix!$M$6*AF474
+2*CovMatrix!$M$5*CovMatrix!$M$7*AG474
+2*CovMatrix!$M$5*CovMatrix!$M$8*AH474
+2*CovMatrix!$M$5*CovMatrix!$M$9*AI474
+2*CovMatrix!$M$6*CovMatrix!$M$7*AK474
+2*CovMatrix!$M$6*CovMatrix!$M$8*AL474
+2*CovMatrix!$M$6*CovMatrix!$M$9*AM474
+2*CovMatrix!$M$7*CovMatrix!$M$8*AO474
+2*CovMatrix!$M$7*CovMatrix!$M$9*AP474
+2*CovMatrix!$M$8*CovMatrix!$M$9*AR474</f>
        <v>1.2515309764667155E-3</v>
      </c>
      <c r="AW474" s="17">
        <f t="shared" si="148"/>
        <v>3.5376983710694095E-2</v>
      </c>
      <c r="AX474" s="18">
        <f>Param_VaR!$B$7*EWMA!AW474*returns_pnl[[#This Row],[port_mv]]</f>
        <v>20376.592441182514</v>
      </c>
      <c r="AY474" s="18">
        <f>returns_pnl[[#This Row],[daily_pnl_usd]]</f>
        <v>-12767.49</v>
      </c>
    </row>
    <row r="475" spans="1:51" x14ac:dyDescent="0.35">
      <c r="A475" s="7">
        <f>returns_pnl[[#This Row],[price_date]]</f>
        <v>46197</v>
      </c>
      <c r="B475" s="24">
        <f>returns_pnl[[#This Row],[portfolio_simple_return]]</f>
        <v>1.395241E-3</v>
      </c>
      <c r="C475" s="4">
        <f t="shared" si="149"/>
        <v>1.5618356170147357E-3</v>
      </c>
      <c r="D475" s="17">
        <f t="shared" si="146"/>
        <v>3.9520066004685966E-2</v>
      </c>
      <c r="E475" s="17">
        <f t="shared" si="147"/>
        <v>0.6273615986715424</v>
      </c>
      <c r="F475" s="25">
        <f>Rolling_Vol!D475</f>
        <v>0.49288573600317942</v>
      </c>
      <c r="Q475" s="7">
        <v>46197</v>
      </c>
      <c r="R475" s="25">
        <v>-2.1159999999999999E-4</v>
      </c>
      <c r="S475" s="17">
        <v>5.0506379999999997E-3</v>
      </c>
      <c r="T475" s="17">
        <v>1.4151222999999999E-2</v>
      </c>
      <c r="U475" s="17">
        <v>9.1953610000000009E-3</v>
      </c>
      <c r="V475" s="17">
        <v>-8.3858950000000008E-3</v>
      </c>
      <c r="W475" s="17">
        <v>1.1416219999999999E-2</v>
      </c>
      <c r="X475" s="32"/>
      <c r="Y475" s="33">
        <f t="shared" si="150"/>
        <v>2.8751565766910719E-3</v>
      </c>
      <c r="Z475" s="33">
        <f t="shared" si="151"/>
        <v>1.3031183794435172E-3</v>
      </c>
      <c r="AA475" s="33">
        <f t="shared" si="152"/>
        <v>1.0387455104104191E-4</v>
      </c>
      <c r="AB475" s="33">
        <f t="shared" si="153"/>
        <v>3.1593606407031239E-6</v>
      </c>
      <c r="AC475" s="33">
        <f t="shared" si="154"/>
        <v>3.0253471855025194E-3</v>
      </c>
      <c r="AD475" s="33">
        <f t="shared" si="155"/>
        <v>-2.9997422964859192E-4</v>
      </c>
      <c r="AE475" s="33">
        <f t="shared" si="156"/>
        <v>1.6648527310163099E-3</v>
      </c>
      <c r="AF475" s="33">
        <f t="shared" si="157"/>
        <v>-7.648053550581497E-5</v>
      </c>
      <c r="AG475" s="33">
        <f t="shared" si="158"/>
        <v>-2.0576854462523955E-4</v>
      </c>
      <c r="AH475" s="33">
        <f t="shared" si="159"/>
        <v>2.0236795907798738E-3</v>
      </c>
      <c r="AI475" s="33">
        <f t="shared" si="160"/>
        <v>-2.6201225321476675E-4</v>
      </c>
      <c r="AJ475" s="33">
        <f t="shared" si="161"/>
        <v>2.4076959955037468E-4</v>
      </c>
      <c r="AK475" s="33">
        <f t="shared" si="162"/>
        <v>5.4566175467726285E-5</v>
      </c>
      <c r="AL475" s="33">
        <f t="shared" si="163"/>
        <v>6.8519554308905782E-5</v>
      </c>
      <c r="AM475" s="33">
        <f t="shared" si="164"/>
        <v>1.0262792631160971E-4</v>
      </c>
      <c r="AN475" s="33">
        <f t="shared" si="165"/>
        <v>3.7158380666041987E-4</v>
      </c>
      <c r="AO475" s="33">
        <f t="shared" si="166"/>
        <v>8.9636187733883771E-5</v>
      </c>
      <c r="AP475" s="33">
        <f t="shared" si="167"/>
        <v>-2.8054932511158094E-5</v>
      </c>
      <c r="AQ475" s="33">
        <f t="shared" si="168"/>
        <v>7.307964033350327E-3</v>
      </c>
      <c r="AR475" s="33">
        <f t="shared" si="169"/>
        <v>-5.745168287440421E-4</v>
      </c>
      <c r="AS475" s="55">
        <f>$G$2*AS474+(1-$G$2)*W474*W474</f>
        <v>1.9181139601236215E-4</v>
      </c>
      <c r="AT475" s="105"/>
      <c r="AU475" s="7">
        <v>46197</v>
      </c>
      <c r="AV475" s="4">
        <f>CovMatrix!$M$4^2*Y475
+CovMatrix!$M$5^2*AE475
+CovMatrix!$M$6^2*AJ475
+CovMatrix!$M$7^2*AN475
+CovMatrix!$M$8^2*AQ475
+CovMatrix!$M$9^2*AS475
+2*CovMatrix!$M$4*CovMatrix!$M$5*Z475
+2*CovMatrix!$M$4*CovMatrix!$M$6*AA475
+2*CovMatrix!$M$4*CovMatrix!$M$7*AB475
+2*CovMatrix!$M$4*CovMatrix!$M$8*AC475
+2*CovMatrix!$M$4*CovMatrix!$M$9*AD475
+2*CovMatrix!$M$5*CovMatrix!$M$6*AF475
+2*CovMatrix!$M$5*CovMatrix!$M$7*AG475
+2*CovMatrix!$M$5*CovMatrix!$M$8*AH475
+2*CovMatrix!$M$5*CovMatrix!$M$9*AI475
+2*CovMatrix!$M$6*CovMatrix!$M$7*AK475
+2*CovMatrix!$M$6*CovMatrix!$M$8*AL475
+2*CovMatrix!$M$6*CovMatrix!$M$9*AM475
+2*CovMatrix!$M$7*CovMatrix!$M$8*AO475
+2*CovMatrix!$M$7*CovMatrix!$M$9*AP475
+2*CovMatrix!$M$8*CovMatrix!$M$9*AR475</f>
        <v>1.2798190299594203E-3</v>
      </c>
      <c r="AW475" s="17">
        <f t="shared" si="148"/>
        <v>3.5774558417392383E-2</v>
      </c>
      <c r="AX475" s="18">
        <f>Param_VaR!$B$7*EWMA!AW475*returns_pnl[[#This Row],[port_mv]]</f>
        <v>20634.339043496526</v>
      </c>
      <c r="AY475" s="18">
        <f>returns_pnl[[#This Row],[daily_pnl_usd]]</f>
        <v>345.45</v>
      </c>
    </row>
    <row r="476" spans="1:51" x14ac:dyDescent="0.35">
      <c r="A476" s="7">
        <f>returns_pnl[[#This Row],[price_date]]</f>
        <v>46198</v>
      </c>
      <c r="B476" s="24">
        <f>returns_pnl[[#This Row],[portfolio_simple_return]]</f>
        <v>1.0315154E-2</v>
      </c>
      <c r="C476" s="4">
        <f t="shared" si="149"/>
        <v>1.4682422818407361E-3</v>
      </c>
      <c r="D476" s="17">
        <f t="shared" si="146"/>
        <v>3.8317649743176266E-2</v>
      </c>
      <c r="E476" s="17">
        <f t="shared" si="147"/>
        <v>0.60827383226953435</v>
      </c>
      <c r="F476" s="25">
        <f>Rolling_Vol!D476</f>
        <v>0.48915743322267419</v>
      </c>
      <c r="Q476" s="7">
        <v>46198</v>
      </c>
      <c r="R476" s="25">
        <v>2.468542E-2</v>
      </c>
      <c r="S476" s="17">
        <v>-8.2707360000000008E-3</v>
      </c>
      <c r="T476" s="17">
        <v>-2.9191999999999998E-4</v>
      </c>
      <c r="U476" s="17">
        <v>9.3353380000000003E-3</v>
      </c>
      <c r="V476" s="17">
        <v>1.6479942000000001E-2</v>
      </c>
      <c r="W476" s="17">
        <v>-5.1470370000000001E-3</v>
      </c>
      <c r="X476" s="32"/>
      <c r="Y476" s="33">
        <f t="shared" si="150"/>
        <v>2.7026498685632076E-3</v>
      </c>
      <c r="Z476" s="33">
        <f t="shared" si="151"/>
        <v>1.2248671537768581E-3</v>
      </c>
      <c r="AA476" s="33">
        <f t="shared" si="152"/>
        <v>9.7462414051371392E-5</v>
      </c>
      <c r="AB476" s="33">
        <f t="shared" si="153"/>
        <v>2.8530546990049364E-6</v>
      </c>
      <c r="AC476" s="33">
        <f t="shared" si="154"/>
        <v>2.8439328216952882E-3</v>
      </c>
      <c r="AD476" s="33">
        <f t="shared" si="155"/>
        <v>-2.8212071619879641E-4</v>
      </c>
      <c r="AE476" s="33">
        <f t="shared" si="156"/>
        <v>1.5664921038077537E-3</v>
      </c>
      <c r="AF476" s="33">
        <f t="shared" si="157"/>
        <v>-6.7603341097649633E-5</v>
      </c>
      <c r="AG476" s="33">
        <f t="shared" si="158"/>
        <v>-1.9063588556630608E-4</v>
      </c>
      <c r="AH476" s="33">
        <f t="shared" si="159"/>
        <v>1.8997175681360206E-3</v>
      </c>
      <c r="AI476" s="33">
        <f t="shared" si="160"/>
        <v>-2.4283196634897916E-4</v>
      </c>
      <c r="AJ476" s="33">
        <f t="shared" si="161"/>
        <v>2.3833885032109595E-4</v>
      </c>
      <c r="AK476" s="33">
        <f t="shared" si="162"/>
        <v>5.9099741184252886E-5</v>
      </c>
      <c r="AL476" s="33">
        <f t="shared" si="163"/>
        <v>5.7288140838396322E-5</v>
      </c>
      <c r="AM476" s="33">
        <f t="shared" si="164"/>
        <v>1.0616345923513673E-4</v>
      </c>
      <c r="AN476" s="33">
        <f t="shared" si="165"/>
        <v>3.5436205809601389E-4</v>
      </c>
      <c r="AO476" s="33">
        <f t="shared" si="166"/>
        <v>7.9631336559865044E-5</v>
      </c>
      <c r="AP476" s="33">
        <f t="shared" si="167"/>
        <v>-2.0073060711163401E-5</v>
      </c>
      <c r="AQ476" s="33">
        <f t="shared" si="168"/>
        <v>6.8737055854463684E-3</v>
      </c>
      <c r="AR476" s="33">
        <f t="shared" si="169"/>
        <v>-5.4578993235241356E-4</v>
      </c>
      <c r="AS476" s="55">
        <f>$G$2*AS475+(1-$G$2)*W475*W475</f>
        <v>1.8812251699692442E-4</v>
      </c>
      <c r="AT476" s="105"/>
      <c r="AU476" s="7">
        <v>46198</v>
      </c>
      <c r="AV476" s="4">
        <f>CovMatrix!$M$4^2*Y476
+CovMatrix!$M$5^2*AE476
+CovMatrix!$M$6^2*AJ476
+CovMatrix!$M$7^2*AN476
+CovMatrix!$M$8^2*AQ476
+CovMatrix!$M$9^2*AS476
+2*CovMatrix!$M$4*CovMatrix!$M$5*Z476
+2*CovMatrix!$M$4*CovMatrix!$M$6*AA476
+2*CovMatrix!$M$4*CovMatrix!$M$7*AB476
+2*CovMatrix!$M$4*CovMatrix!$M$8*AC476
+2*CovMatrix!$M$4*CovMatrix!$M$9*AD476
+2*CovMatrix!$M$5*CovMatrix!$M$6*AF476
+2*CovMatrix!$M$5*CovMatrix!$M$7*AG476
+2*CovMatrix!$M$5*CovMatrix!$M$8*AH476
+2*CovMatrix!$M$5*CovMatrix!$M$9*AI476
+2*CovMatrix!$M$6*CovMatrix!$M$7*AK476
+2*CovMatrix!$M$6*CovMatrix!$M$8*AL476
+2*CovMatrix!$M$6*CovMatrix!$M$9*AM476
+2*CovMatrix!$M$7*CovMatrix!$M$8*AO476
+2*CovMatrix!$M$7*CovMatrix!$M$9*AP476
+2*CovMatrix!$M$8*CovMatrix!$M$9*AR476</f>
        <v>1.2034500514745772E-3</v>
      </c>
      <c r="AW476" s="17">
        <f t="shared" si="148"/>
        <v>3.4690777614152402E-2</v>
      </c>
      <c r="AX476" s="18">
        <f>Param_VaR!$B$7*EWMA!AW476*returns_pnl[[#This Row],[port_mv]]</f>
        <v>20215.625450239226</v>
      </c>
      <c r="AY476" s="18">
        <f>returns_pnl[[#This Row],[daily_pnl_usd]]</f>
        <v>2557.5100000000002</v>
      </c>
    </row>
    <row r="477" spans="1:51" x14ac:dyDescent="0.35">
      <c r="A477" s="7">
        <f>returns_pnl[[#This Row],[price_date]]</f>
        <v>46199</v>
      </c>
      <c r="B477" s="24">
        <f>returns_pnl[[#This Row],[portfolio_simple_return]]</f>
        <v>-1.9769043E-2</v>
      </c>
      <c r="C477" s="4">
        <f t="shared" si="149"/>
        <v>1.3865318890529149E-3</v>
      </c>
      <c r="D477" s="17">
        <f t="shared" si="146"/>
        <v>3.7236163726314706E-2</v>
      </c>
      <c r="E477" s="17">
        <f t="shared" si="147"/>
        <v>0.59110577398747732</v>
      </c>
      <c r="F477" s="25">
        <f>Rolling_Vol!D477</f>
        <v>0.48596851957587667</v>
      </c>
      <c r="Q477" s="7">
        <v>46199</v>
      </c>
      <c r="R477" s="25">
        <v>-2.0635785E-2</v>
      </c>
      <c r="S477" s="17">
        <v>-3.6657782E-2</v>
      </c>
      <c r="T477" s="17">
        <v>-6.1321029999999999E-3</v>
      </c>
      <c r="U477" s="17">
        <v>7.1322792999999995E-2</v>
      </c>
      <c r="V477" s="17">
        <v>-5.1518168000000003E-2</v>
      </c>
      <c r="W477" s="17">
        <v>1.7275808E-2</v>
      </c>
      <c r="X477" s="32"/>
      <c r="Y477" s="33">
        <f t="shared" si="150"/>
        <v>2.5770530740839991E-3</v>
      </c>
      <c r="Z477" s="33">
        <f t="shared" si="151"/>
        <v>1.1391251290380994E-3</v>
      </c>
      <c r="AA477" s="33">
        <f t="shared" si="152"/>
        <v>9.1182299139905103E-5</v>
      </c>
      <c r="AB477" s="33">
        <f t="shared" si="153"/>
        <v>1.6508675779382254E-5</v>
      </c>
      <c r="AC477" s="33">
        <f t="shared" si="154"/>
        <v>2.6977057097843089E-3</v>
      </c>
      <c r="AD477" s="33">
        <f t="shared" si="155"/>
        <v>-2.7281687943290101E-4</v>
      </c>
      <c r="AE477" s="33">
        <f t="shared" si="156"/>
        <v>1.4766068820181901E-3</v>
      </c>
      <c r="AF477" s="33">
        <f t="shared" si="157"/>
        <v>-6.3402277036603456E-5</v>
      </c>
      <c r="AG477" s="33">
        <f t="shared" si="158"/>
        <v>-1.8383033939645379E-4</v>
      </c>
      <c r="AH477" s="33">
        <f t="shared" si="159"/>
        <v>1.7775564390732207E-3</v>
      </c>
      <c r="AI477" s="33">
        <f t="shared" si="160"/>
        <v>-2.2570786131548648E-4</v>
      </c>
      <c r="AJ477" s="33">
        <f t="shared" si="161"/>
        <v>2.2404363233901418E-4</v>
      </c>
      <c r="AK477" s="33">
        <f t="shared" si="162"/>
        <v>5.5390246401060115E-5</v>
      </c>
      <c r="AL477" s="33">
        <f t="shared" si="163"/>
        <v>5.3562202907974134E-5</v>
      </c>
      <c r="AM477" s="33">
        <f t="shared" si="164"/>
        <v>9.9883803063490915E-5</v>
      </c>
      <c r="AN477" s="33">
        <f t="shared" si="165"/>
        <v>3.3832924674470768E-4</v>
      </c>
      <c r="AO477" s="33">
        <f t="shared" si="166"/>
        <v>8.4084206093696908E-5</v>
      </c>
      <c r="AP477" s="33">
        <f t="shared" si="167"/>
        <v>-2.175163687410396E-5</v>
      </c>
      <c r="AQ477" s="33">
        <f t="shared" si="168"/>
        <v>6.4775785596189878E-3</v>
      </c>
      <c r="AR477" s="33">
        <f t="shared" si="169"/>
        <v>-5.1813190868517996E-4</v>
      </c>
      <c r="AS477" s="55">
        <f>$G$2*AS476+(1-$G$2)*W476*W476</f>
        <v>1.784246853698711E-4</v>
      </c>
      <c r="AT477" s="105"/>
      <c r="AU477" s="7">
        <v>46199</v>
      </c>
      <c r="AV477" s="4">
        <f>CovMatrix!$M$4^2*Y477
+CovMatrix!$M$5^2*AE477
+CovMatrix!$M$6^2*AJ477
+CovMatrix!$M$7^2*AN477
+CovMatrix!$M$8^2*AQ477
+CovMatrix!$M$9^2*AS477
+2*CovMatrix!$M$4*CovMatrix!$M$5*Z477
+2*CovMatrix!$M$4*CovMatrix!$M$6*AA477
+2*CovMatrix!$M$4*CovMatrix!$M$7*AB477
+2*CovMatrix!$M$4*CovMatrix!$M$8*AC477
+2*CovMatrix!$M$4*CovMatrix!$M$9*AD477
+2*CovMatrix!$M$5*CovMatrix!$M$6*AF477
+2*CovMatrix!$M$5*CovMatrix!$M$7*AG477
+2*CovMatrix!$M$5*CovMatrix!$M$8*AH477
+2*CovMatrix!$M$5*CovMatrix!$M$9*AI477
+2*CovMatrix!$M$6*CovMatrix!$M$7*AK477
+2*CovMatrix!$M$6*CovMatrix!$M$8*AL477
+2*CovMatrix!$M$6*CovMatrix!$M$9*AM477
+2*CovMatrix!$M$7*CovMatrix!$M$8*AO477
+2*CovMatrix!$M$7*CovMatrix!$M$9*AP477
+2*CovMatrix!$M$8*CovMatrix!$M$9*AR477</f>
        <v>1.136219267893025E-3</v>
      </c>
      <c r="AW477" s="17">
        <f t="shared" si="148"/>
        <v>3.3707851724680188E-2</v>
      </c>
      <c r="AX477" s="18">
        <f>Param_VaR!$B$7*EWMA!AW477*returns_pnl[[#This Row],[port_mv]]</f>
        <v>19254.517330302057</v>
      </c>
      <c r="AY477" s="18">
        <f>returns_pnl[[#This Row],[daily_pnl_usd]]</f>
        <v>-4952.04</v>
      </c>
    </row>
    <row r="478" spans="1:51" x14ac:dyDescent="0.35">
      <c r="A478" s="7">
        <f>returns_pnl[[#This Row],[price_date]]</f>
        <v>46202</v>
      </c>
      <c r="B478" s="24">
        <f>returns_pnl[[#This Row],[portfolio_simple_return]]</f>
        <v>2.7724188E-2</v>
      </c>
      <c r="C478" s="4">
        <f t="shared" si="149"/>
        <v>1.3267888793778908E-3</v>
      </c>
      <c r="D478" s="17">
        <f t="shared" si="146"/>
        <v>3.6425113306315066E-2</v>
      </c>
      <c r="E478" s="17">
        <f t="shared" si="147"/>
        <v>0.57823074771515615</v>
      </c>
      <c r="F478" s="25">
        <f>Rolling_Vol!D478</f>
        <v>0.48627249245359416</v>
      </c>
      <c r="Q478" s="7">
        <v>46202</v>
      </c>
      <c r="R478" s="25">
        <v>3.4337973000000001E-2</v>
      </c>
      <c r="S478" s="17">
        <v>2.0355049E-2</v>
      </c>
      <c r="T478" s="17">
        <v>1.5277940000000001E-3</v>
      </c>
      <c r="U478" s="17">
        <v>1.8052842E-2</v>
      </c>
      <c r="V478" s="17">
        <v>4.1159051000000002E-2</v>
      </c>
      <c r="W478" s="17">
        <v>1.6119918E-2</v>
      </c>
      <c r="X478" s="32"/>
      <c r="Y478" s="33">
        <f t="shared" si="150"/>
        <v>2.4479800269929328E-3</v>
      </c>
      <c r="Z478" s="33">
        <f t="shared" si="151"/>
        <v>1.1161653477715456E-3</v>
      </c>
      <c r="AA478" s="33">
        <f t="shared" si="152"/>
        <v>9.3303806737862099E-5</v>
      </c>
      <c r="AB478" s="33">
        <f t="shared" si="153"/>
        <v>-7.278995408423105E-5</v>
      </c>
      <c r="AC478" s="33">
        <f t="shared" si="154"/>
        <v>2.5996304375037632E-3</v>
      </c>
      <c r="AD478" s="33">
        <f t="shared" si="155"/>
        <v>-2.7783785824228379E-4</v>
      </c>
      <c r="AE478" s="33">
        <f t="shared" si="156"/>
        <v>1.4686380479666701E-3</v>
      </c>
      <c r="AF478" s="33">
        <f t="shared" si="157"/>
        <v>-4.6110782715874473E-5</v>
      </c>
      <c r="AG478" s="33">
        <f t="shared" si="158"/>
        <v>-3.2967264287817424E-4</v>
      </c>
      <c r="AH478" s="33">
        <f t="shared" si="159"/>
        <v>1.7842155590238301E-3</v>
      </c>
      <c r="AI478" s="33">
        <f t="shared" si="160"/>
        <v>-2.5016295784882869E-4</v>
      </c>
      <c r="AJ478" s="33">
        <f t="shared" si="161"/>
        <v>2.1285717563082986E-4</v>
      </c>
      <c r="AK478" s="33">
        <f t="shared" si="162"/>
        <v>2.5825308841575741E-5</v>
      </c>
      <c r="AL478" s="33">
        <f t="shared" si="163"/>
        <v>6.9303353486333937E-5</v>
      </c>
      <c r="AM478" s="33">
        <f t="shared" si="164"/>
        <v>8.7534552835828012E-5</v>
      </c>
      <c r="AN478" s="33">
        <f t="shared" si="165"/>
        <v>6.2324594001927631E-4</v>
      </c>
      <c r="AO478" s="33">
        <f t="shared" si="166"/>
        <v>-1.4142602419211857E-4</v>
      </c>
      <c r="AP478" s="33">
        <f t="shared" si="167"/>
        <v>5.3482994011846982E-5</v>
      </c>
      <c r="AQ478" s="33">
        <f t="shared" si="168"/>
        <v>6.2481711440864219E-3</v>
      </c>
      <c r="AR478" s="33">
        <f t="shared" si="169"/>
        <v>-5.4044507289685388E-4</v>
      </c>
      <c r="AS478" s="55">
        <f>$G$2*AS477+(1-$G$2)*W477*W477</f>
        <v>1.8562641677085067E-4</v>
      </c>
      <c r="AT478" s="105"/>
      <c r="AU478" s="7">
        <v>46202</v>
      </c>
      <c r="AV478" s="4">
        <f>CovMatrix!$M$4^2*Y478
+CovMatrix!$M$5^2*AE478
+CovMatrix!$M$6^2*AJ478
+CovMatrix!$M$7^2*AN478
+CovMatrix!$M$8^2*AQ478
+CovMatrix!$M$9^2*AS478
+2*CovMatrix!$M$4*CovMatrix!$M$5*Z478
+2*CovMatrix!$M$4*CovMatrix!$M$6*AA478
+2*CovMatrix!$M$4*CovMatrix!$M$7*AB478
+2*CovMatrix!$M$4*CovMatrix!$M$8*AC478
+2*CovMatrix!$M$4*CovMatrix!$M$9*AD478
+2*CovMatrix!$M$5*CovMatrix!$M$6*AF478
+2*CovMatrix!$M$5*CovMatrix!$M$7*AG478
+2*CovMatrix!$M$5*CovMatrix!$M$8*AH478
+2*CovMatrix!$M$5*CovMatrix!$M$9*AI478
+2*CovMatrix!$M$6*CovMatrix!$M$7*AK478
+2*CovMatrix!$M$6*CovMatrix!$M$8*AL478
+2*CovMatrix!$M$6*CovMatrix!$M$9*AM478
+2*CovMatrix!$M$7*CovMatrix!$M$8*AO478
+2*CovMatrix!$M$7*CovMatrix!$M$9*AP478
+2*CovMatrix!$M$8*CovMatrix!$M$9*AR478</f>
        <v>1.0829707846876813E-3</v>
      </c>
      <c r="AW478" s="17">
        <f t="shared" si="148"/>
        <v>3.2908521460066863E-2</v>
      </c>
      <c r="AX478" s="18">
        <f>Param_VaR!$B$7*EWMA!AW478*returns_pnl[[#This Row],[port_mv]]</f>
        <v>19319.083061781046</v>
      </c>
      <c r="AY478" s="18">
        <f>returns_pnl[[#This Row],[daily_pnl_usd]]</f>
        <v>6807.47</v>
      </c>
    </row>
    <row r="479" spans="1:51" x14ac:dyDescent="0.35">
      <c r="A479" s="7">
        <f>returns_pnl[[#This Row],[price_date]]</f>
        <v>46203</v>
      </c>
      <c r="B479" s="24">
        <f>returns_pnl[[#This Row],[portfolio_simple_return]]</f>
        <v>4.1368281999999999E-2</v>
      </c>
      <c r="C479" s="4">
        <f t="shared" si="149"/>
        <v>1.2932993826307779E-3</v>
      </c>
      <c r="D479" s="17">
        <f t="shared" si="146"/>
        <v>3.5962471864859041E-2</v>
      </c>
      <c r="E479" s="17">
        <f t="shared" si="147"/>
        <v>0.57088654251344562</v>
      </c>
      <c r="F479" s="25">
        <f>Rolling_Vol!D479</f>
        <v>0.49059065502367805</v>
      </c>
      <c r="Q479" s="7">
        <v>46203</v>
      </c>
      <c r="R479" s="25">
        <v>7.6776214999999995E-2</v>
      </c>
      <c r="S479" s="17">
        <v>1.4230098E-2</v>
      </c>
      <c r="T479" s="17">
        <v>-7.7153250000000003E-3</v>
      </c>
      <c r="U479" s="17">
        <v>-2.4798159E-2</v>
      </c>
      <c r="V479" s="17">
        <v>7.2511250999999999E-2</v>
      </c>
      <c r="W479" s="17">
        <v>4.2148400000000001E-3</v>
      </c>
      <c r="X479" s="32"/>
      <c r="Y479" s="33">
        <f t="shared" si="150"/>
        <v>2.3718470087582804E-3</v>
      </c>
      <c r="Z479" s="33">
        <f t="shared" si="151"/>
        <v>1.0911324942837934E-3</v>
      </c>
      <c r="AA479" s="33">
        <f t="shared" si="152"/>
        <v>9.0853259280884095E-5</v>
      </c>
      <c r="AB479" s="33">
        <f t="shared" si="153"/>
        <v>-3.1228676769021195E-5</v>
      </c>
      <c r="AC479" s="33">
        <f t="shared" si="154"/>
        <v>2.5284517141701546E-3</v>
      </c>
      <c r="AD479" s="33">
        <f t="shared" si="155"/>
        <v>-2.2795606820497389E-4</v>
      </c>
      <c r="AE479" s="33">
        <f t="shared" si="156"/>
        <v>1.4053794462762139E-3</v>
      </c>
      <c r="AF479" s="33">
        <f t="shared" si="157"/>
        <v>-4.1478236449007643E-5</v>
      </c>
      <c r="AG479" s="33">
        <f t="shared" si="158"/>
        <v>-2.8784429529552825E-4</v>
      </c>
      <c r="AH479" s="33">
        <f t="shared" si="159"/>
        <v>1.7274302954763102E-3</v>
      </c>
      <c r="AI479" s="33">
        <f t="shared" si="160"/>
        <v>-2.1546587713194002E-4</v>
      </c>
      <c r="AJ479" s="33">
        <f t="shared" si="161"/>
        <v>2.0022579436336621E-4</v>
      </c>
      <c r="AK479" s="33">
        <f t="shared" si="162"/>
        <v>2.5930651732514077E-5</v>
      </c>
      <c r="AL479" s="33">
        <f t="shared" si="163"/>
        <v>6.891810534696354E-5</v>
      </c>
      <c r="AM479" s="33">
        <f t="shared" si="164"/>
        <v>8.3760154505731842E-5</v>
      </c>
      <c r="AN479" s="33">
        <f t="shared" si="165"/>
        <v>6.0540548987473761E-4</v>
      </c>
      <c r="AO479" s="33">
        <f t="shared" si="166"/>
        <v>-8.8358192066214898E-5</v>
      </c>
      <c r="AP479" s="33">
        <f t="shared" si="167"/>
        <v>6.7734634333553538E-5</v>
      </c>
      <c r="AQ479" s="33">
        <f t="shared" si="168"/>
        <v>5.9749249241944722E-3</v>
      </c>
      <c r="AR479" s="33">
        <f t="shared" si="169"/>
        <v>-4.6820953689837355E-4</v>
      </c>
      <c r="AS479" s="55">
        <f>$G$2*AS478+(1-$G$2)*W478*W478</f>
        <v>1.9007993714420307E-4</v>
      </c>
      <c r="AT479" s="105"/>
      <c r="AU479" s="7">
        <v>46203</v>
      </c>
      <c r="AV479" s="4">
        <f>CovMatrix!$M$4^2*Y479
+CovMatrix!$M$5^2*AE479
+CovMatrix!$M$6^2*AJ479
+CovMatrix!$M$7^2*AN479
+CovMatrix!$M$8^2*AQ479
+CovMatrix!$M$9^2*AS479
+2*CovMatrix!$M$4*CovMatrix!$M$5*Z479
+2*CovMatrix!$M$4*CovMatrix!$M$6*AA479
+2*CovMatrix!$M$4*CovMatrix!$M$7*AB479
+2*CovMatrix!$M$4*CovMatrix!$M$8*AC479
+2*CovMatrix!$M$4*CovMatrix!$M$9*AD479
+2*CovMatrix!$M$5*CovMatrix!$M$6*AF479
+2*CovMatrix!$M$5*CovMatrix!$M$7*AG479
+2*CovMatrix!$M$5*CovMatrix!$M$8*AH479
+2*CovMatrix!$M$5*CovMatrix!$M$9*AI479
+2*CovMatrix!$M$6*CovMatrix!$M$7*AK479
+2*CovMatrix!$M$6*CovMatrix!$M$8*AL479
+2*CovMatrix!$M$6*CovMatrix!$M$9*AM479
+2*CovMatrix!$M$7*CovMatrix!$M$8*AO479
+2*CovMatrix!$M$7*CovMatrix!$M$9*AP479
+2*CovMatrix!$M$8*CovMatrix!$M$9*AR479</f>
        <v>1.0591265249104284E-3</v>
      </c>
      <c r="AW479" s="17">
        <f t="shared" si="148"/>
        <v>3.2544224140551088E-2</v>
      </c>
      <c r="AX479" s="18">
        <f>Param_VaR!$B$7*EWMA!AW479*returns_pnl[[#This Row],[port_mv]]</f>
        <v>19895.570974963142</v>
      </c>
      <c r="AY479" s="18">
        <f>returns_pnl[[#This Row],[daily_pnl_usd]]</f>
        <v>10439.290000000001</v>
      </c>
    </row>
    <row r="480" spans="1:51" x14ac:dyDescent="0.35">
      <c r="A480" s="7">
        <f>returns_pnl[[#This Row],[price_date]]</f>
        <v>46204</v>
      </c>
      <c r="B480" s="24">
        <f>returns_pnl[[#This Row],[portfolio_simple_return]]</f>
        <v>-4.4952538E-2</v>
      </c>
      <c r="C480" s="4">
        <f t="shared" si="149"/>
        <v>1.3183815050108226E-3</v>
      </c>
      <c r="D480" s="17">
        <f t="shared" si="146"/>
        <v>3.6309523613107658E-2</v>
      </c>
      <c r="E480" s="17">
        <f t="shared" si="147"/>
        <v>0.57639581822106178</v>
      </c>
      <c r="F480" s="25">
        <f>Rolling_Vol!D480</f>
        <v>0.50334179144066016</v>
      </c>
      <c r="Q480" s="7">
        <v>46204</v>
      </c>
      <c r="R480" s="25">
        <v>-6.8909125000000002E-2</v>
      </c>
      <c r="S480" s="17">
        <v>-2.2263402000000002E-2</v>
      </c>
      <c r="T480" s="17">
        <v>2.8824834000000001E-2</v>
      </c>
      <c r="U480" s="17">
        <v>-6.411379E-3</v>
      </c>
      <c r="V480" s="17">
        <v>-8.6743428999999997E-2</v>
      </c>
      <c r="W480" s="17">
        <v>2.3288349999999999E-2</v>
      </c>
      <c r="X480" s="32"/>
      <c r="Y480" s="33">
        <f t="shared" si="150"/>
        <v>2.583211419616357E-3</v>
      </c>
      <c r="Z480" s="33">
        <f t="shared" si="151"/>
        <v>1.0912165284379099E-3</v>
      </c>
      <c r="AA480" s="33">
        <f t="shared" si="152"/>
        <v>4.986085666433852E-5</v>
      </c>
      <c r="AB480" s="33">
        <f t="shared" si="153"/>
        <v>-1.4358948338217113E-4</v>
      </c>
      <c r="AC480" s="33">
        <f t="shared" si="154"/>
        <v>2.7107729751216433E-3</v>
      </c>
      <c r="AD480" s="33">
        <f t="shared" si="155"/>
        <v>-1.9486273639083944E-4</v>
      </c>
      <c r="AE480" s="33">
        <f t="shared" si="156"/>
        <v>1.3332064208450172E-3</v>
      </c>
      <c r="AF480" s="33">
        <f t="shared" si="157"/>
        <v>-4.5576932113178186E-5</v>
      </c>
      <c r="AG480" s="33">
        <f t="shared" si="158"/>
        <v>-2.9174645154517143E-4</v>
      </c>
      <c r="AH480" s="33">
        <f t="shared" si="159"/>
        <v>1.6856950102176874E-3</v>
      </c>
      <c r="AI480" s="33">
        <f t="shared" si="160"/>
        <v>-1.989392693287644E-4</v>
      </c>
      <c r="AJ480" s="33">
        <f t="shared" si="161"/>
        <v>1.9178382109290174E-4</v>
      </c>
      <c r="AK480" s="33">
        <f t="shared" si="162"/>
        <v>3.5854363993763739E-5</v>
      </c>
      <c r="AL480" s="33">
        <f t="shared" si="163"/>
        <v>3.1216146968851193E-5</v>
      </c>
      <c r="AM480" s="33">
        <f t="shared" si="164"/>
        <v>7.6783413610007924E-5</v>
      </c>
      <c r="AN480" s="33">
        <f t="shared" si="165"/>
        <v>6.0597808186961012E-4</v>
      </c>
      <c r="AO480" s="33">
        <f t="shared" si="166"/>
        <v>-1.9094543243745665E-4</v>
      </c>
      <c r="AP480" s="33">
        <f t="shared" si="167"/>
        <v>5.7399339924766717E-5</v>
      </c>
      <c r="AQ480" s="33">
        <f t="shared" si="168"/>
        <v>5.9319023200379035E-3</v>
      </c>
      <c r="AR480" s="33">
        <f t="shared" si="169"/>
        <v>-4.2177956541458072E-4</v>
      </c>
      <c r="AS480" s="55">
        <f>$G$2*AS479+(1-$G$2)*W479*W479</f>
        <v>1.7974103348908686E-4</v>
      </c>
      <c r="AT480" s="105"/>
      <c r="AU480" s="7">
        <v>46204</v>
      </c>
      <c r="AV480" s="4">
        <f>CovMatrix!$M$4^2*Y480
+CovMatrix!$M$5^2*AE480
+CovMatrix!$M$6^2*AJ480
+CovMatrix!$M$7^2*AN480
+CovMatrix!$M$8^2*AQ480
+CovMatrix!$M$9^2*AS480
+2*CovMatrix!$M$4*CovMatrix!$M$5*Z480
+2*CovMatrix!$M$4*CovMatrix!$M$6*AA480
+2*CovMatrix!$M$4*CovMatrix!$M$7*AB480
+2*CovMatrix!$M$4*CovMatrix!$M$8*AC480
+2*CovMatrix!$M$4*CovMatrix!$M$9*AD480
+2*CovMatrix!$M$5*CovMatrix!$M$6*AF480
+2*CovMatrix!$M$5*CovMatrix!$M$7*AG480
+2*CovMatrix!$M$5*CovMatrix!$M$8*AH480
+2*CovMatrix!$M$5*CovMatrix!$M$9*AI480
+2*CovMatrix!$M$6*CovMatrix!$M$7*AK480
+2*CovMatrix!$M$6*CovMatrix!$M$8*AL480
+2*CovMatrix!$M$6*CovMatrix!$M$9*AM480
+2*CovMatrix!$M$7*CovMatrix!$M$8*AO480
+2*CovMatrix!$M$7*CovMatrix!$M$9*AP480
+2*CovMatrix!$M$8*CovMatrix!$M$9*AR480</f>
        <v>1.0769129669599056E-3</v>
      </c>
      <c r="AW480" s="17">
        <f t="shared" si="148"/>
        <v>3.2816352127558381E-2</v>
      </c>
      <c r="AX480" s="18">
        <f>Param_VaR!$B$7*EWMA!AW480*returns_pnl[[#This Row],[port_mv]]</f>
        <v>19160.098744777191</v>
      </c>
      <c r="AY480" s="18">
        <f>returns_pnl[[#This Row],[daily_pnl_usd]]</f>
        <v>-11813.05</v>
      </c>
    </row>
    <row r="481" spans="1:51" x14ac:dyDescent="0.35">
      <c r="A481" s="7">
        <f>returns_pnl[[#This Row],[price_date]]</f>
        <v>46205</v>
      </c>
      <c r="B481" s="24">
        <f>returns_pnl[[#This Row],[portfolio_simple_return]]</f>
        <v>-3.8130685999999997E-2</v>
      </c>
      <c r="C481" s="4">
        <f t="shared" si="149"/>
        <v>1.3605224550686601E-3</v>
      </c>
      <c r="D481" s="17">
        <f t="shared" si="146"/>
        <v>3.6885260675080772E-2</v>
      </c>
      <c r="E481" s="17">
        <f t="shared" si="147"/>
        <v>0.58553536074032486</v>
      </c>
      <c r="F481" s="25">
        <f>Rolling_Vol!D481</f>
        <v>0.51228088538432193</v>
      </c>
      <c r="Q481" s="7">
        <v>46205</v>
      </c>
      <c r="R481" s="25">
        <v>-4.2634225999999997E-2</v>
      </c>
      <c r="S481" s="17">
        <v>-2.4069963E-2</v>
      </c>
      <c r="T481" s="17">
        <v>1.137931E-2</v>
      </c>
      <c r="U481" s="17">
        <v>1.8603050999999999E-2</v>
      </c>
      <c r="V481" s="17">
        <v>-9.8364271000000003E-2</v>
      </c>
      <c r="W481" s="17">
        <v>3.1474307999999999E-2</v>
      </c>
      <c r="X481" s="32"/>
      <c r="Y481" s="33">
        <f t="shared" si="150"/>
        <v>2.7131267849353131E-3</v>
      </c>
      <c r="Z481" s="33">
        <f t="shared" si="151"/>
        <v>1.1177926298122304E-3</v>
      </c>
      <c r="AA481" s="33">
        <f t="shared" si="152"/>
        <v>-7.2308440088136898E-5</v>
      </c>
      <c r="AB481" s="33">
        <f t="shared" si="153"/>
        <v>-1.0846596336323833E-4</v>
      </c>
      <c r="AC481" s="33">
        <f t="shared" si="154"/>
        <v>2.9067714241277224E-3</v>
      </c>
      <c r="AD481" s="33">
        <f t="shared" si="155"/>
        <v>-2.7945776147901417E-4</v>
      </c>
      <c r="AE481" s="33">
        <f t="shared" si="156"/>
        <v>1.2829535797111325E-3</v>
      </c>
      <c r="AF481" s="33">
        <f t="shared" si="157"/>
        <v>-8.1346648201903614E-5</v>
      </c>
      <c r="AG481" s="33">
        <f t="shared" si="158"/>
        <v>-2.6567731796937964E-4</v>
      </c>
      <c r="AH481" s="33">
        <f t="shared" si="159"/>
        <v>1.7004255394457537E-3</v>
      </c>
      <c r="AI481" s="33">
        <f t="shared" si="160"/>
        <v>-2.1811158704704054E-4</v>
      </c>
      <c r="AJ481" s="33">
        <f t="shared" si="161"/>
        <v>2.3012905513498103E-4</v>
      </c>
      <c r="AK481" s="33">
        <f t="shared" si="162"/>
        <v>2.2614686030972743E-5</v>
      </c>
      <c r="AL481" s="33">
        <f t="shared" si="163"/>
        <v>-1.2067871834022716E-4</v>
      </c>
      <c r="AM481" s="33">
        <f t="shared" si="164"/>
        <v>1.1245337816644148E-4</v>
      </c>
      <c r="AN481" s="33">
        <f t="shared" si="165"/>
        <v>5.7208574379833191E-4</v>
      </c>
      <c r="AO481" s="33">
        <f t="shared" si="166"/>
        <v>-1.4612000654649372E-4</v>
      </c>
      <c r="AP481" s="33">
        <f t="shared" si="167"/>
        <v>4.4996753241201706E-5</v>
      </c>
      <c r="AQ481" s="33">
        <f t="shared" si="168"/>
        <v>6.0274535293163116E-3</v>
      </c>
      <c r="AR481" s="33">
        <f t="shared" si="169"/>
        <v>-5.176794715748349E-4</v>
      </c>
      <c r="AS481" s="55">
        <f>$G$2*AS480+(1-$G$2)*W480*W480</f>
        <v>2.0149740622309165E-4</v>
      </c>
      <c r="AT481" s="105"/>
      <c r="AU481" s="7">
        <v>46205</v>
      </c>
      <c r="AV481" s="4">
        <f>CovMatrix!$M$4^2*Y481
+CovMatrix!$M$5^2*AE481
+CovMatrix!$M$6^2*AJ481
+CovMatrix!$M$7^2*AN481
+CovMatrix!$M$8^2*AQ481
+CovMatrix!$M$9^2*AS481
+2*CovMatrix!$M$4*CovMatrix!$M$5*Z481
+2*CovMatrix!$M$4*CovMatrix!$M$6*AA481
+2*CovMatrix!$M$4*CovMatrix!$M$7*AB481
+2*CovMatrix!$M$4*CovMatrix!$M$8*AC481
+2*CovMatrix!$M$4*CovMatrix!$M$9*AD481
+2*CovMatrix!$M$5*CovMatrix!$M$6*AF481
+2*CovMatrix!$M$5*CovMatrix!$M$7*AG481
+2*CovMatrix!$M$5*CovMatrix!$M$8*AH481
+2*CovMatrix!$M$5*CovMatrix!$M$9*AI481
+2*CovMatrix!$M$6*CovMatrix!$M$7*AK481
+2*CovMatrix!$M$6*CovMatrix!$M$8*AL481
+2*CovMatrix!$M$6*CovMatrix!$M$9*AM481
+2*CovMatrix!$M$7*CovMatrix!$M$8*AO481
+2*CovMatrix!$M$7*CovMatrix!$M$9*AP481
+2*CovMatrix!$M$8*CovMatrix!$M$9*AR481</f>
        <v>1.0975221691702812E-3</v>
      </c>
      <c r="AW481" s="17">
        <f t="shared" si="148"/>
        <v>3.3128872138518103E-2</v>
      </c>
      <c r="AX481" s="18">
        <f>Param_VaR!$B$7*EWMA!AW481*returns_pnl[[#This Row],[port_mv]]</f>
        <v>18605.020824462692</v>
      </c>
      <c r="AY481" s="18">
        <f>returns_pnl[[#This Row],[daily_pnl_usd]]</f>
        <v>-9569.9</v>
      </c>
    </row>
    <row r="482" spans="1:51" x14ac:dyDescent="0.35">
      <c r="A482" s="7">
        <f>returns_pnl[[#This Row],[price_date]]</f>
        <v>46209</v>
      </c>
      <c r="B482" s="24">
        <f>returns_pnl[[#This Row],[portfolio_simple_return]]</f>
        <v>2.7222969E-2</v>
      </c>
      <c r="C482" s="4">
        <f t="shared" si="149"/>
        <v>1.3661280606543764E-3</v>
      </c>
      <c r="D482" s="17">
        <f t="shared" si="146"/>
        <v>3.6961169633202576E-2</v>
      </c>
      <c r="E482" s="17">
        <f t="shared" si="147"/>
        <v>0.58674037809315871</v>
      </c>
      <c r="F482" s="25">
        <f>Rolling_Vol!D482</f>
        <v>0.50976319964547101</v>
      </c>
      <c r="Q482" s="7">
        <v>46209</v>
      </c>
      <c r="R482" s="25">
        <v>6.6104051999999996E-2</v>
      </c>
      <c r="S482" s="17">
        <v>3.7314468000000003E-2</v>
      </c>
      <c r="T482" s="17">
        <v>1.1563814E-2</v>
      </c>
      <c r="U482" s="17">
        <v>-1.1409413E-2</v>
      </c>
      <c r="V482" s="17">
        <v>1.6225692E-2</v>
      </c>
      <c r="W482" s="17">
        <v>-1.3475824000000001E-2</v>
      </c>
      <c r="X482" s="32"/>
      <c r="Y482" s="33">
        <f t="shared" si="150"/>
        <v>2.6593998114363389E-3</v>
      </c>
      <c r="Z482" s="33">
        <f t="shared" si="151"/>
        <v>1.1122973265647149E-3</v>
      </c>
      <c r="AA482" s="33">
        <f t="shared" si="152"/>
        <v>-9.7078818138692313E-5</v>
      </c>
      <c r="AB482" s="33">
        <f t="shared" si="153"/>
        <v>-1.4954560639885561E-4</v>
      </c>
      <c r="AC482" s="33">
        <f t="shared" si="154"/>
        <v>2.9839862122884139E-3</v>
      </c>
      <c r="AD482" s="33">
        <f t="shared" si="155"/>
        <v>-3.4320326141820982E-4</v>
      </c>
      <c r="AE482" s="33">
        <f t="shared" si="156"/>
        <v>1.2407381520577467E-3</v>
      </c>
      <c r="AF482" s="33">
        <f t="shared" si="157"/>
        <v>-9.2899823549721195E-5</v>
      </c>
      <c r="AG482" s="33">
        <f t="shared" si="158"/>
        <v>-2.7660316384664366E-4</v>
      </c>
      <c r="AH482" s="33">
        <f t="shared" si="159"/>
        <v>1.7404574688885269E-3</v>
      </c>
      <c r="AI482" s="33">
        <f t="shared" si="160"/>
        <v>-2.5048001756485438E-4</v>
      </c>
      <c r="AJ482" s="33">
        <f t="shared" si="161"/>
        <v>2.2409063359144816E-4</v>
      </c>
      <c r="AK482" s="33">
        <f t="shared" si="162"/>
        <v>3.3959197925602988E-5</v>
      </c>
      <c r="AL482" s="33">
        <f t="shared" si="163"/>
        <v>-1.8059704719779418E-4</v>
      </c>
      <c r="AM482" s="33">
        <f t="shared" si="164"/>
        <v>1.2719552994250381E-4</v>
      </c>
      <c r="AN482" s="33">
        <f t="shared" si="165"/>
        <v>5.585250095609481E-4</v>
      </c>
      <c r="AO482" s="33">
        <f t="shared" si="166"/>
        <v>-2.4714533915315342E-4</v>
      </c>
      <c r="AP482" s="33">
        <f t="shared" si="167"/>
        <v>7.7428037461552108E-5</v>
      </c>
      <c r="AQ482" s="33">
        <f t="shared" si="168"/>
        <v>6.2463381061190195E-3</v>
      </c>
      <c r="AR482" s="33">
        <f t="shared" si="169"/>
        <v>-6.7237554497931299E-4</v>
      </c>
      <c r="AS482" s="55">
        <f>$G$2*AS481+(1-$G$2)*W481*W481</f>
        <v>2.4884548569443804E-4</v>
      </c>
      <c r="AT482" s="105"/>
      <c r="AU482" s="7">
        <v>46209</v>
      </c>
      <c r="AV482" s="4">
        <f>CovMatrix!$M$4^2*Y482
+CovMatrix!$M$5^2*AE482
+CovMatrix!$M$6^2*AJ482
+CovMatrix!$M$7^2*AN482
+CovMatrix!$M$8^2*AQ482
+CovMatrix!$M$9^2*AS482
+2*CovMatrix!$M$4*CovMatrix!$M$5*Z482
+2*CovMatrix!$M$4*CovMatrix!$M$6*AA482
+2*CovMatrix!$M$4*CovMatrix!$M$7*AB482
+2*CovMatrix!$M$4*CovMatrix!$M$8*AC482
+2*CovMatrix!$M$4*CovMatrix!$M$9*AD482
+2*CovMatrix!$M$5*CovMatrix!$M$6*AF482
+2*CovMatrix!$M$5*CovMatrix!$M$7*AG482
+2*CovMatrix!$M$5*CovMatrix!$M$8*AH482
+2*CovMatrix!$M$5*CovMatrix!$M$9*AI482
+2*CovMatrix!$M$6*CovMatrix!$M$7*AK482
+2*CovMatrix!$M$6*CovMatrix!$M$8*AL482
+2*CovMatrix!$M$6*CovMatrix!$M$9*AM482
+2*CovMatrix!$M$7*CovMatrix!$M$8*AO482
+2*CovMatrix!$M$7*CovMatrix!$M$9*AP482
+2*CovMatrix!$M$8*CovMatrix!$M$9*AR482</f>
        <v>1.0926131936388089E-3</v>
      </c>
      <c r="AW482" s="17">
        <f t="shared" si="148"/>
        <v>3.3054700023427967E-2</v>
      </c>
      <c r="AX482" s="18">
        <f>Param_VaR!$B$7*EWMA!AW482*returns_pnl[[#This Row],[port_mv]]</f>
        <v>19068.716046517413</v>
      </c>
      <c r="AY482" s="18">
        <f>returns_pnl[[#This Row],[daily_pnl_usd]]</f>
        <v>6571.8</v>
      </c>
    </row>
    <row r="483" spans="1:51" x14ac:dyDescent="0.35">
      <c r="A483" s="7">
        <f>returns_pnl[[#This Row],[price_date]]</f>
        <v>46210</v>
      </c>
      <c r="B483" s="24">
        <f>returns_pnl[[#This Row],[portfolio_simple_return]]</f>
        <v>-3.9615492000000002E-2</v>
      </c>
      <c r="C483" s="4">
        <f t="shared" si="149"/>
        <v>1.3286257794856114E-3</v>
      </c>
      <c r="D483" s="17">
        <f t="shared" si="146"/>
        <v>3.6450319333108883E-2</v>
      </c>
      <c r="E483" s="17">
        <f t="shared" si="147"/>
        <v>0.57863088098577498</v>
      </c>
      <c r="F483" s="25">
        <f>Rolling_Vol!D483</f>
        <v>0.51864179695507184</v>
      </c>
      <c r="Q483" s="7">
        <v>46210</v>
      </c>
      <c r="R483" s="25">
        <v>-6.5102799000000003E-2</v>
      </c>
      <c r="S483" s="17">
        <v>-8.3444769999999995E-3</v>
      </c>
      <c r="T483" s="17">
        <v>-1.8116450999999999E-2</v>
      </c>
      <c r="U483" s="17">
        <v>2.9581854000000001E-2</v>
      </c>
      <c r="V483" s="17">
        <v>-7.4497533000000005E-2</v>
      </c>
      <c r="W483" s="17">
        <v>-1.4135758999999999E-2</v>
      </c>
      <c r="X483" s="32"/>
      <c r="Y483" s="33">
        <f t="shared" si="150"/>
        <v>2.7620205641992811E-3</v>
      </c>
      <c r="Z483" s="33">
        <f t="shared" si="151"/>
        <v>1.1935577389522922E-3</v>
      </c>
      <c r="AA483" s="33">
        <f t="shared" si="152"/>
        <v>-4.5389191331911051E-5</v>
      </c>
      <c r="AB483" s="33">
        <f t="shared" si="153"/>
        <v>-1.8582537582941287E-4</v>
      </c>
      <c r="AC483" s="33">
        <f t="shared" si="154"/>
        <v>2.869302078813348E-3</v>
      </c>
      <c r="AD483" s="33">
        <f t="shared" si="155"/>
        <v>-3.7605945995944817E-4</v>
      </c>
      <c r="AE483" s="33">
        <f t="shared" si="156"/>
        <v>1.2498360342616634E-3</v>
      </c>
      <c r="AF483" s="33">
        <f t="shared" si="157"/>
        <v>-6.1435980089080772E-5</v>
      </c>
      <c r="AG483" s="33">
        <f t="shared" si="158"/>
        <v>-2.8555114459308213E-4</v>
      </c>
      <c r="AH483" s="33">
        <f t="shared" si="159"/>
        <v>1.6723572046499265E-3</v>
      </c>
      <c r="AI483" s="33">
        <f t="shared" si="160"/>
        <v>-2.6562180871626107E-4</v>
      </c>
      <c r="AJ483" s="33">
        <f t="shared" si="161"/>
        <v>2.1866850322955703E-4</v>
      </c>
      <c r="AK483" s="33">
        <f t="shared" si="162"/>
        <v>2.4005466263195877E-5</v>
      </c>
      <c r="AL483" s="33">
        <f t="shared" si="163"/>
        <v>-1.5850337130736923E-4</v>
      </c>
      <c r="AM483" s="33">
        <f t="shared" si="164"/>
        <v>1.1021388281198941E-4</v>
      </c>
      <c r="AN483" s="33">
        <f t="shared" si="165"/>
        <v>5.3282399128756536E-4</v>
      </c>
      <c r="AO483" s="33">
        <f t="shared" si="166"/>
        <v>-2.4342415607829195E-4</v>
      </c>
      <c r="AP483" s="33">
        <f t="shared" si="167"/>
        <v>8.2007429705737697E-5</v>
      </c>
      <c r="AQ483" s="33">
        <f t="shared" si="168"/>
        <v>5.8873542046046093E-3</v>
      </c>
      <c r="AR483" s="33">
        <f t="shared" si="169"/>
        <v>-6.4515228646076675E-4</v>
      </c>
      <c r="AS483" s="55">
        <f>$G$2*AS482+(1-$G$2)*W482*W482</f>
        <v>2.4481062650151032E-4</v>
      </c>
      <c r="AT483" s="105"/>
      <c r="AU483" s="7">
        <v>46210</v>
      </c>
      <c r="AV483" s="4">
        <f>CovMatrix!$M$4^2*Y483
+CovMatrix!$M$5^2*AE483
+CovMatrix!$M$6^2*AJ483
+CovMatrix!$M$7^2*AN483
+CovMatrix!$M$8^2*AQ483
+CovMatrix!$M$9^2*AS483
+2*CovMatrix!$M$4*CovMatrix!$M$5*Z483
+2*CovMatrix!$M$4*CovMatrix!$M$6*AA483
+2*CovMatrix!$M$4*CovMatrix!$M$7*AB483
+2*CovMatrix!$M$4*CovMatrix!$M$8*AC483
+2*CovMatrix!$M$4*CovMatrix!$M$9*AD483
+2*CovMatrix!$M$5*CovMatrix!$M$6*AF483
+2*CovMatrix!$M$5*CovMatrix!$M$7*AG483
+2*CovMatrix!$M$5*CovMatrix!$M$8*AH483
+2*CovMatrix!$M$5*CovMatrix!$M$9*AI483
+2*CovMatrix!$M$6*CovMatrix!$M$7*AK483
+2*CovMatrix!$M$6*CovMatrix!$M$8*AL483
+2*CovMatrix!$M$6*CovMatrix!$M$9*AM483
+2*CovMatrix!$M$7*CovMatrix!$M$8*AO483
+2*CovMatrix!$M$7*CovMatrix!$M$9*AP483
+2*CovMatrix!$M$8*CovMatrix!$M$9*AR483</f>
        <v>1.0723025408520632E-3</v>
      </c>
      <c r="AW483" s="17">
        <f t="shared" si="148"/>
        <v>3.2746030917533551E-2</v>
      </c>
      <c r="AX483" s="18">
        <f>Param_VaR!$B$7*EWMA!AW483*returns_pnl[[#This Row],[port_mv]]</f>
        <v>18142.287494902801</v>
      </c>
      <c r="AY483" s="18">
        <f>returns_pnl[[#This Row],[daily_pnl_usd]]</f>
        <v>-9823.7800000000007</v>
      </c>
    </row>
    <row r="484" spans="1:51" x14ac:dyDescent="0.35">
      <c r="A484" s="7">
        <f>returns_pnl[[#This Row],[price_date]]</f>
        <v>46211</v>
      </c>
      <c r="B484" s="24">
        <f>returns_pnl[[#This Row],[portfolio_simple_return]]</f>
        <v>3.7023450000000001E-3</v>
      </c>
      <c r="C484" s="4">
        <f t="shared" si="149"/>
        <v>1.3430714651005986E-3</v>
      </c>
      <c r="D484" s="17">
        <f t="shared" si="146"/>
        <v>3.6647939438672381E-2</v>
      </c>
      <c r="E484" s="17">
        <f t="shared" si="147"/>
        <v>0.58176800290609898</v>
      </c>
      <c r="F484" s="25">
        <f>Rolling_Vol!D484</f>
        <v>0.5170133367979407</v>
      </c>
      <c r="Q484" s="7">
        <v>46211</v>
      </c>
      <c r="R484" s="25">
        <v>2.5188430000000002E-3</v>
      </c>
      <c r="S484" s="17">
        <v>4.8303576000000001E-2</v>
      </c>
      <c r="T484" s="17">
        <v>-3.7730991999999998E-2</v>
      </c>
      <c r="U484" s="17">
        <v>-1.5968468E-2</v>
      </c>
      <c r="V484" s="17">
        <v>4.3779800000000001E-3</v>
      </c>
      <c r="W484" s="17">
        <v>-1.3259511999999999E-2</v>
      </c>
      <c r="X484" s="32"/>
      <c r="Y484" s="33">
        <f t="shared" si="150"/>
        <v>2.8506017966053883E-3</v>
      </c>
      <c r="Z484" s="33">
        <f t="shared" si="151"/>
        <v>1.1545392031486221E-3</v>
      </c>
      <c r="AA484" s="33">
        <f t="shared" si="152"/>
        <v>2.8100060230784619E-5</v>
      </c>
      <c r="AB484" s="33">
        <f t="shared" si="153"/>
        <v>-2.9022754298020897E-4</v>
      </c>
      <c r="AC484" s="33">
        <f t="shared" si="154"/>
        <v>2.9881438290982392E-3</v>
      </c>
      <c r="AD484" s="33">
        <f t="shared" si="155"/>
        <v>-2.9827924374851479E-4</v>
      </c>
      <c r="AE484" s="33">
        <f t="shared" si="156"/>
        <v>1.1790236899901754E-3</v>
      </c>
      <c r="AF484" s="33">
        <f t="shared" si="157"/>
        <v>-4.8679482762268298E-5</v>
      </c>
      <c r="AG484" s="33">
        <f t="shared" si="158"/>
        <v>-2.8322878193671867E-4</v>
      </c>
      <c r="AH484" s="33">
        <f t="shared" si="159"/>
        <v>1.6093143494114452E-3</v>
      </c>
      <c r="AI484" s="33">
        <f t="shared" si="160"/>
        <v>-2.4260716924210283E-4</v>
      </c>
      <c r="AJ484" s="33">
        <f t="shared" si="161"/>
        <v>2.2524074084590766E-4</v>
      </c>
      <c r="AK484" s="33">
        <f t="shared" si="162"/>
        <v>-9.5899542214051447E-6</v>
      </c>
      <c r="AL484" s="33">
        <f t="shared" si="163"/>
        <v>-6.801531465600403E-5</v>
      </c>
      <c r="AM484" s="33">
        <f t="shared" si="164"/>
        <v>1.1896643695954859E-4</v>
      </c>
      <c r="AN484" s="33">
        <f t="shared" si="165"/>
        <v>5.5335971697495045E-4</v>
      </c>
      <c r="AO484" s="33">
        <f t="shared" si="166"/>
        <v>-3.6104521538756547E-4</v>
      </c>
      <c r="AP484" s="33">
        <f t="shared" si="167"/>
        <v>5.1997266388362246E-5</v>
      </c>
      <c r="AQ484" s="33">
        <f t="shared" si="168"/>
        <v>5.8671058977134982E-3</v>
      </c>
      <c r="AR484" s="33">
        <f t="shared" si="169"/>
        <v>-5.4325839891816784E-4</v>
      </c>
      <c r="AS484" s="55">
        <f>$G$2*AS483+(1-$G$2)*W483*W483</f>
        <v>2.4211116986178456E-4</v>
      </c>
      <c r="AT484" s="105"/>
      <c r="AU484" s="7">
        <v>46211</v>
      </c>
      <c r="AV484" s="4">
        <f>CovMatrix!$M$4^2*Y484
+CovMatrix!$M$5^2*AE484
+CovMatrix!$M$6^2*AJ484
+CovMatrix!$M$7^2*AN484
+CovMatrix!$M$8^2*AQ484
+CovMatrix!$M$9^2*AS484
+2*CovMatrix!$M$4*CovMatrix!$M$5*Z484
+2*CovMatrix!$M$4*CovMatrix!$M$6*AA484
+2*CovMatrix!$M$4*CovMatrix!$M$7*AB484
+2*CovMatrix!$M$4*CovMatrix!$M$8*AC484
+2*CovMatrix!$M$4*CovMatrix!$M$9*AD484
+2*CovMatrix!$M$5*CovMatrix!$M$6*AF484
+2*CovMatrix!$M$5*CovMatrix!$M$7*AG484
+2*CovMatrix!$M$5*CovMatrix!$M$8*AH484
+2*CovMatrix!$M$5*CovMatrix!$M$9*AI484
+2*CovMatrix!$M$6*CovMatrix!$M$7*AK484
+2*CovMatrix!$M$6*CovMatrix!$M$8*AL484
+2*CovMatrix!$M$6*CovMatrix!$M$9*AM484
+2*CovMatrix!$M$7*CovMatrix!$M$8*AO484
+2*CovMatrix!$M$7*CovMatrix!$M$9*AP484
+2*CovMatrix!$M$8*CovMatrix!$M$9*AR484</f>
        <v>1.0861460912085698E-3</v>
      </c>
      <c r="AW484" s="17">
        <f t="shared" si="148"/>
        <v>3.2956730590405506E-2</v>
      </c>
      <c r="AX484" s="18">
        <f>Param_VaR!$B$7*EWMA!AW484*returns_pnl[[#This Row],[port_mv]]</f>
        <v>18326.622659095079</v>
      </c>
      <c r="AY484" s="18">
        <f>returns_pnl[[#This Row],[daily_pnl_usd]]</f>
        <v>881.73</v>
      </c>
    </row>
    <row r="485" spans="1:51" x14ac:dyDescent="0.35">
      <c r="A485" s="7">
        <f>returns_pnl[[#This Row],[price_date]]</f>
        <v>46212</v>
      </c>
      <c r="B485" s="24">
        <f>returns_pnl[[#This Row],[portfolio_simple_return]]</f>
        <v>3.7254108000000001E-2</v>
      </c>
      <c r="C485" s="4">
        <f t="shared" si="149"/>
        <v>1.2633096187045043E-3</v>
      </c>
      <c r="D485" s="17">
        <f t="shared" si="146"/>
        <v>3.554306709760012E-2</v>
      </c>
      <c r="E485" s="17">
        <f t="shared" si="147"/>
        <v>0.56422869823639343</v>
      </c>
      <c r="F485" s="25">
        <f>Rolling_Vol!D485</f>
        <v>0.52045581979633104</v>
      </c>
      <c r="Q485" s="7">
        <v>46212</v>
      </c>
      <c r="R485" s="25">
        <v>5.6647533E-2</v>
      </c>
      <c r="S485" s="17">
        <v>3.1953484999999997E-2</v>
      </c>
      <c r="T485" s="17">
        <v>3.0708404000000002E-2</v>
      </c>
      <c r="U485" s="17">
        <v>9.2118099999999997E-4</v>
      </c>
      <c r="V485" s="17">
        <v>4.9889949000000003E-2</v>
      </c>
      <c r="W485" s="17">
        <v>1.9278909999999999E-3</v>
      </c>
      <c r="X485" s="32"/>
      <c r="Y485" s="33">
        <f t="shared" si="150"/>
        <v>2.6799463630125839E-3</v>
      </c>
      <c r="Z485" s="33">
        <f t="shared" si="151"/>
        <v>1.0925669984166587E-3</v>
      </c>
      <c r="AA485" s="33">
        <f t="shared" si="152"/>
        <v>2.0711749912002174E-5</v>
      </c>
      <c r="AB485" s="33">
        <f t="shared" si="153"/>
        <v>-2.7522721423194784E-4</v>
      </c>
      <c r="AC485" s="33">
        <f t="shared" si="154"/>
        <v>2.8095168460089731E-3</v>
      </c>
      <c r="AD485" s="33">
        <f t="shared" si="155"/>
        <v>-2.8238640686268084E-4</v>
      </c>
      <c r="AE485" s="33">
        <f t="shared" si="156"/>
        <v>1.2482763958540314E-3</v>
      </c>
      <c r="AF485" s="33">
        <f t="shared" si="157"/>
        <v>-1.5511122417417579E-4</v>
      </c>
      <c r="AG485" s="33">
        <f t="shared" si="158"/>
        <v>-3.1251510147900963E-4</v>
      </c>
      <c r="AH485" s="33">
        <f t="shared" si="159"/>
        <v>1.5254438138261473E-3</v>
      </c>
      <c r="AI485" s="33">
        <f t="shared" si="160"/>
        <v>-2.6647964982447138E-4</v>
      </c>
      <c r="AJ485" s="33">
        <f t="shared" si="161"/>
        <v>2.9714396183339709E-4</v>
      </c>
      <c r="AK485" s="33">
        <f t="shared" si="162"/>
        <v>2.7135811333494553E-5</v>
      </c>
      <c r="AL485" s="33">
        <f t="shared" si="163"/>
        <v>-7.3845527478013398E-5</v>
      </c>
      <c r="AM485" s="33">
        <f t="shared" si="164"/>
        <v>1.4184612321372993E-4</v>
      </c>
      <c r="AN485" s="33">
        <f t="shared" si="165"/>
        <v>5.3545765217247491E-4</v>
      </c>
      <c r="AO485" s="33">
        <f t="shared" si="166"/>
        <v>-3.4357708047638995E-4</v>
      </c>
      <c r="AP485" s="33">
        <f t="shared" si="167"/>
        <v>6.1581475989117484E-5</v>
      </c>
      <c r="AQ485" s="33">
        <f t="shared" si="168"/>
        <v>5.5162295463835123E-3</v>
      </c>
      <c r="AR485" s="33">
        <f t="shared" si="169"/>
        <v>-5.1414588768382329E-4</v>
      </c>
      <c r="AS485" s="55">
        <f>$G$2*AS484+(1-$G$2)*W484*W484</f>
        <v>2.3813337917876612E-4</v>
      </c>
      <c r="AT485" s="105"/>
      <c r="AU485" s="7">
        <v>46212</v>
      </c>
      <c r="AV485" s="4">
        <f>CovMatrix!$M$4^2*Y485
+CovMatrix!$M$5^2*AE485
+CovMatrix!$M$6^2*AJ485
+CovMatrix!$M$7^2*AN485
+CovMatrix!$M$8^2*AQ485
+CovMatrix!$M$9^2*AS485
+2*CovMatrix!$M$4*CovMatrix!$M$5*Z485
+2*CovMatrix!$M$4*CovMatrix!$M$6*AA485
+2*CovMatrix!$M$4*CovMatrix!$M$7*AB485
+2*CovMatrix!$M$4*CovMatrix!$M$8*AC485
+2*CovMatrix!$M$4*CovMatrix!$M$9*AD485
+2*CovMatrix!$M$5*CovMatrix!$M$6*AF485
+2*CovMatrix!$M$5*CovMatrix!$M$7*AG485
+2*CovMatrix!$M$5*CovMatrix!$M$8*AH485
+2*CovMatrix!$M$5*CovMatrix!$M$9*AI485
+2*CovMatrix!$M$6*CovMatrix!$M$7*AK485
+2*CovMatrix!$M$6*CovMatrix!$M$8*AL485
+2*CovMatrix!$M$6*CovMatrix!$M$9*AM485
+2*CovMatrix!$M$7*CovMatrix!$M$8*AO485
+2*CovMatrix!$M$7*CovMatrix!$M$9*AP485
+2*CovMatrix!$M$8*CovMatrix!$M$9*AR485</f>
        <v>1.0221218935065714E-3</v>
      </c>
      <c r="AW485" s="17">
        <f t="shared" si="148"/>
        <v>3.1970641118166075E-2</v>
      </c>
      <c r="AX485" s="18">
        <f>Param_VaR!$B$7*EWMA!AW485*returns_pnl[[#This Row],[port_mv]]</f>
        <v>18440.590549306235</v>
      </c>
      <c r="AY485" s="18">
        <f>returns_pnl[[#This Row],[daily_pnl_usd]]</f>
        <v>8905.08</v>
      </c>
    </row>
    <row r="486" spans="1:51" x14ac:dyDescent="0.35">
      <c r="A486" s="7">
        <f>returns_pnl[[#This Row],[price_date]]</f>
        <v>46213</v>
      </c>
      <c r="B486" s="24">
        <f>returns_pnl[[#This Row],[portfolio_simple_return]]</f>
        <v>-3.8360289999999999E-3</v>
      </c>
      <c r="C486" s="4">
        <f t="shared" si="149"/>
        <v>1.2707831553547739E-3</v>
      </c>
      <c r="D486" s="17">
        <f t="shared" si="146"/>
        <v>3.5648045603577962E-2</v>
      </c>
      <c r="E486" s="17">
        <f t="shared" si="147"/>
        <v>0.56589518035534025</v>
      </c>
      <c r="F486" s="25">
        <f>Rolling_Vol!D486</f>
        <v>0.52081808447028044</v>
      </c>
      <c r="Q486" s="7">
        <v>46213</v>
      </c>
      <c r="R486" s="25">
        <v>2.0430934000000001E-2</v>
      </c>
      <c r="S486" s="17">
        <v>-2.8421129999999998E-3</v>
      </c>
      <c r="T486" s="17">
        <v>1.1132903E-2</v>
      </c>
      <c r="U486" s="17">
        <v>-2.3312379000000001E-2</v>
      </c>
      <c r="V486" s="17">
        <v>-3.0665516E-2</v>
      </c>
      <c r="W486" s="17">
        <v>2.211373E-3</v>
      </c>
      <c r="X486" s="32"/>
      <c r="Y486" s="33">
        <f t="shared" si="150"/>
        <v>2.7116861609309943E-3</v>
      </c>
      <c r="Z486" s="33">
        <f t="shared" si="151"/>
        <v>1.1356181442718095E-3</v>
      </c>
      <c r="AA486" s="33">
        <f t="shared" si="152"/>
        <v>1.2384236465532206E-4</v>
      </c>
      <c r="AB486" s="33">
        <f t="shared" si="153"/>
        <v>-2.5558262351224256E-4</v>
      </c>
      <c r="AC486" s="33">
        <f t="shared" si="154"/>
        <v>2.810514387189184E-3</v>
      </c>
      <c r="AD486" s="33">
        <f t="shared" si="155"/>
        <v>-2.5889060630834577E-4</v>
      </c>
      <c r="AE486" s="33">
        <f t="shared" si="156"/>
        <v>1.2346413243215031E-3</v>
      </c>
      <c r="AF486" s="33">
        <f t="shared" si="157"/>
        <v>-8.6930119128448774E-5</v>
      </c>
      <c r="AG486" s="33">
        <f t="shared" si="158"/>
        <v>-2.9199809879432192E-4</v>
      </c>
      <c r="AH486" s="33">
        <f t="shared" si="159"/>
        <v>1.5295666492179145E-3</v>
      </c>
      <c r="AI486" s="33">
        <f t="shared" si="160"/>
        <v>-2.46794700665995E-4</v>
      </c>
      <c r="AJ486" s="33">
        <f t="shared" si="161"/>
        <v>3.3589568869702628E-4</v>
      </c>
      <c r="AK486" s="33">
        <f t="shared" si="162"/>
        <v>2.7204942551792318E-5</v>
      </c>
      <c r="AL486" s="33">
        <f t="shared" si="163"/>
        <v>2.2507646736551255E-5</v>
      </c>
      <c r="AM486" s="33">
        <f t="shared" si="164"/>
        <v>1.3688750316266396E-4</v>
      </c>
      <c r="AN486" s="33">
        <f t="shared" si="165"/>
        <v>5.0338110750821209E-4</v>
      </c>
      <c r="AO486" s="33">
        <f t="shared" si="166"/>
        <v>-3.2020499526122037E-4</v>
      </c>
      <c r="AP486" s="33">
        <f t="shared" si="167"/>
        <v>5.799314362332669E-5</v>
      </c>
      <c r="AQ486" s="33">
        <f t="shared" si="168"/>
        <v>5.334596194273857E-3</v>
      </c>
      <c r="AR486" s="33">
        <f t="shared" si="169"/>
        <v>-4.7752619140274032E-4</v>
      </c>
      <c r="AS486" s="55">
        <f>$G$2*AS485+(1-$G$2)*W485*W485</f>
        <v>2.2406838225051302E-4</v>
      </c>
      <c r="AT486" s="105"/>
      <c r="AU486" s="7">
        <v>46213</v>
      </c>
      <c r="AV486" s="4">
        <f>CovMatrix!$M$4^2*Y486
+CovMatrix!$M$5^2*AE486
+CovMatrix!$M$6^2*AJ486
+CovMatrix!$M$7^2*AN486
+CovMatrix!$M$8^2*AQ486
+CovMatrix!$M$9^2*AS486
+2*CovMatrix!$M$4*CovMatrix!$M$5*Z486
+2*CovMatrix!$M$4*CovMatrix!$M$6*AA486
+2*CovMatrix!$M$4*CovMatrix!$M$7*AB486
+2*CovMatrix!$M$4*CovMatrix!$M$8*AC486
+2*CovMatrix!$M$4*CovMatrix!$M$9*AD486
+2*CovMatrix!$M$5*CovMatrix!$M$6*AF486
+2*CovMatrix!$M$5*CovMatrix!$M$7*AG486
+2*CovMatrix!$M$5*CovMatrix!$M$8*AH486
+2*CovMatrix!$M$5*CovMatrix!$M$9*AI486
+2*CovMatrix!$M$6*CovMatrix!$M$7*AK486
+2*CovMatrix!$M$6*CovMatrix!$M$8*AL486
+2*CovMatrix!$M$6*CovMatrix!$M$9*AM486
+2*CovMatrix!$M$7*CovMatrix!$M$8*AO486
+2*CovMatrix!$M$7*CovMatrix!$M$9*AP486
+2*CovMatrix!$M$8*CovMatrix!$M$9*AR486</f>
        <v>1.0392836894738643E-3</v>
      </c>
      <c r="AW486" s="17">
        <f t="shared" si="148"/>
        <v>3.2237923156956998E-2</v>
      </c>
      <c r="AX486" s="18">
        <f>Param_VaR!$B$7*EWMA!AW486*returns_pnl[[#This Row],[port_mv]]</f>
        <v>18523.428161140535</v>
      </c>
      <c r="AY486" s="18">
        <f>returns_pnl[[#This Row],[daily_pnl_usd]]</f>
        <v>-951.11</v>
      </c>
    </row>
    <row r="487" spans="1:51" x14ac:dyDescent="0.35">
      <c r="A487" s="7">
        <f>returns_pnl[[#This Row],[price_date]]</f>
        <v>46216</v>
      </c>
      <c r="B487" s="24">
        <f>returns_pnl[[#This Row],[portfolio_simple_return]]</f>
        <v>-3.6070221999999999E-2</v>
      </c>
      <c r="C487" s="4">
        <f t="shared" si="149"/>
        <v>1.1954190731428178E-3</v>
      </c>
      <c r="D487" s="17">
        <f t="shared" si="146"/>
        <v>3.4574832944539557E-2</v>
      </c>
      <c r="E487" s="17">
        <f t="shared" si="147"/>
        <v>0.54885845755712848</v>
      </c>
      <c r="F487" s="25">
        <f>Rolling_Vol!D487</f>
        <v>0.52786176017106878</v>
      </c>
      <c r="Q487" s="7">
        <v>46216</v>
      </c>
      <c r="R487" s="25">
        <v>-4.2122999000000001E-2</v>
      </c>
      <c r="S487" s="17">
        <v>-3.9802984999999999E-2</v>
      </c>
      <c r="T487" s="17">
        <v>1.0981802000000001E-2</v>
      </c>
      <c r="U487" s="17">
        <v>-5.6453919999999999E-3</v>
      </c>
      <c r="V487" s="17">
        <v>-7.7520037E-2</v>
      </c>
      <c r="W487" s="17">
        <v>2.5159755999999998E-2</v>
      </c>
      <c r="X487" s="32"/>
      <c r="Y487" s="33">
        <f t="shared" si="150"/>
        <v>2.5740303751218756E-3</v>
      </c>
      <c r="Z487" s="33">
        <f t="shared" si="151"/>
        <v>1.0639970342280884E-3</v>
      </c>
      <c r="AA487" s="33">
        <f t="shared" si="152"/>
        <v>1.3005915916128688E-4</v>
      </c>
      <c r="AB487" s="33">
        <f t="shared" si="153"/>
        <v>-2.6882528670542718E-4</v>
      </c>
      <c r="AC487" s="33">
        <f t="shared" si="154"/>
        <v>2.6042920159495158E-3</v>
      </c>
      <c r="AD487" s="33">
        <f t="shared" si="155"/>
        <v>-2.4064634498110207E-4</v>
      </c>
      <c r="AE487" s="33">
        <f t="shared" si="156"/>
        <v>1.1610475012404991E-3</v>
      </c>
      <c r="AF487" s="33">
        <f t="shared" si="157"/>
        <v>-8.3612770081384184E-5</v>
      </c>
      <c r="AG487" s="33">
        <f t="shared" si="158"/>
        <v>-2.7050282794165295E-4</v>
      </c>
      <c r="AH487" s="33">
        <f t="shared" si="159"/>
        <v>1.443021941965358E-3</v>
      </c>
      <c r="AI487" s="33">
        <f t="shared" si="160"/>
        <v>-2.3236411694310425E-4</v>
      </c>
      <c r="AJ487" s="33">
        <f t="shared" si="161"/>
        <v>3.231784391276492E-4</v>
      </c>
      <c r="AK487" s="33">
        <f t="shared" si="162"/>
        <v>1.0000578752310544E-5</v>
      </c>
      <c r="AL487" s="33">
        <f t="shared" si="163"/>
        <v>6.7341502798128319E-7</v>
      </c>
      <c r="AM487" s="33">
        <f t="shared" si="164"/>
        <v>1.3015139303925325E-4</v>
      </c>
      <c r="AN487" s="33">
        <f t="shared" si="165"/>
        <v>5.0578626193609785E-4</v>
      </c>
      <c r="AO487" s="33">
        <f t="shared" si="166"/>
        <v>-2.5809952767219324E-4</v>
      </c>
      <c r="AP487" s="33">
        <f t="shared" si="167"/>
        <v>5.1420413076745063E-5</v>
      </c>
      <c r="AQ487" s="33">
        <f t="shared" si="168"/>
        <v>5.0709428549102009E-3</v>
      </c>
      <c r="AR487" s="33">
        <f t="shared" si="169"/>
        <v>-4.5294339356538398E-4</v>
      </c>
      <c r="AS487" s="55">
        <f>$G$2*AS486+(1-$G$2)*W486*W486</f>
        <v>2.1091768954818995E-4</v>
      </c>
      <c r="AT487" s="105"/>
      <c r="AU487" s="7">
        <v>46216</v>
      </c>
      <c r="AV487" s="4">
        <f>CovMatrix!$M$4^2*Y487
+CovMatrix!$M$5^2*AE487
+CovMatrix!$M$6^2*AJ487
+CovMatrix!$M$7^2*AN487
+CovMatrix!$M$8^2*AQ487
+CovMatrix!$M$9^2*AS487
+2*CovMatrix!$M$4*CovMatrix!$M$5*Z487
+2*CovMatrix!$M$4*CovMatrix!$M$6*AA487
+2*CovMatrix!$M$4*CovMatrix!$M$7*AB487
+2*CovMatrix!$M$4*CovMatrix!$M$8*AC487
+2*CovMatrix!$M$4*CovMatrix!$M$9*AD487
+2*CovMatrix!$M$5*CovMatrix!$M$6*AF487
+2*CovMatrix!$M$5*CovMatrix!$M$7*AG487
+2*CovMatrix!$M$5*CovMatrix!$M$8*AH487
+2*CovMatrix!$M$5*CovMatrix!$M$9*AI487
+2*CovMatrix!$M$6*CovMatrix!$M$7*AK487
+2*CovMatrix!$M$6*CovMatrix!$M$8*AL487
+2*CovMatrix!$M$6*CovMatrix!$M$9*AM487
+2*CovMatrix!$M$7*CovMatrix!$M$8*AO487
+2*CovMatrix!$M$7*CovMatrix!$M$9*AP487
+2*CovMatrix!$M$8*CovMatrix!$M$9*AR487</f>
        <v>9.7744311634292416E-4</v>
      </c>
      <c r="AW487" s="17">
        <f t="shared" si="148"/>
        <v>3.1264086686530988E-2</v>
      </c>
      <c r="AX487" s="18">
        <f>Param_VaR!$B$7*EWMA!AW487*returns_pnl[[#This Row],[port_mv]]</f>
        <v>17315.915286858934</v>
      </c>
      <c r="AY487" s="18">
        <f>returns_pnl[[#This Row],[daily_pnl_usd]]</f>
        <v>-8908.99</v>
      </c>
    </row>
    <row r="488" spans="1:51" x14ac:dyDescent="0.35">
      <c r="A488" s="7">
        <f>returns_pnl[[#This Row],[price_date]]</f>
        <v>46217</v>
      </c>
      <c r="B488" s="24">
        <f>returns_pnl[[#This Row],[portfolio_simple_return]]</f>
        <v>1.2373426999999999E-2</v>
      </c>
      <c r="C488" s="4">
        <f t="shared" si="149"/>
        <v>1.2017575836620058E-3</v>
      </c>
      <c r="D488" s="17">
        <f t="shared" si="146"/>
        <v>3.4666375404157929E-2</v>
      </c>
      <c r="E488" s="17">
        <f t="shared" si="147"/>
        <v>0.55031164905244867</v>
      </c>
      <c r="F488" s="25">
        <f>Rolling_Vol!D488</f>
        <v>0.52786839426935328</v>
      </c>
      <c r="Q488" s="7">
        <v>46217</v>
      </c>
      <c r="R488" s="25">
        <v>2.5711558999999998E-2</v>
      </c>
      <c r="S488" s="17">
        <v>1.3175368E-2</v>
      </c>
      <c r="T488" s="17">
        <v>1.777502E-3</v>
      </c>
      <c r="U488" s="17">
        <v>-2.4816603999999999E-2</v>
      </c>
      <c r="V488" s="17">
        <v>2.2571599000000001E-2</v>
      </c>
      <c r="W488" s="17">
        <v>-4.8357790000000001E-3</v>
      </c>
      <c r="X488" s="32"/>
      <c r="Y488" s="33">
        <f t="shared" si="150"/>
        <v>2.5260493752998032E-3</v>
      </c>
      <c r="Z488" s="33">
        <f t="shared" si="151"/>
        <v>1.1007544780155241E-3</v>
      </c>
      <c r="AA488" s="33">
        <f t="shared" si="152"/>
        <v>9.4500423531757754E-5</v>
      </c>
      <c r="AB488" s="33">
        <f t="shared" si="153"/>
        <v>-2.3842771900886505E-4</v>
      </c>
      <c r="AC488" s="33">
        <f t="shared" si="154"/>
        <v>2.6439570814544028E-3</v>
      </c>
      <c r="AD488" s="33">
        <f t="shared" si="155"/>
        <v>-2.8979582689193061E-4</v>
      </c>
      <c r="AE488" s="33">
        <f t="shared" si="156"/>
        <v>1.1864413080606828E-3</v>
      </c>
      <c r="AF488" s="33">
        <f t="shared" si="157"/>
        <v>-1.0482251389323936E-4</v>
      </c>
      <c r="AG488" s="33">
        <f t="shared" si="158"/>
        <v>-2.4079045107944653E-4</v>
      </c>
      <c r="AH488" s="33">
        <f t="shared" si="159"/>
        <v>1.5415723576420633E-3</v>
      </c>
      <c r="AI488" s="33">
        <f t="shared" si="160"/>
        <v>-2.7850827336681764E-4</v>
      </c>
      <c r="AJ488" s="33">
        <f t="shared" si="161"/>
        <v>3.1102373129002247E-4</v>
      </c>
      <c r="AK488" s="33">
        <f t="shared" si="162"/>
        <v>5.6807493977888664E-6</v>
      </c>
      <c r="AL488" s="33">
        <f t="shared" si="163"/>
        <v>-5.0445571715698088E-5</v>
      </c>
      <c r="AM488" s="33">
        <f t="shared" si="164"/>
        <v>1.3892027698251679E-4</v>
      </c>
      <c r="AN488" s="33">
        <f t="shared" si="165"/>
        <v>4.773513132699518E-4</v>
      </c>
      <c r="AO488" s="33">
        <f t="shared" si="166"/>
        <v>-2.1635569620869136E-4</v>
      </c>
      <c r="AP488" s="33">
        <f t="shared" si="167"/>
        <v>3.9812987177479224E-5</v>
      </c>
      <c r="AQ488" s="33">
        <f t="shared" si="168"/>
        <v>5.1272476518044712E-3</v>
      </c>
      <c r="AR488" s="33">
        <f t="shared" si="169"/>
        <v>-5.4278990291331932E-4</v>
      </c>
      <c r="AS488" s="55">
        <f>$G$2*AS487+(1-$G$2)*W487*W487</f>
        <v>2.3624342749407074E-4</v>
      </c>
      <c r="AT488" s="105"/>
      <c r="AU488" s="7">
        <v>46217</v>
      </c>
      <c r="AV488" s="4">
        <f>CovMatrix!$M$4^2*Y488
+CovMatrix!$M$5^2*AE488
+CovMatrix!$M$6^2*AJ488
+CovMatrix!$M$7^2*AN488
+CovMatrix!$M$8^2*AQ488
+CovMatrix!$M$9^2*AS488
+2*CovMatrix!$M$4*CovMatrix!$M$5*Z488
+2*CovMatrix!$M$4*CovMatrix!$M$6*AA488
+2*CovMatrix!$M$4*CovMatrix!$M$7*AB488
+2*CovMatrix!$M$4*CovMatrix!$M$8*AC488
+2*CovMatrix!$M$4*CovMatrix!$M$9*AD488
+2*CovMatrix!$M$5*CovMatrix!$M$6*AF488
+2*CovMatrix!$M$5*CovMatrix!$M$7*AG488
+2*CovMatrix!$M$5*CovMatrix!$M$8*AH488
+2*CovMatrix!$M$5*CovMatrix!$M$9*AI488
+2*CovMatrix!$M$6*CovMatrix!$M$7*AK488
+2*CovMatrix!$M$6*CovMatrix!$M$8*AL488
+2*CovMatrix!$M$6*CovMatrix!$M$9*AM488
+2*CovMatrix!$M$7*CovMatrix!$M$8*AO488
+2*CovMatrix!$M$7*CovMatrix!$M$9*AP488
+2*CovMatrix!$M$8*CovMatrix!$M$9*AR488</f>
        <v>9.8575369689450285E-4</v>
      </c>
      <c r="AW488" s="17">
        <f t="shared" si="148"/>
        <v>3.1396714746840998E-2</v>
      </c>
      <c r="AX488" s="18">
        <f>Param_VaR!$B$7*EWMA!AW488*returns_pnl[[#This Row],[port_mv]]</f>
        <v>17604.538748726758</v>
      </c>
      <c r="AY488" s="18">
        <f>returns_pnl[[#This Row],[daily_pnl_usd]]</f>
        <v>2945.88</v>
      </c>
    </row>
    <row r="489" spans="1:51" x14ac:dyDescent="0.35">
      <c r="A489" s="7">
        <f>returns_pnl[[#This Row],[price_date]]</f>
        <v>46218</v>
      </c>
      <c r="B489" s="24">
        <f>returns_pnl[[#This Row],[portfolio_simple_return]]</f>
        <v>-2.4176664E-2</v>
      </c>
      <c r="C489" s="4">
        <f t="shared" si="149"/>
        <v>1.1388382303857451E-3</v>
      </c>
      <c r="D489" s="17">
        <f t="shared" si="146"/>
        <v>3.3746677323638029E-2</v>
      </c>
      <c r="E489" s="17">
        <f t="shared" si="147"/>
        <v>0.53571189463853408</v>
      </c>
      <c r="F489" s="25">
        <f>Rolling_Vol!D489</f>
        <v>0.53052968967098602</v>
      </c>
      <c r="Q489" s="7">
        <v>46218</v>
      </c>
      <c r="R489" s="25">
        <v>-3.4645066000000002E-2</v>
      </c>
      <c r="S489" s="17">
        <v>1.3286731E-2</v>
      </c>
      <c r="T489" s="17">
        <v>9.5195179999999994E-3</v>
      </c>
      <c r="U489" s="17">
        <v>3.5486839999999999E-3</v>
      </c>
      <c r="V489" s="17">
        <v>-7.2738715999999995E-2</v>
      </c>
      <c r="W489" s="17">
        <v>-2.4717710000000002E-3</v>
      </c>
      <c r="X489" s="32"/>
      <c r="Y489" s="33">
        <f t="shared" si="150"/>
        <v>2.4141514687544435E-3</v>
      </c>
      <c r="Z489" s="33">
        <f t="shared" si="151"/>
        <v>1.0550347644353154E-3</v>
      </c>
      <c r="AA489" s="33">
        <f t="shared" si="152"/>
        <v>9.1572538972589375E-5</v>
      </c>
      <c r="AB489" s="33">
        <f t="shared" si="153"/>
        <v>-2.624064705438713E-4</v>
      </c>
      <c r="AC489" s="33">
        <f t="shared" si="154"/>
        <v>2.520140716531909E-3</v>
      </c>
      <c r="AD489" s="33">
        <f t="shared" si="155"/>
        <v>-2.7986820230258241E-4</v>
      </c>
      <c r="AE489" s="33">
        <f t="shared" si="156"/>
        <v>1.1256702488931672E-3</v>
      </c>
      <c r="AF489" s="33">
        <f t="shared" si="157"/>
        <v>-9.7128008481400839E-5</v>
      </c>
      <c r="AG489" s="33">
        <f t="shared" si="158"/>
        <v>-2.4596109742729605E-4</v>
      </c>
      <c r="AH489" s="33">
        <f t="shared" si="159"/>
        <v>1.4669213635739454E-3</v>
      </c>
      <c r="AI489" s="33">
        <f t="shared" si="160"/>
        <v>-2.6562056703830888E-4</v>
      </c>
      <c r="AJ489" s="33">
        <f t="shared" si="161"/>
        <v>2.9255187821422134E-4</v>
      </c>
      <c r="AK489" s="33">
        <f t="shared" si="162"/>
        <v>2.693210639329052E-6</v>
      </c>
      <c r="AL489" s="33">
        <f t="shared" si="163"/>
        <v>-4.5011573670814323E-5</v>
      </c>
      <c r="AM489" s="33">
        <f t="shared" si="164"/>
        <v>1.3006932395292229E-4</v>
      </c>
      <c r="AN489" s="33">
        <f t="shared" si="165"/>
        <v>4.8566206451932363E-4</v>
      </c>
      <c r="AO489" s="33">
        <f t="shared" si="166"/>
        <v>-2.3698338047795767E-4</v>
      </c>
      <c r="AP489" s="33">
        <f t="shared" si="167"/>
        <v>4.4624664695301436E-5</v>
      </c>
      <c r="AQ489" s="33">
        <f t="shared" si="168"/>
        <v>4.8501814175812112E-3</v>
      </c>
      <c r="AR489" s="33">
        <f t="shared" si="169"/>
        <v>-5.167715846049574E-4</v>
      </c>
      <c r="AS489" s="55">
        <f>$G$2*AS488+(1-$G$2)*W488*W488</f>
        <v>2.2347190735663694E-4</v>
      </c>
      <c r="AT489" s="105"/>
      <c r="AU489" s="7">
        <v>46218</v>
      </c>
      <c r="AV489" s="4">
        <f>CovMatrix!$M$4^2*Y489
+CovMatrix!$M$5^2*AE489
+CovMatrix!$M$6^2*AJ489
+CovMatrix!$M$7^2*AN489
+CovMatrix!$M$8^2*AQ489
+CovMatrix!$M$9^2*AS489
+2*CovMatrix!$M$4*CovMatrix!$M$5*Z489
+2*CovMatrix!$M$4*CovMatrix!$M$6*AA489
+2*CovMatrix!$M$4*CovMatrix!$M$7*AB489
+2*CovMatrix!$M$4*CovMatrix!$M$8*AC489
+2*CovMatrix!$M$4*CovMatrix!$M$9*AD489
+2*CovMatrix!$M$5*CovMatrix!$M$6*AF489
+2*CovMatrix!$M$5*CovMatrix!$M$7*AG489
+2*CovMatrix!$M$5*CovMatrix!$M$8*AH489
+2*CovMatrix!$M$5*CovMatrix!$M$9*AI489
+2*CovMatrix!$M$6*CovMatrix!$M$7*AK489
+2*CovMatrix!$M$6*CovMatrix!$M$8*AL489
+2*CovMatrix!$M$6*CovMatrix!$M$9*AM489
+2*CovMatrix!$M$7*CovMatrix!$M$8*AO489
+2*CovMatrix!$M$7*CovMatrix!$M$9*AP489
+2*CovMatrix!$M$8*CovMatrix!$M$9*AR489</f>
        <v>9.3482089051141932E-4</v>
      </c>
      <c r="AW489" s="17">
        <f t="shared" si="148"/>
        <v>3.0574840809257198E-2</v>
      </c>
      <c r="AX489" s="18">
        <f>Param_VaR!$B$7*EWMA!AW489*returns_pnl[[#This Row],[port_mv]]</f>
        <v>16729.225980396153</v>
      </c>
      <c r="AY489" s="18">
        <f>returns_pnl[[#This Row],[daily_pnl_usd]]</f>
        <v>-5827.23</v>
      </c>
    </row>
    <row r="490" spans="1:51" x14ac:dyDescent="0.35">
      <c r="A490" s="7">
        <f>returns_pnl[[#This Row],[price_date]]</f>
        <v>46219</v>
      </c>
      <c r="B490" s="24">
        <f>returns_pnl[[#This Row],[portfolio_simple_return]]</f>
        <v>-4.0157004000000003E-2</v>
      </c>
      <c r="C490" s="4">
        <f t="shared" si="149"/>
        <v>1.1055786014927342E-3</v>
      </c>
      <c r="D490" s="17">
        <f t="shared" si="146"/>
        <v>3.3250242126828707E-2</v>
      </c>
      <c r="E490" s="17">
        <f t="shared" si="147"/>
        <v>0.52783123020163281</v>
      </c>
      <c r="F490" s="25">
        <f>Rolling_Vol!D490</f>
        <v>0.53858255975959068</v>
      </c>
      <c r="Q490" s="7">
        <v>46219</v>
      </c>
      <c r="R490" s="25">
        <v>-5.3294024000000002E-2</v>
      </c>
      <c r="S490" s="17">
        <v>-5.0294207E-2</v>
      </c>
      <c r="T490" s="17">
        <v>8.7322839999999999E-3</v>
      </c>
      <c r="U490" s="17">
        <v>1.0841842000000001E-2</v>
      </c>
      <c r="V490" s="17">
        <v>-8.7074566000000006E-2</v>
      </c>
      <c r="W490" s="17">
        <v>2.8157910000000001E-2</v>
      </c>
      <c r="X490" s="32"/>
      <c r="Y490" s="33">
        <f t="shared" si="150"/>
        <v>2.3413192165178381E-3</v>
      </c>
      <c r="Z490" s="33">
        <f t="shared" si="151"/>
        <v>9.6411349822404162E-4</v>
      </c>
      <c r="AA490" s="33">
        <f t="shared" si="152"/>
        <v>6.6289926870342713E-5</v>
      </c>
      <c r="AB490" s="33">
        <f t="shared" si="153"/>
        <v>-2.5403874579482769E-4</v>
      </c>
      <c r="AC490" s="33">
        <f t="shared" si="154"/>
        <v>2.5201345305345098E-3</v>
      </c>
      <c r="AD490" s="33">
        <f t="shared" si="155"/>
        <v>-2.5793802999851429E-4</v>
      </c>
      <c r="AE490" s="33">
        <f t="shared" si="156"/>
        <v>1.0687222671995587E-3</v>
      </c>
      <c r="AF490" s="33">
        <f t="shared" si="157"/>
        <v>-8.3711331477577305E-5</v>
      </c>
      <c r="AG490" s="33">
        <f t="shared" si="158"/>
        <v>-2.2837440699893802E-4</v>
      </c>
      <c r="AH490" s="33">
        <f t="shared" si="159"/>
        <v>1.3209184965928646E-3</v>
      </c>
      <c r="AI490" s="33">
        <f t="shared" si="160"/>
        <v>-2.516538383982464E-4</v>
      </c>
      <c r="AJ490" s="33">
        <f t="shared" si="161"/>
        <v>2.8043603889850753E-4</v>
      </c>
      <c r="AK490" s="33">
        <f t="shared" si="162"/>
        <v>4.55852367382803E-6</v>
      </c>
      <c r="AL490" s="33">
        <f t="shared" si="163"/>
        <v>-8.3857130226098765E-5</v>
      </c>
      <c r="AM490" s="33">
        <f t="shared" si="164"/>
        <v>1.2085336040416428E-4</v>
      </c>
      <c r="AN490" s="33">
        <f t="shared" si="165"/>
        <v>4.5727793013607555E-4</v>
      </c>
      <c r="AO490" s="33">
        <f t="shared" si="166"/>
        <v>-2.3825198070826485E-4</v>
      </c>
      <c r="AP490" s="33">
        <f t="shared" si="167"/>
        <v>4.1420892761621506E-5</v>
      </c>
      <c r="AQ490" s="33">
        <f t="shared" si="168"/>
        <v>4.8766257808460578E-3</v>
      </c>
      <c r="AR490" s="33">
        <f t="shared" si="169"/>
        <v>-4.7497768260149775E-4</v>
      </c>
      <c r="AS490" s="55">
        <f>$G$2*AS489+(1-$G$2)*W489*W489</f>
        <v>2.1043017202782517E-4</v>
      </c>
      <c r="AT490" s="105"/>
      <c r="AU490" s="7">
        <v>46219</v>
      </c>
      <c r="AV490" s="4">
        <f>CovMatrix!$M$4^2*Y490
+CovMatrix!$M$5^2*AE490
+CovMatrix!$M$6^2*AJ490
+CovMatrix!$M$7^2*AN490
+CovMatrix!$M$8^2*AQ490
+CovMatrix!$M$9^2*AS490
+2*CovMatrix!$M$4*CovMatrix!$M$5*Z490
+2*CovMatrix!$M$4*CovMatrix!$M$6*AA490
+2*CovMatrix!$M$4*CovMatrix!$M$7*AB490
+2*CovMatrix!$M$4*CovMatrix!$M$8*AC490
+2*CovMatrix!$M$4*CovMatrix!$M$9*AD490
+2*CovMatrix!$M$5*CovMatrix!$M$6*AF490
+2*CovMatrix!$M$5*CovMatrix!$M$7*AG490
+2*CovMatrix!$M$5*CovMatrix!$M$8*AH490
+2*CovMatrix!$M$5*CovMatrix!$M$9*AI490
+2*CovMatrix!$M$6*CovMatrix!$M$7*AK490
+2*CovMatrix!$M$6*CovMatrix!$M$8*AL490
+2*CovMatrix!$M$6*CovMatrix!$M$9*AM490
+2*CovMatrix!$M$7*CovMatrix!$M$8*AO490
+2*CovMatrix!$M$7*CovMatrix!$M$9*AP490
+2*CovMatrix!$M$8*CovMatrix!$M$9*AR490</f>
        <v>9.0743062540906902E-4</v>
      </c>
      <c r="AW490" s="17">
        <f t="shared" si="148"/>
        <v>3.0123589185372134E-2</v>
      </c>
      <c r="AX490" s="18">
        <f>Param_VaR!$B$7*EWMA!AW490*returns_pnl[[#This Row],[port_mv]]</f>
        <v>15820.440066159212</v>
      </c>
      <c r="AY490" s="18">
        <f>returns_pnl[[#This Row],[daily_pnl_usd]]</f>
        <v>-9444.92</v>
      </c>
    </row>
    <row r="491" spans="1:51" x14ac:dyDescent="0.35">
      <c r="A491" s="7">
        <f>returns_pnl[[#This Row],[price_date]]</f>
        <v>46220</v>
      </c>
      <c r="B491" s="24">
        <f>returns_pnl[[#This Row],[portfolio_simple_return]]</f>
        <v>-7.060312E-3</v>
      </c>
      <c r="C491" s="4">
        <f t="shared" si="149"/>
        <v>1.1359989836185311E-3</v>
      </c>
      <c r="D491" s="17">
        <f t="shared" si="146"/>
        <v>3.3704584014916002E-2</v>
      </c>
      <c r="E491" s="17">
        <f t="shared" si="147"/>
        <v>0.53504368407810399</v>
      </c>
      <c r="F491" s="25">
        <f>Rolling_Vol!D491</f>
        <v>0.53895897423753047</v>
      </c>
      <c r="Q491" s="7">
        <v>46220</v>
      </c>
      <c r="R491" s="25">
        <v>-1.034056E-2</v>
      </c>
      <c r="S491" s="17">
        <v>-9.6675119999999996E-3</v>
      </c>
      <c r="T491" s="17">
        <v>-1.7202755E-2</v>
      </c>
      <c r="U491" s="17">
        <v>8.5017579999999999E-3</v>
      </c>
      <c r="V491" s="17">
        <v>2.0180559999999998E-3</v>
      </c>
      <c r="W491" s="17">
        <v>-1.8020484999999999E-2</v>
      </c>
      <c r="X491" s="32"/>
      <c r="Y491" s="33">
        <f t="shared" si="150"/>
        <v>2.3712552431735222E-3</v>
      </c>
      <c r="Z491" s="33">
        <f t="shared" si="151"/>
        <v>1.0670895288257373E-3</v>
      </c>
      <c r="AA491" s="33">
        <f t="shared" si="152"/>
        <v>3.4389818073873169E-5</v>
      </c>
      <c r="AB491" s="33">
        <f t="shared" si="153"/>
        <v>-2.7346474431227052E-4</v>
      </c>
      <c r="AC491" s="33">
        <f t="shared" si="154"/>
        <v>2.6473596993140548E-3</v>
      </c>
      <c r="AD491" s="33">
        <f t="shared" si="155"/>
        <v>-3.3250064807839391E-4</v>
      </c>
      <c r="AE491" s="33">
        <f t="shared" si="156"/>
        <v>1.1563693666331162E-3</v>
      </c>
      <c r="AF491" s="33">
        <f t="shared" si="157"/>
        <v>-1.0503964953364996E-4</v>
      </c>
      <c r="AG491" s="33">
        <f t="shared" si="158"/>
        <v>-2.4738885332755941E-4</v>
      </c>
      <c r="AH491" s="33">
        <f t="shared" si="159"/>
        <v>1.5044241616076425E-3</v>
      </c>
      <c r="AI491" s="33">
        <f t="shared" si="160"/>
        <v>-3.215253933479939E-4</v>
      </c>
      <c r="AJ491" s="33">
        <f t="shared" si="161"/>
        <v>2.6818504359599644E-4</v>
      </c>
      <c r="AK491" s="33">
        <f t="shared" si="162"/>
        <v>9.9654548590260314E-6</v>
      </c>
      <c r="AL491" s="33">
        <f t="shared" si="163"/>
        <v>-1.2444729278185751E-4</v>
      </c>
      <c r="AM491" s="33">
        <f t="shared" si="164"/>
        <v>1.2835513079790083E-4</v>
      </c>
      <c r="AN491" s="33">
        <f t="shared" si="165"/>
        <v>4.3689398660508885E-4</v>
      </c>
      <c r="AO491" s="33">
        <f t="shared" si="166"/>
        <v>-2.8059978307320331E-4</v>
      </c>
      <c r="AP491" s="33">
        <f t="shared" si="167"/>
        <v>5.725265587213743E-5</v>
      </c>
      <c r="AQ491" s="33">
        <f t="shared" si="168"/>
        <v>5.0389470366405962E-3</v>
      </c>
      <c r="AR491" s="33">
        <f t="shared" si="169"/>
        <v>-5.9358928920843156E-4</v>
      </c>
      <c r="AS491" s="55">
        <f>$G$2*AS490+(1-$G$2)*W490*W490</f>
        <v>2.453764354402417E-4</v>
      </c>
      <c r="AT491" s="105"/>
      <c r="AU491" s="7">
        <v>46220</v>
      </c>
      <c r="AV491" s="4">
        <f>CovMatrix!$M$4^2*Y491
+CovMatrix!$M$5^2*AE491
+CovMatrix!$M$6^2*AJ491
+CovMatrix!$M$7^2*AN491
+CovMatrix!$M$8^2*AQ491
+CovMatrix!$M$9^2*AS491
+2*CovMatrix!$M$4*CovMatrix!$M$5*Z491
+2*CovMatrix!$M$4*CovMatrix!$M$6*AA491
+2*CovMatrix!$M$4*CovMatrix!$M$7*AB491
+2*CovMatrix!$M$4*CovMatrix!$M$8*AC491
+2*CovMatrix!$M$4*CovMatrix!$M$9*AD491
+2*CovMatrix!$M$5*CovMatrix!$M$6*AF491
+2*CovMatrix!$M$5*CovMatrix!$M$7*AG491
+2*CovMatrix!$M$5*CovMatrix!$M$8*AH491
+2*CovMatrix!$M$5*CovMatrix!$M$9*AI491
+2*CovMatrix!$M$6*CovMatrix!$M$7*AK491
+2*CovMatrix!$M$6*CovMatrix!$M$8*AL491
+2*CovMatrix!$M$6*CovMatrix!$M$9*AM491
+2*CovMatrix!$M$7*CovMatrix!$M$8*AO491
+2*CovMatrix!$M$7*CovMatrix!$M$9*AP491
+2*CovMatrix!$M$8*CovMatrix!$M$9*AR491</f>
        <v>9.4351300106754849E-4</v>
      </c>
      <c r="AW491" s="17">
        <f t="shared" si="148"/>
        <v>3.0716656736493125E-2</v>
      </c>
      <c r="AX491" s="18">
        <f>Param_VaR!$B$7*EWMA!AW491*returns_pnl[[#This Row],[port_mv]]</f>
        <v>16018.013595919154</v>
      </c>
      <c r="AY491" s="18">
        <f>returns_pnl[[#This Row],[daily_pnl_usd]]</f>
        <v>-1593.9</v>
      </c>
    </row>
    <row r="492" spans="1:51" x14ac:dyDescent="0.35">
      <c r="A492" s="7">
        <f>returns_pnl[[#This Row],[price_date]]</f>
        <v>46223</v>
      </c>
      <c r="B492" s="24">
        <f>returns_pnl[[#This Row],[portfolio_simple_return]]</f>
        <v>1.2126463000000001E-2</v>
      </c>
      <c r="C492" s="4">
        <f t="shared" si="149"/>
        <v>1.07082992493366E-3</v>
      </c>
      <c r="D492" s="17">
        <f t="shared" si="146"/>
        <v>3.2723537781445024E-2</v>
      </c>
      <c r="E492" s="17">
        <f t="shared" si="147"/>
        <v>0.51947005792757905</v>
      </c>
      <c r="F492" s="25">
        <f>Rolling_Vol!D492</f>
        <v>0.53448815449316611</v>
      </c>
      <c r="Q492" s="7">
        <v>46223</v>
      </c>
      <c r="R492" s="25">
        <v>1.5753590000000001E-2</v>
      </c>
      <c r="S492" s="17">
        <v>1.9766470000000001E-2</v>
      </c>
      <c r="T492" s="17">
        <v>-9.6243140000000001E-3</v>
      </c>
      <c r="U492" s="17">
        <v>-2.7317213999999999E-2</v>
      </c>
      <c r="V492" s="17">
        <v>3.3177867E-2</v>
      </c>
      <c r="W492" s="17">
        <v>5.6057559999999999E-3</v>
      </c>
      <c r="X492" s="32"/>
      <c r="Y492" s="33">
        <f t="shared" si="150"/>
        <v>2.2353955594499268E-3</v>
      </c>
      <c r="Z492" s="33">
        <f t="shared" si="151"/>
        <v>1.0090622063693962E-3</v>
      </c>
      <c r="AA492" s="33">
        <f t="shared" si="152"/>
        <v>4.2999596204008783E-5</v>
      </c>
      <c r="AB492" s="33">
        <f t="shared" si="153"/>
        <v>-2.6233163597580309E-4</v>
      </c>
      <c r="AC492" s="33">
        <f t="shared" si="154"/>
        <v>2.4872660476061297E-3</v>
      </c>
      <c r="AD492" s="33">
        <f t="shared" si="155"/>
        <v>-3.0137009481139427E-4</v>
      </c>
      <c r="AE492" s="33">
        <f t="shared" si="156"/>
        <v>1.0925948519313379E-3</v>
      </c>
      <c r="AF492" s="33">
        <f t="shared" si="157"/>
        <v>-8.8758800137897351E-5</v>
      </c>
      <c r="AG492" s="33">
        <f t="shared" si="158"/>
        <v>-2.3747697297707161E-4</v>
      </c>
      <c r="AH492" s="33">
        <f t="shared" si="159"/>
        <v>1.4129881370753836E-3</v>
      </c>
      <c r="AI492" s="33">
        <f t="shared" si="160"/>
        <v>-2.9178107444811501E-4</v>
      </c>
      <c r="AJ492" s="33">
        <f t="shared" si="161"/>
        <v>2.6985002775563815E-4</v>
      </c>
      <c r="AK492" s="33">
        <f t="shared" si="162"/>
        <v>5.9230797088706048E-7</v>
      </c>
      <c r="AL492" s="33">
        <f t="shared" si="163"/>
        <v>-1.1906342259160286E-4</v>
      </c>
      <c r="AM492" s="33">
        <f t="shared" si="164"/>
        <v>1.3925394225619729E-4</v>
      </c>
      <c r="AN492" s="33">
        <f t="shared" si="165"/>
        <v>4.1501714075421736E-4</v>
      </c>
      <c r="AO492" s="33">
        <f t="shared" si="166"/>
        <v>-2.6273437466426422E-4</v>
      </c>
      <c r="AP492" s="33">
        <f t="shared" si="167"/>
        <v>4.4625148369051373E-5</v>
      </c>
      <c r="AQ492" s="33">
        <f t="shared" si="168"/>
        <v>4.736854567443308E-3</v>
      </c>
      <c r="AR492" s="33">
        <f t="shared" si="169"/>
        <v>-5.6015591272855529E-4</v>
      </c>
      <c r="AS492" s="55">
        <f>$G$2*AS491+(1-$G$2)*W491*W491</f>
        <v>2.5013812209194068E-4</v>
      </c>
      <c r="AT492" s="105"/>
      <c r="AU492" s="7">
        <v>46223</v>
      </c>
      <c r="AV492" s="4">
        <f>CovMatrix!$M$4^2*Y492
+CovMatrix!$M$5^2*AE492
+CovMatrix!$M$6^2*AJ492
+CovMatrix!$M$7^2*AN492
+CovMatrix!$M$8^2*AQ492
+CovMatrix!$M$9^2*AS492
+2*CovMatrix!$M$4*CovMatrix!$M$5*Z492
+2*CovMatrix!$M$4*CovMatrix!$M$6*AA492
+2*CovMatrix!$M$4*CovMatrix!$M$7*AB492
+2*CovMatrix!$M$4*CovMatrix!$M$8*AC492
+2*CovMatrix!$M$4*CovMatrix!$M$9*AD492
+2*CovMatrix!$M$5*CovMatrix!$M$6*AF492
+2*CovMatrix!$M$5*CovMatrix!$M$7*AG492
+2*CovMatrix!$M$5*CovMatrix!$M$8*AH492
+2*CovMatrix!$M$5*CovMatrix!$M$9*AI492
+2*CovMatrix!$M$6*CovMatrix!$M$7*AK492
+2*CovMatrix!$M$6*CovMatrix!$M$8*AL492
+2*CovMatrix!$M$6*CovMatrix!$M$9*AM492
+2*CovMatrix!$M$7*CovMatrix!$M$8*AO492
+2*CovMatrix!$M$7*CovMatrix!$M$9*AP492
+2*CovMatrix!$M$8*CovMatrix!$M$9*AR492</f>
        <v>8.8983879988598438E-4</v>
      </c>
      <c r="AW492" s="17">
        <f t="shared" si="148"/>
        <v>2.9830165937955899E-2</v>
      </c>
      <c r="AX492" s="18">
        <f>Param_VaR!$B$7*EWMA!AW492*returns_pnl[[#This Row],[port_mv]]</f>
        <v>15744.365480614686</v>
      </c>
      <c r="AY492" s="18">
        <f>returns_pnl[[#This Row],[daily_pnl_usd]]</f>
        <v>2718.28</v>
      </c>
    </row>
    <row r="493" spans="1:51" x14ac:dyDescent="0.35">
      <c r="A493" s="7">
        <f>returns_pnl[[#This Row],[price_date]]</f>
        <v>46224</v>
      </c>
      <c r="B493" s="24">
        <f>returns_pnl[[#This Row],[portfolio_simple_return]]</f>
        <v>4.2853758999999998E-2</v>
      </c>
      <c r="C493" s="4">
        <f t="shared" si="149"/>
        <v>1.0154031957310624E-3</v>
      </c>
      <c r="D493" s="17">
        <f t="shared" si="146"/>
        <v>3.1865391818257351E-2</v>
      </c>
      <c r="E493" s="17">
        <f t="shared" si="147"/>
        <v>0.50584741308444758</v>
      </c>
      <c r="F493" s="25">
        <f>Rolling_Vol!D493</f>
        <v>0.54047610494524234</v>
      </c>
      <c r="Q493" s="7">
        <v>46224</v>
      </c>
      <c r="R493" s="25">
        <v>8.1140656000000005E-2</v>
      </c>
      <c r="S493" s="17">
        <v>2.2054157000000001E-2</v>
      </c>
      <c r="T493" s="17">
        <v>-3.2392810000000001E-3</v>
      </c>
      <c r="U493" s="17">
        <v>2.4858313999999999E-2</v>
      </c>
      <c r="V493" s="17">
        <v>6.6789782000000006E-2</v>
      </c>
      <c r="W493" s="17">
        <v>-1.3173585999999999E-2</v>
      </c>
      <c r="X493" s="32"/>
      <c r="Y493" s="33">
        <f t="shared" si="150"/>
        <v>2.116162361756217E-3</v>
      </c>
      <c r="Z493" s="33">
        <f t="shared" si="151"/>
        <v>9.6720204583487042E-4</v>
      </c>
      <c r="AA493" s="33">
        <f t="shared" si="152"/>
        <v>3.132257062453264E-5</v>
      </c>
      <c r="AB493" s="33">
        <f t="shared" si="153"/>
        <v>-2.7241238917515053E-4</v>
      </c>
      <c r="AC493" s="33">
        <f t="shared" si="154"/>
        <v>2.3693903155773137E-3</v>
      </c>
      <c r="AD493" s="33">
        <f t="shared" si="155"/>
        <v>-2.779892422228682E-4</v>
      </c>
      <c r="AE493" s="33">
        <f t="shared" si="156"/>
        <v>1.0504819609911116E-3</v>
      </c>
      <c r="AF493" s="33">
        <f t="shared" si="157"/>
        <v>-9.4847594966718316E-5</v>
      </c>
      <c r="AG493" s="33">
        <f t="shared" si="158"/>
        <v>-2.5562624805932212E-4</v>
      </c>
      <c r="AH493" s="33">
        <f t="shared" si="159"/>
        <v>1.3675574076140299E-3</v>
      </c>
      <c r="AI493" s="33">
        <f t="shared" si="160"/>
        <v>-2.6762584951314886E-4</v>
      </c>
      <c r="AJ493" s="33">
        <f t="shared" si="161"/>
        <v>2.592166712885356E-4</v>
      </c>
      <c r="AK493" s="33">
        <f t="shared" si="162"/>
        <v>1.6331336201105611E-5</v>
      </c>
      <c r="AL493" s="33">
        <f t="shared" si="163"/>
        <v>-1.3107846982760097E-4</v>
      </c>
      <c r="AM493" s="33">
        <f t="shared" si="164"/>
        <v>1.2766161236374242E-4</v>
      </c>
      <c r="AN493" s="33">
        <f t="shared" si="165"/>
        <v>4.3488992315227212E-4</v>
      </c>
      <c r="AO493" s="33">
        <f t="shared" si="166"/>
        <v>-3.013499257585607E-4</v>
      </c>
      <c r="AP493" s="33">
        <f t="shared" si="167"/>
        <v>3.2759621289881239E-5</v>
      </c>
      <c r="AQ493" s="33">
        <f t="shared" si="168"/>
        <v>4.5186895449168905E-3</v>
      </c>
      <c r="AR493" s="33">
        <f t="shared" si="169"/>
        <v>-5.1538733634469479E-4</v>
      </c>
      <c r="AS493" s="55">
        <f>$G$2*AS492+(1-$G$2)*W492*W492</f>
        <v>2.3701530478631639E-4</v>
      </c>
      <c r="AT493" s="105"/>
      <c r="AU493" s="7">
        <v>46224</v>
      </c>
      <c r="AV493" s="4">
        <f>CovMatrix!$M$4^2*Y493
+CovMatrix!$M$5^2*AE493
+CovMatrix!$M$6^2*AJ493
+CovMatrix!$M$7^2*AN493
+CovMatrix!$M$8^2*AQ493
+CovMatrix!$M$9^2*AS493
+2*CovMatrix!$M$4*CovMatrix!$M$5*Z493
+2*CovMatrix!$M$4*CovMatrix!$M$6*AA493
+2*CovMatrix!$M$4*CovMatrix!$M$7*AB493
+2*CovMatrix!$M$4*CovMatrix!$M$8*AC493
+2*CovMatrix!$M$4*CovMatrix!$M$9*AD493
+2*CovMatrix!$M$5*CovMatrix!$M$6*AF493
+2*CovMatrix!$M$5*CovMatrix!$M$7*AG493
+2*CovMatrix!$M$5*CovMatrix!$M$8*AH493
+2*CovMatrix!$M$5*CovMatrix!$M$9*AI493
+2*CovMatrix!$M$6*CovMatrix!$M$7*AK493
+2*CovMatrix!$M$6*CovMatrix!$M$8*AL493
+2*CovMatrix!$M$6*CovMatrix!$M$9*AM493
+2*CovMatrix!$M$7*CovMatrix!$M$8*AO493
+2*CovMatrix!$M$7*CovMatrix!$M$9*AP493
+2*CovMatrix!$M$8*CovMatrix!$M$9*AR493</f>
        <v>8.4559784875308823E-4</v>
      </c>
      <c r="AW493" s="17">
        <f t="shared" si="148"/>
        <v>2.9079165200416056E-2</v>
      </c>
      <c r="AX493" s="18">
        <f>Param_VaR!$B$7*EWMA!AW493*returns_pnl[[#This Row],[port_mv]]</f>
        <v>16005.706138368523</v>
      </c>
      <c r="AY493" s="18">
        <f>returns_pnl[[#This Row],[daily_pnl_usd]]</f>
        <v>9722.6299999999992</v>
      </c>
    </row>
    <row r="494" spans="1:51" x14ac:dyDescent="0.35">
      <c r="A494" s="7">
        <f>returns_pnl[[#This Row],[price_date]]</f>
        <v>46225</v>
      </c>
      <c r="B494" s="24">
        <f>returns_pnl[[#This Row],[portfolio_simple_return]]</f>
        <v>1.0244212000000001E-2</v>
      </c>
      <c r="C494" s="4">
        <f t="shared" si="149"/>
        <v>1.0646656836130037E-3</v>
      </c>
      <c r="D494" s="17">
        <f t="shared" si="146"/>
        <v>3.2629215185367294E-2</v>
      </c>
      <c r="E494" s="17">
        <f t="shared" si="147"/>
        <v>0.51797273313416503</v>
      </c>
      <c r="F494" s="25">
        <f>Rolling_Vol!D494</f>
        <v>0.53917819181699667</v>
      </c>
      <c r="Q494" s="7">
        <v>46225</v>
      </c>
      <c r="R494" s="25">
        <v>1.4510589000000001E-2</v>
      </c>
      <c r="S494" s="17">
        <v>2.6675291E-2</v>
      </c>
      <c r="T494" s="17">
        <v>-5.8439520000000003E-3</v>
      </c>
      <c r="U494" s="17">
        <v>-1.054951E-2</v>
      </c>
      <c r="V494" s="17">
        <v>1.4570110000000001E-2</v>
      </c>
      <c r="W494" s="17">
        <v>-6.7449830000000004E-3</v>
      </c>
      <c r="X494" s="32"/>
      <c r="Y494" s="33">
        <f t="shared" si="150"/>
        <v>2.3842209834174645E-3</v>
      </c>
      <c r="Z494" s="33">
        <f t="shared" si="151"/>
        <v>1.0165392490751979E-3</v>
      </c>
      <c r="AA494" s="33">
        <f t="shared" si="152"/>
        <v>1.3672973268560502E-5</v>
      </c>
      <c r="AB494" s="33">
        <f t="shared" si="153"/>
        <v>-1.3504645152380234E-4</v>
      </c>
      <c r="AC494" s="33">
        <f t="shared" si="154"/>
        <v>2.5523889001772947E-3</v>
      </c>
      <c r="AD494" s="33">
        <f t="shared" si="155"/>
        <v>-3.2544469228424115E-4</v>
      </c>
      <c r="AE494" s="33">
        <f t="shared" si="156"/>
        <v>1.0166361937904837E-3</v>
      </c>
      <c r="AF494" s="33">
        <f t="shared" si="157"/>
        <v>-9.3443115973182236E-5</v>
      </c>
      <c r="AG494" s="33">
        <f t="shared" si="158"/>
        <v>-2.0739492359308489E-4</v>
      </c>
      <c r="AH494" s="33">
        <f t="shared" si="159"/>
        <v>1.3738835034506145E-3</v>
      </c>
      <c r="AI494" s="33">
        <f t="shared" si="160"/>
        <v>-2.6900023857618006E-4</v>
      </c>
      <c r="AJ494" s="33">
        <f t="shared" si="161"/>
        <v>2.4429324749504109E-4</v>
      </c>
      <c r="AK494" s="33">
        <f t="shared" si="162"/>
        <v>1.052007217510523E-5</v>
      </c>
      <c r="AL494" s="33">
        <f t="shared" si="163"/>
        <v>-1.3619481394754943E-4</v>
      </c>
      <c r="AM494" s="33">
        <f t="shared" si="164"/>
        <v>1.2256229243181783E-4</v>
      </c>
      <c r="AN494" s="33">
        <f t="shared" si="165"/>
        <v>4.4587267425849159E-4</v>
      </c>
      <c r="AO494" s="33">
        <f t="shared" si="166"/>
        <v>-1.8365204783619407E-4</v>
      </c>
      <c r="AP494" s="33">
        <f t="shared" si="167"/>
        <v>1.1145655774848102E-5</v>
      </c>
      <c r="AQ494" s="33">
        <f t="shared" si="168"/>
        <v>4.5152206709983284E-3</v>
      </c>
      <c r="AR494" s="33">
        <f t="shared" si="169"/>
        <v>-5.3725575238990823E-4</v>
      </c>
      <c r="AS494" s="55">
        <f>$G$2*AS493+(1-$G$2)*W493*W493</f>
        <v>2.3320698858510117E-4</v>
      </c>
      <c r="AT494" s="105"/>
      <c r="AU494" s="7">
        <v>46225</v>
      </c>
      <c r="AV494" s="4">
        <f>CovMatrix!$M$4^2*Y494
+CovMatrix!$M$5^2*AE494
+CovMatrix!$M$6^2*AJ494
+CovMatrix!$M$7^2*AN494
+CovMatrix!$M$8^2*AQ494
+CovMatrix!$M$9^2*AS494
+2*CovMatrix!$M$4*CovMatrix!$M$5*Z494
+2*CovMatrix!$M$4*CovMatrix!$M$6*AA494
+2*CovMatrix!$M$4*CovMatrix!$M$7*AB494
+2*CovMatrix!$M$4*CovMatrix!$M$8*AC494
+2*CovMatrix!$M$4*CovMatrix!$M$9*AD494
+2*CovMatrix!$M$5*CovMatrix!$M$6*AF494
+2*CovMatrix!$M$5*CovMatrix!$M$7*AG494
+2*CovMatrix!$M$5*CovMatrix!$M$8*AH494
+2*CovMatrix!$M$5*CovMatrix!$M$9*AI494
+2*CovMatrix!$M$6*CovMatrix!$M$7*AK494
+2*CovMatrix!$M$6*CovMatrix!$M$8*AL494
+2*CovMatrix!$M$6*CovMatrix!$M$9*AM494
+2*CovMatrix!$M$7*CovMatrix!$M$8*AO494
+2*CovMatrix!$M$7*CovMatrix!$M$9*AP494
+2*CovMatrix!$M$8*CovMatrix!$M$9*AR494</f>
        <v>9.0098918233424085E-4</v>
      </c>
      <c r="AW494" s="17">
        <f t="shared" si="148"/>
        <v>3.0016481844717259E-2</v>
      </c>
      <c r="AX494" s="18">
        <f>Param_VaR!$B$7*EWMA!AW494*returns_pnl[[#This Row],[port_mv]]</f>
        <v>16690.873413329828</v>
      </c>
      <c r="AY494" s="18">
        <f>returns_pnl[[#This Row],[daily_pnl_usd]]</f>
        <v>2423.8000000000002</v>
      </c>
    </row>
    <row r="495" spans="1:51" x14ac:dyDescent="0.35">
      <c r="A495" s="7">
        <f>returns_pnl[[#This Row],[price_date]]</f>
        <v>46226</v>
      </c>
      <c r="B495" s="24">
        <f>returns_pnl[[#This Row],[portfolio_simple_return]]</f>
        <v>-1.1340621E-2</v>
      </c>
      <c r="C495" s="4">
        <f t="shared" si="149"/>
        <v>1.00708237536628E-3</v>
      </c>
      <c r="D495" s="17">
        <f t="shared" si="146"/>
        <v>3.1734561212757931E-2</v>
      </c>
      <c r="E495" s="17">
        <f t="shared" si="147"/>
        <v>0.50377054160828283</v>
      </c>
      <c r="F495" s="25">
        <f>Rolling_Vol!D495</f>
        <v>0.53790956854824556</v>
      </c>
      <c r="Q495" s="7">
        <v>46226</v>
      </c>
      <c r="R495" s="25">
        <v>-2.2884870000000002E-2</v>
      </c>
      <c r="S495" s="17">
        <v>-1.0937224000000001E-2</v>
      </c>
      <c r="T495" s="17">
        <v>-2.2652979E-2</v>
      </c>
      <c r="U495" s="17">
        <v>1.9655893000000001E-2</v>
      </c>
      <c r="V495" s="17">
        <v>-7.9150669999999996E-3</v>
      </c>
      <c r="W495" s="17">
        <v>-5.1496800000000002E-3</v>
      </c>
      <c r="X495" s="32"/>
      <c r="Y495" s="33">
        <f t="shared" si="150"/>
        <v>2.2538011560000316E-3</v>
      </c>
      <c r="Z495" s="33">
        <f t="shared" si="151"/>
        <v>9.7877134518006988E-4</v>
      </c>
      <c r="AA495" s="33">
        <f t="shared" si="152"/>
        <v>7.7646437359831851E-6</v>
      </c>
      <c r="AB495" s="33">
        <f t="shared" si="153"/>
        <v>-1.3612844065805761E-4</v>
      </c>
      <c r="AC495" s="33">
        <f t="shared" si="154"/>
        <v>2.4119308188403441E-3</v>
      </c>
      <c r="AD495" s="33">
        <f t="shared" si="155"/>
        <v>-3.1179043131468584E-4</v>
      </c>
      <c r="AE495" s="33">
        <f t="shared" si="156"/>
        <v>9.9833229115913543E-4</v>
      </c>
      <c r="AF495" s="33">
        <f t="shared" si="157"/>
        <v>-9.7189876226193227E-5</v>
      </c>
      <c r="AG495" s="33">
        <f t="shared" si="158"/>
        <v>-2.1183590312694441E-4</v>
      </c>
      <c r="AH495" s="33">
        <f t="shared" si="159"/>
        <v>1.3147702086926984E-3</v>
      </c>
      <c r="AI495" s="33">
        <f t="shared" si="160"/>
        <v>-2.6365568732051242E-4</v>
      </c>
      <c r="AJ495" s="33">
        <f t="shared" si="161"/>
        <v>2.3168475914403684E-4</v>
      </c>
      <c r="AK495" s="33">
        <f t="shared" si="162"/>
        <v>1.358791764841012E-5</v>
      </c>
      <c r="AL495" s="33">
        <f t="shared" si="163"/>
        <v>-1.3313194651917967E-4</v>
      </c>
      <c r="AM495" s="33">
        <f t="shared" si="164"/>
        <v>1.1757359629947771E-4</v>
      </c>
      <c r="AN495" s="33">
        <f t="shared" si="165"/>
        <v>4.2579784347738809E-4</v>
      </c>
      <c r="AO495" s="33">
        <f t="shared" si="166"/>
        <v>-1.8185537623478841E-4</v>
      </c>
      <c r="AP495" s="33">
        <f t="shared" si="167"/>
        <v>1.4746292364857021E-5</v>
      </c>
      <c r="AQ495" s="33">
        <f t="shared" si="168"/>
        <v>4.2570447170631543E-3</v>
      </c>
      <c r="AR495" s="33">
        <f t="shared" si="169"/>
        <v>-5.1091691590200152E-4</v>
      </c>
      <c r="AS495" s="55">
        <f>$G$2*AS494+(1-$G$2)*W494*W494</f>
        <v>2.2194425701021244E-4</v>
      </c>
      <c r="AT495" s="105"/>
      <c r="AU495" s="7">
        <v>46226</v>
      </c>
      <c r="AV495" s="4">
        <f>CovMatrix!$M$4^2*Y495
+CovMatrix!$M$5^2*AE495
+CovMatrix!$M$6^2*AJ495
+CovMatrix!$M$7^2*AN495
+CovMatrix!$M$8^2*AQ495
+CovMatrix!$M$9^2*AS495
+2*CovMatrix!$M$4*CovMatrix!$M$5*Z495
+2*CovMatrix!$M$4*CovMatrix!$M$6*AA495
+2*CovMatrix!$M$4*CovMatrix!$M$7*AB495
+2*CovMatrix!$M$4*CovMatrix!$M$8*AC495
+2*CovMatrix!$M$4*CovMatrix!$M$9*AD495
+2*CovMatrix!$M$5*CovMatrix!$M$6*AF495
+2*CovMatrix!$M$5*CovMatrix!$M$7*AG495
+2*CovMatrix!$M$5*CovMatrix!$M$8*AH495
+2*CovMatrix!$M$5*CovMatrix!$M$9*AI495
+2*CovMatrix!$M$6*CovMatrix!$M$7*AK495
+2*CovMatrix!$M$6*CovMatrix!$M$8*AL495
+2*CovMatrix!$M$6*CovMatrix!$M$9*AM495
+2*CovMatrix!$M$7*CovMatrix!$M$8*AO495
+2*CovMatrix!$M$7*CovMatrix!$M$9*AP495
+2*CovMatrix!$M$8*CovMatrix!$M$9*AR495</f>
        <v>8.5301159096078376E-4</v>
      </c>
      <c r="AW495" s="17">
        <f t="shared" si="148"/>
        <v>2.920636216581558E-2</v>
      </c>
      <c r="AX495" s="18">
        <f>Param_VaR!$B$7*EWMA!AW495*returns_pnl[[#This Row],[port_mv]]</f>
        <v>16056.224503146665</v>
      </c>
      <c r="AY495" s="18">
        <f>returns_pnl[[#This Row],[daily_pnl_usd]]</f>
        <v>-2710.7</v>
      </c>
    </row>
    <row r="496" spans="1:51" x14ac:dyDescent="0.35">
      <c r="A496" s="7">
        <f>returns_pnl[[#This Row],[price_date]]</f>
        <v>46227</v>
      </c>
      <c r="B496" s="24">
        <f>returns_pnl[[#This Row],[portfolio_simple_return]]</f>
        <v>-3.3556988000000003E-2</v>
      </c>
      <c r="C496" s="4">
        <f t="shared" si="149"/>
        <v>9.5437401392424166E-4</v>
      </c>
      <c r="D496" s="17">
        <f t="shared" si="146"/>
        <v>3.0892944403605196E-2</v>
      </c>
      <c r="E496" s="17">
        <f t="shared" si="147"/>
        <v>0.49041028895090377</v>
      </c>
      <c r="F496" s="25">
        <f>Rolling_Vol!D496</f>
        <v>0.53993315553957233</v>
      </c>
      <c r="Q496" s="7">
        <v>46227</v>
      </c>
      <c r="R496" s="25">
        <v>-3.2870721999999998E-2</v>
      </c>
      <c r="S496" s="17">
        <v>-2.6881036000000001E-2</v>
      </c>
      <c r="T496" s="17">
        <v>-4.3040723000000003E-2</v>
      </c>
      <c r="U496" s="17">
        <v>8.5675500000000002E-3</v>
      </c>
      <c r="V496" s="17">
        <v>-7.2090579000000002E-2</v>
      </c>
      <c r="W496" s="17">
        <v>1.1774744E-2</v>
      </c>
      <c r="X496" s="32"/>
      <c r="Y496" s="33">
        <f t="shared" si="150"/>
        <v>2.1499961231350438E-3</v>
      </c>
      <c r="Z496" s="33">
        <f t="shared" si="151"/>
        <v>9.3506288143331844E-4</v>
      </c>
      <c r="AA496" s="33">
        <f t="shared" si="152"/>
        <v>3.8403393883488025E-5</v>
      </c>
      <c r="AB496" s="33">
        <f t="shared" si="153"/>
        <v>-1.5495008758090878E-4</v>
      </c>
      <c r="AC496" s="33">
        <f t="shared" si="154"/>
        <v>2.2780830864701008E-3</v>
      </c>
      <c r="AD496" s="33">
        <f t="shared" si="155"/>
        <v>-2.8601201999530867E-4</v>
      </c>
      <c r="AE496" s="33">
        <f t="shared" si="156"/>
        <v>9.4560972581915785E-4</v>
      </c>
      <c r="AF496" s="33">
        <f t="shared" si="157"/>
        <v>-7.649284131720385E-5</v>
      </c>
      <c r="AG496" s="33">
        <f t="shared" si="158"/>
        <v>-2.1202460321898968E-4</v>
      </c>
      <c r="AH496" s="33">
        <f t="shared" si="159"/>
        <v>1.2410781278163769E-3</v>
      </c>
      <c r="AI496" s="33">
        <f t="shared" si="160"/>
        <v>-2.4445695385998247E-4</v>
      </c>
      <c r="AJ496" s="33">
        <f t="shared" si="161"/>
        <v>2.4857312104986109E-4</v>
      </c>
      <c r="AK496" s="33">
        <f t="shared" si="162"/>
        <v>-1.3943229291809332E-5</v>
      </c>
      <c r="AL496" s="33">
        <f t="shared" si="163"/>
        <v>-1.1438603893595328E-4</v>
      </c>
      <c r="AM496" s="33">
        <f t="shared" si="164"/>
        <v>1.1751851609531225E-4</v>
      </c>
      <c r="AN496" s="33">
        <f t="shared" si="165"/>
        <v>4.2343122064639177E-4</v>
      </c>
      <c r="AO496" s="33">
        <f t="shared" si="166"/>
        <v>-1.8027871626309096E-4</v>
      </c>
      <c r="AP496" s="33">
        <f t="shared" si="167"/>
        <v>7.7882212791111917E-6</v>
      </c>
      <c r="AQ496" s="33">
        <f t="shared" si="168"/>
        <v>4.0053809311762344E-3</v>
      </c>
      <c r="AR496" s="33">
        <f t="shared" si="169"/>
        <v>-4.7781629721416782E-4</v>
      </c>
      <c r="AS496" s="55">
        <f>$G$2*AS495+(1-$G$2)*W495*W495</f>
        <v>2.1021875383574369E-4</v>
      </c>
      <c r="AT496" s="105"/>
      <c r="AU496" s="7">
        <v>46227</v>
      </c>
      <c r="AV496" s="4">
        <f>CovMatrix!$M$4^2*Y496
+CovMatrix!$M$5^2*AE496
+CovMatrix!$M$6^2*AJ496
+CovMatrix!$M$7^2*AN496
+CovMatrix!$M$8^2*AQ496
+CovMatrix!$M$9^2*AS496
+2*CovMatrix!$M$4*CovMatrix!$M$5*Z496
+2*CovMatrix!$M$4*CovMatrix!$M$6*AA496
+2*CovMatrix!$M$4*CovMatrix!$M$7*AB496
+2*CovMatrix!$M$4*CovMatrix!$M$8*AC496
+2*CovMatrix!$M$4*CovMatrix!$M$9*AD496
+2*CovMatrix!$M$5*CovMatrix!$M$6*AF496
+2*CovMatrix!$M$5*CovMatrix!$M$7*AG496
+2*CovMatrix!$M$5*CovMatrix!$M$8*AH496
+2*CovMatrix!$M$5*CovMatrix!$M$9*AI496
+2*CovMatrix!$M$6*CovMatrix!$M$7*AK496
+2*CovMatrix!$M$6*CovMatrix!$M$8*AL496
+2*CovMatrix!$M$6*CovMatrix!$M$9*AM496
+2*CovMatrix!$M$7*CovMatrix!$M$8*AO496
+2*CovMatrix!$M$7*CovMatrix!$M$9*AP496
+2*CovMatrix!$M$8*CovMatrix!$M$9*AR496</f>
        <v>8.0897677755114531E-4</v>
      </c>
      <c r="AW496" s="17">
        <f t="shared" si="148"/>
        <v>2.8442517074815044E-2</v>
      </c>
      <c r="AX496" s="18">
        <f>Param_VaR!$B$7*EWMA!AW496*returns_pnl[[#This Row],[port_mv]]</f>
        <v>15111.592827638427</v>
      </c>
      <c r="AY496" s="18">
        <f>returns_pnl[[#This Row],[daily_pnl_usd]]</f>
        <v>-7930.02</v>
      </c>
    </row>
    <row r="497" spans="1:51" x14ac:dyDescent="0.35">
      <c r="A497" s="7">
        <f>returns_pnl[[#This Row],[price_date]]</f>
        <v>46230</v>
      </c>
      <c r="B497" s="24">
        <f>returns_pnl[[#This Row],[portfolio_simple_return]]</f>
        <v>-1.5392562E-2</v>
      </c>
      <c r="C497" s="4">
        <f t="shared" si="149"/>
        <v>9.6467585970671577E-4</v>
      </c>
      <c r="D497" s="17">
        <f t="shared" si="146"/>
        <v>3.105923147321446E-2</v>
      </c>
      <c r="E497" s="17">
        <f t="shared" si="147"/>
        <v>0.49305001434549456</v>
      </c>
      <c r="F497" s="25">
        <f>Rolling_Vol!D497</f>
        <v>0.53979689722685653</v>
      </c>
      <c r="Q497" s="7">
        <v>46230</v>
      </c>
      <c r="R497" s="25">
        <v>-5.1729092999999997E-2</v>
      </c>
      <c r="S497" s="17">
        <v>3.403854E-3</v>
      </c>
      <c r="T497" s="17">
        <v>2.8267468E-2</v>
      </c>
      <c r="U497" s="17">
        <v>1.254149E-3</v>
      </c>
      <c r="V497" s="17">
        <v>-2.6051588000000001E-2</v>
      </c>
      <c r="W497" s="17">
        <v>1.9086974E-2</v>
      </c>
      <c r="X497" s="32"/>
      <c r="Y497" s="33">
        <f t="shared" si="150"/>
        <v>2.0858254176350181E-3</v>
      </c>
      <c r="Z497" s="33">
        <f t="shared" si="151"/>
        <v>9.3197505223299878E-4</v>
      </c>
      <c r="AA497" s="33">
        <f t="shared" si="152"/>
        <v>1.2098596867519918E-4</v>
      </c>
      <c r="AB497" s="33">
        <f t="shared" si="153"/>
        <v>-1.6255037558232026E-4</v>
      </c>
      <c r="AC497" s="33">
        <f t="shared" si="154"/>
        <v>2.2835782641495769E-3</v>
      </c>
      <c r="AD497" s="33">
        <f t="shared" si="155"/>
        <v>-2.9207395899430021E-4</v>
      </c>
      <c r="AE497" s="33">
        <f t="shared" si="156"/>
        <v>9.3222854805600618E-4</v>
      </c>
      <c r="AF497" s="33">
        <f t="shared" si="157"/>
        <v>-2.4845173724298629E-6</v>
      </c>
      <c r="AG497" s="33">
        <f t="shared" si="158"/>
        <v>-2.131214042247583E-4</v>
      </c>
      <c r="AH497" s="33">
        <f t="shared" si="159"/>
        <v>1.2828856071089849E-3</v>
      </c>
      <c r="AI497" s="33">
        <f t="shared" si="160"/>
        <v>-2.4878057566967056E-4</v>
      </c>
      <c r="AJ497" s="33">
        <f t="shared" si="161"/>
        <v>3.4480896396863327E-4</v>
      </c>
      <c r="AK497" s="33">
        <f t="shared" si="162"/>
        <v>-3.5231848314619792E-5</v>
      </c>
      <c r="AL497" s="33">
        <f t="shared" si="163"/>
        <v>7.8646961899121138E-5</v>
      </c>
      <c r="AM497" s="33">
        <f t="shared" si="164"/>
        <v>8.0059795435598763E-5</v>
      </c>
      <c r="AN497" s="33">
        <f t="shared" si="165"/>
        <v>4.0242952218775825E-4</v>
      </c>
      <c r="AO497" s="33">
        <f t="shared" si="166"/>
        <v>-2.0652037169399253E-4</v>
      </c>
      <c r="AP497" s="33">
        <f t="shared" si="167"/>
        <v>1.3373770479796526E-5</v>
      </c>
      <c r="AQ497" s="33">
        <f t="shared" si="168"/>
        <v>4.076881170138975E-3</v>
      </c>
      <c r="AR497" s="33">
        <f t="shared" si="169"/>
        <v>-5.0007820613352436E-4</v>
      </c>
      <c r="AS497" s="55">
        <f>$G$2*AS496+(1-$G$2)*W496*W496</f>
        <v>2.0592430438153123E-4</v>
      </c>
      <c r="AT497" s="105"/>
      <c r="AU497" s="7">
        <v>46230</v>
      </c>
      <c r="AV497" s="4">
        <f>CovMatrix!$M$4^2*Y497
+CovMatrix!$M$5^2*AE497
+CovMatrix!$M$6^2*AJ497
+CovMatrix!$M$7^2*AN497
+CovMatrix!$M$8^2*AQ497
+CovMatrix!$M$9^2*AS497
+2*CovMatrix!$M$4*CovMatrix!$M$5*Z497
+2*CovMatrix!$M$4*CovMatrix!$M$6*AA497
+2*CovMatrix!$M$4*CovMatrix!$M$7*AB497
+2*CovMatrix!$M$4*CovMatrix!$M$8*AC497
+2*CovMatrix!$M$4*CovMatrix!$M$9*AD497
+2*CovMatrix!$M$5*CovMatrix!$M$6*AF497
+2*CovMatrix!$M$5*CovMatrix!$M$7*AG497
+2*CovMatrix!$M$5*CovMatrix!$M$8*AH497
+2*CovMatrix!$M$5*CovMatrix!$M$9*AI497
+2*CovMatrix!$M$6*CovMatrix!$M$7*AK497
+2*CovMatrix!$M$6*CovMatrix!$M$8*AL497
+2*CovMatrix!$M$6*CovMatrix!$M$9*AM497
+2*CovMatrix!$M$7*CovMatrix!$M$8*AO497
+2*CovMatrix!$M$7*CovMatrix!$M$9*AP497
+2*CovMatrix!$M$8*CovMatrix!$M$9*AR497</f>
        <v>8.2395463028108276E-4</v>
      </c>
      <c r="AW497" s="17">
        <f t="shared" si="148"/>
        <v>2.8704609913410822E-2</v>
      </c>
      <c r="AX497" s="18">
        <f>Param_VaR!$B$7*EWMA!AW497*returns_pnl[[#This Row],[port_mv]]</f>
        <v>15016.093975716085</v>
      </c>
      <c r="AY497" s="18">
        <f>returns_pnl[[#This Row],[daily_pnl_usd]]</f>
        <v>-3515.43</v>
      </c>
    </row>
    <row r="498" spans="1:51" x14ac:dyDescent="0.35">
      <c r="A498" s="7">
        <f>returns_pnl[[#This Row],[price_date]]</f>
        <v>46231</v>
      </c>
      <c r="B498" s="24">
        <f>returns_pnl[[#This Row],[portfolio_simple_return]]</f>
        <v>-3.7452601000000002E-2</v>
      </c>
      <c r="C498" s="4">
        <f t="shared" si="149"/>
        <v>9.2101116601974343E-4</v>
      </c>
      <c r="D498" s="17">
        <f t="shared" si="146"/>
        <v>3.0348165776859455E-2</v>
      </c>
      <c r="E498" s="17">
        <f t="shared" si="147"/>
        <v>0.48176219635518869</v>
      </c>
      <c r="F498" s="25">
        <f>Rolling_Vol!D498</f>
        <v>0.54059222583974886</v>
      </c>
      <c r="Q498" s="7">
        <v>46231</v>
      </c>
      <c r="R498" s="25">
        <v>-8.1482977999999998E-2</v>
      </c>
      <c r="S498" s="17">
        <v>-6.0278689999999999E-3</v>
      </c>
      <c r="T498" s="17">
        <v>3.6971880000000001E-3</v>
      </c>
      <c r="U498" s="17">
        <v>1.9314755999999999E-2</v>
      </c>
      <c r="V498" s="17">
        <v>-7.7707882000000006E-2</v>
      </c>
      <c r="W498" s="17">
        <v>1.1199073E-2</v>
      </c>
      <c r="X498" s="32"/>
      <c r="Y498" s="33">
        <f t="shared" si="150"/>
        <v>2.1212298363330758E-3</v>
      </c>
      <c r="Z498" s="33">
        <f t="shared" si="151"/>
        <v>8.6549185229155344E-4</v>
      </c>
      <c r="AA498" s="33">
        <f t="shared" si="152"/>
        <v>2.5991781691895718E-5</v>
      </c>
      <c r="AB498" s="33">
        <f t="shared" si="153"/>
        <v>-1.5668991246279245E-4</v>
      </c>
      <c r="AC498" s="33">
        <f t="shared" si="154"/>
        <v>2.2274210694075832E-3</v>
      </c>
      <c r="AD498" s="33">
        <f t="shared" si="155"/>
        <v>-3.3379063264271712E-4</v>
      </c>
      <c r="AE498" s="33">
        <f t="shared" si="156"/>
        <v>8.7699000849584478E-4</v>
      </c>
      <c r="AF498" s="33">
        <f t="shared" si="157"/>
        <v>3.4376537112162543E-6</v>
      </c>
      <c r="AG498" s="33">
        <f t="shared" si="158"/>
        <v>-2.0007798356585802E-4</v>
      </c>
      <c r="AH498" s="33">
        <f t="shared" si="159"/>
        <v>1.2005919225612366E-3</v>
      </c>
      <c r="AI498" s="33">
        <f t="shared" si="160"/>
        <v>-2.2995558476162254E-4</v>
      </c>
      <c r="AJ498" s="33">
        <f t="shared" si="161"/>
        <v>3.7206341095837676E-4</v>
      </c>
      <c r="AK498" s="33">
        <f t="shared" si="162"/>
        <v>-3.0990840412258678E-5</v>
      </c>
      <c r="AL498" s="33">
        <f t="shared" si="163"/>
        <v>2.9743398376822785E-5</v>
      </c>
      <c r="AM498" s="33">
        <f t="shared" si="164"/>
        <v>1.0762863331517279E-4</v>
      </c>
      <c r="AN498" s="33">
        <f t="shared" si="165"/>
        <v>3.7837812423934479E-4</v>
      </c>
      <c r="AO498" s="33">
        <f t="shared" si="166"/>
        <v>-1.960895037746697E-4</v>
      </c>
      <c r="AP498" s="33">
        <f t="shared" si="167"/>
        <v>1.4007618812316294E-5</v>
      </c>
      <c r="AQ498" s="33">
        <f t="shared" si="168"/>
        <v>3.8729894141699408E-3</v>
      </c>
      <c r="AR498" s="33">
        <f t="shared" si="169"/>
        <v>-4.9990827273439559E-4</v>
      </c>
      <c r="AS498" s="55">
        <f>$G$2*AS497+(1-$G$2)*W497*W497</f>
        <v>2.1542760070723991E-4</v>
      </c>
      <c r="AT498" s="105"/>
      <c r="AU498" s="7">
        <v>46231</v>
      </c>
      <c r="AV498" s="4">
        <f>CovMatrix!$M$4^2*Y498
+CovMatrix!$M$5^2*AE498
+CovMatrix!$M$6^2*AJ498
+CovMatrix!$M$7^2*AN498
+CovMatrix!$M$8^2*AQ498
+CovMatrix!$M$9^2*AS498
+2*CovMatrix!$M$4*CovMatrix!$M$5*Z498
+2*CovMatrix!$M$4*CovMatrix!$M$6*AA498
+2*CovMatrix!$M$4*CovMatrix!$M$7*AB498
+2*CovMatrix!$M$4*CovMatrix!$M$8*AC498
+2*CovMatrix!$M$4*CovMatrix!$M$9*AD498
+2*CovMatrix!$M$5*CovMatrix!$M$6*AF498
+2*CovMatrix!$M$5*CovMatrix!$M$7*AG498
+2*CovMatrix!$M$5*CovMatrix!$M$8*AH498
+2*CovMatrix!$M$5*CovMatrix!$M$9*AI498
+2*CovMatrix!$M$6*CovMatrix!$M$7*AK498
+2*CovMatrix!$M$6*CovMatrix!$M$8*AL498
+2*CovMatrix!$M$6*CovMatrix!$M$9*AM498
+2*CovMatrix!$M$7*CovMatrix!$M$8*AO498
+2*CovMatrix!$M$7*CovMatrix!$M$9*AP498
+2*CovMatrix!$M$8*CovMatrix!$M$9*AR498</f>
        <v>7.8649631881838958E-4</v>
      </c>
      <c r="AW498" s="17">
        <f t="shared" si="148"/>
        <v>2.8044541693855323E-2</v>
      </c>
      <c r="AX498" s="18">
        <f>Param_VaR!$B$7*EWMA!AW498*returns_pnl[[#This Row],[port_mv]]</f>
        <v>14121.336433883513</v>
      </c>
      <c r="AY498" s="18">
        <f>returns_pnl[[#This Row],[daily_pnl_usd]]</f>
        <v>-8421.9500000000007</v>
      </c>
    </row>
    <row r="499" spans="1:51" x14ac:dyDescent="0.35">
      <c r="A499" s="7">
        <f>returns_pnl[[#This Row],[price_date]]</f>
        <v>46232</v>
      </c>
      <c r="B499" s="24">
        <f>returns_pnl[[#This Row],[portfolio_simple_return]]</f>
        <v>-3.5567036000000003E-2</v>
      </c>
      <c r="C499" s="4">
        <f t="shared" si="149"/>
        <v>9.4991233535847094E-4</v>
      </c>
      <c r="D499" s="17">
        <f t="shared" si="146"/>
        <v>3.0820647873762663E-2</v>
      </c>
      <c r="E499" s="17">
        <f t="shared" si="147"/>
        <v>0.48926261711920593</v>
      </c>
      <c r="F499" s="25">
        <f>Rolling_Vol!D499</f>
        <v>0.54598199504517808</v>
      </c>
      <c r="Q499" s="7">
        <v>46232</v>
      </c>
      <c r="R499" s="25">
        <v>-5.5122959999999999E-2</v>
      </c>
      <c r="S499" s="17">
        <v>-2.7801843E-2</v>
      </c>
      <c r="T499" s="17">
        <v>-1.5239284000000001E-2</v>
      </c>
      <c r="U499" s="17">
        <v>-8.7165960000000001E-3</v>
      </c>
      <c r="V499" s="17">
        <v>-6.3449303999999998E-2</v>
      </c>
      <c r="W499" s="17">
        <v>5.8375839999999998E-3</v>
      </c>
      <c r="X499" s="32"/>
      <c r="Y499" s="33">
        <f t="shared" si="150"/>
        <v>2.3923245883780003E-3</v>
      </c>
      <c r="Z499" s="33">
        <f t="shared" si="151"/>
        <v>8.4303246418089312E-4</v>
      </c>
      <c r="AA499" s="33">
        <f t="shared" si="152"/>
        <v>6.3568014824301182E-6</v>
      </c>
      <c r="AB499" s="33">
        <f t="shared" si="153"/>
        <v>-2.4171794800842704E-4</v>
      </c>
      <c r="AC499" s="33">
        <f t="shared" si="154"/>
        <v>2.4736879836090844E-3</v>
      </c>
      <c r="AD499" s="33">
        <f t="shared" si="155"/>
        <v>-3.6851522381691772E-4</v>
      </c>
      <c r="AE499" s="33">
        <f t="shared" si="156"/>
        <v>8.265507202669637E-4</v>
      </c>
      <c r="AF499" s="33">
        <f t="shared" si="157"/>
        <v>1.8942245926009577E-6</v>
      </c>
      <c r="AG499" s="33">
        <f t="shared" si="158"/>
        <v>-1.9505891368800437E-4</v>
      </c>
      <c r="AH499" s="33">
        <f t="shared" si="159"/>
        <v>1.1566611831853699E-3</v>
      </c>
      <c r="AI499" s="33">
        <f t="shared" si="160"/>
        <v>-2.2020864237385141E-4</v>
      </c>
      <c r="AJ499" s="33">
        <f t="shared" si="161"/>
        <v>3.5055975824731478E-4</v>
      </c>
      <c r="AK499" s="33">
        <f t="shared" si="162"/>
        <v>-2.4846772941155473E-5</v>
      </c>
      <c r="AL499" s="33">
        <f t="shared" si="163"/>
        <v>1.0720755544064438E-5</v>
      </c>
      <c r="AM499" s="33">
        <f t="shared" si="164"/>
        <v>1.0365522001466585E-4</v>
      </c>
      <c r="AN499" s="33">
        <f t="shared" si="165"/>
        <v>3.7805902474535624E-4</v>
      </c>
      <c r="AO499" s="33">
        <f t="shared" si="166"/>
        <v>-2.743786603545971E-4</v>
      </c>
      <c r="AP499" s="33">
        <f t="shared" si="167"/>
        <v>2.6145603428848611E-5</v>
      </c>
      <c r="AQ499" s="33">
        <f t="shared" si="168"/>
        <v>4.0029209448152999E-3</v>
      </c>
      <c r="AR499" s="33">
        <f t="shared" si="169"/>
        <v>-5.2212915096193498E-4</v>
      </c>
      <c r="AS499" s="55">
        <f>$G$2*AS498+(1-$G$2)*W498*W498</f>
        <v>2.1002709882836525E-4</v>
      </c>
      <c r="AT499" s="105"/>
      <c r="AU499" s="7">
        <v>46232</v>
      </c>
      <c r="AV499" s="4">
        <f>CovMatrix!$M$4^2*Y499
+CovMatrix!$M$5^2*AE499
+CovMatrix!$M$6^2*AJ499
+CovMatrix!$M$7^2*AN499
+CovMatrix!$M$8^2*AQ499
+CovMatrix!$M$9^2*AS499
+2*CovMatrix!$M$4*CovMatrix!$M$5*Z499
+2*CovMatrix!$M$4*CovMatrix!$M$6*AA499
+2*CovMatrix!$M$4*CovMatrix!$M$7*AB499
+2*CovMatrix!$M$4*CovMatrix!$M$8*AC499
+2*CovMatrix!$M$4*CovMatrix!$M$9*AD499
+2*CovMatrix!$M$5*CovMatrix!$M$6*AF499
+2*CovMatrix!$M$5*CovMatrix!$M$7*AG499
+2*CovMatrix!$M$5*CovMatrix!$M$8*AH499
+2*CovMatrix!$M$5*CovMatrix!$M$9*AI499
+2*CovMatrix!$M$6*CovMatrix!$M$7*AK499
+2*CovMatrix!$M$6*CovMatrix!$M$8*AL499
+2*CovMatrix!$M$6*CovMatrix!$M$9*AM499
+2*CovMatrix!$M$7*CovMatrix!$M$8*AO499
+2*CovMatrix!$M$7*CovMatrix!$M$9*AP499
+2*CovMatrix!$M$8*CovMatrix!$M$9*AR499</f>
        <v>8.2143566818421632E-4</v>
      </c>
      <c r="AW499" s="17">
        <f t="shared" si="148"/>
        <v>2.8660699017717908E-2</v>
      </c>
      <c r="AX499" s="18">
        <f>Param_VaR!$B$7*EWMA!AW499*returns_pnl[[#This Row],[port_mv]]</f>
        <v>13918.302689619508</v>
      </c>
      <c r="AY499" s="18">
        <f>returns_pnl[[#This Row],[daily_pnl_usd]]</f>
        <v>-7698.4</v>
      </c>
    </row>
    <row r="500" spans="1:51" x14ac:dyDescent="0.35">
      <c r="A500" s="7">
        <f>returns_pnl[[#This Row],[price_date]]</f>
        <v>46233</v>
      </c>
      <c r="B500" s="24">
        <f>returns_pnl[[#This Row],[portfolio_simple_return]]</f>
        <v>6.4265153000000005E-2</v>
      </c>
      <c r="C500" s="4">
        <f t="shared" si="149"/>
        <v>9.6881843822648047E-4</v>
      </c>
      <c r="D500" s="17">
        <f t="shared" si="146"/>
        <v>3.1125848393682067E-2</v>
      </c>
      <c r="E500" s="17">
        <f t="shared" si="147"/>
        <v>0.4941075251734921</v>
      </c>
      <c r="F500" s="25">
        <f>Rolling_Vol!D500</f>
        <v>0.55953236855752009</v>
      </c>
      <c r="Q500" s="7">
        <v>46233</v>
      </c>
      <c r="R500" s="25">
        <v>0.12997020200000001</v>
      </c>
      <c r="S500" s="17">
        <v>4.7310433999999998E-2</v>
      </c>
      <c r="T500" s="17">
        <v>1.8159879E-2</v>
      </c>
      <c r="U500" s="17">
        <v>-4.5495116000000002E-2</v>
      </c>
      <c r="V500" s="17">
        <v>0.12178702600000001</v>
      </c>
      <c r="W500" s="17">
        <v>-6.6715480000000002E-3</v>
      </c>
      <c r="X500" s="32"/>
      <c r="Y500" s="33">
        <f t="shared" si="150"/>
        <v>2.4310975562250163E-3</v>
      </c>
      <c r="Z500" s="33">
        <f t="shared" si="151"/>
        <v>8.8440170910695636E-4</v>
      </c>
      <c r="AA500" s="33">
        <f t="shared" si="152"/>
        <v>5.6377459935122756E-5</v>
      </c>
      <c r="AB500" s="33">
        <f t="shared" si="153"/>
        <v>-1.9838579676927177E-4</v>
      </c>
      <c r="AC500" s="33">
        <f t="shared" si="154"/>
        <v>2.5351175113777296E-3</v>
      </c>
      <c r="AD500" s="33">
        <f t="shared" si="155"/>
        <v>-3.6571140494762107E-4</v>
      </c>
      <c r="AE500" s="33">
        <f t="shared" si="156"/>
        <v>8.2333422550274473E-4</v>
      </c>
      <c r="AF500" s="33">
        <f t="shared" si="157"/>
        <v>2.720138198906964E-5</v>
      </c>
      <c r="AG500" s="33">
        <f t="shared" si="158"/>
        <v>-1.6881513285753842E-4</v>
      </c>
      <c r="AH500" s="33">
        <f t="shared" si="159"/>
        <v>1.1931019674902841E-3</v>
      </c>
      <c r="AI500" s="33">
        <f t="shared" si="160"/>
        <v>-2.1673385946345905E-4</v>
      </c>
      <c r="AJ500" s="33">
        <f t="shared" si="161"/>
        <v>3.4346031936243523E-4</v>
      </c>
      <c r="AK500" s="33">
        <f t="shared" si="162"/>
        <v>-1.5385885647250296E-5</v>
      </c>
      <c r="AL500" s="33">
        <f t="shared" si="163"/>
        <v>6.8092828006920784E-5</v>
      </c>
      <c r="AM500" s="33">
        <f t="shared" si="164"/>
        <v>9.2098270786794529E-5</v>
      </c>
      <c r="AN500" s="33">
        <f t="shared" si="165"/>
        <v>3.5993422601026781E-4</v>
      </c>
      <c r="AO500" s="33">
        <f t="shared" si="166"/>
        <v>-2.2473222376637018E-4</v>
      </c>
      <c r="AP500" s="33">
        <f t="shared" si="167"/>
        <v>2.152383554247385E-5</v>
      </c>
      <c r="AQ500" s="33">
        <f t="shared" si="168"/>
        <v>4.0042945388114462E-3</v>
      </c>
      <c r="AR500" s="33">
        <f t="shared" si="169"/>
        <v>-5.1302484041471108E-4</v>
      </c>
      <c r="AS500" s="55">
        <f>$G$2*AS499+(1-$G$2)*W499*W499</f>
        <v>1.994701161160867E-4</v>
      </c>
      <c r="AT500" s="105"/>
      <c r="AU500" s="7">
        <v>46233</v>
      </c>
      <c r="AV500" s="4">
        <f>CovMatrix!$M$4^2*Y500
+CovMatrix!$M$5^2*AE500
+CovMatrix!$M$6^2*AJ500
+CovMatrix!$M$7^2*AN500
+CovMatrix!$M$8^2*AQ500
+CovMatrix!$M$9^2*AS500
+2*CovMatrix!$M$4*CovMatrix!$M$5*Z500
+2*CovMatrix!$M$4*CovMatrix!$M$6*AA500
+2*CovMatrix!$M$4*CovMatrix!$M$7*AB500
+2*CovMatrix!$M$4*CovMatrix!$M$8*AC500
+2*CovMatrix!$M$4*CovMatrix!$M$9*AD500
+2*CovMatrix!$M$5*CovMatrix!$M$6*AF500
+2*CovMatrix!$M$5*CovMatrix!$M$7*AG500
+2*CovMatrix!$M$5*CovMatrix!$M$8*AH500
+2*CovMatrix!$M$5*CovMatrix!$M$9*AI500
+2*CovMatrix!$M$6*CovMatrix!$M$7*AK500
+2*CovMatrix!$M$6*CovMatrix!$M$8*AL500
+2*CovMatrix!$M$6*CovMatrix!$M$9*AM500
+2*CovMatrix!$M$7*CovMatrix!$M$8*AO500
+2*CovMatrix!$M$7*CovMatrix!$M$9*AP500
+2*CovMatrix!$M$8*CovMatrix!$M$9*AR500</f>
        <v>8.5159539098519324E-4</v>
      </c>
      <c r="AW500" s="17">
        <f t="shared" si="148"/>
        <v>2.9182107377384404E-2</v>
      </c>
      <c r="AX500" s="18">
        <f>Param_VaR!$B$7*EWMA!AW500*returns_pnl[[#This Row],[port_mv]]</f>
        <v>15082.245038576042</v>
      </c>
      <c r="AY500" s="18">
        <f>returns_pnl[[#This Row],[daily_pnl_usd]]</f>
        <v>13415.3</v>
      </c>
    </row>
    <row r="501" spans="1:51" x14ac:dyDescent="0.35">
      <c r="A501" s="7">
        <f>returns_pnl[[#This Row],[price_date]]</f>
        <v>46234</v>
      </c>
      <c r="B501" s="24">
        <f>returns_pnl[[#This Row],[portfolio_simple_return]]</f>
        <v>-4.20364E-4</v>
      </c>
      <c r="C501" s="4">
        <f t="shared" si="149"/>
        <v>1.1584899253396963E-3</v>
      </c>
      <c r="D501" s="17">
        <f t="shared" si="146"/>
        <v>3.4036596853088831E-2</v>
      </c>
      <c r="E501" s="17">
        <f t="shared" si="147"/>
        <v>0.54031422448942024</v>
      </c>
      <c r="F501" s="25">
        <f>Rolling_Vol!D501</f>
        <v>0.55819936589187436</v>
      </c>
      <c r="Q501" s="7">
        <v>46234</v>
      </c>
      <c r="R501" s="25">
        <v>-1.9036239E-2</v>
      </c>
      <c r="S501" s="17">
        <v>3.712871E-3</v>
      </c>
      <c r="T501" s="17">
        <v>-3.7627400000000001E-3</v>
      </c>
      <c r="U501" s="17">
        <v>-5.3074970000000004E-3</v>
      </c>
      <c r="V501" s="17">
        <v>2.3240588999999999E-2</v>
      </c>
      <c r="W501" s="17">
        <v>-3.8223199999999998E-4</v>
      </c>
      <c r="X501" s="32"/>
      <c r="Y501" s="33">
        <f t="shared" si="150"/>
        <v>3.2987669073267644E-3</v>
      </c>
      <c r="Z501" s="33">
        <f t="shared" si="151"/>
        <v>1.2002744063817992E-3</v>
      </c>
      <c r="AA501" s="33">
        <f t="shared" si="152"/>
        <v>1.9460940085454901E-4</v>
      </c>
      <c r="AB501" s="33">
        <f t="shared" si="153"/>
        <v>-5.4126321395512168E-4</v>
      </c>
      <c r="AC501" s="33">
        <f t="shared" si="154"/>
        <v>3.3327315229070217E-3</v>
      </c>
      <c r="AD501" s="33">
        <f t="shared" si="155"/>
        <v>-3.9579486712352558E-4</v>
      </c>
      <c r="AE501" s="33">
        <f t="shared" si="156"/>
        <v>9.0823080188868154E-4</v>
      </c>
      <c r="AF501" s="33">
        <f t="shared" si="157"/>
        <v>7.7118404482374666E-5</v>
      </c>
      <c r="AG501" s="33">
        <f t="shared" si="158"/>
        <v>-2.8782984585650688E-4</v>
      </c>
      <c r="AH501" s="33">
        <f t="shared" si="159"/>
        <v>1.4672236727786244E-3</v>
      </c>
      <c r="AI501" s="33">
        <f t="shared" si="160"/>
        <v>-2.2266785777556142E-4</v>
      </c>
      <c r="AJ501" s="33">
        <f t="shared" si="161"/>
        <v>3.4263957251836756E-4</v>
      </c>
      <c r="AK501" s="33">
        <f t="shared" si="162"/>
        <v>-6.403388060747316E-5</v>
      </c>
      <c r="AL501" s="33">
        <f t="shared" si="163"/>
        <v>1.9670551768229691E-4</v>
      </c>
      <c r="AM501" s="33">
        <f t="shared" si="164"/>
        <v>7.9303104274225332E-5</v>
      </c>
      <c r="AN501" s="33">
        <f t="shared" si="165"/>
        <v>4.6252650724085917E-4</v>
      </c>
      <c r="AO501" s="33">
        <f t="shared" si="166"/>
        <v>-5.4369118285028928E-4</v>
      </c>
      <c r="AP501" s="33">
        <f t="shared" si="167"/>
        <v>3.8443776419499512E-5</v>
      </c>
      <c r="AQ501" s="33">
        <f t="shared" si="168"/>
        <v>4.6539616485982409E-3</v>
      </c>
      <c r="AR501" s="33">
        <f t="shared" si="169"/>
        <v>-5.3099382937400329E-4</v>
      </c>
      <c r="AS501" s="55">
        <f>$G$2*AS500+(1-$G$2)*W500*W500</f>
        <v>1.9017248231209972E-4</v>
      </c>
      <c r="AT501" s="105"/>
      <c r="AU501" s="7">
        <v>46234</v>
      </c>
      <c r="AV501" s="4">
        <f>CovMatrix!$M$4^2*Y501
+CovMatrix!$M$5^2*AE501
+CovMatrix!$M$6^2*AJ501
+CovMatrix!$M$7^2*AN501
+CovMatrix!$M$8^2*AQ501
+CovMatrix!$M$9^2*AS501
+2*CovMatrix!$M$4*CovMatrix!$M$5*Z501
+2*CovMatrix!$M$4*CovMatrix!$M$6*AA501
+2*CovMatrix!$M$4*CovMatrix!$M$7*AB501
+2*CovMatrix!$M$4*CovMatrix!$M$8*AC501
+2*CovMatrix!$M$4*CovMatrix!$M$9*AD501
+2*CovMatrix!$M$5*CovMatrix!$M$6*AF501
+2*CovMatrix!$M$5*CovMatrix!$M$7*AG501
+2*CovMatrix!$M$5*CovMatrix!$M$8*AH501
+2*CovMatrix!$M$5*CovMatrix!$M$9*AI501
+2*CovMatrix!$M$6*CovMatrix!$M$7*AK501
+2*CovMatrix!$M$6*CovMatrix!$M$8*AL501
+2*CovMatrix!$M$6*CovMatrix!$M$9*AM501
+2*CovMatrix!$M$7*CovMatrix!$M$8*AO501
+2*CovMatrix!$M$7*CovMatrix!$M$9*AP501
+2*CovMatrix!$M$8*CovMatrix!$M$9*AR501</f>
        <v>1.0786059469706007E-3</v>
      </c>
      <c r="AW501" s="17">
        <f t="shared" si="148"/>
        <v>3.2842136760122667E-2</v>
      </c>
      <c r="AX501" s="18">
        <f>Param_VaR!$B$7*EWMA!AW501*returns_pnl[[#This Row],[port_mv]]</f>
        <v>16966.729903808515</v>
      </c>
      <c r="AY501" s="18">
        <f>returns_pnl[[#This Row],[daily_pnl_usd]]</f>
        <v>-93.39</v>
      </c>
    </row>
    <row r="502" spans="1:51" x14ac:dyDescent="0.35">
      <c r="A502" s="1"/>
    </row>
    <row r="503" spans="1:51" x14ac:dyDescent="0.35">
      <c r="A503" s="1"/>
    </row>
    <row r="504" spans="1:51" x14ac:dyDescent="0.35">
      <c r="A504" s="1"/>
    </row>
    <row r="505" spans="1:51" x14ac:dyDescent="0.35">
      <c r="A505" s="1"/>
    </row>
    <row r="506" spans="1:51" x14ac:dyDescent="0.35">
      <c r="A506" s="1"/>
    </row>
    <row r="507" spans="1:51" x14ac:dyDescent="0.35">
      <c r="A507" s="1"/>
    </row>
    <row r="508" spans="1:51" x14ac:dyDescent="0.35">
      <c r="A508" s="1"/>
    </row>
    <row r="509" spans="1:51" x14ac:dyDescent="0.35">
      <c r="A509" s="1"/>
    </row>
    <row r="510" spans="1:51" x14ac:dyDescent="0.35">
      <c r="A510" s="1"/>
    </row>
    <row r="511" spans="1:51" x14ac:dyDescent="0.35">
      <c r="A511" s="1"/>
    </row>
    <row r="512" spans="1:51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</sheetData>
  <pageMargins left="0.7" right="0.7" top="0.75" bottom="0.75" header="0.3" footer="0.3"/>
  <pageSetup orientation="portrait" r:id="rId1"/>
  <ignoredErrors>
    <ignoredError sqref="Y61 AA61:AB61" formulaRange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95AA0-3FA3-4BCB-B203-55288855D055}">
  <dimension ref="A1:M16"/>
  <sheetViews>
    <sheetView workbookViewId="0">
      <selection activeCell="C6" sqref="C6"/>
    </sheetView>
  </sheetViews>
  <sheetFormatPr defaultRowHeight="14.5" x14ac:dyDescent="0.35"/>
  <cols>
    <col min="2" max="2" width="13.08984375" bestFit="1" customWidth="1"/>
    <col min="3" max="6" width="11.81640625" bestFit="1" customWidth="1"/>
    <col min="7" max="7" width="11.36328125" bestFit="1" customWidth="1"/>
    <col min="10" max="10" width="14.453125" bestFit="1" customWidth="1"/>
    <col min="12" max="12" width="8.7265625" customWidth="1"/>
    <col min="13" max="13" width="12.36328125" bestFit="1" customWidth="1"/>
  </cols>
  <sheetData>
    <row r="1" spans="1:13" x14ac:dyDescent="0.35">
      <c r="A1" s="81" t="s">
        <v>98</v>
      </c>
      <c r="B1" s="82"/>
      <c r="C1" s="82"/>
      <c r="D1" s="82"/>
      <c r="E1" s="82"/>
      <c r="F1" s="82"/>
      <c r="G1" s="83"/>
    </row>
    <row r="2" spans="1:13" x14ac:dyDescent="0.35">
      <c r="A2" s="4" t="s">
        <v>99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I2" s="81" t="s">
        <v>100</v>
      </c>
      <c r="J2" s="82"/>
      <c r="K2" s="82"/>
      <c r="L2" s="82"/>
      <c r="M2" s="83"/>
    </row>
    <row r="3" spans="1:13" x14ac:dyDescent="0.35">
      <c r="A3" s="4" t="s">
        <v>6</v>
      </c>
      <c r="B3" s="4">
        <f>_xlfn.COVARIANCE.S('Returns '!I2:I501,'Returns '!I2:I501)</f>
        <v>1.5548076534048086E-3</v>
      </c>
      <c r="C3" s="4">
        <f>_xlfn.COVARIANCE.S('Returns '!J2:J501,'Returns '!I2:I501)</f>
        <v>6.3002855988701146E-4</v>
      </c>
      <c r="D3" s="15">
        <v>2.2118154987596061E-4</v>
      </c>
      <c r="E3" s="15">
        <v>6.4599327777463221E-5</v>
      </c>
      <c r="F3" s="15">
        <v>1.0042359513851629E-3</v>
      </c>
      <c r="G3" s="15">
        <v>4.2171325825231792E-5</v>
      </c>
      <c r="I3" s="4" t="s">
        <v>99</v>
      </c>
      <c r="J3" s="4" t="s">
        <v>101</v>
      </c>
      <c r="K3" s="4" t="s">
        <v>102</v>
      </c>
      <c r="L3" s="4" t="s">
        <v>103</v>
      </c>
      <c r="M3" s="4" t="s">
        <v>104</v>
      </c>
    </row>
    <row r="4" spans="1:13" x14ac:dyDescent="0.35">
      <c r="A4" s="4" t="s">
        <v>7</v>
      </c>
      <c r="B4" s="4">
        <f>_xlfn.COVARIANCE.S('Returns '!I2:I501,'Returns '!J2:J501)</f>
        <v>6.3002855988701146E-4</v>
      </c>
      <c r="C4" s="4">
        <f>_xlfn.COVARIANCE.S('Returns '!J2:J501,'Returns '!J2:J501)</f>
        <v>1.1278158231313984E-3</v>
      </c>
      <c r="D4" s="4">
        <v>2.0850850584179073E-4</v>
      </c>
      <c r="E4" s="15">
        <v>5.6148538361631186E-5</v>
      </c>
      <c r="F4" s="15">
        <v>9.2561204083555252E-4</v>
      </c>
      <c r="G4" s="15">
        <v>4.5283890265471233E-5</v>
      </c>
      <c r="I4" s="4" t="s">
        <v>6</v>
      </c>
      <c r="J4" s="20">
        <v>126</v>
      </c>
      <c r="K4" s="4">
        <f>'Returns '!C2996</f>
        <v>476.15</v>
      </c>
      <c r="L4" s="4">
        <f>J4*K4</f>
        <v>59994.899999999994</v>
      </c>
      <c r="M4" s="21">
        <f>L4/$L$10</f>
        <v>0.27016074850255178</v>
      </c>
    </row>
    <row r="5" spans="1:13" x14ac:dyDescent="0.35">
      <c r="A5" s="4" t="s">
        <v>8</v>
      </c>
      <c r="B5" s="15">
        <f>_xlfn.COVARIANCE.S('Returns '!I2:I501,'Returns '!K2:K501)</f>
        <v>2.2118154987596061E-4</v>
      </c>
      <c r="C5" s="4">
        <f>_xlfn.COVARIANCE.S('Returns '!J2:J501,'Returns '!K2:K501)</f>
        <v>2.0850850584179073E-4</v>
      </c>
      <c r="D5" s="4">
        <f>_xlfn.COVARIANCE.S('Returns '!K2:K501,'Returns '!K2:K501)</f>
        <v>3.5580686775358764E-4</v>
      </c>
      <c r="E5" s="15">
        <v>7.0837170213388089E-5</v>
      </c>
      <c r="F5" s="15">
        <v>2.9880801373461394E-4</v>
      </c>
      <c r="G5" s="15">
        <v>1.4556838064419059E-4</v>
      </c>
      <c r="I5" s="4" t="s">
        <v>7</v>
      </c>
      <c r="J5" s="20">
        <v>113</v>
      </c>
      <c r="K5" s="4">
        <f>'Returns '!C2997</f>
        <v>389.28</v>
      </c>
      <c r="L5" s="4">
        <f t="shared" ref="L5:L9" si="0">J5*K5</f>
        <v>43988.639999999999</v>
      </c>
      <c r="M5" s="21">
        <f t="shared" ref="M5:M9" si="1">L5/$L$10</f>
        <v>0.19808356890351164</v>
      </c>
    </row>
    <row r="6" spans="1:13" x14ac:dyDescent="0.35">
      <c r="A6" s="4" t="s">
        <v>9</v>
      </c>
      <c r="B6" s="16">
        <f>_xlfn.COVARIANCE.S('Returns '!I2:I501,'Returns '!L2:L501)</f>
        <v>6.4599327777463221E-5</v>
      </c>
      <c r="C6" s="15">
        <f>_xlfn.COVARIANCE.S('Returns '!J2:J501,'Returns '!L2:L501)</f>
        <v>5.6148538361631186E-5</v>
      </c>
      <c r="D6" s="15">
        <f>_xlfn.COVARIANCE.S('Returns '!K2:K501,'Returns '!L2:L501)</f>
        <v>7.0837170213388089E-5</v>
      </c>
      <c r="E6" s="4">
        <f>_xlfn.COVARIANCE.S('Returns '!L2:L501,'Returns '!L2:L501)</f>
        <v>5.891593085791115E-4</v>
      </c>
      <c r="F6" s="15">
        <v>1.3292965118741871E-4</v>
      </c>
      <c r="G6" s="15">
        <v>5.3416810219862994E-5</v>
      </c>
      <c r="I6" s="4" t="s">
        <v>8</v>
      </c>
      <c r="J6" s="4">
        <v>67</v>
      </c>
      <c r="K6" s="4">
        <f>'Returns '!C2998</f>
        <v>336.25</v>
      </c>
      <c r="L6" s="4">
        <f t="shared" si="0"/>
        <v>22528.75</v>
      </c>
      <c r="M6" s="21">
        <f t="shared" si="1"/>
        <v>0.1014483558240261</v>
      </c>
    </row>
    <row r="7" spans="1:13" x14ac:dyDescent="0.35">
      <c r="A7" s="4" t="s">
        <v>10</v>
      </c>
      <c r="B7" s="4">
        <f>_xlfn.COVARIANCE.S('Returns '!I2:I501,'Returns '!M2:M501)</f>
        <v>1.0042359513851629E-3</v>
      </c>
      <c r="C7" s="4">
        <f>_xlfn.COVARIANCE.S('Returns '!J2:J501,'Returns '!M2:M501)</f>
        <v>9.2561204083555252E-4</v>
      </c>
      <c r="D7" s="4">
        <f>_xlfn.COVARIANCE.S('Returns '!K2:K501,'Returns '!M2:M501)</f>
        <v>2.9880801373461394E-4</v>
      </c>
      <c r="E7" s="15">
        <f>_xlfn.COVARIANCE.S('Returns '!L2:L501,'Returns '!M2:M501)</f>
        <v>1.3292965118741871E-4</v>
      </c>
      <c r="F7" s="15">
        <f>_xlfn.COVARIANCE.S('Returns '!M2:M501,'Returns '!M2:M501)</f>
        <v>2.208023915241377E-3</v>
      </c>
      <c r="G7" s="15">
        <v>3.7513384611441523E-5</v>
      </c>
      <c r="I7" s="4" t="s">
        <v>9</v>
      </c>
      <c r="J7" s="4">
        <v>20</v>
      </c>
      <c r="K7" s="4">
        <f>'Returns '!C2999</f>
        <v>1148.8399999999999</v>
      </c>
      <c r="L7" s="4">
        <f t="shared" si="0"/>
        <v>22976.799999999999</v>
      </c>
      <c r="M7" s="21">
        <f t="shared" si="1"/>
        <v>0.10346595270920415</v>
      </c>
    </row>
    <row r="8" spans="1:13" x14ac:dyDescent="0.35">
      <c r="A8" s="4" t="s">
        <v>11</v>
      </c>
      <c r="B8" s="15">
        <f>_xlfn.COVARIANCE.S('Returns '!I2:I501,'Returns '!N2:N501)</f>
        <v>4.2171325825231792E-5</v>
      </c>
      <c r="C8" s="15">
        <f>_xlfn.COVARIANCE.S('Returns '!N2:N501,'Returns '!J2:J501)</f>
        <v>4.5374639544560359E-5</v>
      </c>
      <c r="D8" s="4">
        <f>_xlfn.COVARIANCE.S('Returns '!K2:K501,'Returns '!N2:N501)</f>
        <v>1.4556838064419059E-4</v>
      </c>
      <c r="E8" s="15">
        <f>_xlfn.COVARIANCE.S('Returns '!L2:L501,'Returns '!N2:N501)</f>
        <v>5.3416810219862994E-5</v>
      </c>
      <c r="F8" s="15">
        <f>_xlfn.COVARIANCE.S('Returns '!M2:M501,'Returns '!N2:N501)</f>
        <v>3.7513384611441523E-5</v>
      </c>
      <c r="G8" s="15">
        <f>_xlfn.COVARIANCE.S('Returns '!N2:N501,'Returns '!N2:N501)</f>
        <v>1.9831049144189178E-4</v>
      </c>
      <c r="I8" s="4" t="s">
        <v>10</v>
      </c>
      <c r="J8" s="4">
        <v>264</v>
      </c>
      <c r="K8" s="4">
        <f>'Returns '!C3000</f>
        <v>187.56</v>
      </c>
      <c r="L8" s="4">
        <f t="shared" si="0"/>
        <v>49515.840000000004</v>
      </c>
      <c r="M8" s="21">
        <f t="shared" si="1"/>
        <v>0.22297289264808501</v>
      </c>
    </row>
    <row r="9" spans="1:13" x14ac:dyDescent="0.35">
      <c r="I9" s="4" t="s">
        <v>11</v>
      </c>
      <c r="J9" s="4">
        <v>63</v>
      </c>
      <c r="K9" s="4">
        <f>'Returns '!C3001</f>
        <v>366.13</v>
      </c>
      <c r="L9" s="4">
        <f t="shared" si="0"/>
        <v>23066.19</v>
      </c>
      <c r="M9" s="21">
        <f t="shared" si="1"/>
        <v>0.10386848141262132</v>
      </c>
    </row>
    <row r="10" spans="1:13" x14ac:dyDescent="0.35">
      <c r="L10" s="4">
        <f>SUM(L4,L5,L6,L7,L8,L9)</f>
        <v>222071.12</v>
      </c>
    </row>
    <row r="13" spans="1:13" x14ac:dyDescent="0.35">
      <c r="I13" s="84" t="s">
        <v>105</v>
      </c>
      <c r="J13" s="84"/>
      <c r="K13" s="84"/>
    </row>
    <row r="14" spans="1:13" x14ac:dyDescent="0.35">
      <c r="I14" s="80" t="s">
        <v>106</v>
      </c>
      <c r="J14" s="80"/>
      <c r="K14" s="4" cm="1">
        <f t="array" ref="K14">MMULT(TRANSPOSE($M$4:$M$9),MMULT($B$3:$G$8,$M$4:$M$9))</f>
        <v>6.075406304449978E-4</v>
      </c>
    </row>
    <row r="15" spans="1:13" x14ac:dyDescent="0.35">
      <c r="I15" s="80" t="s">
        <v>107</v>
      </c>
      <c r="J15" s="80"/>
      <c r="K15" s="4">
        <f>SQRT(K14)</f>
        <v>2.46483393039977E-2</v>
      </c>
    </row>
    <row r="16" spans="1:13" x14ac:dyDescent="0.35">
      <c r="I16" s="80" t="s">
        <v>108</v>
      </c>
      <c r="J16" s="80"/>
      <c r="K16" s="4">
        <f>K15* 252^0.5</f>
        <v>0.3912802561747008</v>
      </c>
    </row>
  </sheetData>
  <mergeCells count="6">
    <mergeCell ref="I16:J16"/>
    <mergeCell ref="I2:M2"/>
    <mergeCell ref="A1:G1"/>
    <mergeCell ref="I13:K13"/>
    <mergeCell ref="I14:J14"/>
    <mergeCell ref="I15:J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2F504-E29C-479D-B607-1FD03BA0DD20}">
  <dimension ref="B1:K46"/>
  <sheetViews>
    <sheetView showGridLines="0" tabSelected="1" workbookViewId="0">
      <selection activeCell="D28" sqref="D28"/>
    </sheetView>
  </sheetViews>
  <sheetFormatPr defaultRowHeight="14.5" x14ac:dyDescent="0.35"/>
  <cols>
    <col min="2" max="2" width="27.1796875" customWidth="1"/>
    <col min="3" max="3" width="26.1796875" customWidth="1"/>
    <col min="4" max="4" width="50" bestFit="1" customWidth="1"/>
  </cols>
  <sheetData>
    <row r="1" spans="2:11" x14ac:dyDescent="0.35">
      <c r="B1" s="85" t="s">
        <v>86</v>
      </c>
      <c r="C1" s="85"/>
      <c r="D1" s="8"/>
    </row>
    <row r="2" spans="2:11" x14ac:dyDescent="0.35">
      <c r="B2" s="86"/>
      <c r="C2" s="86"/>
    </row>
    <row r="3" spans="2:11" x14ac:dyDescent="0.35">
      <c r="B3" s="4" t="s">
        <v>87</v>
      </c>
      <c r="C3" s="4" t="s">
        <v>88</v>
      </c>
    </row>
    <row r="4" spans="2:11" x14ac:dyDescent="0.35">
      <c r="B4" s="4" t="s">
        <v>89</v>
      </c>
      <c r="C4" s="11">
        <f>Portfolio_Returns!B501</f>
        <v>222071.12</v>
      </c>
      <c r="K4" s="10"/>
    </row>
    <row r="5" spans="2:11" x14ac:dyDescent="0.35">
      <c r="B5" s="4" t="s">
        <v>90</v>
      </c>
      <c r="C5" s="5">
        <v>0.99</v>
      </c>
      <c r="K5" s="10"/>
    </row>
    <row r="6" spans="2:11" x14ac:dyDescent="0.35">
      <c r="B6" s="4" t="s">
        <v>91</v>
      </c>
      <c r="C6" s="5">
        <f>1-C5</f>
        <v>1.0000000000000009E-2</v>
      </c>
      <c r="K6" s="10"/>
    </row>
    <row r="7" spans="2:11" x14ac:dyDescent="0.35">
      <c r="B7" s="4" t="s">
        <v>92</v>
      </c>
      <c r="C7" s="4">
        <f>COUNT(returns_pnl[port_mv])</f>
        <v>500</v>
      </c>
      <c r="K7" s="10"/>
    </row>
    <row r="8" spans="2:11" x14ac:dyDescent="0.35">
      <c r="B8" s="4" t="s">
        <v>93</v>
      </c>
      <c r="C8" s="13">
        <f>_xlfn.PERCENTILE.INC(returns_pnl[portfolio_simple_return],Hist_VaR!C6)</f>
        <v>-6.6132807059999993E-2</v>
      </c>
      <c r="K8" s="10"/>
    </row>
    <row r="9" spans="2:11" x14ac:dyDescent="0.35">
      <c r="B9" s="4" t="s">
        <v>94</v>
      </c>
      <c r="C9" s="11">
        <f>ABS(C8*C4)</f>
        <v>14686.186532558106</v>
      </c>
      <c r="K9" s="10"/>
    </row>
    <row r="10" spans="2:11" x14ac:dyDescent="0.35">
      <c r="B10" s="4" t="s">
        <v>95</v>
      </c>
      <c r="C10" s="14">
        <f>AVERAGEIF(returns_pnl[portfolio_simple_return],"&lt;="&amp;C8)</f>
        <v>-7.9586338800000017E-2</v>
      </c>
      <c r="K10" s="10"/>
    </row>
    <row r="11" spans="2:11" x14ac:dyDescent="0.35">
      <c r="B11" s="4" t="s">
        <v>96</v>
      </c>
      <c r="C11" s="12">
        <f>ABS(C10*C4)</f>
        <v>17673.827394015458</v>
      </c>
      <c r="K11" s="10"/>
    </row>
    <row r="12" spans="2:11" x14ac:dyDescent="0.35">
      <c r="K12" s="10"/>
    </row>
    <row r="13" spans="2:11" x14ac:dyDescent="0.35">
      <c r="K13" s="10"/>
    </row>
    <row r="14" spans="2:11" x14ac:dyDescent="0.35">
      <c r="K14" s="10"/>
    </row>
    <row r="15" spans="2:11" x14ac:dyDescent="0.35">
      <c r="K15" s="10"/>
    </row>
    <row r="16" spans="2:11" x14ac:dyDescent="0.35">
      <c r="K16" s="10"/>
    </row>
    <row r="17" spans="11:11" x14ac:dyDescent="0.35">
      <c r="K17" s="10"/>
    </row>
    <row r="18" spans="11:11" x14ac:dyDescent="0.35">
      <c r="K18" s="10"/>
    </row>
    <row r="19" spans="11:11" x14ac:dyDescent="0.35">
      <c r="K19" s="10"/>
    </row>
    <row r="20" spans="11:11" x14ac:dyDescent="0.35">
      <c r="K20" s="10"/>
    </row>
    <row r="21" spans="11:11" x14ac:dyDescent="0.35">
      <c r="K21" s="10"/>
    </row>
    <row r="22" spans="11:11" x14ac:dyDescent="0.35">
      <c r="K22" s="10"/>
    </row>
    <row r="23" spans="11:11" x14ac:dyDescent="0.35">
      <c r="K23" s="10"/>
    </row>
    <row r="24" spans="11:11" x14ac:dyDescent="0.35">
      <c r="K24" s="10"/>
    </row>
    <row r="25" spans="11:11" x14ac:dyDescent="0.35">
      <c r="K25" s="10"/>
    </row>
    <row r="26" spans="11:11" x14ac:dyDescent="0.35">
      <c r="K26" s="10"/>
    </row>
    <row r="27" spans="11:11" x14ac:dyDescent="0.35">
      <c r="K27" s="10"/>
    </row>
    <row r="28" spans="11:11" x14ac:dyDescent="0.35">
      <c r="K28" s="10"/>
    </row>
    <row r="29" spans="11:11" x14ac:dyDescent="0.35">
      <c r="K29" s="10"/>
    </row>
    <row r="30" spans="11:11" x14ac:dyDescent="0.35">
      <c r="K30" s="10"/>
    </row>
    <row r="31" spans="11:11" x14ac:dyDescent="0.35">
      <c r="K31" s="10"/>
    </row>
    <row r="32" spans="11:11" x14ac:dyDescent="0.35">
      <c r="K32" s="10"/>
    </row>
    <row r="33" spans="11:11" x14ac:dyDescent="0.35">
      <c r="K33" s="10"/>
    </row>
    <row r="34" spans="11:11" x14ac:dyDescent="0.35">
      <c r="K34" s="10"/>
    </row>
    <row r="35" spans="11:11" x14ac:dyDescent="0.35">
      <c r="K35" s="10"/>
    </row>
    <row r="36" spans="11:11" x14ac:dyDescent="0.35">
      <c r="K36" s="10"/>
    </row>
    <row r="37" spans="11:11" x14ac:dyDescent="0.35">
      <c r="K37" s="10"/>
    </row>
    <row r="38" spans="11:11" x14ac:dyDescent="0.35">
      <c r="K38" s="10"/>
    </row>
    <row r="39" spans="11:11" x14ac:dyDescent="0.35">
      <c r="K39" s="10"/>
    </row>
    <row r="40" spans="11:11" x14ac:dyDescent="0.35">
      <c r="K40" s="10"/>
    </row>
    <row r="41" spans="11:11" x14ac:dyDescent="0.35">
      <c r="K41" s="10"/>
    </row>
    <row r="42" spans="11:11" x14ac:dyDescent="0.35">
      <c r="K42" s="10"/>
    </row>
    <row r="43" spans="11:11" x14ac:dyDescent="0.35">
      <c r="K43" s="10"/>
    </row>
    <row r="44" spans="11:11" x14ac:dyDescent="0.35">
      <c r="K44" s="10"/>
    </row>
    <row r="45" spans="11:11" x14ac:dyDescent="0.35">
      <c r="K45" s="10"/>
    </row>
    <row r="46" spans="11:11" x14ac:dyDescent="0.35">
      <c r="K46" s="10"/>
    </row>
  </sheetData>
  <mergeCells count="1">
    <mergeCell ref="B1:C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784E-8B4A-4B97-8940-E171AFA4C157}">
  <dimension ref="A1:D11"/>
  <sheetViews>
    <sheetView showGridLines="0" workbookViewId="0">
      <selection sqref="A1:B2"/>
    </sheetView>
  </sheetViews>
  <sheetFormatPr defaultRowHeight="14.5" x14ac:dyDescent="0.35"/>
  <cols>
    <col min="1" max="1" width="23.54296875" customWidth="1"/>
    <col min="2" max="2" width="23.90625" customWidth="1"/>
  </cols>
  <sheetData>
    <row r="1" spans="1:4" x14ac:dyDescent="0.35">
      <c r="A1" s="85" t="s">
        <v>116</v>
      </c>
      <c r="B1" s="85"/>
      <c r="C1" s="8"/>
      <c r="D1" s="8"/>
    </row>
    <row r="2" spans="1:4" x14ac:dyDescent="0.35">
      <c r="A2" s="86"/>
      <c r="B2" s="86"/>
    </row>
    <row r="3" spans="1:4" x14ac:dyDescent="0.35">
      <c r="A3" s="4" t="s">
        <v>87</v>
      </c>
      <c r="B3" s="4" t="s">
        <v>88</v>
      </c>
    </row>
    <row r="4" spans="1:4" x14ac:dyDescent="0.35">
      <c r="A4" s="4" t="s">
        <v>89</v>
      </c>
      <c r="B4" s="4">
        <f>Portfolio_Returns!B501</f>
        <v>222071.12</v>
      </c>
    </row>
    <row r="5" spans="1:4" x14ac:dyDescent="0.35">
      <c r="A5" s="4" t="s">
        <v>109</v>
      </c>
      <c r="B5" s="5">
        <v>0.99</v>
      </c>
    </row>
    <row r="6" spans="1:4" x14ac:dyDescent="0.35">
      <c r="A6" s="4" t="s">
        <v>111</v>
      </c>
      <c r="B6" s="17">
        <f>CovMatrix!K15</f>
        <v>2.46483393039977E-2</v>
      </c>
    </row>
    <row r="7" spans="1:4" x14ac:dyDescent="0.35">
      <c r="A7" s="4" t="s">
        <v>110</v>
      </c>
      <c r="B7" s="4">
        <f>_xlfn.NORM.S.INV(B5)</f>
        <v>2.3263478740408408</v>
      </c>
    </row>
    <row r="8" spans="1:4" x14ac:dyDescent="0.35">
      <c r="A8" s="4" t="s">
        <v>112</v>
      </c>
      <c r="B8" s="13">
        <f>-B7*B6</f>
        <v>-5.7340611738492343E-2</v>
      </c>
    </row>
    <row r="9" spans="1:4" x14ac:dyDescent="0.35">
      <c r="A9" s="4" t="s">
        <v>113</v>
      </c>
      <c r="B9" s="18">
        <f>ABS(B8*B4)</f>
        <v>12733.693870252142</v>
      </c>
    </row>
    <row r="10" spans="1:4" x14ac:dyDescent="0.35">
      <c r="A10" s="4" t="s">
        <v>115</v>
      </c>
      <c r="B10" s="17">
        <f>-_xlfn.NORM.S.DIST(B7,FALSE)/(1-B5)*B6</f>
        <v>-6.5693104420923118E-2</v>
      </c>
    </row>
    <row r="11" spans="1:4" x14ac:dyDescent="0.35">
      <c r="A11" s="4" t="s">
        <v>114</v>
      </c>
      <c r="B11" s="19">
        <f>ABS(B10*B4)</f>
        <v>14588.541275031348</v>
      </c>
    </row>
  </sheetData>
  <mergeCells count="1">
    <mergeCell ref="A1:B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AE0DC-F3CE-4AE1-AC5D-38C08DA3BA05}">
  <dimension ref="A1:I10011"/>
  <sheetViews>
    <sheetView showGridLines="0" zoomScale="81" workbookViewId="0">
      <selection activeCell="I4" sqref="I4"/>
    </sheetView>
  </sheetViews>
  <sheetFormatPr defaultRowHeight="14.5" x14ac:dyDescent="0.35"/>
  <cols>
    <col min="1" max="1" width="13.08984375" bestFit="1" customWidth="1"/>
    <col min="2" max="2" width="11.08984375" bestFit="1" customWidth="1"/>
    <col min="3" max="3" width="16.453125" bestFit="1" customWidth="1"/>
    <col min="4" max="4" width="23.08984375" bestFit="1" customWidth="1"/>
    <col min="5" max="5" width="25.90625" style="27" bestFit="1" customWidth="1"/>
    <col min="6" max="6" width="13.1796875" bestFit="1" customWidth="1"/>
    <col min="8" max="8" width="20.26953125" bestFit="1" customWidth="1"/>
    <col min="9" max="9" width="11.1796875" bestFit="1" customWidth="1"/>
  </cols>
  <sheetData>
    <row r="1" spans="1:9" x14ac:dyDescent="0.35">
      <c r="A1" s="87" t="s">
        <v>128</v>
      </c>
      <c r="B1" s="88"/>
      <c r="C1" s="88"/>
      <c r="D1" s="89"/>
      <c r="E1" s="26"/>
      <c r="F1" s="8"/>
    </row>
    <row r="2" spans="1:9" ht="15" thickBot="1" x14ac:dyDescent="0.4">
      <c r="A2" s="90"/>
      <c r="B2" s="91"/>
      <c r="C2" s="91"/>
      <c r="D2" s="92"/>
    </row>
    <row r="3" spans="1:9" x14ac:dyDescent="0.35">
      <c r="A3" s="95" t="s">
        <v>89</v>
      </c>
      <c r="B3" s="96"/>
      <c r="C3" s="96"/>
      <c r="D3" s="52">
        <f>Portfolio_Returns!B501</f>
        <v>222071.12</v>
      </c>
      <c r="H3" s="4" t="s">
        <v>137</v>
      </c>
      <c r="I3" s="17">
        <f>_xlfn.PERCENTILE.INC($D$12:$D$10011,1-$D$4)</f>
        <v>-4.9931870958952691E-2</v>
      </c>
    </row>
    <row r="4" spans="1:9" x14ac:dyDescent="0.35">
      <c r="A4" s="97" t="s">
        <v>90</v>
      </c>
      <c r="B4" s="80"/>
      <c r="C4" s="80"/>
      <c r="D4" s="35">
        <v>0.99</v>
      </c>
      <c r="H4" s="4" t="s">
        <v>138</v>
      </c>
      <c r="I4" s="28">
        <f>ABS(D3*I3)</f>
        <v>11088.426507550097</v>
      </c>
    </row>
    <row r="5" spans="1:9" x14ac:dyDescent="0.35">
      <c r="A5" s="97" t="s">
        <v>67</v>
      </c>
      <c r="B5" s="80"/>
      <c r="C5" s="80"/>
      <c r="D5" s="36">
        <f>Inputs!B27</f>
        <v>10000</v>
      </c>
      <c r="H5" s="4" t="s">
        <v>139</v>
      </c>
      <c r="I5" s="17">
        <f>AVERAGEIF($D$12:$D$10011,"&lt;="&amp;I3,$D$12:$D$10011)</f>
        <v>-5.7503755889800126E-2</v>
      </c>
    </row>
    <row r="6" spans="1:9" x14ac:dyDescent="0.35">
      <c r="A6" s="97" t="s">
        <v>129</v>
      </c>
      <c r="B6" s="80"/>
      <c r="C6" s="80"/>
      <c r="D6" s="37">
        <f>AVERAGE(returns_pnl[portfolio_simple_return])</f>
        <v>1.8460744749999997E-3</v>
      </c>
      <c r="H6" s="4" t="s">
        <v>140</v>
      </c>
      <c r="I6" s="29">
        <f>ABS(D3*I5)</f>
        <v>12769.92347465451</v>
      </c>
    </row>
    <row r="7" spans="1:9" x14ac:dyDescent="0.35">
      <c r="A7" s="97" t="s">
        <v>111</v>
      </c>
      <c r="B7" s="80"/>
      <c r="C7" s="80"/>
      <c r="D7" s="37">
        <f>_xlfn.STDEV.S(returns_pnl[portfolio_simple_return])</f>
        <v>2.2398713543515185E-2</v>
      </c>
      <c r="H7" s="4" t="s">
        <v>141</v>
      </c>
      <c r="I7" s="4">
        <f>COUNTIF($D$12:$D$10011,"&lt;="&amp;I3)</f>
        <v>100</v>
      </c>
    </row>
    <row r="8" spans="1:9" ht="15" thickBot="1" x14ac:dyDescent="0.4">
      <c r="A8" s="93" t="s">
        <v>130</v>
      </c>
      <c r="B8" s="94"/>
      <c r="C8" s="94"/>
      <c r="D8" s="53">
        <f>Inputs!B29</f>
        <v>1</v>
      </c>
    </row>
    <row r="11" spans="1:9" x14ac:dyDescent="0.35">
      <c r="A11" s="4" t="s">
        <v>131</v>
      </c>
      <c r="B11" s="4" t="s">
        <v>132</v>
      </c>
      <c r="C11" s="4" t="s">
        <v>133</v>
      </c>
      <c r="D11" s="4" t="s">
        <v>134</v>
      </c>
      <c r="E11" s="30" t="s">
        <v>135</v>
      </c>
      <c r="F11" s="4" t="s">
        <v>136</v>
      </c>
    </row>
    <row r="12" spans="1:9" x14ac:dyDescent="0.35">
      <c r="A12" s="4">
        <v>1</v>
      </c>
      <c r="B12" s="4">
        <v>0.49035584283033506</v>
      </c>
      <c r="C12" s="4">
        <v>-2.4176672097019944E-2</v>
      </c>
      <c r="D12" s="25">
        <v>1.3045481222633535E-3</v>
      </c>
      <c r="E12" s="31">
        <v>289.70246260491984</v>
      </c>
      <c r="F12" s="18">
        <v>0</v>
      </c>
    </row>
    <row r="13" spans="1:9" x14ac:dyDescent="0.35">
      <c r="A13" s="4">
        <v>2</v>
      </c>
      <c r="B13" s="4">
        <v>8.1411125646387861E-2</v>
      </c>
      <c r="C13" s="4">
        <v>-1.3956422550157592</v>
      </c>
      <c r="D13" s="25">
        <v>-2.9414516604323558E-2</v>
      </c>
      <c r="E13" s="31">
        <v>-6532.1146465807296</v>
      </c>
      <c r="F13" s="18">
        <v>6532.1146465807296</v>
      </c>
    </row>
    <row r="14" spans="1:9" x14ac:dyDescent="0.35">
      <c r="A14" s="4">
        <v>3</v>
      </c>
      <c r="B14" s="4">
        <v>0.86725994390981398</v>
      </c>
      <c r="C14" s="4">
        <v>1.1135317684659385</v>
      </c>
      <c r="D14" s="25">
        <v>2.6787753578472431E-2</v>
      </c>
      <c r="E14" s="31">
        <v>5948.7864394553799</v>
      </c>
      <c r="F14" s="18">
        <v>0</v>
      </c>
    </row>
    <row r="15" spans="1:9" x14ac:dyDescent="0.35">
      <c r="A15" s="4">
        <v>4</v>
      </c>
      <c r="B15" s="4">
        <v>0.66965945135103522</v>
      </c>
      <c r="C15" s="4">
        <v>0.43897300417623047</v>
      </c>
      <c r="D15" s="25">
        <v>1.167850504887968E-2</v>
      </c>
      <c r="E15" s="31">
        <v>2593.4586961303653</v>
      </c>
      <c r="F15" s="18">
        <v>0</v>
      </c>
    </row>
    <row r="16" spans="1:9" x14ac:dyDescent="0.35">
      <c r="A16" s="4">
        <v>5</v>
      </c>
      <c r="B16" s="4">
        <v>0.92040675257357307</v>
      </c>
      <c r="C16" s="4">
        <v>1.4078128482418051</v>
      </c>
      <c r="D16" s="25">
        <v>3.3379271185648408E-2</v>
      </c>
      <c r="E16" s="31">
        <v>7412.5721369806697</v>
      </c>
      <c r="F16" s="18">
        <v>0</v>
      </c>
    </row>
    <row r="17" spans="1:6" x14ac:dyDescent="0.35">
      <c r="A17" s="4">
        <v>6</v>
      </c>
      <c r="B17" s="4">
        <v>0.12484782669193417</v>
      </c>
      <c r="C17" s="4">
        <v>-1.151088925919038</v>
      </c>
      <c r="D17" s="25">
        <v>-2.3936836639773102E-2</v>
      </c>
      <c r="E17" s="31">
        <v>-5315.6801218514493</v>
      </c>
      <c r="F17" s="18">
        <v>5315.6801218514493</v>
      </c>
    </row>
    <row r="18" spans="1:6" x14ac:dyDescent="0.35">
      <c r="A18" s="4">
        <v>7</v>
      </c>
      <c r="B18" s="4">
        <v>9.2118799663218121E-2</v>
      </c>
      <c r="C18" s="4">
        <v>-1.3278199359604903</v>
      </c>
      <c r="D18" s="25">
        <v>-2.7895383907947699E-2</v>
      </c>
      <c r="E18" s="31">
        <v>-6194.7591472679223</v>
      </c>
      <c r="F18" s="18">
        <v>6194.7591472679223</v>
      </c>
    </row>
    <row r="19" spans="1:6" x14ac:dyDescent="0.35">
      <c r="A19" s="4">
        <v>8</v>
      </c>
      <c r="B19" s="4">
        <v>0.59122867983673255</v>
      </c>
      <c r="C19" s="4">
        <v>0.23070673572989112</v>
      </c>
      <c r="D19" s="25">
        <v>7.0136085611732903E-3</v>
      </c>
      <c r="E19" s="31">
        <v>1557.5199084213411</v>
      </c>
      <c r="F19" s="18">
        <v>0</v>
      </c>
    </row>
    <row r="20" spans="1:6" x14ac:dyDescent="0.35">
      <c r="A20" s="4">
        <v>9</v>
      </c>
      <c r="B20" s="4">
        <v>0.83753166525655975</v>
      </c>
      <c r="C20" s="4">
        <v>0.98436380172401483</v>
      </c>
      <c r="D20" s="25">
        <v>2.3894557292421788E-2</v>
      </c>
      <c r="E20" s="31">
        <v>5306.2910998322741</v>
      </c>
      <c r="F20" s="18">
        <v>0</v>
      </c>
    </row>
    <row r="21" spans="1:6" x14ac:dyDescent="0.35">
      <c r="A21" s="4">
        <v>10</v>
      </c>
      <c r="B21" s="4">
        <v>5.4988414392230345E-2</v>
      </c>
      <c r="C21" s="4">
        <v>-1.5982972965752886</v>
      </c>
      <c r="D21" s="25">
        <v>-3.3953728828364622E-2</v>
      </c>
      <c r="E21" s="31">
        <v>-7540.1425890912196</v>
      </c>
      <c r="F21" s="18">
        <v>7540.1425890912196</v>
      </c>
    </row>
    <row r="22" spans="1:6" x14ac:dyDescent="0.35">
      <c r="A22" s="4">
        <v>11</v>
      </c>
      <c r="B22" s="4">
        <v>0.60870930727120953</v>
      </c>
      <c r="C22" s="4">
        <v>0.27595661959213624</v>
      </c>
      <c r="D22" s="25">
        <v>8.0271477476810491E-3</v>
      </c>
      <c r="E22" s="31">
        <v>1782.597690733008</v>
      </c>
      <c r="F22" s="18">
        <v>0</v>
      </c>
    </row>
    <row r="23" spans="1:6" x14ac:dyDescent="0.35">
      <c r="A23" s="4">
        <v>12</v>
      </c>
      <c r="B23" s="4">
        <v>0.16706120839394989</v>
      </c>
      <c r="C23" s="4">
        <v>-0.96584366196049809</v>
      </c>
      <c r="D23" s="25">
        <v>-1.9787581037072909E-2</v>
      </c>
      <c r="E23" s="31">
        <v>-4394.250282993542</v>
      </c>
      <c r="F23" s="18">
        <v>4394.250282993542</v>
      </c>
    </row>
    <row r="24" spans="1:6" x14ac:dyDescent="0.35">
      <c r="A24" s="4">
        <v>13</v>
      </c>
      <c r="B24" s="4">
        <v>0.81504189890026024</v>
      </c>
      <c r="C24" s="4">
        <v>0.89663034122602137</v>
      </c>
      <c r="D24" s="25">
        <v>2.1929440642545928E-2</v>
      </c>
      <c r="E24" s="31">
        <v>4869.8954444636938</v>
      </c>
      <c r="F24" s="18">
        <v>0</v>
      </c>
    </row>
    <row r="25" spans="1:6" x14ac:dyDescent="0.35">
      <c r="A25" s="4">
        <v>14</v>
      </c>
      <c r="B25" s="4">
        <v>0.11446031304636373</v>
      </c>
      <c r="C25" s="4">
        <v>-1.2031439351844291</v>
      </c>
      <c r="D25" s="25">
        <v>-2.5102801880813628E-2</v>
      </c>
      <c r="E25" s="31">
        <v>-5574.6073288103889</v>
      </c>
      <c r="F25" s="18">
        <v>5574.6073288103889</v>
      </c>
    </row>
    <row r="26" spans="1:6" x14ac:dyDescent="0.35">
      <c r="A26" s="4">
        <v>15</v>
      </c>
      <c r="B26" s="4">
        <v>0.67251982779714725</v>
      </c>
      <c r="C26" s="4">
        <v>0.44688188457563766</v>
      </c>
      <c r="D26" s="25">
        <v>1.1855653795395923E-2</v>
      </c>
      <c r="E26" s="31">
        <v>2632.7983166758236</v>
      </c>
      <c r="F26" s="18">
        <v>0</v>
      </c>
    </row>
    <row r="27" spans="1:6" x14ac:dyDescent="0.35">
      <c r="A27" s="4">
        <v>16</v>
      </c>
      <c r="B27" s="4">
        <v>0.37084952304858265</v>
      </c>
      <c r="C27" s="4">
        <v>-0.3296042033892817</v>
      </c>
      <c r="D27" s="25">
        <v>-5.5366356594550381E-3</v>
      </c>
      <c r="E27" s="31">
        <v>-1229.5268819271189</v>
      </c>
      <c r="F27" s="18">
        <v>1229.5268819271189</v>
      </c>
    </row>
    <row r="28" spans="1:6" x14ac:dyDescent="0.35">
      <c r="A28" s="4">
        <v>17</v>
      </c>
      <c r="B28" s="4">
        <v>0.63033793750185596</v>
      </c>
      <c r="C28" s="4">
        <v>0.33274851450805432</v>
      </c>
      <c r="D28" s="25">
        <v>9.2992131334961141E-3</v>
      </c>
      <c r="E28" s="31">
        <v>2065.0866756741916</v>
      </c>
      <c r="F28" s="18">
        <v>0</v>
      </c>
    </row>
    <row r="29" spans="1:6" x14ac:dyDescent="0.35">
      <c r="A29" s="4">
        <v>18</v>
      </c>
      <c r="B29" s="4">
        <v>0.21181013226659473</v>
      </c>
      <c r="C29" s="4">
        <v>-0.80015626671216711</v>
      </c>
      <c r="D29" s="25">
        <v>-1.6076396533134366E-2</v>
      </c>
      <c r="E29" s="31">
        <v>-3570.1033836772658</v>
      </c>
      <c r="F29" s="18">
        <v>3570.1033836772658</v>
      </c>
    </row>
    <row r="30" spans="1:6" x14ac:dyDescent="0.35">
      <c r="A30" s="4">
        <v>19</v>
      </c>
      <c r="B30" s="4">
        <v>0.55177416988163341</v>
      </c>
      <c r="C30" s="4">
        <v>0.13014506037208301</v>
      </c>
      <c r="D30" s="25">
        <v>4.7611564013777764E-3</v>
      </c>
      <c r="E30" s="31">
        <v>1057.3153345491323</v>
      </c>
      <c r="F30" s="18">
        <v>0</v>
      </c>
    </row>
    <row r="31" spans="1:6" x14ac:dyDescent="0.35">
      <c r="A31" s="4">
        <v>20</v>
      </c>
      <c r="B31" s="4">
        <v>0.82771563751386223</v>
      </c>
      <c r="C31" s="4">
        <v>0.94517659764173578</v>
      </c>
      <c r="D31" s="25">
        <v>2.3016814333611552E-2</v>
      </c>
      <c r="E31" s="31">
        <v>5111.369737897171</v>
      </c>
      <c r="F31" s="18">
        <v>0</v>
      </c>
    </row>
    <row r="32" spans="1:6" x14ac:dyDescent="0.35">
      <c r="A32" s="4">
        <v>21</v>
      </c>
      <c r="B32" s="4">
        <v>0.5380396547549684</v>
      </c>
      <c r="C32" s="4">
        <v>9.5496222585241833E-2</v>
      </c>
      <c r="D32" s="25">
        <v>3.985067009174597E-3</v>
      </c>
      <c r="E32" s="31">
        <v>884.96829400245304</v>
      </c>
      <c r="F32" s="18">
        <v>0</v>
      </c>
    </row>
    <row r="33" spans="1:6" x14ac:dyDescent="0.35">
      <c r="A33" s="4">
        <v>22</v>
      </c>
      <c r="B33" s="4">
        <v>0.22254930071159007</v>
      </c>
      <c r="C33" s="4">
        <v>-0.76361182318378895</v>
      </c>
      <c r="D33" s="25">
        <v>-1.5257848010935058E-2</v>
      </c>
      <c r="E33" s="31">
        <v>-3388.3273965781204</v>
      </c>
      <c r="F33" s="18">
        <v>3388.3273965781204</v>
      </c>
    </row>
    <row r="34" spans="1:6" x14ac:dyDescent="0.35">
      <c r="A34" s="4">
        <v>23</v>
      </c>
      <c r="B34" s="4">
        <v>0.87881983846717682</v>
      </c>
      <c r="C34" s="4">
        <v>1.1691074987411887</v>
      </c>
      <c r="D34" s="25">
        <v>2.8032578440879426E-2</v>
      </c>
      <c r="E34" s="31">
        <v>6225.2260908539474</v>
      </c>
      <c r="F34" s="18">
        <v>0</v>
      </c>
    </row>
    <row r="35" spans="1:6" x14ac:dyDescent="0.35">
      <c r="A35" s="4">
        <v>24</v>
      </c>
      <c r="B35" s="4">
        <v>1.3536725697280372E-2</v>
      </c>
      <c r="C35" s="4">
        <v>-2.2104571478718897</v>
      </c>
      <c r="D35" s="25">
        <v>-4.7665321980398044E-2</v>
      </c>
      <c r="E35" s="31">
        <v>-10585.091437347612</v>
      </c>
      <c r="F35" s="18">
        <v>10585.091437347612</v>
      </c>
    </row>
    <row r="36" spans="1:6" x14ac:dyDescent="0.35">
      <c r="A36" s="4">
        <v>25</v>
      </c>
      <c r="B36" s="4">
        <v>0.19595790612417152</v>
      </c>
      <c r="C36" s="4">
        <v>-0.8561481969177841</v>
      </c>
      <c r="D36" s="25">
        <v>-1.7330543738558475E-2</v>
      </c>
      <c r="E36" s="31">
        <v>-3848.6132582306677</v>
      </c>
      <c r="F36" s="18">
        <v>3848.6132582306677</v>
      </c>
    </row>
    <row r="37" spans="1:6" x14ac:dyDescent="0.35">
      <c r="A37" s="4">
        <v>26</v>
      </c>
      <c r="B37" s="4">
        <v>0.47336690789316438</v>
      </c>
      <c r="C37" s="4">
        <v>-6.6808927986348118E-2</v>
      </c>
      <c r="D37" s="25">
        <v>3.4964043488445334E-4</v>
      </c>
      <c r="E37" s="31">
        <v>77.645042972077619</v>
      </c>
      <c r="F37" s="18">
        <v>0</v>
      </c>
    </row>
    <row r="38" spans="1:6" x14ac:dyDescent="0.35">
      <c r="A38" s="4">
        <v>27</v>
      </c>
      <c r="B38" s="4">
        <v>0.11573388378854421</v>
      </c>
      <c r="C38" s="4">
        <v>-1.1965864932694521</v>
      </c>
      <c r="D38" s="25">
        <v>-2.4955923617781817E-2</v>
      </c>
      <c r="E38" s="31">
        <v>-5541.9899084352601</v>
      </c>
      <c r="F38" s="18">
        <v>5541.9899084352601</v>
      </c>
    </row>
    <row r="39" spans="1:6" x14ac:dyDescent="0.35">
      <c r="A39" s="4">
        <v>28</v>
      </c>
      <c r="B39" s="4">
        <v>0.66026615325330895</v>
      </c>
      <c r="C39" s="4">
        <v>0.41318961865959225</v>
      </c>
      <c r="D39" s="25">
        <v>1.1100990382510483E-2</v>
      </c>
      <c r="E39" s="31">
        <v>2465.2093673533313</v>
      </c>
      <c r="F39" s="18">
        <v>0</v>
      </c>
    </row>
    <row r="40" spans="1:6" x14ac:dyDescent="0.35">
      <c r="A40" s="4">
        <v>29</v>
      </c>
      <c r="B40" s="4">
        <v>0.51653793163069417</v>
      </c>
      <c r="C40" s="4">
        <v>4.1466327221344995E-2</v>
      </c>
      <c r="D40" s="25">
        <v>2.7748668601325723E-3</v>
      </c>
      <c r="E40" s="31">
        <v>616.21779148052372</v>
      </c>
      <c r="F40" s="18">
        <v>0</v>
      </c>
    </row>
    <row r="41" spans="1:6" x14ac:dyDescent="0.35">
      <c r="A41" s="4">
        <v>30</v>
      </c>
      <c r="B41" s="4">
        <v>7.7004655979266201E-2</v>
      </c>
      <c r="C41" s="4">
        <v>-1.4255117987634884</v>
      </c>
      <c r="D41" s="25">
        <v>-3.0083555958404437E-2</v>
      </c>
      <c r="E41" s="31">
        <v>-6680.6889652655464</v>
      </c>
      <c r="F41" s="18">
        <v>6680.6889652655464</v>
      </c>
    </row>
    <row r="42" spans="1:6" x14ac:dyDescent="0.35">
      <c r="A42" s="4">
        <v>31</v>
      </c>
      <c r="B42" s="4">
        <v>0.71821840242165846</v>
      </c>
      <c r="C42" s="4">
        <v>0.5775570739415764</v>
      </c>
      <c r="D42" s="25">
        <v>1.4782609929248187E-2</v>
      </c>
      <c r="E42" s="31">
        <v>3282.7907435112656</v>
      </c>
      <c r="F42" s="18">
        <v>0</v>
      </c>
    </row>
    <row r="43" spans="1:6" x14ac:dyDescent="0.35">
      <c r="A43" s="4">
        <v>32</v>
      </c>
      <c r="B43" s="4">
        <v>0.80565565059040045</v>
      </c>
      <c r="C43" s="4">
        <v>0.86199785387745487</v>
      </c>
      <c r="D43" s="25">
        <v>2.1153717479125974E-2</v>
      </c>
      <c r="E43" s="31">
        <v>4697.629732753082</v>
      </c>
      <c r="F43" s="18">
        <v>0</v>
      </c>
    </row>
    <row r="44" spans="1:6" x14ac:dyDescent="0.35">
      <c r="A44" s="4">
        <v>33</v>
      </c>
      <c r="B44" s="4">
        <v>0.86429376830090876</v>
      </c>
      <c r="C44" s="4">
        <v>1.0998156241537871</v>
      </c>
      <c r="D44" s="25">
        <v>2.6480529591103037E-2</v>
      </c>
      <c r="E44" s="31">
        <v>5880.5608644893937</v>
      </c>
      <c r="F44" s="18">
        <v>0</v>
      </c>
    </row>
    <row r="45" spans="1:6" x14ac:dyDescent="0.35">
      <c r="A45" s="4">
        <v>34</v>
      </c>
      <c r="B45" s="4">
        <v>0.21330583893164212</v>
      </c>
      <c r="C45" s="4">
        <v>-0.79500313614721518</v>
      </c>
      <c r="D45" s="25">
        <v>-1.5960973037757675E-2</v>
      </c>
      <c r="E45" s="31">
        <v>-3544.4711587846491</v>
      </c>
      <c r="F45" s="18">
        <v>3544.4711587846491</v>
      </c>
    </row>
    <row r="46" spans="1:6" x14ac:dyDescent="0.35">
      <c r="A46" s="4">
        <v>35</v>
      </c>
      <c r="B46" s="4">
        <v>0.87614849760996161</v>
      </c>
      <c r="C46" s="4">
        <v>1.1559465883751616</v>
      </c>
      <c r="D46" s="25">
        <v>2.7737790979618905E-2</v>
      </c>
      <c r="E46" s="31">
        <v>6159.762309169867</v>
      </c>
      <c r="F46" s="18">
        <v>0</v>
      </c>
    </row>
    <row r="47" spans="1:6" x14ac:dyDescent="0.35">
      <c r="A47" s="4">
        <v>36</v>
      </c>
      <c r="B47" s="4">
        <v>0.60484488760013611</v>
      </c>
      <c r="C47" s="4">
        <v>0.26590779086947391</v>
      </c>
      <c r="D47" s="25">
        <v>7.8020669116742889E-3</v>
      </c>
      <c r="E47" s="31">
        <v>1732.6137373904503</v>
      </c>
      <c r="F47" s="18">
        <v>0</v>
      </c>
    </row>
    <row r="48" spans="1:6" x14ac:dyDescent="0.35">
      <c r="A48" s="4">
        <v>37</v>
      </c>
      <c r="B48" s="4">
        <v>0.54201098866751085</v>
      </c>
      <c r="C48" s="4">
        <v>0.10550131995288131</v>
      </c>
      <c r="D48" s="25">
        <v>4.2091683190873313E-3</v>
      </c>
      <c r="E48" s="31">
        <v>934.73472288824098</v>
      </c>
      <c r="F48" s="18">
        <v>0</v>
      </c>
    </row>
    <row r="49" spans="1:6" x14ac:dyDescent="0.35">
      <c r="A49" s="4">
        <v>38</v>
      </c>
      <c r="B49" s="4">
        <v>0.6672016409793966</v>
      </c>
      <c r="C49" s="4">
        <v>0.43219909364857895</v>
      </c>
      <c r="D49" s="25">
        <v>1.1526778167401412E-2</v>
      </c>
      <c r="E49" s="31">
        <v>2559.764537626379</v>
      </c>
      <c r="F49" s="18">
        <v>0</v>
      </c>
    </row>
    <row r="50" spans="1:6" x14ac:dyDescent="0.35">
      <c r="A50" s="4">
        <v>39</v>
      </c>
      <c r="B50" s="4">
        <v>0.50466278316592872</v>
      </c>
      <c r="C50" s="4">
        <v>1.1688130240635348E-2</v>
      </c>
      <c r="D50" s="25">
        <v>2.1078735561192879E-3</v>
      </c>
      <c r="E50" s="31">
        <v>468.09784142579309</v>
      </c>
      <c r="F50" s="18">
        <v>0</v>
      </c>
    </row>
    <row r="51" spans="1:6" x14ac:dyDescent="0.35">
      <c r="A51" s="4">
        <v>40</v>
      </c>
      <c r="B51" s="4">
        <v>0.60325881211366172</v>
      </c>
      <c r="C51" s="4">
        <v>0.26179126243953427</v>
      </c>
      <c r="D51" s="25">
        <v>7.709861970578334E-3</v>
      </c>
      <c r="E51" s="31">
        <v>1712.1376828517377</v>
      </c>
      <c r="F51" s="18">
        <v>0</v>
      </c>
    </row>
    <row r="52" spans="1:6" x14ac:dyDescent="0.35">
      <c r="A52" s="4">
        <v>41</v>
      </c>
      <c r="B52" s="4">
        <v>0.67219350189794758</v>
      </c>
      <c r="C52" s="4">
        <v>0.44597819580246867</v>
      </c>
      <c r="D52" s="25">
        <v>1.183541232943322E-2</v>
      </c>
      <c r="E52" s="31">
        <v>2628.3032716590442</v>
      </c>
      <c r="F52" s="18">
        <v>0</v>
      </c>
    </row>
    <row r="53" spans="1:6" x14ac:dyDescent="0.35">
      <c r="A53" s="4">
        <v>42</v>
      </c>
      <c r="B53" s="4">
        <v>0.42472578843271469</v>
      </c>
      <c r="C53" s="4">
        <v>-0.18981822140753984</v>
      </c>
      <c r="D53" s="25">
        <v>-2.4056094916470264E-3</v>
      </c>
      <c r="E53" s="31">
        <v>-534.21639409268585</v>
      </c>
      <c r="F53" s="18">
        <v>534.21639409268585</v>
      </c>
    </row>
    <row r="54" spans="1:6" x14ac:dyDescent="0.35">
      <c r="A54" s="4">
        <v>43</v>
      </c>
      <c r="B54" s="4">
        <v>0.40102566662150829</v>
      </c>
      <c r="C54" s="4">
        <v>-0.25069318086565962</v>
      </c>
      <c r="D54" s="25">
        <v>-3.7691302705225522E-3</v>
      </c>
      <c r="E54" s="31">
        <v>-837.01498060084612</v>
      </c>
      <c r="F54" s="18">
        <v>837.01498060084612</v>
      </c>
    </row>
    <row r="55" spans="1:6" x14ac:dyDescent="0.35">
      <c r="A55" s="4">
        <v>44</v>
      </c>
      <c r="B55" s="4">
        <v>0.32924941286982623</v>
      </c>
      <c r="C55" s="4">
        <v>-0.44198670623407971</v>
      </c>
      <c r="D55" s="25">
        <v>-8.0538591479789503E-3</v>
      </c>
      <c r="E55" s="31">
        <v>-1788.5295213139311</v>
      </c>
      <c r="F55" s="18">
        <v>1788.5295213139311</v>
      </c>
    </row>
    <row r="56" spans="1:6" x14ac:dyDescent="0.35">
      <c r="A56" s="4">
        <v>45</v>
      </c>
      <c r="B56" s="4">
        <v>0.85489215446394462</v>
      </c>
      <c r="C56" s="4">
        <v>1.0576485686981372</v>
      </c>
      <c r="D56" s="25">
        <v>2.5536041794978415E-2</v>
      </c>
      <c r="E56" s="31">
        <v>5670.8174017776673</v>
      </c>
      <c r="F56" s="18">
        <v>0</v>
      </c>
    </row>
    <row r="57" spans="1:6" x14ac:dyDescent="0.35">
      <c r="A57" s="4">
        <v>46</v>
      </c>
      <c r="B57" s="4">
        <v>0.10481238959536565</v>
      </c>
      <c r="C57" s="4">
        <v>-1.2545978642094069</v>
      </c>
      <c r="D57" s="25">
        <v>-2.6255303697732466E-2</v>
      </c>
      <c r="E57" s="31">
        <v>-5830.5446980955903</v>
      </c>
      <c r="F57" s="18">
        <v>5830.5446980955903</v>
      </c>
    </row>
    <row r="58" spans="1:6" x14ac:dyDescent="0.35">
      <c r="A58" s="4">
        <v>47</v>
      </c>
      <c r="B58" s="4">
        <v>0.14060334440960232</v>
      </c>
      <c r="C58" s="4">
        <v>-1.0776125731859427</v>
      </c>
      <c r="D58" s="25">
        <v>-2.2291060862682222E-2</v>
      </c>
      <c r="E58" s="31">
        <v>-4950.200851764007</v>
      </c>
      <c r="F58" s="18">
        <v>4950.200851764007</v>
      </c>
    </row>
    <row r="59" spans="1:6" x14ac:dyDescent="0.35">
      <c r="A59" s="4">
        <v>48</v>
      </c>
      <c r="B59" s="4">
        <v>0.44536717315217889</v>
      </c>
      <c r="C59" s="4">
        <v>-0.13737505628711424</v>
      </c>
      <c r="D59" s="25">
        <v>-1.2309500587993469E-3</v>
      </c>
      <c r="E59" s="31">
        <v>-273.35845822163679</v>
      </c>
      <c r="F59" s="18">
        <v>273.35845822163679</v>
      </c>
    </row>
    <row r="60" spans="1:6" x14ac:dyDescent="0.35">
      <c r="A60" s="4">
        <v>49</v>
      </c>
      <c r="B60" s="4">
        <v>0.10350658598795803</v>
      </c>
      <c r="C60" s="4">
        <v>-1.2618210886472827</v>
      </c>
      <c r="D60" s="25">
        <v>-2.6417094632776965E-2</v>
      </c>
      <c r="E60" s="31">
        <v>-5866.4737922467693</v>
      </c>
      <c r="F60" s="18">
        <v>5866.4737922467693</v>
      </c>
    </row>
    <row r="61" spans="1:6" x14ac:dyDescent="0.35">
      <c r="A61" s="4">
        <v>50</v>
      </c>
      <c r="B61" s="4">
        <v>0.68296288994871845</v>
      </c>
      <c r="C61" s="4">
        <v>0.47600022149742283</v>
      </c>
      <c r="D61" s="25">
        <v>1.2507867082970551E-2</v>
      </c>
      <c r="E61" s="31">
        <v>2777.6360519264031</v>
      </c>
      <c r="F61" s="18">
        <v>0</v>
      </c>
    </row>
    <row r="62" spans="1:6" x14ac:dyDescent="0.35">
      <c r="A62" s="4">
        <v>51</v>
      </c>
      <c r="B62" s="4">
        <v>0.46717757618399791</v>
      </c>
      <c r="C62" s="4">
        <v>-8.236665375652695E-2</v>
      </c>
      <c r="D62" s="25">
        <v>1.1673919696536181E-6</v>
      </c>
      <c r="E62" s="31">
        <v>0.25924404217998498</v>
      </c>
      <c r="F62" s="18">
        <v>0</v>
      </c>
    </row>
    <row r="63" spans="1:6" x14ac:dyDescent="0.35">
      <c r="A63" s="4">
        <v>52</v>
      </c>
      <c r="B63" s="4">
        <v>0.28202917881465661</v>
      </c>
      <c r="C63" s="4">
        <v>-0.57682399619633429</v>
      </c>
      <c r="D63" s="25">
        <v>-1.1074040980827385E-2</v>
      </c>
      <c r="E63" s="31">
        <v>-2459.2246835382357</v>
      </c>
      <c r="F63" s="18">
        <v>2459.2246835382357</v>
      </c>
    </row>
    <row r="64" spans="1:6" x14ac:dyDescent="0.35">
      <c r="A64" s="4">
        <v>53</v>
      </c>
      <c r="B64" s="4">
        <v>0.53464833370374742</v>
      </c>
      <c r="C64" s="4">
        <v>8.6959967791492315E-2</v>
      </c>
      <c r="D64" s="25">
        <v>3.7938658833149429E-3</v>
      </c>
      <c r="E64" s="31">
        <v>842.5080458375387</v>
      </c>
      <c r="F64" s="18">
        <v>0</v>
      </c>
    </row>
    <row r="65" spans="1:6" x14ac:dyDescent="0.35">
      <c r="A65" s="4">
        <v>54</v>
      </c>
      <c r="B65" s="4">
        <v>0.68292810041475149</v>
      </c>
      <c r="C65" s="4">
        <v>0.4759025587696204</v>
      </c>
      <c r="D65" s="25">
        <v>1.2505679563506627E-2</v>
      </c>
      <c r="E65" s="31">
        <v>2777.1502670290279</v>
      </c>
      <c r="F65" s="18">
        <v>0</v>
      </c>
    </row>
    <row r="66" spans="1:6" x14ac:dyDescent="0.35">
      <c r="A66" s="4">
        <v>55</v>
      </c>
      <c r="B66" s="4">
        <v>0.27716477572477782</v>
      </c>
      <c r="C66" s="4">
        <v>-0.59128489082459534</v>
      </c>
      <c r="D66" s="25">
        <v>-1.1397946417188762E-2</v>
      </c>
      <c r="E66" s="31">
        <v>-2531.1547265650956</v>
      </c>
      <c r="F66" s="18">
        <v>2531.1547265650956</v>
      </c>
    </row>
    <row r="67" spans="1:6" x14ac:dyDescent="0.35">
      <c r="A67" s="4">
        <v>56</v>
      </c>
      <c r="B67" s="4">
        <v>0.63681606058670215</v>
      </c>
      <c r="C67" s="4">
        <v>0.34996111694875426</v>
      </c>
      <c r="D67" s="25">
        <v>9.6847532849037628E-3</v>
      </c>
      <c r="E67" s="31">
        <v>2150.7040089022576</v>
      </c>
      <c r="F67" s="18">
        <v>0</v>
      </c>
    </row>
    <row r="68" spans="1:6" x14ac:dyDescent="0.35">
      <c r="A68" s="4">
        <v>57</v>
      </c>
      <c r="B68" s="4">
        <v>0.89905488156175473</v>
      </c>
      <c r="C68" s="4">
        <v>1.2761846970448141</v>
      </c>
      <c r="D68" s="25">
        <v>3.04309699327245E-2</v>
      </c>
      <c r="E68" s="31">
        <v>6757.8395756464543</v>
      </c>
      <c r="F68" s="18">
        <v>0</v>
      </c>
    </row>
    <row r="69" spans="1:6" x14ac:dyDescent="0.35">
      <c r="A69" s="4">
        <v>58</v>
      </c>
      <c r="B69" s="4">
        <v>0.93004296710371537</v>
      </c>
      <c r="C69" s="4">
        <v>1.4761111139850818</v>
      </c>
      <c r="D69" s="25">
        <v>3.4909064475550936E-2</v>
      </c>
      <c r="E69" s="31">
        <v>7752.2950462378085</v>
      </c>
      <c r="F69" s="18">
        <v>0</v>
      </c>
    </row>
    <row r="70" spans="1:6" x14ac:dyDescent="0.35">
      <c r="A70" s="4">
        <v>59</v>
      </c>
      <c r="B70" s="4">
        <v>0.23059807088706663</v>
      </c>
      <c r="C70" s="4">
        <v>-0.73687866115542666</v>
      </c>
      <c r="D70" s="25">
        <v>-1.4659059572549394E-2</v>
      </c>
      <c r="E70" s="31">
        <v>-3255.3537774227652</v>
      </c>
      <c r="F70" s="18">
        <v>3255.3537774227652</v>
      </c>
    </row>
    <row r="71" spans="1:6" x14ac:dyDescent="0.35">
      <c r="A71" s="4">
        <v>60</v>
      </c>
      <c r="B71" s="4">
        <v>0.44312164884190375</v>
      </c>
      <c r="C71" s="4">
        <v>-0.14305936388802176</v>
      </c>
      <c r="D71" s="25">
        <v>-1.3582712364453005E-3</v>
      </c>
      <c r="E71" s="31">
        <v>-301.6328147411927</v>
      </c>
      <c r="F71" s="18">
        <v>301.6328147411927</v>
      </c>
    </row>
    <row r="72" spans="1:6" x14ac:dyDescent="0.35">
      <c r="A72" s="4">
        <v>61</v>
      </c>
      <c r="B72" s="4">
        <v>0.50572815741179367</v>
      </c>
      <c r="C72" s="4">
        <v>1.435885472491545E-2</v>
      </c>
      <c r="D72" s="25">
        <v>2.1676943487963303E-3</v>
      </c>
      <c r="E72" s="31">
        <v>481.38231185487172</v>
      </c>
      <c r="F72" s="18">
        <v>0</v>
      </c>
    </row>
    <row r="73" spans="1:6" x14ac:dyDescent="0.35">
      <c r="A73" s="4">
        <v>62</v>
      </c>
      <c r="B73" s="4">
        <v>0.56271191712476532</v>
      </c>
      <c r="C73" s="4">
        <v>0.15784851835487146</v>
      </c>
      <c r="D73" s="25">
        <v>5.3816782208990646E-3</v>
      </c>
      <c r="E73" s="31">
        <v>1195.1153099946628</v>
      </c>
      <c r="F73" s="18">
        <v>0</v>
      </c>
    </row>
    <row r="74" spans="1:6" x14ac:dyDescent="0.35">
      <c r="A74" s="4">
        <v>63</v>
      </c>
      <c r="B74" s="4">
        <v>6.1561102406994306E-2</v>
      </c>
      <c r="C74" s="4">
        <v>-1.5417999887748908</v>
      </c>
      <c r="D74" s="25">
        <v>-3.2688261814963704E-2</v>
      </c>
      <c r="E74" s="31">
        <v>-7259.1189121022226</v>
      </c>
      <c r="F74" s="18">
        <v>7259.1189121022226</v>
      </c>
    </row>
    <row r="75" spans="1:6" x14ac:dyDescent="0.35">
      <c r="A75" s="4">
        <v>64</v>
      </c>
      <c r="B75" s="4">
        <v>0.41998475979948857</v>
      </c>
      <c r="C75" s="4">
        <v>-0.20193246736635473</v>
      </c>
      <c r="D75" s="25">
        <v>-2.6769530166742082E-3</v>
      </c>
      <c r="E75" s="31">
        <v>-594.47395460022005</v>
      </c>
      <c r="F75" s="18">
        <v>594.47395460022005</v>
      </c>
    </row>
    <row r="76" spans="1:6" x14ac:dyDescent="0.35">
      <c r="A76" s="4">
        <v>65</v>
      </c>
      <c r="B76" s="4">
        <v>0.85536687192193772</v>
      </c>
      <c r="C76" s="4">
        <v>1.0597326245499474</v>
      </c>
      <c r="D76" s="25">
        <v>2.5582721965011802E-2</v>
      </c>
      <c r="E76" s="31">
        <v>5681.1837194187719</v>
      </c>
      <c r="F76" s="18">
        <v>0</v>
      </c>
    </row>
    <row r="77" spans="1:6" x14ac:dyDescent="0.35">
      <c r="A77" s="4">
        <v>66</v>
      </c>
      <c r="B77" s="4">
        <v>0.57602947791168857</v>
      </c>
      <c r="C77" s="4">
        <v>0.19174616277942291</v>
      </c>
      <c r="D77" s="25">
        <v>6.1409418481645269E-3</v>
      </c>
      <c r="E77" s="31">
        <v>1363.7258340767664</v>
      </c>
      <c r="F77" s="18">
        <v>0</v>
      </c>
    </row>
    <row r="78" spans="1:6" x14ac:dyDescent="0.35">
      <c r="A78" s="4">
        <v>67</v>
      </c>
      <c r="B78" s="4">
        <v>0.99448698139655678</v>
      </c>
      <c r="C78" s="4">
        <v>2.5418725457669997</v>
      </c>
      <c r="D78" s="25">
        <v>5.8780749491760723E-2</v>
      </c>
      <c r="E78" s="31">
        <v>13053.506874074734</v>
      </c>
      <c r="F78" s="18">
        <v>0</v>
      </c>
    </row>
    <row r="79" spans="1:6" x14ac:dyDescent="0.35">
      <c r="A79" s="4">
        <v>68</v>
      </c>
      <c r="B79" s="4">
        <v>0.11461824635757989</v>
      </c>
      <c r="C79" s="4">
        <v>-1.20232794832057</v>
      </c>
      <c r="D79" s="25">
        <v>-2.5084524824794775E-2</v>
      </c>
      <c r="E79" s="31">
        <v>-5570.5485225099792</v>
      </c>
      <c r="F79" s="18">
        <v>5570.5485225099792</v>
      </c>
    </row>
    <row r="80" spans="1:6" x14ac:dyDescent="0.35">
      <c r="A80" s="4">
        <v>69</v>
      </c>
      <c r="B80" s="4">
        <v>0.13863019422713263</v>
      </c>
      <c r="C80" s="4">
        <v>-1.0864942387359198</v>
      </c>
      <c r="D80" s="25">
        <v>-2.2489998745125465E-2</v>
      </c>
      <c r="E80" s="31">
        <v>-4994.3792101286062</v>
      </c>
      <c r="F80" s="18">
        <v>4994.3792101286062</v>
      </c>
    </row>
    <row r="81" spans="1:6" x14ac:dyDescent="0.35">
      <c r="A81" s="4">
        <v>70</v>
      </c>
      <c r="B81" s="4">
        <v>0.23499027216923574</v>
      </c>
      <c r="C81" s="4">
        <v>-0.72251070796551897</v>
      </c>
      <c r="D81" s="25">
        <v>-1.4337235904842016E-2</v>
      </c>
      <c r="E81" s="31">
        <v>-3183.8860350924797</v>
      </c>
      <c r="F81" s="18">
        <v>3183.8860350924797</v>
      </c>
    </row>
    <row r="82" spans="1:6" x14ac:dyDescent="0.35">
      <c r="A82" s="4">
        <v>71</v>
      </c>
      <c r="B82" s="4">
        <v>3.8469794931926704E-2</v>
      </c>
      <c r="C82" s="4">
        <v>-1.7687261276383368</v>
      </c>
      <c r="D82" s="25">
        <v>-3.777111539490198E-2</v>
      </c>
      <c r="E82" s="31">
        <v>-8387.8738993951247</v>
      </c>
      <c r="F82" s="18">
        <v>8387.8738993951247</v>
      </c>
    </row>
    <row r="83" spans="1:6" x14ac:dyDescent="0.35">
      <c r="A83" s="4">
        <v>72</v>
      </c>
      <c r="B83" s="4">
        <v>0.32912681789001452</v>
      </c>
      <c r="C83" s="4">
        <v>-0.44232556236866993</v>
      </c>
      <c r="D83" s="25">
        <v>-8.061449089470098E-3</v>
      </c>
      <c r="E83" s="31">
        <v>-1790.2150281216047</v>
      </c>
      <c r="F83" s="18">
        <v>1790.2150281216047</v>
      </c>
    </row>
    <row r="84" spans="1:6" x14ac:dyDescent="0.35">
      <c r="A84" s="4">
        <v>73</v>
      </c>
      <c r="B84" s="4">
        <v>0.1155281813823249</v>
      </c>
      <c r="C84" s="4">
        <v>-1.1976421415613518</v>
      </c>
      <c r="D84" s="25">
        <v>-2.4979568781474781E-2</v>
      </c>
      <c r="E84" s="31">
        <v>-5547.2408164191402</v>
      </c>
      <c r="F84" s="18">
        <v>5547.2408164191402</v>
      </c>
    </row>
    <row r="85" spans="1:6" x14ac:dyDescent="0.35">
      <c r="A85" s="4">
        <v>74</v>
      </c>
      <c r="B85" s="4">
        <v>0.49151983289125689</v>
      </c>
      <c r="C85" s="4">
        <v>-2.125822768207063E-2</v>
      </c>
      <c r="D85" s="25">
        <v>1.3699175227064749E-3</v>
      </c>
      <c r="E85" s="31">
        <v>304.21911857505233</v>
      </c>
      <c r="F85" s="18">
        <v>0</v>
      </c>
    </row>
    <row r="86" spans="1:6" x14ac:dyDescent="0.35">
      <c r="A86" s="4">
        <v>75</v>
      </c>
      <c r="B86" s="4">
        <v>0.74170098125494577</v>
      </c>
      <c r="C86" s="4">
        <v>0.64859832649515226</v>
      </c>
      <c r="D86" s="25">
        <v>1.6373842594968251E-2</v>
      </c>
      <c r="E86" s="31">
        <v>3636.1575637683059</v>
      </c>
      <c r="F86" s="18">
        <v>0</v>
      </c>
    </row>
    <row r="87" spans="1:6" x14ac:dyDescent="0.35">
      <c r="A87" s="4">
        <v>76</v>
      </c>
      <c r="B87" s="4">
        <v>0.59204477923478172</v>
      </c>
      <c r="C87" s="4">
        <v>0.23280807593648123</v>
      </c>
      <c r="D87" s="25">
        <v>7.0606758785181738E-3</v>
      </c>
      <c r="E87" s="31">
        <v>1567.9722002995147</v>
      </c>
      <c r="F87" s="18">
        <v>0</v>
      </c>
    </row>
    <row r="88" spans="1:6" x14ac:dyDescent="0.35">
      <c r="A88" s="4">
        <v>77</v>
      </c>
      <c r="B88" s="4">
        <v>0.3922333094457795</v>
      </c>
      <c r="C88" s="4">
        <v>-0.27350295793227275</v>
      </c>
      <c r="D88" s="25">
        <v>-4.2800399330290614E-3</v>
      </c>
      <c r="E88" s="31">
        <v>-950.47326157248858</v>
      </c>
      <c r="F88" s="18">
        <v>950.47326157248858</v>
      </c>
    </row>
    <row r="89" spans="1:6" x14ac:dyDescent="0.35">
      <c r="A89" s="4">
        <v>78</v>
      </c>
      <c r="B89" s="4">
        <v>0.48289195738738999</v>
      </c>
      <c r="C89" s="4">
        <v>-4.2896655560066575E-2</v>
      </c>
      <c r="D89" s="25">
        <v>8.8524457513523055E-4</v>
      </c>
      <c r="E89" s="31">
        <v>196.58725427420478</v>
      </c>
      <c r="F89" s="18">
        <v>0</v>
      </c>
    </row>
    <row r="90" spans="1:6" x14ac:dyDescent="0.35">
      <c r="A90" s="4">
        <v>79</v>
      </c>
      <c r="B90" s="4">
        <v>0.73122194694540299</v>
      </c>
      <c r="C90" s="4">
        <v>0.61651283102887056</v>
      </c>
      <c r="D90" s="25">
        <v>1.5655168773117251E-2</v>
      </c>
      <c r="E90" s="31">
        <v>3476.5608632351737</v>
      </c>
      <c r="F90" s="18">
        <v>0</v>
      </c>
    </row>
    <row r="91" spans="1:6" x14ac:dyDescent="0.35">
      <c r="A91" s="4">
        <v>80</v>
      </c>
      <c r="B91" s="4">
        <v>0.37945451163803545</v>
      </c>
      <c r="C91" s="4">
        <v>-0.30691374946199917</v>
      </c>
      <c r="D91" s="25">
        <v>-5.0283986817655077E-3</v>
      </c>
      <c r="E91" s="31">
        <v>-1116.6621270661899</v>
      </c>
      <c r="F91" s="18">
        <v>1116.6621270661899</v>
      </c>
    </row>
    <row r="92" spans="1:6" x14ac:dyDescent="0.35">
      <c r="A92" s="4">
        <v>81</v>
      </c>
      <c r="B92" s="4">
        <v>0.22339143644887949</v>
      </c>
      <c r="C92" s="4">
        <v>-0.76078938960236653</v>
      </c>
      <c r="D92" s="25">
        <v>-1.519462912964918E-2</v>
      </c>
      <c r="E92" s="31">
        <v>-3374.2883088058184</v>
      </c>
      <c r="F92" s="18">
        <v>3374.2883088058184</v>
      </c>
    </row>
    <row r="93" spans="1:6" x14ac:dyDescent="0.35">
      <c r="A93" s="4">
        <v>82</v>
      </c>
      <c r="B93" s="4">
        <v>0.79734580357713303</v>
      </c>
      <c r="C93" s="4">
        <v>0.8321781541365012</v>
      </c>
      <c r="D93" s="25">
        <v>2.0485794566674716E-2</v>
      </c>
      <c r="E93" s="31">
        <v>4549.3033435113684</v>
      </c>
      <c r="F93" s="18">
        <v>0</v>
      </c>
    </row>
    <row r="94" spans="1:6" x14ac:dyDescent="0.35">
      <c r="A94" s="4">
        <v>83</v>
      </c>
      <c r="B94" s="4">
        <v>0.92556702384264589</v>
      </c>
      <c r="C94" s="4">
        <v>1.4435487419607362</v>
      </c>
      <c r="D94" s="25">
        <v>3.4179709232280253E-2</v>
      </c>
      <c r="E94" s="31">
        <v>7590.3263104868156</v>
      </c>
      <c r="F94" s="18">
        <v>0</v>
      </c>
    </row>
    <row r="95" spans="1:6" x14ac:dyDescent="0.35">
      <c r="A95" s="4">
        <v>84</v>
      </c>
      <c r="B95" s="4">
        <v>0.85357456268631304</v>
      </c>
      <c r="C95" s="4">
        <v>1.0518881383975285</v>
      </c>
      <c r="D95" s="25">
        <v>2.5407015566787698E-2</v>
      </c>
      <c r="E95" s="31">
        <v>5642.1644027739785</v>
      </c>
      <c r="F95" s="18">
        <v>0</v>
      </c>
    </row>
    <row r="96" spans="1:6" x14ac:dyDescent="0.35">
      <c r="A96" s="4">
        <v>85</v>
      </c>
      <c r="B96" s="4">
        <v>0.38146570595424345</v>
      </c>
      <c r="C96" s="4">
        <v>-0.30163357282812364</v>
      </c>
      <c r="D96" s="25">
        <v>-4.910129517884167E-3</v>
      </c>
      <c r="E96" s="31">
        <v>-1090.397961381597</v>
      </c>
      <c r="F96" s="18">
        <v>1090.397961381597</v>
      </c>
    </row>
    <row r="97" spans="1:6" x14ac:dyDescent="0.35">
      <c r="A97" s="4">
        <v>86</v>
      </c>
      <c r="B97" s="4">
        <v>0.22623141450197504</v>
      </c>
      <c r="C97" s="4">
        <v>-0.75131545697626512</v>
      </c>
      <c r="D97" s="25">
        <v>-1.4982425226626571E-2</v>
      </c>
      <c r="E97" s="31">
        <v>-3327.1639503932161</v>
      </c>
      <c r="F97" s="18">
        <v>3327.1639503932161</v>
      </c>
    </row>
    <row r="98" spans="1:6" x14ac:dyDescent="0.35">
      <c r="A98" s="4">
        <v>87</v>
      </c>
      <c r="B98" s="4">
        <v>0.46329082277025269</v>
      </c>
      <c r="C98" s="4">
        <v>-9.2146497964308433E-2</v>
      </c>
      <c r="D98" s="25">
        <v>-2.1788853694064999E-4</v>
      </c>
      <c r="E98" s="31">
        <v>-48.386751433571519</v>
      </c>
      <c r="F98" s="18">
        <v>48.386751433571519</v>
      </c>
    </row>
    <row r="99" spans="1:6" x14ac:dyDescent="0.35">
      <c r="A99" s="4">
        <v>88</v>
      </c>
      <c r="B99" s="4">
        <v>0.42176334373736801</v>
      </c>
      <c r="C99" s="4">
        <v>-0.19738446262139644</v>
      </c>
      <c r="D99" s="25">
        <v>-2.5750835611973392E-3</v>
      </c>
      <c r="E99" s="31">
        <v>-571.85169052868162</v>
      </c>
      <c r="F99" s="18">
        <v>571.85169052868162</v>
      </c>
    </row>
    <row r="100" spans="1:6" x14ac:dyDescent="0.35">
      <c r="A100" s="4">
        <v>89</v>
      </c>
      <c r="B100" s="4">
        <v>0.78515322038253077</v>
      </c>
      <c r="C100" s="4">
        <v>0.78971614695869252</v>
      </c>
      <c r="D100" s="25">
        <v>1.9534700231416294E-2</v>
      </c>
      <c r="E100" s="31">
        <v>4338.092759254876</v>
      </c>
      <c r="F100" s="18">
        <v>0</v>
      </c>
    </row>
    <row r="101" spans="1:6" x14ac:dyDescent="0.35">
      <c r="A101" s="4">
        <v>90</v>
      </c>
      <c r="B101" s="4">
        <v>0.7608059766186609</v>
      </c>
      <c r="C101" s="4">
        <v>0.70889756423007055</v>
      </c>
      <c r="D101" s="25">
        <v>1.7724467947885007E-2</v>
      </c>
      <c r="E101" s="31">
        <v>3936.092448590925</v>
      </c>
      <c r="F101" s="18">
        <v>0</v>
      </c>
    </row>
    <row r="102" spans="1:6" x14ac:dyDescent="0.35">
      <c r="A102" s="4">
        <v>91</v>
      </c>
      <c r="B102" s="4">
        <v>0.17746443990748983</v>
      </c>
      <c r="C102" s="4">
        <v>-0.92507118635863161</v>
      </c>
      <c r="D102" s="25">
        <v>-1.8874330035606741E-2</v>
      </c>
      <c r="E102" s="31">
        <v>-4191.4436102568288</v>
      </c>
      <c r="F102" s="18">
        <v>4191.4436102568288</v>
      </c>
    </row>
    <row r="103" spans="1:6" x14ac:dyDescent="0.35">
      <c r="A103" s="4">
        <v>92</v>
      </c>
      <c r="B103" s="4">
        <v>0.91612079530782664</v>
      </c>
      <c r="C103" s="4">
        <v>1.3794423501423254</v>
      </c>
      <c r="D103" s="25">
        <v>3.2743808525631322E-2</v>
      </c>
      <c r="E103" s="31">
        <v>7271.4542323524965</v>
      </c>
      <c r="F103" s="18">
        <v>0</v>
      </c>
    </row>
    <row r="104" spans="1:6" x14ac:dyDescent="0.35">
      <c r="A104" s="4">
        <v>93</v>
      </c>
      <c r="B104" s="4">
        <v>0.6634889720633188</v>
      </c>
      <c r="C104" s="4">
        <v>0.4220040574537598</v>
      </c>
      <c r="D104" s="25">
        <v>1.1298422472107888E-2</v>
      </c>
      <c r="E104" s="31">
        <v>2509.0533326141676</v>
      </c>
      <c r="F104" s="18">
        <v>0</v>
      </c>
    </row>
    <row r="105" spans="1:6" x14ac:dyDescent="0.35">
      <c r="A105" s="4">
        <v>94</v>
      </c>
      <c r="B105" s="4">
        <v>0.99682160932187902</v>
      </c>
      <c r="C105" s="4">
        <v>2.7287866619117334</v>
      </c>
      <c r="D105" s="25">
        <v>6.2967385236525925E-2</v>
      </c>
      <c r="E105" s="31">
        <v>13983.237762946777</v>
      </c>
      <c r="F105" s="18">
        <v>0</v>
      </c>
    </row>
    <row r="106" spans="1:6" x14ac:dyDescent="0.35">
      <c r="A106" s="4">
        <v>95</v>
      </c>
      <c r="B106" s="4">
        <v>0.38131282583935822</v>
      </c>
      <c r="C106" s="4">
        <v>-0.30203464624921678</v>
      </c>
      <c r="D106" s="25">
        <v>-4.9191130465531495E-3</v>
      </c>
      <c r="E106" s="31">
        <v>-1092.39294365467</v>
      </c>
      <c r="F106" s="18">
        <v>1092.39294365467</v>
      </c>
    </row>
    <row r="107" spans="1:6" x14ac:dyDescent="0.35">
      <c r="A107" s="4">
        <v>96</v>
      </c>
      <c r="B107" s="4">
        <v>0.88525934735207323</v>
      </c>
      <c r="C107" s="4">
        <v>1.2016960675514474</v>
      </c>
      <c r="D107" s="25">
        <v>2.8762520458453546E-2</v>
      </c>
      <c r="E107" s="31">
        <v>6387.3251322316919</v>
      </c>
      <c r="F107" s="18">
        <v>0</v>
      </c>
    </row>
    <row r="108" spans="1:6" x14ac:dyDescent="0.35">
      <c r="A108" s="4">
        <v>97</v>
      </c>
      <c r="B108" s="4">
        <v>0.13080191147750464</v>
      </c>
      <c r="C108" s="4">
        <v>-1.1226084548676896</v>
      </c>
      <c r="D108" s="25">
        <v>-2.3298910727109573E-2</v>
      </c>
      <c r="E108" s="31">
        <v>-5174.0151999492373</v>
      </c>
      <c r="F108" s="18">
        <v>5174.0151999492373</v>
      </c>
    </row>
    <row r="109" spans="1:6" x14ac:dyDescent="0.35">
      <c r="A109" s="4">
        <v>98</v>
      </c>
      <c r="B109" s="4">
        <v>0.61005441645176228</v>
      </c>
      <c r="C109" s="4">
        <v>0.27946086519616881</v>
      </c>
      <c r="D109" s="25">
        <v>8.1056383411518967E-3</v>
      </c>
      <c r="E109" s="31">
        <v>1800.0281847345439</v>
      </c>
      <c r="F109" s="18">
        <v>0</v>
      </c>
    </row>
    <row r="110" spans="1:6" x14ac:dyDescent="0.35">
      <c r="A110" s="4">
        <v>99</v>
      </c>
      <c r="B110" s="4">
        <v>0.51879897855363033</v>
      </c>
      <c r="C110" s="4">
        <v>4.7139503732025322E-2</v>
      </c>
      <c r="D110" s="25">
        <v>2.9019387156770998E-3</v>
      </c>
      <c r="E110" s="31">
        <v>644.43678076177514</v>
      </c>
      <c r="F110" s="18">
        <v>0</v>
      </c>
    </row>
    <row r="111" spans="1:6" x14ac:dyDescent="0.35">
      <c r="A111" s="4">
        <v>100</v>
      </c>
      <c r="B111" s="4">
        <v>0.82105388563756809</v>
      </c>
      <c r="C111" s="4">
        <v>0.91938883189035647</v>
      </c>
      <c r="D111" s="25">
        <v>2.2439201555619133E-2</v>
      </c>
      <c r="E111" s="31">
        <v>4983.0986213620827</v>
      </c>
      <c r="F111" s="18">
        <v>0</v>
      </c>
    </row>
    <row r="112" spans="1:6" x14ac:dyDescent="0.35">
      <c r="A112" s="4">
        <v>101</v>
      </c>
      <c r="B112" s="4">
        <v>0.53164156794147632</v>
      </c>
      <c r="C112" s="4">
        <v>7.9396988240232141E-2</v>
      </c>
      <c r="D112" s="25">
        <v>3.6244648708108032E-3</v>
      </c>
      <c r="E112" s="31">
        <v>804.88897326161032</v>
      </c>
      <c r="F112" s="18">
        <v>0</v>
      </c>
    </row>
    <row r="113" spans="1:6" x14ac:dyDescent="0.35">
      <c r="A113" s="4">
        <v>102</v>
      </c>
      <c r="B113" s="4">
        <v>0.88560397623743026</v>
      </c>
      <c r="C113" s="4">
        <v>1.2034763252327692</v>
      </c>
      <c r="D113" s="25">
        <v>2.8802395940291114E-2</v>
      </c>
      <c r="E113" s="31">
        <v>6396.1803251439005</v>
      </c>
      <c r="F113" s="18">
        <v>0</v>
      </c>
    </row>
    <row r="114" spans="1:6" x14ac:dyDescent="0.35">
      <c r="A114" s="4">
        <v>103</v>
      </c>
      <c r="B114" s="4">
        <v>0.54474066756529893</v>
      </c>
      <c r="C114" s="4">
        <v>0.11238434840273552</v>
      </c>
      <c r="D114" s="25">
        <v>4.3633393016474812E-3</v>
      </c>
      <c r="E114" s="31">
        <v>968.97164565687399</v>
      </c>
      <c r="F114" s="18">
        <v>0</v>
      </c>
    </row>
    <row r="115" spans="1:6" x14ac:dyDescent="0.35">
      <c r="A115" s="4">
        <v>104</v>
      </c>
      <c r="B115" s="4">
        <v>0.31838174751584158</v>
      </c>
      <c r="C115" s="4">
        <v>-0.47222878596201068</v>
      </c>
      <c r="D115" s="25">
        <v>-8.7312428287650238E-3</v>
      </c>
      <c r="E115" s="31">
        <v>-1938.956873975817</v>
      </c>
      <c r="F115" s="18">
        <v>1938.956873975817</v>
      </c>
    </row>
    <row r="116" spans="1:6" x14ac:dyDescent="0.35">
      <c r="A116" s="4">
        <v>105</v>
      </c>
      <c r="B116" s="4">
        <v>0.14020103727425415</v>
      </c>
      <c r="C116" s="4">
        <v>-1.0794165541676788</v>
      </c>
      <c r="D116" s="25">
        <v>-2.233146771593008E-2</v>
      </c>
      <c r="E116" s="31">
        <v>-4959.1740469204342</v>
      </c>
      <c r="F116" s="18">
        <v>4959.1740469204342</v>
      </c>
    </row>
    <row r="117" spans="1:6" x14ac:dyDescent="0.35">
      <c r="A117" s="4">
        <v>106</v>
      </c>
      <c r="B117" s="4">
        <v>8.9895636227485975E-2</v>
      </c>
      <c r="C117" s="4">
        <v>-1.3413979819332249</v>
      </c>
      <c r="D117" s="25">
        <v>-2.819951467017166E-2</v>
      </c>
      <c r="E117" s="31">
        <v>-6262.2978062614511</v>
      </c>
      <c r="F117" s="18">
        <v>6262.2978062614511</v>
      </c>
    </row>
    <row r="118" spans="1:6" x14ac:dyDescent="0.35">
      <c r="A118" s="4">
        <v>107</v>
      </c>
      <c r="B118" s="4">
        <v>0.93403239734990162</v>
      </c>
      <c r="C118" s="4">
        <v>1.5065142753768097</v>
      </c>
      <c r="D118" s="25">
        <v>3.5590056178381513E-2</v>
      </c>
      <c r="E118" s="31">
        <v>7903.5236363961021</v>
      </c>
      <c r="F118" s="18">
        <v>0</v>
      </c>
    </row>
    <row r="119" spans="1:6" x14ac:dyDescent="0.35">
      <c r="A119" s="4">
        <v>108</v>
      </c>
      <c r="B119" s="4">
        <v>0.14697120173529732</v>
      </c>
      <c r="C119" s="4">
        <v>-1.0495122863777766</v>
      </c>
      <c r="D119" s="25">
        <v>-2.1661650587975492E-2</v>
      </c>
      <c r="E119" s="31">
        <v>-4810.4270071203764</v>
      </c>
      <c r="F119" s="18">
        <v>4810.4270071203764</v>
      </c>
    </row>
    <row r="120" spans="1:6" x14ac:dyDescent="0.35">
      <c r="A120" s="4">
        <v>109</v>
      </c>
      <c r="B120" s="4">
        <v>0.20950887109431338</v>
      </c>
      <c r="C120" s="4">
        <v>-0.80812653754881814</v>
      </c>
      <c r="D120" s="25">
        <v>-1.6254920346468745E-2</v>
      </c>
      <c r="E120" s="31">
        <v>-3609.7483668511022</v>
      </c>
      <c r="F120" s="18">
        <v>3609.7483668511022</v>
      </c>
    </row>
    <row r="121" spans="1:6" x14ac:dyDescent="0.35">
      <c r="A121" s="4">
        <v>110</v>
      </c>
      <c r="B121" s="4">
        <v>0.70361804683157181</v>
      </c>
      <c r="C121" s="4">
        <v>0.53483507540366393</v>
      </c>
      <c r="D121" s="25">
        <v>1.3825692121991012E-2</v>
      </c>
      <c r="E121" s="31">
        <v>3070.2869343057205</v>
      </c>
      <c r="F121" s="18">
        <v>0</v>
      </c>
    </row>
    <row r="122" spans="1:6" x14ac:dyDescent="0.35">
      <c r="A122" s="4">
        <v>111</v>
      </c>
      <c r="B122" s="4">
        <v>0.91993516947982057</v>
      </c>
      <c r="C122" s="4">
        <v>1.4046356128161805</v>
      </c>
      <c r="D122" s="25">
        <v>3.3308105199489534E-2</v>
      </c>
      <c r="E122" s="31">
        <v>7396.7682267284636</v>
      </c>
      <c r="F122" s="18">
        <v>0</v>
      </c>
    </row>
    <row r="123" spans="1:6" x14ac:dyDescent="0.35">
      <c r="A123" s="4">
        <v>112</v>
      </c>
      <c r="B123" s="4">
        <v>0.66933215270326207</v>
      </c>
      <c r="C123" s="4">
        <v>0.43806978782343176</v>
      </c>
      <c r="D123" s="25">
        <v>1.1658274164525523E-2</v>
      </c>
      <c r="E123" s="31">
        <v>2588.9660009832473</v>
      </c>
      <c r="F123" s="18">
        <v>0</v>
      </c>
    </row>
    <row r="124" spans="1:6" x14ac:dyDescent="0.35">
      <c r="A124" s="4">
        <v>113</v>
      </c>
      <c r="B124" s="4">
        <v>0.25188902776035604</v>
      </c>
      <c r="C124" s="4">
        <v>-0.66855708548600068</v>
      </c>
      <c r="D124" s="25">
        <v>-1.3128744170288323E-2</v>
      </c>
      <c r="E124" s="31">
        <v>-2915.5149220893986</v>
      </c>
      <c r="F124" s="18">
        <v>2915.5149220893986</v>
      </c>
    </row>
    <row r="125" spans="1:6" x14ac:dyDescent="0.35">
      <c r="A125" s="4">
        <v>114</v>
      </c>
      <c r="B125" s="4">
        <v>0.28124536826473912</v>
      </c>
      <c r="C125" s="4">
        <v>-0.57914589208948009</v>
      </c>
      <c r="D125" s="25">
        <v>-1.1126048461815823E-2</v>
      </c>
      <c r="E125" s="31">
        <v>-2470.774043089717</v>
      </c>
      <c r="F125" s="18">
        <v>2470.774043089717</v>
      </c>
    </row>
    <row r="126" spans="1:6" x14ac:dyDescent="0.35">
      <c r="A126" s="4">
        <v>115</v>
      </c>
      <c r="B126" s="4">
        <v>0.57881151165014966</v>
      </c>
      <c r="C126" s="4">
        <v>0.19885397034357702</v>
      </c>
      <c r="D126" s="25">
        <v>6.3001475937164457E-3</v>
      </c>
      <c r="E126" s="31">
        <v>1399.080832301916</v>
      </c>
      <c r="F126" s="18">
        <v>0</v>
      </c>
    </row>
    <row r="127" spans="1:6" x14ac:dyDescent="0.35">
      <c r="A127" s="4">
        <v>116</v>
      </c>
      <c r="B127" s="4">
        <v>0.87957053247540418</v>
      </c>
      <c r="C127" s="4">
        <v>1.1728425906999618</v>
      </c>
      <c r="D127" s="25">
        <v>2.8116239695722672E-2</v>
      </c>
      <c r="E127" s="31">
        <v>6243.804839417593</v>
      </c>
      <c r="F127" s="18">
        <v>0</v>
      </c>
    </row>
    <row r="128" spans="1:6" x14ac:dyDescent="0.35">
      <c r="A128" s="4">
        <v>117</v>
      </c>
      <c r="B128" s="4">
        <v>0.41712037734815743</v>
      </c>
      <c r="C128" s="4">
        <v>-0.20926579185009575</v>
      </c>
      <c r="D128" s="25">
        <v>-2.8412100511071691E-3</v>
      </c>
      <c r="E128" s="31">
        <v>-630.95069820462629</v>
      </c>
      <c r="F128" s="18">
        <v>630.95069820462629</v>
      </c>
    </row>
    <row r="129" spans="1:6" x14ac:dyDescent="0.35">
      <c r="A129" s="4">
        <v>118</v>
      </c>
      <c r="B129" s="4">
        <v>0.23861614497249617</v>
      </c>
      <c r="C129" s="4">
        <v>-0.71076110002390602</v>
      </c>
      <c r="D129" s="25">
        <v>-1.4074059802309217E-2</v>
      </c>
      <c r="E129" s="31">
        <v>-3125.4422232457864</v>
      </c>
      <c r="F129" s="18">
        <v>3125.4422232457864</v>
      </c>
    </row>
    <row r="130" spans="1:6" x14ac:dyDescent="0.35">
      <c r="A130" s="4">
        <v>119</v>
      </c>
      <c r="B130" s="4">
        <v>0.63741676558058957</v>
      </c>
      <c r="C130" s="4">
        <v>0.35156239838844783</v>
      </c>
      <c r="D130" s="25">
        <v>9.7206199291740066E-3</v>
      </c>
      <c r="E130" s="31">
        <v>2158.6689547659921</v>
      </c>
      <c r="F130" s="18">
        <v>0</v>
      </c>
    </row>
    <row r="131" spans="1:6" x14ac:dyDescent="0.35">
      <c r="A131" s="4">
        <v>120</v>
      </c>
      <c r="B131" s="4">
        <v>0.30913649407389854</v>
      </c>
      <c r="C131" s="4">
        <v>-0.49829946038340872</v>
      </c>
      <c r="D131" s="25">
        <v>-9.3151923970161664E-3</v>
      </c>
      <c r="E131" s="31">
        <v>-2068.6352086208649</v>
      </c>
      <c r="F131" s="18">
        <v>2068.6352086208649</v>
      </c>
    </row>
    <row r="132" spans="1:6" x14ac:dyDescent="0.35">
      <c r="A132" s="4">
        <v>121</v>
      </c>
      <c r="B132" s="4">
        <v>0.38240804180254429</v>
      </c>
      <c r="C132" s="4">
        <v>-0.29916246958226395</v>
      </c>
      <c r="D132" s="25">
        <v>-4.8547799841437049E-3</v>
      </c>
      <c r="E132" s="31">
        <v>-1078.1064284323747</v>
      </c>
      <c r="F132" s="18">
        <v>1078.1064284323747</v>
      </c>
    </row>
    <row r="133" spans="1:6" x14ac:dyDescent="0.35">
      <c r="A133" s="4">
        <v>122</v>
      </c>
      <c r="B133" s="4">
        <v>0.56731052782054503</v>
      </c>
      <c r="C133" s="4">
        <v>0.16953105901761095</v>
      </c>
      <c r="D133" s="25">
        <v>5.6433521026642347E-3</v>
      </c>
      <c r="E133" s="31">
        <v>1253.2255219930016</v>
      </c>
      <c r="F133" s="18">
        <v>0</v>
      </c>
    </row>
    <row r="134" spans="1:6" x14ac:dyDescent="0.35">
      <c r="A134" s="4">
        <v>123</v>
      </c>
      <c r="B134" s="4">
        <v>0.18697785112086551</v>
      </c>
      <c r="C134" s="4">
        <v>-0.88908815880503378</v>
      </c>
      <c r="D134" s="25">
        <v>-1.806835650900529E-2</v>
      </c>
      <c r="E134" s="31">
        <v>-4012.4601665140949</v>
      </c>
      <c r="F134" s="18">
        <v>4012.4601665140949</v>
      </c>
    </row>
    <row r="135" spans="1:6" x14ac:dyDescent="0.35">
      <c r="A135" s="4">
        <v>124</v>
      </c>
      <c r="B135" s="4">
        <v>0.80618492713262879</v>
      </c>
      <c r="C135" s="4">
        <v>0.86392308252357308</v>
      </c>
      <c r="D135" s="25">
        <v>2.1196840124076143E-2</v>
      </c>
      <c r="E135" s="31">
        <v>4707.2060268145278</v>
      </c>
      <c r="F135" s="18">
        <v>0</v>
      </c>
    </row>
    <row r="136" spans="1:6" x14ac:dyDescent="0.35">
      <c r="A136" s="4">
        <v>125</v>
      </c>
      <c r="B136" s="4">
        <v>6.6198932150957845E-2</v>
      </c>
      <c r="C136" s="4">
        <v>-1.5047130585617865</v>
      </c>
      <c r="D136" s="25">
        <v>-3.1857562288912046E-2</v>
      </c>
      <c r="E136" s="31">
        <v>-7074.6445379684619</v>
      </c>
      <c r="F136" s="18">
        <v>7074.6445379684619</v>
      </c>
    </row>
    <row r="137" spans="1:6" x14ac:dyDescent="0.35">
      <c r="A137" s="4">
        <v>126</v>
      </c>
      <c r="B137" s="4">
        <v>0.32824886804865927</v>
      </c>
      <c r="C137" s="4">
        <v>-0.44475372930130763</v>
      </c>
      <c r="D137" s="25">
        <v>-8.1158369050300869E-3</v>
      </c>
      <c r="E137" s="31">
        <v>-1802.292991237365</v>
      </c>
      <c r="F137" s="18">
        <v>1802.292991237365</v>
      </c>
    </row>
    <row r="138" spans="1:6" x14ac:dyDescent="0.35">
      <c r="A138" s="4">
        <v>127</v>
      </c>
      <c r="B138" s="4">
        <v>0.27760225471662059</v>
      </c>
      <c r="C138" s="4">
        <v>-0.58997932682572196</v>
      </c>
      <c r="D138" s="25">
        <v>-1.1368703463165271E-2</v>
      </c>
      <c r="E138" s="31">
        <v>-2524.6607110129903</v>
      </c>
      <c r="F138" s="18">
        <v>2524.6607110129903</v>
      </c>
    </row>
    <row r="139" spans="1:6" x14ac:dyDescent="0.35">
      <c r="A139" s="4">
        <v>128</v>
      </c>
      <c r="B139" s="4">
        <v>0.4381594887528717</v>
      </c>
      <c r="C139" s="4">
        <v>-0.1556372296367568</v>
      </c>
      <c r="D139" s="25">
        <v>-1.6399992483400077E-3</v>
      </c>
      <c r="E139" s="31">
        <v>-364.19646987802366</v>
      </c>
      <c r="F139" s="18">
        <v>364.19646987802366</v>
      </c>
    </row>
    <row r="140" spans="1:6" x14ac:dyDescent="0.35">
      <c r="A140" s="4">
        <v>129</v>
      </c>
      <c r="B140" s="4">
        <v>0.10445455888996458</v>
      </c>
      <c r="C140" s="4">
        <v>-1.2565707337673138</v>
      </c>
      <c r="D140" s="25">
        <v>-2.6299493437818743E-2</v>
      </c>
      <c r="E140" s="31">
        <v>-5840.3579631690582</v>
      </c>
      <c r="F140" s="18">
        <v>5840.3579631690582</v>
      </c>
    </row>
    <row r="141" spans="1:6" x14ac:dyDescent="0.35">
      <c r="A141" s="4">
        <v>130</v>
      </c>
      <c r="B141" s="4">
        <v>0.45275860798447132</v>
      </c>
      <c r="C141" s="4">
        <v>-0.1186947248430254</v>
      </c>
      <c r="D141" s="25">
        <v>-8.1253466588528177E-4</v>
      </c>
      <c r="E141" s="31">
        <v>-180.44048329197031</v>
      </c>
      <c r="F141" s="18">
        <v>180.44048329197031</v>
      </c>
    </row>
    <row r="142" spans="1:6" x14ac:dyDescent="0.35">
      <c r="A142" s="4">
        <v>131</v>
      </c>
      <c r="B142" s="4">
        <v>0.31869936967322621</v>
      </c>
      <c r="C142" s="4">
        <v>-0.47133890202302675</v>
      </c>
      <c r="D142" s="25">
        <v>-8.7113105733287472E-3</v>
      </c>
      <c r="E142" s="31">
        <v>-1934.530495686957</v>
      </c>
      <c r="F142" s="18">
        <v>1934.530495686957</v>
      </c>
    </row>
    <row r="143" spans="1:6" x14ac:dyDescent="0.35">
      <c r="A143" s="4">
        <v>132</v>
      </c>
      <c r="B143" s="4">
        <v>0.19659529086075855</v>
      </c>
      <c r="C143" s="4">
        <v>-0.85384553320544698</v>
      </c>
      <c r="D143" s="25">
        <v>-1.7278967033678788E-2</v>
      </c>
      <c r="E143" s="31">
        <v>-3837.1595616121263</v>
      </c>
      <c r="F143" s="18">
        <v>3837.1595616121263</v>
      </c>
    </row>
    <row r="144" spans="1:6" x14ac:dyDescent="0.35">
      <c r="A144" s="4">
        <v>133</v>
      </c>
      <c r="B144" s="4">
        <v>0.67878362433254769</v>
      </c>
      <c r="C144" s="4">
        <v>0.46430010142178996</v>
      </c>
      <c r="D144" s="25">
        <v>1.2245799444971719E-2</v>
      </c>
      <c r="E144" s="31">
        <v>2719.4383980402481</v>
      </c>
      <c r="F144" s="18">
        <v>0</v>
      </c>
    </row>
    <row r="145" spans="1:6" x14ac:dyDescent="0.35">
      <c r="A145" s="4">
        <v>134</v>
      </c>
      <c r="B145" s="4">
        <v>0.95928203615185437</v>
      </c>
      <c r="C145" s="4">
        <v>1.7424145731633744</v>
      </c>
      <c r="D145" s="25">
        <v>4.0873919373332707E-2</v>
      </c>
      <c r="E145" s="31">
        <v>9076.9170540256928</v>
      </c>
      <c r="F145" s="18">
        <v>0</v>
      </c>
    </row>
    <row r="146" spans="1:6" x14ac:dyDescent="0.35">
      <c r="A146" s="4">
        <v>135</v>
      </c>
      <c r="B146" s="4">
        <v>0.13277631610177243</v>
      </c>
      <c r="C146" s="4">
        <v>-1.1133628296688911</v>
      </c>
      <c r="D146" s="25">
        <v>-2.3091820616750979E-2</v>
      </c>
      <c r="E146" s="31">
        <v>-5128.0264672009807</v>
      </c>
      <c r="F146" s="18">
        <v>5128.0264672009807</v>
      </c>
    </row>
    <row r="147" spans="1:6" x14ac:dyDescent="0.35">
      <c r="A147" s="4">
        <v>136</v>
      </c>
      <c r="B147" s="4">
        <v>0.62378076165198904</v>
      </c>
      <c r="C147" s="4">
        <v>0.31542567306965791</v>
      </c>
      <c r="D147" s="25">
        <v>8.9112037703577389E-3</v>
      </c>
      <c r="E147" s="31">
        <v>1978.9210018315659</v>
      </c>
      <c r="F147" s="18">
        <v>0</v>
      </c>
    </row>
    <row r="148" spans="1:6" x14ac:dyDescent="0.35">
      <c r="A148" s="4">
        <v>137</v>
      </c>
      <c r="B148" s="4">
        <v>0.77823743965938252</v>
      </c>
      <c r="C148" s="4">
        <v>0.76625410506188696</v>
      </c>
      <c r="D148" s="25">
        <v>1.9009180675823797E-2</v>
      </c>
      <c r="E148" s="31">
        <v>4221.3900429625473</v>
      </c>
      <c r="F148" s="18">
        <v>0</v>
      </c>
    </row>
    <row r="149" spans="1:6" x14ac:dyDescent="0.35">
      <c r="A149" s="4">
        <v>138</v>
      </c>
      <c r="B149" s="4">
        <v>0.57920982710228264</v>
      </c>
      <c r="C149" s="4">
        <v>0.19987243924659887</v>
      </c>
      <c r="D149" s="25">
        <v>6.3229599869282097E-3</v>
      </c>
      <c r="E149" s="31">
        <v>1404.1468060123329</v>
      </c>
      <c r="F149" s="18">
        <v>0</v>
      </c>
    </row>
    <row r="150" spans="1:6" x14ac:dyDescent="0.35">
      <c r="A150" s="4">
        <v>139</v>
      </c>
      <c r="B150" s="4">
        <v>0.32080925230938573</v>
      </c>
      <c r="C150" s="4">
        <v>-0.46543705333837815</v>
      </c>
      <c r="D150" s="25">
        <v>-8.579116755264132E-3</v>
      </c>
      <c r="E150" s="31">
        <v>-1905.1740664522717</v>
      </c>
      <c r="F150" s="18">
        <v>1905.1740664522717</v>
      </c>
    </row>
    <row r="151" spans="1:6" x14ac:dyDescent="0.35">
      <c r="A151" s="4">
        <v>140</v>
      </c>
      <c r="B151" s="4">
        <v>0.30965488187406631</v>
      </c>
      <c r="C151" s="4">
        <v>-0.49682882877786327</v>
      </c>
      <c r="D151" s="25">
        <v>-9.2822521409555141E-3</v>
      </c>
      <c r="E151" s="31">
        <v>-2061.3201290643888</v>
      </c>
      <c r="F151" s="18">
        <v>2061.3201290643888</v>
      </c>
    </row>
    <row r="152" spans="1:6" x14ac:dyDescent="0.35">
      <c r="A152" s="4">
        <v>141</v>
      </c>
      <c r="B152" s="4">
        <v>0.82068410386840362</v>
      </c>
      <c r="C152" s="4">
        <v>0.91797530961175033</v>
      </c>
      <c r="D152" s="25">
        <v>2.2407540475013258E-2</v>
      </c>
      <c r="E152" s="31">
        <v>4976.0676097315263</v>
      </c>
      <c r="F152" s="18">
        <v>0</v>
      </c>
    </row>
    <row r="153" spans="1:6" x14ac:dyDescent="0.35">
      <c r="A153" s="4">
        <v>142</v>
      </c>
      <c r="B153" s="4">
        <v>0.22665184505621072</v>
      </c>
      <c r="C153" s="4">
        <v>-0.74991866858864831</v>
      </c>
      <c r="D153" s="25">
        <v>-1.4951138963651434E-2</v>
      </c>
      <c r="E153" s="31">
        <v>-3320.2161749337133</v>
      </c>
      <c r="F153" s="18">
        <v>3320.2161749337133</v>
      </c>
    </row>
    <row r="154" spans="1:6" x14ac:dyDescent="0.35">
      <c r="A154" s="4">
        <v>143</v>
      </c>
      <c r="B154" s="4">
        <v>0.66100491178646659</v>
      </c>
      <c r="C154" s="4">
        <v>0.41520727112564282</v>
      </c>
      <c r="D154" s="25">
        <v>1.1146183202127916E-2</v>
      </c>
      <c r="E154" s="31">
        <v>2475.2453874217326</v>
      </c>
      <c r="F154" s="18">
        <v>0</v>
      </c>
    </row>
    <row r="155" spans="1:6" x14ac:dyDescent="0.35">
      <c r="A155" s="4">
        <v>144</v>
      </c>
      <c r="B155" s="4">
        <v>0.40594735378985958</v>
      </c>
      <c r="C155" s="4">
        <v>-0.2379824480649938</v>
      </c>
      <c r="D155" s="25">
        <v>-3.4844262075922755E-3</v>
      </c>
      <c r="E155" s="31">
        <v>-773.79043047736911</v>
      </c>
      <c r="F155" s="18">
        <v>773.79043047736911</v>
      </c>
    </row>
    <row r="156" spans="1:6" x14ac:dyDescent="0.35">
      <c r="A156" s="4">
        <v>145</v>
      </c>
      <c r="B156" s="4">
        <v>0.26216444343965217</v>
      </c>
      <c r="C156" s="4">
        <v>-0.63668677924132466</v>
      </c>
      <c r="D156" s="25">
        <v>-1.2414890310169723E-2</v>
      </c>
      <c r="E156" s="31">
        <v>-2756.9885958565378</v>
      </c>
      <c r="F156" s="18">
        <v>2756.9885958565378</v>
      </c>
    </row>
    <row r="157" spans="1:6" x14ac:dyDescent="0.35">
      <c r="A157" s="4">
        <v>146</v>
      </c>
      <c r="B157" s="4">
        <v>0.6443056813591872</v>
      </c>
      <c r="C157" s="4">
        <v>0.36999175023343484</v>
      </c>
      <c r="D157" s="25">
        <v>1.0133413701942524E-2</v>
      </c>
      <c r="E157" s="31">
        <v>2250.3385302137226</v>
      </c>
      <c r="F157" s="18">
        <v>0</v>
      </c>
    </row>
    <row r="158" spans="1:6" x14ac:dyDescent="0.35">
      <c r="A158" s="4">
        <v>147</v>
      </c>
      <c r="B158" s="4">
        <v>0.89170842800678918</v>
      </c>
      <c r="C158" s="4">
        <v>1.2356649154356831</v>
      </c>
      <c r="D158" s="25">
        <v>2.9523378951615782E-2</v>
      </c>
      <c r="E158" s="31">
        <v>6556.2898299697426</v>
      </c>
      <c r="F158" s="18">
        <v>0</v>
      </c>
    </row>
    <row r="159" spans="1:6" x14ac:dyDescent="0.35">
      <c r="A159" s="4">
        <v>148</v>
      </c>
      <c r="B159" s="4">
        <v>0.88405044415858514</v>
      </c>
      <c r="C159" s="4">
        <v>1.195481111640619</v>
      </c>
      <c r="D159" s="25">
        <v>2.8623313441321321E-2</v>
      </c>
      <c r="E159" s="31">
        <v>6356.4112740252795</v>
      </c>
      <c r="F159" s="18">
        <v>0</v>
      </c>
    </row>
    <row r="160" spans="1:6" x14ac:dyDescent="0.35">
      <c r="A160" s="4">
        <v>149</v>
      </c>
      <c r="B160" s="4">
        <v>0.18198258562055258</v>
      </c>
      <c r="C160" s="4">
        <v>-0.9078354396903503</v>
      </c>
      <c r="D160" s="25">
        <v>-1.8488271483275313E-2</v>
      </c>
      <c r="E160" s="31">
        <v>-4105.7111551550097</v>
      </c>
      <c r="F160" s="18">
        <v>4105.7111551550097</v>
      </c>
    </row>
    <row r="161" spans="1:6" x14ac:dyDescent="0.35">
      <c r="A161" s="4">
        <v>150</v>
      </c>
      <c r="B161" s="4">
        <v>0.53063791670075466</v>
      </c>
      <c r="C161" s="4">
        <v>7.6873515695662073E-2</v>
      </c>
      <c r="D161" s="25">
        <v>3.5679423321500528E-3</v>
      </c>
      <c r="E161" s="31">
        <v>792.33694979597419</v>
      </c>
      <c r="F161" s="18">
        <v>0</v>
      </c>
    </row>
    <row r="162" spans="1:6" x14ac:dyDescent="0.35">
      <c r="A162" s="4">
        <v>151</v>
      </c>
      <c r="B162" s="4">
        <v>0.63520301493217612</v>
      </c>
      <c r="C162" s="4">
        <v>0.34566569241584683</v>
      </c>
      <c r="D162" s="25">
        <v>9.5885413012433817E-3</v>
      </c>
      <c r="E162" s="31">
        <v>2129.3381059333751</v>
      </c>
      <c r="F162" s="18">
        <v>0</v>
      </c>
    </row>
    <row r="163" spans="1:6" x14ac:dyDescent="0.35">
      <c r="A163" s="4">
        <v>152</v>
      </c>
      <c r="B163" s="4">
        <v>0.69888999564119858</v>
      </c>
      <c r="C163" s="4">
        <v>0.52121068906292201</v>
      </c>
      <c r="D163" s="25">
        <v>1.3520523395138552E-2</v>
      </c>
      <c r="E163" s="31">
        <v>3002.5177733446208</v>
      </c>
      <c r="F163" s="18">
        <v>0</v>
      </c>
    </row>
    <row r="164" spans="1:6" x14ac:dyDescent="0.35">
      <c r="A164" s="4">
        <v>153</v>
      </c>
      <c r="B164" s="4">
        <v>0.19448988574386961</v>
      </c>
      <c r="C164" s="4">
        <v>-0.86146902940117376</v>
      </c>
      <c r="D164" s="25">
        <v>-1.7449723541166952E-2</v>
      </c>
      <c r="E164" s="31">
        <v>-3875.0796504773111</v>
      </c>
      <c r="F164" s="18">
        <v>3875.0796504773111</v>
      </c>
    </row>
    <row r="165" spans="1:6" x14ac:dyDescent="0.35">
      <c r="A165" s="4">
        <v>154</v>
      </c>
      <c r="B165" s="4">
        <v>0.46432850569261319</v>
      </c>
      <c r="C165" s="4">
        <v>-8.9534657612026183E-2</v>
      </c>
      <c r="D165" s="25">
        <v>-1.5938667306848622E-4</v>
      </c>
      <c r="E165" s="31">
        <v>-35.395177001392568</v>
      </c>
      <c r="F165" s="18">
        <v>35.395177001392568</v>
      </c>
    </row>
    <row r="166" spans="1:6" x14ac:dyDescent="0.35">
      <c r="A166" s="4">
        <v>155</v>
      </c>
      <c r="B166" s="4">
        <v>0.49838028804621148</v>
      </c>
      <c r="C166" s="4">
        <v>-4.0600269342211913E-3</v>
      </c>
      <c r="D166" s="25">
        <v>1.7551350947214231E-3</v>
      </c>
      <c r="E166" s="31">
        <v>389.76481623609249</v>
      </c>
      <c r="F166" s="18">
        <v>0</v>
      </c>
    </row>
    <row r="167" spans="1:6" x14ac:dyDescent="0.35">
      <c r="A167" s="4">
        <v>156</v>
      </c>
      <c r="B167" s="4">
        <v>0.81488228675427632</v>
      </c>
      <c r="C167" s="4">
        <v>0.89603246107873968</v>
      </c>
      <c r="D167" s="25">
        <v>2.1916048896393609E-2</v>
      </c>
      <c r="E167" s="31">
        <v>4866.9215243968929</v>
      </c>
      <c r="F167" s="18">
        <v>0</v>
      </c>
    </row>
    <row r="168" spans="1:6" x14ac:dyDescent="0.35">
      <c r="A168" s="4">
        <v>157</v>
      </c>
      <c r="B168" s="4">
        <v>0.30545837231270456</v>
      </c>
      <c r="C168" s="4">
        <v>-0.50876530017010713</v>
      </c>
      <c r="D168" s="25">
        <v>-9.5496137443907472E-3</v>
      </c>
      <c r="E168" s="31">
        <v>-2120.693419784247</v>
      </c>
      <c r="F168" s="18">
        <v>2120.693419784247</v>
      </c>
    </row>
    <row r="169" spans="1:6" x14ac:dyDescent="0.35">
      <c r="A169" s="4">
        <v>158</v>
      </c>
      <c r="B169" s="4">
        <v>3.3710716293768095E-2</v>
      </c>
      <c r="C169" s="4">
        <v>-1.8288543357047273</v>
      </c>
      <c r="D169" s="25">
        <v>-3.9117909903265941E-2</v>
      </c>
      <c r="E169" s="31">
        <v>-8686.9580642773581</v>
      </c>
      <c r="F169" s="18">
        <v>8686.9580642773581</v>
      </c>
    </row>
    <row r="170" spans="1:6" x14ac:dyDescent="0.35">
      <c r="A170" s="4">
        <v>159</v>
      </c>
      <c r="B170" s="4">
        <v>0.76186315914462299</v>
      </c>
      <c r="C170" s="4">
        <v>0.71230862912592596</v>
      </c>
      <c r="D170" s="25">
        <v>1.7800871413365612E-2</v>
      </c>
      <c r="E170" s="31">
        <v>3953.0594517420845</v>
      </c>
      <c r="F170" s="18">
        <v>0</v>
      </c>
    </row>
    <row r="171" spans="1:6" x14ac:dyDescent="0.35">
      <c r="A171" s="4">
        <v>160</v>
      </c>
      <c r="B171" s="4">
        <v>0.14298811893692487</v>
      </c>
      <c r="C171" s="4">
        <v>-1.0669902518811907</v>
      </c>
      <c r="D171" s="25">
        <v>-2.2053134530609902E-2</v>
      </c>
      <c r="E171" s="31">
        <v>-4897.364284723215</v>
      </c>
      <c r="F171" s="18">
        <v>4897.364284723215</v>
      </c>
    </row>
    <row r="172" spans="1:6" x14ac:dyDescent="0.35">
      <c r="A172" s="4">
        <v>161</v>
      </c>
      <c r="B172" s="4">
        <v>0.87743786970948479</v>
      </c>
      <c r="C172" s="4">
        <v>1.1622738120603469</v>
      </c>
      <c r="D172" s="25">
        <v>2.7879512650469115E-2</v>
      </c>
      <c r="E172" s="31">
        <v>6191.2345993438448</v>
      </c>
      <c r="F172" s="18">
        <v>0</v>
      </c>
    </row>
    <row r="173" spans="1:6" x14ac:dyDescent="0.35">
      <c r="A173" s="4">
        <v>162</v>
      </c>
      <c r="B173" s="4">
        <v>0.48316026668264889</v>
      </c>
      <c r="C173" s="4">
        <v>-4.2223494489033633E-2</v>
      </c>
      <c r="D173" s="25">
        <v>9.0032251713394326E-4</v>
      </c>
      <c r="E173" s="31">
        <v>199.93562974115397</v>
      </c>
      <c r="F173" s="18">
        <v>0</v>
      </c>
    </row>
    <row r="174" spans="1:6" x14ac:dyDescent="0.35">
      <c r="A174" s="4">
        <v>163</v>
      </c>
      <c r="B174" s="4">
        <v>0.35961184163042603</v>
      </c>
      <c r="C174" s="4">
        <v>-0.3594965165700208</v>
      </c>
      <c r="D174" s="25">
        <v>-6.2061850195434557E-3</v>
      </c>
      <c r="E174" s="31">
        <v>-1378.2144582172371</v>
      </c>
      <c r="F174" s="18">
        <v>1378.2144582172371</v>
      </c>
    </row>
    <row r="175" spans="1:6" x14ac:dyDescent="0.35">
      <c r="A175" s="4">
        <v>164</v>
      </c>
      <c r="B175" s="4">
        <v>1.9205515660073447E-3</v>
      </c>
      <c r="C175" s="4">
        <v>-2.8909245601989793</v>
      </c>
      <c r="D175" s="25">
        <v>-6.2906916624809558E-2</v>
      </c>
      <c r="E175" s="31">
        <v>-13969.809430618077</v>
      </c>
      <c r="F175" s="18">
        <v>13969.809430618077</v>
      </c>
    </row>
    <row r="176" spans="1:6" x14ac:dyDescent="0.35">
      <c r="A176" s="4">
        <v>165</v>
      </c>
      <c r="B176" s="4">
        <v>0.84243293004323461</v>
      </c>
      <c r="C176" s="4">
        <v>1.0045073300088003</v>
      </c>
      <c r="D176" s="25">
        <v>2.4345746412228395E-2</v>
      </c>
      <c r="E176" s="31">
        <v>5406.4871729995411</v>
      </c>
      <c r="F176" s="18">
        <v>0</v>
      </c>
    </row>
    <row r="177" spans="1:6" x14ac:dyDescent="0.35">
      <c r="A177" s="4">
        <v>166</v>
      </c>
      <c r="B177" s="4">
        <v>0.90537729186155147</v>
      </c>
      <c r="C177" s="4">
        <v>1.3128146380779449</v>
      </c>
      <c r="D177" s="25">
        <v>3.1251433489041448E-2</v>
      </c>
      <c r="E177" s="31">
        <v>6940.0408365169424</v>
      </c>
      <c r="F177" s="18">
        <v>0</v>
      </c>
    </row>
    <row r="178" spans="1:6" x14ac:dyDescent="0.35">
      <c r="A178" s="4">
        <v>167</v>
      </c>
      <c r="B178" s="4">
        <v>0.52731761567533875</v>
      </c>
      <c r="C178" s="4">
        <v>6.8528707318229118E-2</v>
      </c>
      <c r="D178" s="25">
        <v>3.3810293597284066E-3</v>
      </c>
      <c r="E178" s="31">
        <v>750.82897666777012</v>
      </c>
      <c r="F178" s="18">
        <v>0</v>
      </c>
    </row>
    <row r="179" spans="1:6" x14ac:dyDescent="0.35">
      <c r="A179" s="4">
        <v>168</v>
      </c>
      <c r="B179" s="4">
        <v>0.76377832789509381</v>
      </c>
      <c r="C179" s="4">
        <v>0.71850925373962449</v>
      </c>
      <c r="D179" s="25">
        <v>1.7939757427878716E-2</v>
      </c>
      <c r="E179" s="31">
        <v>3983.9020245373454</v>
      </c>
      <c r="F179" s="18">
        <v>0</v>
      </c>
    </row>
    <row r="180" spans="1:6" x14ac:dyDescent="0.35">
      <c r="A180" s="4">
        <v>169</v>
      </c>
      <c r="B180" s="4">
        <v>0.55734744758662447</v>
      </c>
      <c r="C180" s="4">
        <v>0.14424740973442096</v>
      </c>
      <c r="D180" s="25">
        <v>5.077030885035359E-3</v>
      </c>
      <c r="E180" s="31">
        <v>1127.4619349143934</v>
      </c>
      <c r="F180" s="18">
        <v>0</v>
      </c>
    </row>
    <row r="181" spans="1:6" x14ac:dyDescent="0.35">
      <c r="A181" s="4">
        <v>170</v>
      </c>
      <c r="B181" s="4">
        <v>0.79937566123539072</v>
      </c>
      <c r="C181" s="4">
        <v>0.83939323733298243</v>
      </c>
      <c r="D181" s="25">
        <v>2.064740314838533E-2</v>
      </c>
      <c r="E181" s="31">
        <v>4585.1919422534565</v>
      </c>
      <c r="F181" s="18">
        <v>0</v>
      </c>
    </row>
    <row r="182" spans="1:6" x14ac:dyDescent="0.35">
      <c r="A182" s="4">
        <v>171</v>
      </c>
      <c r="B182" s="4">
        <v>0.33488889663861632</v>
      </c>
      <c r="C182" s="4">
        <v>-0.42645299374143059</v>
      </c>
      <c r="D182" s="25">
        <v>-7.7059239715887773E-3</v>
      </c>
      <c r="E182" s="31">
        <v>-1711.263167005568</v>
      </c>
      <c r="F182" s="18">
        <v>1711.263167005568</v>
      </c>
    </row>
    <row r="183" spans="1:6" x14ac:dyDescent="0.35">
      <c r="A183" s="4">
        <v>172</v>
      </c>
      <c r="B183" s="4">
        <v>0.58737736074658931</v>
      </c>
      <c r="C183" s="4">
        <v>0.2208037051309259</v>
      </c>
      <c r="D183" s="25">
        <v>6.791793415574403E-3</v>
      </c>
      <c r="E183" s="31">
        <v>1508.261170605233</v>
      </c>
      <c r="F183" s="18">
        <v>0</v>
      </c>
    </row>
    <row r="184" spans="1:6" x14ac:dyDescent="0.35">
      <c r="A184" s="4">
        <v>173</v>
      </c>
      <c r="B184" s="4">
        <v>0.13617800054652662</v>
      </c>
      <c r="C184" s="4">
        <v>-1.0976530895900023</v>
      </c>
      <c r="D184" s="25">
        <v>-2.2739942648880872E-2</v>
      </c>
      <c r="E184" s="31">
        <v>-5049.8845327727422</v>
      </c>
      <c r="F184" s="18">
        <v>5049.8845327727422</v>
      </c>
    </row>
    <row r="185" spans="1:6" x14ac:dyDescent="0.35">
      <c r="A185" s="4">
        <v>174</v>
      </c>
      <c r="B185" s="4">
        <v>8.5489567067302819E-2</v>
      </c>
      <c r="C185" s="4">
        <v>-1.3690644353462795</v>
      </c>
      <c r="D185" s="25">
        <v>-2.881920763493568E-2</v>
      </c>
      <c r="E185" s="31">
        <v>-6399.913717002717</v>
      </c>
      <c r="F185" s="18">
        <v>6399.913717002717</v>
      </c>
    </row>
    <row r="186" spans="1:6" x14ac:dyDescent="0.35">
      <c r="A186" s="4">
        <v>175</v>
      </c>
      <c r="B186" s="4">
        <v>5.0614307947698722E-2</v>
      </c>
      <c r="C186" s="4">
        <v>-1.6389262699205951</v>
      </c>
      <c r="D186" s="25">
        <v>-3.4863765563893256E-2</v>
      </c>
      <c r="E186" s="31">
        <v>-7742.2354661912068</v>
      </c>
      <c r="F186" s="18">
        <v>7742.2354661912068</v>
      </c>
    </row>
    <row r="187" spans="1:6" x14ac:dyDescent="0.35">
      <c r="A187" s="4">
        <v>176</v>
      </c>
      <c r="B187" s="4">
        <v>0.25004043079385652</v>
      </c>
      <c r="C187" s="4">
        <v>-0.67436252540122388</v>
      </c>
      <c r="D187" s="25">
        <v>-1.3258778555943497E-2</v>
      </c>
      <c r="E187" s="31">
        <v>-2944.3918037503549</v>
      </c>
      <c r="F187" s="18">
        <v>2944.3918037503549</v>
      </c>
    </row>
    <row r="188" spans="1:6" x14ac:dyDescent="0.35">
      <c r="A188" s="4">
        <v>177</v>
      </c>
      <c r="B188" s="4">
        <v>0.69220393583388518</v>
      </c>
      <c r="C188" s="4">
        <v>0.50210718218018646</v>
      </c>
      <c r="D188" s="25">
        <v>1.3092629416795587E-2</v>
      </c>
      <c r="E188" s="31">
        <v>2907.4948783327427</v>
      </c>
      <c r="F188" s="18">
        <v>0</v>
      </c>
    </row>
    <row r="189" spans="1:6" x14ac:dyDescent="0.35">
      <c r="A189" s="4">
        <v>178</v>
      </c>
      <c r="B189" s="4">
        <v>5.2745457653746719E-2</v>
      </c>
      <c r="C189" s="4">
        <v>-1.6187971511409278</v>
      </c>
      <c r="D189" s="25">
        <v>-3.4412899198464096E-2</v>
      </c>
      <c r="E189" s="31">
        <v>-7642.1110674500242</v>
      </c>
      <c r="F189" s="18">
        <v>7642.1110674500242</v>
      </c>
    </row>
    <row r="190" spans="1:6" x14ac:dyDescent="0.35">
      <c r="A190" s="4">
        <v>179</v>
      </c>
      <c r="B190" s="4">
        <v>0.18971872959442737</v>
      </c>
      <c r="C190" s="4">
        <v>-0.87893326819693685</v>
      </c>
      <c r="D190" s="25">
        <v>-1.7840900023208792E-2</v>
      </c>
      <c r="E190" s="31">
        <v>-3961.9486499620025</v>
      </c>
      <c r="F190" s="18">
        <v>3961.9486499620025</v>
      </c>
    </row>
    <row r="191" spans="1:6" x14ac:dyDescent="0.35">
      <c r="A191" s="4">
        <v>180</v>
      </c>
      <c r="B191" s="4">
        <v>0.40759597198744968</v>
      </c>
      <c r="C191" s="4">
        <v>-0.23373341600369607</v>
      </c>
      <c r="D191" s="25">
        <v>-3.3892533556140565E-3</v>
      </c>
      <c r="E191" s="31">
        <v>-752.65528864497185</v>
      </c>
      <c r="F191" s="18">
        <v>752.65528864497185</v>
      </c>
    </row>
    <row r="192" spans="1:6" x14ac:dyDescent="0.35">
      <c r="A192" s="4">
        <v>181</v>
      </c>
      <c r="B192" s="4">
        <v>0.69314550389467555</v>
      </c>
      <c r="C192" s="4">
        <v>0.50478622454543287</v>
      </c>
      <c r="D192" s="25">
        <v>1.3152636519305684E-2</v>
      </c>
      <c r="E192" s="31">
        <v>2920.8207227951148</v>
      </c>
      <c r="F192" s="18">
        <v>0</v>
      </c>
    </row>
    <row r="193" spans="1:6" x14ac:dyDescent="0.35">
      <c r="A193" s="4">
        <v>182</v>
      </c>
      <c r="B193" s="4">
        <v>0.34335630347951396</v>
      </c>
      <c r="C193" s="4">
        <v>-0.40332030391352425</v>
      </c>
      <c r="D193" s="25">
        <v>-7.1877814786425161E-3</v>
      </c>
      <c r="E193" s="31">
        <v>-1596.1986832773996</v>
      </c>
      <c r="F193" s="18">
        <v>1596.1986832773996</v>
      </c>
    </row>
    <row r="194" spans="1:6" x14ac:dyDescent="0.35">
      <c r="A194" s="4">
        <v>183</v>
      </c>
      <c r="B194" s="4">
        <v>0.75249960445088637</v>
      </c>
      <c r="C194" s="4">
        <v>0.68237669037004911</v>
      </c>
      <c r="D194" s="25">
        <v>1.7130434491370687E-2</v>
      </c>
      <c r="E194" s="31">
        <v>3804.1747735853187</v>
      </c>
      <c r="F194" s="18">
        <v>0</v>
      </c>
    </row>
    <row r="195" spans="1:6" x14ac:dyDescent="0.35">
      <c r="A195" s="4">
        <v>184</v>
      </c>
      <c r="B195" s="4">
        <v>0.35312487091058919</v>
      </c>
      <c r="C195" s="4">
        <v>-0.37689755053208357</v>
      </c>
      <c r="D195" s="25">
        <v>-6.5959457946206798E-3</v>
      </c>
      <c r="E195" s="31">
        <v>-1464.7690700707044</v>
      </c>
      <c r="F195" s="18">
        <v>1464.7690700707044</v>
      </c>
    </row>
    <row r="196" spans="1:6" x14ac:dyDescent="0.35">
      <c r="A196" s="4">
        <v>185</v>
      </c>
      <c r="B196" s="4">
        <v>0.36679995294359347</v>
      </c>
      <c r="C196" s="4">
        <v>-0.34034078563692066</v>
      </c>
      <c r="D196" s="25">
        <v>-5.7771212896562934E-3</v>
      </c>
      <c r="E196" s="31">
        <v>-1282.9317951698174</v>
      </c>
      <c r="F196" s="18">
        <v>1282.9317951698174</v>
      </c>
    </row>
    <row r="197" spans="1:6" x14ac:dyDescent="0.35">
      <c r="A197" s="4">
        <v>186</v>
      </c>
      <c r="B197" s="4">
        <v>0.24914910890034681</v>
      </c>
      <c r="C197" s="4">
        <v>-0.67716981377252905</v>
      </c>
      <c r="D197" s="25">
        <v>-1.3321658204006402E-2</v>
      </c>
      <c r="E197" s="31">
        <v>-2958.3555576208901</v>
      </c>
      <c r="F197" s="18">
        <v>2958.3555576208901</v>
      </c>
    </row>
    <row r="198" spans="1:6" x14ac:dyDescent="0.35">
      <c r="A198" s="4">
        <v>187</v>
      </c>
      <c r="B198" s="4">
        <v>0.53950585199554346</v>
      </c>
      <c r="C198" s="4">
        <v>9.9188889803740563E-2</v>
      </c>
      <c r="D198" s="25">
        <v>4.067778004413279E-3</v>
      </c>
      <c r="E198" s="31">
        <v>903.33601735142179</v>
      </c>
      <c r="F198" s="18">
        <v>0</v>
      </c>
    </row>
    <row r="199" spans="1:6" x14ac:dyDescent="0.35">
      <c r="A199" s="4">
        <v>188</v>
      </c>
      <c r="B199" s="4">
        <v>0.5300099183242849</v>
      </c>
      <c r="C199" s="4">
        <v>7.5294794202372492E-2</v>
      </c>
      <c r="D199" s="25">
        <v>3.532581001656869E-3</v>
      </c>
      <c r="E199" s="31">
        <v>784.48421952866272</v>
      </c>
      <c r="F199" s="18">
        <v>0</v>
      </c>
    </row>
    <row r="200" spans="1:6" x14ac:dyDescent="0.35">
      <c r="A200" s="4">
        <v>189</v>
      </c>
      <c r="B200" s="4">
        <v>0.99173052886594015</v>
      </c>
      <c r="C200" s="4">
        <v>2.3968001353425232</v>
      </c>
      <c r="D200" s="25">
        <v>5.5531314127595606E-2</v>
      </c>
      <c r="E200" s="31">
        <v>12331.901123386979</v>
      </c>
      <c r="F200" s="18">
        <v>0</v>
      </c>
    </row>
    <row r="201" spans="1:6" x14ac:dyDescent="0.35">
      <c r="A201" s="4">
        <v>190</v>
      </c>
      <c r="B201" s="4">
        <v>0.38078663395312307</v>
      </c>
      <c r="C201" s="4">
        <v>-0.3034154565532724</v>
      </c>
      <c r="D201" s="25">
        <v>-4.9500414210116254E-3</v>
      </c>
      <c r="E201" s="31">
        <v>-1099.2612424104432</v>
      </c>
      <c r="F201" s="18">
        <v>1099.2612424104432</v>
      </c>
    </row>
    <row r="202" spans="1:6" x14ac:dyDescent="0.35">
      <c r="A202" s="4">
        <v>191</v>
      </c>
      <c r="B202" s="4">
        <v>0.67762356651477484</v>
      </c>
      <c r="C202" s="4">
        <v>0.46106375189417265</v>
      </c>
      <c r="D202" s="25">
        <v>1.2173309378975929E-2</v>
      </c>
      <c r="E202" s="31">
        <v>2703.3404478956891</v>
      </c>
      <c r="F202" s="18">
        <v>0</v>
      </c>
    </row>
    <row r="203" spans="1:6" x14ac:dyDescent="0.35">
      <c r="A203" s="4">
        <v>192</v>
      </c>
      <c r="B203" s="4">
        <v>0.65448393089291457</v>
      </c>
      <c r="C203" s="4">
        <v>0.39745476399465318</v>
      </c>
      <c r="D203" s="25">
        <v>1.0748549880221669E-2</v>
      </c>
      <c r="E203" s="31">
        <v>2386.9425102766918</v>
      </c>
      <c r="F203" s="18">
        <v>0</v>
      </c>
    </row>
    <row r="204" spans="1:6" x14ac:dyDescent="0.35">
      <c r="A204" s="4">
        <v>193</v>
      </c>
      <c r="B204" s="4">
        <v>0.75089646324322135</v>
      </c>
      <c r="C204" s="4">
        <v>0.67731349013745379</v>
      </c>
      <c r="D204" s="25">
        <v>1.7017025319747324E-2</v>
      </c>
      <c r="E204" s="31">
        <v>3778.9898718246463</v>
      </c>
      <c r="F204" s="18">
        <v>0</v>
      </c>
    </row>
    <row r="205" spans="1:6" x14ac:dyDescent="0.35">
      <c r="A205" s="4">
        <v>194</v>
      </c>
      <c r="B205" s="4">
        <v>0.10234319000928771</v>
      </c>
      <c r="C205" s="4">
        <v>-1.2683124856551033</v>
      </c>
      <c r="D205" s="25">
        <v>-2.656249357485237E-2</v>
      </c>
      <c r="E205" s="31">
        <v>-5898.7626981602698</v>
      </c>
      <c r="F205" s="18">
        <v>5898.7626981602698</v>
      </c>
    </row>
    <row r="206" spans="1:6" x14ac:dyDescent="0.35">
      <c r="A206" s="4">
        <v>195</v>
      </c>
      <c r="B206" s="4">
        <v>0.14188978436576205</v>
      </c>
      <c r="C206" s="4">
        <v>-1.0718674574900109</v>
      </c>
      <c r="D206" s="25">
        <v>-2.2162377661934692E-2</v>
      </c>
      <c r="E206" s="31">
        <v>-4921.6240292488183</v>
      </c>
      <c r="F206" s="18">
        <v>4921.6240292488183</v>
      </c>
    </row>
    <row r="207" spans="1:6" x14ac:dyDescent="0.35">
      <c r="A207" s="4">
        <v>196</v>
      </c>
      <c r="B207" s="4">
        <v>0.42212281629506065</v>
      </c>
      <c r="C207" s="4">
        <v>-0.19646575662343582</v>
      </c>
      <c r="D207" s="25">
        <v>-2.55450572871831E-3</v>
      </c>
      <c r="E207" s="31">
        <v>-567.28194822289129</v>
      </c>
      <c r="F207" s="18">
        <v>567.28194822289129</v>
      </c>
    </row>
    <row r="208" spans="1:6" x14ac:dyDescent="0.35">
      <c r="A208" s="4">
        <v>197</v>
      </c>
      <c r="B208" s="4">
        <v>0.43238069810282842</v>
      </c>
      <c r="C208" s="4">
        <v>-0.17031629591480002</v>
      </c>
      <c r="D208" s="25">
        <v>-1.9687914489881714E-3</v>
      </c>
      <c r="E208" s="31">
        <v>-437.21172212322608</v>
      </c>
      <c r="F208" s="18">
        <v>437.21172212322608</v>
      </c>
    </row>
    <row r="209" spans="1:6" x14ac:dyDescent="0.35">
      <c r="A209" s="4">
        <v>198</v>
      </c>
      <c r="B209" s="4">
        <v>0.21397870606549529</v>
      </c>
      <c r="C209" s="4">
        <v>-0.79269179457734906</v>
      </c>
      <c r="D209" s="25">
        <v>-1.5909201960033023E-2</v>
      </c>
      <c r="E209" s="31">
        <v>-3532.9742975707286</v>
      </c>
      <c r="F209" s="18">
        <v>3532.9742975707286</v>
      </c>
    </row>
    <row r="210" spans="1:6" x14ac:dyDescent="0.35">
      <c r="A210" s="4">
        <v>199</v>
      </c>
      <c r="B210" s="4">
        <v>0.82900261355004734</v>
      </c>
      <c r="C210" s="4">
        <v>0.95023123092630279</v>
      </c>
      <c r="D210" s="25">
        <v>2.3130031616620084E-2</v>
      </c>
      <c r="E210" s="31">
        <v>5136.5120267382326</v>
      </c>
      <c r="F210" s="18">
        <v>0</v>
      </c>
    </row>
    <row r="211" spans="1:6" x14ac:dyDescent="0.35">
      <c r="A211" s="4">
        <v>200</v>
      </c>
      <c r="B211" s="4">
        <v>0.17441450631108746</v>
      </c>
      <c r="C211" s="4">
        <v>-0.93686304098953277</v>
      </c>
      <c r="D211" s="25">
        <v>-1.9138452409631069E-2</v>
      </c>
      <c r="E211" s="31">
        <v>-4250.0975616734704</v>
      </c>
      <c r="F211" s="18">
        <v>4250.0975616734704</v>
      </c>
    </row>
    <row r="212" spans="1:6" x14ac:dyDescent="0.35">
      <c r="A212" s="4">
        <v>201</v>
      </c>
      <c r="B212" s="4">
        <v>0.91996199633359088</v>
      </c>
      <c r="C212" s="4">
        <v>1.404815975404158</v>
      </c>
      <c r="D212" s="25">
        <v>3.3312145089431609E-2</v>
      </c>
      <c r="E212" s="31">
        <v>7397.6653696125777</v>
      </c>
      <c r="F212" s="18">
        <v>0</v>
      </c>
    </row>
    <row r="213" spans="1:6" x14ac:dyDescent="0.35">
      <c r="A213" s="4">
        <v>202</v>
      </c>
      <c r="B213" s="4">
        <v>0.60337175996538617</v>
      </c>
      <c r="C213" s="4">
        <v>0.26208426180846034</v>
      </c>
      <c r="D213" s="25">
        <v>7.7164247795113404E-3</v>
      </c>
      <c r="E213" s="31">
        <v>1713.5950931818363</v>
      </c>
      <c r="F213" s="18">
        <v>0</v>
      </c>
    </row>
    <row r="214" spans="1:6" x14ac:dyDescent="0.35">
      <c r="A214" s="4">
        <v>203</v>
      </c>
      <c r="B214" s="4">
        <v>0.63404847455007296</v>
      </c>
      <c r="C214" s="4">
        <v>0.34259515045589156</v>
      </c>
      <c r="D214" s="25">
        <v>9.5197651114589995E-3</v>
      </c>
      <c r="E214" s="31">
        <v>2114.0649004386246</v>
      </c>
      <c r="F214" s="18">
        <v>0</v>
      </c>
    </row>
    <row r="215" spans="1:6" x14ac:dyDescent="0.35">
      <c r="A215" s="4">
        <v>204</v>
      </c>
      <c r="B215" s="4">
        <v>0.74162702647923662</v>
      </c>
      <c r="C215" s="4">
        <v>0.64836957001841544</v>
      </c>
      <c r="D215" s="25">
        <v>1.6368718744174598E-2</v>
      </c>
      <c r="E215" s="31">
        <v>3635.0197044838465</v>
      </c>
      <c r="F215" s="18">
        <v>0</v>
      </c>
    </row>
    <row r="216" spans="1:6" x14ac:dyDescent="0.35">
      <c r="A216" s="4">
        <v>205</v>
      </c>
      <c r="B216" s="4">
        <v>0.74398417914542025</v>
      </c>
      <c r="C216" s="4">
        <v>0.65567751093954707</v>
      </c>
      <c r="D216" s="25">
        <v>1.653240721945996E-2</v>
      </c>
      <c r="E216" s="31">
        <v>3671.3701875215588</v>
      </c>
      <c r="F216" s="18">
        <v>0</v>
      </c>
    </row>
    <row r="217" spans="1:6" x14ac:dyDescent="0.35">
      <c r="A217" s="4">
        <v>206</v>
      </c>
      <c r="B217" s="4">
        <v>0.29434897979420793</v>
      </c>
      <c r="C217" s="4">
        <v>-0.54072381723831875</v>
      </c>
      <c r="D217" s="25">
        <v>-1.0265443413477161E-2</v>
      </c>
      <c r="E217" s="31">
        <v>-2279.6585161274961</v>
      </c>
      <c r="F217" s="18">
        <v>2279.6585161274961</v>
      </c>
    </row>
    <row r="218" spans="1:6" x14ac:dyDescent="0.35">
      <c r="A218" s="4">
        <v>207</v>
      </c>
      <c r="B218" s="4">
        <v>0.50541540340893354</v>
      </c>
      <c r="C218" s="4">
        <v>1.3574820210190372E-2</v>
      </c>
      <c r="D218" s="25">
        <v>2.1501329842927744E-3</v>
      </c>
      <c r="E218" s="31">
        <v>477.48243997083881</v>
      </c>
      <c r="F218" s="18">
        <v>0</v>
      </c>
    </row>
    <row r="219" spans="1:6" x14ac:dyDescent="0.35">
      <c r="A219" s="4">
        <v>208</v>
      </c>
      <c r="B219" s="4">
        <v>0.81348144639481423</v>
      </c>
      <c r="C219" s="4">
        <v>0.89079882207085614</v>
      </c>
      <c r="D219" s="25">
        <v>2.1798822115465858E-2</v>
      </c>
      <c r="E219" s="31">
        <v>4840.8888418622719</v>
      </c>
      <c r="F219" s="18">
        <v>0</v>
      </c>
    </row>
    <row r="220" spans="1:6" x14ac:dyDescent="0.35">
      <c r="A220" s="4">
        <v>209</v>
      </c>
      <c r="B220" s="4">
        <v>0.30951075985194376</v>
      </c>
      <c r="C220" s="4">
        <v>-0.49723758537404211</v>
      </c>
      <c r="D220" s="25">
        <v>-9.291407762862346E-3</v>
      </c>
      <c r="E220" s="31">
        <v>-2063.3533282755357</v>
      </c>
      <c r="F220" s="18">
        <v>2063.3533282755357</v>
      </c>
    </row>
    <row r="221" spans="1:6" x14ac:dyDescent="0.35">
      <c r="A221" s="4">
        <v>210</v>
      </c>
      <c r="B221" s="4">
        <v>0.17273761926051034</v>
      </c>
      <c r="C221" s="4">
        <v>-0.94340216048139447</v>
      </c>
      <c r="D221" s="25">
        <v>-1.9284920273956094E-2</v>
      </c>
      <c r="E221" s="31">
        <v>-4282.623844348137</v>
      </c>
      <c r="F221" s="18">
        <v>4282.623844348137</v>
      </c>
    </row>
    <row r="222" spans="1:6" x14ac:dyDescent="0.35">
      <c r="A222" s="4">
        <v>211</v>
      </c>
      <c r="B222" s="4">
        <v>0.80685826132197269</v>
      </c>
      <c r="C222" s="4">
        <v>0.86637695497173839</v>
      </c>
      <c r="D222" s="25">
        <v>2.1251803710114921E-2</v>
      </c>
      <c r="E222" s="31">
        <v>4719.4118519253761</v>
      </c>
      <c r="F222" s="18">
        <v>0</v>
      </c>
    </row>
    <row r="223" spans="1:6" x14ac:dyDescent="0.35">
      <c r="A223" s="4">
        <v>212</v>
      </c>
      <c r="B223" s="4">
        <v>0.18128914971259702</v>
      </c>
      <c r="C223" s="4">
        <v>-0.91046316441510633</v>
      </c>
      <c r="D223" s="25">
        <v>-1.8547129136656335E-2</v>
      </c>
      <c r="E223" s="31">
        <v>-4118.781740161905</v>
      </c>
      <c r="F223" s="18">
        <v>4118.781740161905</v>
      </c>
    </row>
    <row r="224" spans="1:6" x14ac:dyDescent="0.35">
      <c r="A224" s="4">
        <v>213</v>
      </c>
      <c r="B224" s="4">
        <v>0.23452950196492284</v>
      </c>
      <c r="C224" s="4">
        <v>-0.72401096412112875</v>
      </c>
      <c r="D224" s="25">
        <v>-1.4370839712713414E-2</v>
      </c>
      <c r="E224" s="31">
        <v>-3191.3484703427462</v>
      </c>
      <c r="F224" s="18">
        <v>3191.3484703427462</v>
      </c>
    </row>
    <row r="225" spans="1:6" x14ac:dyDescent="0.35">
      <c r="A225" s="4">
        <v>214</v>
      </c>
      <c r="B225" s="4">
        <v>0.52615334685908099</v>
      </c>
      <c r="C225" s="4">
        <v>6.5603746480101713E-2</v>
      </c>
      <c r="D225" s="25">
        <v>3.3155139997891906E-3</v>
      </c>
      <c r="E225" s="31">
        <v>736.27990730886529</v>
      </c>
      <c r="F225" s="18">
        <v>0</v>
      </c>
    </row>
    <row r="226" spans="1:6" x14ac:dyDescent="0.35">
      <c r="A226" s="4">
        <v>215</v>
      </c>
      <c r="B226" s="4">
        <v>0.63914471192825117</v>
      </c>
      <c r="C226" s="4">
        <v>0.3561735803099676</v>
      </c>
      <c r="D226" s="25">
        <v>9.8239044721311636E-3</v>
      </c>
      <c r="E226" s="31">
        <v>2181.6054688991762</v>
      </c>
      <c r="F226" s="18">
        <v>0</v>
      </c>
    </row>
    <row r="227" spans="1:6" x14ac:dyDescent="0.35">
      <c r="A227" s="4">
        <v>216</v>
      </c>
      <c r="B227" s="4">
        <v>0.29798249759214335</v>
      </c>
      <c r="C227" s="4">
        <v>-0.5302119376135852</v>
      </c>
      <c r="D227" s="25">
        <v>-1.002999083295884E-2</v>
      </c>
      <c r="E227" s="31">
        <v>-2227.3712978649023</v>
      </c>
      <c r="F227" s="18">
        <v>2227.3712978649023</v>
      </c>
    </row>
    <row r="228" spans="1:6" x14ac:dyDescent="0.35">
      <c r="A228" s="4">
        <v>217</v>
      </c>
      <c r="B228" s="4">
        <v>0.73651790307582599</v>
      </c>
      <c r="C228" s="4">
        <v>0.63264699026092153</v>
      </c>
      <c r="D228" s="25">
        <v>1.6016553184021422E-2</v>
      </c>
      <c r="E228" s="31">
        <v>3556.8139041152035</v>
      </c>
      <c r="F228" s="18">
        <v>0</v>
      </c>
    </row>
    <row r="229" spans="1:6" x14ac:dyDescent="0.35">
      <c r="A229" s="4">
        <v>218</v>
      </c>
      <c r="B229" s="4">
        <v>0.73217568131409128</v>
      </c>
      <c r="C229" s="4">
        <v>0.61940644352350083</v>
      </c>
      <c r="D229" s="25">
        <v>1.5719981970490411E-2</v>
      </c>
      <c r="E229" s="31">
        <v>3490.9540025666124</v>
      </c>
      <c r="F229" s="18">
        <v>0</v>
      </c>
    </row>
    <row r="230" spans="1:6" x14ac:dyDescent="0.35">
      <c r="A230" s="4">
        <v>219</v>
      </c>
      <c r="B230" s="4">
        <v>0.83929689414582531</v>
      </c>
      <c r="C230" s="4">
        <v>0.99157229086987564</v>
      </c>
      <c r="D230" s="25">
        <v>2.4056018175881464E-2</v>
      </c>
      <c r="E230" s="31">
        <v>5342.1468990583535</v>
      </c>
      <c r="F230" s="18">
        <v>0</v>
      </c>
    </row>
    <row r="231" spans="1:6" x14ac:dyDescent="0.35">
      <c r="A231" s="4">
        <v>220</v>
      </c>
      <c r="B231" s="4">
        <v>0.41274379869689715</v>
      </c>
      <c r="C231" s="4">
        <v>-0.22049251977800577</v>
      </c>
      <c r="D231" s="25">
        <v>-3.0926743139954079E-3</v>
      </c>
      <c r="E231" s="31">
        <v>-686.79364870419192</v>
      </c>
      <c r="F231" s="18">
        <v>686.79364870419192</v>
      </c>
    </row>
    <row r="232" spans="1:6" x14ac:dyDescent="0.35">
      <c r="A232" s="4">
        <v>221</v>
      </c>
      <c r="B232" s="4">
        <v>0.15260423747009844</v>
      </c>
      <c r="C232" s="4">
        <v>-1.0253279437021274</v>
      </c>
      <c r="D232" s="25">
        <v>-2.1119952424145418E-2</v>
      </c>
      <c r="E232" s="31">
        <v>-4690.1314891766879</v>
      </c>
      <c r="F232" s="18">
        <v>4690.1314891766879</v>
      </c>
    </row>
    <row r="233" spans="1:6" x14ac:dyDescent="0.35">
      <c r="A233" s="4">
        <v>222</v>
      </c>
      <c r="B233" s="4">
        <v>0.5969734135074003</v>
      </c>
      <c r="C233" s="4">
        <v>0.24552084119262665</v>
      </c>
      <c r="D233" s="25">
        <v>7.3454254658365274E-3</v>
      </c>
      <c r="E233" s="31">
        <v>1631.2068600748394</v>
      </c>
      <c r="F233" s="18">
        <v>0</v>
      </c>
    </row>
    <row r="234" spans="1:6" x14ac:dyDescent="0.35">
      <c r="A234" s="4">
        <v>223</v>
      </c>
      <c r="B234" s="4">
        <v>0.92141565234603828</v>
      </c>
      <c r="C234" s="4">
        <v>1.4146583376127815</v>
      </c>
      <c r="D234" s="25">
        <v>3.3532601341134088E-2</v>
      </c>
      <c r="E234" s="31">
        <v>7446.6223363391491</v>
      </c>
      <c r="F234" s="18">
        <v>0</v>
      </c>
    </row>
    <row r="235" spans="1:6" x14ac:dyDescent="0.35">
      <c r="A235" s="4">
        <v>224</v>
      </c>
      <c r="B235" s="4">
        <v>0.42190245585902009</v>
      </c>
      <c r="C235" s="4">
        <v>-0.19702891328648978</v>
      </c>
      <c r="D235" s="25">
        <v>-2.5671197134941775E-3</v>
      </c>
      <c r="E235" s="31">
        <v>-570.08314994973114</v>
      </c>
      <c r="F235" s="18">
        <v>570.08314994973114</v>
      </c>
    </row>
    <row r="236" spans="1:6" x14ac:dyDescent="0.35">
      <c r="A236" s="4">
        <v>225</v>
      </c>
      <c r="B236" s="4">
        <v>1.9669397446894332E-2</v>
      </c>
      <c r="C236" s="4">
        <v>-2.0606253656147517</v>
      </c>
      <c r="D236" s="25">
        <v>-4.4309282809906071E-2</v>
      </c>
      <c r="E236" s="31">
        <v>-9839.8120599925878</v>
      </c>
      <c r="F236" s="18">
        <v>9839.8120599925878</v>
      </c>
    </row>
    <row r="237" spans="1:6" x14ac:dyDescent="0.35">
      <c r="A237" s="4">
        <v>226</v>
      </c>
      <c r="B237" s="4">
        <v>0.20996102018057183</v>
      </c>
      <c r="C237" s="4">
        <v>-0.80655650646328614</v>
      </c>
      <c r="D237" s="25">
        <v>-1.6219753669929501E-2</v>
      </c>
      <c r="E237" s="31">
        <v>-3601.9388636053545</v>
      </c>
      <c r="F237" s="18">
        <v>3601.9388636053545</v>
      </c>
    </row>
    <row r="238" spans="1:6" x14ac:dyDescent="0.35">
      <c r="A238" s="4">
        <v>227</v>
      </c>
      <c r="B238" s="4">
        <v>0.63582411513691073</v>
      </c>
      <c r="C238" s="4">
        <v>0.34731887825106961</v>
      </c>
      <c r="D238" s="25">
        <v>9.6255705372007335E-3</v>
      </c>
      <c r="E238" s="31">
        <v>2137.5612298351684</v>
      </c>
      <c r="F238" s="18">
        <v>0</v>
      </c>
    </row>
    <row r="239" spans="1:6" x14ac:dyDescent="0.35">
      <c r="A239" s="4">
        <v>228</v>
      </c>
      <c r="B239" s="4">
        <v>0.69698345712407106</v>
      </c>
      <c r="C239" s="4">
        <v>0.51574419115751258</v>
      </c>
      <c r="D239" s="25">
        <v>1.3398080874469061E-2</v>
      </c>
      <c r="E239" s="31">
        <v>2975.3268256439237</v>
      </c>
      <c r="F239" s="18">
        <v>0</v>
      </c>
    </row>
    <row r="240" spans="1:6" x14ac:dyDescent="0.35">
      <c r="A240" s="4">
        <v>229</v>
      </c>
      <c r="B240" s="4">
        <v>0.38834237999607701</v>
      </c>
      <c r="C240" s="4">
        <v>-0.28364198310742728</v>
      </c>
      <c r="D240" s="25">
        <v>-4.5071410535378366E-3</v>
      </c>
      <c r="E240" s="31">
        <v>-1000.9058617571274</v>
      </c>
      <c r="F240" s="18">
        <v>1000.9058617571274</v>
      </c>
    </row>
    <row r="241" spans="1:6" x14ac:dyDescent="0.35">
      <c r="A241" s="4">
        <v>230</v>
      </c>
      <c r="B241" s="4">
        <v>0.32866850079381305</v>
      </c>
      <c r="C241" s="4">
        <v>-0.44359281468181072</v>
      </c>
      <c r="D241" s="25">
        <v>-8.0898339110194971E-3</v>
      </c>
      <c r="E241" s="31">
        <v>-1796.5184772340799</v>
      </c>
      <c r="F241" s="18">
        <v>1796.5184772340799</v>
      </c>
    </row>
    <row r="242" spans="1:6" x14ac:dyDescent="0.35">
      <c r="A242" s="4">
        <v>231</v>
      </c>
      <c r="B242" s="4">
        <v>0.37533946311003241</v>
      </c>
      <c r="C242" s="4">
        <v>-0.31774427164681851</v>
      </c>
      <c r="D242" s="25">
        <v>-5.2709884457099619E-3</v>
      </c>
      <c r="E242" s="31">
        <v>-1170.5343076458705</v>
      </c>
      <c r="F242" s="18">
        <v>1170.5343076458705</v>
      </c>
    </row>
    <row r="243" spans="1:6" x14ac:dyDescent="0.35">
      <c r="A243" s="4">
        <v>232</v>
      </c>
      <c r="B243" s="4">
        <v>0.33144243597605416</v>
      </c>
      <c r="C243" s="4">
        <v>-0.43593364707867566</v>
      </c>
      <c r="D243" s="25">
        <v>-7.9182784098951031E-3</v>
      </c>
      <c r="E243" s="31">
        <v>-1758.4209549572245</v>
      </c>
      <c r="F243" s="18">
        <v>1758.4209549572245</v>
      </c>
    </row>
    <row r="244" spans="1:6" x14ac:dyDescent="0.35">
      <c r="A244" s="4">
        <v>233</v>
      </c>
      <c r="B244" s="4">
        <v>0.1668554495057325</v>
      </c>
      <c r="C244" s="4">
        <v>-0.96666626018526225</v>
      </c>
      <c r="D244" s="25">
        <v>-1.9806006179070808E-2</v>
      </c>
      <c r="E244" s="31">
        <v>-4398.3419749131745</v>
      </c>
      <c r="F244" s="18">
        <v>4398.3419749131745</v>
      </c>
    </row>
    <row r="245" spans="1:6" x14ac:dyDescent="0.35">
      <c r="A245" s="4">
        <v>234</v>
      </c>
      <c r="B245" s="4">
        <v>0.45138285219036678</v>
      </c>
      <c r="C245" s="4">
        <v>-0.12216833399147177</v>
      </c>
      <c r="D245" s="25">
        <v>-8.9033904216346562E-4</v>
      </c>
      <c r="E245" s="31">
        <v>-197.71858827296802</v>
      </c>
      <c r="F245" s="18">
        <v>197.71858827296802</v>
      </c>
    </row>
    <row r="246" spans="1:6" x14ac:dyDescent="0.35">
      <c r="A246" s="4">
        <v>235</v>
      </c>
      <c r="B246" s="4">
        <v>0.40819316072116285</v>
      </c>
      <c r="C246" s="4">
        <v>-0.23219530853417281</v>
      </c>
      <c r="D246" s="25">
        <v>-3.3548017270050639E-3</v>
      </c>
      <c r="E246" s="31">
        <v>-745.00457689394875</v>
      </c>
      <c r="F246" s="18">
        <v>745.00457689394875</v>
      </c>
    </row>
    <row r="247" spans="1:6" x14ac:dyDescent="0.35">
      <c r="A247" s="4">
        <v>236</v>
      </c>
      <c r="B247" s="4">
        <v>0.58399879846441938</v>
      </c>
      <c r="C247" s="4">
        <v>0.21213411797841539</v>
      </c>
      <c r="D247" s="25">
        <v>6.5976058164047809E-3</v>
      </c>
      <c r="E247" s="31">
        <v>1465.1377129675241</v>
      </c>
      <c r="F247" s="18">
        <v>0</v>
      </c>
    </row>
    <row r="248" spans="1:6" x14ac:dyDescent="0.35">
      <c r="A248" s="4">
        <v>237</v>
      </c>
      <c r="B248" s="4">
        <v>0.99898788606052924</v>
      </c>
      <c r="C248" s="4">
        <v>3.0866544038272106</v>
      </c>
      <c r="D248" s="25">
        <v>7.0983162274155326E-2</v>
      </c>
      <c r="E248" s="31">
        <v>15763.31034736342</v>
      </c>
      <c r="F248" s="18">
        <v>0</v>
      </c>
    </row>
    <row r="249" spans="1:6" x14ac:dyDescent="0.35">
      <c r="A249" s="4">
        <v>238</v>
      </c>
      <c r="B249" s="4">
        <v>0.48442423135844193</v>
      </c>
      <c r="C249" s="4">
        <v>-3.9052586351467987E-2</v>
      </c>
      <c r="D249" s="25">
        <v>9.7134678018007744E-4</v>
      </c>
      <c r="E249" s="31">
        <v>215.70806738298359</v>
      </c>
      <c r="F249" s="18">
        <v>0</v>
      </c>
    </row>
    <row r="250" spans="1:6" x14ac:dyDescent="0.35">
      <c r="A250" s="4">
        <v>239</v>
      </c>
      <c r="B250" s="4">
        <v>0.64829231258730124</v>
      </c>
      <c r="C250" s="4">
        <v>0.38071414085036137</v>
      </c>
      <c r="D250" s="25">
        <v>1.0373581457872736E-2</v>
      </c>
      <c r="E250" s="31">
        <v>2303.6728527610312</v>
      </c>
      <c r="F250" s="18">
        <v>0</v>
      </c>
    </row>
    <row r="251" spans="1:6" x14ac:dyDescent="0.35">
      <c r="A251" s="4">
        <v>240</v>
      </c>
      <c r="B251" s="4">
        <v>0.42978017585764638</v>
      </c>
      <c r="C251" s="4">
        <v>-0.17693384732556844</v>
      </c>
      <c r="D251" s="25">
        <v>-2.1170160873974575E-3</v>
      </c>
      <c r="E251" s="31">
        <v>-470.12813358637129</v>
      </c>
      <c r="F251" s="18">
        <v>470.12813358637129</v>
      </c>
    </row>
    <row r="252" spans="1:6" x14ac:dyDescent="0.35">
      <c r="A252" s="4">
        <v>241</v>
      </c>
      <c r="B252" s="4">
        <v>0.78721498594234762</v>
      </c>
      <c r="C252" s="4">
        <v>0.79679512279997033</v>
      </c>
      <c r="D252" s="25">
        <v>1.9693260183466541E-2</v>
      </c>
      <c r="E252" s="31">
        <v>4373.3043453938199</v>
      </c>
      <c r="F252" s="18">
        <v>0</v>
      </c>
    </row>
    <row r="253" spans="1:6" x14ac:dyDescent="0.35">
      <c r="A253" s="4">
        <v>242</v>
      </c>
      <c r="B253" s="4">
        <v>0.98492829735987963</v>
      </c>
      <c r="C253" s="4">
        <v>2.1682008881351038</v>
      </c>
      <c r="D253" s="25">
        <v>5.0410985073133401E-2</v>
      </c>
      <c r="E253" s="31">
        <v>11194.823915494017</v>
      </c>
      <c r="F253" s="18">
        <v>0</v>
      </c>
    </row>
    <row r="254" spans="1:6" x14ac:dyDescent="0.35">
      <c r="A254" s="4">
        <v>243</v>
      </c>
      <c r="B254" s="4">
        <v>0.67828751187744818</v>
      </c>
      <c r="C254" s="4">
        <v>0.46291544501703596</v>
      </c>
      <c r="D254" s="25">
        <v>1.2214784922805441E-2</v>
      </c>
      <c r="E254" s="31">
        <v>2712.5509683665177</v>
      </c>
      <c r="F254" s="18">
        <v>0</v>
      </c>
    </row>
    <row r="255" spans="1:6" x14ac:dyDescent="0.35">
      <c r="A255" s="4">
        <v>244</v>
      </c>
      <c r="B255" s="4">
        <v>0.43698798449611209</v>
      </c>
      <c r="C255" s="4">
        <v>-0.15861022932196481</v>
      </c>
      <c r="D255" s="25">
        <v>-1.7065906166539426E-3</v>
      </c>
      <c r="E255" s="31">
        <v>-378.98448962183164</v>
      </c>
      <c r="F255" s="18">
        <v>378.98448962183164</v>
      </c>
    </row>
    <row r="256" spans="1:6" x14ac:dyDescent="0.35">
      <c r="A256" s="4">
        <v>245</v>
      </c>
      <c r="B256" s="4">
        <v>0.32480654522920083</v>
      </c>
      <c r="C256" s="4">
        <v>-0.45429975767762026</v>
      </c>
      <c r="D256" s="25">
        <v>-8.3296556601093804E-3</v>
      </c>
      <c r="E256" s="31">
        <v>-1849.7759616548294</v>
      </c>
      <c r="F256" s="18">
        <v>1849.7759616548294</v>
      </c>
    </row>
    <row r="257" spans="1:6" x14ac:dyDescent="0.35">
      <c r="A257" s="4">
        <v>246</v>
      </c>
      <c r="B257" s="4">
        <v>0.12840269062307408</v>
      </c>
      <c r="C257" s="4">
        <v>-1.1339741742060294</v>
      </c>
      <c r="D257" s="25">
        <v>-2.355348821878504E-2</v>
      </c>
      <c r="E257" s="31">
        <v>-5230.5495086523988</v>
      </c>
      <c r="F257" s="18">
        <v>5230.5495086523988</v>
      </c>
    </row>
    <row r="258" spans="1:6" x14ac:dyDescent="0.35">
      <c r="A258" s="4">
        <v>247</v>
      </c>
      <c r="B258" s="4">
        <v>0.29665301820182821</v>
      </c>
      <c r="C258" s="4">
        <v>-0.53405130816888913</v>
      </c>
      <c r="D258" s="25">
        <v>-1.01159877942145E-2</v>
      </c>
      <c r="E258" s="31">
        <v>-2246.4687393675435</v>
      </c>
      <c r="F258" s="18">
        <v>2246.4687393675435</v>
      </c>
    </row>
    <row r="259" spans="1:6" x14ac:dyDescent="0.35">
      <c r="A259" s="4">
        <v>248</v>
      </c>
      <c r="B259" s="4">
        <v>0.5607208067774615</v>
      </c>
      <c r="C259" s="4">
        <v>0.15279697104212372</v>
      </c>
      <c r="D259" s="25">
        <v>5.2685300596893138E-3</v>
      </c>
      <c r="E259" s="31">
        <v>1169.9883711088728</v>
      </c>
      <c r="F259" s="18">
        <v>0</v>
      </c>
    </row>
    <row r="260" spans="1:6" x14ac:dyDescent="0.35">
      <c r="A260" s="4">
        <v>249</v>
      </c>
      <c r="B260" s="4">
        <v>0.65128671029160279</v>
      </c>
      <c r="C260" s="4">
        <v>0.38879664965725402</v>
      </c>
      <c r="D260" s="25">
        <v>1.0554619257351263E-2</v>
      </c>
      <c r="E260" s="31">
        <v>2343.8761196535634</v>
      </c>
      <c r="F260" s="18">
        <v>0</v>
      </c>
    </row>
    <row r="261" spans="1:6" x14ac:dyDescent="0.35">
      <c r="A261" s="4">
        <v>250</v>
      </c>
      <c r="B261" s="4">
        <v>0.39605594598084259</v>
      </c>
      <c r="C261" s="4">
        <v>-0.26356920308150644</v>
      </c>
      <c r="D261" s="25">
        <v>-4.0575366037152423E-3</v>
      </c>
      <c r="E261" s="31">
        <v>-901.06169802804004</v>
      </c>
      <c r="F261" s="18">
        <v>901.06169802804004</v>
      </c>
    </row>
    <row r="262" spans="1:6" x14ac:dyDescent="0.35">
      <c r="A262" s="4">
        <v>251</v>
      </c>
      <c r="B262" s="4">
        <v>0.11854512691607066</v>
      </c>
      <c r="C262" s="4">
        <v>-1.1822910040314829</v>
      </c>
      <c r="D262" s="25">
        <v>-2.463572304937614E-2</v>
      </c>
      <c r="E262" s="31">
        <v>-5470.8826095847744</v>
      </c>
      <c r="F262" s="18">
        <v>5470.8826095847744</v>
      </c>
    </row>
    <row r="263" spans="1:6" x14ac:dyDescent="0.35">
      <c r="A263" s="4">
        <v>252</v>
      </c>
      <c r="B263" s="4">
        <v>0.93088206102332804</v>
      </c>
      <c r="C263" s="4">
        <v>1.4823925393692641</v>
      </c>
      <c r="D263" s="25">
        <v>3.50497603233762E-2</v>
      </c>
      <c r="E263" s="31">
        <v>7783.5395307437147</v>
      </c>
      <c r="F263" s="18">
        <v>0</v>
      </c>
    </row>
    <row r="264" spans="1:6" x14ac:dyDescent="0.35">
      <c r="A264" s="4">
        <v>253</v>
      </c>
      <c r="B264" s="4">
        <v>0.77899573341588246</v>
      </c>
      <c r="C264" s="4">
        <v>0.76880592135752035</v>
      </c>
      <c r="D264" s="25">
        <v>1.906633807804536E-2</v>
      </c>
      <c r="E264" s="31">
        <v>4234.0830512901803</v>
      </c>
      <c r="F264" s="18">
        <v>0</v>
      </c>
    </row>
    <row r="265" spans="1:6" x14ac:dyDescent="0.35">
      <c r="A265" s="4">
        <v>254</v>
      </c>
      <c r="B265" s="4">
        <v>0.152619880033391</v>
      </c>
      <c r="C265" s="4">
        <v>-1.0252616198997444</v>
      </c>
      <c r="D265" s="25">
        <v>-2.1118466856294722E-2</v>
      </c>
      <c r="E265" s="31">
        <v>-4689.8015874602479</v>
      </c>
      <c r="F265" s="18">
        <v>4689.8015874602479</v>
      </c>
    </row>
    <row r="266" spans="1:6" x14ac:dyDescent="0.35">
      <c r="A266" s="4">
        <v>255</v>
      </c>
      <c r="B266" s="4">
        <v>0.64316429562512201</v>
      </c>
      <c r="C266" s="4">
        <v>0.36692976456700765</v>
      </c>
      <c r="D266" s="25">
        <v>1.0064829162125871E-2</v>
      </c>
      <c r="E266" s="31">
        <v>2235.1078846419537</v>
      </c>
      <c r="F266" s="18">
        <v>0</v>
      </c>
    </row>
    <row r="267" spans="1:6" x14ac:dyDescent="0.35">
      <c r="A267" s="4">
        <v>256</v>
      </c>
      <c r="B267" s="4">
        <v>0.44957117751815845</v>
      </c>
      <c r="C267" s="4">
        <v>-0.12674483971352296</v>
      </c>
      <c r="D267" s="25">
        <v>-9.9284688286194818E-4</v>
      </c>
      <c r="E267" s="31">
        <v>-220.48261926566164</v>
      </c>
      <c r="F267" s="18">
        <v>220.48261926566164</v>
      </c>
    </row>
    <row r="268" spans="1:6" x14ac:dyDescent="0.35">
      <c r="A268" s="4">
        <v>257</v>
      </c>
      <c r="B268" s="4">
        <v>0.59811625564915027</v>
      </c>
      <c r="C268" s="4">
        <v>0.24847425296525308</v>
      </c>
      <c r="D268" s="25">
        <v>7.4115780901076317E-3</v>
      </c>
      <c r="E268" s="31">
        <v>1645.8974474376625</v>
      </c>
      <c r="F268" s="18">
        <v>0</v>
      </c>
    </row>
    <row r="269" spans="1:6" x14ac:dyDescent="0.35">
      <c r="A269" s="4">
        <v>258</v>
      </c>
      <c r="B269" s="4">
        <v>0.949114342564914</v>
      </c>
      <c r="C269" s="4">
        <v>1.6363262988570262</v>
      </c>
      <c r="D269" s="25">
        <v>3.8497678506818948E-2</v>
      </c>
      <c r="E269" s="31">
        <v>8549.2225834092114</v>
      </c>
      <c r="F269" s="18">
        <v>0</v>
      </c>
    </row>
    <row r="270" spans="1:6" x14ac:dyDescent="0.35">
      <c r="A270" s="4">
        <v>259</v>
      </c>
      <c r="B270" s="4">
        <v>5.8256830219001965E-2</v>
      </c>
      <c r="C270" s="4">
        <v>-1.5695765377104827</v>
      </c>
      <c r="D270" s="25">
        <v>-3.3310420777799457E-2</v>
      </c>
      <c r="E270" s="31">
        <v>-7397.282449797196</v>
      </c>
      <c r="F270" s="18">
        <v>7397.282449797196</v>
      </c>
    </row>
    <row r="271" spans="1:6" x14ac:dyDescent="0.35">
      <c r="A271" s="4">
        <v>260</v>
      </c>
      <c r="B271" s="4">
        <v>0.62004924290062491</v>
      </c>
      <c r="C271" s="4">
        <v>0.30561012010094329</v>
      </c>
      <c r="D271" s="25">
        <v>8.6913480111403003E-3</v>
      </c>
      <c r="E271" s="31">
        <v>1930.0973871436988</v>
      </c>
      <c r="F271" s="18">
        <v>0</v>
      </c>
    </row>
    <row r="272" spans="1:6" x14ac:dyDescent="0.35">
      <c r="A272" s="4">
        <v>261</v>
      </c>
      <c r="B272" s="4">
        <v>0.11049715868911836</v>
      </c>
      <c r="C272" s="4">
        <v>-1.2238884338567941</v>
      </c>
      <c r="D272" s="25">
        <v>-2.5567451964179762E-2</v>
      </c>
      <c r="E272" s="31">
        <v>-5677.7926932315995</v>
      </c>
      <c r="F272" s="18">
        <v>5677.7926932315995</v>
      </c>
    </row>
    <row r="273" spans="1:6" x14ac:dyDescent="0.35">
      <c r="A273" s="4">
        <v>262</v>
      </c>
      <c r="B273" s="4">
        <v>0.46632350496195107</v>
      </c>
      <c r="C273" s="4">
        <v>-8.4514958882500352E-2</v>
      </c>
      <c r="D273" s="25">
        <v>-4.6951879151089972E-5</v>
      </c>
      <c r="E273" s="31">
        <v>-10.426656389187199</v>
      </c>
      <c r="F273" s="18">
        <v>10.426656389187199</v>
      </c>
    </row>
    <row r="274" spans="1:6" x14ac:dyDescent="0.35">
      <c r="A274" s="4">
        <v>263</v>
      </c>
      <c r="B274" s="4">
        <v>0.33779205095136866</v>
      </c>
      <c r="C274" s="4">
        <v>-0.4184965589549719</v>
      </c>
      <c r="D274" s="25">
        <v>-7.5277100679792307E-3</v>
      </c>
      <c r="E274" s="31">
        <v>-1671.6870058314239</v>
      </c>
      <c r="F274" s="18">
        <v>1671.6870058314239</v>
      </c>
    </row>
    <row r="275" spans="1:6" x14ac:dyDescent="0.35">
      <c r="A275" s="4">
        <v>264</v>
      </c>
      <c r="B275" s="4">
        <v>0.93018800598513163</v>
      </c>
      <c r="C275" s="4">
        <v>1.4771927075575202</v>
      </c>
      <c r="D275" s="25">
        <v>3.4933290780150492E-2</v>
      </c>
      <c r="E275" s="31">
        <v>7757.675008833693</v>
      </c>
      <c r="F275" s="18">
        <v>0</v>
      </c>
    </row>
    <row r="276" spans="1:6" x14ac:dyDescent="0.35">
      <c r="A276" s="4">
        <v>265</v>
      </c>
      <c r="B276" s="4">
        <v>0.57385941965500442</v>
      </c>
      <c r="C276" s="4">
        <v>0.18620862473030206</v>
      </c>
      <c r="D276" s="25">
        <v>6.016908119665953E-3</v>
      </c>
      <c r="E276" s="31">
        <v>1336.1815250713121</v>
      </c>
      <c r="F276" s="18">
        <v>0</v>
      </c>
    </row>
    <row r="277" spans="1:6" x14ac:dyDescent="0.35">
      <c r="A277" s="4">
        <v>266</v>
      </c>
      <c r="B277" s="4">
        <v>0.21380391411605881</v>
      </c>
      <c r="C277" s="4">
        <v>-0.79329180855063275</v>
      </c>
      <c r="D277" s="25">
        <v>-1.5922641501142712E-2</v>
      </c>
      <c r="E277" s="31">
        <v>-3535.9588315172432</v>
      </c>
      <c r="F277" s="18">
        <v>3535.9588315172432</v>
      </c>
    </row>
    <row r="278" spans="1:6" x14ac:dyDescent="0.35">
      <c r="A278" s="4">
        <v>267</v>
      </c>
      <c r="B278" s="4">
        <v>0.7392163190036809</v>
      </c>
      <c r="C278" s="4">
        <v>0.64093123367884286</v>
      </c>
      <c r="D278" s="25">
        <v>1.6202109579264195E-2</v>
      </c>
      <c r="E278" s="31">
        <v>3598.0206206299285</v>
      </c>
      <c r="F278" s="18">
        <v>0</v>
      </c>
    </row>
    <row r="279" spans="1:6" x14ac:dyDescent="0.35">
      <c r="A279" s="4">
        <v>268</v>
      </c>
      <c r="B279" s="4">
        <v>0.28023861665917016</v>
      </c>
      <c r="C279" s="4">
        <v>-0.58213280003462753</v>
      </c>
      <c r="D279" s="25">
        <v>-1.119295135726003E-2</v>
      </c>
      <c r="E279" s="31">
        <v>-2485.6312440122551</v>
      </c>
      <c r="F279" s="18">
        <v>2485.6312440122551</v>
      </c>
    </row>
    <row r="280" spans="1:6" x14ac:dyDescent="0.35">
      <c r="A280" s="4">
        <v>269</v>
      </c>
      <c r="B280" s="4">
        <v>0.53887773559705565</v>
      </c>
      <c r="C280" s="4">
        <v>9.7606794796964991E-2</v>
      </c>
      <c r="D280" s="25">
        <v>4.0323411115578871E-3</v>
      </c>
      <c r="E280" s="31">
        <v>895.4665068657049</v>
      </c>
      <c r="F280" s="18">
        <v>0</v>
      </c>
    </row>
    <row r="281" spans="1:6" x14ac:dyDescent="0.35">
      <c r="A281" s="4">
        <v>270</v>
      </c>
      <c r="B281" s="4">
        <v>0.13808669787942285</v>
      </c>
      <c r="C281" s="4">
        <v>-1.0889557587006888</v>
      </c>
      <c r="D281" s="25">
        <v>-2.2545133625697971E-2</v>
      </c>
      <c r="E281" s="31">
        <v>-5006.623074808409</v>
      </c>
      <c r="F281" s="18">
        <v>5006.623074808409</v>
      </c>
    </row>
    <row r="282" spans="1:6" x14ac:dyDescent="0.35">
      <c r="A282" s="4">
        <v>271</v>
      </c>
      <c r="B282" s="4">
        <v>0.90566087905482096</v>
      </c>
      <c r="C282" s="4">
        <v>1.31449927506745</v>
      </c>
      <c r="D282" s="25">
        <v>3.1289167190394186E-2</v>
      </c>
      <c r="E282" s="31">
        <v>6948.4204018380897</v>
      </c>
      <c r="F282" s="18">
        <v>0</v>
      </c>
    </row>
    <row r="283" spans="1:6" x14ac:dyDescent="0.35">
      <c r="A283" s="4">
        <v>272</v>
      </c>
      <c r="B283" s="4">
        <v>0.41954129049692057</v>
      </c>
      <c r="C283" s="4">
        <v>-0.20306710685644552</v>
      </c>
      <c r="D283" s="25">
        <v>-2.7023674815879117E-3</v>
      </c>
      <c r="E283" s="31">
        <v>-600.11777328780693</v>
      </c>
      <c r="F283" s="18">
        <v>600.11777328780693</v>
      </c>
    </row>
    <row r="284" spans="1:6" x14ac:dyDescent="0.35">
      <c r="A284" s="4">
        <v>273</v>
      </c>
      <c r="B284" s="4">
        <v>0.20910130813299455</v>
      </c>
      <c r="C284" s="4">
        <v>-0.80954345788201054</v>
      </c>
      <c r="D284" s="25">
        <v>-1.6286657539125903E-2</v>
      </c>
      <c r="E284" s="31">
        <v>-3616.7962807701329</v>
      </c>
      <c r="F284" s="18">
        <v>3616.7962807701329</v>
      </c>
    </row>
    <row r="285" spans="1:6" x14ac:dyDescent="0.35">
      <c r="A285" s="4">
        <v>274</v>
      </c>
      <c r="B285" s="4">
        <v>0.33944709183743627</v>
      </c>
      <c r="C285" s="4">
        <v>-0.41397258608645315</v>
      </c>
      <c r="D285" s="25">
        <v>-7.4263788956186435E-3</v>
      </c>
      <c r="E285" s="31">
        <v>-1649.1842788943952</v>
      </c>
      <c r="F285" s="18">
        <v>1649.1842788943952</v>
      </c>
    </row>
    <row r="286" spans="1:6" x14ac:dyDescent="0.35">
      <c r="A286" s="4">
        <v>275</v>
      </c>
      <c r="B286" s="4">
        <v>0.237872828986324</v>
      </c>
      <c r="C286" s="4">
        <v>-0.71316177312001172</v>
      </c>
      <c r="D286" s="25">
        <v>-1.412783179130051E-2</v>
      </c>
      <c r="E286" s="31">
        <v>-3137.3834290657105</v>
      </c>
      <c r="F286" s="18">
        <v>3137.3834290657105</v>
      </c>
    </row>
    <row r="287" spans="1:6" x14ac:dyDescent="0.35">
      <c r="A287" s="4">
        <v>276</v>
      </c>
      <c r="B287" s="4">
        <v>0.10656607731062306</v>
      </c>
      <c r="C287" s="4">
        <v>-1.2449988998816053</v>
      </c>
      <c r="D287" s="25">
        <v>-2.6040299245439616E-2</v>
      </c>
      <c r="E287" s="31">
        <v>-5782.7984185699306</v>
      </c>
      <c r="F287" s="18">
        <v>5782.7984185699306</v>
      </c>
    </row>
    <row r="288" spans="1:6" x14ac:dyDescent="0.35">
      <c r="A288" s="4">
        <v>277</v>
      </c>
      <c r="B288" s="4">
        <v>0.58635463942002319</v>
      </c>
      <c r="C288" s="4">
        <v>0.21817762070841462</v>
      </c>
      <c r="D288" s="25">
        <v>6.7329725028534857E-3</v>
      </c>
      <c r="E288" s="31">
        <v>1495.1987446378766</v>
      </c>
      <c r="F288" s="18">
        <v>0</v>
      </c>
    </row>
    <row r="289" spans="1:6" x14ac:dyDescent="0.35">
      <c r="A289" s="4">
        <v>278</v>
      </c>
      <c r="B289" s="4">
        <v>0.29828265049096725</v>
      </c>
      <c r="C289" s="4">
        <v>-0.52934621591012554</v>
      </c>
      <c r="D289" s="25">
        <v>-1.0010599780514643E-2</v>
      </c>
      <c r="E289" s="31">
        <v>-2223.0651051306409</v>
      </c>
      <c r="F289" s="18">
        <v>2223.0651051306409</v>
      </c>
    </row>
    <row r="290" spans="1:6" x14ac:dyDescent="0.35">
      <c r="A290" s="4">
        <v>279</v>
      </c>
      <c r="B290" s="4">
        <v>0.68776951952380816</v>
      </c>
      <c r="C290" s="4">
        <v>0.48953785519367626</v>
      </c>
      <c r="D290" s="25">
        <v>1.2811092662189971E-2</v>
      </c>
      <c r="E290" s="31">
        <v>2844.9736959163083</v>
      </c>
      <c r="F290" s="18">
        <v>0</v>
      </c>
    </row>
    <row r="291" spans="1:6" x14ac:dyDescent="0.35">
      <c r="A291" s="4">
        <v>280</v>
      </c>
      <c r="B291" s="4">
        <v>0.97747075368136771</v>
      </c>
      <c r="C291" s="4">
        <v>2.0041080000436344</v>
      </c>
      <c r="D291" s="25">
        <v>4.6735515478244484E-2</v>
      </c>
      <c r="E291" s="31">
        <v>10378.608266031088</v>
      </c>
      <c r="F291" s="18">
        <v>0</v>
      </c>
    </row>
    <row r="292" spans="1:6" x14ac:dyDescent="0.35">
      <c r="A292" s="4">
        <v>281</v>
      </c>
      <c r="B292" s="4">
        <v>0.86200947482752532</v>
      </c>
      <c r="C292" s="4">
        <v>1.089392016790123</v>
      </c>
      <c r="D292" s="25">
        <v>2.624705419567425E-2</v>
      </c>
      <c r="E292" s="31">
        <v>5828.71272193408</v>
      </c>
      <c r="F292" s="18">
        <v>0</v>
      </c>
    </row>
    <row r="293" spans="1:6" x14ac:dyDescent="0.35">
      <c r="A293" s="4">
        <v>282</v>
      </c>
      <c r="B293" s="4">
        <v>0.73813227543020743</v>
      </c>
      <c r="C293" s="4">
        <v>0.63759792133939663</v>
      </c>
      <c r="D293" s="25">
        <v>1.6127447671021873E-2</v>
      </c>
      <c r="E293" s="31">
        <v>3581.4403670452189</v>
      </c>
      <c r="F293" s="18">
        <v>0</v>
      </c>
    </row>
    <row r="294" spans="1:6" x14ac:dyDescent="0.35">
      <c r="A294" s="4">
        <v>283</v>
      </c>
      <c r="B294" s="4">
        <v>0.54801458678654158</v>
      </c>
      <c r="C294" s="4">
        <v>0.12064676476345763</v>
      </c>
      <c r="D294" s="25">
        <v>4.5484067988885487E-3</v>
      </c>
      <c r="E294" s="31">
        <v>1010.0697920447948</v>
      </c>
      <c r="F294" s="18">
        <v>0</v>
      </c>
    </row>
    <row r="295" spans="1:6" x14ac:dyDescent="0.35">
      <c r="A295" s="4">
        <v>284</v>
      </c>
      <c r="B295" s="4">
        <v>0.42506009907080555</v>
      </c>
      <c r="C295" s="4">
        <v>-0.18896506424739146</v>
      </c>
      <c r="D295" s="25">
        <v>-2.3864998688092644E-3</v>
      </c>
      <c r="E295" s="31">
        <v>-529.97269874632639</v>
      </c>
      <c r="F295" s="18">
        <v>529.97269874632639</v>
      </c>
    </row>
    <row r="296" spans="1:6" x14ac:dyDescent="0.35">
      <c r="A296" s="4">
        <v>285</v>
      </c>
      <c r="B296" s="4">
        <v>0.53857601152075663</v>
      </c>
      <c r="C296" s="4">
        <v>9.6846901494344065E-2</v>
      </c>
      <c r="D296" s="25">
        <v>4.0153204791488449E-3</v>
      </c>
      <c r="E296" s="31">
        <v>891.68671596352067</v>
      </c>
      <c r="F296" s="18">
        <v>0</v>
      </c>
    </row>
    <row r="297" spans="1:6" x14ac:dyDescent="0.35">
      <c r="A297" s="4">
        <v>286</v>
      </c>
      <c r="B297" s="4">
        <v>0.20604647170175372</v>
      </c>
      <c r="C297" s="4">
        <v>-0.82021606836560723</v>
      </c>
      <c r="D297" s="25">
        <v>-1.6525710284109502E-2</v>
      </c>
      <c r="E297" s="31">
        <v>-3669.8829915877154</v>
      </c>
      <c r="F297" s="18">
        <v>3669.8829915877154</v>
      </c>
    </row>
    <row r="298" spans="1:6" x14ac:dyDescent="0.35">
      <c r="A298" s="4">
        <v>287</v>
      </c>
      <c r="B298" s="4">
        <v>0.72092454692593222</v>
      </c>
      <c r="C298" s="4">
        <v>0.58559024380520652</v>
      </c>
      <c r="D298" s="25">
        <v>1.4962542599870038E-2</v>
      </c>
      <c r="E298" s="31">
        <v>3322.7485932008512</v>
      </c>
      <c r="F298" s="18">
        <v>0</v>
      </c>
    </row>
    <row r="299" spans="1:6" x14ac:dyDescent="0.35">
      <c r="A299" s="4">
        <v>288</v>
      </c>
      <c r="B299" s="4">
        <v>0.36248712875070543</v>
      </c>
      <c r="C299" s="4">
        <v>-0.3518186679724658</v>
      </c>
      <c r="D299" s="25">
        <v>-6.0342110881763415E-3</v>
      </c>
      <c r="E299" s="31">
        <v>-1340.0240146677388</v>
      </c>
      <c r="F299" s="18">
        <v>1340.0240146677388</v>
      </c>
    </row>
    <row r="300" spans="1:6" x14ac:dyDescent="0.35">
      <c r="A300" s="4">
        <v>289</v>
      </c>
      <c r="B300" s="4">
        <v>0.19865702399709739</v>
      </c>
      <c r="C300" s="4">
        <v>-0.84642795683681127</v>
      </c>
      <c r="D300" s="25">
        <v>-1.7112822865410569E-2</v>
      </c>
      <c r="E300" s="31">
        <v>-3800.2637400833341</v>
      </c>
      <c r="F300" s="18">
        <v>3800.2637400833341</v>
      </c>
    </row>
    <row r="301" spans="1:6" x14ac:dyDescent="0.35">
      <c r="A301" s="4">
        <v>290</v>
      </c>
      <c r="B301" s="4">
        <v>0.11203820245186602</v>
      </c>
      <c r="C301" s="4">
        <v>-1.2157598832254017</v>
      </c>
      <c r="D301" s="25">
        <v>-2.5385382887063244E-2</v>
      </c>
      <c r="E301" s="31">
        <v>-5637.3604093589684</v>
      </c>
      <c r="F301" s="18">
        <v>5637.3604093589684</v>
      </c>
    </row>
    <row r="302" spans="1:6" x14ac:dyDescent="0.35">
      <c r="A302" s="4">
        <v>291</v>
      </c>
      <c r="B302" s="4">
        <v>0.92603659937075311</v>
      </c>
      <c r="C302" s="4">
        <v>1.4468933309868508</v>
      </c>
      <c r="D302" s="25">
        <v>3.4254623723796972E-2</v>
      </c>
      <c r="E302" s="31">
        <v>7606.9626555221639</v>
      </c>
      <c r="F302" s="18">
        <v>0</v>
      </c>
    </row>
    <row r="303" spans="1:6" x14ac:dyDescent="0.35">
      <c r="A303" s="4">
        <v>292</v>
      </c>
      <c r="B303" s="4">
        <v>0.17201627986660373</v>
      </c>
      <c r="C303" s="4">
        <v>-0.94622750575401327</v>
      </c>
      <c r="D303" s="25">
        <v>-1.9348204373379009E-2</v>
      </c>
      <c r="E303" s="31">
        <v>-4296.6774151851751</v>
      </c>
      <c r="F303" s="18">
        <v>4296.6774151851751</v>
      </c>
    </row>
    <row r="304" spans="1:6" x14ac:dyDescent="0.35">
      <c r="A304" s="4">
        <v>293</v>
      </c>
      <c r="B304" s="4">
        <v>0.63874065313420092</v>
      </c>
      <c r="C304" s="4">
        <v>0.35509463769261873</v>
      </c>
      <c r="D304" s="25">
        <v>9.7997375455152764E-3</v>
      </c>
      <c r="E304" s="31">
        <v>2176.2386924386283</v>
      </c>
      <c r="F304" s="18">
        <v>0</v>
      </c>
    </row>
    <row r="305" spans="1:6" x14ac:dyDescent="0.35">
      <c r="A305" s="4">
        <v>294</v>
      </c>
      <c r="B305" s="4">
        <v>0.30164280737725202</v>
      </c>
      <c r="C305" s="4">
        <v>-0.51968145474151017</v>
      </c>
      <c r="D305" s="25">
        <v>-9.7941215636323381E-3</v>
      </c>
      <c r="E305" s="31">
        <v>-2174.9915450519848</v>
      </c>
      <c r="F305" s="18">
        <v>2174.9915450519848</v>
      </c>
    </row>
    <row r="306" spans="1:6" x14ac:dyDescent="0.35">
      <c r="A306" s="4">
        <v>295</v>
      </c>
      <c r="B306" s="4">
        <v>0.71754966501280049</v>
      </c>
      <c r="C306" s="4">
        <v>0.57557768178891411</v>
      </c>
      <c r="D306" s="25">
        <v>1.4738274091430423E-2</v>
      </c>
      <c r="E306" s="31">
        <v>3272.9450343509366</v>
      </c>
      <c r="F306" s="18">
        <v>0</v>
      </c>
    </row>
    <row r="307" spans="1:6" x14ac:dyDescent="0.35">
      <c r="A307" s="4">
        <v>296</v>
      </c>
      <c r="B307" s="4">
        <v>1.3191495754144356E-2</v>
      </c>
      <c r="C307" s="4">
        <v>-2.2205273460332426</v>
      </c>
      <c r="D307" s="25">
        <v>-4.7890881464340618E-2</v>
      </c>
      <c r="E307" s="31">
        <v>-10635.181684573361</v>
      </c>
      <c r="F307" s="18">
        <v>10635.181684573361</v>
      </c>
    </row>
    <row r="308" spans="1:6" x14ac:dyDescent="0.35">
      <c r="A308" s="4">
        <v>297</v>
      </c>
      <c r="B308" s="4">
        <v>0.75015523652979854</v>
      </c>
      <c r="C308" s="4">
        <v>0.67497833912833205</v>
      </c>
      <c r="D308" s="25">
        <v>1.6964720941213155E-2</v>
      </c>
      <c r="E308" s="31">
        <v>3767.3745799026597</v>
      </c>
      <c r="F308" s="18">
        <v>0</v>
      </c>
    </row>
    <row r="309" spans="1:6" x14ac:dyDescent="0.35">
      <c r="A309" s="4">
        <v>298</v>
      </c>
      <c r="B309" s="4">
        <v>0.70118871723952514</v>
      </c>
      <c r="C309" s="4">
        <v>0.52782246183987824</v>
      </c>
      <c r="D309" s="25">
        <v>1.3668618599584407E-2</v>
      </c>
      <c r="E309" s="31">
        <v>3035.4054412625405</v>
      </c>
      <c r="F309" s="18">
        <v>0</v>
      </c>
    </row>
    <row r="310" spans="1:6" x14ac:dyDescent="0.35">
      <c r="A310" s="4">
        <v>299</v>
      </c>
      <c r="B310" s="4">
        <v>0.51181497984252766</v>
      </c>
      <c r="C310" s="4">
        <v>2.9620093165262113E-2</v>
      </c>
      <c r="D310" s="25">
        <v>2.509526456940938E-3</v>
      </c>
      <c r="E310" s="31">
        <v>557.29335096250588</v>
      </c>
      <c r="F310" s="18">
        <v>0</v>
      </c>
    </row>
    <row r="311" spans="1:6" x14ac:dyDescent="0.35">
      <c r="A311" s="4">
        <v>300</v>
      </c>
      <c r="B311" s="4">
        <v>0.90621139043470189</v>
      </c>
      <c r="C311" s="4">
        <v>1.3177802561721867</v>
      </c>
      <c r="D311" s="25">
        <v>3.1362656946300867E-2</v>
      </c>
      <c r="E311" s="31">
        <v>6964.7403542408128</v>
      </c>
      <c r="F311" s="18">
        <v>0</v>
      </c>
    </row>
    <row r="312" spans="1:6" x14ac:dyDescent="0.35">
      <c r="A312" s="4">
        <v>301</v>
      </c>
      <c r="B312" s="4">
        <v>0.47887207587856373</v>
      </c>
      <c r="C312" s="4">
        <v>-5.2984632807167718E-2</v>
      </c>
      <c r="D312" s="25">
        <v>6.5928686254391306E-4</v>
      </c>
      <c r="E312" s="31">
        <v>146.40857196641281</v>
      </c>
      <c r="F312" s="18">
        <v>0</v>
      </c>
    </row>
    <row r="313" spans="1:6" x14ac:dyDescent="0.35">
      <c r="A313" s="4">
        <v>302</v>
      </c>
      <c r="B313" s="4">
        <v>0.89591930163536881</v>
      </c>
      <c r="C313" s="4">
        <v>1.2586372202901339</v>
      </c>
      <c r="D313" s="25">
        <v>3.0037929027484929E-2</v>
      </c>
      <c r="E313" s="31">
        <v>6670.5565416140889</v>
      </c>
      <c r="F313" s="18">
        <v>0</v>
      </c>
    </row>
    <row r="314" spans="1:6" x14ac:dyDescent="0.35">
      <c r="A314" s="4">
        <v>303</v>
      </c>
      <c r="B314" s="4">
        <v>9.4174650653445768E-3</v>
      </c>
      <c r="C314" s="4">
        <v>-2.3487820100676799</v>
      </c>
      <c r="D314" s="25">
        <v>-5.0763620944667763E-2</v>
      </c>
      <c r="E314" s="31">
        <v>-11273.134158437828</v>
      </c>
      <c r="F314" s="18">
        <v>11273.134158437828</v>
      </c>
    </row>
    <row r="315" spans="1:6" x14ac:dyDescent="0.35">
      <c r="A315" s="4">
        <v>304</v>
      </c>
      <c r="B315" s="4">
        <v>0.97319255516271841</v>
      </c>
      <c r="C315" s="4">
        <v>1.9299350193667837</v>
      </c>
      <c r="D315" s="25">
        <v>4.5074136131395021E-2</v>
      </c>
      <c r="E315" s="31">
        <v>10009.66389373136</v>
      </c>
      <c r="F315" s="18">
        <v>0</v>
      </c>
    </row>
    <row r="316" spans="1:6" x14ac:dyDescent="0.35">
      <c r="A316" s="4">
        <v>305</v>
      </c>
      <c r="B316" s="4">
        <v>0.26532892149732168</v>
      </c>
      <c r="C316" s="4">
        <v>-0.62700212381828957</v>
      </c>
      <c r="D316" s="25">
        <v>-1.2197966487581509E-2</v>
      </c>
      <c r="E316" s="31">
        <v>-2708.8160796196917</v>
      </c>
      <c r="F316" s="18">
        <v>2708.8160796196917</v>
      </c>
    </row>
    <row r="317" spans="1:6" x14ac:dyDescent="0.35">
      <c r="A317" s="4">
        <v>306</v>
      </c>
      <c r="B317" s="4">
        <v>0.76388088579786351</v>
      </c>
      <c r="C317" s="4">
        <v>0.71884207761117813</v>
      </c>
      <c r="D317" s="25">
        <v>1.7947212254438089E-2</v>
      </c>
      <c r="E317" s="31">
        <v>3985.5575262207913</v>
      </c>
      <c r="F317" s="18">
        <v>0</v>
      </c>
    </row>
    <row r="318" spans="1:6" x14ac:dyDescent="0.35">
      <c r="A318" s="4">
        <v>307</v>
      </c>
      <c r="B318" s="4">
        <v>0.69783172567143859</v>
      </c>
      <c r="C318" s="4">
        <v>0.51817446556778146</v>
      </c>
      <c r="D318" s="25">
        <v>1.3452515894816809E-2</v>
      </c>
      <c r="E318" s="31">
        <v>2987.4152715797709</v>
      </c>
      <c r="F318" s="18">
        <v>0</v>
      </c>
    </row>
    <row r="319" spans="1:6" x14ac:dyDescent="0.35">
      <c r="A319" s="4">
        <v>308</v>
      </c>
      <c r="B319" s="4">
        <v>0.89752183621606496</v>
      </c>
      <c r="C319" s="4">
        <v>1.2675566318038485</v>
      </c>
      <c r="D319" s="25">
        <v>3.0237712370957352E-2</v>
      </c>
      <c r="E319" s="31">
        <v>6714.9226524563546</v>
      </c>
      <c r="F319" s="18">
        <v>0</v>
      </c>
    </row>
    <row r="320" spans="1:6" x14ac:dyDescent="0.35">
      <c r="A320" s="4">
        <v>309</v>
      </c>
      <c r="B320" s="4">
        <v>0.17708755256274344</v>
      </c>
      <c r="C320" s="4">
        <v>-0.92652135369771171</v>
      </c>
      <c r="D320" s="25">
        <v>-1.8906811918424957E-2</v>
      </c>
      <c r="E320" s="31">
        <v>-4198.6568983539782</v>
      </c>
      <c r="F320" s="18">
        <v>4198.6568983539782</v>
      </c>
    </row>
    <row r="321" spans="1:6" x14ac:dyDescent="0.35">
      <c r="A321" s="4">
        <v>310</v>
      </c>
      <c r="B321" s="4">
        <v>0.56448925224666235</v>
      </c>
      <c r="C321" s="4">
        <v>0.16236110829831052</v>
      </c>
      <c r="D321" s="25">
        <v>5.4827544303815033E-3</v>
      </c>
      <c r="E321" s="31">
        <v>1217.5614170397823</v>
      </c>
      <c r="F321" s="18">
        <v>0</v>
      </c>
    </row>
    <row r="322" spans="1:6" x14ac:dyDescent="0.35">
      <c r="A322" s="4">
        <v>311</v>
      </c>
      <c r="B322" s="4">
        <v>6.4988696312164307E-2</v>
      </c>
      <c r="C322" s="4">
        <v>-1.5141910435905486</v>
      </c>
      <c r="D322" s="25">
        <v>-3.2069856960541009E-2</v>
      </c>
      <c r="E322" s="31">
        <v>-7121.7890534671378</v>
      </c>
      <c r="F322" s="18">
        <v>7121.7890534671378</v>
      </c>
    </row>
    <row r="323" spans="1:6" x14ac:dyDescent="0.35">
      <c r="A323" s="4">
        <v>312</v>
      </c>
      <c r="B323" s="4">
        <v>0.66885532369329814</v>
      </c>
      <c r="C323" s="4">
        <v>0.43675456516207029</v>
      </c>
      <c r="D323" s="25">
        <v>1.1628814868887748E-2</v>
      </c>
      <c r="E323" s="31">
        <v>2582.4239422065552</v>
      </c>
      <c r="F323" s="18">
        <v>0</v>
      </c>
    </row>
    <row r="324" spans="1:6" x14ac:dyDescent="0.35">
      <c r="A324" s="4">
        <v>313</v>
      </c>
      <c r="B324" s="4">
        <v>0.53349372015052021</v>
      </c>
      <c r="C324" s="4">
        <v>8.4055179945957195E-2</v>
      </c>
      <c r="D324" s="25">
        <v>3.7288023724581171E-3</v>
      </c>
      <c r="E324" s="31">
        <v>828.05931911043115</v>
      </c>
      <c r="F324" s="18">
        <v>0</v>
      </c>
    </row>
    <row r="325" spans="1:6" x14ac:dyDescent="0.35">
      <c r="A325" s="4">
        <v>314</v>
      </c>
      <c r="B325" s="4">
        <v>0.38155355740251673</v>
      </c>
      <c r="C325" s="4">
        <v>-0.30140312085245835</v>
      </c>
      <c r="D325" s="25">
        <v>-4.9049676900957033E-3</v>
      </c>
      <c r="E325" s="31">
        <v>-1089.2516685033656</v>
      </c>
      <c r="F325" s="18">
        <v>1089.2516685033656</v>
      </c>
    </row>
    <row r="326" spans="1:6" x14ac:dyDescent="0.35">
      <c r="A326" s="4">
        <v>315</v>
      </c>
      <c r="B326" s="4">
        <v>0.7568625820002115</v>
      </c>
      <c r="C326" s="4">
        <v>0.69624591770526079</v>
      </c>
      <c r="D326" s="25">
        <v>1.7441087341521985E-2</v>
      </c>
      <c r="E326" s="31">
        <v>3873.1617999496098</v>
      </c>
      <c r="F326" s="18">
        <v>0</v>
      </c>
    </row>
    <row r="327" spans="1:6" x14ac:dyDescent="0.35">
      <c r="A327" s="4">
        <v>316</v>
      </c>
      <c r="B327" s="4">
        <v>0.97515072748785647</v>
      </c>
      <c r="C327" s="4">
        <v>1.9625494872048943</v>
      </c>
      <c r="D327" s="25">
        <v>4.5804658253875051E-2</v>
      </c>
      <c r="E327" s="31">
        <v>10171.891759655276</v>
      </c>
      <c r="F327" s="18">
        <v>0</v>
      </c>
    </row>
    <row r="328" spans="1:6" x14ac:dyDescent="0.35">
      <c r="A328" s="4">
        <v>317</v>
      </c>
      <c r="B328" s="4">
        <v>0.74008692919320651</v>
      </c>
      <c r="C328" s="4">
        <v>0.64361342639150687</v>
      </c>
      <c r="D328" s="25">
        <v>1.626218724550366E-2</v>
      </c>
      <c r="E328" s="31">
        <v>3611.3621352587124</v>
      </c>
      <c r="F328" s="18">
        <v>0</v>
      </c>
    </row>
    <row r="329" spans="1:6" x14ac:dyDescent="0.35">
      <c r="A329" s="4">
        <v>318</v>
      </c>
      <c r="B329" s="4">
        <v>0.67156225426103078</v>
      </c>
      <c r="C329" s="4">
        <v>0.44423112480041749</v>
      </c>
      <c r="D329" s="25">
        <v>1.1796280186518095E-2</v>
      </c>
      <c r="E329" s="31">
        <v>2619.6131528538822</v>
      </c>
      <c r="F329" s="18">
        <v>0</v>
      </c>
    </row>
    <row r="330" spans="1:6" x14ac:dyDescent="0.35">
      <c r="A330" s="4">
        <v>319</v>
      </c>
      <c r="B330" s="4">
        <v>0.85046175913977773</v>
      </c>
      <c r="C330" s="4">
        <v>1.0384158754456487</v>
      </c>
      <c r="D330" s="25">
        <v>2.510525420814563E-2</v>
      </c>
      <c r="E330" s="31">
        <v>5575.1519198876131</v>
      </c>
      <c r="F330" s="18">
        <v>0</v>
      </c>
    </row>
    <row r="331" spans="1:6" x14ac:dyDescent="0.35">
      <c r="A331" s="4">
        <v>320</v>
      </c>
      <c r="B331" s="4">
        <v>0.62543172197351626</v>
      </c>
      <c r="C331" s="4">
        <v>0.31977809237440208</v>
      </c>
      <c r="D331" s="25">
        <v>9.0086923635859691E-3</v>
      </c>
      <c r="E331" s="31">
        <v>2000.5704029169833</v>
      </c>
      <c r="F331" s="18">
        <v>0</v>
      </c>
    </row>
    <row r="332" spans="1:6" x14ac:dyDescent="0.35">
      <c r="A332" s="4">
        <v>321</v>
      </c>
      <c r="B332" s="4">
        <v>0.29302072922871003</v>
      </c>
      <c r="C332" s="4">
        <v>-0.54458138783513876</v>
      </c>
      <c r="D332" s="25">
        <v>-1.0351848032249219E-2</v>
      </c>
      <c r="E332" s="31">
        <v>-2298.8464865913802</v>
      </c>
      <c r="F332" s="18">
        <v>2298.8464865913802</v>
      </c>
    </row>
    <row r="333" spans="1:6" x14ac:dyDescent="0.35">
      <c r="A333" s="4">
        <v>322</v>
      </c>
      <c r="B333" s="4">
        <v>0.90474847657439339</v>
      </c>
      <c r="C333" s="4">
        <v>1.3090924191779589</v>
      </c>
      <c r="D333" s="25">
        <v>3.1168060574154405E-2</v>
      </c>
      <c r="E333" s="31">
        <v>6921.5261199303113</v>
      </c>
      <c r="F333" s="18">
        <v>0</v>
      </c>
    </row>
    <row r="334" spans="1:6" x14ac:dyDescent="0.35">
      <c r="A334" s="4">
        <v>323</v>
      </c>
      <c r="B334" s="4">
        <v>0.78828329012535447</v>
      </c>
      <c r="C334" s="4">
        <v>0.80047883784731166</v>
      </c>
      <c r="D334" s="25">
        <v>1.9775770661587876E-2</v>
      </c>
      <c r="E334" s="31">
        <v>4391.627539681961</v>
      </c>
      <c r="F334" s="18">
        <v>0</v>
      </c>
    </row>
    <row r="335" spans="1:6" x14ac:dyDescent="0.35">
      <c r="A335" s="4">
        <v>324</v>
      </c>
      <c r="B335" s="4">
        <v>0.7038173978712976</v>
      </c>
      <c r="C335" s="4">
        <v>0.53541169591151061</v>
      </c>
      <c r="D335" s="25">
        <v>1.3838607679569586E-2</v>
      </c>
      <c r="E335" s="31">
        <v>3073.1551066426191</v>
      </c>
      <c r="F335" s="18">
        <v>0</v>
      </c>
    </row>
    <row r="336" spans="1:6" x14ac:dyDescent="0.35">
      <c r="A336" s="4">
        <v>325</v>
      </c>
      <c r="B336" s="4">
        <v>0.86001014267577502</v>
      </c>
      <c r="C336" s="4">
        <v>1.0803649112856542</v>
      </c>
      <c r="D336" s="25">
        <v>2.6044858645352564E-2</v>
      </c>
      <c r="E336" s="31">
        <v>5783.810929615126</v>
      </c>
      <c r="F336" s="18">
        <v>0</v>
      </c>
    </row>
    <row r="337" spans="1:6" x14ac:dyDescent="0.35">
      <c r="A337" s="4">
        <v>326</v>
      </c>
      <c r="B337" s="4">
        <v>0.50063851470584353</v>
      </c>
      <c r="C337" s="4">
        <v>1.6005196987669214E-3</v>
      </c>
      <c r="D337" s="25">
        <v>1.8819240572534332E-3</v>
      </c>
      <c r="E337" s="31">
        <v>417.92098314921401</v>
      </c>
      <c r="F337" s="18">
        <v>0</v>
      </c>
    </row>
    <row r="338" spans="1:6" x14ac:dyDescent="0.35">
      <c r="A338" s="4">
        <v>327</v>
      </c>
      <c r="B338" s="4">
        <v>0.78070890997242581</v>
      </c>
      <c r="C338" s="4">
        <v>0.77458964157908083</v>
      </c>
      <c r="D338" s="25">
        <v>1.919588597050393E-2</v>
      </c>
      <c r="E338" s="31">
        <v>4262.8518968620947</v>
      </c>
      <c r="F338" s="18">
        <v>0</v>
      </c>
    </row>
    <row r="339" spans="1:6" x14ac:dyDescent="0.35">
      <c r="A339" s="4">
        <v>328</v>
      </c>
      <c r="B339" s="4">
        <v>0.77006069589654336</v>
      </c>
      <c r="C339" s="4">
        <v>0.73904675289806521</v>
      </c>
      <c r="D339" s="25">
        <v>1.8399770988428814E-2</v>
      </c>
      <c r="E339" s="31">
        <v>4086.0577511438937</v>
      </c>
      <c r="F339" s="18">
        <v>0</v>
      </c>
    </row>
    <row r="340" spans="1:6" x14ac:dyDescent="0.35">
      <c r="A340" s="4">
        <v>329</v>
      </c>
      <c r="B340" s="4">
        <v>6.4329519347071318E-2</v>
      </c>
      <c r="C340" s="4">
        <v>-1.5194111437564199</v>
      </c>
      <c r="D340" s="25">
        <v>-3.2186780488824819E-2</v>
      </c>
      <c r="E340" s="31">
        <v>-7147.754392347475</v>
      </c>
      <c r="F340" s="18">
        <v>7147.754392347475</v>
      </c>
    </row>
    <row r="341" spans="1:6" x14ac:dyDescent="0.35">
      <c r="A341" s="4">
        <v>330</v>
      </c>
      <c r="B341" s="4">
        <v>0.33617068889149893</v>
      </c>
      <c r="C341" s="4">
        <v>-0.42293679280353891</v>
      </c>
      <c r="D341" s="25">
        <v>-7.6271655940195028E-3</v>
      </c>
      <c r="E341" s="31">
        <v>-1693.7732058893762</v>
      </c>
      <c r="F341" s="18">
        <v>1693.7732058893762</v>
      </c>
    </row>
    <row r="342" spans="1:6" x14ac:dyDescent="0.35">
      <c r="A342" s="4">
        <v>331</v>
      </c>
      <c r="B342" s="4">
        <v>0.60067212058309805</v>
      </c>
      <c r="C342" s="4">
        <v>0.25508718874801195</v>
      </c>
      <c r="D342" s="25">
        <v>7.5596993443873091E-3</v>
      </c>
      <c r="E342" s="31">
        <v>1678.7909002713554</v>
      </c>
      <c r="F342" s="18">
        <v>0</v>
      </c>
    </row>
    <row r="343" spans="1:6" x14ac:dyDescent="0.35">
      <c r="A343" s="4">
        <v>332</v>
      </c>
      <c r="B343" s="4">
        <v>0.93857005441450947</v>
      </c>
      <c r="C343" s="4">
        <v>1.5428800127544009</v>
      </c>
      <c r="D343" s="25">
        <v>3.6404601912700882E-2</v>
      </c>
      <c r="E343" s="31">
        <v>8084.410719907627</v>
      </c>
      <c r="F343" s="18">
        <v>0</v>
      </c>
    </row>
    <row r="344" spans="1:6" x14ac:dyDescent="0.35">
      <c r="A344" s="4">
        <v>333</v>
      </c>
      <c r="B344" s="4">
        <v>0.83264267766438682</v>
      </c>
      <c r="C344" s="4">
        <v>0.96466098131115086</v>
      </c>
      <c r="D344" s="25">
        <v>2.3453239461994724E-2</v>
      </c>
      <c r="E344" s="31">
        <v>5208.2871549533656</v>
      </c>
      <c r="F344" s="18">
        <v>0</v>
      </c>
    </row>
    <row r="345" spans="1:6" x14ac:dyDescent="0.35">
      <c r="A345" s="4">
        <v>334</v>
      </c>
      <c r="B345" s="4">
        <v>0.5688481849674718</v>
      </c>
      <c r="C345" s="4">
        <v>0.17344248861688077</v>
      </c>
      <c r="D345" s="25">
        <v>5.7309630938039051E-3</v>
      </c>
      <c r="E345" s="31">
        <v>1272.6813929196983</v>
      </c>
      <c r="F345" s="18">
        <v>0</v>
      </c>
    </row>
    <row r="346" spans="1:6" x14ac:dyDescent="0.35">
      <c r="A346" s="4">
        <v>335</v>
      </c>
      <c r="B346" s="4">
        <v>0.82493603825472195</v>
      </c>
      <c r="C346" s="4">
        <v>0.9343411899668721</v>
      </c>
      <c r="D346" s="25">
        <v>2.2774115140975073E-2</v>
      </c>
      <c r="E346" s="31">
        <v>5057.4732563652924</v>
      </c>
      <c r="F346" s="18">
        <v>0</v>
      </c>
    </row>
    <row r="347" spans="1:6" x14ac:dyDescent="0.35">
      <c r="A347" s="4">
        <v>336</v>
      </c>
      <c r="B347" s="4">
        <v>0.96524895762057206</v>
      </c>
      <c r="C347" s="4">
        <v>1.8151420354060914</v>
      </c>
      <c r="D347" s="25">
        <v>4.2502920966854138E-2</v>
      </c>
      <c r="E347" s="31">
        <v>9438.6712623807816</v>
      </c>
      <c r="F347" s="18">
        <v>0</v>
      </c>
    </row>
    <row r="348" spans="1:6" x14ac:dyDescent="0.35">
      <c r="A348" s="4">
        <v>337</v>
      </c>
      <c r="B348" s="4">
        <v>0.83589830264988996</v>
      </c>
      <c r="C348" s="4">
        <v>0.97773906654035525</v>
      </c>
      <c r="D348" s="25">
        <v>2.3746171746741349E-2</v>
      </c>
      <c r="E348" s="31">
        <v>5273.338955511208</v>
      </c>
      <c r="F348" s="18">
        <v>0</v>
      </c>
    </row>
    <row r="349" spans="1:6" x14ac:dyDescent="0.35">
      <c r="A349" s="4">
        <v>338</v>
      </c>
      <c r="B349" s="4">
        <v>0.54199296450538403</v>
      </c>
      <c r="C349" s="4">
        <v>0.10545588804843346</v>
      </c>
      <c r="D349" s="25">
        <v>4.2081507028738675E-3</v>
      </c>
      <c r="E349" s="31">
        <v>934.50873971598696</v>
      </c>
      <c r="F349" s="18">
        <v>0</v>
      </c>
    </row>
    <row r="350" spans="1:6" x14ac:dyDescent="0.35">
      <c r="A350" s="4">
        <v>339</v>
      </c>
      <c r="B350" s="4">
        <v>0.7880329948616227</v>
      </c>
      <c r="C350" s="4">
        <v>0.7996147993919922</v>
      </c>
      <c r="D350" s="25">
        <v>1.9756417311736593E-2</v>
      </c>
      <c r="E350" s="31">
        <v>4387.3297196047342</v>
      </c>
      <c r="F350" s="18">
        <v>0</v>
      </c>
    </row>
    <row r="351" spans="1:6" x14ac:dyDescent="0.35">
      <c r="A351" s="4">
        <v>340</v>
      </c>
      <c r="B351" s="4">
        <v>0.47144692641576402</v>
      </c>
      <c r="C351" s="4">
        <v>-7.16331564274372E-2</v>
      </c>
      <c r="D351" s="25">
        <v>2.4158392396402017E-4</v>
      </c>
      <c r="E351" s="31">
        <v>53.648812568684797</v>
      </c>
      <c r="F351" s="18">
        <v>0</v>
      </c>
    </row>
    <row r="352" spans="1:6" x14ac:dyDescent="0.35">
      <c r="A352" s="4">
        <v>341</v>
      </c>
      <c r="B352" s="4">
        <v>0.76604538094362196</v>
      </c>
      <c r="C352" s="4">
        <v>0.72588505657052427</v>
      </c>
      <c r="D352" s="25">
        <v>1.8104965922641488E-2</v>
      </c>
      <c r="E352" s="31">
        <v>4020.5900600028285</v>
      </c>
      <c r="F352" s="18">
        <v>0</v>
      </c>
    </row>
    <row r="353" spans="1:6" x14ac:dyDescent="0.35">
      <c r="A353" s="4">
        <v>342</v>
      </c>
      <c r="B353" s="4">
        <v>0.67342250974241291</v>
      </c>
      <c r="C353" s="4">
        <v>0.44938357132683138</v>
      </c>
      <c r="D353" s="25">
        <v>1.1911688360311519E-2</v>
      </c>
      <c r="E353" s="31">
        <v>2645.2419752653423</v>
      </c>
      <c r="F353" s="18">
        <v>0</v>
      </c>
    </row>
    <row r="354" spans="1:6" x14ac:dyDescent="0.35">
      <c r="A354" s="4">
        <v>343</v>
      </c>
      <c r="B354" s="4">
        <v>0.15991996979980727</v>
      </c>
      <c r="C354" s="4">
        <v>-0.99478685744285977</v>
      </c>
      <c r="D354" s="25">
        <v>-2.0435871381716292E-2</v>
      </c>
      <c r="E354" s="31">
        <v>-4538.2168459136847</v>
      </c>
      <c r="F354" s="18">
        <v>4538.2168459136847</v>
      </c>
    </row>
    <row r="355" spans="1:6" x14ac:dyDescent="0.35">
      <c r="A355" s="4">
        <v>344</v>
      </c>
      <c r="B355" s="4">
        <v>0.34227956904837076</v>
      </c>
      <c r="C355" s="4">
        <v>-0.40624970228292856</v>
      </c>
      <c r="D355" s="25">
        <v>-7.2533962335736444E-3</v>
      </c>
      <c r="E355" s="31">
        <v>-1610.7698253934807</v>
      </c>
      <c r="F355" s="18">
        <v>1610.7698253934807</v>
      </c>
    </row>
    <row r="356" spans="1:6" x14ac:dyDescent="0.35">
      <c r="A356" s="4">
        <v>345</v>
      </c>
      <c r="B356" s="4">
        <v>0.90538535236505879</v>
      </c>
      <c r="C356" s="4">
        <v>1.312862469705828</v>
      </c>
      <c r="D356" s="25">
        <v>3.1252504855972724E-2</v>
      </c>
      <c r="E356" s="31">
        <v>6940.2787561713012</v>
      </c>
      <c r="F356" s="18">
        <v>0</v>
      </c>
    </row>
    <row r="357" spans="1:6" x14ac:dyDescent="0.35">
      <c r="A357" s="4">
        <v>346</v>
      </c>
      <c r="B357" s="4">
        <v>9.13198303716517E-2</v>
      </c>
      <c r="C357" s="4">
        <v>-1.3326714061148417</v>
      </c>
      <c r="D357" s="25">
        <v>-2.800405059819993E-2</v>
      </c>
      <c r="E357" s="31">
        <v>-6218.8908808789283</v>
      </c>
      <c r="F357" s="18">
        <v>6218.8908808789283</v>
      </c>
    </row>
    <row r="358" spans="1:6" x14ac:dyDescent="0.35">
      <c r="A358" s="4">
        <v>347</v>
      </c>
      <c r="B358" s="4">
        <v>0.72878404681573172</v>
      </c>
      <c r="C358" s="4">
        <v>0.6091396074587625</v>
      </c>
      <c r="D358" s="25">
        <v>1.5490018050478106E-2</v>
      </c>
      <c r="E358" s="31">
        <v>3439.8856572898894</v>
      </c>
      <c r="F358" s="18">
        <v>0</v>
      </c>
    </row>
    <row r="359" spans="1:6" x14ac:dyDescent="0.35">
      <c r="A359" s="4">
        <v>348</v>
      </c>
      <c r="B359" s="4">
        <v>0.37382439174164728</v>
      </c>
      <c r="C359" s="4">
        <v>-0.32174117292606463</v>
      </c>
      <c r="D359" s="25">
        <v>-5.3605138925255048E-3</v>
      </c>
      <c r="E359" s="31">
        <v>-1190.4153238886984</v>
      </c>
      <c r="F359" s="18">
        <v>1190.4153238886984</v>
      </c>
    </row>
    <row r="360" spans="1:6" x14ac:dyDescent="0.35">
      <c r="A360" s="4">
        <v>349</v>
      </c>
      <c r="B360" s="4">
        <v>0.46035446808198921</v>
      </c>
      <c r="C360" s="4">
        <v>-9.9540748181580221E-2</v>
      </c>
      <c r="D360" s="25">
        <v>-3.8351022942639573E-4</v>
      </c>
      <c r="E360" s="31">
        <v>-85.166546180176653</v>
      </c>
      <c r="F360" s="18">
        <v>85.166546180176653</v>
      </c>
    </row>
    <row r="361" spans="1:6" x14ac:dyDescent="0.35">
      <c r="A361" s="4">
        <v>350</v>
      </c>
      <c r="B361" s="4">
        <v>0.47463148809685818</v>
      </c>
      <c r="C361" s="4">
        <v>-6.3632345179724395E-2</v>
      </c>
      <c r="D361" s="25">
        <v>4.2079180321727373E-4</v>
      </c>
      <c r="E361" s="31">
        <v>93.445707027279582</v>
      </c>
      <c r="F361" s="18">
        <v>0</v>
      </c>
    </row>
    <row r="362" spans="1:6" x14ac:dyDescent="0.35">
      <c r="A362" s="4">
        <v>351</v>
      </c>
      <c r="B362" s="4">
        <v>0.19392893157374769</v>
      </c>
      <c r="C362" s="4">
        <v>-0.86350865448566283</v>
      </c>
      <c r="D362" s="25">
        <v>-1.7495408519170589E-2</v>
      </c>
      <c r="E362" s="31">
        <v>-3885.2249647097542</v>
      </c>
      <c r="F362" s="18">
        <v>3885.2249647097542</v>
      </c>
    </row>
    <row r="363" spans="1:6" x14ac:dyDescent="0.35">
      <c r="A363" s="4">
        <v>352</v>
      </c>
      <c r="B363" s="4">
        <v>0.33308547085233842</v>
      </c>
      <c r="C363" s="4">
        <v>-0.43140908986193882</v>
      </c>
      <c r="D363" s="25">
        <v>-7.8169341488861701E-3</v>
      </c>
      <c r="E363" s="31">
        <v>-1735.9153214093985</v>
      </c>
      <c r="F363" s="18">
        <v>1735.9153214093985</v>
      </c>
    </row>
    <row r="364" spans="1:6" x14ac:dyDescent="0.35">
      <c r="A364" s="4">
        <v>353</v>
      </c>
      <c r="B364" s="4">
        <v>0.6127890158528414</v>
      </c>
      <c r="C364" s="4">
        <v>0.28659562032986335</v>
      </c>
      <c r="D364" s="25">
        <v>8.2654476775946457E-3</v>
      </c>
      <c r="E364" s="31">
        <v>1835.5172230648418</v>
      </c>
      <c r="F364" s="18">
        <v>0</v>
      </c>
    </row>
    <row r="365" spans="1:6" x14ac:dyDescent="0.35">
      <c r="A365" s="4">
        <v>354</v>
      </c>
      <c r="B365" s="4">
        <v>0.28931658365926061</v>
      </c>
      <c r="C365" s="4">
        <v>-0.55538234294692501</v>
      </c>
      <c r="D365" s="25">
        <v>-1.0593775531794485E-2</v>
      </c>
      <c r="E365" s="31">
        <v>-2352.5715973741967</v>
      </c>
      <c r="F365" s="18">
        <v>2352.5715973741967</v>
      </c>
    </row>
    <row r="366" spans="1:6" x14ac:dyDescent="0.35">
      <c r="A366" s="4">
        <v>355</v>
      </c>
      <c r="B366" s="4">
        <v>0.2154284103751275</v>
      </c>
      <c r="C366" s="4">
        <v>-0.78772629606411715</v>
      </c>
      <c r="D366" s="25">
        <v>-1.5797981181234391E-2</v>
      </c>
      <c r="E366" s="31">
        <v>-3508.2753746556441</v>
      </c>
      <c r="F366" s="18">
        <v>3508.2753746556441</v>
      </c>
    </row>
    <row r="367" spans="1:6" x14ac:dyDescent="0.35">
      <c r="A367" s="4">
        <v>356</v>
      </c>
      <c r="B367" s="4">
        <v>7.7979514572090181E-2</v>
      </c>
      <c r="C367" s="4">
        <v>-1.4187941828037207</v>
      </c>
      <c r="D367" s="25">
        <v>-2.9933090002826256E-2</v>
      </c>
      <c r="E367" s="31">
        <v>-6647.2748219884297</v>
      </c>
      <c r="F367" s="18">
        <v>6647.2748219884297</v>
      </c>
    </row>
    <row r="368" spans="1:6" x14ac:dyDescent="0.35">
      <c r="A368" s="4">
        <v>357</v>
      </c>
      <c r="B368" s="4">
        <v>0.51840376356533857</v>
      </c>
      <c r="C368" s="4">
        <v>4.6147768389894359E-2</v>
      </c>
      <c r="D368" s="25">
        <v>2.8797251198377284E-3</v>
      </c>
      <c r="E368" s="31">
        <v>639.50378265449854</v>
      </c>
      <c r="F368" s="18">
        <v>0</v>
      </c>
    </row>
    <row r="369" spans="1:6" x14ac:dyDescent="0.35">
      <c r="A369" s="4">
        <v>358</v>
      </c>
      <c r="B369" s="4">
        <v>0.27494963543393824</v>
      </c>
      <c r="C369" s="4">
        <v>-0.59791107324287274</v>
      </c>
      <c r="D369" s="25">
        <v>-1.1546364379062835E-2</v>
      </c>
      <c r="E369" s="31">
        <v>-2564.1140695865884</v>
      </c>
      <c r="F369" s="18">
        <v>2564.1140695865884</v>
      </c>
    </row>
    <row r="370" spans="1:6" x14ac:dyDescent="0.35">
      <c r="A370" s="4">
        <v>359</v>
      </c>
      <c r="B370" s="4">
        <v>0.15018441942347149</v>
      </c>
      <c r="C370" s="4">
        <v>-1.0356427527602545</v>
      </c>
      <c r="D370" s="25">
        <v>-2.1350990877494459E-2</v>
      </c>
      <c r="E370" s="31">
        <v>-4741.4384572749768</v>
      </c>
      <c r="F370" s="18">
        <v>4741.4384572749768</v>
      </c>
    </row>
    <row r="371" spans="1:6" x14ac:dyDescent="0.35">
      <c r="A371" s="4">
        <v>360</v>
      </c>
      <c r="B371" s="4">
        <v>0.26997542739679914</v>
      </c>
      <c r="C371" s="4">
        <v>-0.61288730976981276</v>
      </c>
      <c r="D371" s="25">
        <v>-1.1881812810989692E-2</v>
      </c>
      <c r="E371" s="31">
        <v>-2638.6074785668293</v>
      </c>
      <c r="F371" s="18">
        <v>2638.6074785668293</v>
      </c>
    </row>
    <row r="372" spans="1:6" x14ac:dyDescent="0.35">
      <c r="A372" s="4">
        <v>361</v>
      </c>
      <c r="B372" s="4">
        <v>0.3588409020635881</v>
      </c>
      <c r="C372" s="4">
        <v>-0.36155873741249223</v>
      </c>
      <c r="D372" s="25">
        <v>-6.252376113457441E-3</v>
      </c>
      <c r="E372" s="31">
        <v>-1388.472166176741</v>
      </c>
      <c r="F372" s="18">
        <v>1388.472166176741</v>
      </c>
    </row>
    <row r="373" spans="1:6" x14ac:dyDescent="0.35">
      <c r="A373" s="4">
        <v>362</v>
      </c>
      <c r="B373" s="4">
        <v>0.91852770177373022</v>
      </c>
      <c r="C373" s="4">
        <v>1.3952362916361833</v>
      </c>
      <c r="D373" s="25">
        <v>3.3097572496875283E-2</v>
      </c>
      <c r="E373" s="31">
        <v>7350.0149936622902</v>
      </c>
      <c r="F373" s="18">
        <v>0</v>
      </c>
    </row>
    <row r="374" spans="1:6" x14ac:dyDescent="0.35">
      <c r="A374" s="4">
        <v>363</v>
      </c>
      <c r="B374" s="4">
        <v>0.9300496268714552</v>
      </c>
      <c r="C374" s="4">
        <v>1.4761607398307728</v>
      </c>
      <c r="D374" s="25">
        <v>3.4910176030652926E-2</v>
      </c>
      <c r="E374" s="31">
        <v>7752.5418905242495</v>
      </c>
      <c r="F374" s="18">
        <v>0</v>
      </c>
    </row>
    <row r="375" spans="1:6" x14ac:dyDescent="0.35">
      <c r="A375" s="4">
        <v>364</v>
      </c>
      <c r="B375" s="4">
        <v>0.96453007729084606</v>
      </c>
      <c r="C375" s="4">
        <v>1.8058623368047571</v>
      </c>
      <c r="D375" s="25">
        <v>4.2295067656112691E-2</v>
      </c>
      <c r="E375" s="31">
        <v>9392.5130448687196</v>
      </c>
      <c r="F375" s="18">
        <v>0</v>
      </c>
    </row>
    <row r="376" spans="1:6" x14ac:dyDescent="0.35">
      <c r="A376" s="4">
        <v>365</v>
      </c>
      <c r="B376" s="4">
        <v>0.23687764167960013</v>
      </c>
      <c r="C376" s="4">
        <v>-0.71638236123412569</v>
      </c>
      <c r="D376" s="25">
        <v>-1.4199968821910198E-2</v>
      </c>
      <c r="E376" s="31">
        <v>-3153.402980246678</v>
      </c>
      <c r="F376" s="18">
        <v>3153.402980246678</v>
      </c>
    </row>
    <row r="377" spans="1:6" x14ac:dyDescent="0.35">
      <c r="A377" s="4">
        <v>366</v>
      </c>
      <c r="B377" s="4">
        <v>0.48049746583109265</v>
      </c>
      <c r="C377" s="4">
        <v>-4.8905091031973991E-2</v>
      </c>
      <c r="D377" s="25">
        <v>7.5066335015528079E-4</v>
      </c>
      <c r="E377" s="31">
        <v>166.70065091193538</v>
      </c>
      <c r="F377" s="18">
        <v>0</v>
      </c>
    </row>
    <row r="378" spans="1:6" x14ac:dyDescent="0.35">
      <c r="A378" s="4">
        <v>367</v>
      </c>
      <c r="B378" s="4">
        <v>0.94549762181456498</v>
      </c>
      <c r="C378" s="4">
        <v>1.6026825574955317</v>
      </c>
      <c r="D378" s="25">
        <v>3.774410198153072E-2</v>
      </c>
      <c r="E378" s="31">
        <v>8381.8750004327467</v>
      </c>
      <c r="F378" s="18">
        <v>0</v>
      </c>
    </row>
    <row r="379" spans="1:6" x14ac:dyDescent="0.35">
      <c r="A379" s="4">
        <v>368</v>
      </c>
      <c r="B379" s="4">
        <v>0.60125540615064488</v>
      </c>
      <c r="C379" s="4">
        <v>0.25659791113584141</v>
      </c>
      <c r="D379" s="25">
        <v>7.5935375823960767E-3</v>
      </c>
      <c r="E379" s="31">
        <v>1686.3053956847889</v>
      </c>
      <c r="F379" s="18">
        <v>0</v>
      </c>
    </row>
    <row r="380" spans="1:6" x14ac:dyDescent="0.35">
      <c r="A380" s="4">
        <v>369</v>
      </c>
      <c r="B380" s="4">
        <v>0.56181618156241964</v>
      </c>
      <c r="C380" s="4">
        <v>0.15557550134262926</v>
      </c>
      <c r="D380" s="25">
        <v>5.3307655639623147E-3</v>
      </c>
      <c r="E380" s="31">
        <v>1183.8090792465428</v>
      </c>
      <c r="F380" s="18">
        <v>0</v>
      </c>
    </row>
    <row r="381" spans="1:6" x14ac:dyDescent="0.35">
      <c r="A381" s="4">
        <v>370</v>
      </c>
      <c r="B381" s="4">
        <v>0.13503229442319198</v>
      </c>
      <c r="C381" s="4">
        <v>-1.1029138273915524</v>
      </c>
      <c r="D381" s="25">
        <v>-2.2857776407925332E-2</v>
      </c>
      <c r="E381" s="31">
        <v>-5076.0520076175553</v>
      </c>
      <c r="F381" s="18">
        <v>5076.0520076175553</v>
      </c>
    </row>
    <row r="382" spans="1:6" x14ac:dyDescent="0.35">
      <c r="A382" s="4">
        <v>371</v>
      </c>
      <c r="B382" s="4">
        <v>0.64758568302423303</v>
      </c>
      <c r="C382" s="4">
        <v>0.37881044029121486</v>
      </c>
      <c r="D382" s="25">
        <v>1.0330941014375783E-2</v>
      </c>
      <c r="E382" s="31">
        <v>2294.2036417163663</v>
      </c>
      <c r="F382" s="18">
        <v>0</v>
      </c>
    </row>
    <row r="383" spans="1:6" x14ac:dyDescent="0.35">
      <c r="A383" s="4">
        <v>372</v>
      </c>
      <c r="B383" s="4">
        <v>0.31640873452864138</v>
      </c>
      <c r="C383" s="4">
        <v>-0.47776500817830841</v>
      </c>
      <c r="D383" s="25">
        <v>-8.85524708430112E-3</v>
      </c>
      <c r="E383" s="31">
        <v>-1966.494637887484</v>
      </c>
      <c r="F383" s="18">
        <v>1966.494637887484</v>
      </c>
    </row>
    <row r="384" spans="1:6" x14ac:dyDescent="0.35">
      <c r="A384" s="4">
        <v>373</v>
      </c>
      <c r="B384" s="4">
        <v>9.7072326407695808E-2</v>
      </c>
      <c r="C384" s="4">
        <v>-1.2984153337398225</v>
      </c>
      <c r="D384" s="25">
        <v>-2.7236758645945953E-2</v>
      </c>
      <c r="E384" s="31">
        <v>-6048.4974976749008</v>
      </c>
      <c r="F384" s="18">
        <v>6048.4974976749008</v>
      </c>
    </row>
    <row r="385" spans="1:6" x14ac:dyDescent="0.35">
      <c r="A385" s="4">
        <v>374</v>
      </c>
      <c r="B385" s="4">
        <v>0.8699989360268453</v>
      </c>
      <c r="C385" s="4">
        <v>1.1263860995198256</v>
      </c>
      <c r="D385" s="25">
        <v>2.7075674057541962E-2</v>
      </c>
      <c r="E385" s="31">
        <v>6012.7252627132875</v>
      </c>
      <c r="F385" s="18">
        <v>0</v>
      </c>
    </row>
    <row r="386" spans="1:6" x14ac:dyDescent="0.35">
      <c r="A386" s="4">
        <v>375</v>
      </c>
      <c r="B386" s="4">
        <v>0.21869451831129216</v>
      </c>
      <c r="C386" s="4">
        <v>-0.77660976828651818</v>
      </c>
      <c r="D386" s="25">
        <v>-1.5548985259945426E-2</v>
      </c>
      <c r="E386" s="31">
        <v>-3452.9805715395719</v>
      </c>
      <c r="F386" s="18">
        <v>3452.9805715395719</v>
      </c>
    </row>
    <row r="387" spans="1:6" x14ac:dyDescent="0.35">
      <c r="A387" s="4">
        <v>376</v>
      </c>
      <c r="B387" s="4">
        <v>0.21708738818682005</v>
      </c>
      <c r="C387" s="4">
        <v>-0.78206771967892719</v>
      </c>
      <c r="D387" s="25">
        <v>-1.5671236349718422E-2</v>
      </c>
      <c r="E387" s="31">
        <v>-3480.1290079666819</v>
      </c>
      <c r="F387" s="18">
        <v>3480.1290079666819</v>
      </c>
    </row>
    <row r="388" spans="1:6" x14ac:dyDescent="0.35">
      <c r="A388" s="4">
        <v>377</v>
      </c>
      <c r="B388" s="4">
        <v>0.90046932650603428</v>
      </c>
      <c r="C388" s="4">
        <v>1.2842304123542856</v>
      </c>
      <c r="D388" s="25">
        <v>3.0611183605194027E-2</v>
      </c>
      <c r="E388" s="31">
        <v>6797.8598277310748</v>
      </c>
      <c r="F388" s="18">
        <v>0</v>
      </c>
    </row>
    <row r="389" spans="1:6" x14ac:dyDescent="0.35">
      <c r="A389" s="4">
        <v>378</v>
      </c>
      <c r="B389" s="4">
        <v>0.67528460181393712</v>
      </c>
      <c r="C389" s="4">
        <v>0.45455308040587117</v>
      </c>
      <c r="D389" s="25">
        <v>1.2027478713333532E-2</v>
      </c>
      <c r="E389" s="31">
        <v>2670.9556686461365</v>
      </c>
      <c r="F389" s="18">
        <v>0</v>
      </c>
    </row>
    <row r="390" spans="1:6" x14ac:dyDescent="0.35">
      <c r="A390" s="4">
        <v>379</v>
      </c>
      <c r="B390" s="4">
        <v>0.49297242382715678</v>
      </c>
      <c r="C390" s="4">
        <v>-1.7616432271297916E-2</v>
      </c>
      <c r="D390" s="25">
        <v>1.4514890548964611E-3</v>
      </c>
      <c r="E390" s="31">
        <v>322.33380008859859</v>
      </c>
      <c r="F390" s="18">
        <v>0</v>
      </c>
    </row>
    <row r="391" spans="1:6" x14ac:dyDescent="0.35">
      <c r="A391" s="4">
        <v>380</v>
      </c>
      <c r="B391" s="4">
        <v>0.57903552720563467</v>
      </c>
      <c r="C391" s="4">
        <v>0.19942673933572896</v>
      </c>
      <c r="D391" s="25">
        <v>6.3129768822982645E-3</v>
      </c>
      <c r="E391" s="31">
        <v>1401.9298467860838</v>
      </c>
      <c r="F391" s="18">
        <v>0</v>
      </c>
    </row>
    <row r="392" spans="1:6" x14ac:dyDescent="0.35">
      <c r="A392" s="4">
        <v>381</v>
      </c>
      <c r="B392" s="4">
        <v>0.14832629296965416</v>
      </c>
      <c r="C392" s="4">
        <v>-1.0436386888929736</v>
      </c>
      <c r="D392" s="25">
        <v>-2.1530089560443479E-2</v>
      </c>
      <c r="E392" s="31">
        <v>-4781.2111023879906</v>
      </c>
      <c r="F392" s="18">
        <v>4781.2111023879906</v>
      </c>
    </row>
    <row r="393" spans="1:6" x14ac:dyDescent="0.35">
      <c r="A393" s="4">
        <v>382</v>
      </c>
      <c r="B393" s="4">
        <v>0.77372743734795757</v>
      </c>
      <c r="C393" s="4">
        <v>0.75117868657930853</v>
      </c>
      <c r="D393" s="25">
        <v>1.8671510695683909E-2</v>
      </c>
      <c r="E393" s="31">
        <v>4146.4032922825045</v>
      </c>
      <c r="F393" s="18">
        <v>0</v>
      </c>
    </row>
    <row r="394" spans="1:6" x14ac:dyDescent="0.35">
      <c r="A394" s="4">
        <v>383</v>
      </c>
      <c r="B394" s="4">
        <v>0.86069374550409006</v>
      </c>
      <c r="C394" s="4">
        <v>1.0834414880610475</v>
      </c>
      <c r="D394" s="25">
        <v>2.6113770007239231E-2</v>
      </c>
      <c r="E394" s="31">
        <v>5799.1141529300239</v>
      </c>
      <c r="F394" s="18">
        <v>0</v>
      </c>
    </row>
    <row r="395" spans="1:6" x14ac:dyDescent="0.35">
      <c r="A395" s="4">
        <v>384</v>
      </c>
      <c r="B395" s="4">
        <v>0.92583278728987917</v>
      </c>
      <c r="C395" s="4">
        <v>1.4454396770633533</v>
      </c>
      <c r="D395" s="25">
        <v>3.4222063745973148E-2</v>
      </c>
      <c r="E395" s="31">
        <v>7599.7320247796524</v>
      </c>
      <c r="F395" s="18">
        <v>0</v>
      </c>
    </row>
    <row r="396" spans="1:6" x14ac:dyDescent="0.35">
      <c r="A396" s="4">
        <v>385</v>
      </c>
      <c r="B396" s="4">
        <v>0.12676826425290399</v>
      </c>
      <c r="C396" s="4">
        <v>-1.1418015245785889</v>
      </c>
      <c r="D396" s="25">
        <v>-2.3728810797584723E-2</v>
      </c>
      <c r="E396" s="31">
        <v>-5269.4835900877324</v>
      </c>
      <c r="F396" s="18">
        <v>5269.4835900877324</v>
      </c>
    </row>
    <row r="397" spans="1:6" x14ac:dyDescent="0.35">
      <c r="A397" s="4">
        <v>386</v>
      </c>
      <c r="B397" s="4">
        <v>0.82508202193109381</v>
      </c>
      <c r="C397" s="4">
        <v>0.9349075300162909</v>
      </c>
      <c r="D397" s="25">
        <v>2.2786800429510225E-2</v>
      </c>
      <c r="E397" s="31">
        <v>5060.2902925978169</v>
      </c>
      <c r="F397" s="18">
        <v>0</v>
      </c>
    </row>
    <row r="398" spans="1:6" x14ac:dyDescent="0.35">
      <c r="A398" s="4">
        <v>387</v>
      </c>
      <c r="B398" s="4">
        <v>0.51054302267791074</v>
      </c>
      <c r="C398" s="4">
        <v>2.6430515692504611E-2</v>
      </c>
      <c r="D398" s="25">
        <v>2.4380840248037932E-3</v>
      </c>
      <c r="E398" s="31">
        <v>541.42805004228615</v>
      </c>
      <c r="F398" s="18">
        <v>0</v>
      </c>
    </row>
    <row r="399" spans="1:6" x14ac:dyDescent="0.35">
      <c r="A399" s="4">
        <v>388</v>
      </c>
      <c r="B399" s="4">
        <v>0.43089994532114029</v>
      </c>
      <c r="C399" s="4">
        <v>-0.17408343593648856</v>
      </c>
      <c r="D399" s="25">
        <v>-2.0531705392122851E-3</v>
      </c>
      <c r="E399" s="31">
        <v>-455.94988119387602</v>
      </c>
      <c r="F399" s="18">
        <v>455.94988119387602</v>
      </c>
    </row>
    <row r="400" spans="1:6" x14ac:dyDescent="0.35">
      <c r="A400" s="4">
        <v>389</v>
      </c>
      <c r="B400" s="4">
        <v>0.96801400212435684</v>
      </c>
      <c r="C400" s="4">
        <v>1.8523749785058528</v>
      </c>
      <c r="D400" s="25">
        <v>4.3336890993727693E-2</v>
      </c>
      <c r="E400" s="31">
        <v>9623.8719202950215</v>
      </c>
      <c r="F400" s="18">
        <v>0</v>
      </c>
    </row>
    <row r="401" spans="1:6" x14ac:dyDescent="0.35">
      <c r="A401" s="4">
        <v>390</v>
      </c>
      <c r="B401" s="4">
        <v>0.87285309660130872</v>
      </c>
      <c r="C401" s="4">
        <v>1.1399819843638352</v>
      </c>
      <c r="D401" s="25">
        <v>2.7380204387533552E-2</v>
      </c>
      <c r="E401" s="31">
        <v>6080.3526541684896</v>
      </c>
      <c r="F401" s="18">
        <v>0</v>
      </c>
    </row>
    <row r="402" spans="1:6" x14ac:dyDescent="0.35">
      <c r="A402" s="4">
        <v>391</v>
      </c>
      <c r="B402" s="4">
        <v>0.79014329331260436</v>
      </c>
      <c r="C402" s="4">
        <v>0.80691854547585773</v>
      </c>
      <c r="D402" s="25">
        <v>1.9920011828063668E-2</v>
      </c>
      <c r="E402" s="31">
        <v>4423.6593370713463</v>
      </c>
      <c r="F402" s="18">
        <v>0</v>
      </c>
    </row>
    <row r="403" spans="1:6" x14ac:dyDescent="0.35">
      <c r="A403" s="4">
        <v>392</v>
      </c>
      <c r="B403" s="4">
        <v>0.4133588684114613</v>
      </c>
      <c r="C403" s="4">
        <v>-0.21891310618487825</v>
      </c>
      <c r="D403" s="25">
        <v>-3.0572974813562106E-3</v>
      </c>
      <c r="E403" s="31">
        <v>-678.93747585795279</v>
      </c>
      <c r="F403" s="18">
        <v>678.93747585795279</v>
      </c>
    </row>
    <row r="404" spans="1:6" x14ac:dyDescent="0.35">
      <c r="A404" s="4">
        <v>393</v>
      </c>
      <c r="B404" s="4">
        <v>0.45571160951148304</v>
      </c>
      <c r="C404" s="4">
        <v>-0.11124354873311881</v>
      </c>
      <c r="D404" s="25">
        <v>-6.4563790663720011E-4</v>
      </c>
      <c r="E404" s="31">
        <v>-143.37753304137846</v>
      </c>
      <c r="F404" s="18">
        <v>143.37753304137846</v>
      </c>
    </row>
    <row r="405" spans="1:6" x14ac:dyDescent="0.35">
      <c r="A405" s="4">
        <v>394</v>
      </c>
      <c r="B405" s="4">
        <v>9.6310895330857016E-2</v>
      </c>
      <c r="C405" s="4">
        <v>-1.3028622593458408</v>
      </c>
      <c r="D405" s="25">
        <v>-2.7336364058744476E-2</v>
      </c>
      <c r="E405" s="31">
        <v>-6070.6169832531314</v>
      </c>
      <c r="F405" s="18">
        <v>6070.6169832531314</v>
      </c>
    </row>
    <row r="406" spans="1:6" x14ac:dyDescent="0.35">
      <c r="A406" s="4">
        <v>395</v>
      </c>
      <c r="B406" s="4">
        <v>0.81390442503099503</v>
      </c>
      <c r="C406" s="4">
        <v>0.89237652388016253</v>
      </c>
      <c r="D406" s="25">
        <v>2.1834160606349601E-2</v>
      </c>
      <c r="E406" s="31">
        <v>4848.7365001119351</v>
      </c>
      <c r="F406" s="18">
        <v>0</v>
      </c>
    </row>
    <row r="407" spans="1:6" x14ac:dyDescent="0.35">
      <c r="A407" s="4">
        <v>396</v>
      </c>
      <c r="B407" s="4">
        <v>0.93786444572337768</v>
      </c>
      <c r="C407" s="4">
        <v>1.5370906653002741</v>
      </c>
      <c r="D407" s="25">
        <v>3.6274927977472018E-2</v>
      </c>
      <c r="E407" s="31">
        <v>8055.6138838765455</v>
      </c>
      <c r="F407" s="18">
        <v>0</v>
      </c>
    </row>
    <row r="408" spans="1:6" x14ac:dyDescent="0.35">
      <c r="A408" s="4">
        <v>397</v>
      </c>
      <c r="B408" s="4">
        <v>4.8637375243482328E-2</v>
      </c>
      <c r="C408" s="4">
        <v>-1.6582116681423507</v>
      </c>
      <c r="D408" s="25">
        <v>-3.5295733674234976E-2</v>
      </c>
      <c r="E408" s="31">
        <v>-7838.1631082590766</v>
      </c>
      <c r="F408" s="18">
        <v>7838.1631082590766</v>
      </c>
    </row>
    <row r="409" spans="1:6" x14ac:dyDescent="0.35">
      <c r="A409" s="4">
        <v>398</v>
      </c>
      <c r="B409" s="4">
        <v>0.81500967557774739</v>
      </c>
      <c r="C409" s="4">
        <v>0.89650961228365977</v>
      </c>
      <c r="D409" s="25">
        <v>2.1926736469549558E-2</v>
      </c>
      <c r="E409" s="31">
        <v>4869.2949257377159</v>
      </c>
      <c r="F409" s="18">
        <v>0</v>
      </c>
    </row>
    <row r="410" spans="1:6" x14ac:dyDescent="0.35">
      <c r="A410" s="4">
        <v>399</v>
      </c>
      <c r="B410" s="4">
        <v>0.1602871610137987</v>
      </c>
      <c r="C410" s="4">
        <v>-0.99327835650906582</v>
      </c>
      <c r="D410" s="25">
        <v>-2.0402082901420118E-2</v>
      </c>
      <c r="E410" s="31">
        <v>-4530.7134002512148</v>
      </c>
      <c r="F410" s="18">
        <v>4530.7134002512148</v>
      </c>
    </row>
    <row r="411" spans="1:6" x14ac:dyDescent="0.35">
      <c r="A411" s="4">
        <v>400</v>
      </c>
      <c r="B411" s="4">
        <v>0.15886581300816416</v>
      </c>
      <c r="C411" s="4">
        <v>-0.99913019418282933</v>
      </c>
      <c r="D411" s="25">
        <v>-2.0533156537177896E-2</v>
      </c>
      <c r="E411" s="31">
        <v>-4559.8210693464171</v>
      </c>
      <c r="F411" s="18">
        <v>4559.8210693464171</v>
      </c>
    </row>
    <row r="412" spans="1:6" x14ac:dyDescent="0.35">
      <c r="A412" s="4">
        <v>401</v>
      </c>
      <c r="B412" s="4">
        <v>0.23940259305880662</v>
      </c>
      <c r="C412" s="4">
        <v>-0.70822557557257637</v>
      </c>
      <c r="D412" s="25">
        <v>-1.4017267316441305E-2</v>
      </c>
      <c r="E412" s="31">
        <v>-3112.830252301515</v>
      </c>
      <c r="F412" s="18">
        <v>3112.830252301515</v>
      </c>
    </row>
    <row r="413" spans="1:6" x14ac:dyDescent="0.35">
      <c r="A413" s="4">
        <v>402</v>
      </c>
      <c r="B413" s="4">
        <v>0.81190444503592407</v>
      </c>
      <c r="C413" s="4">
        <v>0.88493607481304093</v>
      </c>
      <c r="D413" s="25">
        <v>2.1667504119060026E-2</v>
      </c>
      <c r="E413" s="31">
        <v>4811.7269073242733</v>
      </c>
      <c r="F413" s="18">
        <v>0</v>
      </c>
    </row>
    <row r="414" spans="1:6" x14ac:dyDescent="0.35">
      <c r="A414" s="4">
        <v>403</v>
      </c>
      <c r="B414" s="4">
        <v>0.25936298311954664</v>
      </c>
      <c r="C414" s="4">
        <v>-0.64531053611909239</v>
      </c>
      <c r="D414" s="25">
        <v>-1.2608051370143761E-2</v>
      </c>
      <c r="E414" s="31">
        <v>-2799.8840887853594</v>
      </c>
      <c r="F414" s="18">
        <v>2799.8840887853594</v>
      </c>
    </row>
    <row r="415" spans="1:6" x14ac:dyDescent="0.35">
      <c r="A415" s="4">
        <v>404</v>
      </c>
      <c r="B415" s="4">
        <v>0.9430407154538053</v>
      </c>
      <c r="C415" s="4">
        <v>1.5808227594825357</v>
      </c>
      <c r="D415" s="25">
        <v>3.7254470627718521E-2</v>
      </c>
      <c r="E415" s="31">
        <v>8273.1420173045553</v>
      </c>
      <c r="F415" s="18">
        <v>0</v>
      </c>
    </row>
    <row r="416" spans="1:6" x14ac:dyDescent="0.35">
      <c r="A416" s="4">
        <v>405</v>
      </c>
      <c r="B416" s="4">
        <v>0.6217799404251777</v>
      </c>
      <c r="C416" s="4">
        <v>0.31015890558558662</v>
      </c>
      <c r="D416" s="25">
        <v>8.7932349541817254E-3</v>
      </c>
      <c r="E416" s="31">
        <v>1952.7235346982843</v>
      </c>
      <c r="F416" s="18">
        <v>0</v>
      </c>
    </row>
    <row r="417" spans="1:6" x14ac:dyDescent="0.35">
      <c r="A417" s="4">
        <v>406</v>
      </c>
      <c r="B417" s="4">
        <v>0.39054212935387256</v>
      </c>
      <c r="C417" s="4">
        <v>-0.27790633768020118</v>
      </c>
      <c r="D417" s="25">
        <v>-4.3786699746262269E-3</v>
      </c>
      <c r="E417" s="31">
        <v>-972.37614537561774</v>
      </c>
      <c r="F417" s="18">
        <v>972.37614537561774</v>
      </c>
    </row>
    <row r="418" spans="1:6" x14ac:dyDescent="0.35">
      <c r="A418" s="4">
        <v>407</v>
      </c>
      <c r="B418" s="4">
        <v>0.37473699252916093</v>
      </c>
      <c r="C418" s="4">
        <v>-0.31933303448030731</v>
      </c>
      <c r="D418" s="25">
        <v>-5.3065746893058612E-3</v>
      </c>
      <c r="E418" s="31">
        <v>-1178.4369846178047</v>
      </c>
      <c r="F418" s="18">
        <v>1178.4369846178047</v>
      </c>
    </row>
    <row r="419" spans="1:6" x14ac:dyDescent="0.35">
      <c r="A419" s="4">
        <v>408</v>
      </c>
      <c r="B419" s="4">
        <v>0.35289115400022786</v>
      </c>
      <c r="C419" s="4">
        <v>-0.37752658975886244</v>
      </c>
      <c r="D419" s="25">
        <v>-6.6100354640689337E-3</v>
      </c>
      <c r="E419" s="31">
        <v>-1467.8979787455078</v>
      </c>
      <c r="F419" s="18">
        <v>1467.8979787455078</v>
      </c>
    </row>
    <row r="420" spans="1:6" x14ac:dyDescent="0.35">
      <c r="A420" s="4">
        <v>409</v>
      </c>
      <c r="B420" s="4">
        <v>0.11527604739905384</v>
      </c>
      <c r="C420" s="4">
        <v>-1.1989378962989354</v>
      </c>
      <c r="D420" s="25">
        <v>-2.5008592020664567E-2</v>
      </c>
      <c r="E420" s="31">
        <v>-5553.6860396520433</v>
      </c>
      <c r="F420" s="18">
        <v>5553.6860396520433</v>
      </c>
    </row>
    <row r="421" spans="1:6" x14ac:dyDescent="0.35">
      <c r="A421" s="4">
        <v>410</v>
      </c>
      <c r="B421" s="4">
        <v>1.6775021535720747E-2</v>
      </c>
      <c r="C421" s="4">
        <v>-2.1254384707842364</v>
      </c>
      <c r="D421" s="25">
        <v>-4.5761012986463082E-2</v>
      </c>
      <c r="E421" s="31">
        <v>-10162.199406238402</v>
      </c>
      <c r="F421" s="18">
        <v>10162.199406238402</v>
      </c>
    </row>
    <row r="422" spans="1:6" x14ac:dyDescent="0.35">
      <c r="A422" s="4">
        <v>411</v>
      </c>
      <c r="B422" s="4">
        <v>0.91791582294565388</v>
      </c>
      <c r="C422" s="4">
        <v>1.3911882343397679</v>
      </c>
      <c r="D422" s="25">
        <v>3.3006901221085135E-2</v>
      </c>
      <c r="E422" s="31">
        <v>7329.879521895743</v>
      </c>
      <c r="F422" s="18">
        <v>0</v>
      </c>
    </row>
    <row r="423" spans="1:6" x14ac:dyDescent="0.35">
      <c r="A423" s="4">
        <v>412</v>
      </c>
      <c r="B423" s="4">
        <v>0.34143952363053698</v>
      </c>
      <c r="C423" s="4">
        <v>-0.40853757898832599</v>
      </c>
      <c r="D423" s="25">
        <v>-7.3046417285207227E-3</v>
      </c>
      <c r="E423" s="31">
        <v>-1622.1499698513328</v>
      </c>
      <c r="F423" s="18">
        <v>1622.1499698513328</v>
      </c>
    </row>
    <row r="424" spans="1:6" x14ac:dyDescent="0.35">
      <c r="A424" s="4">
        <v>413</v>
      </c>
      <c r="B424" s="4">
        <v>0.61077291557051938</v>
      </c>
      <c r="C424" s="4">
        <v>0.2813340858797177</v>
      </c>
      <c r="D424" s="25">
        <v>8.1475960746464956E-3</v>
      </c>
      <c r="E424" s="31">
        <v>1809.3457856043508</v>
      </c>
      <c r="F424" s="18">
        <v>0</v>
      </c>
    </row>
    <row r="425" spans="1:6" x14ac:dyDescent="0.35">
      <c r="A425" s="4">
        <v>414</v>
      </c>
      <c r="B425" s="4">
        <v>0.69309374541849489</v>
      </c>
      <c r="C425" s="4">
        <v>0.50463886225444321</v>
      </c>
      <c r="D425" s="25">
        <v>1.3149335793562689E-2</v>
      </c>
      <c r="E425" s="31">
        <v>2920.0877269325551</v>
      </c>
      <c r="F425" s="18">
        <v>0</v>
      </c>
    </row>
    <row r="426" spans="1:6" x14ac:dyDescent="0.35">
      <c r="A426" s="4">
        <v>415</v>
      </c>
      <c r="B426" s="4">
        <v>0.69475131025891512</v>
      </c>
      <c r="C426" s="4">
        <v>0.50936360877174758</v>
      </c>
      <c r="D426" s="25">
        <v>1.3255164037369512E-2</v>
      </c>
      <c r="E426" s="31">
        <v>2943.5891235623694</v>
      </c>
      <c r="F426" s="18">
        <v>0</v>
      </c>
    </row>
    <row r="427" spans="1:6" x14ac:dyDescent="0.35">
      <c r="A427" s="4">
        <v>416</v>
      </c>
      <c r="B427" s="4">
        <v>0.66353285055135525</v>
      </c>
      <c r="C427" s="4">
        <v>0.42212429048602496</v>
      </c>
      <c r="D427" s="25">
        <v>1.1301115537356065E-2</v>
      </c>
      <c r="E427" s="31">
        <v>2509.6513846300631</v>
      </c>
      <c r="F427" s="18">
        <v>0</v>
      </c>
    </row>
    <row r="428" spans="1:6" x14ac:dyDescent="0.35">
      <c r="A428" s="4">
        <v>417</v>
      </c>
      <c r="B428" s="4">
        <v>0.84716877293805393</v>
      </c>
      <c r="C428" s="4">
        <v>1.0243659592064698</v>
      </c>
      <c r="D428" s="25">
        <v>2.479055415899388E-2</v>
      </c>
      <c r="E428" s="31">
        <v>5505.2661275084292</v>
      </c>
      <c r="F428" s="18">
        <v>0</v>
      </c>
    </row>
    <row r="429" spans="1:6" x14ac:dyDescent="0.35">
      <c r="A429" s="4">
        <v>418</v>
      </c>
      <c r="B429" s="4">
        <v>0.71424152206750191</v>
      </c>
      <c r="C429" s="4">
        <v>0.5658188134766291</v>
      </c>
      <c r="D429" s="25">
        <v>1.4519687995594664E-2</v>
      </c>
      <c r="E429" s="31">
        <v>3224.4033752322621</v>
      </c>
      <c r="F429" s="18">
        <v>0</v>
      </c>
    </row>
    <row r="430" spans="1:6" x14ac:dyDescent="0.35">
      <c r="A430" s="4">
        <v>419</v>
      </c>
      <c r="B430" s="4">
        <v>0.83013799001826216</v>
      </c>
      <c r="C430" s="4">
        <v>0.95471069478257131</v>
      </c>
      <c r="D430" s="25">
        <v>2.3230365844365174E-2</v>
      </c>
      <c r="E430" s="31">
        <v>5158.7933610679202</v>
      </c>
      <c r="F430" s="18">
        <v>0</v>
      </c>
    </row>
    <row r="431" spans="1:6" x14ac:dyDescent="0.35">
      <c r="A431" s="4">
        <v>420</v>
      </c>
      <c r="B431" s="4">
        <v>4.3856473292555598E-2</v>
      </c>
      <c r="C431" s="4">
        <v>-1.7075872997152537</v>
      </c>
      <c r="D431" s="25">
        <v>-3.6401684301866577E-2</v>
      </c>
      <c r="E431" s="31">
        <v>-8083.762802801929</v>
      </c>
      <c r="F431" s="18">
        <v>8083.762802801929</v>
      </c>
    </row>
    <row r="432" spans="1:6" x14ac:dyDescent="0.35">
      <c r="A432" s="4">
        <v>421</v>
      </c>
      <c r="B432" s="4">
        <v>0.62767342736429554</v>
      </c>
      <c r="C432" s="4">
        <v>0.32569761977305162</v>
      </c>
      <c r="D432" s="25">
        <v>9.1412821621013104E-3</v>
      </c>
      <c r="E432" s="31">
        <v>2030.0147679738595</v>
      </c>
      <c r="F432" s="18">
        <v>0</v>
      </c>
    </row>
    <row r="433" spans="1:6" x14ac:dyDescent="0.35">
      <c r="A433" s="4">
        <v>422</v>
      </c>
      <c r="B433" s="4">
        <v>0.43064329099331566</v>
      </c>
      <c r="C433" s="4">
        <v>-0.17473663252090077</v>
      </c>
      <c r="D433" s="25">
        <v>-2.067801302394136E-3</v>
      </c>
      <c r="E433" s="31">
        <v>-459.19895116012447</v>
      </c>
      <c r="F433" s="18">
        <v>459.19895116012447</v>
      </c>
    </row>
    <row r="434" spans="1:6" x14ac:dyDescent="0.35">
      <c r="A434" s="4">
        <v>423</v>
      </c>
      <c r="B434" s="4">
        <v>0.59985288324025776</v>
      </c>
      <c r="C434" s="4">
        <v>0.25296632790500184</v>
      </c>
      <c r="D434" s="25">
        <v>7.5121947898990678E-3</v>
      </c>
      <c r="E434" s="31">
        <v>1668.2415106510507</v>
      </c>
      <c r="F434" s="18">
        <v>0</v>
      </c>
    </row>
    <row r="435" spans="1:6" x14ac:dyDescent="0.35">
      <c r="A435" s="4">
        <v>424</v>
      </c>
      <c r="B435" s="4">
        <v>0.78945525772925362</v>
      </c>
      <c r="C435" s="4">
        <v>0.8045325397605283</v>
      </c>
      <c r="D435" s="25">
        <v>1.9866568369532815E-2</v>
      </c>
      <c r="E435" s="31">
        <v>4411.7910883787263</v>
      </c>
      <c r="F435" s="18">
        <v>0</v>
      </c>
    </row>
    <row r="436" spans="1:6" x14ac:dyDescent="0.35">
      <c r="A436" s="4">
        <v>425</v>
      </c>
      <c r="B436" s="4">
        <v>0.43511063391665994</v>
      </c>
      <c r="C436" s="4">
        <v>-0.16337743575215219</v>
      </c>
      <c r="D436" s="25">
        <v>-1.8133699078865136E-3</v>
      </c>
      <c r="E436" s="31">
        <v>-402.69708641865492</v>
      </c>
      <c r="F436" s="18">
        <v>402.69708641865492</v>
      </c>
    </row>
    <row r="437" spans="1:6" x14ac:dyDescent="0.35">
      <c r="A437" s="4">
        <v>426</v>
      </c>
      <c r="B437" s="4">
        <v>0.85286238782412216</v>
      </c>
      <c r="C437" s="4">
        <v>1.048789036802469</v>
      </c>
      <c r="D437" s="25">
        <v>2.533759967791771E-2</v>
      </c>
      <c r="E437" s="31">
        <v>5626.7491385868252</v>
      </c>
      <c r="F437" s="18">
        <v>0</v>
      </c>
    </row>
    <row r="438" spans="1:6" x14ac:dyDescent="0.35">
      <c r="A438" s="4">
        <v>427</v>
      </c>
      <c r="B438" s="4">
        <v>6.317853669680551E-2</v>
      </c>
      <c r="C438" s="4">
        <v>-1.5286264567942904</v>
      </c>
      <c r="D438" s="25">
        <v>-3.2393191645773901E-2</v>
      </c>
      <c r="E438" s="31">
        <v>-7193.5923491516533</v>
      </c>
      <c r="F438" s="18">
        <v>7193.5923491516533</v>
      </c>
    </row>
    <row r="439" spans="1:6" x14ac:dyDescent="0.35">
      <c r="A439" s="4">
        <v>428</v>
      </c>
      <c r="B439" s="4">
        <v>0.13502657920623451</v>
      </c>
      <c r="C439" s="4">
        <v>-1.1029401464876167</v>
      </c>
      <c r="D439" s="25">
        <v>-2.2858365921818804E-2</v>
      </c>
      <c r="E439" s="31">
        <v>-5076.182921628134</v>
      </c>
      <c r="F439" s="18">
        <v>5076.182921628134</v>
      </c>
    </row>
    <row r="440" spans="1:6" x14ac:dyDescent="0.35">
      <c r="A440" s="4">
        <v>429</v>
      </c>
      <c r="B440" s="4">
        <v>0.68914546596645476</v>
      </c>
      <c r="C440" s="4">
        <v>0.49342960530541446</v>
      </c>
      <c r="D440" s="25">
        <v>1.2898262858125738E-2</v>
      </c>
      <c r="E440" s="31">
        <v>2864.3316789583837</v>
      </c>
      <c r="F440" s="18">
        <v>0</v>
      </c>
    </row>
    <row r="441" spans="1:6" x14ac:dyDescent="0.35">
      <c r="A441" s="4">
        <v>430</v>
      </c>
      <c r="B441" s="4">
        <v>0.81329260266826464</v>
      </c>
      <c r="C441" s="4">
        <v>0.8900951543296356</v>
      </c>
      <c r="D441" s="25">
        <v>2.1783060863300448E-2</v>
      </c>
      <c r="E441" s="31">
        <v>4837.3887229412976</v>
      </c>
      <c r="F441" s="18">
        <v>0</v>
      </c>
    </row>
    <row r="442" spans="1:6" x14ac:dyDescent="0.35">
      <c r="A442" s="4">
        <v>431</v>
      </c>
      <c r="B442" s="4">
        <v>9.6285355144595575E-2</v>
      </c>
      <c r="C442" s="4">
        <v>-1.3030118666922212</v>
      </c>
      <c r="D442" s="25">
        <v>-2.7339715070840057E-2</v>
      </c>
      <c r="E442" s="31">
        <v>-6071.3611462623303</v>
      </c>
      <c r="F442" s="18">
        <v>6071.3611462623303</v>
      </c>
    </row>
    <row r="443" spans="1:6" x14ac:dyDescent="0.35">
      <c r="A443" s="4">
        <v>432</v>
      </c>
      <c r="B443" s="4">
        <v>0.33593520397021215</v>
      </c>
      <c r="C443" s="4">
        <v>-0.42358237966705159</v>
      </c>
      <c r="D443" s="25">
        <v>-7.64162590924278E-3</v>
      </c>
      <c r="E443" s="31">
        <v>-1696.9844242865624</v>
      </c>
      <c r="F443" s="18">
        <v>1696.9844242865624</v>
      </c>
    </row>
    <row r="444" spans="1:6" x14ac:dyDescent="0.35">
      <c r="A444" s="4">
        <v>433</v>
      </c>
      <c r="B444" s="4">
        <v>0.70547297607787152</v>
      </c>
      <c r="C444" s="4">
        <v>0.54020734502323642</v>
      </c>
      <c r="D444" s="25">
        <v>1.3946024050278345E-2</v>
      </c>
      <c r="E444" s="31">
        <v>3097.0091803922483</v>
      </c>
      <c r="F444" s="18">
        <v>0</v>
      </c>
    </row>
    <row r="445" spans="1:6" x14ac:dyDescent="0.35">
      <c r="A445" s="4">
        <v>434</v>
      </c>
      <c r="B445" s="4">
        <v>0.4785276184584405</v>
      </c>
      <c r="C445" s="4">
        <v>-5.3849292260603435E-2</v>
      </c>
      <c r="D445" s="25">
        <v>6.3991960313371406E-4</v>
      </c>
      <c r="E445" s="31">
        <v>142.10766297785938</v>
      </c>
      <c r="F445" s="18">
        <v>0</v>
      </c>
    </row>
    <row r="446" spans="1:6" x14ac:dyDescent="0.35">
      <c r="A446" s="4">
        <v>435</v>
      </c>
      <c r="B446" s="4">
        <v>0.6496233450033716</v>
      </c>
      <c r="C446" s="4">
        <v>0.38430377553038275</v>
      </c>
      <c r="D446" s="25">
        <v>1.0453984656796403E-2</v>
      </c>
      <c r="E446" s="31">
        <v>2321.5280811975927</v>
      </c>
      <c r="F446" s="18">
        <v>0</v>
      </c>
    </row>
    <row r="447" spans="1:6" x14ac:dyDescent="0.35">
      <c r="A447" s="4">
        <v>436</v>
      </c>
      <c r="B447" s="4">
        <v>0.51578027680619742</v>
      </c>
      <c r="C447" s="4">
        <v>3.9565608514124578E-2</v>
      </c>
      <c r="D447" s="25">
        <v>2.7322932062827415E-3</v>
      </c>
      <c r="E447" s="31">
        <v>606.76341248759945</v>
      </c>
      <c r="F447" s="18">
        <v>0</v>
      </c>
    </row>
    <row r="448" spans="1:6" x14ac:dyDescent="0.35">
      <c r="A448" s="4">
        <v>437</v>
      </c>
      <c r="B448" s="4">
        <v>6.871657484458038E-2</v>
      </c>
      <c r="C448" s="4">
        <v>-1.485417927048637</v>
      </c>
      <c r="D448" s="25">
        <v>-3.1425376165364553E-2</v>
      </c>
      <c r="E448" s="31">
        <v>-6978.6684814638111</v>
      </c>
      <c r="F448" s="18">
        <v>6978.6684814638111</v>
      </c>
    </row>
    <row r="449" spans="1:6" x14ac:dyDescent="0.35">
      <c r="A449" s="4">
        <v>438</v>
      </c>
      <c r="B449" s="4">
        <v>0.60715962257039668</v>
      </c>
      <c r="C449" s="4">
        <v>0.27192361261833109</v>
      </c>
      <c r="D449" s="25">
        <v>7.9368135797557894E-3</v>
      </c>
      <c r="E449" s="31">
        <v>1762.5370808875775</v>
      </c>
      <c r="F449" s="18">
        <v>0</v>
      </c>
    </row>
    <row r="450" spans="1:6" x14ac:dyDescent="0.35">
      <c r="A450" s="4">
        <v>439</v>
      </c>
      <c r="B450" s="4">
        <v>0.62124092191546776</v>
      </c>
      <c r="C450" s="4">
        <v>0.30874152152981571</v>
      </c>
      <c r="D450" s="25">
        <v>8.7614873747353678E-3</v>
      </c>
      <c r="E450" s="31">
        <v>1945.6733141733428</v>
      </c>
      <c r="F450" s="18">
        <v>0</v>
      </c>
    </row>
    <row r="451" spans="1:6" x14ac:dyDescent="0.35">
      <c r="A451" s="4">
        <v>440</v>
      </c>
      <c r="B451" s="4">
        <v>0.11463036372208535</v>
      </c>
      <c r="C451" s="4">
        <v>-1.2022653751455947</v>
      </c>
      <c r="D451" s="25">
        <v>-2.5083123266172996E-2</v>
      </c>
      <c r="E451" s="31">
        <v>-5570.2372768170953</v>
      </c>
      <c r="F451" s="18">
        <v>5570.2372768170953</v>
      </c>
    </row>
    <row r="452" spans="1:6" x14ac:dyDescent="0.35">
      <c r="A452" s="4">
        <v>441</v>
      </c>
      <c r="B452" s="4">
        <v>0.83125853365657176</v>
      </c>
      <c r="C452" s="4">
        <v>0.959150500622448</v>
      </c>
      <c r="D452" s="25">
        <v>2.3329811783561395E-2</v>
      </c>
      <c r="E452" s="31">
        <v>5180.8774321646761</v>
      </c>
      <c r="F452" s="18">
        <v>0</v>
      </c>
    </row>
    <row r="453" spans="1:6" x14ac:dyDescent="0.35">
      <c r="A453" s="4">
        <v>442</v>
      </c>
      <c r="B453" s="4">
        <v>9.0239541753982966E-2</v>
      </c>
      <c r="C453" s="4">
        <v>-1.3392813939876409</v>
      </c>
      <c r="D453" s="25">
        <v>-2.8152105823088868E-2</v>
      </c>
      <c r="E453" s="31">
        <v>-6251.7696704918662</v>
      </c>
      <c r="F453" s="18">
        <v>6251.7696704918662</v>
      </c>
    </row>
    <row r="454" spans="1:6" x14ac:dyDescent="0.35">
      <c r="A454" s="4">
        <v>443</v>
      </c>
      <c r="B454" s="4">
        <v>0.31083779571084158</v>
      </c>
      <c r="C454" s="4">
        <v>-0.49347699417943836</v>
      </c>
      <c r="D454" s="25">
        <v>-9.2071753579401512E-3</v>
      </c>
      <c r="E454" s="31">
        <v>-2044.6477437741703</v>
      </c>
      <c r="F454" s="18">
        <v>2044.6477437741703</v>
      </c>
    </row>
    <row r="455" spans="1:6" x14ac:dyDescent="0.35">
      <c r="A455" s="4">
        <v>444</v>
      </c>
      <c r="B455" s="4">
        <v>0.21273175424746971</v>
      </c>
      <c r="C455" s="4">
        <v>-0.79697851643462281</v>
      </c>
      <c r="D455" s="25">
        <v>-1.6005219014954823E-2</v>
      </c>
      <c r="E455" s="31">
        <v>-3554.2969124963142</v>
      </c>
      <c r="F455" s="18">
        <v>3554.2969124963142</v>
      </c>
    </row>
    <row r="456" spans="1:6" x14ac:dyDescent="0.35">
      <c r="A456" s="4">
        <v>445</v>
      </c>
      <c r="B456" s="4">
        <v>0.93819215836295067</v>
      </c>
      <c r="C456" s="4">
        <v>1.5397730501292892</v>
      </c>
      <c r="D456" s="25">
        <v>3.6335009946870597E-2</v>
      </c>
      <c r="E456" s="31">
        <v>8068.9563541126936</v>
      </c>
      <c r="F456" s="18">
        <v>0</v>
      </c>
    </row>
    <row r="457" spans="1:6" x14ac:dyDescent="0.35">
      <c r="A457" s="4">
        <v>446</v>
      </c>
      <c r="B457" s="4">
        <v>0.50430049034530833</v>
      </c>
      <c r="C457" s="4">
        <v>1.0779939474930136E-2</v>
      </c>
      <c r="D457" s="25">
        <v>2.0875312513153913E-3</v>
      </c>
      <c r="E457" s="31">
        <v>463.5804030146104</v>
      </c>
      <c r="F457" s="18">
        <v>0</v>
      </c>
    </row>
    <row r="458" spans="1:6" x14ac:dyDescent="0.35">
      <c r="A458" s="4">
        <v>447</v>
      </c>
      <c r="B458" s="4">
        <v>4.8124834517486503E-2</v>
      </c>
      <c r="C458" s="4">
        <v>-1.6633136436552651</v>
      </c>
      <c r="D458" s="25">
        <v>-3.5410011362254773E-2</v>
      </c>
      <c r="E458" s="31">
        <v>-7863.5408824286433</v>
      </c>
      <c r="F458" s="18">
        <v>7863.5408824286433</v>
      </c>
    </row>
    <row r="459" spans="1:6" x14ac:dyDescent="0.35">
      <c r="A459" s="4">
        <v>448</v>
      </c>
      <c r="B459" s="4">
        <v>0.85050281118597792</v>
      </c>
      <c r="C459" s="4">
        <v>1.0385923231599758</v>
      </c>
      <c r="D459" s="25">
        <v>2.5109206409954253E-2</v>
      </c>
      <c r="E459" s="31">
        <v>5576.0295897697197</v>
      </c>
      <c r="F459" s="18">
        <v>0</v>
      </c>
    </row>
    <row r="460" spans="1:6" x14ac:dyDescent="0.35">
      <c r="A460" s="4">
        <v>449</v>
      </c>
      <c r="B460" s="4">
        <v>0.14632745266083691</v>
      </c>
      <c r="C460" s="4">
        <v>-1.0523153196573991</v>
      </c>
      <c r="D460" s="25">
        <v>-2.1724434927458694E-2</v>
      </c>
      <c r="E460" s="31">
        <v>-4824.3695957078708</v>
      </c>
      <c r="F460" s="18">
        <v>4824.3695957078708</v>
      </c>
    </row>
    <row r="461" spans="1:6" x14ac:dyDescent="0.35">
      <c r="A461" s="4">
        <v>450</v>
      </c>
      <c r="B461" s="4">
        <v>0.12104481113473997</v>
      </c>
      <c r="C461" s="4">
        <v>-1.1697797315135314</v>
      </c>
      <c r="D461" s="25">
        <v>-2.4355486640181691E-2</v>
      </c>
      <c r="E461" s="31">
        <v>-5408.6501963301853</v>
      </c>
      <c r="F461" s="18">
        <v>5408.6501963301853</v>
      </c>
    </row>
    <row r="462" spans="1:6" x14ac:dyDescent="0.35">
      <c r="A462" s="4">
        <v>451</v>
      </c>
      <c r="B462" s="4">
        <v>0.78445035885552694</v>
      </c>
      <c r="C462" s="4">
        <v>0.78731193918467279</v>
      </c>
      <c r="D462" s="25">
        <v>1.9480849070186934E-2</v>
      </c>
      <c r="E462" s="31">
        <v>4326.1339715673712</v>
      </c>
      <c r="F462" s="18">
        <v>0</v>
      </c>
    </row>
    <row r="463" spans="1:6" x14ac:dyDescent="0.35">
      <c r="A463" s="4">
        <v>452</v>
      </c>
      <c r="B463" s="4">
        <v>0.14378562284197438</v>
      </c>
      <c r="C463" s="4">
        <v>-1.0634647432214501</v>
      </c>
      <c r="D463" s="25">
        <v>-2.1974167672045193E-2</v>
      </c>
      <c r="E463" s="31">
        <v>-4879.8280259988687</v>
      </c>
      <c r="F463" s="18">
        <v>4879.8280259988687</v>
      </c>
    </row>
    <row r="464" spans="1:6" x14ac:dyDescent="0.35">
      <c r="A464" s="4">
        <v>453</v>
      </c>
      <c r="B464" s="4">
        <v>0.98884134946714342</v>
      </c>
      <c r="C464" s="4">
        <v>2.2849237174402495</v>
      </c>
      <c r="D464" s="25">
        <v>5.3025426290727977E-2</v>
      </c>
      <c r="E464" s="31">
        <v>11775.415804859407</v>
      </c>
      <c r="F464" s="18">
        <v>0</v>
      </c>
    </row>
    <row r="465" spans="1:6" x14ac:dyDescent="0.35">
      <c r="A465" s="4">
        <v>454</v>
      </c>
      <c r="B465" s="4">
        <v>0.76853843172986602</v>
      </c>
      <c r="C465" s="4">
        <v>0.73404200704745315</v>
      </c>
      <c r="D465" s="25">
        <v>1.8287671119762858E-2</v>
      </c>
      <c r="E465" s="31">
        <v>4061.1636077573917</v>
      </c>
      <c r="F465" s="18">
        <v>0</v>
      </c>
    </row>
    <row r="466" spans="1:6" x14ac:dyDescent="0.35">
      <c r="A466" s="4">
        <v>455</v>
      </c>
      <c r="B466" s="4">
        <v>0.33482783322623078</v>
      </c>
      <c r="C466" s="4">
        <v>-0.42662063364241326</v>
      </c>
      <c r="D466" s="25">
        <v>-7.7096788897093515E-3</v>
      </c>
      <c r="E466" s="31">
        <v>-1712.0970258781122</v>
      </c>
      <c r="F466" s="18">
        <v>1712.0970258781122</v>
      </c>
    </row>
    <row r="467" spans="1:6" x14ac:dyDescent="0.35">
      <c r="A467" s="4">
        <v>456</v>
      </c>
      <c r="B467" s="4">
        <v>0.25515806741165725</v>
      </c>
      <c r="C467" s="4">
        <v>-0.65834551909242456</v>
      </c>
      <c r="D467" s="25">
        <v>-1.2900018219808025E-2</v>
      </c>
      <c r="E467" s="31">
        <v>-2864.7214940931744</v>
      </c>
      <c r="F467" s="18">
        <v>2864.7214940931744</v>
      </c>
    </row>
    <row r="468" spans="1:6" x14ac:dyDescent="0.35">
      <c r="A468" s="4">
        <v>457</v>
      </c>
      <c r="B468" s="4">
        <v>0.71466946218667493</v>
      </c>
      <c r="C468" s="4">
        <v>0.56707816701242508</v>
      </c>
      <c r="D468" s="25">
        <v>1.4547895894692971E-2</v>
      </c>
      <c r="E468" s="31">
        <v>3230.6675349778698</v>
      </c>
      <c r="F468" s="18">
        <v>0</v>
      </c>
    </row>
    <row r="469" spans="1:6" x14ac:dyDescent="0.35">
      <c r="A469" s="4">
        <v>458</v>
      </c>
      <c r="B469" s="4">
        <v>0.9938386069769849</v>
      </c>
      <c r="C469" s="4">
        <v>2.5027634913290191</v>
      </c>
      <c r="D469" s="25">
        <v>5.7904756984446651E-2</v>
      </c>
      <c r="E469" s="31">
        <v>12858.974236863891</v>
      </c>
      <c r="F469" s="18">
        <v>0</v>
      </c>
    </row>
    <row r="470" spans="1:6" x14ac:dyDescent="0.35">
      <c r="A470" s="4">
        <v>459</v>
      </c>
      <c r="B470" s="4">
        <v>0.61504763907021354</v>
      </c>
      <c r="C470" s="4">
        <v>0.29249952649782751</v>
      </c>
      <c r="D470" s="25">
        <v>8.3976875806386665E-3</v>
      </c>
      <c r="E470" s="31">
        <v>1864.883886442519</v>
      </c>
      <c r="F470" s="18">
        <v>0</v>
      </c>
    </row>
    <row r="471" spans="1:6" x14ac:dyDescent="0.35">
      <c r="A471" s="4">
        <v>460</v>
      </c>
      <c r="B471" s="4">
        <v>0.3206159748558387</v>
      </c>
      <c r="C471" s="4">
        <v>-0.46597701967842109</v>
      </c>
      <c r="D471" s="25">
        <v>-8.5912113066378935E-3</v>
      </c>
      <c r="E471" s="31">
        <v>-1907.8599170217403</v>
      </c>
      <c r="F471" s="18">
        <v>1907.8599170217403</v>
      </c>
    </row>
    <row r="472" spans="1:6" x14ac:dyDescent="0.35">
      <c r="A472" s="4">
        <v>461</v>
      </c>
      <c r="B472" s="4">
        <v>0.72766293256003334</v>
      </c>
      <c r="C472" s="4">
        <v>0.6057600001311656</v>
      </c>
      <c r="D472" s="25">
        <v>1.5414319194057698E-2</v>
      </c>
      <c r="E472" s="31">
        <v>3423.0751274618901</v>
      </c>
      <c r="F472" s="18">
        <v>0</v>
      </c>
    </row>
    <row r="473" spans="1:6" x14ac:dyDescent="0.35">
      <c r="A473" s="4">
        <v>462</v>
      </c>
      <c r="B473" s="4">
        <v>7.9660707838761335E-2</v>
      </c>
      <c r="C473" s="4">
        <v>-1.4073574704177101</v>
      </c>
      <c r="D473" s="25">
        <v>-2.9676922358212433E-2</v>
      </c>
      <c r="E473" s="31">
        <v>-6590.3873862412765</v>
      </c>
      <c r="F473" s="18">
        <v>6590.3873862412765</v>
      </c>
    </row>
    <row r="474" spans="1:6" x14ac:dyDescent="0.35">
      <c r="A474" s="4">
        <v>463</v>
      </c>
      <c r="B474" s="4">
        <v>0.95001707903699817</v>
      </c>
      <c r="C474" s="4">
        <v>1.6450192473273799</v>
      </c>
      <c r="D474" s="25">
        <v>3.869238936945494E-2</v>
      </c>
      <c r="E474" s="31">
        <v>8592.4622427509512</v>
      </c>
      <c r="F474" s="18">
        <v>0</v>
      </c>
    </row>
    <row r="475" spans="1:6" x14ac:dyDescent="0.35">
      <c r="A475" s="4">
        <v>464</v>
      </c>
      <c r="B475" s="4">
        <v>0.78744584354235803</v>
      </c>
      <c r="C475" s="4">
        <v>0.79759024650097798</v>
      </c>
      <c r="D475" s="25">
        <v>1.971106993147707E-2</v>
      </c>
      <c r="E475" s="31">
        <v>4377.2593760814361</v>
      </c>
      <c r="F475" s="18">
        <v>0</v>
      </c>
    </row>
    <row r="476" spans="1:6" x14ac:dyDescent="0.35">
      <c r="A476" s="4">
        <v>465</v>
      </c>
      <c r="B476" s="4">
        <v>0.76630340383547746</v>
      </c>
      <c r="C476" s="4">
        <v>0.72672702884885798</v>
      </c>
      <c r="D476" s="25">
        <v>1.8123825018515467E-2</v>
      </c>
      <c r="E476" s="31">
        <v>4024.7781205457504</v>
      </c>
      <c r="F476" s="18">
        <v>0</v>
      </c>
    </row>
    <row r="477" spans="1:6" x14ac:dyDescent="0.35">
      <c r="A477" s="4">
        <v>466</v>
      </c>
      <c r="B477" s="4">
        <v>0.22442059277547577</v>
      </c>
      <c r="C477" s="4">
        <v>-0.75734835945966661</v>
      </c>
      <c r="D477" s="25">
        <v>-1.5117554481188242E-2</v>
      </c>
      <c r="E477" s="31">
        <v>-3357.1722552984916</v>
      </c>
      <c r="F477" s="18">
        <v>3357.1722552984916</v>
      </c>
    </row>
    <row r="478" spans="1:6" x14ac:dyDescent="0.35">
      <c r="A478" s="4">
        <v>467</v>
      </c>
      <c r="B478" s="4">
        <v>0.56208274462434382</v>
      </c>
      <c r="C478" s="4">
        <v>0.15625184677110587</v>
      </c>
      <c r="D478" s="25">
        <v>5.345914831471228E-3</v>
      </c>
      <c r="E478" s="31">
        <v>1187.1732940494269</v>
      </c>
      <c r="F478" s="18">
        <v>0</v>
      </c>
    </row>
    <row r="479" spans="1:6" x14ac:dyDescent="0.35">
      <c r="A479" s="4">
        <v>468</v>
      </c>
      <c r="B479" s="4">
        <v>0.13612465208231617</v>
      </c>
      <c r="C479" s="4">
        <v>-1.0978973754149683</v>
      </c>
      <c r="D479" s="25">
        <v>-2.2745414337097026E-2</v>
      </c>
      <c r="E479" s="31">
        <v>-5051.0996367031939</v>
      </c>
      <c r="F479" s="18">
        <v>5051.0996367031939</v>
      </c>
    </row>
    <row r="480" spans="1:6" x14ac:dyDescent="0.35">
      <c r="A480" s="4">
        <v>469</v>
      </c>
      <c r="B480" s="4">
        <v>0.14298489828038574</v>
      </c>
      <c r="C480" s="4">
        <v>-1.0670045162605375</v>
      </c>
      <c r="D480" s="25">
        <v>-2.2053454034356768E-2</v>
      </c>
      <c r="E480" s="31">
        <v>-4897.4352372781259</v>
      </c>
      <c r="F480" s="18">
        <v>4897.4352372781259</v>
      </c>
    </row>
    <row r="481" spans="1:6" x14ac:dyDescent="0.35">
      <c r="A481" s="4">
        <v>470</v>
      </c>
      <c r="B481" s="4">
        <v>0.81033693599408851</v>
      </c>
      <c r="C481" s="4">
        <v>0.87913860524752407</v>
      </c>
      <c r="D481" s="25">
        <v>2.1537648258984767E-2</v>
      </c>
      <c r="E481" s="31">
        <v>4782.8896710387971</v>
      </c>
      <c r="F481" s="18">
        <v>0</v>
      </c>
    </row>
    <row r="482" spans="1:6" x14ac:dyDescent="0.35">
      <c r="A482" s="4">
        <v>471</v>
      </c>
      <c r="B482" s="4">
        <v>0.7548714343527011</v>
      </c>
      <c r="C482" s="4">
        <v>0.68989991183899346</v>
      </c>
      <c r="D482" s="25">
        <v>1.7298944973977996E-2</v>
      </c>
      <c r="E482" s="31">
        <v>3841.5960851896643</v>
      </c>
      <c r="F482" s="18">
        <v>0</v>
      </c>
    </row>
    <row r="483" spans="1:6" x14ac:dyDescent="0.35">
      <c r="A483" s="4">
        <v>472</v>
      </c>
      <c r="B483" s="4">
        <v>0.24333647618888965</v>
      </c>
      <c r="C483" s="4">
        <v>-0.69561023873228167</v>
      </c>
      <c r="D483" s="25">
        <v>-1.373470000030059E-2</v>
      </c>
      <c r="E483" s="31">
        <v>-3050.0802119307523</v>
      </c>
      <c r="F483" s="18">
        <v>3050.0802119307523</v>
      </c>
    </row>
    <row r="484" spans="1:6" x14ac:dyDescent="0.35">
      <c r="A484" s="4">
        <v>473</v>
      </c>
      <c r="B484" s="4">
        <v>0.65101908358870053</v>
      </c>
      <c r="C484" s="4">
        <v>0.38807324228162338</v>
      </c>
      <c r="D484" s="25">
        <v>1.0538415862769246E-2</v>
      </c>
      <c r="E484" s="31">
        <v>2340.2778136709326</v>
      </c>
      <c r="F484" s="18">
        <v>0</v>
      </c>
    </row>
    <row r="485" spans="1:6" x14ac:dyDescent="0.35">
      <c r="A485" s="4">
        <v>474</v>
      </c>
      <c r="B485" s="4">
        <v>0.8902329767302366</v>
      </c>
      <c r="C485" s="4">
        <v>1.2277680662736254</v>
      </c>
      <c r="D485" s="25">
        <v>2.9346499689338505E-2</v>
      </c>
      <c r="E485" s="31">
        <v>6517.0100540910535</v>
      </c>
      <c r="F485" s="18">
        <v>0</v>
      </c>
    </row>
    <row r="486" spans="1:6" x14ac:dyDescent="0.35">
      <c r="A486" s="4">
        <v>475</v>
      </c>
      <c r="B486" s="4">
        <v>0.38467150040046705</v>
      </c>
      <c r="C486" s="4">
        <v>-0.29323438817729502</v>
      </c>
      <c r="D486" s="25">
        <v>-4.7219985868911674E-3</v>
      </c>
      <c r="E486" s="31">
        <v>-1048.6195148293389</v>
      </c>
      <c r="F486" s="18">
        <v>1048.6195148293389</v>
      </c>
    </row>
    <row r="487" spans="1:6" x14ac:dyDescent="0.35">
      <c r="A487" s="4">
        <v>476</v>
      </c>
      <c r="B487" s="4">
        <v>0.21860723518342051</v>
      </c>
      <c r="C487" s="4">
        <v>-0.77690559443942497</v>
      </c>
      <c r="D487" s="25">
        <v>-1.5555611385203066E-2</v>
      </c>
      <c r="E487" s="31">
        <v>-3454.4520425967962</v>
      </c>
      <c r="F487" s="18">
        <v>3454.4520425967962</v>
      </c>
    </row>
    <row r="488" spans="1:6" x14ac:dyDescent="0.35">
      <c r="A488" s="4">
        <v>477</v>
      </c>
      <c r="B488" s="4">
        <v>0.13184186816638954</v>
      </c>
      <c r="C488" s="4">
        <v>-1.1177266985944276</v>
      </c>
      <c r="D488" s="25">
        <v>-2.3189565666755521E-2</v>
      </c>
      <c r="E488" s="31">
        <v>-5149.7328199299454</v>
      </c>
      <c r="F488" s="18">
        <v>5149.7328199299454</v>
      </c>
    </row>
    <row r="489" spans="1:6" x14ac:dyDescent="0.35">
      <c r="A489" s="4">
        <v>478</v>
      </c>
      <c r="B489" s="4">
        <v>0.9125715156086176</v>
      </c>
      <c r="C489" s="4">
        <v>1.3567616115033376</v>
      </c>
      <c r="D489" s="25">
        <v>3.2235789157901297E-2</v>
      </c>
      <c r="E489" s="31">
        <v>7158.6378023789975</v>
      </c>
      <c r="F489" s="18">
        <v>0</v>
      </c>
    </row>
    <row r="490" spans="1:6" x14ac:dyDescent="0.35">
      <c r="A490" s="4">
        <v>479</v>
      </c>
      <c r="B490" s="4">
        <v>0.87914745350220225</v>
      </c>
      <c r="C490" s="4">
        <v>1.1707355449362444</v>
      </c>
      <c r="D490" s="25">
        <v>2.806904458123809E-2</v>
      </c>
      <c r="E490" s="31">
        <v>6233.3241674854735</v>
      </c>
      <c r="F490" s="18">
        <v>0</v>
      </c>
    </row>
    <row r="491" spans="1:6" x14ac:dyDescent="0.35">
      <c r="A491" s="4">
        <v>480</v>
      </c>
      <c r="B491" s="4">
        <v>0.22322260089442669</v>
      </c>
      <c r="C491" s="4">
        <v>-0.76135475886538073</v>
      </c>
      <c r="D491" s="25">
        <v>-1.5207292673817744E-2</v>
      </c>
      <c r="E491" s="31">
        <v>-3377.1005162425008</v>
      </c>
      <c r="F491" s="18">
        <v>3377.1005162425008</v>
      </c>
    </row>
    <row r="492" spans="1:6" x14ac:dyDescent="0.35">
      <c r="A492" s="4">
        <v>481</v>
      </c>
      <c r="B492" s="4">
        <v>0.39207922482397684</v>
      </c>
      <c r="C492" s="4">
        <v>-0.27390393220643777</v>
      </c>
      <c r="D492" s="25">
        <v>-4.2890212409344031E-3</v>
      </c>
      <c r="E492" s="31">
        <v>-952.46775067809278</v>
      </c>
      <c r="F492" s="18">
        <v>952.46775067809278</v>
      </c>
    </row>
    <row r="493" spans="1:6" x14ac:dyDescent="0.35">
      <c r="A493" s="4">
        <v>482</v>
      </c>
      <c r="B493" s="4">
        <v>3.2824068209106549E-2</v>
      </c>
      <c r="C493" s="4">
        <v>-1.8408186664751691</v>
      </c>
      <c r="D493" s="25">
        <v>-3.9385895520932933E-2</v>
      </c>
      <c r="E493" s="31">
        <v>-8746.4699305365593</v>
      </c>
      <c r="F493" s="18">
        <v>8746.4699305365593</v>
      </c>
    </row>
    <row r="494" spans="1:6" x14ac:dyDescent="0.35">
      <c r="A494" s="4">
        <v>483</v>
      </c>
      <c r="B494" s="4">
        <v>0.48579162617053906</v>
      </c>
      <c r="C494" s="4">
        <v>-3.5622644171219957E-2</v>
      </c>
      <c r="D494" s="25">
        <v>1.0481730725462731E-3</v>
      </c>
      <c r="E494" s="31">
        <v>232.76896817419211</v>
      </c>
      <c r="F494" s="18">
        <v>0</v>
      </c>
    </row>
    <row r="495" spans="1:6" x14ac:dyDescent="0.35">
      <c r="A495" s="4">
        <v>484</v>
      </c>
      <c r="B495" s="4">
        <v>0.23617807876824504</v>
      </c>
      <c r="C495" s="4">
        <v>-0.71865071436891659</v>
      </c>
      <c r="D495" s="25">
        <v>-1.4250777013991916E-2</v>
      </c>
      <c r="E495" s="31">
        <v>-3164.6860123674405</v>
      </c>
      <c r="F495" s="18">
        <v>3164.6860123674405</v>
      </c>
    </row>
    <row r="496" spans="1:6" x14ac:dyDescent="0.35">
      <c r="A496" s="4">
        <v>485</v>
      </c>
      <c r="B496" s="4">
        <v>0.51971383986499298</v>
      </c>
      <c r="C496" s="4">
        <v>4.9435396546478494E-2</v>
      </c>
      <c r="D496" s="25">
        <v>2.9533637611546511E-3</v>
      </c>
      <c r="E496" s="31">
        <v>655.8567982070258</v>
      </c>
      <c r="F496" s="18">
        <v>0</v>
      </c>
    </row>
    <row r="497" spans="1:6" x14ac:dyDescent="0.35">
      <c r="A497" s="4">
        <v>486</v>
      </c>
      <c r="B497" s="4">
        <v>0.5118354027828782</v>
      </c>
      <c r="C497" s="4">
        <v>2.9671308385755608E-2</v>
      </c>
      <c r="D497" s="25">
        <v>2.5106736119938394E-3</v>
      </c>
      <c r="E497" s="31">
        <v>557.5481009699173</v>
      </c>
      <c r="F497" s="18">
        <v>0</v>
      </c>
    </row>
    <row r="498" spans="1:6" x14ac:dyDescent="0.35">
      <c r="A498" s="4">
        <v>487</v>
      </c>
      <c r="B498" s="4">
        <v>0.82415525467271655</v>
      </c>
      <c r="C498" s="4">
        <v>0.93131723223711449</v>
      </c>
      <c r="D498" s="25">
        <v>2.2706382378018534E-2</v>
      </c>
      <c r="E498" s="31">
        <v>5042.4317658348391</v>
      </c>
      <c r="F498" s="18">
        <v>0</v>
      </c>
    </row>
    <row r="499" spans="1:6" x14ac:dyDescent="0.35">
      <c r="A499" s="4">
        <v>488</v>
      </c>
      <c r="B499" s="4">
        <v>0.50963803852686662</v>
      </c>
      <c r="C499" s="4">
        <v>2.4161330453794958E-2</v>
      </c>
      <c r="D499" s="25">
        <v>2.3872571946647629E-3</v>
      </c>
      <c r="E499" s="31">
        <v>530.14087894726185</v>
      </c>
      <c r="F499" s="18">
        <v>0</v>
      </c>
    </row>
    <row r="500" spans="1:6" x14ac:dyDescent="0.35">
      <c r="A500" s="4">
        <v>489</v>
      </c>
      <c r="B500" s="4">
        <v>0.6868925526317492</v>
      </c>
      <c r="C500" s="4">
        <v>0.48706129413875399</v>
      </c>
      <c r="D500" s="25">
        <v>1.2755620880547741E-2</v>
      </c>
      <c r="E500" s="31">
        <v>2832.655015238623</v>
      </c>
      <c r="F500" s="18">
        <v>0</v>
      </c>
    </row>
    <row r="501" spans="1:6" x14ac:dyDescent="0.35">
      <c r="A501" s="4">
        <v>490</v>
      </c>
      <c r="B501" s="4">
        <v>0.86875965416369794</v>
      </c>
      <c r="C501" s="4">
        <v>1.1205471037054671</v>
      </c>
      <c r="D501" s="25">
        <v>2.6944888062914361E-2</v>
      </c>
      <c r="E501" s="31">
        <v>5983.6814704060225</v>
      </c>
      <c r="F501" s="18">
        <v>0</v>
      </c>
    </row>
    <row r="502" spans="1:6" x14ac:dyDescent="0.35">
      <c r="A502" s="4">
        <v>491</v>
      </c>
      <c r="B502" s="4">
        <v>0.68911862895182374</v>
      </c>
      <c r="C502" s="4">
        <v>0.49335362772861996</v>
      </c>
      <c r="D502" s="25">
        <v>1.2896561058147387E-2</v>
      </c>
      <c r="E502" s="31">
        <v>2863.9537583311753</v>
      </c>
      <c r="F502" s="18">
        <v>0</v>
      </c>
    </row>
    <row r="503" spans="1:6" x14ac:dyDescent="0.35">
      <c r="A503" s="4">
        <v>492</v>
      </c>
      <c r="B503" s="4">
        <v>0.71731166163491566</v>
      </c>
      <c r="C503" s="4">
        <v>0.57487376107419252</v>
      </c>
      <c r="D503" s="25">
        <v>1.4722507172984027E-2</v>
      </c>
      <c r="E503" s="31">
        <v>3269.4436571125966</v>
      </c>
      <c r="F503" s="18">
        <v>0</v>
      </c>
    </row>
    <row r="504" spans="1:6" x14ac:dyDescent="0.35">
      <c r="A504" s="4">
        <v>493</v>
      </c>
      <c r="B504" s="4">
        <v>0.97470720677775302</v>
      </c>
      <c r="C504" s="4">
        <v>1.9549786826238433</v>
      </c>
      <c r="D504" s="25">
        <v>4.5635081970770153E-2</v>
      </c>
      <c r="E504" s="31">
        <v>10134.233764540735</v>
      </c>
      <c r="F504" s="18">
        <v>0</v>
      </c>
    </row>
    <row r="505" spans="1:6" x14ac:dyDescent="0.35">
      <c r="A505" s="4">
        <v>494</v>
      </c>
      <c r="B505" s="4">
        <v>0.831651508584897</v>
      </c>
      <c r="C505" s="4">
        <v>0.96071202590923988</v>
      </c>
      <c r="D505" s="25">
        <v>2.3364787941151204E-2</v>
      </c>
      <c r="E505" s="31">
        <v>5188.6446266539415</v>
      </c>
      <c r="F505" s="18">
        <v>0</v>
      </c>
    </row>
    <row r="506" spans="1:6" x14ac:dyDescent="0.35">
      <c r="A506" s="4">
        <v>495</v>
      </c>
      <c r="B506" s="4">
        <v>0.27517263143045545</v>
      </c>
      <c r="C506" s="4">
        <v>-0.59724283719758198</v>
      </c>
      <c r="D506" s="25">
        <v>-1.1531396751304915E-2</v>
      </c>
      <c r="E506" s="31">
        <v>-2560.790191726644</v>
      </c>
      <c r="F506" s="18">
        <v>2560.790191726644</v>
      </c>
    </row>
    <row r="507" spans="1:6" x14ac:dyDescent="0.35">
      <c r="A507" s="4">
        <v>496</v>
      </c>
      <c r="B507" s="4">
        <v>0.41267866473328862</v>
      </c>
      <c r="C507" s="4">
        <v>-0.22065980689235712</v>
      </c>
      <c r="D507" s="25">
        <v>-3.0964213301492849E-3</v>
      </c>
      <c r="E507" s="31">
        <v>-687.62575277814142</v>
      </c>
      <c r="F507" s="18">
        <v>687.62575277814142</v>
      </c>
    </row>
    <row r="508" spans="1:6" x14ac:dyDescent="0.35">
      <c r="A508" s="4">
        <v>497</v>
      </c>
      <c r="B508" s="4">
        <v>0.60909224361594205</v>
      </c>
      <c r="C508" s="4">
        <v>0.27695388914655605</v>
      </c>
      <c r="D508" s="25">
        <v>8.0494853027561677E-3</v>
      </c>
      <c r="E508" s="31">
        <v>1787.5582166066013</v>
      </c>
      <c r="F508" s="18">
        <v>0</v>
      </c>
    </row>
    <row r="509" spans="1:6" x14ac:dyDescent="0.35">
      <c r="A509" s="4">
        <v>498</v>
      </c>
      <c r="B509" s="4">
        <v>0.61236234738999507</v>
      </c>
      <c r="C509" s="4">
        <v>0.2854814616162219</v>
      </c>
      <c r="D509" s="25">
        <v>8.2404919557257789E-3</v>
      </c>
      <c r="E509" s="31">
        <v>1829.9752779590142</v>
      </c>
      <c r="F509" s="18">
        <v>0</v>
      </c>
    </row>
    <row r="510" spans="1:6" x14ac:dyDescent="0.35">
      <c r="A510" s="4">
        <v>499</v>
      </c>
      <c r="B510" s="4">
        <v>0.38153073645595548</v>
      </c>
      <c r="C510" s="4">
        <v>-0.3014629832347171</v>
      </c>
      <c r="D510" s="25">
        <v>-4.9063085304479493E-3</v>
      </c>
      <c r="E510" s="31">
        <v>-1089.5494304221302</v>
      </c>
      <c r="F510" s="18">
        <v>1089.5494304221302</v>
      </c>
    </row>
    <row r="511" spans="1:6" x14ac:dyDescent="0.35">
      <c r="A511" s="4">
        <v>500</v>
      </c>
      <c r="B511" s="4">
        <v>0.50432802068405369</v>
      </c>
      <c r="C511" s="4">
        <v>1.0848951835910059E-2</v>
      </c>
      <c r="D511" s="25">
        <v>2.0890770394199421E-3</v>
      </c>
      <c r="E511" s="31">
        <v>463.92367791027067</v>
      </c>
      <c r="F511" s="18">
        <v>0</v>
      </c>
    </row>
    <row r="512" spans="1:6" x14ac:dyDescent="0.35">
      <c r="A512" s="4">
        <v>501</v>
      </c>
      <c r="B512" s="4">
        <v>5.3976662941967679E-2</v>
      </c>
      <c r="C512" s="4">
        <v>-1.6074607817900501</v>
      </c>
      <c r="D512" s="25">
        <v>-3.4158979108750299E-2</v>
      </c>
      <c r="E512" s="31">
        <v>-7585.7227487367809</v>
      </c>
      <c r="F512" s="18">
        <v>7585.7227487367809</v>
      </c>
    </row>
    <row r="513" spans="1:6" x14ac:dyDescent="0.35">
      <c r="A513" s="4">
        <v>502</v>
      </c>
      <c r="B513" s="4">
        <v>0.76672501230076817</v>
      </c>
      <c r="C513" s="4">
        <v>0.72810391839488131</v>
      </c>
      <c r="D513" s="25">
        <v>1.8154665573037902E-2</v>
      </c>
      <c r="E513" s="31">
        <v>4031.6269170299688</v>
      </c>
      <c r="F513" s="18">
        <v>0</v>
      </c>
    </row>
    <row r="514" spans="1:6" x14ac:dyDescent="0.35">
      <c r="A514" s="4">
        <v>503</v>
      </c>
      <c r="B514" s="4">
        <v>0.70535113148641115</v>
      </c>
      <c r="C514" s="4">
        <v>0.53985398003373775</v>
      </c>
      <c r="D514" s="25">
        <v>1.3938109129102257E-2</v>
      </c>
      <c r="E514" s="31">
        <v>3095.2515049819626</v>
      </c>
      <c r="F514" s="18">
        <v>0</v>
      </c>
    </row>
    <row r="515" spans="1:6" x14ac:dyDescent="0.35">
      <c r="A515" s="4">
        <v>504</v>
      </c>
      <c r="B515" s="4">
        <v>0.81816954949224063</v>
      </c>
      <c r="C515" s="4">
        <v>0.90841140742206439</v>
      </c>
      <c r="D515" s="25">
        <v>2.2193321369508284E-2</v>
      </c>
      <c r="E515" s="31">
        <v>4928.4957330466386</v>
      </c>
      <c r="F515" s="18">
        <v>0</v>
      </c>
    </row>
    <row r="516" spans="1:6" x14ac:dyDescent="0.35">
      <c r="A516" s="4">
        <v>505</v>
      </c>
      <c r="B516" s="4">
        <v>0.40532557219244414</v>
      </c>
      <c r="C516" s="4">
        <v>-0.2395860963650796</v>
      </c>
      <c r="D516" s="25">
        <v>-3.520345866490443E-3</v>
      </c>
      <c r="E516" s="31">
        <v>-781.76714935890311</v>
      </c>
      <c r="F516" s="18">
        <v>781.76714935890311</v>
      </c>
    </row>
    <row r="517" spans="1:6" x14ac:dyDescent="0.35">
      <c r="A517" s="4">
        <v>506</v>
      </c>
      <c r="B517" s="4">
        <v>0.34596584097341687</v>
      </c>
      <c r="C517" s="4">
        <v>-0.39623498861728135</v>
      </c>
      <c r="D517" s="25">
        <v>-7.0290795309564851E-3</v>
      </c>
      <c r="E517" s="31">
        <v>-1560.9555640085812</v>
      </c>
      <c r="F517" s="18">
        <v>1560.9555640085812</v>
      </c>
    </row>
    <row r="518" spans="1:6" x14ac:dyDescent="0.35">
      <c r="A518" s="4">
        <v>507</v>
      </c>
      <c r="B518" s="4">
        <v>0.29724084126944605</v>
      </c>
      <c r="C518" s="4">
        <v>-0.53235278092643423</v>
      </c>
      <c r="D518" s="25">
        <v>-1.0077942969064895E-2</v>
      </c>
      <c r="E518" s="31">
        <v>-2238.0200824363665</v>
      </c>
      <c r="F518" s="18">
        <v>2238.0200824363665</v>
      </c>
    </row>
    <row r="519" spans="1:6" x14ac:dyDescent="0.35">
      <c r="A519" s="4">
        <v>508</v>
      </c>
      <c r="B519" s="4">
        <v>0.57217421144299707</v>
      </c>
      <c r="C519" s="4">
        <v>0.18191226742964067</v>
      </c>
      <c r="D519" s="25">
        <v>5.9206752432078491E-3</v>
      </c>
      <c r="E519" s="31">
        <v>1314.8109824154394</v>
      </c>
      <c r="F519" s="18">
        <v>0</v>
      </c>
    </row>
    <row r="520" spans="1:6" x14ac:dyDescent="0.35">
      <c r="A520" s="4">
        <v>509</v>
      </c>
      <c r="B520" s="4">
        <v>0.42358097577049791</v>
      </c>
      <c r="C520" s="4">
        <v>-0.19274082194110687</v>
      </c>
      <c r="D520" s="25">
        <v>-2.4710719838005194E-3</v>
      </c>
      <c r="E520" s="31">
        <v>-548.75372304320319</v>
      </c>
      <c r="F520" s="18">
        <v>548.75372304320319</v>
      </c>
    </row>
    <row r="521" spans="1:6" x14ac:dyDescent="0.35">
      <c r="A521" s="4">
        <v>510</v>
      </c>
      <c r="B521" s="4">
        <v>0.78230235897151257</v>
      </c>
      <c r="C521" s="4">
        <v>0.77999251308643291</v>
      </c>
      <c r="D521" s="25">
        <v>1.9316903341709532E-2</v>
      </c>
      <c r="E521" s="31">
        <v>4289.7263600251781</v>
      </c>
      <c r="F521" s="18">
        <v>0</v>
      </c>
    </row>
    <row r="522" spans="1:6" x14ac:dyDescent="0.35">
      <c r="A522" s="4">
        <v>511</v>
      </c>
      <c r="B522" s="4">
        <v>0.28489583083691505</v>
      </c>
      <c r="C522" s="4">
        <v>-0.56835835572569238</v>
      </c>
      <c r="D522" s="25">
        <v>-1.0884421524963089E-2</v>
      </c>
      <c r="E522" s="31">
        <v>-2417.1156786006609</v>
      </c>
      <c r="F522" s="18">
        <v>2417.1156786006609</v>
      </c>
    </row>
    <row r="523" spans="1:6" x14ac:dyDescent="0.35">
      <c r="A523" s="4">
        <v>512</v>
      </c>
      <c r="B523" s="4">
        <v>0.31117371242234859</v>
      </c>
      <c r="C523" s="4">
        <v>-0.49252617197466542</v>
      </c>
      <c r="D523" s="25">
        <v>-9.1858781637446287E-3</v>
      </c>
      <c r="E523" s="31">
        <v>-2039.918252006313</v>
      </c>
      <c r="F523" s="18">
        <v>2039.918252006313</v>
      </c>
    </row>
    <row r="524" spans="1:6" x14ac:dyDescent="0.35">
      <c r="A524" s="4">
        <v>513</v>
      </c>
      <c r="B524" s="4">
        <v>0.50808020944973531</v>
      </c>
      <c r="C524" s="4">
        <v>2.0255466468446698E-2</v>
      </c>
      <c r="D524" s="25">
        <v>2.2997708661170145E-3</v>
      </c>
      <c r="E524" s="31">
        <v>510.71269198197547</v>
      </c>
      <c r="F524" s="18">
        <v>0</v>
      </c>
    </row>
    <row r="525" spans="1:6" x14ac:dyDescent="0.35">
      <c r="A525" s="4">
        <v>514</v>
      </c>
      <c r="B525" s="4">
        <v>5.4863102440651068E-2</v>
      </c>
      <c r="C525" s="4">
        <v>-1.5994249827323088</v>
      </c>
      <c r="D525" s="25">
        <v>-3.3978987547562706E-2</v>
      </c>
      <c r="E525" s="31">
        <v>-7545.7518211533034</v>
      </c>
      <c r="F525" s="18">
        <v>7545.7518211533034</v>
      </c>
    </row>
    <row r="526" spans="1:6" x14ac:dyDescent="0.35">
      <c r="A526" s="4">
        <v>515</v>
      </c>
      <c r="B526" s="4">
        <v>0.158044023366402</v>
      </c>
      <c r="C526" s="4">
        <v>-1.002529250270858</v>
      </c>
      <c r="D526" s="25">
        <v>-2.0609291020811993E-2</v>
      </c>
      <c r="E526" s="31">
        <v>-4576.7283393976622</v>
      </c>
      <c r="F526" s="18">
        <v>4576.7283393976622</v>
      </c>
    </row>
    <row r="527" spans="1:6" x14ac:dyDescent="0.35">
      <c r="A527" s="4">
        <v>516</v>
      </c>
      <c r="B527" s="4">
        <v>0.55808739406518149</v>
      </c>
      <c r="C527" s="4">
        <v>0.14612183210308796</v>
      </c>
      <c r="D527" s="25">
        <v>5.1190155347306879E-3</v>
      </c>
      <c r="E527" s="31">
        <v>1136.7855130950427</v>
      </c>
      <c r="F527" s="18">
        <v>0</v>
      </c>
    </row>
    <row r="528" spans="1:6" x14ac:dyDescent="0.35">
      <c r="A528" s="4">
        <v>517</v>
      </c>
      <c r="B528" s="4">
        <v>0.3648820393160247</v>
      </c>
      <c r="C528" s="4">
        <v>-0.34543937668144004</v>
      </c>
      <c r="D528" s="25">
        <v>-5.8913231699380146E-3</v>
      </c>
      <c r="E528" s="31">
        <v>-1308.2927346300853</v>
      </c>
      <c r="F528" s="18">
        <v>1308.2927346300853</v>
      </c>
    </row>
    <row r="529" spans="1:6" x14ac:dyDescent="0.35">
      <c r="A529" s="4">
        <v>518</v>
      </c>
      <c r="B529" s="4">
        <v>0.93669255917563754</v>
      </c>
      <c r="C529" s="4">
        <v>1.5275879250632753</v>
      </c>
      <c r="D529" s="25">
        <v>3.6062078821025044E-2</v>
      </c>
      <c r="E529" s="31">
        <v>8008.3462333133111</v>
      </c>
      <c r="F529" s="18">
        <v>0</v>
      </c>
    </row>
    <row r="530" spans="1:6" x14ac:dyDescent="0.35">
      <c r="A530" s="4">
        <v>519</v>
      </c>
      <c r="B530" s="4">
        <v>0.1200894194908827</v>
      </c>
      <c r="C530" s="4">
        <v>-1.1745399024285264</v>
      </c>
      <c r="D530" s="25">
        <v>-2.4462108344924835E-2</v>
      </c>
      <c r="E530" s="31">
        <v>-5432.3277977188045</v>
      </c>
      <c r="F530" s="18">
        <v>5432.3277977188045</v>
      </c>
    </row>
    <row r="531" spans="1:6" x14ac:dyDescent="0.35">
      <c r="A531" s="4">
        <v>520</v>
      </c>
      <c r="B531" s="4">
        <v>0.99382080828651187</v>
      </c>
      <c r="C531" s="4">
        <v>2.5017423277682842</v>
      </c>
      <c r="D531" s="25">
        <v>5.7881884234368672E-2</v>
      </c>
      <c r="E531" s="31">
        <v>12853.894859636594</v>
      </c>
      <c r="F531" s="18">
        <v>0</v>
      </c>
    </row>
    <row r="532" spans="1:6" x14ac:dyDescent="0.35">
      <c r="A532" s="4">
        <v>521</v>
      </c>
      <c r="B532" s="4">
        <v>0.985564009850318</v>
      </c>
      <c r="C532" s="4">
        <v>2.1852300903963786</v>
      </c>
      <c r="D532" s="25">
        <v>5.0792417296458281E-2</v>
      </c>
      <c r="E532" s="31">
        <v>11279.528996531863</v>
      </c>
      <c r="F532" s="18">
        <v>0</v>
      </c>
    </row>
    <row r="533" spans="1:6" x14ac:dyDescent="0.35">
      <c r="A533" s="4">
        <v>522</v>
      </c>
      <c r="B533" s="4">
        <v>0.36812147874374157</v>
      </c>
      <c r="C533" s="4">
        <v>-0.33683278424639668</v>
      </c>
      <c r="D533" s="25">
        <v>-5.6985465713996937E-3</v>
      </c>
      <c r="E533" s="31">
        <v>-1265.48261948289</v>
      </c>
      <c r="F533" s="18">
        <v>1265.48261948289</v>
      </c>
    </row>
    <row r="534" spans="1:6" x14ac:dyDescent="0.35">
      <c r="A534" s="4">
        <v>523</v>
      </c>
      <c r="B534" s="4">
        <v>0.75507557809268655</v>
      </c>
      <c r="C534" s="4">
        <v>0.69054925925626831</v>
      </c>
      <c r="D534" s="25">
        <v>1.7313489520767757E-2</v>
      </c>
      <c r="E534" s="31">
        <v>3844.8260089851588</v>
      </c>
      <c r="F534" s="18">
        <v>0</v>
      </c>
    </row>
    <row r="535" spans="1:6" x14ac:dyDescent="0.35">
      <c r="A535" s="4">
        <v>524</v>
      </c>
      <c r="B535" s="4">
        <v>0.29303460449157503</v>
      </c>
      <c r="C535" s="4">
        <v>-0.54454104880063881</v>
      </c>
      <c r="D535" s="25">
        <v>-1.0350944489770832E-2</v>
      </c>
      <c r="E535" s="31">
        <v>-2298.6458359012372</v>
      </c>
      <c r="F535" s="18">
        <v>2298.6458359012372</v>
      </c>
    </row>
    <row r="536" spans="1:6" x14ac:dyDescent="0.35">
      <c r="A536" s="4">
        <v>525</v>
      </c>
      <c r="B536" s="4">
        <v>1.9907958561929284E-2</v>
      </c>
      <c r="C536" s="4">
        <v>-2.0556536025706666</v>
      </c>
      <c r="D536" s="25">
        <v>-4.419792171367537E-2</v>
      </c>
      <c r="E536" s="31">
        <v>-9815.0819766282093</v>
      </c>
      <c r="F536" s="18">
        <v>9815.0819766282093</v>
      </c>
    </row>
    <row r="537" spans="1:6" x14ac:dyDescent="0.35">
      <c r="A537" s="4">
        <v>526</v>
      </c>
      <c r="B537" s="4">
        <v>0.40730956455941703</v>
      </c>
      <c r="C537" s="4">
        <v>-0.23447127731333414</v>
      </c>
      <c r="D537" s="25">
        <v>-3.405780499723482E-3</v>
      </c>
      <c r="E537" s="31">
        <v>-756.32549004775331</v>
      </c>
      <c r="F537" s="18">
        <v>756.32549004775331</v>
      </c>
    </row>
    <row r="538" spans="1:6" x14ac:dyDescent="0.35">
      <c r="A538" s="4">
        <v>527</v>
      </c>
      <c r="B538" s="4">
        <v>0.5378074791028602</v>
      </c>
      <c r="C538" s="4">
        <v>9.4911601075422139E-2</v>
      </c>
      <c r="D538" s="25">
        <v>3.9719722394447677E-3</v>
      </c>
      <c r="E538" s="31">
        <v>882.06032382240767</v>
      </c>
      <c r="F538" s="18">
        <v>0</v>
      </c>
    </row>
    <row r="539" spans="1:6" x14ac:dyDescent="0.35">
      <c r="A539" s="4">
        <v>528</v>
      </c>
      <c r="B539" s="4">
        <v>0.15187665534542039</v>
      </c>
      <c r="C539" s="4">
        <v>-1.0284178602698273</v>
      </c>
      <c r="D539" s="25">
        <v>-2.1189162580218687E-2</v>
      </c>
      <c r="E539" s="31">
        <v>-4705.5010660512535</v>
      </c>
      <c r="F539" s="18">
        <v>4705.5010660512535</v>
      </c>
    </row>
    <row r="540" spans="1:6" x14ac:dyDescent="0.35">
      <c r="A540" s="4">
        <v>529</v>
      </c>
      <c r="B540" s="4">
        <v>0.66276266390219252</v>
      </c>
      <c r="C540" s="4">
        <v>0.4200147586040236</v>
      </c>
      <c r="D540" s="25">
        <v>1.1253864737020204E-2</v>
      </c>
      <c r="E540" s="31">
        <v>2499.1583464785822</v>
      </c>
      <c r="F540" s="18">
        <v>0</v>
      </c>
    </row>
    <row r="541" spans="1:6" x14ac:dyDescent="0.35">
      <c r="A541" s="4">
        <v>530</v>
      </c>
      <c r="B541" s="4">
        <v>0.6918851356272524</v>
      </c>
      <c r="C541" s="4">
        <v>0.50120091737144434</v>
      </c>
      <c r="D541" s="25">
        <v>1.3072330250950004E-2</v>
      </c>
      <c r="E541" s="31">
        <v>2902.9870198383483</v>
      </c>
      <c r="F541" s="18">
        <v>0</v>
      </c>
    </row>
    <row r="542" spans="1:6" x14ac:dyDescent="0.35">
      <c r="A542" s="4">
        <v>531</v>
      </c>
      <c r="B542" s="4">
        <v>0.42770161062450252</v>
      </c>
      <c r="C542" s="4">
        <v>-0.18222873755540558</v>
      </c>
      <c r="D542" s="25">
        <v>-2.2356148168999369E-3</v>
      </c>
      <c r="E542" s="31">
        <v>-496.46548627756391</v>
      </c>
      <c r="F542" s="18">
        <v>496.46548627756391</v>
      </c>
    </row>
    <row r="543" spans="1:6" x14ac:dyDescent="0.35">
      <c r="A543" s="4">
        <v>532</v>
      </c>
      <c r="B543" s="4">
        <v>6.8543760657431507E-2</v>
      </c>
      <c r="C543" s="4">
        <v>-1.4867247567638593</v>
      </c>
      <c r="D543" s="25">
        <v>-3.1454647469805974E-2</v>
      </c>
      <c r="E543" s="31">
        <v>-6985.1687928249785</v>
      </c>
      <c r="F543" s="18">
        <v>6985.1687928249785</v>
      </c>
    </row>
    <row r="544" spans="1:6" x14ac:dyDescent="0.35">
      <c r="A544" s="4">
        <v>533</v>
      </c>
      <c r="B544" s="4">
        <v>0.88509896354063289</v>
      </c>
      <c r="C544" s="4">
        <v>1.2008688662580203</v>
      </c>
      <c r="D544" s="25">
        <v>2.8743992213639245E-2</v>
      </c>
      <c r="E544" s="31">
        <v>6383.2105441541462</v>
      </c>
      <c r="F544" s="18">
        <v>0</v>
      </c>
    </row>
    <row r="545" spans="1:6" x14ac:dyDescent="0.35">
      <c r="A545" s="4">
        <v>534</v>
      </c>
      <c r="B545" s="4">
        <v>0.13323319034290637</v>
      </c>
      <c r="C545" s="4">
        <v>-1.1112369261693431</v>
      </c>
      <c r="D545" s="25">
        <v>-2.3044203113243449E-2</v>
      </c>
      <c r="E545" s="31">
        <v>-5117.4519948654597</v>
      </c>
      <c r="F545" s="18">
        <v>5117.4519948654597</v>
      </c>
    </row>
    <row r="546" spans="1:6" x14ac:dyDescent="0.35">
      <c r="A546" s="4">
        <v>535</v>
      </c>
      <c r="B546" s="4">
        <v>0.89134435247160426</v>
      </c>
      <c r="C546" s="4">
        <v>1.2337091716409756</v>
      </c>
      <c r="D546" s="25">
        <v>2.9479572806593621E-2</v>
      </c>
      <c r="E546" s="31">
        <v>6546.5617502817886</v>
      </c>
      <c r="F546" s="18">
        <v>0</v>
      </c>
    </row>
    <row r="547" spans="1:6" x14ac:dyDescent="0.35">
      <c r="A547" s="4">
        <v>536</v>
      </c>
      <c r="B547" s="4">
        <v>0.92050375880579993</v>
      </c>
      <c r="C547" s="4">
        <v>1.4084681813028144</v>
      </c>
      <c r="D547" s="25">
        <v>3.3393949803157547E-2</v>
      </c>
      <c r="E547" s="31">
        <v>7415.8318340109754</v>
      </c>
      <c r="F547" s="18">
        <v>0</v>
      </c>
    </row>
    <row r="548" spans="1:6" x14ac:dyDescent="0.35">
      <c r="A548" s="4">
        <v>537</v>
      </c>
      <c r="B548" s="4">
        <v>0.58698029045364253</v>
      </c>
      <c r="C548" s="4">
        <v>0.21978395124879568</v>
      </c>
      <c r="D548" s="25">
        <v>6.7689522404836807E-3</v>
      </c>
      <c r="E548" s="31">
        <v>1503.1888052707202</v>
      </c>
      <c r="F548" s="18">
        <v>0</v>
      </c>
    </row>
    <row r="549" spans="1:6" x14ac:dyDescent="0.35">
      <c r="A549" s="4">
        <v>538</v>
      </c>
      <c r="B549" s="4">
        <v>0.34113188838266184</v>
      </c>
      <c r="C549" s="4">
        <v>-0.40937596296273798</v>
      </c>
      <c r="D549" s="25">
        <v>-7.3234204510030506E-3</v>
      </c>
      <c r="E549" s="31">
        <v>-1626.3201817851525</v>
      </c>
      <c r="F549" s="18">
        <v>1626.3201817851525</v>
      </c>
    </row>
    <row r="550" spans="1:6" x14ac:dyDescent="0.35">
      <c r="A550" s="4">
        <v>539</v>
      </c>
      <c r="B550" s="4">
        <v>0.2755222751478914</v>
      </c>
      <c r="C550" s="4">
        <v>-0.5961956215384544</v>
      </c>
      <c r="D550" s="25">
        <v>-1.1507940467737832E-2</v>
      </c>
      <c r="E550" s="31">
        <v>-2555.5812285638644</v>
      </c>
      <c r="F550" s="18">
        <v>2555.5812285638644</v>
      </c>
    </row>
    <row r="551" spans="1:6" x14ac:dyDescent="0.35">
      <c r="A551" s="4">
        <v>540</v>
      </c>
      <c r="B551" s="4">
        <v>0.2032801948488796</v>
      </c>
      <c r="C551" s="4">
        <v>-0.82996178613245752</v>
      </c>
      <c r="D551" s="25">
        <v>-1.6744001824645128E-2</v>
      </c>
      <c r="E551" s="31">
        <v>-3718.3592384809872</v>
      </c>
      <c r="F551" s="18">
        <v>3718.3592384809872</v>
      </c>
    </row>
    <row r="552" spans="1:6" x14ac:dyDescent="0.35">
      <c r="A552" s="4">
        <v>541</v>
      </c>
      <c r="B552" s="4">
        <v>0.23480436021797313</v>
      </c>
      <c r="C552" s="4">
        <v>-0.72311583670937185</v>
      </c>
      <c r="D552" s="25">
        <v>-1.4350790010232524E-2</v>
      </c>
      <c r="E552" s="31">
        <v>-3186.8960104571479</v>
      </c>
      <c r="F552" s="18">
        <v>3186.8960104571479</v>
      </c>
    </row>
    <row r="553" spans="1:6" x14ac:dyDescent="0.35">
      <c r="A553" s="4">
        <v>542</v>
      </c>
      <c r="B553" s="4">
        <v>2.2846494975166665E-2</v>
      </c>
      <c r="C553" s="4">
        <v>-1.9982183779325415</v>
      </c>
      <c r="D553" s="25">
        <v>-4.2911446569698565E-2</v>
      </c>
      <c r="E553" s="31">
        <v>-9529.3930005531183</v>
      </c>
      <c r="F553" s="18">
        <v>9529.3930005531183</v>
      </c>
    </row>
    <row r="554" spans="1:6" x14ac:dyDescent="0.35">
      <c r="A554" s="4">
        <v>543</v>
      </c>
      <c r="B554" s="4">
        <v>0.69446370789538892</v>
      </c>
      <c r="C554" s="4">
        <v>0.50854301012286407</v>
      </c>
      <c r="D554" s="25">
        <v>1.3236783683298975E-2</v>
      </c>
      <c r="E554" s="31">
        <v>2939.5073777479288</v>
      </c>
      <c r="F554" s="18">
        <v>0</v>
      </c>
    </row>
    <row r="555" spans="1:6" x14ac:dyDescent="0.35">
      <c r="A555" s="4">
        <v>544</v>
      </c>
      <c r="B555" s="4">
        <v>0.71919461599670187</v>
      </c>
      <c r="C555" s="4">
        <v>0.58045063402551078</v>
      </c>
      <c r="D555" s="25">
        <v>1.4847421952689184E-2</v>
      </c>
      <c r="E555" s="31">
        <v>3297.183622146274</v>
      </c>
      <c r="F555" s="18">
        <v>0</v>
      </c>
    </row>
    <row r="556" spans="1:6" x14ac:dyDescent="0.35">
      <c r="A556" s="4">
        <v>545</v>
      </c>
      <c r="B556" s="4">
        <v>0.53166937207806331</v>
      </c>
      <c r="C556" s="4">
        <v>7.9466903089190064E-2</v>
      </c>
      <c r="D556" s="25">
        <v>3.6260308734850496E-3</v>
      </c>
      <c r="E556" s="31">
        <v>805.23673722940327</v>
      </c>
      <c r="F556" s="18">
        <v>0</v>
      </c>
    </row>
    <row r="557" spans="1:6" x14ac:dyDescent="0.35">
      <c r="A557" s="4">
        <v>546</v>
      </c>
      <c r="B557" s="4">
        <v>0.63765216006867742</v>
      </c>
      <c r="C557" s="4">
        <v>0.35219012816351192</v>
      </c>
      <c r="D557" s="25">
        <v>9.7346802685884023E-3</v>
      </c>
      <c r="E557" s="31">
        <v>2161.7913500873274</v>
      </c>
      <c r="F557" s="18">
        <v>0</v>
      </c>
    </row>
    <row r="558" spans="1:6" x14ac:dyDescent="0.35">
      <c r="A558" s="4">
        <v>547</v>
      </c>
      <c r="B558" s="4">
        <v>2.0521250375787448E-2</v>
      </c>
      <c r="C558" s="4">
        <v>-2.0431003958183638</v>
      </c>
      <c r="D558" s="25">
        <v>-4.3916746031578018E-2</v>
      </c>
      <c r="E558" s="31">
        <v>-9752.6409779880851</v>
      </c>
      <c r="F558" s="18">
        <v>9752.6409779880851</v>
      </c>
    </row>
    <row r="559" spans="1:6" x14ac:dyDescent="0.35">
      <c r="A559" s="4">
        <v>548</v>
      </c>
      <c r="B559" s="4">
        <v>0.76487327591224541</v>
      </c>
      <c r="C559" s="4">
        <v>0.72206673603388793</v>
      </c>
      <c r="D559" s="25">
        <v>1.8019440454724051E-2</v>
      </c>
      <c r="E559" s="31">
        <v>4001.5973235538791</v>
      </c>
      <c r="F559" s="18">
        <v>0</v>
      </c>
    </row>
    <row r="560" spans="1:6" x14ac:dyDescent="0.35">
      <c r="A560" s="4">
        <v>549</v>
      </c>
      <c r="B560" s="4">
        <v>0.82705547199991158</v>
      </c>
      <c r="C560" s="4">
        <v>0.94259312834541642</v>
      </c>
      <c r="D560" s="25">
        <v>2.2958947944894826E-2</v>
      </c>
      <c r="E560" s="31">
        <v>5098.5192841444923</v>
      </c>
      <c r="F560" s="18">
        <v>0</v>
      </c>
    </row>
    <row r="561" spans="1:6" x14ac:dyDescent="0.35">
      <c r="A561" s="4">
        <v>550</v>
      </c>
      <c r="B561" s="4">
        <v>8.9933650083542038E-2</v>
      </c>
      <c r="C561" s="4">
        <v>-1.34116372783325</v>
      </c>
      <c r="D561" s="25">
        <v>-2.8194267679689928E-2</v>
      </c>
      <c r="E561" s="31">
        <v>-6261.1326012085437</v>
      </c>
      <c r="F561" s="18">
        <v>6261.1326012085437</v>
      </c>
    </row>
    <row r="562" spans="1:6" x14ac:dyDescent="0.35">
      <c r="A562" s="4">
        <v>551</v>
      </c>
      <c r="B562" s="4">
        <v>0.42180794009676736</v>
      </c>
      <c r="C562" s="4">
        <v>-0.19727047842315004</v>
      </c>
      <c r="D562" s="25">
        <v>-2.5725304617923309E-3</v>
      </c>
      <c r="E562" s="31">
        <v>-571.28472088434012</v>
      </c>
      <c r="F562" s="18">
        <v>571.28472088434012</v>
      </c>
    </row>
    <row r="563" spans="1:6" x14ac:dyDescent="0.35">
      <c r="A563" s="4">
        <v>552</v>
      </c>
      <c r="B563" s="4">
        <v>0.64988551621950441</v>
      </c>
      <c r="C563" s="4">
        <v>0.38501140249477539</v>
      </c>
      <c r="D563" s="25">
        <v>1.04698345904675E-2</v>
      </c>
      <c r="E563" s="31">
        <v>2325.0478937198591</v>
      </c>
      <c r="F563" s="18">
        <v>0</v>
      </c>
    </row>
    <row r="564" spans="1:6" x14ac:dyDescent="0.35">
      <c r="A564" s="4">
        <v>553</v>
      </c>
      <c r="B564" s="4">
        <v>0.22569740438653152</v>
      </c>
      <c r="C564" s="4">
        <v>-0.75309170485542754</v>
      </c>
      <c r="D564" s="25">
        <v>-1.5022210894054205E-2</v>
      </c>
      <c r="E564" s="31">
        <v>-3335.9991981188186</v>
      </c>
      <c r="F564" s="18">
        <v>3335.9991981188186</v>
      </c>
    </row>
    <row r="565" spans="1:6" x14ac:dyDescent="0.35">
      <c r="A565" s="4">
        <v>554</v>
      </c>
      <c r="B565" s="4">
        <v>0.21017005949191725</v>
      </c>
      <c r="C565" s="4">
        <v>-0.80583131538330943</v>
      </c>
      <c r="D565" s="25">
        <v>-1.6203510322664788E-2</v>
      </c>
      <c r="E565" s="31">
        <v>-3598.3316852857306</v>
      </c>
      <c r="F565" s="18">
        <v>3598.3316852857306</v>
      </c>
    </row>
    <row r="566" spans="1:6" x14ac:dyDescent="0.35">
      <c r="A566" s="4">
        <v>555</v>
      </c>
      <c r="B566" s="4">
        <v>0.90441101944853708</v>
      </c>
      <c r="C566" s="4">
        <v>1.3071023269699649</v>
      </c>
      <c r="D566" s="25">
        <v>3.1123485068862367E-2</v>
      </c>
      <c r="E566" s="31">
        <v>6911.6271875455432</v>
      </c>
      <c r="F566" s="18">
        <v>0</v>
      </c>
    </row>
    <row r="567" spans="1:6" x14ac:dyDescent="0.35">
      <c r="A567" s="4">
        <v>556</v>
      </c>
      <c r="B567" s="4">
        <v>0.72341357099045978</v>
      </c>
      <c r="C567" s="4">
        <v>0.59301239360194968</v>
      </c>
      <c r="D567" s="25">
        <v>1.5128789207044347E-2</v>
      </c>
      <c r="E567" s="31">
        <v>3359.66716345225</v>
      </c>
      <c r="F567" s="18">
        <v>0</v>
      </c>
    </row>
    <row r="568" spans="1:6" x14ac:dyDescent="0.35">
      <c r="A568" s="4">
        <v>557</v>
      </c>
      <c r="B568" s="4">
        <v>0.82565103317859712</v>
      </c>
      <c r="C568" s="4">
        <v>0.9371178634181484</v>
      </c>
      <c r="D568" s="25">
        <v>2.2836309054214094E-2</v>
      </c>
      <c r="E568" s="31">
        <v>5071.2847283354649</v>
      </c>
      <c r="F568" s="18">
        <v>0</v>
      </c>
    </row>
    <row r="569" spans="1:6" x14ac:dyDescent="0.35">
      <c r="A569" s="4">
        <v>558</v>
      </c>
      <c r="B569" s="4">
        <v>0.70588646827371004</v>
      </c>
      <c r="C569" s="4">
        <v>0.54140702896983028</v>
      </c>
      <c r="D569" s="25">
        <v>1.3972895427340854E-2</v>
      </c>
      <c r="E569" s="31">
        <v>3102.9765371924623</v>
      </c>
      <c r="F569" s="18">
        <v>0</v>
      </c>
    </row>
    <row r="570" spans="1:6" x14ac:dyDescent="0.35">
      <c r="A570" s="4">
        <v>559</v>
      </c>
      <c r="B570" s="4">
        <v>0.46804189933286622</v>
      </c>
      <c r="C570" s="4">
        <v>-8.0192948144258674E-2</v>
      </c>
      <c r="D570" s="25">
        <v>4.9855601306782052E-5</v>
      </c>
      <c r="E570" s="31">
        <v>11.071489220470554</v>
      </c>
      <c r="F570" s="18">
        <v>0</v>
      </c>
    </row>
    <row r="571" spans="1:6" x14ac:dyDescent="0.35">
      <c r="A571" s="4">
        <v>560</v>
      </c>
      <c r="B571" s="4">
        <v>0.93720411706986306</v>
      </c>
      <c r="C571" s="4">
        <v>1.5317191047452061</v>
      </c>
      <c r="D571" s="25">
        <v>3.6154611931317401E-2</v>
      </c>
      <c r="E571" s="31">
        <v>8028.8951647530184</v>
      </c>
      <c r="F571" s="18">
        <v>0</v>
      </c>
    </row>
    <row r="572" spans="1:6" x14ac:dyDescent="0.35">
      <c r="A572" s="4">
        <v>561</v>
      </c>
      <c r="B572" s="4">
        <v>0.85224987325571266</v>
      </c>
      <c r="C572" s="4">
        <v>1.0461316518480448</v>
      </c>
      <c r="D572" s="25">
        <v>2.5278077673548713E-2</v>
      </c>
      <c r="E572" s="31">
        <v>5613.5310204119569</v>
      </c>
      <c r="F572" s="18">
        <v>0</v>
      </c>
    </row>
    <row r="573" spans="1:6" x14ac:dyDescent="0.35">
      <c r="A573" s="4">
        <v>562</v>
      </c>
      <c r="B573" s="4">
        <v>0.62404753895140919</v>
      </c>
      <c r="C573" s="4">
        <v>0.31612857007432599</v>
      </c>
      <c r="D573" s="25">
        <v>8.9269477590158946E-3</v>
      </c>
      <c r="E573" s="31">
        <v>1982.4172870261498</v>
      </c>
      <c r="F573" s="18">
        <v>0</v>
      </c>
    </row>
    <row r="574" spans="1:6" x14ac:dyDescent="0.35">
      <c r="A574" s="4">
        <v>563</v>
      </c>
      <c r="B574" s="4">
        <v>0.35915314779806518</v>
      </c>
      <c r="C574" s="4">
        <v>-0.36072331250492556</v>
      </c>
      <c r="D574" s="25">
        <v>-6.2336636702657365E-3</v>
      </c>
      <c r="E574" s="31">
        <v>-1384.3166729592228</v>
      </c>
      <c r="F574" s="18">
        <v>1384.3166729592228</v>
      </c>
    </row>
    <row r="575" spans="1:6" x14ac:dyDescent="0.35">
      <c r="A575" s="4">
        <v>564</v>
      </c>
      <c r="B575" s="4">
        <v>0.63192493514457371</v>
      </c>
      <c r="C575" s="4">
        <v>0.33695591984398476</v>
      </c>
      <c r="D575" s="25">
        <v>9.3934536003770774E-3</v>
      </c>
      <c r="E575" s="31">
        <v>2086.0147617037701</v>
      </c>
      <c r="F575" s="18">
        <v>0</v>
      </c>
    </row>
    <row r="576" spans="1:6" x14ac:dyDescent="0.35">
      <c r="A576" s="4">
        <v>565</v>
      </c>
      <c r="B576" s="4">
        <v>1.3815577531023804E-2</v>
      </c>
      <c r="C576" s="4">
        <v>-2.2024837597059088</v>
      </c>
      <c r="D576" s="25">
        <v>-4.7486728342896981E-2</v>
      </c>
      <c r="E576" s="31">
        <v>-10545.430948242876</v>
      </c>
      <c r="F576" s="18">
        <v>10545.430948242876</v>
      </c>
    </row>
    <row r="577" spans="1:6" x14ac:dyDescent="0.35">
      <c r="A577" s="4">
        <v>566</v>
      </c>
      <c r="B577" s="4">
        <v>0.77196439832897878</v>
      </c>
      <c r="C577" s="4">
        <v>0.74533173092882743</v>
      </c>
      <c r="D577" s="25">
        <v>1.8540546410967144E-2</v>
      </c>
      <c r="E577" s="31">
        <v>4117.3199068954536</v>
      </c>
      <c r="F577" s="18">
        <v>0</v>
      </c>
    </row>
    <row r="578" spans="1:6" x14ac:dyDescent="0.35">
      <c r="A578" s="4">
        <v>567</v>
      </c>
      <c r="B578" s="4">
        <v>0.70695607522657478</v>
      </c>
      <c r="C578" s="4">
        <v>0.54451395279015402</v>
      </c>
      <c r="D578" s="25">
        <v>1.404248652399381E-2</v>
      </c>
      <c r="E578" s="31">
        <v>3118.4307099682123</v>
      </c>
      <c r="F578" s="18">
        <v>0</v>
      </c>
    </row>
    <row r="579" spans="1:6" x14ac:dyDescent="0.35">
      <c r="A579" s="4">
        <v>568</v>
      </c>
      <c r="B579" s="4">
        <v>0.45219314648063891</v>
      </c>
      <c r="C579" s="4">
        <v>-0.12012226779506829</v>
      </c>
      <c r="D579" s="25">
        <v>-8.4450979153915455E-4</v>
      </c>
      <c r="E579" s="31">
        <v>-187.54123525806656</v>
      </c>
      <c r="F579" s="18">
        <v>187.54123525806656</v>
      </c>
    </row>
    <row r="580" spans="1:6" x14ac:dyDescent="0.35">
      <c r="A580" s="4">
        <v>569</v>
      </c>
      <c r="B580" s="4">
        <v>0.5063220980715154</v>
      </c>
      <c r="C580" s="4">
        <v>1.584781312750648E-2</v>
      </c>
      <c r="D580" s="25">
        <v>2.2010451015341769E-3</v>
      </c>
      <c r="E580" s="31">
        <v>488.78855086820835</v>
      </c>
      <c r="F580" s="18">
        <v>0</v>
      </c>
    </row>
    <row r="581" spans="1:6" x14ac:dyDescent="0.35">
      <c r="A581" s="4">
        <v>570</v>
      </c>
      <c r="B581" s="4">
        <v>0.30126619297530943</v>
      </c>
      <c r="C581" s="4">
        <v>-0.52076227531364505</v>
      </c>
      <c r="D581" s="25">
        <v>-9.8183305540195265E-3</v>
      </c>
      <c r="E581" s="31">
        <v>-2180.3676626613369</v>
      </c>
      <c r="F581" s="18">
        <v>2180.3676626613369</v>
      </c>
    </row>
    <row r="582" spans="1:6" x14ac:dyDescent="0.35">
      <c r="A582" s="4">
        <v>571</v>
      </c>
      <c r="B582" s="4">
        <v>0.52136704728885674</v>
      </c>
      <c r="C582" s="4">
        <v>5.3584877230675509E-2</v>
      </c>
      <c r="D582" s="25">
        <v>3.0463067903543297E-3</v>
      </c>
      <c r="E582" s="31">
        <v>676.49676079759115</v>
      </c>
      <c r="F582" s="18">
        <v>0</v>
      </c>
    </row>
    <row r="583" spans="1:6" x14ac:dyDescent="0.35">
      <c r="A583" s="4">
        <v>572</v>
      </c>
      <c r="B583" s="4">
        <v>0.98323869045829237</v>
      </c>
      <c r="C583" s="4">
        <v>2.1257675516533117</v>
      </c>
      <c r="D583" s="25">
        <v>4.9460532924582148E-2</v>
      </c>
      <c r="E583" s="31">
        <v>10983.755942358834</v>
      </c>
      <c r="F583" s="18">
        <v>0</v>
      </c>
    </row>
    <row r="584" spans="1:6" x14ac:dyDescent="0.35">
      <c r="A584" s="4">
        <v>573</v>
      </c>
      <c r="B584" s="4">
        <v>0.18230979679113812</v>
      </c>
      <c r="C584" s="4">
        <v>-0.90659767145359327</v>
      </c>
      <c r="D584" s="25">
        <v>-1.8460547067106928E-2</v>
      </c>
      <c r="E584" s="31">
        <v>-4099.5543630051507</v>
      </c>
      <c r="F584" s="18">
        <v>4099.5543630051507</v>
      </c>
    </row>
    <row r="585" spans="1:6" x14ac:dyDescent="0.35">
      <c r="A585" s="4">
        <v>574</v>
      </c>
      <c r="B585" s="4">
        <v>0.29936784573424979</v>
      </c>
      <c r="C585" s="4">
        <v>-0.52621952219863521</v>
      </c>
      <c r="D585" s="25">
        <v>-9.9405658637326602E-3</v>
      </c>
      <c r="E585" s="31">
        <v>-2207.5125947928791</v>
      </c>
      <c r="F585" s="18">
        <v>2207.5125947928791</v>
      </c>
    </row>
    <row r="586" spans="1:6" x14ac:dyDescent="0.35">
      <c r="A586" s="4">
        <v>575</v>
      </c>
      <c r="B586" s="4">
        <v>8.0198637041531073E-2</v>
      </c>
      <c r="C586" s="4">
        <v>-1.4037366849828026</v>
      </c>
      <c r="D586" s="25">
        <v>-2.9595821422453407E-2</v>
      </c>
      <c r="E586" s="31">
        <v>-6572.3772106042206</v>
      </c>
      <c r="F586" s="18">
        <v>6572.3772106042206</v>
      </c>
    </row>
    <row r="587" spans="1:6" x14ac:dyDescent="0.35">
      <c r="A587" s="4">
        <v>576</v>
      </c>
      <c r="B587" s="4">
        <v>0.72957845321374759</v>
      </c>
      <c r="C587" s="4">
        <v>0.61153856784772653</v>
      </c>
      <c r="D587" s="25">
        <v>1.5543751677032751E-2</v>
      </c>
      <c r="E587" s="31">
        <v>3451.8183439205413</v>
      </c>
      <c r="F587" s="18">
        <v>0</v>
      </c>
    </row>
    <row r="588" spans="1:6" x14ac:dyDescent="0.35">
      <c r="A588" s="4">
        <v>577</v>
      </c>
      <c r="B588" s="4">
        <v>0.98094108686228232</v>
      </c>
      <c r="C588" s="4">
        <v>2.0735854647382643</v>
      </c>
      <c r="D588" s="25">
        <v>4.8291721307669191E-2</v>
      </c>
      <c r="E588" s="31">
        <v>10724.196637521962</v>
      </c>
      <c r="F588" s="18">
        <v>0</v>
      </c>
    </row>
    <row r="589" spans="1:6" x14ac:dyDescent="0.35">
      <c r="A589" s="4">
        <v>578</v>
      </c>
      <c r="B589" s="4">
        <v>0.16340025532254154</v>
      </c>
      <c r="C589" s="4">
        <v>-0.9805787642730186</v>
      </c>
      <c r="D589" s="25">
        <v>-2.0117628372805445E-2</v>
      </c>
      <c r="E589" s="31">
        <v>-4467.5442644926825</v>
      </c>
      <c r="F589" s="18">
        <v>4467.5442644926825</v>
      </c>
    </row>
    <row r="590" spans="1:6" x14ac:dyDescent="0.35">
      <c r="A590" s="4">
        <v>579</v>
      </c>
      <c r="B590" s="4">
        <v>0.36241647490373485</v>
      </c>
      <c r="C590" s="4">
        <v>-0.35200708399981823</v>
      </c>
      <c r="D590" s="25">
        <v>-6.0384313648000161E-3</v>
      </c>
      <c r="E590" s="31">
        <v>-1340.9612162242681</v>
      </c>
      <c r="F590" s="18">
        <v>1340.9612162242681</v>
      </c>
    </row>
    <row r="591" spans="1:6" x14ac:dyDescent="0.35">
      <c r="A591" s="4">
        <v>580</v>
      </c>
      <c r="B591" s="4">
        <v>0.73702308265955097</v>
      </c>
      <c r="C591" s="4">
        <v>0.63419459474543682</v>
      </c>
      <c r="D591" s="25">
        <v>1.6051217533548739E-2</v>
      </c>
      <c r="E591" s="31">
        <v>3564.5118550388061</v>
      </c>
      <c r="F591" s="18">
        <v>0</v>
      </c>
    </row>
    <row r="592" spans="1:6" x14ac:dyDescent="0.35">
      <c r="A592" s="4">
        <v>581</v>
      </c>
      <c r="B592" s="4">
        <v>0.92094313983404452</v>
      </c>
      <c r="C592" s="4">
        <v>1.4114440559665986</v>
      </c>
      <c r="D592" s="25">
        <v>3.3460605567293057E-2</v>
      </c>
      <c r="E592" s="31">
        <v>7430.634154207004</v>
      </c>
      <c r="F592" s="18">
        <v>0</v>
      </c>
    </row>
    <row r="593" spans="1:6" x14ac:dyDescent="0.35">
      <c r="A593" s="4">
        <v>582</v>
      </c>
      <c r="B593" s="4">
        <v>0.73520615163727565</v>
      </c>
      <c r="C593" s="4">
        <v>0.62863552588582383</v>
      </c>
      <c r="D593" s="25">
        <v>1.5926701542593593E-2</v>
      </c>
      <c r="E593" s="31">
        <v>3536.8604494694869</v>
      </c>
      <c r="F593" s="18">
        <v>0</v>
      </c>
    </row>
    <row r="594" spans="1:6" x14ac:dyDescent="0.35">
      <c r="A594" s="4">
        <v>583</v>
      </c>
      <c r="B594" s="4">
        <v>0.14859935055406492</v>
      </c>
      <c r="C594" s="4">
        <v>-1.0424594825145215</v>
      </c>
      <c r="D594" s="25">
        <v>-2.1503676854563843E-2</v>
      </c>
      <c r="E594" s="31">
        <v>-4775.3456032110698</v>
      </c>
      <c r="F594" s="18">
        <v>4775.3456032110698</v>
      </c>
    </row>
    <row r="595" spans="1:6" x14ac:dyDescent="0.35">
      <c r="A595" s="4">
        <v>584</v>
      </c>
      <c r="B595" s="4">
        <v>0.98692657154586394</v>
      </c>
      <c r="C595" s="4">
        <v>2.2240235932893362</v>
      </c>
      <c r="D595" s="25">
        <v>5.1661341855107165E-2</v>
      </c>
      <c r="E595" s="31">
        <v>11472.492046466527</v>
      </c>
      <c r="F595" s="18">
        <v>0</v>
      </c>
    </row>
    <row r="596" spans="1:6" x14ac:dyDescent="0.35">
      <c r="A596" s="4">
        <v>585</v>
      </c>
      <c r="B596" s="4">
        <v>1.5465401155361103E-2</v>
      </c>
      <c r="C596" s="4">
        <v>-2.157961794991222</v>
      </c>
      <c r="D596" s="25">
        <v>-4.6489493608858221E-2</v>
      </c>
      <c r="E596" s="31">
        <v>-10323.973913951986</v>
      </c>
      <c r="F596" s="18">
        <v>10323.973913951986</v>
      </c>
    </row>
    <row r="597" spans="1:6" x14ac:dyDescent="0.35">
      <c r="A597" s="4">
        <v>586</v>
      </c>
      <c r="B597" s="4">
        <v>0.96908623136815841</v>
      </c>
      <c r="C597" s="4">
        <v>1.8675305316355459</v>
      </c>
      <c r="D597" s="25">
        <v>4.3676355886873214E-2</v>
      </c>
      <c r="E597" s="31">
        <v>9699.2572693165275</v>
      </c>
      <c r="F597" s="18">
        <v>0</v>
      </c>
    </row>
    <row r="598" spans="1:6" x14ac:dyDescent="0.35">
      <c r="A598" s="4">
        <v>587</v>
      </c>
      <c r="B598" s="4">
        <v>0.29941803372321907</v>
      </c>
      <c r="C598" s="4">
        <v>-0.52607504383697301</v>
      </c>
      <c r="D598" s="25">
        <v>-9.9373297342965523E-3</v>
      </c>
      <c r="E598" s="31">
        <v>-2206.7939439045376</v>
      </c>
      <c r="F598" s="18">
        <v>2206.7939439045376</v>
      </c>
    </row>
    <row r="599" spans="1:6" x14ac:dyDescent="0.35">
      <c r="A599" s="4">
        <v>588</v>
      </c>
      <c r="B599" s="4">
        <v>0.3431445227482518</v>
      </c>
      <c r="C599" s="4">
        <v>-0.40389620723945679</v>
      </c>
      <c r="D599" s="25">
        <v>-7.2006809722688367E-3</v>
      </c>
      <c r="E599" s="31">
        <v>-1599.0632882744294</v>
      </c>
      <c r="F599" s="18">
        <v>1599.0632882744294</v>
      </c>
    </row>
    <row r="600" spans="1:6" x14ac:dyDescent="0.35">
      <c r="A600" s="4">
        <v>589</v>
      </c>
      <c r="B600" s="4">
        <v>0.77735974833454147</v>
      </c>
      <c r="C600" s="4">
        <v>0.76330670659797506</v>
      </c>
      <c r="D600" s="25">
        <v>1.8943162741932036E-2</v>
      </c>
      <c r="E600" s="31">
        <v>4206.7293664431181</v>
      </c>
      <c r="F600" s="18">
        <v>0</v>
      </c>
    </row>
    <row r="601" spans="1:6" x14ac:dyDescent="0.35">
      <c r="A601" s="4">
        <v>590</v>
      </c>
      <c r="B601" s="4">
        <v>0.46224694388591392</v>
      </c>
      <c r="C601" s="4">
        <v>-9.4774567935793516E-2</v>
      </c>
      <c r="D601" s="25">
        <v>-2.7675392340425846E-4</v>
      </c>
      <c r="E601" s="31">
        <v>-61.459053734777889</v>
      </c>
      <c r="F601" s="18">
        <v>61.459053734777889</v>
      </c>
    </row>
    <row r="602" spans="1:6" x14ac:dyDescent="0.35">
      <c r="A602" s="4">
        <v>591</v>
      </c>
      <c r="B602" s="4">
        <v>0.16405917081660715</v>
      </c>
      <c r="C602" s="4">
        <v>-0.97791100517407892</v>
      </c>
      <c r="D602" s="25">
        <v>-2.0057874000945188E-2</v>
      </c>
      <c r="E602" s="31">
        <v>-4454.2745442087789</v>
      </c>
      <c r="F602" s="18">
        <v>4454.2745442087789</v>
      </c>
    </row>
    <row r="603" spans="1:6" x14ac:dyDescent="0.35">
      <c r="A603" s="4">
        <v>592</v>
      </c>
      <c r="B603" s="4">
        <v>6.1143886826998783E-2</v>
      </c>
      <c r="C603" s="4">
        <v>-1.5452418557765835</v>
      </c>
      <c r="D603" s="25">
        <v>-3.2765355207989497E-2</v>
      </c>
      <c r="E603" s="31">
        <v>-7276.2391282360604</v>
      </c>
      <c r="F603" s="18">
        <v>7276.2391282360604</v>
      </c>
    </row>
    <row r="604" spans="1:6" x14ac:dyDescent="0.35">
      <c r="A604" s="4">
        <v>593</v>
      </c>
      <c r="B604" s="4">
        <v>0.94222661495245075</v>
      </c>
      <c r="C604" s="4">
        <v>1.573743459885423</v>
      </c>
      <c r="D604" s="25">
        <v>3.7095903423954073E-2</v>
      </c>
      <c r="E604" s="31">
        <v>8237.9288207693153</v>
      </c>
      <c r="F604" s="18">
        <v>0</v>
      </c>
    </row>
    <row r="605" spans="1:6" x14ac:dyDescent="0.35">
      <c r="A605" s="4">
        <v>594</v>
      </c>
      <c r="B605" s="4">
        <v>0.26590665130294544</v>
      </c>
      <c r="C605" s="4">
        <v>-0.62524038103079316</v>
      </c>
      <c r="D605" s="25">
        <v>-1.2158505715547023E-2</v>
      </c>
      <c r="E605" s="31">
        <v>-2700.0529817779288</v>
      </c>
      <c r="F605" s="18">
        <v>2700.0529817779288</v>
      </c>
    </row>
    <row r="606" spans="1:6" x14ac:dyDescent="0.35">
      <c r="A606" s="4">
        <v>595</v>
      </c>
      <c r="B606" s="4">
        <v>0.86437333876506284</v>
      </c>
      <c r="C606" s="4">
        <v>1.1001808732500249</v>
      </c>
      <c r="D606" s="25">
        <v>2.6488710700981695E-2</v>
      </c>
      <c r="E606" s="31">
        <v>5882.3776527229902</v>
      </c>
      <c r="F606" s="18">
        <v>0</v>
      </c>
    </row>
    <row r="607" spans="1:6" x14ac:dyDescent="0.35">
      <c r="A607" s="4">
        <v>596</v>
      </c>
      <c r="B607" s="4">
        <v>0.51287005255407203</v>
      </c>
      <c r="C607" s="4">
        <v>3.2266035432827675E-2</v>
      </c>
      <c r="D607" s="25">
        <v>2.5687921598448178E-3</v>
      </c>
      <c r="E607" s="31">
        <v>570.45455198395769</v>
      </c>
      <c r="F607" s="18">
        <v>0</v>
      </c>
    </row>
    <row r="608" spans="1:6" x14ac:dyDescent="0.35">
      <c r="A608" s="4">
        <v>597</v>
      </c>
      <c r="B608" s="4">
        <v>0.67179668909360768</v>
      </c>
      <c r="C608" s="4">
        <v>0.44487979925269383</v>
      </c>
      <c r="D608" s="25">
        <v>1.1810809659757629E-2</v>
      </c>
      <c r="E608" s="31">
        <v>2622.8397292491954</v>
      </c>
      <c r="F608" s="18">
        <v>0</v>
      </c>
    </row>
    <row r="609" spans="1:6" x14ac:dyDescent="0.35">
      <c r="A609" s="4">
        <v>598</v>
      </c>
      <c r="B609" s="4">
        <v>0.32392314414434986</v>
      </c>
      <c r="C609" s="4">
        <v>-0.45675620382847099</v>
      </c>
      <c r="D609" s="25">
        <v>-8.3846768937773566E-3</v>
      </c>
      <c r="E609" s="31">
        <v>-1861.9945886392586</v>
      </c>
      <c r="F609" s="18">
        <v>1861.9945886392586</v>
      </c>
    </row>
    <row r="610" spans="1:6" x14ac:dyDescent="0.35">
      <c r="A610" s="4">
        <v>599</v>
      </c>
      <c r="B610" s="4">
        <v>0.66096391397868204</v>
      </c>
      <c r="C610" s="4">
        <v>0.41509525616762621</v>
      </c>
      <c r="D610" s="25">
        <v>1.1143674211170714E-2</v>
      </c>
      <c r="E610" s="31">
        <v>2474.6882129897967</v>
      </c>
      <c r="F610" s="18">
        <v>0</v>
      </c>
    </row>
    <row r="611" spans="1:6" x14ac:dyDescent="0.35">
      <c r="A611" s="4">
        <v>600</v>
      </c>
      <c r="B611" s="4">
        <v>0.70846731952660169</v>
      </c>
      <c r="C611" s="4">
        <v>0.54891270178349572</v>
      </c>
      <c r="D611" s="25">
        <v>1.4141012842645496E-2</v>
      </c>
      <c r="E611" s="31">
        <v>3140.310559900669</v>
      </c>
      <c r="F611" s="18">
        <v>0</v>
      </c>
    </row>
    <row r="612" spans="1:6" x14ac:dyDescent="0.35">
      <c r="A612" s="4">
        <v>601</v>
      </c>
      <c r="B612" s="4">
        <v>0.26107471480705691</v>
      </c>
      <c r="C612" s="4">
        <v>-0.64003563938115471</v>
      </c>
      <c r="D612" s="25">
        <v>-1.2489900469139071E-2</v>
      </c>
      <c r="E612" s="31">
        <v>-2773.6461858702392</v>
      </c>
      <c r="F612" s="18">
        <v>2773.6461858702392</v>
      </c>
    </row>
    <row r="613" spans="1:6" x14ac:dyDescent="0.35">
      <c r="A613" s="4">
        <v>602</v>
      </c>
      <c r="B613" s="4">
        <v>0.80568490483420641</v>
      </c>
      <c r="C613" s="4">
        <v>0.86210418193130933</v>
      </c>
      <c r="D613" s="25">
        <v>2.1156099090745898E-2</v>
      </c>
      <c r="E613" s="31">
        <v>4698.1586199129233</v>
      </c>
      <c r="F613" s="18">
        <v>0</v>
      </c>
    </row>
    <row r="614" spans="1:6" x14ac:dyDescent="0.35">
      <c r="A614" s="4">
        <v>603</v>
      </c>
      <c r="B614" s="4">
        <v>0.81050026589495727</v>
      </c>
      <c r="C614" s="4">
        <v>0.87974130427132347</v>
      </c>
      <c r="D614" s="25">
        <v>2.1551147941771806E-2</v>
      </c>
      <c r="E614" s="31">
        <v>4785.8875607149594</v>
      </c>
      <c r="F614" s="18">
        <v>0</v>
      </c>
    </row>
    <row r="615" spans="1:6" x14ac:dyDescent="0.35">
      <c r="A615" s="4">
        <v>604</v>
      </c>
      <c r="B615" s="4">
        <v>0.72647360416063167</v>
      </c>
      <c r="C615" s="4">
        <v>0.6021823069615192</v>
      </c>
      <c r="D615" s="25">
        <v>1.5334183469604197E-2</v>
      </c>
      <c r="E615" s="31">
        <v>3405.2792973804899</v>
      </c>
      <c r="F615" s="18">
        <v>0</v>
      </c>
    </row>
    <row r="616" spans="1:6" x14ac:dyDescent="0.35">
      <c r="A616" s="4">
        <v>605</v>
      </c>
      <c r="B616" s="4">
        <v>0.55583749967530927</v>
      </c>
      <c r="C616" s="4">
        <v>0.14042399470333258</v>
      </c>
      <c r="D616" s="25">
        <v>4.9913913069960401E-3</v>
      </c>
      <c r="E616" s="31">
        <v>1108.4438579028745</v>
      </c>
      <c r="F616" s="18">
        <v>0</v>
      </c>
    </row>
    <row r="617" spans="1:6" x14ac:dyDescent="0.35">
      <c r="A617" s="4">
        <v>606</v>
      </c>
      <c r="B617" s="4">
        <v>4.5357218206217409E-2</v>
      </c>
      <c r="C617" s="4">
        <v>-1.691641040334807</v>
      </c>
      <c r="D617" s="25">
        <v>-3.6044508605913357E-2</v>
      </c>
      <c r="E617" s="31">
        <v>-8004.4443959648179</v>
      </c>
      <c r="F617" s="18">
        <v>8004.4443959648179</v>
      </c>
    </row>
    <row r="618" spans="1:6" x14ac:dyDescent="0.35">
      <c r="A618" s="4">
        <v>607</v>
      </c>
      <c r="B618" s="4">
        <v>0.46944935054857662</v>
      </c>
      <c r="C618" s="4">
        <v>-7.6654123688043793E-2</v>
      </c>
      <c r="D618" s="25">
        <v>1.2912071658232509E-4</v>
      </c>
      <c r="E618" s="31">
        <v>28.673982146639503</v>
      </c>
      <c r="F618" s="18">
        <v>0</v>
      </c>
    </row>
    <row r="619" spans="1:6" x14ac:dyDescent="0.35">
      <c r="A619" s="4">
        <v>608</v>
      </c>
      <c r="B619" s="4">
        <v>0.76461108818423806</v>
      </c>
      <c r="C619" s="4">
        <v>0.72121405823819695</v>
      </c>
      <c r="D619" s="25">
        <v>1.8000341569033452E-2</v>
      </c>
      <c r="E619" s="31">
        <v>3997.3560126178158</v>
      </c>
      <c r="F619" s="18">
        <v>0</v>
      </c>
    </row>
    <row r="620" spans="1:6" x14ac:dyDescent="0.35">
      <c r="A620" s="4">
        <v>609</v>
      </c>
      <c r="B620" s="4">
        <v>0.44633473691393821</v>
      </c>
      <c r="C620" s="4">
        <v>-0.13492714925457824</v>
      </c>
      <c r="D620" s="25">
        <v>-1.1761200903964168E-3</v>
      </c>
      <c r="E620" s="31">
        <v>-261.18230572883351</v>
      </c>
      <c r="F620" s="18">
        <v>261.18230572883351</v>
      </c>
    </row>
    <row r="621" spans="1:6" x14ac:dyDescent="0.35">
      <c r="A621" s="4">
        <v>610</v>
      </c>
      <c r="B621" s="4">
        <v>0.15961611687069188</v>
      </c>
      <c r="C621" s="4">
        <v>-0.99603686480372577</v>
      </c>
      <c r="D621" s="25">
        <v>-2.0463869938519615E-2</v>
      </c>
      <c r="E621" s="31">
        <v>-4544.4345167813817</v>
      </c>
      <c r="F621" s="18">
        <v>4544.4345167813817</v>
      </c>
    </row>
    <row r="622" spans="1:6" x14ac:dyDescent="0.35">
      <c r="A622" s="4">
        <v>611</v>
      </c>
      <c r="B622" s="4">
        <v>0.91614466979910003</v>
      </c>
      <c r="C622" s="4">
        <v>1.3795973286743375</v>
      </c>
      <c r="D622" s="25">
        <v>3.2747279845375253E-2</v>
      </c>
      <c r="E622" s="31">
        <v>7272.2251122159096</v>
      </c>
      <c r="F622" s="18">
        <v>0</v>
      </c>
    </row>
    <row r="623" spans="1:6" x14ac:dyDescent="0.35">
      <c r="A623" s="4">
        <v>612</v>
      </c>
      <c r="B623" s="4">
        <v>0.68237937420335926</v>
      </c>
      <c r="C623" s="4">
        <v>0.47436274964580211</v>
      </c>
      <c r="D623" s="25">
        <v>1.247118982003053E-2</v>
      </c>
      <c r="E623" s="31">
        <v>2769.4910910667782</v>
      </c>
      <c r="F623" s="18">
        <v>0</v>
      </c>
    </row>
    <row r="624" spans="1:6" x14ac:dyDescent="0.35">
      <c r="A624" s="4">
        <v>613</v>
      </c>
      <c r="B624" s="4">
        <v>0.80229188349367864</v>
      </c>
      <c r="C624" s="4">
        <v>0.84983606947333823</v>
      </c>
      <c r="D624" s="25">
        <v>2.0881309154080173E-2</v>
      </c>
      <c r="E624" s="31">
        <v>4637.1357109128367</v>
      </c>
      <c r="F624" s="18">
        <v>0</v>
      </c>
    </row>
    <row r="625" spans="1:6" x14ac:dyDescent="0.35">
      <c r="A625" s="4">
        <v>614</v>
      </c>
      <c r="B625" s="4">
        <v>0.15595445960261967</v>
      </c>
      <c r="C625" s="4">
        <v>-1.0112246524957833</v>
      </c>
      <c r="D625" s="25">
        <v>-2.0804056844393737E-2</v>
      </c>
      <c r="E625" s="31">
        <v>-4619.9802039781825</v>
      </c>
      <c r="F625" s="18">
        <v>4619.9802039781825</v>
      </c>
    </row>
    <row r="626" spans="1:6" x14ac:dyDescent="0.35">
      <c r="A626" s="4">
        <v>615</v>
      </c>
      <c r="B626" s="4">
        <v>0.96473974869039347</v>
      </c>
      <c r="C626" s="4">
        <v>1.8085528278852163</v>
      </c>
      <c r="D626" s="25">
        <v>4.2355331195115281E-2</v>
      </c>
      <c r="E626" s="31">
        <v>9405.8958364701884</v>
      </c>
      <c r="F626" s="18">
        <v>0</v>
      </c>
    </row>
    <row r="627" spans="1:6" x14ac:dyDescent="0.35">
      <c r="A627" s="4">
        <v>616</v>
      </c>
      <c r="B627" s="4">
        <v>0.73724537973081206</v>
      </c>
      <c r="C627" s="4">
        <v>0.63487607735796725</v>
      </c>
      <c r="D627" s="25">
        <v>1.6066481867371696E-2</v>
      </c>
      <c r="E627" s="31">
        <v>3567.9016227469237</v>
      </c>
      <c r="F627" s="18">
        <v>0</v>
      </c>
    </row>
    <row r="628" spans="1:6" x14ac:dyDescent="0.35">
      <c r="A628" s="4">
        <v>617</v>
      </c>
      <c r="B628" s="4">
        <v>0.76331240679823165</v>
      </c>
      <c r="C628" s="4">
        <v>0.71699823389222606</v>
      </c>
      <c r="D628" s="25">
        <v>1.7905912527158271E-2</v>
      </c>
      <c r="E628" s="31">
        <v>3976.3860495280678</v>
      </c>
      <c r="F628" s="18">
        <v>0</v>
      </c>
    </row>
    <row r="629" spans="1:6" x14ac:dyDescent="0.35">
      <c r="A629" s="4">
        <v>618</v>
      </c>
      <c r="B629" s="4">
        <v>0.57983375101918477</v>
      </c>
      <c r="C629" s="4">
        <v>0.20146819280777201</v>
      </c>
      <c r="D629" s="25">
        <v>6.3587028138309713E-3</v>
      </c>
      <c r="E629" s="31">
        <v>1412.0842556145953</v>
      </c>
      <c r="F629" s="18">
        <v>0</v>
      </c>
    </row>
    <row r="630" spans="1:6" x14ac:dyDescent="0.35">
      <c r="A630" s="4">
        <v>619</v>
      </c>
      <c r="B630" s="4">
        <v>0.18982313995046907</v>
      </c>
      <c r="C630" s="4">
        <v>-0.87854822325874837</v>
      </c>
      <c r="D630" s="25">
        <v>-1.7832275511936928E-2</v>
      </c>
      <c r="E630" s="31">
        <v>-3960.0333950844069</v>
      </c>
      <c r="F630" s="18">
        <v>3960.0333950844069</v>
      </c>
    </row>
    <row r="631" spans="1:6" x14ac:dyDescent="0.35">
      <c r="A631" s="4">
        <v>620</v>
      </c>
      <c r="B631" s="4">
        <v>0.70646550723247925</v>
      </c>
      <c r="C631" s="4">
        <v>0.5430883324482747</v>
      </c>
      <c r="D631" s="25">
        <v>1.4010554462334247E-2</v>
      </c>
      <c r="E631" s="31">
        <v>3111.3395212715641</v>
      </c>
      <c r="F631" s="18">
        <v>0</v>
      </c>
    </row>
    <row r="632" spans="1:6" x14ac:dyDescent="0.35">
      <c r="A632" s="4">
        <v>621</v>
      </c>
      <c r="B632" s="4">
        <v>0.67975510054923804</v>
      </c>
      <c r="C632" s="4">
        <v>0.46701408781260545</v>
      </c>
      <c r="D632" s="25">
        <v>1.2306589248700595E-2</v>
      </c>
      <c r="E632" s="31">
        <v>2732.9380578388996</v>
      </c>
      <c r="F632" s="18">
        <v>0</v>
      </c>
    </row>
    <row r="633" spans="1:6" x14ac:dyDescent="0.35">
      <c r="A633" s="4">
        <v>622</v>
      </c>
      <c r="B633" s="4">
        <v>0.44896862755667666</v>
      </c>
      <c r="C633" s="4">
        <v>-0.12826753632389826</v>
      </c>
      <c r="D633" s="25">
        <v>-1.0269533280514262E-3</v>
      </c>
      <c r="E633" s="31">
        <v>-228.05667574810764</v>
      </c>
      <c r="F633" s="18">
        <v>228.05667574810764</v>
      </c>
    </row>
    <row r="634" spans="1:6" x14ac:dyDescent="0.35">
      <c r="A634" s="4">
        <v>623</v>
      </c>
      <c r="B634" s="4">
        <v>0.19154456380275464</v>
      </c>
      <c r="C634" s="4">
        <v>-0.8722186124104031</v>
      </c>
      <c r="D634" s="25">
        <v>-1.7690500371702916E-2</v>
      </c>
      <c r="E634" s="31">
        <v>-3928.549230904483</v>
      </c>
      <c r="F634" s="18">
        <v>3928.549230904483</v>
      </c>
    </row>
    <row r="635" spans="1:6" x14ac:dyDescent="0.35">
      <c r="A635" s="4">
        <v>624</v>
      </c>
      <c r="B635" s="4">
        <v>0.25439049143465953</v>
      </c>
      <c r="C635" s="4">
        <v>-0.66073701290537479</v>
      </c>
      <c r="D635" s="25">
        <v>-1.2953584604665386E-2</v>
      </c>
      <c r="E635" s="31">
        <v>-2876.6170411727994</v>
      </c>
      <c r="F635" s="18">
        <v>2876.6170411727994</v>
      </c>
    </row>
    <row r="636" spans="1:6" x14ac:dyDescent="0.35">
      <c r="A636" s="4">
        <v>625</v>
      </c>
      <c r="B636" s="4">
        <v>0.98158636809938216</v>
      </c>
      <c r="C636" s="4">
        <v>2.0876738662923184</v>
      </c>
      <c r="D636" s="25">
        <v>4.8607283378364466E-2</v>
      </c>
      <c r="E636" s="31">
        <v>10794.273859990781</v>
      </c>
      <c r="F636" s="18">
        <v>0</v>
      </c>
    </row>
    <row r="637" spans="1:6" x14ac:dyDescent="0.35">
      <c r="A637" s="4">
        <v>626</v>
      </c>
      <c r="B637" s="4">
        <v>0.64219044938394965</v>
      </c>
      <c r="C637" s="4">
        <v>0.36431995384911631</v>
      </c>
      <c r="D637" s="25">
        <v>1.0006372759453028E-2</v>
      </c>
      <c r="E637" s="31">
        <v>2222.1264058292245</v>
      </c>
      <c r="F637" s="18">
        <v>0</v>
      </c>
    </row>
    <row r="638" spans="1:6" x14ac:dyDescent="0.35">
      <c r="A638" s="4">
        <v>627</v>
      </c>
      <c r="B638" s="4">
        <v>0.91258479174104989</v>
      </c>
      <c r="C638" s="4">
        <v>1.3568451547241371</v>
      </c>
      <c r="D638" s="25">
        <v>3.2237660418572484E-2</v>
      </c>
      <c r="E638" s="31">
        <v>7159.0533553320602</v>
      </c>
      <c r="F638" s="18">
        <v>0</v>
      </c>
    </row>
    <row r="639" spans="1:6" x14ac:dyDescent="0.35">
      <c r="A639" s="4">
        <v>628</v>
      </c>
      <c r="B639" s="4">
        <v>0.64621507853628812</v>
      </c>
      <c r="C639" s="4">
        <v>0.37512185633522216</v>
      </c>
      <c r="D639" s="25">
        <v>1.0248321478964297E-2</v>
      </c>
      <c r="E639" s="31">
        <v>2275.8562289536576</v>
      </c>
      <c r="F639" s="18">
        <v>0</v>
      </c>
    </row>
    <row r="640" spans="1:6" x14ac:dyDescent="0.35">
      <c r="A640" s="4">
        <v>629</v>
      </c>
      <c r="B640" s="4">
        <v>0.9815265437535593</v>
      </c>
      <c r="C640" s="4">
        <v>2.0863502000783618</v>
      </c>
      <c r="D640" s="25">
        <v>4.8577634958010818E-2</v>
      </c>
      <c r="E640" s="31">
        <v>10787.689802076615</v>
      </c>
      <c r="F640" s="18">
        <v>0</v>
      </c>
    </row>
    <row r="641" spans="1:6" x14ac:dyDescent="0.35">
      <c r="A641" s="4">
        <v>630</v>
      </c>
      <c r="B641" s="4">
        <v>0.8377814502003702</v>
      </c>
      <c r="C641" s="4">
        <v>0.98538071339448563</v>
      </c>
      <c r="D641" s="25">
        <v>2.3917334805627719E-2</v>
      </c>
      <c r="E641" s="31">
        <v>5311.3493277007301</v>
      </c>
      <c r="F641" s="18">
        <v>0</v>
      </c>
    </row>
    <row r="642" spans="1:6" x14ac:dyDescent="0.35">
      <c r="A642" s="4">
        <v>631</v>
      </c>
      <c r="B642" s="4">
        <v>0.95974766746834728</v>
      </c>
      <c r="C642" s="4">
        <v>1.747765364527909</v>
      </c>
      <c r="D642" s="25">
        <v>4.099377021633803E-2</v>
      </c>
      <c r="E642" s="31">
        <v>9103.5324649648283</v>
      </c>
      <c r="F642" s="18">
        <v>0</v>
      </c>
    </row>
    <row r="643" spans="1:6" x14ac:dyDescent="0.35">
      <c r="A643" s="4">
        <v>632</v>
      </c>
      <c r="B643" s="4">
        <v>0.30156549458050197</v>
      </c>
      <c r="C643" s="4">
        <v>-0.51990328002833885</v>
      </c>
      <c r="D643" s="25">
        <v>-9.7990901646887226E-3</v>
      </c>
      <c r="E643" s="31">
        <v>-2176.094927853409</v>
      </c>
      <c r="F643" s="18">
        <v>2176.094927853409</v>
      </c>
    </row>
    <row r="644" spans="1:6" x14ac:dyDescent="0.35">
      <c r="A644" s="4">
        <v>633</v>
      </c>
      <c r="B644" s="4">
        <v>0.55606496256485582</v>
      </c>
      <c r="C644" s="4">
        <v>0.14099983224215504</v>
      </c>
      <c r="D644" s="25">
        <v>5.0042893270757271E-3</v>
      </c>
      <c r="E644" s="31">
        <v>1111.308135667753</v>
      </c>
      <c r="F644" s="18">
        <v>0</v>
      </c>
    </row>
    <row r="645" spans="1:6" x14ac:dyDescent="0.35">
      <c r="A645" s="4">
        <v>634</v>
      </c>
      <c r="B645" s="4">
        <v>0.5214846421559467</v>
      </c>
      <c r="C645" s="4">
        <v>5.3880069679782837E-2</v>
      </c>
      <c r="D645" s="25">
        <v>3.0529187214620931E-3</v>
      </c>
      <c r="E645" s="31">
        <v>677.96507974405506</v>
      </c>
      <c r="F645" s="18">
        <v>0</v>
      </c>
    </row>
    <row r="646" spans="1:6" x14ac:dyDescent="0.35">
      <c r="A646" s="4">
        <v>635</v>
      </c>
      <c r="B646" s="4">
        <v>0.64588335562740917</v>
      </c>
      <c r="C646" s="4">
        <v>0.37422988894390358</v>
      </c>
      <c r="D646" s="25">
        <v>1.0228342556875996E-2</v>
      </c>
      <c r="E646" s="31">
        <v>2271.419487349116</v>
      </c>
      <c r="F646" s="18">
        <v>0</v>
      </c>
    </row>
    <row r="647" spans="1:6" x14ac:dyDescent="0.35">
      <c r="A647" s="4">
        <v>636</v>
      </c>
      <c r="B647" s="4">
        <v>0.53807860740116209</v>
      </c>
      <c r="C647" s="4">
        <v>9.5594309080172746E-2</v>
      </c>
      <c r="D647" s="25">
        <v>3.9872640204770418E-3</v>
      </c>
      <c r="E647" s="31">
        <v>885.45618676303957</v>
      </c>
      <c r="F647" s="18">
        <v>0</v>
      </c>
    </row>
    <row r="648" spans="1:6" x14ac:dyDescent="0.35">
      <c r="A648" s="4">
        <v>637</v>
      </c>
      <c r="B648" s="4">
        <v>0.68457637813844108</v>
      </c>
      <c r="C648" s="4">
        <v>0.4805346882236804</v>
      </c>
      <c r="D648" s="25">
        <v>1.2609433304244596E-2</v>
      </c>
      <c r="E648" s="31">
        <v>2800.1909764388984</v>
      </c>
      <c r="F648" s="18">
        <v>0</v>
      </c>
    </row>
    <row r="649" spans="1:6" x14ac:dyDescent="0.35">
      <c r="A649" s="4">
        <v>638</v>
      </c>
      <c r="B649" s="4">
        <v>0.31005563353480792</v>
      </c>
      <c r="C649" s="4">
        <v>-0.49569265919103406</v>
      </c>
      <c r="D649" s="25">
        <v>-9.2568034038432723E-3</v>
      </c>
      <c r="E649" s="31">
        <v>-2055.6686995112877</v>
      </c>
      <c r="F649" s="18">
        <v>2055.6686995112877</v>
      </c>
    </row>
    <row r="650" spans="1:6" x14ac:dyDescent="0.35">
      <c r="A650" s="4">
        <v>639</v>
      </c>
      <c r="B650" s="4">
        <v>0.51013597465252902</v>
      </c>
      <c r="C650" s="4">
        <v>2.5409854747684025E-2</v>
      </c>
      <c r="D650" s="25">
        <v>2.4152225326757033E-3</v>
      </c>
      <c r="E650" s="31">
        <v>536.35117288053004</v>
      </c>
      <c r="F650" s="18">
        <v>0</v>
      </c>
    </row>
    <row r="651" spans="1:6" x14ac:dyDescent="0.35">
      <c r="A651" s="4">
        <v>640</v>
      </c>
      <c r="B651" s="4">
        <v>0.24334593034841434</v>
      </c>
      <c r="C651" s="4">
        <v>-0.6955800545010542</v>
      </c>
      <c r="D651" s="25">
        <v>-1.3734023912351795E-2</v>
      </c>
      <c r="E651" s="31">
        <v>-3049.9300723227448</v>
      </c>
      <c r="F651" s="18">
        <v>3049.9300723227448</v>
      </c>
    </row>
    <row r="652" spans="1:6" x14ac:dyDescent="0.35">
      <c r="A652" s="4">
        <v>641</v>
      </c>
      <c r="B652" s="4">
        <v>0.62083643375942776</v>
      </c>
      <c r="C652" s="4">
        <v>0.30767830111753286</v>
      </c>
      <c r="D652" s="25">
        <v>8.7376726052870255E-3</v>
      </c>
      <c r="E652" s="31">
        <v>1940.3847416494077</v>
      </c>
      <c r="F652" s="18">
        <v>0</v>
      </c>
    </row>
    <row r="653" spans="1:6" x14ac:dyDescent="0.35">
      <c r="A653" s="4">
        <v>642</v>
      </c>
      <c r="B653" s="4">
        <v>0.92833768680245088</v>
      </c>
      <c r="C653" s="4">
        <v>1.4635218970669797</v>
      </c>
      <c r="D653" s="25">
        <v>3.4627082212065195E-2</v>
      </c>
      <c r="E653" s="31">
        <v>7689.674929165395</v>
      </c>
      <c r="F653" s="18">
        <v>0</v>
      </c>
    </row>
    <row r="654" spans="1:6" x14ac:dyDescent="0.35">
      <c r="A654" s="4">
        <v>643</v>
      </c>
      <c r="B654" s="4">
        <v>0.23041465298329</v>
      </c>
      <c r="C654" s="4">
        <v>-0.7374819663068346</v>
      </c>
      <c r="D654" s="25">
        <v>-1.4672572831815106E-2</v>
      </c>
      <c r="E654" s="31">
        <v>-3258.3546820427523</v>
      </c>
      <c r="F654" s="18">
        <v>3258.3546820427523</v>
      </c>
    </row>
    <row r="655" spans="1:6" x14ac:dyDescent="0.35">
      <c r="A655" s="4">
        <v>644</v>
      </c>
      <c r="B655" s="4">
        <v>0.50252418642386842</v>
      </c>
      <c r="C655" s="4">
        <v>6.32723927765885E-3</v>
      </c>
      <c r="D655" s="25">
        <v>1.9877964951015583E-3</v>
      </c>
      <c r="E655" s="31">
        <v>441.43219399927756</v>
      </c>
      <c r="F655" s="18">
        <v>0</v>
      </c>
    </row>
    <row r="656" spans="1:6" x14ac:dyDescent="0.35">
      <c r="A656" s="4">
        <v>645</v>
      </c>
      <c r="B656" s="4">
        <v>0.33449123342165943</v>
      </c>
      <c r="C656" s="4">
        <v>-0.42754493033391855</v>
      </c>
      <c r="D656" s="25">
        <v>-7.7303819465315985E-3</v>
      </c>
      <c r="E656" s="31">
        <v>-1716.6945768940523</v>
      </c>
      <c r="F656" s="18">
        <v>1716.6945768940523</v>
      </c>
    </row>
    <row r="657" spans="1:6" x14ac:dyDescent="0.35">
      <c r="A657" s="4">
        <v>646</v>
      </c>
      <c r="B657" s="4">
        <v>0.20073026061006571</v>
      </c>
      <c r="C657" s="4">
        <v>-0.83901566124574734</v>
      </c>
      <c r="D657" s="25">
        <v>-1.6946796979766469E-2</v>
      </c>
      <c r="E657" s="31">
        <v>-3763.3941857093573</v>
      </c>
      <c r="F657" s="18">
        <v>3763.3941857093573</v>
      </c>
    </row>
    <row r="658" spans="1:6" x14ac:dyDescent="0.35">
      <c r="A658" s="4">
        <v>647</v>
      </c>
      <c r="B658" s="4">
        <v>0.80490214630636825</v>
      </c>
      <c r="C658" s="4">
        <v>0.85926250171199769</v>
      </c>
      <c r="D658" s="25">
        <v>2.1092449109531262E-2</v>
      </c>
      <c r="E658" s="31">
        <v>4684.0237972966097</v>
      </c>
      <c r="F658" s="18">
        <v>0</v>
      </c>
    </row>
    <row r="659" spans="1:6" x14ac:dyDescent="0.35">
      <c r="A659" s="4">
        <v>648</v>
      </c>
      <c r="B659" s="4">
        <v>0.98275298453820792</v>
      </c>
      <c r="C659" s="4">
        <v>2.1142487053156351</v>
      </c>
      <c r="D659" s="25">
        <v>4.9202525585112761E-2</v>
      </c>
      <c r="E659" s="31">
        <v>10926.459963514646</v>
      </c>
      <c r="F659" s="18">
        <v>0</v>
      </c>
    </row>
    <row r="660" spans="1:6" x14ac:dyDescent="0.35">
      <c r="A660" s="4">
        <v>649</v>
      </c>
      <c r="B660" s="4">
        <v>1.6291852848174138E-2</v>
      </c>
      <c r="C660" s="4">
        <v>-2.1371756754499165</v>
      </c>
      <c r="D660" s="25">
        <v>-4.6023911271571259E-2</v>
      </c>
      <c r="E660" s="31">
        <v>-10220.581522858454</v>
      </c>
      <c r="F660" s="18">
        <v>10220.581522858454</v>
      </c>
    </row>
    <row r="661" spans="1:6" x14ac:dyDescent="0.35">
      <c r="A661" s="4">
        <v>650</v>
      </c>
      <c r="B661" s="4">
        <v>0.83050896136042729</v>
      </c>
      <c r="C661" s="4">
        <v>0.95617846626191649</v>
      </c>
      <c r="D661" s="25">
        <v>2.3263242037278368E-2</v>
      </c>
      <c r="E661" s="31">
        <v>5166.094214049489</v>
      </c>
      <c r="F661" s="18">
        <v>0</v>
      </c>
    </row>
    <row r="662" spans="1:6" x14ac:dyDescent="0.35">
      <c r="A662" s="4">
        <v>651</v>
      </c>
      <c r="B662" s="4">
        <v>0.4718893673062593</v>
      </c>
      <c r="C662" s="4">
        <v>-7.0521316575996529E-2</v>
      </c>
      <c r="D662" s="25">
        <v>2.664877063027044E-4</v>
      </c>
      <c r="E662" s="31">
        <v>59.179223404872623</v>
      </c>
      <c r="F662" s="18">
        <v>0</v>
      </c>
    </row>
    <row r="663" spans="1:6" x14ac:dyDescent="0.35">
      <c r="A663" s="4">
        <v>652</v>
      </c>
      <c r="B663" s="4">
        <v>4.7901765764887916E-2</v>
      </c>
      <c r="C663" s="4">
        <v>-1.665547719531882</v>
      </c>
      <c r="D663" s="25">
        <v>-3.5460051787849597E-2</v>
      </c>
      <c r="E663" s="31">
        <v>-7874.6534157857623</v>
      </c>
      <c r="F663" s="18">
        <v>7874.6534157857623</v>
      </c>
    </row>
    <row r="664" spans="1:6" x14ac:dyDescent="0.35">
      <c r="A664" s="4">
        <v>653</v>
      </c>
      <c r="B664" s="4">
        <v>0.20469261684289775</v>
      </c>
      <c r="C664" s="4">
        <v>-0.82497596959577357</v>
      </c>
      <c r="D664" s="25">
        <v>-1.6632325948259426E-2</v>
      </c>
      <c r="E664" s="31">
        <v>-3693.5592515350327</v>
      </c>
      <c r="F664" s="18">
        <v>3693.5592515350327</v>
      </c>
    </row>
    <row r="665" spans="1:6" x14ac:dyDescent="0.35">
      <c r="A665" s="4">
        <v>654</v>
      </c>
      <c r="B665" s="4">
        <v>0.21161896536295932</v>
      </c>
      <c r="C665" s="4">
        <v>-0.80081642168900447</v>
      </c>
      <c r="D665" s="25">
        <v>-1.609118315535487E-2</v>
      </c>
      <c r="E665" s="31">
        <v>-3573.3870654347897</v>
      </c>
      <c r="F665" s="18">
        <v>3573.3870654347897</v>
      </c>
    </row>
    <row r="666" spans="1:6" x14ac:dyDescent="0.35">
      <c r="A666" s="4">
        <v>655</v>
      </c>
      <c r="B666" s="4">
        <v>1.8587520656048073E-2</v>
      </c>
      <c r="C666" s="4">
        <v>-2.0838365075339578</v>
      </c>
      <c r="D666" s="25">
        <v>-4.4829182528772243E-2</v>
      </c>
      <c r="E666" s="31">
        <v>-9955.266772848885</v>
      </c>
      <c r="F666" s="18">
        <v>9955.266772848885</v>
      </c>
    </row>
    <row r="667" spans="1:6" x14ac:dyDescent="0.35">
      <c r="A667" s="4">
        <v>656</v>
      </c>
      <c r="B667" s="4">
        <v>0.67326078142974122</v>
      </c>
      <c r="C667" s="4">
        <v>0.44893515215288393</v>
      </c>
      <c r="D667" s="25">
        <v>1.1901644347686851E-2</v>
      </c>
      <c r="E667" s="31">
        <v>2643.0114901324882</v>
      </c>
      <c r="F667" s="18">
        <v>0</v>
      </c>
    </row>
    <row r="668" spans="1:6" x14ac:dyDescent="0.35">
      <c r="A668" s="4">
        <v>657</v>
      </c>
      <c r="B668" s="4">
        <v>0.21952284453080262</v>
      </c>
      <c r="C668" s="4">
        <v>-0.773805720615246</v>
      </c>
      <c r="D668" s="25">
        <v>-1.5486178199394239E-2</v>
      </c>
      <c r="E668" s="31">
        <v>-3439.0329372590618</v>
      </c>
      <c r="F668" s="18">
        <v>3439.0329372590618</v>
      </c>
    </row>
    <row r="669" spans="1:6" x14ac:dyDescent="0.35">
      <c r="A669" s="4">
        <v>658</v>
      </c>
      <c r="B669" s="4">
        <v>0.79814766601043519</v>
      </c>
      <c r="C669" s="4">
        <v>0.83502316091119588</v>
      </c>
      <c r="D669" s="25">
        <v>2.0549519058450462E-2</v>
      </c>
      <c r="E669" s="31">
        <v>4563.4547127714395</v>
      </c>
      <c r="F669" s="18">
        <v>0</v>
      </c>
    </row>
    <row r="670" spans="1:6" x14ac:dyDescent="0.35">
      <c r="A670" s="4">
        <v>659</v>
      </c>
      <c r="B670" s="4">
        <v>0.90789318995440482</v>
      </c>
      <c r="C670" s="4">
        <v>1.3278925080701394</v>
      </c>
      <c r="D670" s="25">
        <v>3.1589158379842976E-2</v>
      </c>
      <c r="E670" s="31">
        <v>7015.0397812691144</v>
      </c>
      <c r="F670" s="18">
        <v>0</v>
      </c>
    </row>
    <row r="671" spans="1:6" x14ac:dyDescent="0.35">
      <c r="A671" s="4">
        <v>660</v>
      </c>
      <c r="B671" s="4">
        <v>0.55933700814973175</v>
      </c>
      <c r="C671" s="4">
        <v>0.14928850704053742</v>
      </c>
      <c r="D671" s="25">
        <v>5.1899449795400473E-3</v>
      </c>
      <c r="E671" s="31">
        <v>1152.5368943448354</v>
      </c>
      <c r="F671" s="18">
        <v>0</v>
      </c>
    </row>
    <row r="672" spans="1:6" x14ac:dyDescent="0.35">
      <c r="A672" s="4">
        <v>661</v>
      </c>
      <c r="B672" s="4">
        <v>0.56197237792013643</v>
      </c>
      <c r="C672" s="4">
        <v>0.15597180676171268</v>
      </c>
      <c r="D672" s="25">
        <v>5.339642295520107E-3</v>
      </c>
      <c r="E672" s="31">
        <v>1185.7803449655212</v>
      </c>
      <c r="F672" s="18">
        <v>0</v>
      </c>
    </row>
    <row r="673" spans="1:6" x14ac:dyDescent="0.35">
      <c r="A673" s="4">
        <v>662</v>
      </c>
      <c r="B673" s="4">
        <v>0.41349606433070185</v>
      </c>
      <c r="C673" s="4">
        <v>-0.21856088073753588</v>
      </c>
      <c r="D673" s="25">
        <v>-3.0494080844584524E-3</v>
      </c>
      <c r="E673" s="31">
        <v>-677.18546865274311</v>
      </c>
      <c r="F673" s="18">
        <v>677.18546865274311</v>
      </c>
    </row>
    <row r="674" spans="1:6" x14ac:dyDescent="0.35">
      <c r="A674" s="4">
        <v>663</v>
      </c>
      <c r="B674" s="4">
        <v>0.87291477994558397</v>
      </c>
      <c r="C674" s="4">
        <v>1.140278144634177</v>
      </c>
      <c r="D674" s="25">
        <v>2.7386837996591907E-2</v>
      </c>
      <c r="E674" s="31">
        <v>6081.8257871617207</v>
      </c>
      <c r="F674" s="18">
        <v>0</v>
      </c>
    </row>
    <row r="675" spans="1:6" x14ac:dyDescent="0.35">
      <c r="A675" s="4">
        <v>664</v>
      </c>
      <c r="B675" s="4">
        <v>0.72344032894935961</v>
      </c>
      <c r="C675" s="4">
        <v>0.59309236156181044</v>
      </c>
      <c r="D675" s="25">
        <v>1.5130580386469927E-2</v>
      </c>
      <c r="E675" s="31">
        <v>3360.0649326734092</v>
      </c>
      <c r="F675" s="18">
        <v>0</v>
      </c>
    </row>
    <row r="676" spans="1:6" x14ac:dyDescent="0.35">
      <c r="A676" s="4">
        <v>665</v>
      </c>
      <c r="B676" s="4">
        <v>0.51144253943451989</v>
      </c>
      <c r="C676" s="4">
        <v>2.8686126667504201E-2</v>
      </c>
      <c r="D676" s="25">
        <v>2.4886068088984183E-3</v>
      </c>
      <c r="E676" s="31">
        <v>552.64770129169767</v>
      </c>
      <c r="F676" s="18">
        <v>0</v>
      </c>
    </row>
    <row r="677" spans="1:6" x14ac:dyDescent="0.35">
      <c r="A677" s="4">
        <v>666</v>
      </c>
      <c r="B677" s="4">
        <v>0.33442748260174748</v>
      </c>
      <c r="C677" s="4">
        <v>-0.42772003000286135</v>
      </c>
      <c r="D677" s="25">
        <v>-7.7343039538578127E-3</v>
      </c>
      <c r="E677" s="31">
        <v>-1717.5655414536327</v>
      </c>
      <c r="F677" s="18">
        <v>1717.5655414536327</v>
      </c>
    </row>
    <row r="678" spans="1:6" x14ac:dyDescent="0.35">
      <c r="A678" s="4">
        <v>667</v>
      </c>
      <c r="B678" s="4">
        <v>1.7656460972525156E-2</v>
      </c>
      <c r="C678" s="4">
        <v>-2.1047517643684879</v>
      </c>
      <c r="D678" s="25">
        <v>-4.529765737529793E-2</v>
      </c>
      <c r="E678" s="31">
        <v>-10059.301506708671</v>
      </c>
      <c r="F678" s="18">
        <v>10059.301506708671</v>
      </c>
    </row>
    <row r="679" spans="1:6" x14ac:dyDescent="0.35">
      <c r="A679" s="4">
        <v>668</v>
      </c>
      <c r="B679" s="4">
        <v>0.6894680722931481</v>
      </c>
      <c r="C679" s="4">
        <v>0.49434315083353531</v>
      </c>
      <c r="D679" s="25">
        <v>1.2918725102719077E-2</v>
      </c>
      <c r="E679" s="31">
        <v>2868.8757525329406</v>
      </c>
      <c r="F679" s="18">
        <v>0</v>
      </c>
    </row>
    <row r="680" spans="1:6" x14ac:dyDescent="0.35">
      <c r="A680" s="4">
        <v>669</v>
      </c>
      <c r="B680" s="4">
        <v>0.88921090854856111</v>
      </c>
      <c r="C680" s="4">
        <v>1.2223423698394693</v>
      </c>
      <c r="D680" s="25">
        <v>2.9224971069135769E-2</v>
      </c>
      <c r="E680" s="31">
        <v>6490.0220572905773</v>
      </c>
      <c r="F680" s="18">
        <v>0</v>
      </c>
    </row>
    <row r="681" spans="1:6" x14ac:dyDescent="0.35">
      <c r="A681" s="4">
        <v>670</v>
      </c>
      <c r="B681" s="4">
        <v>0.96278533960108781</v>
      </c>
      <c r="C681" s="4">
        <v>1.783965195687349</v>
      </c>
      <c r="D681" s="25">
        <v>4.1804599864801943E-2</v>
      </c>
      <c r="E681" s="31">
        <v>9283.5943131284166</v>
      </c>
      <c r="F681" s="18">
        <v>0</v>
      </c>
    </row>
    <row r="682" spans="1:6" x14ac:dyDescent="0.35">
      <c r="A682" s="4">
        <v>671</v>
      </c>
      <c r="B682" s="4">
        <v>0.17328644119932668</v>
      </c>
      <c r="C682" s="4">
        <v>-0.9412575667898877</v>
      </c>
      <c r="D682" s="25">
        <v>-1.9236884134192805E-2</v>
      </c>
      <c r="E682" s="31">
        <v>-4271.9564049904266</v>
      </c>
      <c r="F682" s="18">
        <v>4271.9564049904266</v>
      </c>
    </row>
    <row r="683" spans="1:6" x14ac:dyDescent="0.35">
      <c r="A683" s="4">
        <v>672</v>
      </c>
      <c r="B683" s="4">
        <v>0.60045349718070395</v>
      </c>
      <c r="C683" s="4">
        <v>0.25452109950020158</v>
      </c>
      <c r="D683" s="25">
        <v>7.5470196734855411E-3</v>
      </c>
      <c r="E683" s="31">
        <v>1675.9751115529684</v>
      </c>
      <c r="F683" s="18">
        <v>0</v>
      </c>
    </row>
    <row r="684" spans="1:6" x14ac:dyDescent="0.35">
      <c r="A684" s="4">
        <v>673</v>
      </c>
      <c r="B684" s="4">
        <v>0.44600549190199867</v>
      </c>
      <c r="C684" s="4">
        <v>-0.13576003768528402</v>
      </c>
      <c r="D684" s="25">
        <v>-1.1947757197695037E-3</v>
      </c>
      <c r="E684" s="31">
        <v>-265.32518223801981</v>
      </c>
      <c r="F684" s="18">
        <v>265.32518223801981</v>
      </c>
    </row>
    <row r="685" spans="1:6" x14ac:dyDescent="0.35">
      <c r="A685" s="4">
        <v>674</v>
      </c>
      <c r="B685" s="4">
        <v>0.45998947262412404</v>
      </c>
      <c r="C685" s="4">
        <v>-0.10046024218908457</v>
      </c>
      <c r="D685" s="25">
        <v>-4.0410571230546448E-4</v>
      </c>
      <c r="E685" s="31">
        <v>-89.740208130072276</v>
      </c>
      <c r="F685" s="18">
        <v>89.740208130072276</v>
      </c>
    </row>
    <row r="686" spans="1:6" x14ac:dyDescent="0.35">
      <c r="A686" s="4">
        <v>675</v>
      </c>
      <c r="B686" s="4">
        <v>0.52317680462364069</v>
      </c>
      <c r="C686" s="4">
        <v>5.8128352233832135E-2</v>
      </c>
      <c r="D686" s="25">
        <v>3.1480747854421565E-3</v>
      </c>
      <c r="E686" s="31">
        <v>699.09649344689933</v>
      </c>
      <c r="F686" s="18">
        <v>0</v>
      </c>
    </row>
    <row r="687" spans="1:6" x14ac:dyDescent="0.35">
      <c r="A687" s="4">
        <v>676</v>
      </c>
      <c r="B687" s="4">
        <v>0.23727324738304956</v>
      </c>
      <c r="C687" s="4">
        <v>-0.71510122872055804</v>
      </c>
      <c r="D687" s="25">
        <v>-1.4171273101727515E-2</v>
      </c>
      <c r="E687" s="31">
        <v>-3147.0304895265031</v>
      </c>
      <c r="F687" s="18">
        <v>3147.0304895265031</v>
      </c>
    </row>
    <row r="688" spans="1:6" x14ac:dyDescent="0.35">
      <c r="A688" s="4">
        <v>677</v>
      </c>
      <c r="B688" s="4">
        <v>0.43143691698445852</v>
      </c>
      <c r="C688" s="4">
        <v>-0.17271705925639608</v>
      </c>
      <c r="D688" s="25">
        <v>-2.0225654593623542E-3</v>
      </c>
      <c r="E688" s="31">
        <v>-449.15337683391249</v>
      </c>
      <c r="F688" s="18">
        <v>449.15337683391249</v>
      </c>
    </row>
    <row r="689" spans="1:6" x14ac:dyDescent="0.35">
      <c r="A689" s="4">
        <v>678</v>
      </c>
      <c r="B689" s="4">
        <v>0.58653589078945501</v>
      </c>
      <c r="C689" s="4">
        <v>0.21864291724423823</v>
      </c>
      <c r="D689" s="25">
        <v>6.7433945466721882E-3</v>
      </c>
      <c r="E689" s="31">
        <v>1497.513179581385</v>
      </c>
      <c r="F689" s="18">
        <v>0</v>
      </c>
    </row>
    <row r="690" spans="1:6" x14ac:dyDescent="0.35">
      <c r="A690" s="4">
        <v>679</v>
      </c>
      <c r="B690" s="4">
        <v>0.98554923050574617</v>
      </c>
      <c r="C690" s="4">
        <v>2.1848269262187574</v>
      </c>
      <c r="D690" s="25">
        <v>5.0783386937532732E-2</v>
      </c>
      <c r="E690" s="31">
        <v>11277.523614611264</v>
      </c>
      <c r="F690" s="18">
        <v>0</v>
      </c>
    </row>
    <row r="691" spans="1:6" x14ac:dyDescent="0.35">
      <c r="A691" s="4">
        <v>680</v>
      </c>
      <c r="B691" s="4">
        <v>5.5623347843896109E-2</v>
      </c>
      <c r="C691" s="4">
        <v>-1.5926145132216012</v>
      </c>
      <c r="D691" s="25">
        <v>-3.382644179189552E-2</v>
      </c>
      <c r="E691" s="31">
        <v>-7511.875814341045</v>
      </c>
      <c r="F691" s="18">
        <v>7511.875814341045</v>
      </c>
    </row>
    <row r="692" spans="1:6" x14ac:dyDescent="0.35">
      <c r="A692" s="4">
        <v>681</v>
      </c>
      <c r="B692" s="4">
        <v>0.42834992572729258</v>
      </c>
      <c r="C692" s="4">
        <v>-0.18057669293502843</v>
      </c>
      <c r="D692" s="25">
        <v>-2.1986111426870042E-3</v>
      </c>
      <c r="E692" s="31">
        <v>-488.24803890098281</v>
      </c>
      <c r="F692" s="18">
        <v>488.24803890098281</v>
      </c>
    </row>
    <row r="693" spans="1:6" x14ac:dyDescent="0.35">
      <c r="A693" s="4">
        <v>682</v>
      </c>
      <c r="B693" s="4">
        <v>0.40799978141519089</v>
      </c>
      <c r="C693" s="4">
        <v>-0.23269331213013089</v>
      </c>
      <c r="D693" s="25">
        <v>-3.3659563668945692E-3</v>
      </c>
      <c r="E693" s="31">
        <v>-747.48170026740786</v>
      </c>
      <c r="F693" s="18">
        <v>747.48170026740786</v>
      </c>
    </row>
    <row r="694" spans="1:6" x14ac:dyDescent="0.35">
      <c r="A694" s="4">
        <v>683</v>
      </c>
      <c r="B694" s="4">
        <v>0.10878659295685167</v>
      </c>
      <c r="C694" s="4">
        <v>-1.2330069105839367</v>
      </c>
      <c r="D694" s="25">
        <v>-2.5771694112344239E-2</v>
      </c>
      <c r="E694" s="31">
        <v>-5723.1489758256912</v>
      </c>
      <c r="F694" s="18">
        <v>5723.1489758256912</v>
      </c>
    </row>
    <row r="695" spans="1:6" x14ac:dyDescent="0.35">
      <c r="A695" s="4">
        <v>684</v>
      </c>
      <c r="B695" s="4">
        <v>0.78511028563379459</v>
      </c>
      <c r="C695" s="4">
        <v>0.78956915354469992</v>
      </c>
      <c r="D695" s="25">
        <v>1.9531407768043491E-2</v>
      </c>
      <c r="E695" s="31">
        <v>4337.3615982261181</v>
      </c>
      <c r="F695" s="18">
        <v>0</v>
      </c>
    </row>
    <row r="696" spans="1:6" x14ac:dyDescent="0.35">
      <c r="A696" s="4">
        <v>685</v>
      </c>
      <c r="B696" s="4">
        <v>0.30379283859466877</v>
      </c>
      <c r="C696" s="4">
        <v>-0.51352278422807851</v>
      </c>
      <c r="D696" s="25">
        <v>-9.6561752669930886E-3</v>
      </c>
      <c r="E696" s="31">
        <v>-2144.3576564574541</v>
      </c>
      <c r="F696" s="18">
        <v>2144.3576564574541</v>
      </c>
    </row>
    <row r="697" spans="1:6" x14ac:dyDescent="0.35">
      <c r="A697" s="4">
        <v>686</v>
      </c>
      <c r="B697" s="4">
        <v>0.78681306964965825</v>
      </c>
      <c r="C697" s="4">
        <v>0.79541203632488511</v>
      </c>
      <c r="D697" s="25">
        <v>1.9662280825705196E-2</v>
      </c>
      <c r="E697" s="31">
        <v>4366.4247247188778</v>
      </c>
      <c r="F697" s="18">
        <v>0</v>
      </c>
    </row>
    <row r="698" spans="1:6" x14ac:dyDescent="0.35">
      <c r="A698" s="4">
        <v>687</v>
      </c>
      <c r="B698" s="4">
        <v>0.21762650918114101</v>
      </c>
      <c r="C698" s="4">
        <v>-0.78023422875925519</v>
      </c>
      <c r="D698" s="25">
        <v>-1.5630168511824052E-2</v>
      </c>
      <c r="E698" s="31">
        <v>-3471.0090272095003</v>
      </c>
      <c r="F698" s="18">
        <v>3471.0090272095003</v>
      </c>
    </row>
    <row r="699" spans="1:6" x14ac:dyDescent="0.35">
      <c r="A699" s="4">
        <v>688</v>
      </c>
      <c r="B699" s="4">
        <v>0.50573277886593793</v>
      </c>
      <c r="C699" s="4">
        <v>1.4370440187771909E-2</v>
      </c>
      <c r="D699" s="25">
        <v>2.1679538482601212E-3</v>
      </c>
      <c r="E699" s="31">
        <v>481.43993919143514</v>
      </c>
      <c r="F699" s="18">
        <v>0</v>
      </c>
    </row>
    <row r="700" spans="1:6" x14ac:dyDescent="0.35">
      <c r="A700" s="4">
        <v>689</v>
      </c>
      <c r="B700" s="4">
        <v>0.34133277234630133</v>
      </c>
      <c r="C700" s="4">
        <v>-0.40882847071536066</v>
      </c>
      <c r="D700" s="25">
        <v>-7.3111573289867506E-3</v>
      </c>
      <c r="E700" s="31">
        <v>-1623.5968965442962</v>
      </c>
      <c r="F700" s="18">
        <v>1623.5968965442962</v>
      </c>
    </row>
    <row r="701" spans="1:6" x14ac:dyDescent="0.35">
      <c r="A701" s="4">
        <v>690</v>
      </c>
      <c r="B701" s="4">
        <v>0.17146859115884849</v>
      </c>
      <c r="C701" s="4">
        <v>-0.94837775009452452</v>
      </c>
      <c r="D701" s="25">
        <v>-1.9396367080410686E-2</v>
      </c>
      <c r="E701" s="31">
        <v>-4307.3729614779313</v>
      </c>
      <c r="F701" s="18">
        <v>4307.3729614779313</v>
      </c>
    </row>
    <row r="702" spans="1:6" x14ac:dyDescent="0.35">
      <c r="A702" s="4">
        <v>691</v>
      </c>
      <c r="B702" s="4">
        <v>0.41319458962546296</v>
      </c>
      <c r="C702" s="4">
        <v>-0.21933489767960193</v>
      </c>
      <c r="D702" s="25">
        <v>-3.0667450682216168E-3</v>
      </c>
      <c r="E702" s="31">
        <v>-681.03551205445081</v>
      </c>
      <c r="F702" s="18">
        <v>681.03551205445081</v>
      </c>
    </row>
    <row r="703" spans="1:6" x14ac:dyDescent="0.35">
      <c r="A703" s="4">
        <v>692</v>
      </c>
      <c r="B703" s="4">
        <v>0.57131520286902449</v>
      </c>
      <c r="C703" s="4">
        <v>0.17972356272499768</v>
      </c>
      <c r="D703" s="25">
        <v>5.871651073497206E-3</v>
      </c>
      <c r="E703" s="31">
        <v>1303.9241301407269</v>
      </c>
      <c r="F703" s="18">
        <v>0</v>
      </c>
    </row>
    <row r="704" spans="1:6" x14ac:dyDescent="0.35">
      <c r="A704" s="4">
        <v>693</v>
      </c>
      <c r="B704" s="4">
        <v>0.47905450993138021</v>
      </c>
      <c r="C704" s="4">
        <v>-5.252670164337702E-2</v>
      </c>
      <c r="D704" s="25">
        <v>6.6954393150430954E-4</v>
      </c>
      <c r="E704" s="31">
        <v>148.68637075836531</v>
      </c>
      <c r="F704" s="18">
        <v>0</v>
      </c>
    </row>
    <row r="705" spans="1:6" x14ac:dyDescent="0.35">
      <c r="A705" s="4">
        <v>694</v>
      </c>
      <c r="B705" s="4">
        <v>0.47488956031497664</v>
      </c>
      <c r="C705" s="4">
        <v>-6.2984156401147143E-2</v>
      </c>
      <c r="D705" s="25">
        <v>4.3531039799074665E-4</v>
      </c>
      <c r="E705" s="31">
        <v>96.669867629450849</v>
      </c>
      <c r="F705" s="18">
        <v>0</v>
      </c>
    </row>
    <row r="706" spans="1:6" x14ac:dyDescent="0.35">
      <c r="A706" s="4">
        <v>695</v>
      </c>
      <c r="B706" s="4">
        <v>0.21298611789162269</v>
      </c>
      <c r="C706" s="4">
        <v>-0.79610288785687344</v>
      </c>
      <c r="D706" s="25">
        <v>-1.59856060612713E-2</v>
      </c>
      <c r="E706" s="31">
        <v>-3549.941441905306</v>
      </c>
      <c r="F706" s="18">
        <v>3549.941441905306</v>
      </c>
    </row>
    <row r="707" spans="1:6" x14ac:dyDescent="0.35">
      <c r="A707" s="4">
        <v>696</v>
      </c>
      <c r="B707" s="4">
        <v>0.27946675662684406</v>
      </c>
      <c r="C707" s="4">
        <v>-0.58442633471019145</v>
      </c>
      <c r="D707" s="25">
        <v>-1.1244323583460105E-2</v>
      </c>
      <c r="E707" s="31">
        <v>-2497.0395318213991</v>
      </c>
      <c r="F707" s="18">
        <v>2497.0395318213991</v>
      </c>
    </row>
    <row r="708" spans="1:6" x14ac:dyDescent="0.35">
      <c r="A708" s="4">
        <v>697</v>
      </c>
      <c r="B708" s="4">
        <v>0.34585471716676686</v>
      </c>
      <c r="C708" s="4">
        <v>-0.3965363000171031</v>
      </c>
      <c r="D708" s="25">
        <v>-7.035828518688488E-3</v>
      </c>
      <c r="E708" s="31">
        <v>-1562.4543192730935</v>
      </c>
      <c r="F708" s="18">
        <v>1562.4543192730935</v>
      </c>
    </row>
    <row r="709" spans="1:6" x14ac:dyDescent="0.35">
      <c r="A709" s="4">
        <v>698</v>
      </c>
      <c r="B709" s="4">
        <v>0.37917684832941279</v>
      </c>
      <c r="C709" s="4">
        <v>-0.30764339428600829</v>
      </c>
      <c r="D709" s="25">
        <v>-5.0447417871669958E-3</v>
      </c>
      <c r="E709" s="31">
        <v>-1120.2914587869764</v>
      </c>
      <c r="F709" s="18">
        <v>1120.2914587869764</v>
      </c>
    </row>
    <row r="710" spans="1:6" x14ac:dyDescent="0.35">
      <c r="A710" s="4">
        <v>699</v>
      </c>
      <c r="B710" s="4">
        <v>0.80512198911830413</v>
      </c>
      <c r="C710" s="4">
        <v>0.86005990458029058</v>
      </c>
      <c r="D710" s="25">
        <v>2.1110309907956933E-2</v>
      </c>
      <c r="E710" s="31">
        <v>4687.9901648070927</v>
      </c>
      <c r="F710" s="18">
        <v>0</v>
      </c>
    </row>
    <row r="711" spans="1:6" x14ac:dyDescent="0.35">
      <c r="A711" s="4">
        <v>700</v>
      </c>
      <c r="B711" s="4">
        <v>0.26240153180378456</v>
      </c>
      <c r="C711" s="4">
        <v>-0.63595912578570091</v>
      </c>
      <c r="D711" s="25">
        <v>-1.2398591808858257E-2</v>
      </c>
      <c r="E711" s="31">
        <v>-2753.3691694159788</v>
      </c>
      <c r="F711" s="18">
        <v>2753.3691694159788</v>
      </c>
    </row>
    <row r="712" spans="1:6" x14ac:dyDescent="0.35">
      <c r="A712" s="4">
        <v>701</v>
      </c>
      <c r="B712" s="4">
        <v>0.93508159049582973</v>
      </c>
      <c r="C712" s="4">
        <v>1.5147456894735409</v>
      </c>
      <c r="D712" s="25">
        <v>3.5774429264792247E-2</v>
      </c>
      <c r="E712" s="31">
        <v>7944.4675741931906</v>
      </c>
      <c r="F712" s="18">
        <v>0</v>
      </c>
    </row>
    <row r="713" spans="1:6" x14ac:dyDescent="0.35">
      <c r="A713" s="4">
        <v>702</v>
      </c>
      <c r="B713" s="4">
        <v>0.60075479288421296</v>
      </c>
      <c r="C713" s="4">
        <v>0.25530127633086702</v>
      </c>
      <c r="D713" s="25">
        <v>7.5644946308289036E-3</v>
      </c>
      <c r="E713" s="31">
        <v>1679.8557949021611</v>
      </c>
      <c r="F713" s="18">
        <v>0</v>
      </c>
    </row>
    <row r="714" spans="1:6" x14ac:dyDescent="0.35">
      <c r="A714" s="4">
        <v>703</v>
      </c>
      <c r="B714" s="4">
        <v>0.17316209439629626</v>
      </c>
      <c r="C714" s="4">
        <v>-0.94174308870616241</v>
      </c>
      <c r="D714" s="25">
        <v>-1.9247759200514542E-2</v>
      </c>
      <c r="E714" s="31">
        <v>-4274.3714431485687</v>
      </c>
      <c r="F714" s="18">
        <v>4274.3714431485687</v>
      </c>
    </row>
    <row r="715" spans="1:6" x14ac:dyDescent="0.35">
      <c r="A715" s="4">
        <v>704</v>
      </c>
      <c r="B715" s="4">
        <v>0.59346581332731652</v>
      </c>
      <c r="C715" s="4">
        <v>0.2364694978830538</v>
      </c>
      <c r="D715" s="25">
        <v>7.142687019861392E-3</v>
      </c>
      <c r="E715" s="31">
        <v>1586.1845063100816</v>
      </c>
      <c r="F715" s="18">
        <v>0</v>
      </c>
    </row>
    <row r="716" spans="1:6" x14ac:dyDescent="0.35">
      <c r="A716" s="4">
        <v>705</v>
      </c>
      <c r="B716" s="4">
        <v>0.31739507727213312</v>
      </c>
      <c r="C716" s="4">
        <v>-0.47499553673443812</v>
      </c>
      <c r="D716" s="25">
        <v>-8.793214486762924E-3</v>
      </c>
      <c r="E716" s="31">
        <v>-1952.7189894756677</v>
      </c>
      <c r="F716" s="18">
        <v>1952.7189894756677</v>
      </c>
    </row>
    <row r="717" spans="1:6" x14ac:dyDescent="0.35">
      <c r="A717" s="4">
        <v>706</v>
      </c>
      <c r="B717" s="4">
        <v>0.91418013693665023</v>
      </c>
      <c r="C717" s="4">
        <v>1.3669539943921938</v>
      </c>
      <c r="D717" s="25">
        <v>3.2464085422554613E-2</v>
      </c>
      <c r="E717" s="31">
        <v>7209.3358095623762</v>
      </c>
      <c r="F717" s="18">
        <v>0</v>
      </c>
    </row>
    <row r="718" spans="1:6" x14ac:dyDescent="0.35">
      <c r="A718" s="4">
        <v>707</v>
      </c>
      <c r="B718" s="4">
        <v>0.13276760824086342</v>
      </c>
      <c r="C718" s="4">
        <v>-1.1134033975108373</v>
      </c>
      <c r="D718" s="25">
        <v>-2.3092729284221812E-2</v>
      </c>
      <c r="E718" s="31">
        <v>-5128.2282560039357</v>
      </c>
      <c r="F718" s="18">
        <v>5128.2282560039357</v>
      </c>
    </row>
    <row r="719" spans="1:6" x14ac:dyDescent="0.35">
      <c r="A719" s="4">
        <v>708</v>
      </c>
      <c r="B719" s="4">
        <v>0.67037550596631745</v>
      </c>
      <c r="C719" s="4">
        <v>0.44095028573748507</v>
      </c>
      <c r="D719" s="25">
        <v>1.1722793612165097E-2</v>
      </c>
      <c r="E719" s="31">
        <v>2603.2939069823487</v>
      </c>
      <c r="F719" s="18">
        <v>0</v>
      </c>
    </row>
    <row r="720" spans="1:6" x14ac:dyDescent="0.35">
      <c r="A720" s="4">
        <v>709</v>
      </c>
      <c r="B720" s="4">
        <v>0.74171184568894266</v>
      </c>
      <c r="C720" s="4">
        <v>0.6486319351576233</v>
      </c>
      <c r="D720" s="25">
        <v>1.6374595385771521E-2</v>
      </c>
      <c r="E720" s="31">
        <v>3636.3247368651137</v>
      </c>
      <c r="F720" s="18">
        <v>0</v>
      </c>
    </row>
    <row r="721" spans="1:6" x14ac:dyDescent="0.35">
      <c r="A721" s="4">
        <v>710</v>
      </c>
      <c r="B721" s="4">
        <v>0.6120268509065947</v>
      </c>
      <c r="C721" s="4">
        <v>0.28460562904088521</v>
      </c>
      <c r="D721" s="25">
        <v>8.2208744327587329E-3</v>
      </c>
      <c r="E721" s="31">
        <v>1825.6187926620964</v>
      </c>
      <c r="F721" s="18">
        <v>0</v>
      </c>
    </row>
    <row r="722" spans="1:6" x14ac:dyDescent="0.35">
      <c r="A722" s="4">
        <v>711</v>
      </c>
      <c r="B722" s="4">
        <v>0.91597707395212069</v>
      </c>
      <c r="C722" s="4">
        <v>1.3785100986596763</v>
      </c>
      <c r="D722" s="25">
        <v>3.2722927291720945E-2</v>
      </c>
      <c r="E722" s="31">
        <v>7266.8171133510368</v>
      </c>
      <c r="F722" s="18">
        <v>0</v>
      </c>
    </row>
    <row r="723" spans="1:6" x14ac:dyDescent="0.35">
      <c r="A723" s="4">
        <v>712</v>
      </c>
      <c r="B723" s="4">
        <v>0.31786694395579729</v>
      </c>
      <c r="C723" s="4">
        <v>-0.47367190926952502</v>
      </c>
      <c r="D723" s="25">
        <v>-8.7635669343380067E-3</v>
      </c>
      <c r="E723" s="31">
        <v>-1946.1351243034076</v>
      </c>
      <c r="F723" s="18">
        <v>1946.1351243034076</v>
      </c>
    </row>
    <row r="724" spans="1:6" x14ac:dyDescent="0.35">
      <c r="A724" s="4">
        <v>713</v>
      </c>
      <c r="B724" s="4">
        <v>0.83272508823105218</v>
      </c>
      <c r="C724" s="4">
        <v>0.96498999399713858</v>
      </c>
      <c r="D724" s="25">
        <v>2.3460608922900347E-2</v>
      </c>
      <c r="E724" s="31">
        <v>5209.9236993904733</v>
      </c>
      <c r="F724" s="18">
        <v>0</v>
      </c>
    </row>
    <row r="725" spans="1:6" x14ac:dyDescent="0.35">
      <c r="A725" s="4">
        <v>714</v>
      </c>
      <c r="B725" s="4">
        <v>0.16681580734614088</v>
      </c>
      <c r="C725" s="4">
        <v>-0.96682481972865475</v>
      </c>
      <c r="D725" s="25">
        <v>-1.9809557708862845E-2</v>
      </c>
      <c r="E725" s="31">
        <v>-4399.1306671118055</v>
      </c>
      <c r="F725" s="18">
        <v>4399.1306671118055</v>
      </c>
    </row>
    <row r="726" spans="1:6" x14ac:dyDescent="0.35">
      <c r="A726" s="4">
        <v>715</v>
      </c>
      <c r="B726" s="4">
        <v>8.0638455426937705E-2</v>
      </c>
      <c r="C726" s="4">
        <v>-1.4007898964215255</v>
      </c>
      <c r="D726" s="25">
        <v>-2.9529817149596058E-2</v>
      </c>
      <c r="E726" s="31">
        <v>-6557.7195678060043</v>
      </c>
      <c r="F726" s="18">
        <v>6557.7195678060043</v>
      </c>
    </row>
    <row r="727" spans="1:6" x14ac:dyDescent="0.35">
      <c r="A727" s="4">
        <v>716</v>
      </c>
      <c r="B727" s="4">
        <v>0.17374654831997782</v>
      </c>
      <c r="C727" s="4">
        <v>-0.93946296829087805</v>
      </c>
      <c r="D727" s="25">
        <v>-1.9196687436487867E-2</v>
      </c>
      <c r="E727" s="31">
        <v>-4263.0298793107895</v>
      </c>
      <c r="F727" s="18">
        <v>4263.0298793107895</v>
      </c>
    </row>
    <row r="728" spans="1:6" x14ac:dyDescent="0.35">
      <c r="A728" s="4">
        <v>717</v>
      </c>
      <c r="B728" s="4">
        <v>0.85154442093895144</v>
      </c>
      <c r="C728" s="4">
        <v>1.0430801827040981</v>
      </c>
      <c r="D728" s="25">
        <v>2.5209728690306576E-2</v>
      </c>
      <c r="E728" s="31">
        <v>5598.3526851525148</v>
      </c>
      <c r="F728" s="18">
        <v>0</v>
      </c>
    </row>
    <row r="729" spans="1:6" x14ac:dyDescent="0.35">
      <c r="A729" s="4">
        <v>718</v>
      </c>
      <c r="B729" s="4">
        <v>0.993697918597089</v>
      </c>
      <c r="C729" s="4">
        <v>2.4947620290928043</v>
      </c>
      <c r="D729" s="25">
        <v>5.7725534523888421E-2</v>
      </c>
      <c r="E729" s="31">
        <v>12819.174104318568</v>
      </c>
      <c r="F729" s="18">
        <v>0</v>
      </c>
    </row>
    <row r="730" spans="1:6" x14ac:dyDescent="0.35">
      <c r="A730" s="4">
        <v>719</v>
      </c>
      <c r="B730" s="4">
        <v>0.85761682375432535</v>
      </c>
      <c r="C730" s="4">
        <v>1.0696733801404361</v>
      </c>
      <c r="D730" s="25">
        <v>2.5805382101889256E-2</v>
      </c>
      <c r="E730" s="31">
        <v>5730.6301053945008</v>
      </c>
      <c r="F730" s="18">
        <v>0</v>
      </c>
    </row>
    <row r="731" spans="1:6" x14ac:dyDescent="0.35">
      <c r="A731" s="4">
        <v>720</v>
      </c>
      <c r="B731" s="4">
        <v>0.42738461330202693</v>
      </c>
      <c r="C731" s="4">
        <v>-0.18303669488030372</v>
      </c>
      <c r="D731" s="25">
        <v>-2.2537120215757158E-3</v>
      </c>
      <c r="E731" s="31">
        <v>-500.48435278878338</v>
      </c>
      <c r="F731" s="18">
        <v>500.48435278878338</v>
      </c>
    </row>
    <row r="732" spans="1:6" x14ac:dyDescent="0.35">
      <c r="A732" s="4">
        <v>721</v>
      </c>
      <c r="B732" s="4">
        <v>0.50872385293340849</v>
      </c>
      <c r="C732" s="4">
        <v>2.1869199502325201E-2</v>
      </c>
      <c r="D732" s="25">
        <v>2.335916410078567E-3</v>
      </c>
      <c r="E732" s="31">
        <v>518.73957341252662</v>
      </c>
      <c r="F732" s="18">
        <v>0</v>
      </c>
    </row>
    <row r="733" spans="1:6" x14ac:dyDescent="0.35">
      <c r="A733" s="4">
        <v>722</v>
      </c>
      <c r="B733" s="4">
        <v>0.98387949344997816</v>
      </c>
      <c r="C733" s="4">
        <v>2.1414097036476702</v>
      </c>
      <c r="D733" s="25">
        <v>4.9810897006307912E-2</v>
      </c>
      <c r="E733" s="31">
        <v>11061.561686395446</v>
      </c>
      <c r="F733" s="18">
        <v>0</v>
      </c>
    </row>
    <row r="734" spans="1:6" x14ac:dyDescent="0.35">
      <c r="A734" s="4">
        <v>723</v>
      </c>
      <c r="B734" s="4">
        <v>0.69737484659209059</v>
      </c>
      <c r="C734" s="4">
        <v>0.51686513572251025</v>
      </c>
      <c r="D734" s="25">
        <v>1.3423188590678604E-2</v>
      </c>
      <c r="E734" s="31">
        <v>2980.9025243032193</v>
      </c>
      <c r="F734" s="18">
        <v>0</v>
      </c>
    </row>
    <row r="735" spans="1:6" x14ac:dyDescent="0.35">
      <c r="A735" s="4">
        <v>724</v>
      </c>
      <c r="B735" s="4">
        <v>9.2729220923209121E-2</v>
      </c>
      <c r="C735" s="4">
        <v>-1.3241343121287588</v>
      </c>
      <c r="D735" s="25">
        <v>-2.7812830675511591E-2</v>
      </c>
      <c r="E735" s="31">
        <v>-6176.4264584812154</v>
      </c>
      <c r="F735" s="18">
        <v>6176.4264584812154</v>
      </c>
    </row>
    <row r="736" spans="1:6" x14ac:dyDescent="0.35">
      <c r="A736" s="4">
        <v>725</v>
      </c>
      <c r="B736" s="4">
        <v>0.76990067387464867</v>
      </c>
      <c r="C736" s="4">
        <v>0.73851977935823954</v>
      </c>
      <c r="D736" s="25">
        <v>1.8387967459065246E-2</v>
      </c>
      <c r="E736" s="31">
        <v>4083.4365281581731</v>
      </c>
      <c r="F736" s="18">
        <v>0</v>
      </c>
    </row>
    <row r="737" spans="1:6" x14ac:dyDescent="0.35">
      <c r="A737" s="4">
        <v>726</v>
      </c>
      <c r="B737" s="4">
        <v>0.47874050847410743</v>
      </c>
      <c r="C737" s="4">
        <v>-5.3314889526040063E-2</v>
      </c>
      <c r="D737" s="25">
        <v>6.5188953690207023E-4</v>
      </c>
      <c r="E737" s="31">
        <v>144.76583957612405</v>
      </c>
      <c r="F737" s="18">
        <v>0</v>
      </c>
    </row>
    <row r="738" spans="1:6" x14ac:dyDescent="0.35">
      <c r="A738" s="4">
        <v>727</v>
      </c>
      <c r="B738" s="4">
        <v>0.70616300373910679</v>
      </c>
      <c r="C738" s="4">
        <v>0.54220978898292183</v>
      </c>
      <c r="D738" s="25">
        <v>1.399087621891828E-2</v>
      </c>
      <c r="E738" s="31">
        <v>3106.9695517165478</v>
      </c>
      <c r="F738" s="18">
        <v>0</v>
      </c>
    </row>
    <row r="739" spans="1:6" x14ac:dyDescent="0.35">
      <c r="A739" s="4">
        <v>728</v>
      </c>
      <c r="B739" s="4">
        <v>0.3731789525830399</v>
      </c>
      <c r="C739" s="4">
        <v>-0.32344546111303335</v>
      </c>
      <c r="D739" s="25">
        <v>-5.398687755421014E-3</v>
      </c>
      <c r="E739" s="31">
        <v>-1198.8926363766307</v>
      </c>
      <c r="F739" s="18">
        <v>1198.8926363766307</v>
      </c>
    </row>
    <row r="740" spans="1:6" x14ac:dyDescent="0.35">
      <c r="A740" s="4">
        <v>729</v>
      </c>
      <c r="B740" s="4">
        <v>0.31196168069928409</v>
      </c>
      <c r="C740" s="4">
        <v>-0.4902975486519216</v>
      </c>
      <c r="D740" s="25">
        <v>-9.1359598683420917E-3</v>
      </c>
      <c r="E740" s="31">
        <v>-2028.8328402377808</v>
      </c>
      <c r="F740" s="18">
        <v>2028.8328402377808</v>
      </c>
    </row>
    <row r="741" spans="1:6" x14ac:dyDescent="0.35">
      <c r="A741" s="4">
        <v>730</v>
      </c>
      <c r="B741" s="4">
        <v>0.46793793342434709</v>
      </c>
      <c r="C741" s="4">
        <v>-8.045439408244813E-2</v>
      </c>
      <c r="D741" s="25">
        <v>4.3999548630160911E-5</v>
      </c>
      <c r="E741" s="31">
        <v>9.7710290437942984</v>
      </c>
      <c r="F741" s="18">
        <v>0</v>
      </c>
    </row>
    <row r="742" spans="1:6" x14ac:dyDescent="0.35">
      <c r="A742" s="4">
        <v>731</v>
      </c>
      <c r="B742" s="4">
        <v>0.17002672419873899</v>
      </c>
      <c r="C742" s="4">
        <v>-0.95405965157035577</v>
      </c>
      <c r="D742" s="25">
        <v>-1.9523634363950305E-2</v>
      </c>
      <c r="E742" s="31">
        <v>-4335.6353496729316</v>
      </c>
      <c r="F742" s="18">
        <v>4335.6353496729316</v>
      </c>
    </row>
    <row r="743" spans="1:6" x14ac:dyDescent="0.35">
      <c r="A743" s="4">
        <v>732</v>
      </c>
      <c r="B743" s="4">
        <v>0.81794550218217321</v>
      </c>
      <c r="C743" s="4">
        <v>0.9075632923816388</v>
      </c>
      <c r="D743" s="25">
        <v>2.2174324683665845E-2</v>
      </c>
      <c r="E743" s="31">
        <v>4924.2771177453196</v>
      </c>
      <c r="F743" s="18">
        <v>0</v>
      </c>
    </row>
    <row r="744" spans="1:6" x14ac:dyDescent="0.35">
      <c r="A744" s="4">
        <v>733</v>
      </c>
      <c r="B744" s="4">
        <v>0.597248312454702</v>
      </c>
      <c r="C744" s="4">
        <v>0.24623105751992569</v>
      </c>
      <c r="D744" s="25">
        <v>7.3613333979056263E-3</v>
      </c>
      <c r="E744" s="31">
        <v>1634.7395523663081</v>
      </c>
      <c r="F744" s="18">
        <v>0</v>
      </c>
    </row>
    <row r="745" spans="1:6" x14ac:dyDescent="0.35">
      <c r="A745" s="4">
        <v>734</v>
      </c>
      <c r="B745" s="4">
        <v>0.95838033562295166</v>
      </c>
      <c r="C745" s="4">
        <v>1.7321923044944167</v>
      </c>
      <c r="D745" s="25">
        <v>4.0644953705651875E-2</v>
      </c>
      <c r="E745" s="31">
        <v>9026.0703917622614</v>
      </c>
      <c r="F745" s="18">
        <v>0</v>
      </c>
    </row>
    <row r="746" spans="1:6" x14ac:dyDescent="0.35">
      <c r="A746" s="4">
        <v>735</v>
      </c>
      <c r="B746" s="4">
        <v>0.94746044423904963</v>
      </c>
      <c r="C746" s="4">
        <v>1.6207134323069126</v>
      </c>
      <c r="D746" s="25">
        <v>3.8147970381369821E-2</v>
      </c>
      <c r="E746" s="31">
        <v>8471.5625083176237</v>
      </c>
      <c r="F746" s="18">
        <v>0</v>
      </c>
    </row>
    <row r="747" spans="1:6" x14ac:dyDescent="0.35">
      <c r="A747" s="4">
        <v>736</v>
      </c>
      <c r="B747" s="4">
        <v>0.2082605494514489</v>
      </c>
      <c r="C747" s="4">
        <v>-0.81247156050112823</v>
      </c>
      <c r="D747" s="25">
        <v>-1.6352243270917537E-2</v>
      </c>
      <c r="E747" s="31">
        <v>-3631.3609776851208</v>
      </c>
      <c r="F747" s="18">
        <v>3631.3609776851208</v>
      </c>
    </row>
    <row r="748" spans="1:6" x14ac:dyDescent="0.35">
      <c r="A748" s="4">
        <v>737</v>
      </c>
      <c r="B748" s="4">
        <v>0.65584086893172355</v>
      </c>
      <c r="C748" s="4">
        <v>0.4011383568652086</v>
      </c>
      <c r="D748" s="25">
        <v>1.0831057621740175E-2</v>
      </c>
      <c r="E748" s="31">
        <v>2405.2650968443768</v>
      </c>
      <c r="F748" s="18">
        <v>0</v>
      </c>
    </row>
    <row r="749" spans="1:6" x14ac:dyDescent="0.35">
      <c r="A749" s="4">
        <v>738</v>
      </c>
      <c r="B749" s="4">
        <v>0.59862529599648251</v>
      </c>
      <c r="C749" s="4">
        <v>0.2497904467396527</v>
      </c>
      <c r="D749" s="25">
        <v>7.4410591374281677E-3</v>
      </c>
      <c r="E749" s="31">
        <v>1652.4443366349071</v>
      </c>
      <c r="F749" s="18">
        <v>0</v>
      </c>
    </row>
    <row r="750" spans="1:6" x14ac:dyDescent="0.35">
      <c r="A750" s="4">
        <v>739</v>
      </c>
      <c r="B750" s="4">
        <v>0.35066460749260797</v>
      </c>
      <c r="C750" s="4">
        <v>-0.38352678392403222</v>
      </c>
      <c r="D750" s="25">
        <v>-6.7444320943800427E-3</v>
      </c>
      <c r="E750" s="31">
        <v>-1497.7435889629216</v>
      </c>
      <c r="F750" s="18">
        <v>1497.7435889629216</v>
      </c>
    </row>
    <row r="751" spans="1:6" x14ac:dyDescent="0.35">
      <c r="A751" s="4">
        <v>740</v>
      </c>
      <c r="B751" s="4">
        <v>0.24669146855227708</v>
      </c>
      <c r="C751" s="4">
        <v>-0.68493817190484052</v>
      </c>
      <c r="D751" s="25">
        <v>-1.3495659432515484E-2</v>
      </c>
      <c r="E751" s="31">
        <v>-2996.9962053172776</v>
      </c>
      <c r="F751" s="18">
        <v>2996.9962053172776</v>
      </c>
    </row>
    <row r="752" spans="1:6" x14ac:dyDescent="0.35">
      <c r="A752" s="4">
        <v>741</v>
      </c>
      <c r="B752" s="4">
        <v>0.9314096708783679</v>
      </c>
      <c r="C752" s="4">
        <v>1.486372353763298</v>
      </c>
      <c r="D752" s="25">
        <v>3.5138903045944525E-2</v>
      </c>
      <c r="E752" s="31">
        <v>7803.3355549843118</v>
      </c>
      <c r="F752" s="18">
        <v>0</v>
      </c>
    </row>
    <row r="753" spans="1:6" x14ac:dyDescent="0.35">
      <c r="A753" s="4">
        <v>742</v>
      </c>
      <c r="B753" s="4">
        <v>0.89411694932833408</v>
      </c>
      <c r="C753" s="4">
        <v>1.2487238312523594</v>
      </c>
      <c r="D753" s="25">
        <v>2.9815881866182396E-2</v>
      </c>
      <c r="E753" s="31">
        <v>6621.2462798108145</v>
      </c>
      <c r="F753" s="18">
        <v>0</v>
      </c>
    </row>
    <row r="754" spans="1:6" x14ac:dyDescent="0.35">
      <c r="A754" s="4">
        <v>743</v>
      </c>
      <c r="B754" s="4">
        <v>0.88114696134449677</v>
      </c>
      <c r="C754" s="4">
        <v>1.1807398708314691</v>
      </c>
      <c r="D754" s="25">
        <v>2.8293128611161199E-2</v>
      </c>
      <c r="E754" s="31">
        <v>6283.0867589846121</v>
      </c>
      <c r="F754" s="18">
        <v>0</v>
      </c>
    </row>
    <row r="755" spans="1:6" x14ac:dyDescent="0.35">
      <c r="A755" s="4">
        <v>744</v>
      </c>
      <c r="B755" s="4">
        <v>0.44583822496671832</v>
      </c>
      <c r="C755" s="4">
        <v>-0.13618320753429994</v>
      </c>
      <c r="D755" s="25">
        <v>-1.2042541799978637E-3</v>
      </c>
      <c r="E755" s="31">
        <v>-267.43007451680717</v>
      </c>
      <c r="F755" s="18">
        <v>267.43007451680717</v>
      </c>
    </row>
    <row r="756" spans="1:6" x14ac:dyDescent="0.35">
      <c r="A756" s="4">
        <v>745</v>
      </c>
      <c r="B756" s="4">
        <v>0.60845337746586803</v>
      </c>
      <c r="C756" s="4">
        <v>0.27529026236761078</v>
      </c>
      <c r="D756" s="25">
        <v>8.0122222030912515E-3</v>
      </c>
      <c r="E756" s="31">
        <v>1779.2831583293416</v>
      </c>
      <c r="F756" s="18">
        <v>0</v>
      </c>
    </row>
    <row r="757" spans="1:6" x14ac:dyDescent="0.35">
      <c r="A757" s="4">
        <v>746</v>
      </c>
      <c r="B757" s="4">
        <v>7.111225433833912E-2</v>
      </c>
      <c r="C757" s="4">
        <v>-1.4675573192892777</v>
      </c>
      <c r="D757" s="25">
        <v>-3.1025321528449584E-2</v>
      </c>
      <c r="E757" s="31">
        <v>-6889.8279001829105</v>
      </c>
      <c r="F757" s="18">
        <v>6889.8279001829105</v>
      </c>
    </row>
    <row r="758" spans="1:6" x14ac:dyDescent="0.35">
      <c r="A758" s="4">
        <v>747</v>
      </c>
      <c r="B758" s="4">
        <v>0.52644736282877369</v>
      </c>
      <c r="C758" s="4">
        <v>6.6342340836634484E-2</v>
      </c>
      <c r="D758" s="25">
        <v>3.332057563206025E-3</v>
      </c>
      <c r="E758" s="31">
        <v>739.95375496563281</v>
      </c>
      <c r="F758" s="18">
        <v>0</v>
      </c>
    </row>
    <row r="759" spans="1:6" x14ac:dyDescent="0.35">
      <c r="A759" s="4">
        <v>748</v>
      </c>
      <c r="B759" s="4">
        <v>0.48498177468787895</v>
      </c>
      <c r="C759" s="4">
        <v>-3.7654004102077206E-2</v>
      </c>
      <c r="D759" s="25">
        <v>1.0026732233512268E-3</v>
      </c>
      <c r="E759" s="31">
        <v>222.66476570361706</v>
      </c>
      <c r="F759" s="18">
        <v>0</v>
      </c>
    </row>
    <row r="760" spans="1:6" x14ac:dyDescent="0.35">
      <c r="A760" s="4">
        <v>749</v>
      </c>
      <c r="B760" s="4">
        <v>0.80200316701225693</v>
      </c>
      <c r="C760" s="4">
        <v>0.84879806698563953</v>
      </c>
      <c r="D760" s="25">
        <v>2.0858059233700755E-2</v>
      </c>
      <c r="E760" s="31">
        <v>4631.9725750542684</v>
      </c>
      <c r="F760" s="18">
        <v>0</v>
      </c>
    </row>
    <row r="761" spans="1:6" x14ac:dyDescent="0.35">
      <c r="A761" s="4">
        <v>750</v>
      </c>
      <c r="B761" s="4">
        <v>3.0926572546872921E-2</v>
      </c>
      <c r="C761" s="4">
        <v>-1.8673470061959068</v>
      </c>
      <c r="D761" s="25">
        <v>-3.9980096203122789E-2</v>
      </c>
      <c r="E761" s="31">
        <v>-8878.4247415352256</v>
      </c>
      <c r="F761" s="18">
        <v>8878.4247415352256</v>
      </c>
    </row>
    <row r="762" spans="1:6" x14ac:dyDescent="0.35">
      <c r="A762" s="4">
        <v>751</v>
      </c>
      <c r="B762" s="4">
        <v>0.79909298952737673</v>
      </c>
      <c r="C762" s="4">
        <v>0.83838587305752532</v>
      </c>
      <c r="D762" s="25">
        <v>2.0624839484545396E-2</v>
      </c>
      <c r="E762" s="31">
        <v>4580.1812041532185</v>
      </c>
      <c r="F762" s="18">
        <v>0</v>
      </c>
    </row>
    <row r="763" spans="1:6" x14ac:dyDescent="0.35">
      <c r="A763" s="4">
        <v>752</v>
      </c>
      <c r="B763" s="4">
        <v>0.23814451694434691</v>
      </c>
      <c r="C763" s="4">
        <v>-0.71228383190315281</v>
      </c>
      <c r="D763" s="25">
        <v>-1.4108167037476043E-2</v>
      </c>
      <c r="E763" s="31">
        <v>-3133.0164551593866</v>
      </c>
      <c r="F763" s="18">
        <v>3133.0164551593866</v>
      </c>
    </row>
    <row r="764" spans="1:6" x14ac:dyDescent="0.35">
      <c r="A764" s="4">
        <v>753</v>
      </c>
      <c r="B764" s="4">
        <v>0.23024859382267238</v>
      </c>
      <c r="C764" s="4">
        <v>-0.73802840603270969</v>
      </c>
      <c r="D764" s="25">
        <v>-1.468481237870378E-2</v>
      </c>
      <c r="E764" s="31">
        <v>-3261.0727319286125</v>
      </c>
      <c r="F764" s="18">
        <v>3261.0727319286125</v>
      </c>
    </row>
    <row r="765" spans="1:6" x14ac:dyDescent="0.35">
      <c r="A765" s="4">
        <v>754</v>
      </c>
      <c r="B765" s="4">
        <v>0.76950787223205364</v>
      </c>
      <c r="C765" s="4">
        <v>0.73722710056278962</v>
      </c>
      <c r="D765" s="25">
        <v>1.8359013117022187E-2</v>
      </c>
      <c r="E765" s="31">
        <v>4077.0066049918082</v>
      </c>
      <c r="F765" s="18">
        <v>0</v>
      </c>
    </row>
    <row r="766" spans="1:6" x14ac:dyDescent="0.35">
      <c r="A766" s="4">
        <v>755</v>
      </c>
      <c r="B766" s="4">
        <v>0.77636825389269093</v>
      </c>
      <c r="C766" s="4">
        <v>0.75998509850891383</v>
      </c>
      <c r="D766" s="25">
        <v>1.8868762993841329E-2</v>
      </c>
      <c r="E766" s="31">
        <v>4190.2073310568967</v>
      </c>
      <c r="F766" s="18">
        <v>0</v>
      </c>
    </row>
    <row r="767" spans="1:6" x14ac:dyDescent="0.35">
      <c r="A767" s="4">
        <v>756</v>
      </c>
      <c r="B767" s="4">
        <v>0.31678045265698773</v>
      </c>
      <c r="C767" s="4">
        <v>-0.47672086194862723</v>
      </c>
      <c r="D767" s="25">
        <v>-8.8318595520049496E-3</v>
      </c>
      <c r="E767" s="31">
        <v>-1961.3009423964374</v>
      </c>
      <c r="F767" s="18">
        <v>1961.3009423964374</v>
      </c>
    </row>
    <row r="768" spans="1:6" x14ac:dyDescent="0.35">
      <c r="A768" s="4">
        <v>757</v>
      </c>
      <c r="B768" s="4">
        <v>0.84930530258032977</v>
      </c>
      <c r="C768" s="4">
        <v>1.0334584724582212</v>
      </c>
      <c r="D768" s="25">
        <v>2.4994214758710474E-2</v>
      </c>
      <c r="E768" s="31">
        <v>5550.4932649873645</v>
      </c>
      <c r="F768" s="18">
        <v>0</v>
      </c>
    </row>
    <row r="769" spans="1:6" x14ac:dyDescent="0.35">
      <c r="A769" s="4">
        <v>758</v>
      </c>
      <c r="B769" s="4">
        <v>0.15324570373661606</v>
      </c>
      <c r="C769" s="4">
        <v>-1.0226118437552942</v>
      </c>
      <c r="D769" s="25">
        <v>-2.1059115279480744E-2</v>
      </c>
      <c r="E769" s="31">
        <v>-4676.6213163234015</v>
      </c>
      <c r="F769" s="18">
        <v>4676.6213163234015</v>
      </c>
    </row>
    <row r="770" spans="1:6" x14ac:dyDescent="0.35">
      <c r="A770" s="4">
        <v>759</v>
      </c>
      <c r="B770" s="4">
        <v>6.5329059959053914E-2</v>
      </c>
      <c r="C770" s="4">
        <v>-1.5115117393988478</v>
      </c>
      <c r="D770" s="25">
        <v>-3.2009843993455168E-2</v>
      </c>
      <c r="E770" s="31">
        <v>-7108.4619066518617</v>
      </c>
      <c r="F770" s="18">
        <v>7108.4619066518617</v>
      </c>
    </row>
    <row r="771" spans="1:6" x14ac:dyDescent="0.35">
      <c r="A771" s="4">
        <v>760</v>
      </c>
      <c r="B771" s="4">
        <v>0.52928415145812013</v>
      </c>
      <c r="C771" s="4">
        <v>7.3470526542073575E-2</v>
      </c>
      <c r="D771" s="25">
        <v>3.491719752907135E-3</v>
      </c>
      <c r="E771" s="31">
        <v>775.41011625421072</v>
      </c>
      <c r="F771" s="18">
        <v>0</v>
      </c>
    </row>
    <row r="772" spans="1:6" x14ac:dyDescent="0.35">
      <c r="A772" s="4">
        <v>761</v>
      </c>
      <c r="B772" s="4">
        <v>0.45710020718617805</v>
      </c>
      <c r="C772" s="4">
        <v>-0.10774192166083268</v>
      </c>
      <c r="D772" s="25">
        <v>-5.6720596490884563E-4</v>
      </c>
      <c r="E772" s="31">
        <v>-125.96006389798805</v>
      </c>
      <c r="F772" s="18">
        <v>125.96006389798805</v>
      </c>
    </row>
    <row r="773" spans="1:6" x14ac:dyDescent="0.35">
      <c r="A773" s="4">
        <v>762</v>
      </c>
      <c r="B773" s="4">
        <v>0.96251858708861016</v>
      </c>
      <c r="C773" s="4">
        <v>1.7806917244539573</v>
      </c>
      <c r="D773" s="25">
        <v>4.1731278320352262E-2</v>
      </c>
      <c r="E773" s="31">
        <v>9267.311715632346</v>
      </c>
      <c r="F773" s="18">
        <v>0</v>
      </c>
    </row>
    <row r="774" spans="1:6" x14ac:dyDescent="0.35">
      <c r="A774" s="4">
        <v>763</v>
      </c>
      <c r="B774" s="4">
        <v>0.75671112062236079</v>
      </c>
      <c r="C774" s="4">
        <v>0.69576221037823627</v>
      </c>
      <c r="D774" s="25">
        <v>1.7430252919665063E-2</v>
      </c>
      <c r="E774" s="31">
        <v>3870.7557877532904</v>
      </c>
      <c r="F774" s="18">
        <v>0</v>
      </c>
    </row>
    <row r="775" spans="1:6" x14ac:dyDescent="0.35">
      <c r="A775" s="4">
        <v>764</v>
      </c>
      <c r="B775" s="4">
        <v>6.9312064371785942E-3</v>
      </c>
      <c r="C775" s="4">
        <v>-2.4608090360792647</v>
      </c>
      <c r="D775" s="25">
        <v>-5.3272882209433173E-2</v>
      </c>
      <c r="E775" s="31">
        <v>-11830.368617876898</v>
      </c>
      <c r="F775" s="18">
        <v>11830.368617876898</v>
      </c>
    </row>
    <row r="776" spans="1:6" x14ac:dyDescent="0.35">
      <c r="A776" s="4">
        <v>765</v>
      </c>
      <c r="B776" s="4">
        <v>0.1449799685392642</v>
      </c>
      <c r="C776" s="4">
        <v>-1.0582095088936836</v>
      </c>
      <c r="D776" s="25">
        <v>-2.1856457183733503E-2</v>
      </c>
      <c r="E776" s="31">
        <v>-4853.6879260237447</v>
      </c>
      <c r="F776" s="18">
        <v>4853.6879260237447</v>
      </c>
    </row>
    <row r="777" spans="1:6" x14ac:dyDescent="0.35">
      <c r="A777" s="4">
        <v>766</v>
      </c>
      <c r="B777" s="4">
        <v>0.572109190302871</v>
      </c>
      <c r="C777" s="4">
        <v>0.18174656692788679</v>
      </c>
      <c r="D777" s="25">
        <v>5.9169637651350472E-3</v>
      </c>
      <c r="E777" s="31">
        <v>1313.9867703229568</v>
      </c>
      <c r="F777" s="18">
        <v>0</v>
      </c>
    </row>
    <row r="778" spans="1:6" x14ac:dyDescent="0.35">
      <c r="A778" s="4">
        <v>767</v>
      </c>
      <c r="B778" s="4">
        <v>8.912531756698705E-2</v>
      </c>
      <c r="C778" s="4">
        <v>-1.3461608896790456</v>
      </c>
      <c r="D778" s="25">
        <v>-2.8306197676404486E-2</v>
      </c>
      <c r="E778" s="31">
        <v>-6285.9890209405421</v>
      </c>
      <c r="F778" s="18">
        <v>6285.9890209405421</v>
      </c>
    </row>
    <row r="779" spans="1:6" x14ac:dyDescent="0.35">
      <c r="A779" s="4">
        <v>768</v>
      </c>
      <c r="B779" s="4">
        <v>0.68990751887508128</v>
      </c>
      <c r="C779" s="4">
        <v>0.49558822485854315</v>
      </c>
      <c r="D779" s="25">
        <v>1.2946613159145698E-2</v>
      </c>
      <c r="E779" s="31">
        <v>2875.0688844582232</v>
      </c>
      <c r="F779" s="18">
        <v>0</v>
      </c>
    </row>
    <row r="780" spans="1:6" x14ac:dyDescent="0.35">
      <c r="A780" s="4">
        <v>769</v>
      </c>
      <c r="B780" s="4">
        <v>0.42356119162798778</v>
      </c>
      <c r="C780" s="4">
        <v>-0.19279134342392285</v>
      </c>
      <c r="D780" s="25">
        <v>-2.4722036000219081E-3</v>
      </c>
      <c r="E780" s="31">
        <v>-549.00502232489714</v>
      </c>
      <c r="F780" s="18">
        <v>549.00502232489714</v>
      </c>
    </row>
    <row r="781" spans="1:6" x14ac:dyDescent="0.35">
      <c r="A781" s="4">
        <v>770</v>
      </c>
      <c r="B781" s="4">
        <v>1.8206040291588121E-2</v>
      </c>
      <c r="C781" s="4">
        <v>-2.0922956055007393</v>
      </c>
      <c r="D781" s="25">
        <v>-4.5018655440966712E-2</v>
      </c>
      <c r="E781" s="31">
        <v>-9997.3432346695718</v>
      </c>
      <c r="F781" s="18">
        <v>9997.3432346695718</v>
      </c>
    </row>
    <row r="782" spans="1:6" x14ac:dyDescent="0.35">
      <c r="A782" s="4">
        <v>771</v>
      </c>
      <c r="B782" s="4">
        <v>0.74385259069229326</v>
      </c>
      <c r="C782" s="4">
        <v>0.65526862334803104</v>
      </c>
      <c r="D782" s="25">
        <v>1.6523248663426093E-2</v>
      </c>
      <c r="E782" s="31">
        <v>3669.3363367255351</v>
      </c>
      <c r="F782" s="18">
        <v>0</v>
      </c>
    </row>
    <row r="783" spans="1:6" x14ac:dyDescent="0.35">
      <c r="A783" s="4">
        <v>772</v>
      </c>
      <c r="B783" s="4">
        <v>0.30676664856491698</v>
      </c>
      <c r="C783" s="4">
        <v>-0.5050363616182042</v>
      </c>
      <c r="D783" s="25">
        <v>-9.4660903179453037E-3</v>
      </c>
      <c r="E783" s="31">
        <v>-2102.1452789272698</v>
      </c>
      <c r="F783" s="18">
        <v>2102.1452789272698</v>
      </c>
    </row>
    <row r="784" spans="1:6" x14ac:dyDescent="0.35">
      <c r="A784" s="4">
        <v>773</v>
      </c>
      <c r="B784" s="4">
        <v>6.3074491376654773E-2</v>
      </c>
      <c r="C784" s="4">
        <v>-1.5294659145779739</v>
      </c>
      <c r="D784" s="25">
        <v>-3.2411994420202504E-2</v>
      </c>
      <c r="E784" s="31">
        <v>-7197.7679023281207</v>
      </c>
      <c r="F784" s="18">
        <v>7197.7679023281207</v>
      </c>
    </row>
    <row r="785" spans="1:6" x14ac:dyDescent="0.35">
      <c r="A785" s="4">
        <v>774</v>
      </c>
      <c r="B785" s="4">
        <v>0.38561967234146666</v>
      </c>
      <c r="C785" s="4">
        <v>-0.29075416220167932</v>
      </c>
      <c r="D785" s="25">
        <v>-4.6664447157401655E-3</v>
      </c>
      <c r="E785" s="31">
        <v>-1036.2826044425001</v>
      </c>
      <c r="F785" s="18">
        <v>1036.2826044425001</v>
      </c>
    </row>
    <row r="786" spans="1:6" x14ac:dyDescent="0.35">
      <c r="A786" s="4">
        <v>775</v>
      </c>
      <c r="B786" s="4">
        <v>0.12080977016931538</v>
      </c>
      <c r="C786" s="4">
        <v>-1.1709483462306154</v>
      </c>
      <c r="D786" s="25">
        <v>-2.4381662106472392E-2</v>
      </c>
      <c r="E786" s="31">
        <v>-5414.4630114458832</v>
      </c>
      <c r="F786" s="18">
        <v>5414.4630114458832</v>
      </c>
    </row>
    <row r="787" spans="1:6" x14ac:dyDescent="0.35">
      <c r="A787" s="4">
        <v>776</v>
      </c>
      <c r="B787" s="4">
        <v>0.42052324615531489</v>
      </c>
      <c r="C787" s="4">
        <v>-0.20055507101347383</v>
      </c>
      <c r="D787" s="25">
        <v>-2.6461011103301457E-3</v>
      </c>
      <c r="E787" s="31">
        <v>-587.62263720425904</v>
      </c>
      <c r="F787" s="18">
        <v>587.62263720425904</v>
      </c>
    </row>
    <row r="788" spans="1:6" x14ac:dyDescent="0.35">
      <c r="A788" s="4">
        <v>777</v>
      </c>
      <c r="B788" s="4">
        <v>0.80173703233436922</v>
      </c>
      <c r="C788" s="4">
        <v>0.84784206069066015</v>
      </c>
      <c r="D788" s="25">
        <v>2.0836645922553715E-2</v>
      </c>
      <c r="E788" s="31">
        <v>4627.2172970649362</v>
      </c>
      <c r="F788" s="18">
        <v>0</v>
      </c>
    </row>
    <row r="789" spans="1:6" x14ac:dyDescent="0.35">
      <c r="A789" s="4">
        <v>778</v>
      </c>
      <c r="B789" s="4">
        <v>0.20115788005390167</v>
      </c>
      <c r="C789" s="4">
        <v>-0.83749255488480412</v>
      </c>
      <c r="D789" s="25">
        <v>-1.6912681356691394E-2</v>
      </c>
      <c r="E789" s="31">
        <v>-3755.8180910835772</v>
      </c>
      <c r="F789" s="18">
        <v>3755.8180910835772</v>
      </c>
    </row>
    <row r="790" spans="1:6" x14ac:dyDescent="0.35">
      <c r="A790" s="4">
        <v>779</v>
      </c>
      <c r="B790" s="4">
        <v>0.79232045542266238</v>
      </c>
      <c r="C790" s="4">
        <v>0.81449909728295911</v>
      </c>
      <c r="D790" s="25">
        <v>2.0089806436492708E-2</v>
      </c>
      <c r="E790" s="31">
        <v>4461.3658159351444</v>
      </c>
      <c r="F790" s="18">
        <v>0</v>
      </c>
    </row>
    <row r="791" spans="1:6" x14ac:dyDescent="0.35">
      <c r="A791" s="4">
        <v>780</v>
      </c>
      <c r="B791" s="4">
        <v>0.77964668907545731</v>
      </c>
      <c r="C791" s="4">
        <v>0.77100052257026941</v>
      </c>
      <c r="D791" s="25">
        <v>1.9115494321951979E-2</v>
      </c>
      <c r="E791" s="31">
        <v>4244.9992334295166</v>
      </c>
      <c r="F791" s="18">
        <v>0</v>
      </c>
    </row>
    <row r="792" spans="1:6" x14ac:dyDescent="0.35">
      <c r="A792" s="4">
        <v>781</v>
      </c>
      <c r="B792" s="4">
        <v>0.42682770839654505</v>
      </c>
      <c r="C792" s="4">
        <v>-0.18445641426068815</v>
      </c>
      <c r="D792" s="25">
        <v>-2.2855119092891236E-3</v>
      </c>
      <c r="E792" s="31">
        <v>-507.54618946917407</v>
      </c>
      <c r="F792" s="18">
        <v>507.54618946917407</v>
      </c>
    </row>
    <row r="793" spans="1:6" x14ac:dyDescent="0.35">
      <c r="A793" s="4">
        <v>782</v>
      </c>
      <c r="B793" s="4">
        <v>0.87452408882548904</v>
      </c>
      <c r="C793" s="4">
        <v>1.1480405548880355</v>
      </c>
      <c r="D793" s="25">
        <v>2.7560706000275329E-2</v>
      </c>
      <c r="E793" s="31">
        <v>6120.4368494718628</v>
      </c>
      <c r="F793" s="18">
        <v>0</v>
      </c>
    </row>
    <row r="794" spans="1:6" x14ac:dyDescent="0.35">
      <c r="A794" s="4">
        <v>783</v>
      </c>
      <c r="B794" s="4">
        <v>2.5412016836059981E-2</v>
      </c>
      <c r="C794" s="4">
        <v>-1.9529625438318099</v>
      </c>
      <c r="D794" s="25">
        <v>-4.1897774105503424E-2</v>
      </c>
      <c r="E794" s="31">
        <v>-9304.2856211161434</v>
      </c>
      <c r="F794" s="18">
        <v>9304.2856211161434</v>
      </c>
    </row>
    <row r="795" spans="1:6" x14ac:dyDescent="0.35">
      <c r="A795" s="4">
        <v>784</v>
      </c>
      <c r="B795" s="4">
        <v>0.61401851825722042</v>
      </c>
      <c r="C795" s="4">
        <v>0.28980821409795815</v>
      </c>
      <c r="D795" s="25">
        <v>8.3374056451378832E-3</v>
      </c>
      <c r="E795" s="31">
        <v>1851.4970095100923</v>
      </c>
      <c r="F795" s="18">
        <v>0</v>
      </c>
    </row>
    <row r="796" spans="1:6" x14ac:dyDescent="0.35">
      <c r="A796" s="4">
        <v>785</v>
      </c>
      <c r="B796" s="4">
        <v>0.51878173406690675</v>
      </c>
      <c r="C796" s="4">
        <v>4.7096230205034617E-2</v>
      </c>
      <c r="D796" s="25">
        <v>2.9009694443420178E-3</v>
      </c>
      <c r="E796" s="31">
        <v>644.2215335908096</v>
      </c>
      <c r="F796" s="18">
        <v>0</v>
      </c>
    </row>
    <row r="797" spans="1:6" x14ac:dyDescent="0.35">
      <c r="A797" s="4">
        <v>786</v>
      </c>
      <c r="B797" s="4">
        <v>0.80038253874065268</v>
      </c>
      <c r="C797" s="4">
        <v>0.84298841588665796</v>
      </c>
      <c r="D797" s="25">
        <v>2.0727930522946896E-2</v>
      </c>
      <c r="E797" s="31">
        <v>4603.0747465130025</v>
      </c>
      <c r="F797" s="18">
        <v>0</v>
      </c>
    </row>
    <row r="798" spans="1:6" x14ac:dyDescent="0.35">
      <c r="A798" s="4">
        <v>787</v>
      </c>
      <c r="B798" s="4">
        <v>0.92801943125718322</v>
      </c>
      <c r="C798" s="4">
        <v>1.4611979062199651</v>
      </c>
      <c r="D798" s="25">
        <v>3.4575027806805166E-2</v>
      </c>
      <c r="E798" s="31">
        <v>7678.1151490883667</v>
      </c>
      <c r="F798" s="18">
        <v>0</v>
      </c>
    </row>
    <row r="799" spans="1:6" x14ac:dyDescent="0.35">
      <c r="A799" s="4">
        <v>788</v>
      </c>
      <c r="B799" s="4">
        <v>0.15702326495173147</v>
      </c>
      <c r="C799" s="4">
        <v>-1.0067674711846535</v>
      </c>
      <c r="D799" s="25">
        <v>-2.070422171699423E-2</v>
      </c>
      <c r="E799" s="31">
        <v>-4597.8097054212312</v>
      </c>
      <c r="F799" s="18">
        <v>4597.8097054212312</v>
      </c>
    </row>
    <row r="800" spans="1:6" x14ac:dyDescent="0.35">
      <c r="A800" s="4">
        <v>789</v>
      </c>
      <c r="B800" s="4">
        <v>0.95848435479760674</v>
      </c>
      <c r="C800" s="4">
        <v>1.73336231999929</v>
      </c>
      <c r="D800" s="25">
        <v>4.0671160547787001E-2</v>
      </c>
      <c r="E800" s="31">
        <v>9031.890174546872</v>
      </c>
      <c r="F800" s="18">
        <v>0</v>
      </c>
    </row>
    <row r="801" spans="1:6" x14ac:dyDescent="0.35">
      <c r="A801" s="4">
        <v>790</v>
      </c>
      <c r="B801" s="4">
        <v>0.9301687538427551</v>
      </c>
      <c r="C801" s="4">
        <v>1.4770490397249572</v>
      </c>
      <c r="D801" s="25">
        <v>3.4930072805523495E-2</v>
      </c>
      <c r="E801" s="31">
        <v>7756.9603896041444</v>
      </c>
      <c r="F801" s="18">
        <v>0</v>
      </c>
    </row>
    <row r="802" spans="1:6" x14ac:dyDescent="0.35">
      <c r="A802" s="4">
        <v>791</v>
      </c>
      <c r="B802" s="4">
        <v>0.92179063556121399</v>
      </c>
      <c r="C802" s="4">
        <v>1.4172196142914752</v>
      </c>
      <c r="D802" s="25">
        <v>3.3589970643765836E-2</v>
      </c>
      <c r="E802" s="31">
        <v>7459.3624016282001</v>
      </c>
      <c r="F802" s="18">
        <v>0</v>
      </c>
    </row>
    <row r="803" spans="1:6" x14ac:dyDescent="0.35">
      <c r="A803" s="4">
        <v>792</v>
      </c>
      <c r="B803" s="4">
        <v>0.51981637161585348</v>
      </c>
      <c r="C803" s="4">
        <v>4.9692721410513022E-2</v>
      </c>
      <c r="D803" s="25">
        <v>2.9591275070717845E-3</v>
      </c>
      <c r="E803" s="31">
        <v>657.13675971823909</v>
      </c>
      <c r="F803" s="18">
        <v>0</v>
      </c>
    </row>
    <row r="804" spans="1:6" x14ac:dyDescent="0.35">
      <c r="A804" s="4">
        <v>793</v>
      </c>
      <c r="B804" s="4">
        <v>0.9528878504978594</v>
      </c>
      <c r="C804" s="4">
        <v>1.6735234250786732</v>
      </c>
      <c r="D804" s="25">
        <v>3.9330846281699597E-2</v>
      </c>
      <c r="E804" s="31">
        <v>8734.2450843248644</v>
      </c>
      <c r="F804" s="18">
        <v>0</v>
      </c>
    </row>
    <row r="805" spans="1:6" x14ac:dyDescent="0.35">
      <c r="A805" s="4">
        <v>794</v>
      </c>
      <c r="B805" s="4">
        <v>0.52080757029745983</v>
      </c>
      <c r="C805" s="4">
        <v>5.218051393559299E-2</v>
      </c>
      <c r="D805" s="25">
        <v>3.0148508591967492E-3</v>
      </c>
      <c r="E805" s="31">
        <v>669.51130693478444</v>
      </c>
      <c r="F805" s="18">
        <v>0</v>
      </c>
    </row>
    <row r="806" spans="1:6" x14ac:dyDescent="0.35">
      <c r="A806" s="4">
        <v>795</v>
      </c>
      <c r="B806" s="4">
        <v>0.46967880809437534</v>
      </c>
      <c r="C806" s="4">
        <v>-7.6077279360434666E-2</v>
      </c>
      <c r="D806" s="25">
        <v>1.4204128743564351E-4</v>
      </c>
      <c r="E806" s="31">
        <v>31.543267787075283</v>
      </c>
      <c r="F806" s="18">
        <v>0</v>
      </c>
    </row>
    <row r="807" spans="1:6" x14ac:dyDescent="0.35">
      <c r="A807" s="4">
        <v>796</v>
      </c>
      <c r="B807" s="4">
        <v>0.38762040741461457</v>
      </c>
      <c r="C807" s="4">
        <v>-0.28552648708801848</v>
      </c>
      <c r="D807" s="25">
        <v>-4.5493515183707128E-3</v>
      </c>
      <c r="E807" s="31">
        <v>-1010.2795869582848</v>
      </c>
      <c r="F807" s="18">
        <v>1010.2795869582848</v>
      </c>
    </row>
    <row r="808" spans="1:6" x14ac:dyDescent="0.35">
      <c r="A808" s="4">
        <v>797</v>
      </c>
      <c r="B808" s="4">
        <v>0.87063913331476339</v>
      </c>
      <c r="C808" s="4">
        <v>1.1294175487643163</v>
      </c>
      <c r="D808" s="25">
        <v>2.7143574620791016E-2</v>
      </c>
      <c r="E808" s="31">
        <v>6027.804016842636</v>
      </c>
      <c r="F808" s="18">
        <v>0</v>
      </c>
    </row>
    <row r="809" spans="1:6" x14ac:dyDescent="0.35">
      <c r="A809" s="4">
        <v>798</v>
      </c>
      <c r="B809" s="4">
        <v>0.33446944745864193</v>
      </c>
      <c r="C809" s="4">
        <v>-0.42760476675495551</v>
      </c>
      <c r="D809" s="25">
        <v>-7.731722205385874E-3</v>
      </c>
      <c r="E809" s="31">
        <v>-1716.992209678911</v>
      </c>
      <c r="F809" s="18">
        <v>1716.992209678911</v>
      </c>
    </row>
    <row r="810" spans="1:6" x14ac:dyDescent="0.35">
      <c r="A810" s="4">
        <v>799</v>
      </c>
      <c r="B810" s="4">
        <v>6.5803753791308428E-2</v>
      </c>
      <c r="C810" s="4">
        <v>-1.5077930261478472</v>
      </c>
      <c r="D810" s="25">
        <v>-3.192654960059553E-2</v>
      </c>
      <c r="E810" s="31">
        <v>-7089.9646275398018</v>
      </c>
      <c r="F810" s="18">
        <v>7089.9646275398018</v>
      </c>
    </row>
    <row r="811" spans="1:6" x14ac:dyDescent="0.35">
      <c r="A811" s="4">
        <v>800</v>
      </c>
      <c r="B811" s="4">
        <v>7.4991568424033983E-2</v>
      </c>
      <c r="C811" s="4">
        <v>-1.4395910372717633</v>
      </c>
      <c r="D811" s="25">
        <v>-3.0398912788662115E-2</v>
      </c>
      <c r="E811" s="31">
        <v>-6750.7206097605194</v>
      </c>
      <c r="F811" s="18">
        <v>6750.7206097605194</v>
      </c>
    </row>
    <row r="812" spans="1:6" x14ac:dyDescent="0.35">
      <c r="A812" s="4">
        <v>801</v>
      </c>
      <c r="B812" s="4">
        <v>1.3272887145101664E-2</v>
      </c>
      <c r="C812" s="4">
        <v>-2.2181328689153532</v>
      </c>
      <c r="D812" s="25">
        <v>-4.7837248257290514E-2</v>
      </c>
      <c r="E812" s="31">
        <v>-10623.271298214553</v>
      </c>
      <c r="F812" s="18">
        <v>10623.271298214553</v>
      </c>
    </row>
    <row r="813" spans="1:6" x14ac:dyDescent="0.35">
      <c r="A813" s="4">
        <v>802</v>
      </c>
      <c r="B813" s="4">
        <v>0.83719352722456586</v>
      </c>
      <c r="C813" s="4">
        <v>0.9829888109993149</v>
      </c>
      <c r="D813" s="25">
        <v>2.3863759269054242E-2</v>
      </c>
      <c r="E813" s="31">
        <v>5299.451748289257</v>
      </c>
      <c r="F813" s="18">
        <v>0</v>
      </c>
    </row>
    <row r="814" spans="1:6" x14ac:dyDescent="0.35">
      <c r="A814" s="4">
        <v>803</v>
      </c>
      <c r="B814" s="4">
        <v>0.50490866165934745</v>
      </c>
      <c r="C814" s="4">
        <v>1.2304500583937669E-2</v>
      </c>
      <c r="D814" s="25">
        <v>2.121679458875635E-3</v>
      </c>
      <c r="E814" s="31">
        <v>471.16373371350619</v>
      </c>
      <c r="F814" s="18">
        <v>0</v>
      </c>
    </row>
    <row r="815" spans="1:6" x14ac:dyDescent="0.35">
      <c r="A815" s="4">
        <v>804</v>
      </c>
      <c r="B815" s="4">
        <v>0.27640468886125502</v>
      </c>
      <c r="C815" s="4">
        <v>-0.59355561089161557</v>
      </c>
      <c r="D815" s="25">
        <v>-1.144880762550746E-2</v>
      </c>
      <c r="E815" s="31">
        <v>-2542.4495320609822</v>
      </c>
      <c r="F815" s="18">
        <v>2542.4495320609822</v>
      </c>
    </row>
    <row r="816" spans="1:6" x14ac:dyDescent="0.35">
      <c r="A816" s="4">
        <v>805</v>
      </c>
      <c r="B816" s="4">
        <v>5.8793349475389611E-2</v>
      </c>
      <c r="C816" s="4">
        <v>-1.5649838380066625</v>
      </c>
      <c r="D816" s="25">
        <v>-3.3207550212742208E-2</v>
      </c>
      <c r="E816" s="31">
        <v>-7374.4378681999005</v>
      </c>
      <c r="F816" s="18">
        <v>7374.4378681999005</v>
      </c>
    </row>
    <row r="817" spans="1:6" x14ac:dyDescent="0.35">
      <c r="A817" s="4">
        <v>806</v>
      </c>
      <c r="B817" s="4">
        <v>0.41882078075917162</v>
      </c>
      <c r="C817" s="4">
        <v>-0.20491112709521717</v>
      </c>
      <c r="D817" s="25">
        <v>-2.7436711626846024E-3</v>
      </c>
      <c r="E817" s="31">
        <v>-609.29012800907185</v>
      </c>
      <c r="F817" s="18">
        <v>609.29012800907185</v>
      </c>
    </row>
    <row r="818" spans="1:6" x14ac:dyDescent="0.35">
      <c r="A818" s="4">
        <v>807</v>
      </c>
      <c r="B818" s="4">
        <v>0.21827975228757124</v>
      </c>
      <c r="C818" s="4">
        <v>-0.7780161293467438</v>
      </c>
      <c r="D818" s="25">
        <v>-1.5580485938472175E-2</v>
      </c>
      <c r="E818" s="31">
        <v>-3459.9759625007669</v>
      </c>
      <c r="F818" s="18">
        <v>3459.9759625007669</v>
      </c>
    </row>
    <row r="819" spans="1:6" x14ac:dyDescent="0.35">
      <c r="A819" s="4">
        <v>808</v>
      </c>
      <c r="B819" s="4">
        <v>0.53272474010042803</v>
      </c>
      <c r="C819" s="4">
        <v>8.2120967479551471E-2</v>
      </c>
      <c r="D819" s="25">
        <v>3.6854785014907993E-3</v>
      </c>
      <c r="E819" s="31">
        <v>818.43833856198341</v>
      </c>
      <c r="F819" s="18">
        <v>0</v>
      </c>
    </row>
    <row r="820" spans="1:6" x14ac:dyDescent="0.35">
      <c r="A820" s="4">
        <v>809</v>
      </c>
      <c r="B820" s="4">
        <v>0.61258952557605484</v>
      </c>
      <c r="C820" s="4">
        <v>0.28607464747142447</v>
      </c>
      <c r="D820" s="25">
        <v>8.2537785557745269E-3</v>
      </c>
      <c r="E820" s="31">
        <v>1832.9258481128315</v>
      </c>
      <c r="F820" s="18">
        <v>0</v>
      </c>
    </row>
    <row r="821" spans="1:6" x14ac:dyDescent="0.35">
      <c r="A821" s="4">
        <v>810</v>
      </c>
      <c r="B821" s="4">
        <v>0.60665254790642875</v>
      </c>
      <c r="C821" s="4">
        <v>0.27060492932638464</v>
      </c>
      <c r="D821" s="25">
        <v>7.9072767704448602E-3</v>
      </c>
      <c r="E821" s="31">
        <v>1755.9778085626729</v>
      </c>
      <c r="F821" s="18">
        <v>0</v>
      </c>
    </row>
    <row r="822" spans="1:6" x14ac:dyDescent="0.35">
      <c r="A822" s="4">
        <v>811</v>
      </c>
      <c r="B822" s="4">
        <v>0.60427615224108278</v>
      </c>
      <c r="C822" s="4">
        <v>0.26443117042523662</v>
      </c>
      <c r="D822" s="25">
        <v>7.768992513331319E-3</v>
      </c>
      <c r="E822" s="31">
        <v>1725.2688687071009</v>
      </c>
      <c r="F822" s="18">
        <v>0</v>
      </c>
    </row>
    <row r="823" spans="1:6" x14ac:dyDescent="0.35">
      <c r="A823" s="4">
        <v>812</v>
      </c>
      <c r="B823" s="4">
        <v>0.24042490440463848</v>
      </c>
      <c r="C823" s="4">
        <v>-0.70493641233122772</v>
      </c>
      <c r="D823" s="25">
        <v>-1.3943594291200475E-2</v>
      </c>
      <c r="E823" s="31">
        <v>-3096.4696010724956</v>
      </c>
      <c r="F823" s="18">
        <v>3096.4696010724956</v>
      </c>
    </row>
    <row r="824" spans="1:6" x14ac:dyDescent="0.35">
      <c r="A824" s="4">
        <v>813</v>
      </c>
      <c r="B824" s="4">
        <v>0.3513410837564519</v>
      </c>
      <c r="C824" s="4">
        <v>-0.3817023355444879</v>
      </c>
      <c r="D824" s="25">
        <v>-6.7035667977516982E-3</v>
      </c>
      <c r="E824" s="31">
        <v>-1488.668586771533</v>
      </c>
      <c r="F824" s="18">
        <v>1488.668586771533</v>
      </c>
    </row>
    <row r="825" spans="1:6" x14ac:dyDescent="0.35">
      <c r="A825" s="4">
        <v>814</v>
      </c>
      <c r="B825" s="4">
        <v>0.18034644630325125</v>
      </c>
      <c r="C825" s="4">
        <v>-0.9140455863206367</v>
      </c>
      <c r="D825" s="25">
        <v>-1.8627370778710323E-2</v>
      </c>
      <c r="E825" s="31">
        <v>-4136.6010914834733</v>
      </c>
      <c r="F825" s="18">
        <v>4136.6010914834733</v>
      </c>
    </row>
    <row r="826" spans="1:6" x14ac:dyDescent="0.35">
      <c r="A826" s="4">
        <v>815</v>
      </c>
      <c r="B826" s="4">
        <v>0.12997068712259663</v>
      </c>
      <c r="C826" s="4">
        <v>-1.1265297054654095</v>
      </c>
      <c r="D826" s="25">
        <v>-2.3386741695980241E-2</v>
      </c>
      <c r="E826" s="31">
        <v>-5193.5199215770317</v>
      </c>
      <c r="F826" s="18">
        <v>5193.5199215770317</v>
      </c>
    </row>
    <row r="827" spans="1:6" x14ac:dyDescent="0.35">
      <c r="A827" s="4">
        <v>816</v>
      </c>
      <c r="B827" s="4">
        <v>0.80261021068131844</v>
      </c>
      <c r="C827" s="4">
        <v>0.850981591675391</v>
      </c>
      <c r="D827" s="25">
        <v>2.0906967377741691E-2</v>
      </c>
      <c r="E827" s="31">
        <v>4642.8336613785605</v>
      </c>
      <c r="F827" s="18">
        <v>0</v>
      </c>
    </row>
    <row r="828" spans="1:6" x14ac:dyDescent="0.35">
      <c r="A828" s="4">
        <v>817</v>
      </c>
      <c r="B828" s="4">
        <v>0.95843408621833781</v>
      </c>
      <c r="C828" s="4">
        <v>1.7327965990533205</v>
      </c>
      <c r="D828" s="25">
        <v>4.0658489126372661E-2</v>
      </c>
      <c r="E828" s="31">
        <v>9029.0762178013974</v>
      </c>
      <c r="F828" s="18">
        <v>0</v>
      </c>
    </row>
    <row r="829" spans="1:6" x14ac:dyDescent="0.35">
      <c r="A829" s="4">
        <v>818</v>
      </c>
      <c r="B829" s="4">
        <v>7.7093663842627169E-2</v>
      </c>
      <c r="C829" s="4">
        <v>-1.4248957869379366</v>
      </c>
      <c r="D829" s="25">
        <v>-3.0069758085984485E-2</v>
      </c>
      <c r="E829" s="31">
        <v>-6677.6248562836308</v>
      </c>
      <c r="F829" s="18">
        <v>6677.6248562836308</v>
      </c>
    </row>
    <row r="830" spans="1:6" x14ac:dyDescent="0.35">
      <c r="A830" s="4">
        <v>819</v>
      </c>
      <c r="B830" s="4">
        <v>0.28702015200443509</v>
      </c>
      <c r="C830" s="4">
        <v>-0.56211113239134258</v>
      </c>
      <c r="D830" s="25">
        <v>-1.0744491759054623E-2</v>
      </c>
      <c r="E830" s="31">
        <v>-2386.0413187640302</v>
      </c>
      <c r="F830" s="18">
        <v>2386.0413187640302</v>
      </c>
    </row>
    <row r="831" spans="1:6" x14ac:dyDescent="0.35">
      <c r="A831" s="4">
        <v>820</v>
      </c>
      <c r="B831" s="4">
        <v>0.87789542228245865</v>
      </c>
      <c r="C831" s="4">
        <v>1.1645303396478199</v>
      </c>
      <c r="D831" s="25">
        <v>2.7930055965503964E-2</v>
      </c>
      <c r="E831" s="31">
        <v>6202.4588099221464</v>
      </c>
      <c r="F831" s="18">
        <v>0</v>
      </c>
    </row>
    <row r="832" spans="1:6" x14ac:dyDescent="0.35">
      <c r="A832" s="4">
        <v>821</v>
      </c>
      <c r="B832" s="4">
        <v>0.10411809419849405</v>
      </c>
      <c r="C832" s="4">
        <v>-1.2584302756261627</v>
      </c>
      <c r="D832" s="25">
        <v>-2.6341144783237277E-2</v>
      </c>
      <c r="E832" s="31">
        <v>-5849.6075240956598</v>
      </c>
      <c r="F832" s="18">
        <v>5849.6075240956598</v>
      </c>
    </row>
    <row r="833" spans="1:6" x14ac:dyDescent="0.35">
      <c r="A833" s="4">
        <v>822</v>
      </c>
      <c r="B833" s="4">
        <v>0.93119702309699448</v>
      </c>
      <c r="C833" s="4">
        <v>1.4847655004040397</v>
      </c>
      <c r="D833" s="25">
        <v>3.5102911597844066E-2</v>
      </c>
      <c r="E833" s="31">
        <v>7795.3428937942217</v>
      </c>
      <c r="F833" s="18">
        <v>0</v>
      </c>
    </row>
    <row r="834" spans="1:6" x14ac:dyDescent="0.35">
      <c r="A834" s="4">
        <v>823</v>
      </c>
      <c r="B834" s="4">
        <v>9.3651252428932352E-2</v>
      </c>
      <c r="C834" s="4">
        <v>-1.3186011027461109</v>
      </c>
      <c r="D834" s="25">
        <v>-2.7688893903573372E-2</v>
      </c>
      <c r="E834" s="31">
        <v>-6148.9036807277107</v>
      </c>
      <c r="F834" s="18">
        <v>6148.9036807277107</v>
      </c>
    </row>
    <row r="835" spans="1:6" x14ac:dyDescent="0.35">
      <c r="A835" s="4">
        <v>824</v>
      </c>
      <c r="B835" s="4">
        <v>0.21327518095343878</v>
      </c>
      <c r="C835" s="4">
        <v>-0.79510854939921105</v>
      </c>
      <c r="D835" s="25">
        <v>-1.5963334158992822E-2</v>
      </c>
      <c r="E835" s="31">
        <v>-3544.9954956217939</v>
      </c>
      <c r="F835" s="18">
        <v>3544.9954956217939</v>
      </c>
    </row>
    <row r="836" spans="1:6" x14ac:dyDescent="0.35">
      <c r="A836" s="4">
        <v>825</v>
      </c>
      <c r="B836" s="4">
        <v>0.87851614816024659</v>
      </c>
      <c r="C836" s="4">
        <v>1.1676011064772764</v>
      </c>
      <c r="D836" s="25">
        <v>2.7998837192075889E-2</v>
      </c>
      <c r="E836" s="31">
        <v>6217.7331339419479</v>
      </c>
      <c r="F836" s="18">
        <v>0</v>
      </c>
    </row>
    <row r="837" spans="1:6" x14ac:dyDescent="0.35">
      <c r="A837" s="4">
        <v>826</v>
      </c>
      <c r="B837" s="4">
        <v>0.23723223944196048</v>
      </c>
      <c r="C837" s="4">
        <v>-0.71523397459949445</v>
      </c>
      <c r="D837" s="25">
        <v>-1.4174246438643892E-2</v>
      </c>
      <c r="E837" s="31">
        <v>-3147.6907817856604</v>
      </c>
      <c r="F837" s="18">
        <v>3147.6907817856604</v>
      </c>
    </row>
    <row r="838" spans="1:6" x14ac:dyDescent="0.35">
      <c r="A838" s="4">
        <v>827</v>
      </c>
      <c r="B838" s="4">
        <v>0.84097862243347954</v>
      </c>
      <c r="C838" s="4">
        <v>0.99848805236627636</v>
      </c>
      <c r="D838" s="25">
        <v>2.4210922336574615E-2</v>
      </c>
      <c r="E838" s="31">
        <v>5376.5466395161411</v>
      </c>
      <c r="F838" s="18">
        <v>0</v>
      </c>
    </row>
    <row r="839" spans="1:6" x14ac:dyDescent="0.35">
      <c r="A839" s="4">
        <v>828</v>
      </c>
      <c r="B839" s="4">
        <v>0.42057524282831793</v>
      </c>
      <c r="C839" s="4">
        <v>-0.20042208870437736</v>
      </c>
      <c r="D839" s="25">
        <v>-2.6431224776823393E-3</v>
      </c>
      <c r="E839" s="31">
        <v>-586.96116891609211</v>
      </c>
      <c r="F839" s="18">
        <v>586.96116891609211</v>
      </c>
    </row>
    <row r="840" spans="1:6" x14ac:dyDescent="0.35">
      <c r="A840" s="4">
        <v>829</v>
      </c>
      <c r="B840" s="4">
        <v>0.15747794752936295</v>
      </c>
      <c r="C840" s="4">
        <v>-1.004877385478784</v>
      </c>
      <c r="D840" s="25">
        <v>-2.0661886228695768E-2</v>
      </c>
      <c r="E840" s="31">
        <v>-4588.4082161190454</v>
      </c>
      <c r="F840" s="18">
        <v>4588.4082161190454</v>
      </c>
    </row>
    <row r="841" spans="1:6" x14ac:dyDescent="0.35">
      <c r="A841" s="4">
        <v>830</v>
      </c>
      <c r="B841" s="4">
        <v>0.1109632557836856</v>
      </c>
      <c r="C841" s="4">
        <v>-1.2214213924617319</v>
      </c>
      <c r="D841" s="25">
        <v>-2.551219341067177E-2</v>
      </c>
      <c r="E841" s="31">
        <v>-5665.5213643645002</v>
      </c>
      <c r="F841" s="18">
        <v>5665.5213643645002</v>
      </c>
    </row>
    <row r="842" spans="1:6" x14ac:dyDescent="0.35">
      <c r="A842" s="4">
        <v>831</v>
      </c>
      <c r="B842" s="4">
        <v>0.99642824747108427</v>
      </c>
      <c r="C842" s="4">
        <v>2.6900792589039599</v>
      </c>
      <c r="D842" s="25">
        <v>6.2100389204541417E-2</v>
      </c>
      <c r="E842" s="31">
        <v>13790.702983088422</v>
      </c>
      <c r="F842" s="18">
        <v>0</v>
      </c>
    </row>
    <row r="843" spans="1:6" x14ac:dyDescent="0.35">
      <c r="A843" s="4">
        <v>832</v>
      </c>
      <c r="B843" s="4">
        <v>5.2694241354817817E-2</v>
      </c>
      <c r="C843" s="4">
        <v>-1.6192732539571053</v>
      </c>
      <c r="D843" s="25">
        <v>-3.4423563289060918E-2</v>
      </c>
      <c r="E843" s="31">
        <v>-7644.479253992642</v>
      </c>
      <c r="F843" s="18">
        <v>7644.479253992642</v>
      </c>
    </row>
    <row r="844" spans="1:6" x14ac:dyDescent="0.35">
      <c r="A844" s="4">
        <v>833</v>
      </c>
      <c r="B844" s="4">
        <v>0.8653448375377556</v>
      </c>
      <c r="C844" s="4">
        <v>1.1046521955795301</v>
      </c>
      <c r="D844" s="25">
        <v>2.6588862569001007E-2</v>
      </c>
      <c r="E844" s="31">
        <v>5904.6184902241312</v>
      </c>
      <c r="F844" s="18">
        <v>0</v>
      </c>
    </row>
    <row r="845" spans="1:6" x14ac:dyDescent="0.35">
      <c r="A845" s="4">
        <v>834</v>
      </c>
      <c r="B845" s="4">
        <v>0.98435761569032265</v>
      </c>
      <c r="C845" s="4">
        <v>2.1534316728822396</v>
      </c>
      <c r="D845" s="25">
        <v>5.0080173651421984E-2</v>
      </c>
      <c r="E845" s="31">
        <v>11121.36025256577</v>
      </c>
      <c r="F845" s="18">
        <v>0</v>
      </c>
    </row>
    <row r="846" spans="1:6" x14ac:dyDescent="0.35">
      <c r="A846" s="4">
        <v>835</v>
      </c>
      <c r="B846" s="4">
        <v>0.82366552920148806</v>
      </c>
      <c r="C846" s="4">
        <v>0.92942487476000735</v>
      </c>
      <c r="D846" s="25">
        <v>2.2663996004966883E-2</v>
      </c>
      <c r="E846" s="31">
        <v>5033.0189764985216</v>
      </c>
      <c r="F846" s="18">
        <v>0</v>
      </c>
    </row>
    <row r="847" spans="1:6" x14ac:dyDescent="0.35">
      <c r="A847" s="4">
        <v>836</v>
      </c>
      <c r="B847" s="4">
        <v>0.71156171274187963</v>
      </c>
      <c r="C847" s="4">
        <v>0.55795285976909337</v>
      </c>
      <c r="D847" s="25">
        <v>1.434350075175302E-2</v>
      </c>
      <c r="E847" s="31">
        <v>3185.2772766626349</v>
      </c>
      <c r="F847" s="18">
        <v>0</v>
      </c>
    </row>
    <row r="848" spans="1:6" x14ac:dyDescent="0.35">
      <c r="A848" s="4">
        <v>837</v>
      </c>
      <c r="B848" s="4">
        <v>0.63083910528140241</v>
      </c>
      <c r="C848" s="4">
        <v>0.33407655722035312</v>
      </c>
      <c r="D848" s="25">
        <v>9.3289595817824481E-3</v>
      </c>
      <c r="E848" s="31">
        <v>2071.6925027611596</v>
      </c>
      <c r="F848" s="18">
        <v>0</v>
      </c>
    </row>
    <row r="849" spans="1:6" x14ac:dyDescent="0.35">
      <c r="A849" s="4">
        <v>838</v>
      </c>
      <c r="B849" s="4">
        <v>0.82813121298557257</v>
      </c>
      <c r="C849" s="4">
        <v>0.94680613694338822</v>
      </c>
      <c r="D849" s="25">
        <v>2.3053313917637163E-2</v>
      </c>
      <c r="E849" s="31">
        <v>5119.4752414012728</v>
      </c>
      <c r="F849" s="18">
        <v>0</v>
      </c>
    </row>
    <row r="850" spans="1:6" x14ac:dyDescent="0.35">
      <c r="A850" s="4">
        <v>839</v>
      </c>
      <c r="B850" s="4">
        <v>0.35379843680897183</v>
      </c>
      <c r="C850" s="4">
        <v>-0.37508550919071104</v>
      </c>
      <c r="D850" s="25">
        <v>-6.5553583996862683E-3</v>
      </c>
      <c r="E850" s="31">
        <v>-1455.7557818197372</v>
      </c>
      <c r="F850" s="18">
        <v>1455.7557818197372</v>
      </c>
    </row>
    <row r="851" spans="1:6" x14ac:dyDescent="0.35">
      <c r="A851" s="4">
        <v>840</v>
      </c>
      <c r="B851" s="4">
        <v>0.91933041823462125</v>
      </c>
      <c r="C851" s="4">
        <v>1.4005818100341956</v>
      </c>
      <c r="D851" s="25">
        <v>3.3217305232213952E-2</v>
      </c>
      <c r="E851" s="31">
        <v>7376.6041762996119</v>
      </c>
      <c r="F851" s="18">
        <v>0</v>
      </c>
    </row>
    <row r="852" spans="1:6" x14ac:dyDescent="0.35">
      <c r="A852" s="4">
        <v>841</v>
      </c>
      <c r="B852" s="4">
        <v>0.60969552069725641</v>
      </c>
      <c r="C852" s="4">
        <v>0.27852554480033148</v>
      </c>
      <c r="D852" s="25">
        <v>8.0846883675341295E-3</v>
      </c>
      <c r="E852" s="31">
        <v>1795.3758006292758</v>
      </c>
      <c r="F852" s="18">
        <v>0</v>
      </c>
    </row>
    <row r="853" spans="1:6" x14ac:dyDescent="0.35">
      <c r="A853" s="4">
        <v>842</v>
      </c>
      <c r="B853" s="4">
        <v>0.88504931862834357</v>
      </c>
      <c r="C853" s="4">
        <v>1.2006129823571519</v>
      </c>
      <c r="D853" s="25">
        <v>2.8738260743443295E-2</v>
      </c>
      <c r="E853" s="31">
        <v>6381.9377501484851</v>
      </c>
      <c r="F853" s="18">
        <v>0</v>
      </c>
    </row>
    <row r="854" spans="1:6" x14ac:dyDescent="0.35">
      <c r="A854" s="4">
        <v>843</v>
      </c>
      <c r="B854" s="4">
        <v>2.1050436288596708E-2</v>
      </c>
      <c r="C854" s="4">
        <v>-2.0325216670416579</v>
      </c>
      <c r="D854" s="25">
        <v>-4.3679796116054041E-2</v>
      </c>
      <c r="E854" s="31">
        <v>-9700.0212448637703</v>
      </c>
      <c r="F854" s="18">
        <v>9700.0212448637703</v>
      </c>
    </row>
    <row r="855" spans="1:6" x14ac:dyDescent="0.35">
      <c r="A855" s="4">
        <v>844</v>
      </c>
      <c r="B855" s="4">
        <v>0.77484780430963085</v>
      </c>
      <c r="C855" s="4">
        <v>0.75490765662803572</v>
      </c>
      <c r="D855" s="25">
        <v>1.8755034827617693E-2</v>
      </c>
      <c r="E855" s="31">
        <v>4164.9515898080681</v>
      </c>
      <c r="F855" s="18">
        <v>0</v>
      </c>
    </row>
    <row r="856" spans="1:6" x14ac:dyDescent="0.35">
      <c r="A856" s="4">
        <v>845</v>
      </c>
      <c r="B856" s="4">
        <v>0.65432382542607814</v>
      </c>
      <c r="C856" s="4">
        <v>0.39702049238273845</v>
      </c>
      <c r="D856" s="25">
        <v>1.073882275478631E-2</v>
      </c>
      <c r="E856" s="31">
        <v>2384.782396636881</v>
      </c>
      <c r="F856" s="18">
        <v>0</v>
      </c>
    </row>
    <row r="857" spans="1:6" x14ac:dyDescent="0.35">
      <c r="A857" s="4">
        <v>846</v>
      </c>
      <c r="B857" s="4">
        <v>0.3472253866579661</v>
      </c>
      <c r="C857" s="4">
        <v>-0.39282224534726573</v>
      </c>
      <c r="D857" s="25">
        <v>-6.9526384720538454E-3</v>
      </c>
      <c r="E857" s="31">
        <v>-1543.9802124440862</v>
      </c>
      <c r="F857" s="18">
        <v>1543.9802124440862</v>
      </c>
    </row>
    <row r="858" spans="1:6" x14ac:dyDescent="0.35">
      <c r="A858" s="4">
        <v>847</v>
      </c>
      <c r="B858" s="4">
        <v>0.75434039503450312</v>
      </c>
      <c r="C858" s="4">
        <v>0.68821212437434842</v>
      </c>
      <c r="D858" s="25">
        <v>1.7261140706035075E-2</v>
      </c>
      <c r="E858" s="31">
        <v>3833.2008490667999</v>
      </c>
      <c r="F858" s="18">
        <v>0</v>
      </c>
    </row>
    <row r="859" spans="1:6" x14ac:dyDescent="0.35">
      <c r="A859" s="4">
        <v>848</v>
      </c>
      <c r="B859" s="4">
        <v>0.58650889063155698</v>
      </c>
      <c r="C859" s="4">
        <v>0.21857360122530234</v>
      </c>
      <c r="D859" s="25">
        <v>6.7418419570200666E-3</v>
      </c>
      <c r="E859" s="31">
        <v>1497.168394258438</v>
      </c>
      <c r="F859" s="18">
        <v>0</v>
      </c>
    </row>
    <row r="860" spans="1:6" x14ac:dyDescent="0.35">
      <c r="A860" s="4">
        <v>849</v>
      </c>
      <c r="B860" s="4">
        <v>0.10598980912223221</v>
      </c>
      <c r="C860" s="4">
        <v>-1.2481404745977955</v>
      </c>
      <c r="D860" s="25">
        <v>-2.6110666477583113E-2</v>
      </c>
      <c r="E860" s="31">
        <v>-5798.4249486233366</v>
      </c>
      <c r="F860" s="18">
        <v>5798.4249486233366</v>
      </c>
    </row>
    <row r="861" spans="1:6" x14ac:dyDescent="0.35">
      <c r="A861" s="4">
        <v>850</v>
      </c>
      <c r="B861" s="4">
        <v>9.6421439707100598E-2</v>
      </c>
      <c r="C861" s="4">
        <v>-1.302215056971515</v>
      </c>
      <c r="D861" s="25">
        <v>-2.732186755815727E-2</v>
      </c>
      <c r="E861" s="31">
        <v>-6067.3977291316496</v>
      </c>
      <c r="F861" s="18">
        <v>6067.3977291316496</v>
      </c>
    </row>
    <row r="862" spans="1:6" x14ac:dyDescent="0.35">
      <c r="A862" s="4">
        <v>851</v>
      </c>
      <c r="B862" s="4">
        <v>0.23193580083095022</v>
      </c>
      <c r="C862" s="4">
        <v>-0.73248662778211893</v>
      </c>
      <c r="D862" s="25">
        <v>-1.4560683675147115E-2</v>
      </c>
      <c r="E862" s="31">
        <v>-3233.5073317056358</v>
      </c>
      <c r="F862" s="18">
        <v>3233.5073317056358</v>
      </c>
    </row>
    <row r="863" spans="1:6" x14ac:dyDescent="0.35">
      <c r="A863" s="4">
        <v>852</v>
      </c>
      <c r="B863" s="4">
        <v>0.20657231521579023</v>
      </c>
      <c r="C863" s="4">
        <v>-0.81837230562755614</v>
      </c>
      <c r="D863" s="25">
        <v>-1.6484412370697688E-2</v>
      </c>
      <c r="E863" s="31">
        <v>-3660.7119177026907</v>
      </c>
      <c r="F863" s="18">
        <v>3660.7119177026907</v>
      </c>
    </row>
    <row r="864" spans="1:6" x14ac:dyDescent="0.35">
      <c r="A864" s="4">
        <v>853</v>
      </c>
      <c r="B864" s="4">
        <v>0.46670460307774675</v>
      </c>
      <c r="C864" s="4">
        <v>-8.3556308514307176E-2</v>
      </c>
      <c r="D864" s="25">
        <v>-2.5479344165545582E-5</v>
      </c>
      <c r="E864" s="31">
        <v>-5.6582264957081723</v>
      </c>
      <c r="F864" s="18">
        <v>5.6582264957081723</v>
      </c>
    </row>
    <row r="865" spans="1:6" x14ac:dyDescent="0.35">
      <c r="A865" s="4">
        <v>854</v>
      </c>
      <c r="B865" s="4">
        <v>0.29450361520805213</v>
      </c>
      <c r="C865" s="4">
        <v>-0.54027524102917623</v>
      </c>
      <c r="D865" s="25">
        <v>-1.0255395883466141E-2</v>
      </c>
      <c r="E865" s="31">
        <v>-2277.4272498847154</v>
      </c>
      <c r="F865" s="18">
        <v>2277.4272498847154</v>
      </c>
    </row>
    <row r="866" spans="1:6" x14ac:dyDescent="0.35">
      <c r="A866" s="4">
        <v>855</v>
      </c>
      <c r="B866" s="4">
        <v>4.4458789940615917E-2</v>
      </c>
      <c r="C866" s="4">
        <v>-1.7011353201815311</v>
      </c>
      <c r="D866" s="25">
        <v>-3.6257168260502098E-2</v>
      </c>
      <c r="E866" s="31">
        <v>-8051.6699636381527</v>
      </c>
      <c r="F866" s="18">
        <v>8051.6699636381527</v>
      </c>
    </row>
    <row r="867" spans="1:6" x14ac:dyDescent="0.35">
      <c r="A867" s="4">
        <v>856</v>
      </c>
      <c r="B867" s="4">
        <v>0.52356382395970169</v>
      </c>
      <c r="C867" s="4">
        <v>5.9100133790167812E-2</v>
      </c>
      <c r="D867" s="25">
        <v>3.1698414421493909E-3</v>
      </c>
      <c r="E867" s="31">
        <v>703.93023928053049</v>
      </c>
      <c r="F867" s="18">
        <v>0</v>
      </c>
    </row>
    <row r="868" spans="1:6" x14ac:dyDescent="0.35">
      <c r="A868" s="4">
        <v>857</v>
      </c>
      <c r="B868" s="4">
        <v>0.79807886594588806</v>
      </c>
      <c r="C868" s="4">
        <v>0.8347787934605081</v>
      </c>
      <c r="D868" s="25">
        <v>2.0544045541923149E-2</v>
      </c>
      <c r="E868" s="31">
        <v>4562.239202825881</v>
      </c>
      <c r="F868" s="18">
        <v>0</v>
      </c>
    </row>
    <row r="869" spans="1:6" x14ac:dyDescent="0.35">
      <c r="A869" s="4">
        <v>858</v>
      </c>
      <c r="B869" s="4">
        <v>0.86547708059077144</v>
      </c>
      <c r="C869" s="4">
        <v>1.1052625534571174</v>
      </c>
      <c r="D869" s="25">
        <v>2.6602533800260113E-2</v>
      </c>
      <c r="E869" s="31">
        <v>5907.6544758616192</v>
      </c>
      <c r="F869" s="18">
        <v>0</v>
      </c>
    </row>
    <row r="870" spans="1:6" x14ac:dyDescent="0.35">
      <c r="A870" s="4">
        <v>859</v>
      </c>
      <c r="B870" s="4">
        <v>0.35060284008992437</v>
      </c>
      <c r="C870" s="4">
        <v>-0.38369343339872064</v>
      </c>
      <c r="D870" s="25">
        <v>-6.7481648282257658E-3</v>
      </c>
      <c r="E870" s="31">
        <v>-1498.5725213487035</v>
      </c>
      <c r="F870" s="18">
        <v>1498.5725213487035</v>
      </c>
    </row>
    <row r="871" spans="1:6" x14ac:dyDescent="0.35">
      <c r="A871" s="4">
        <v>860</v>
      </c>
      <c r="B871" s="4">
        <v>0.85385200306873066</v>
      </c>
      <c r="C871" s="4">
        <v>1.0530981866636948</v>
      </c>
      <c r="D871" s="25">
        <v>2.5434119091275385E-2</v>
      </c>
      <c r="E871" s="31">
        <v>5648.1833128129065</v>
      </c>
      <c r="F871" s="18">
        <v>0</v>
      </c>
    </row>
    <row r="872" spans="1:6" x14ac:dyDescent="0.35">
      <c r="A872" s="4">
        <v>861</v>
      </c>
      <c r="B872" s="4">
        <v>0.91044725074130106</v>
      </c>
      <c r="C872" s="4">
        <v>1.3435143008216892</v>
      </c>
      <c r="D872" s="25">
        <v>3.1939066440721101E-2</v>
      </c>
      <c r="E872" s="31">
        <v>7092.744256245348</v>
      </c>
      <c r="F872" s="18">
        <v>0</v>
      </c>
    </row>
    <row r="873" spans="1:6" x14ac:dyDescent="0.35">
      <c r="A873" s="4">
        <v>862</v>
      </c>
      <c r="B873" s="4">
        <v>0.49894711667232516</v>
      </c>
      <c r="C873" s="4">
        <v>-2.6391901828369353E-3</v>
      </c>
      <c r="D873" s="25">
        <v>1.7869600101077777E-3</v>
      </c>
      <c r="E873" s="31">
        <v>396.83221083984552</v>
      </c>
      <c r="F873" s="18">
        <v>0</v>
      </c>
    </row>
    <row r="874" spans="1:6" x14ac:dyDescent="0.35">
      <c r="A874" s="4">
        <v>863</v>
      </c>
      <c r="B874" s="4">
        <v>0.15872702819348927</v>
      </c>
      <c r="C874" s="4">
        <v>-0.99970342023665804</v>
      </c>
      <c r="D874" s="25">
        <v>-2.0545996063353285E-2</v>
      </c>
      <c r="E874" s="31">
        <v>-4562.6723573044546</v>
      </c>
      <c r="F874" s="18">
        <v>4562.6723573044546</v>
      </c>
    </row>
    <row r="875" spans="1:6" x14ac:dyDescent="0.35">
      <c r="A875" s="4">
        <v>864</v>
      </c>
      <c r="B875" s="4">
        <v>0.75578633398984574</v>
      </c>
      <c r="C875" s="4">
        <v>0.69281233214422311</v>
      </c>
      <c r="D875" s="25">
        <v>1.7364179442113152E-2</v>
      </c>
      <c r="E875" s="31">
        <v>3856.0827765910426</v>
      </c>
      <c r="F875" s="18">
        <v>0</v>
      </c>
    </row>
    <row r="876" spans="1:6" x14ac:dyDescent="0.35">
      <c r="A876" s="4">
        <v>865</v>
      </c>
      <c r="B876" s="4">
        <v>0.36152900786041908</v>
      </c>
      <c r="C876" s="4">
        <v>-0.35437480234104296</v>
      </c>
      <c r="D876" s="25">
        <v>-6.0914652096768366E-3</v>
      </c>
      <c r="E876" s="31">
        <v>-1352.7385015539699</v>
      </c>
      <c r="F876" s="18">
        <v>1352.7385015539699</v>
      </c>
    </row>
    <row r="877" spans="1:6" x14ac:dyDescent="0.35">
      <c r="A877" s="4">
        <v>866</v>
      </c>
      <c r="B877" s="4">
        <v>0.61067312954238684</v>
      </c>
      <c r="C877" s="4">
        <v>0.28107387183284965</v>
      </c>
      <c r="D877" s="25">
        <v>8.1417676147506994E-3</v>
      </c>
      <c r="E877" s="31">
        <v>1808.0514529874163</v>
      </c>
      <c r="F877" s="18">
        <v>0</v>
      </c>
    </row>
    <row r="878" spans="1:6" x14ac:dyDescent="0.35">
      <c r="A878" s="4">
        <v>867</v>
      </c>
      <c r="B878" s="4">
        <v>0.38865133490840964</v>
      </c>
      <c r="C878" s="4">
        <v>-0.28283585227549785</v>
      </c>
      <c r="D878" s="25">
        <v>-4.4890847599548542E-3</v>
      </c>
      <c r="E878" s="31">
        <v>-996.89608041810561</v>
      </c>
      <c r="F878" s="18">
        <v>996.89608041810561</v>
      </c>
    </row>
    <row r="879" spans="1:6" x14ac:dyDescent="0.35">
      <c r="A879" s="4">
        <v>868</v>
      </c>
      <c r="B879" s="4">
        <v>0.96128714268929238</v>
      </c>
      <c r="C879" s="4">
        <v>1.7658220104830702</v>
      </c>
      <c r="D879" s="25">
        <v>4.1398215856644355E-2</v>
      </c>
      <c r="E879" s="31">
        <v>9193.3481612867708</v>
      </c>
      <c r="F879" s="18">
        <v>0</v>
      </c>
    </row>
    <row r="880" spans="1:6" x14ac:dyDescent="0.35">
      <c r="A880" s="4">
        <v>869</v>
      </c>
      <c r="B880" s="4">
        <v>0.12340895294847787</v>
      </c>
      <c r="C880" s="4">
        <v>-1.1581130481143478</v>
      </c>
      <c r="D880" s="25">
        <v>-2.4094167940720494E-2</v>
      </c>
      <c r="E880" s="31">
        <v>-5350.6188600638934</v>
      </c>
      <c r="F880" s="18">
        <v>5350.6188600638934</v>
      </c>
    </row>
    <row r="881" spans="1:6" x14ac:dyDescent="0.35">
      <c r="A881" s="4">
        <v>870</v>
      </c>
      <c r="B881" s="4">
        <v>0.15731223593026444</v>
      </c>
      <c r="C881" s="4">
        <v>-1.005565821708442</v>
      </c>
      <c r="D881" s="25">
        <v>-2.0677306314596855E-2</v>
      </c>
      <c r="E881" s="31">
        <v>-4591.832571865596</v>
      </c>
      <c r="F881" s="18">
        <v>4591.832571865596</v>
      </c>
    </row>
    <row r="882" spans="1:6" x14ac:dyDescent="0.35">
      <c r="A882" s="4">
        <v>871</v>
      </c>
      <c r="B882" s="4">
        <v>0.18798399656109421</v>
      </c>
      <c r="C882" s="4">
        <v>-0.88534980986434553</v>
      </c>
      <c r="D882" s="25">
        <v>-1.7984622301957111E-2</v>
      </c>
      <c r="E882" s="31">
        <v>-3993.8652173725936</v>
      </c>
      <c r="F882" s="18">
        <v>3993.8652173725936</v>
      </c>
    </row>
    <row r="883" spans="1:6" x14ac:dyDescent="0.35">
      <c r="A883" s="4">
        <v>872</v>
      </c>
      <c r="B883" s="4">
        <v>4.3669121807160094E-2</v>
      </c>
      <c r="C883" s="4">
        <v>-1.7096087657335401</v>
      </c>
      <c r="D883" s="25">
        <v>-3.6446962540148127E-2</v>
      </c>
      <c r="E883" s="31">
        <v>-8093.8177918887395</v>
      </c>
      <c r="F883" s="18">
        <v>8093.8177918887395</v>
      </c>
    </row>
    <row r="884" spans="1:6" x14ac:dyDescent="0.35">
      <c r="A884" s="4">
        <v>873</v>
      </c>
      <c r="B884" s="4">
        <v>9.0088758054538198E-2</v>
      </c>
      <c r="C884" s="4">
        <v>-1.3402086625463678</v>
      </c>
      <c r="D884" s="25">
        <v>-2.8172875445913702E-2</v>
      </c>
      <c r="E884" s="31">
        <v>-6256.3820038945551</v>
      </c>
      <c r="F884" s="18">
        <v>6256.3820038945551</v>
      </c>
    </row>
    <row r="885" spans="1:6" x14ac:dyDescent="0.35">
      <c r="A885" s="4">
        <v>874</v>
      </c>
      <c r="B885" s="4">
        <v>4.6826142998663278E-2</v>
      </c>
      <c r="C885" s="4">
        <v>-1.6764387403785186</v>
      </c>
      <c r="D885" s="25">
        <v>-3.5703996643989863E-2</v>
      </c>
      <c r="E885" s="31">
        <v>-7928.8265232070698</v>
      </c>
      <c r="F885" s="18">
        <v>7928.8265232070698</v>
      </c>
    </row>
    <row r="886" spans="1:6" x14ac:dyDescent="0.35">
      <c r="A886" s="4">
        <v>875</v>
      </c>
      <c r="B886" s="4">
        <v>0.38914522499547022</v>
      </c>
      <c r="C886" s="4">
        <v>-0.28154756660763225</v>
      </c>
      <c r="D886" s="25">
        <v>-4.4602288183181165E-3</v>
      </c>
      <c r="E886" s="31">
        <v>-990.48800914018068</v>
      </c>
      <c r="F886" s="18">
        <v>990.48800914018068</v>
      </c>
    </row>
    <row r="887" spans="1:6" x14ac:dyDescent="0.35">
      <c r="A887" s="4">
        <v>876</v>
      </c>
      <c r="B887" s="4">
        <v>0.27931491497751948</v>
      </c>
      <c r="C887" s="4">
        <v>-0.58487788456199574</v>
      </c>
      <c r="D887" s="25">
        <v>-1.1254437719241285E-2</v>
      </c>
      <c r="E887" s="31">
        <v>-2499.2855892821576</v>
      </c>
      <c r="F887" s="18">
        <v>2499.2855892821576</v>
      </c>
    </row>
    <row r="888" spans="1:6" x14ac:dyDescent="0.35">
      <c r="A888" s="4">
        <v>877</v>
      </c>
      <c r="B888" s="4">
        <v>0.47391510457466013</v>
      </c>
      <c r="C888" s="4">
        <v>-6.5431795519922883E-2</v>
      </c>
      <c r="D888" s="25">
        <v>3.8048643051138671E-4</v>
      </c>
      <c r="E888" s="31">
        <v>84.495047768465824</v>
      </c>
      <c r="F888" s="18">
        <v>0</v>
      </c>
    </row>
    <row r="889" spans="1:6" x14ac:dyDescent="0.35">
      <c r="A889" s="4">
        <v>878</v>
      </c>
      <c r="B889" s="4">
        <v>0.42809119573186138</v>
      </c>
      <c r="C889" s="4">
        <v>-0.18123593258602699</v>
      </c>
      <c r="D889" s="25">
        <v>-2.2133772627862484E-3</v>
      </c>
      <c r="E889" s="31">
        <v>-491.5271677294765</v>
      </c>
      <c r="F889" s="18">
        <v>491.5271677294765</v>
      </c>
    </row>
    <row r="890" spans="1:6" x14ac:dyDescent="0.35">
      <c r="A890" s="4">
        <v>879</v>
      </c>
      <c r="B890" s="4">
        <v>0.724397722455142</v>
      </c>
      <c r="C890" s="4">
        <v>0.59595609880170197</v>
      </c>
      <c r="D890" s="25">
        <v>1.5194724416570155E-2</v>
      </c>
      <c r="E890" s="31">
        <v>3374.309469279081</v>
      </c>
      <c r="F890" s="18">
        <v>0</v>
      </c>
    </row>
    <row r="891" spans="1:6" x14ac:dyDescent="0.35">
      <c r="A891" s="4">
        <v>880</v>
      </c>
      <c r="B891" s="4">
        <v>0.84604665439685545</v>
      </c>
      <c r="C891" s="4">
        <v>1.019624267601797</v>
      </c>
      <c r="D891" s="25">
        <v>2.4684346367029122E-2</v>
      </c>
      <c r="E891" s="31">
        <v>5481.6804441940876</v>
      </c>
      <c r="F891" s="18">
        <v>0</v>
      </c>
    </row>
    <row r="892" spans="1:6" x14ac:dyDescent="0.35">
      <c r="A892" s="4">
        <v>881</v>
      </c>
      <c r="B892" s="4">
        <v>0.13931590430164864</v>
      </c>
      <c r="C892" s="4">
        <v>-1.0833979874283963</v>
      </c>
      <c r="D892" s="25">
        <v>-2.2420646699029514E-2</v>
      </c>
      <c r="E892" s="31">
        <v>-4978.9781235777873</v>
      </c>
      <c r="F892" s="18">
        <v>4978.9781235777873</v>
      </c>
    </row>
    <row r="893" spans="1:6" x14ac:dyDescent="0.35">
      <c r="A893" s="4">
        <v>882</v>
      </c>
      <c r="B893" s="4">
        <v>0.69678649207888843</v>
      </c>
      <c r="C893" s="4">
        <v>0.51518032580277373</v>
      </c>
      <c r="D893" s="25">
        <v>1.3385451015911152E-2</v>
      </c>
      <c r="E893" s="31">
        <v>2972.5220988085275</v>
      </c>
      <c r="F893" s="18">
        <v>0</v>
      </c>
    </row>
    <row r="894" spans="1:6" x14ac:dyDescent="0.35">
      <c r="A894" s="4">
        <v>883</v>
      </c>
      <c r="B894" s="4">
        <v>0.6845324134681029</v>
      </c>
      <c r="C894" s="4">
        <v>0.4804110014964551</v>
      </c>
      <c r="D894" s="25">
        <v>1.2606662880672342E-2</v>
      </c>
      <c r="E894" s="31">
        <v>2799.5757453733331</v>
      </c>
      <c r="F894" s="18">
        <v>0</v>
      </c>
    </row>
    <row r="895" spans="1:6" x14ac:dyDescent="0.35">
      <c r="A895" s="4">
        <v>884</v>
      </c>
      <c r="B895" s="4">
        <v>0.20155308547648543</v>
      </c>
      <c r="C895" s="4">
        <v>-0.83608662717630988</v>
      </c>
      <c r="D895" s="25">
        <v>-1.6881190384685944E-2</v>
      </c>
      <c r="E895" s="31">
        <v>-3748.8248556604381</v>
      </c>
      <c r="F895" s="18">
        <v>3748.8248556604381</v>
      </c>
    </row>
    <row r="896" spans="1:6" x14ac:dyDescent="0.35">
      <c r="A896" s="4">
        <v>885</v>
      </c>
      <c r="B896" s="4">
        <v>0.83613397352953533</v>
      </c>
      <c r="C896" s="4">
        <v>0.97869226939048626</v>
      </c>
      <c r="D896" s="25">
        <v>2.3767522264330296E-2</v>
      </c>
      <c r="E896" s="31">
        <v>5278.080288864765</v>
      </c>
      <c r="F896" s="18">
        <v>0</v>
      </c>
    </row>
    <row r="897" spans="1:6" x14ac:dyDescent="0.35">
      <c r="A897" s="4">
        <v>886</v>
      </c>
      <c r="B897" s="4">
        <v>0.51420024906660533</v>
      </c>
      <c r="C897" s="4">
        <v>3.5602265492418947E-2</v>
      </c>
      <c r="D897" s="25">
        <v>2.6435194212648672E-3</v>
      </c>
      <c r="E897" s="31">
        <v>587.0493186220408</v>
      </c>
      <c r="F897" s="18">
        <v>0</v>
      </c>
    </row>
    <row r="898" spans="1:6" x14ac:dyDescent="0.35">
      <c r="A898" s="4">
        <v>887</v>
      </c>
      <c r="B898" s="4">
        <v>8.3517624536436519E-2</v>
      </c>
      <c r="C898" s="4">
        <v>-1.3817930648684738</v>
      </c>
      <c r="D898" s="25">
        <v>-2.910431256140484E-2</v>
      </c>
      <c r="E898" s="31">
        <v>-6463.2272873412412</v>
      </c>
      <c r="F898" s="18">
        <v>6463.2272873412412</v>
      </c>
    </row>
    <row r="899" spans="1:6" x14ac:dyDescent="0.35">
      <c r="A899" s="4">
        <v>888</v>
      </c>
      <c r="B899" s="4">
        <v>0.65916754415352474</v>
      </c>
      <c r="C899" s="4">
        <v>0.4101922688973122</v>
      </c>
      <c r="D899" s="25">
        <v>1.1033853603795447E-2</v>
      </c>
      <c r="E899" s="31">
        <v>2450.3002277108912</v>
      </c>
      <c r="F899" s="18">
        <v>0</v>
      </c>
    </row>
    <row r="900" spans="1:6" x14ac:dyDescent="0.35">
      <c r="A900" s="4">
        <v>889</v>
      </c>
      <c r="B900" s="4">
        <v>7.16649232395139E-3</v>
      </c>
      <c r="C900" s="4">
        <v>-2.4488079544543733</v>
      </c>
      <c r="D900" s="25">
        <v>-5.3004073419904887E-2</v>
      </c>
      <c r="E900" s="31">
        <v>-11770.673948920508</v>
      </c>
      <c r="F900" s="18">
        <v>11770.673948920508</v>
      </c>
    </row>
    <row r="901" spans="1:6" x14ac:dyDescent="0.35">
      <c r="A901" s="4">
        <v>890</v>
      </c>
      <c r="B901" s="4">
        <v>0.43980985882091128</v>
      </c>
      <c r="C901" s="4">
        <v>-0.15145130879419585</v>
      </c>
      <c r="D901" s="25">
        <v>-1.5462400064716554E-3</v>
      </c>
      <c r="E901" s="31">
        <v>-343.37525002596777</v>
      </c>
      <c r="F901" s="18">
        <v>343.37525002596777</v>
      </c>
    </row>
    <row r="902" spans="1:6" x14ac:dyDescent="0.35">
      <c r="A902" s="4">
        <v>891</v>
      </c>
      <c r="B902" s="4">
        <v>0.18932618557165226</v>
      </c>
      <c r="C902" s="4">
        <v>-0.8803820611569465</v>
      </c>
      <c r="D902" s="25">
        <v>-1.787335112170391E-2</v>
      </c>
      <c r="E902" s="31">
        <v>-3969.1551017500433</v>
      </c>
      <c r="F902" s="18">
        <v>3969.1551017500433</v>
      </c>
    </row>
    <row r="903" spans="1:6" x14ac:dyDescent="0.35">
      <c r="A903" s="4">
        <v>892</v>
      </c>
      <c r="B903" s="4">
        <v>0.67639723585948375</v>
      </c>
      <c r="C903" s="4">
        <v>0.4576477553144383</v>
      </c>
      <c r="D903" s="25">
        <v>1.2096795450120832E-2</v>
      </c>
      <c r="E903" s="31">
        <v>2686.3489140192373</v>
      </c>
      <c r="F903" s="18">
        <v>0</v>
      </c>
    </row>
    <row r="904" spans="1:6" x14ac:dyDescent="0.35">
      <c r="A904" s="4">
        <v>893</v>
      </c>
      <c r="B904" s="4">
        <v>0.46016733212694438</v>
      </c>
      <c r="C904" s="4">
        <v>-0.10001216921014032</v>
      </c>
      <c r="D904" s="25">
        <v>-3.9406945400350247E-4</v>
      </c>
      <c r="E904" s="31">
        <v>-87.511445008346271</v>
      </c>
      <c r="F904" s="18">
        <v>87.511445008346271</v>
      </c>
    </row>
    <row r="905" spans="1:6" x14ac:dyDescent="0.35">
      <c r="A905" s="4">
        <v>894</v>
      </c>
      <c r="B905" s="4">
        <v>7.6412416148420537E-2</v>
      </c>
      <c r="C905" s="4">
        <v>-1.4296244569290713</v>
      </c>
      <c r="D905" s="25">
        <v>-3.0175674210557731E-2</v>
      </c>
      <c r="E905" s="31">
        <v>-6701.145768693671</v>
      </c>
      <c r="F905" s="18">
        <v>6701.145768693671</v>
      </c>
    </row>
    <row r="906" spans="1:6" x14ac:dyDescent="0.35">
      <c r="A906" s="4">
        <v>895</v>
      </c>
      <c r="B906" s="4">
        <v>0.81209945959918783</v>
      </c>
      <c r="C906" s="4">
        <v>0.88565942165167333</v>
      </c>
      <c r="D906" s="25">
        <v>2.1683706157691163E-2</v>
      </c>
      <c r="E906" s="31">
        <v>4815.3249121893732</v>
      </c>
      <c r="F906" s="18">
        <v>0</v>
      </c>
    </row>
    <row r="907" spans="1:6" x14ac:dyDescent="0.35">
      <c r="A907" s="4">
        <v>896</v>
      </c>
      <c r="B907" s="4">
        <v>0.22625512041963791</v>
      </c>
      <c r="C907" s="4">
        <v>-0.7512366602777597</v>
      </c>
      <c r="D907" s="25">
        <v>-1.4980660281948574E-2</v>
      </c>
      <c r="E907" s="31">
        <v>-3326.7720071518356</v>
      </c>
      <c r="F907" s="18">
        <v>3326.7720071518356</v>
      </c>
    </row>
    <row r="908" spans="1:6" x14ac:dyDescent="0.35">
      <c r="A908" s="4">
        <v>897</v>
      </c>
      <c r="B908" s="4">
        <v>0.78721675665065816</v>
      </c>
      <c r="C908" s="4">
        <v>0.7968012195865245</v>
      </c>
      <c r="D908" s="25">
        <v>1.9693396743642105E-2</v>
      </c>
      <c r="E908" s="31">
        <v>4373.3346714649551</v>
      </c>
      <c r="F908" s="18">
        <v>0</v>
      </c>
    </row>
    <row r="909" spans="1:6" x14ac:dyDescent="0.35">
      <c r="A909" s="4">
        <v>898</v>
      </c>
      <c r="B909" s="4">
        <v>0.36361356443645831</v>
      </c>
      <c r="C909" s="4">
        <v>-0.34881642867663309</v>
      </c>
      <c r="D909" s="25">
        <v>-5.9669647901999011E-3</v>
      </c>
      <c r="E909" s="31">
        <v>-1325.090553960257</v>
      </c>
      <c r="F909" s="18">
        <v>1325.090553960257</v>
      </c>
    </row>
    <row r="910" spans="1:6" x14ac:dyDescent="0.35">
      <c r="A910" s="4">
        <v>899</v>
      </c>
      <c r="B910" s="4">
        <v>0.40449720900398556</v>
      </c>
      <c r="C910" s="4">
        <v>-0.24172350139689663</v>
      </c>
      <c r="D910" s="25">
        <v>-3.5682209895245807E-3</v>
      </c>
      <c r="E910" s="31">
        <v>-792.39883155123186</v>
      </c>
      <c r="F910" s="18">
        <v>792.39883155123186</v>
      </c>
    </row>
    <row r="911" spans="1:6" x14ac:dyDescent="0.35">
      <c r="A911" s="4">
        <v>900</v>
      </c>
      <c r="B911" s="4">
        <v>0.20565496621575319</v>
      </c>
      <c r="C911" s="4">
        <v>-0.82159061499984465</v>
      </c>
      <c r="D911" s="25">
        <v>-1.655649836042199E-2</v>
      </c>
      <c r="E911" s="31">
        <v>-3676.7201341770751</v>
      </c>
      <c r="F911" s="18">
        <v>3676.7201341770751</v>
      </c>
    </row>
    <row r="912" spans="1:6" x14ac:dyDescent="0.35">
      <c r="A912" s="4">
        <v>901</v>
      </c>
      <c r="B912" s="4">
        <v>0.49100622957452622</v>
      </c>
      <c r="C912" s="4">
        <v>-2.2545949190558287E-2</v>
      </c>
      <c r="D912" s="25">
        <v>1.3410742175140366E-3</v>
      </c>
      <c r="E912" s="31">
        <v>297.81385348646569</v>
      </c>
      <c r="F912" s="18">
        <v>0</v>
      </c>
    </row>
    <row r="913" spans="1:6" x14ac:dyDescent="0.35">
      <c r="A913" s="4">
        <v>902</v>
      </c>
      <c r="B913" s="4">
        <v>0.26874737864847331</v>
      </c>
      <c r="C913" s="4">
        <v>-0.61660581618448207</v>
      </c>
      <c r="D913" s="25">
        <v>-1.1965102570981594E-2</v>
      </c>
      <c r="E913" s="31">
        <v>-2657.1037288527618</v>
      </c>
      <c r="F913" s="18">
        <v>2657.1037288527618</v>
      </c>
    </row>
    <row r="914" spans="1:6" x14ac:dyDescent="0.35">
      <c r="A914" s="4">
        <v>903</v>
      </c>
      <c r="B914" s="4">
        <v>0.92140320275719834</v>
      </c>
      <c r="C914" s="4">
        <v>1.4145734612873631</v>
      </c>
      <c r="D914" s="25">
        <v>3.353070022063441E-2</v>
      </c>
      <c r="E914" s="31">
        <v>7446.2001523805302</v>
      </c>
      <c r="F914" s="18">
        <v>0</v>
      </c>
    </row>
    <row r="915" spans="1:6" x14ac:dyDescent="0.35">
      <c r="A915" s="4">
        <v>904</v>
      </c>
      <c r="B915" s="4">
        <v>0.37800540162313601</v>
      </c>
      <c r="C915" s="4">
        <v>-0.31072353593028645</v>
      </c>
      <c r="D915" s="25">
        <v>-5.1137329975306347E-3</v>
      </c>
      <c r="E915" s="31">
        <v>-1135.6124141425853</v>
      </c>
      <c r="F915" s="18">
        <v>1135.6124141425853</v>
      </c>
    </row>
    <row r="916" spans="1:6" x14ac:dyDescent="0.35">
      <c r="A916" s="4">
        <v>905</v>
      </c>
      <c r="B916" s="4">
        <v>0.18241243711500887</v>
      </c>
      <c r="C916" s="4">
        <v>-0.90620969167276133</v>
      </c>
      <c r="D916" s="25">
        <v>-1.8451856819135398E-2</v>
      </c>
      <c r="E916" s="31">
        <v>-4097.6245099050348</v>
      </c>
      <c r="F916" s="18">
        <v>4097.6245099050348</v>
      </c>
    </row>
    <row r="917" spans="1:6" x14ac:dyDescent="0.35">
      <c r="A917" s="4">
        <v>906</v>
      </c>
      <c r="B917" s="4">
        <v>0.3385945337341868</v>
      </c>
      <c r="C917" s="4">
        <v>-0.41630194778209634</v>
      </c>
      <c r="D917" s="25">
        <v>-7.478553600978593E-3</v>
      </c>
      <c r="E917" s="31">
        <v>-1660.7707741493491</v>
      </c>
      <c r="F917" s="18">
        <v>1660.7707741493491</v>
      </c>
    </row>
    <row r="918" spans="1:6" x14ac:dyDescent="0.35">
      <c r="A918" s="4">
        <v>907</v>
      </c>
      <c r="B918" s="4">
        <v>0.99959023998696306</v>
      </c>
      <c r="C918" s="4">
        <v>3.3461163415062183</v>
      </c>
      <c r="D918" s="25">
        <v>7.6794775891672815E-2</v>
      </c>
      <c r="E918" s="31">
        <v>17053.901892412781</v>
      </c>
      <c r="F918" s="18">
        <v>0</v>
      </c>
    </row>
    <row r="919" spans="1:6" x14ac:dyDescent="0.35">
      <c r="A919" s="4">
        <v>908</v>
      </c>
      <c r="B919" s="4">
        <v>0.38100599146647007</v>
      </c>
      <c r="C919" s="4">
        <v>-0.30283975775822403</v>
      </c>
      <c r="D919" s="25">
        <v>-4.9371465086139902E-3</v>
      </c>
      <c r="E919" s="31">
        <v>-1096.3976547719985</v>
      </c>
      <c r="F919" s="18">
        <v>1096.3976547719985</v>
      </c>
    </row>
    <row r="920" spans="1:6" x14ac:dyDescent="0.35">
      <c r="A920" s="4">
        <v>909</v>
      </c>
      <c r="B920" s="4">
        <v>0.85922333131734463</v>
      </c>
      <c r="C920" s="4">
        <v>1.076836451666644</v>
      </c>
      <c r="D920" s="25">
        <v>2.5965825689096493E-2</v>
      </c>
      <c r="E920" s="31">
        <v>5766.2599925024297</v>
      </c>
      <c r="F920" s="18">
        <v>0</v>
      </c>
    </row>
    <row r="921" spans="1:6" x14ac:dyDescent="0.35">
      <c r="A921" s="4">
        <v>910</v>
      </c>
      <c r="B921" s="4">
        <v>0.24881727303590762</v>
      </c>
      <c r="C921" s="4">
        <v>-0.6782163204963797</v>
      </c>
      <c r="D921" s="25">
        <v>-1.3345098608335297E-2</v>
      </c>
      <c r="E921" s="31">
        <v>-2963.5609944634607</v>
      </c>
      <c r="F921" s="18">
        <v>2963.5609944634607</v>
      </c>
    </row>
    <row r="922" spans="1:6" x14ac:dyDescent="0.35">
      <c r="A922" s="4">
        <v>911</v>
      </c>
      <c r="B922" s="4">
        <v>0.71615448926694814</v>
      </c>
      <c r="C922" s="4">
        <v>0.57145534578388035</v>
      </c>
      <c r="D922" s="25">
        <v>1.4645939068123554E-2</v>
      </c>
      <c r="E922" s="31">
        <v>3252.4400923099538</v>
      </c>
      <c r="F922" s="18">
        <v>0</v>
      </c>
    </row>
    <row r="923" spans="1:6" x14ac:dyDescent="0.35">
      <c r="A923" s="4">
        <v>912</v>
      </c>
      <c r="B923" s="4">
        <v>0.90953102807810815</v>
      </c>
      <c r="C923" s="4">
        <v>1.337872681531282</v>
      </c>
      <c r="D923" s="25">
        <v>3.1812701426313705E-2</v>
      </c>
      <c r="E923" s="31">
        <v>7064.6822359670823</v>
      </c>
      <c r="F923" s="18">
        <v>0</v>
      </c>
    </row>
    <row r="924" spans="1:6" x14ac:dyDescent="0.35">
      <c r="A924" s="4">
        <v>913</v>
      </c>
      <c r="B924" s="4">
        <v>0.69181052601655491</v>
      </c>
      <c r="C924" s="4">
        <v>0.50098888140520803</v>
      </c>
      <c r="D924" s="25">
        <v>1.3067580918081355E-2</v>
      </c>
      <c r="E924" s="31">
        <v>2901.9323301689546</v>
      </c>
      <c r="F924" s="18">
        <v>0</v>
      </c>
    </row>
    <row r="925" spans="1:6" x14ac:dyDescent="0.35">
      <c r="A925" s="4">
        <v>914</v>
      </c>
      <c r="B925" s="4">
        <v>0.36832231972246088</v>
      </c>
      <c r="C925" s="4">
        <v>-0.3363000139016229</v>
      </c>
      <c r="D925" s="25">
        <v>-5.6866132010626258E-3</v>
      </c>
      <c r="E925" s="31">
        <v>-1262.8325625667626</v>
      </c>
      <c r="F925" s="18">
        <v>1262.8325625667626</v>
      </c>
    </row>
    <row r="926" spans="1:6" x14ac:dyDescent="0.35">
      <c r="A926" s="4">
        <v>915</v>
      </c>
      <c r="B926" s="4">
        <v>0.69721641536114054</v>
      </c>
      <c r="C926" s="4">
        <v>0.51641130843994121</v>
      </c>
      <c r="D926" s="25">
        <v>1.3413023443378108E-2</v>
      </c>
      <c r="E926" s="31">
        <v>2978.645138657233</v>
      </c>
      <c r="F926" s="18">
        <v>0</v>
      </c>
    </row>
    <row r="927" spans="1:6" x14ac:dyDescent="0.35">
      <c r="A927" s="4">
        <v>916</v>
      </c>
      <c r="B927" s="4">
        <v>0.232376910119661</v>
      </c>
      <c r="C927" s="4">
        <v>-0.73104147467428404</v>
      </c>
      <c r="D927" s="25">
        <v>-1.4528314104658201E-2</v>
      </c>
      <c r="E927" s="31">
        <v>-3226.3189849332439</v>
      </c>
      <c r="F927" s="18">
        <v>3226.3189849332439</v>
      </c>
    </row>
    <row r="928" spans="1:6" x14ac:dyDescent="0.35">
      <c r="A928" s="4">
        <v>917</v>
      </c>
      <c r="B928" s="4">
        <v>0.11529219389616618</v>
      </c>
      <c r="C928" s="4">
        <v>-1.1988548566723241</v>
      </c>
      <c r="D928" s="25">
        <v>-2.5006732039855342E-2</v>
      </c>
      <c r="E928" s="31">
        <v>-5553.2729916305598</v>
      </c>
      <c r="F928" s="18">
        <v>5553.2729916305598</v>
      </c>
    </row>
    <row r="929" spans="1:6" x14ac:dyDescent="0.35">
      <c r="A929" s="4">
        <v>918</v>
      </c>
      <c r="B929" s="4">
        <v>0.70695719759177789</v>
      </c>
      <c r="C929" s="4">
        <v>0.54451721571958744</v>
      </c>
      <c r="D929" s="25">
        <v>1.4042559609415502E-2</v>
      </c>
      <c r="E929" s="31">
        <v>3118.4469401296628</v>
      </c>
      <c r="F929" s="18">
        <v>0</v>
      </c>
    </row>
    <row r="930" spans="1:6" x14ac:dyDescent="0.35">
      <c r="A930" s="4">
        <v>919</v>
      </c>
      <c r="B930" s="4">
        <v>0.51935565468654821</v>
      </c>
      <c r="C930" s="4">
        <v>4.8536481539020369E-2</v>
      </c>
      <c r="D930" s="25">
        <v>2.93322922140263E-3</v>
      </c>
      <c r="E930" s="31">
        <v>651.38549841360998</v>
      </c>
      <c r="F930" s="18">
        <v>0</v>
      </c>
    </row>
    <row r="931" spans="1:6" x14ac:dyDescent="0.35">
      <c r="A931" s="4">
        <v>920</v>
      </c>
      <c r="B931" s="4">
        <v>0.96066218745632925</v>
      </c>
      <c r="C931" s="4">
        <v>1.7584226319890988</v>
      </c>
      <c r="D931" s="25">
        <v>4.1232479297357842E-2</v>
      </c>
      <c r="E931" s="31">
        <v>9156.5428579410691</v>
      </c>
      <c r="F931" s="18">
        <v>0</v>
      </c>
    </row>
    <row r="932" spans="1:6" x14ac:dyDescent="0.35">
      <c r="A932" s="4">
        <v>921</v>
      </c>
      <c r="B932" s="4">
        <v>0.52657264849966834</v>
      </c>
      <c r="C932" s="4">
        <v>6.6657080597080878E-2</v>
      </c>
      <c r="D932" s="25">
        <v>3.3391073289410185E-3</v>
      </c>
      <c r="E932" s="31">
        <v>741.51930433814039</v>
      </c>
      <c r="F932" s="18">
        <v>0</v>
      </c>
    </row>
    <row r="933" spans="1:6" x14ac:dyDescent="0.35">
      <c r="A933" s="4">
        <v>922</v>
      </c>
      <c r="B933" s="4">
        <v>0.53744953916640403</v>
      </c>
      <c r="C933" s="4">
        <v>9.4010366834583498E-2</v>
      </c>
      <c r="D933" s="25">
        <v>3.9517857518486157E-3</v>
      </c>
      <c r="E933" s="31">
        <v>877.57748791306415</v>
      </c>
      <c r="F933" s="18">
        <v>0</v>
      </c>
    </row>
    <row r="934" spans="1:6" x14ac:dyDescent="0.35">
      <c r="A934" s="4">
        <v>923</v>
      </c>
      <c r="B934" s="4">
        <v>0.63925340976586653</v>
      </c>
      <c r="C934" s="4">
        <v>0.35646390268970835</v>
      </c>
      <c r="D934" s="25">
        <v>9.8304073199502479E-3</v>
      </c>
      <c r="E934" s="31">
        <v>2183.0495635975499</v>
      </c>
      <c r="F934" s="18">
        <v>0</v>
      </c>
    </row>
    <row r="935" spans="1:6" x14ac:dyDescent="0.35">
      <c r="A935" s="4">
        <v>924</v>
      </c>
      <c r="B935" s="4">
        <v>0.92631666826039316</v>
      </c>
      <c r="C935" s="4">
        <v>1.4488958743787712</v>
      </c>
      <c r="D935" s="25">
        <v>3.4299478119591061E-2</v>
      </c>
      <c r="E935" s="31">
        <v>7616.9235214330802</v>
      </c>
      <c r="F935" s="18">
        <v>0</v>
      </c>
    </row>
    <row r="936" spans="1:6" x14ac:dyDescent="0.35">
      <c r="A936" s="4">
        <v>925</v>
      </c>
      <c r="B936" s="4">
        <v>0.83394866765920261</v>
      </c>
      <c r="C936" s="4">
        <v>0.96988731289618491</v>
      </c>
      <c r="D936" s="25">
        <v>2.3570302566051329E-2</v>
      </c>
      <c r="E936" s="31">
        <v>5234.2834895818924</v>
      </c>
      <c r="F936" s="18">
        <v>0</v>
      </c>
    </row>
    <row r="937" spans="1:6" x14ac:dyDescent="0.35">
      <c r="A937" s="4">
        <v>926</v>
      </c>
      <c r="B937" s="4">
        <v>0.28323063753803024</v>
      </c>
      <c r="C937" s="4">
        <v>-0.57327091526599983</v>
      </c>
      <c r="D937" s="25">
        <v>-1.0994456538871896E-2</v>
      </c>
      <c r="E937" s="31">
        <v>-2441.5512773786054</v>
      </c>
      <c r="F937" s="18">
        <v>2441.5512773786054</v>
      </c>
    </row>
    <row r="938" spans="1:6" x14ac:dyDescent="0.35">
      <c r="A938" s="4">
        <v>927</v>
      </c>
      <c r="B938" s="4">
        <v>0.31622823828017577</v>
      </c>
      <c r="C938" s="4">
        <v>-0.47827220514827529</v>
      </c>
      <c r="D938" s="25">
        <v>-8.866607643941548E-3</v>
      </c>
      <c r="E938" s="31">
        <v>-1969.0174900906607</v>
      </c>
      <c r="F938" s="18">
        <v>1969.0174900906607</v>
      </c>
    </row>
    <row r="939" spans="1:6" x14ac:dyDescent="0.35">
      <c r="A939" s="4">
        <v>928</v>
      </c>
      <c r="B939" s="4">
        <v>0.65632418921548341</v>
      </c>
      <c r="C939" s="4">
        <v>0.40245170865269658</v>
      </c>
      <c r="D939" s="25">
        <v>1.0860475012209981E-2</v>
      </c>
      <c r="E939" s="31">
        <v>2411.7978496934843</v>
      </c>
      <c r="F939" s="18">
        <v>0</v>
      </c>
    </row>
    <row r="940" spans="1:6" x14ac:dyDescent="0.35">
      <c r="A940" s="4">
        <v>929</v>
      </c>
      <c r="B940" s="4">
        <v>0.44157159095558796</v>
      </c>
      <c r="C940" s="4">
        <v>-0.14698585907184136</v>
      </c>
      <c r="D940" s="25">
        <v>-1.4462196772976677E-3</v>
      </c>
      <c r="E940" s="31">
        <v>-321.16362350353165</v>
      </c>
      <c r="F940" s="18">
        <v>321.16362350353165</v>
      </c>
    </row>
    <row r="941" spans="1:6" x14ac:dyDescent="0.35">
      <c r="A941" s="4">
        <v>930</v>
      </c>
      <c r="B941" s="4">
        <v>0.83039530763954938</v>
      </c>
      <c r="C941" s="4">
        <v>0.95572856938791795</v>
      </c>
      <c r="D941" s="25">
        <v>2.3253164926073551E-2</v>
      </c>
      <c r="E941" s="31">
        <v>5163.8563786778705</v>
      </c>
      <c r="F941" s="18">
        <v>0</v>
      </c>
    </row>
    <row r="942" spans="1:6" x14ac:dyDescent="0.35">
      <c r="A942" s="4">
        <v>931</v>
      </c>
      <c r="B942" s="4">
        <v>0.9802938766645205</v>
      </c>
      <c r="C942" s="4">
        <v>2.0598566532364004</v>
      </c>
      <c r="D942" s="25">
        <v>4.7984213591546025E-2</v>
      </c>
      <c r="E942" s="31">
        <v>10655.908054593849</v>
      </c>
      <c r="F942" s="18">
        <v>0</v>
      </c>
    </row>
    <row r="943" spans="1:6" x14ac:dyDescent="0.35">
      <c r="A943" s="4">
        <v>932</v>
      </c>
      <c r="B943" s="4">
        <v>0.14757332383629329</v>
      </c>
      <c r="C943" s="4">
        <v>-1.04689794955294</v>
      </c>
      <c r="D943" s="25">
        <v>-2.1603092806329712E-2</v>
      </c>
      <c r="E943" s="31">
        <v>-4797.4230149655823</v>
      </c>
      <c r="F943" s="18">
        <v>4797.4230149655823</v>
      </c>
    </row>
    <row r="944" spans="1:6" x14ac:dyDescent="0.35">
      <c r="A944" s="4">
        <v>933</v>
      </c>
      <c r="B944" s="4">
        <v>0.89644429383615121</v>
      </c>
      <c r="C944" s="4">
        <v>1.2615481812714133</v>
      </c>
      <c r="D944" s="25">
        <v>3.0103130808640955E-2</v>
      </c>
      <c r="E944" s="31">
        <v>6685.0359741814027</v>
      </c>
      <c r="F944" s="18">
        <v>0</v>
      </c>
    </row>
    <row r="945" spans="1:6" x14ac:dyDescent="0.35">
      <c r="A945" s="4">
        <v>934</v>
      </c>
      <c r="B945" s="4">
        <v>0.12032234228467753</v>
      </c>
      <c r="C945" s="4">
        <v>-1.1733769296630769</v>
      </c>
      <c r="D945" s="25">
        <v>-2.4436059251092625E-2</v>
      </c>
      <c r="E945" s="31">
        <v>-5426.5430462765007</v>
      </c>
      <c r="F945" s="18">
        <v>5426.5430462765007</v>
      </c>
    </row>
    <row r="946" spans="1:6" x14ac:dyDescent="0.35">
      <c r="A946" s="4">
        <v>935</v>
      </c>
      <c r="B946" s="4">
        <v>0.73004359117420481</v>
      </c>
      <c r="C946" s="4">
        <v>0.61294483292189184</v>
      </c>
      <c r="D946" s="25">
        <v>1.5575250205595231E-2</v>
      </c>
      <c r="E946" s="31">
        <v>3458.8132574367633</v>
      </c>
      <c r="F946" s="18">
        <v>0</v>
      </c>
    </row>
    <row r="947" spans="1:6" x14ac:dyDescent="0.35">
      <c r="A947" s="4">
        <v>936</v>
      </c>
      <c r="B947" s="4">
        <v>9.1225271581870215E-2</v>
      </c>
      <c r="C947" s="4">
        <v>-1.3332476614409428</v>
      </c>
      <c r="D947" s="25">
        <v>-2.8016957976177193E-2</v>
      </c>
      <c r="E947" s="31">
        <v>-6221.7572367626026</v>
      </c>
      <c r="F947" s="18">
        <v>6221.7572367626026</v>
      </c>
    </row>
    <row r="948" spans="1:6" x14ac:dyDescent="0.35">
      <c r="A948" s="4">
        <v>937</v>
      </c>
      <c r="B948" s="4">
        <v>0.22439403919923795</v>
      </c>
      <c r="C948" s="4">
        <v>-0.75743702974373994</v>
      </c>
      <c r="D948" s="25">
        <v>-1.5119540581481022E-2</v>
      </c>
      <c r="E948" s="31">
        <v>-3357.6133108149415</v>
      </c>
      <c r="F948" s="18">
        <v>3357.6133108149415</v>
      </c>
    </row>
    <row r="949" spans="1:6" x14ac:dyDescent="0.35">
      <c r="A949" s="4">
        <v>938</v>
      </c>
      <c r="B949" s="4">
        <v>0.77110122107910328</v>
      </c>
      <c r="C949" s="4">
        <v>0.74247836072768458</v>
      </c>
      <c r="D949" s="25">
        <v>1.8476634589198144E-2</v>
      </c>
      <c r="E949" s="31">
        <v>4103.1269370539712</v>
      </c>
      <c r="F949" s="18">
        <v>0</v>
      </c>
    </row>
    <row r="950" spans="1:6" x14ac:dyDescent="0.35">
      <c r="A950" s="4">
        <v>939</v>
      </c>
      <c r="B950" s="4">
        <v>0.50120240733258803</v>
      </c>
      <c r="C950" s="4">
        <v>3.0139927807442441E-3</v>
      </c>
      <c r="D950" s="25">
        <v>1.9135840359181127E-3</v>
      </c>
      <c r="E950" s="31">
        <v>424.95175007045549</v>
      </c>
      <c r="F950" s="18">
        <v>0</v>
      </c>
    </row>
    <row r="951" spans="1:6" x14ac:dyDescent="0.35">
      <c r="A951" s="4">
        <v>940</v>
      </c>
      <c r="B951" s="4">
        <v>0.64504518461616067</v>
      </c>
      <c r="C951" s="4">
        <v>0.37197746090523265</v>
      </c>
      <c r="D951" s="25">
        <v>1.0177891066460424E-2</v>
      </c>
      <c r="E951" s="31">
        <v>2260.2156683668609</v>
      </c>
      <c r="F951" s="18">
        <v>0</v>
      </c>
    </row>
    <row r="952" spans="1:6" x14ac:dyDescent="0.35">
      <c r="A952" s="4">
        <v>941</v>
      </c>
      <c r="B952" s="4">
        <v>0.52331720652172831</v>
      </c>
      <c r="C952" s="4">
        <v>5.8480886301455447E-2</v>
      </c>
      <c r="D952" s="25">
        <v>3.1559710950371817E-3</v>
      </c>
      <c r="E952" s="31">
        <v>700.85003576253337</v>
      </c>
      <c r="F952" s="18">
        <v>0</v>
      </c>
    </row>
    <row r="953" spans="1:6" x14ac:dyDescent="0.35">
      <c r="A953" s="4">
        <v>942</v>
      </c>
      <c r="B953" s="4">
        <v>0.23423228965590015</v>
      </c>
      <c r="C953" s="4">
        <v>-0.72497954497922212</v>
      </c>
      <c r="D953" s="25">
        <v>-1.4392534677897579E-2</v>
      </c>
      <c r="E953" s="31">
        <v>-3196.1662955595543</v>
      </c>
      <c r="F953" s="18">
        <v>3196.1662955595543</v>
      </c>
    </row>
    <row r="954" spans="1:6" x14ac:dyDescent="0.35">
      <c r="A954" s="4">
        <v>943</v>
      </c>
      <c r="B954" s="4">
        <v>0.39231214045746043</v>
      </c>
      <c r="C954" s="4">
        <v>-0.27329783306719563</v>
      </c>
      <c r="D954" s="25">
        <v>-4.2754453999355466E-3</v>
      </c>
      <c r="E954" s="31">
        <v>-949.45294846253478</v>
      </c>
      <c r="F954" s="18">
        <v>949.45294846253478</v>
      </c>
    </row>
    <row r="955" spans="1:6" x14ac:dyDescent="0.35">
      <c r="A955" s="4">
        <v>944</v>
      </c>
      <c r="B955" s="4">
        <v>0.94801402116377231</v>
      </c>
      <c r="C955" s="4">
        <v>1.6258951705786149</v>
      </c>
      <c r="D955" s="25">
        <v>3.8264034652575156E-2</v>
      </c>
      <c r="E955" s="31">
        <v>8497.3370310161754</v>
      </c>
      <c r="F955" s="18">
        <v>0</v>
      </c>
    </row>
    <row r="956" spans="1:6" x14ac:dyDescent="0.35">
      <c r="A956" s="4">
        <v>945</v>
      </c>
      <c r="B956" s="4">
        <v>0.34151044522105867</v>
      </c>
      <c r="C956" s="4">
        <v>-0.40834434043539086</v>
      </c>
      <c r="D956" s="25">
        <v>-7.3003134335279654E-3</v>
      </c>
      <c r="E956" s="31">
        <v>-1621.1887805346007</v>
      </c>
      <c r="F956" s="18">
        <v>1621.1887805346007</v>
      </c>
    </row>
    <row r="957" spans="1:6" x14ac:dyDescent="0.35">
      <c r="A957" s="4">
        <v>946</v>
      </c>
      <c r="B957" s="4">
        <v>0.63228467481999018</v>
      </c>
      <c r="C957" s="4">
        <v>0.3379104791696963</v>
      </c>
      <c r="D957" s="25">
        <v>9.4148345012739811E-3</v>
      </c>
      <c r="E957" s="31">
        <v>2090.7628423125543</v>
      </c>
      <c r="F957" s="18">
        <v>0</v>
      </c>
    </row>
    <row r="958" spans="1:6" x14ac:dyDescent="0.35">
      <c r="A958" s="4">
        <v>947</v>
      </c>
      <c r="B958" s="4">
        <v>0.21558358097962482</v>
      </c>
      <c r="C958" s="4">
        <v>-0.78719595981511281</v>
      </c>
      <c r="D958" s="25">
        <v>-1.57861023315112E-2</v>
      </c>
      <c r="E958" s="31">
        <v>-3505.6374251933034</v>
      </c>
      <c r="F958" s="18">
        <v>3505.6374251933034</v>
      </c>
    </row>
    <row r="959" spans="1:6" x14ac:dyDescent="0.35">
      <c r="A959" s="4">
        <v>948</v>
      </c>
      <c r="B959" s="4">
        <v>0.32241463978473439</v>
      </c>
      <c r="C959" s="4">
        <v>-0.46095724557863815</v>
      </c>
      <c r="D959" s="25">
        <v>-8.478774824523699E-3</v>
      </c>
      <c r="E959" s="31">
        <v>-1882.8910215097812</v>
      </c>
      <c r="F959" s="18">
        <v>1882.8910215097812</v>
      </c>
    </row>
    <row r="960" spans="1:6" x14ac:dyDescent="0.35">
      <c r="A960" s="4">
        <v>949</v>
      </c>
      <c r="B960" s="4">
        <v>0.35110430045176799</v>
      </c>
      <c r="C960" s="4">
        <v>-0.38234079245138919</v>
      </c>
      <c r="D960" s="25">
        <v>-6.7178674111192599E-3</v>
      </c>
      <c r="E960" s="31">
        <v>-1491.8443399987545</v>
      </c>
      <c r="F960" s="18">
        <v>1491.8443399987545</v>
      </c>
    </row>
    <row r="961" spans="1:6" x14ac:dyDescent="0.35">
      <c r="A961" s="4">
        <v>950</v>
      </c>
      <c r="B961" s="4">
        <v>0.70557954458748762</v>
      </c>
      <c r="C961" s="4">
        <v>0.54051646271711351</v>
      </c>
      <c r="D961" s="25">
        <v>1.395294788895473E-2</v>
      </c>
      <c r="E961" s="31">
        <v>3098.5467650018122</v>
      </c>
      <c r="F961" s="18">
        <v>0</v>
      </c>
    </row>
    <row r="962" spans="1:6" x14ac:dyDescent="0.35">
      <c r="A962" s="4">
        <v>951</v>
      </c>
      <c r="B962" s="4">
        <v>0.35113665519395232</v>
      </c>
      <c r="C962" s="4">
        <v>-0.38225354270138645</v>
      </c>
      <c r="D962" s="25">
        <v>-6.7159131289622051E-3</v>
      </c>
      <c r="E962" s="31">
        <v>-1491.4103503713413</v>
      </c>
      <c r="F962" s="18">
        <v>1491.4103503713413</v>
      </c>
    </row>
    <row r="963" spans="1:6" x14ac:dyDescent="0.35">
      <c r="A963" s="4">
        <v>952</v>
      </c>
      <c r="B963" s="4">
        <v>0.23299898453560464</v>
      </c>
      <c r="C963" s="4">
        <v>-0.72900603794958208</v>
      </c>
      <c r="D963" s="25">
        <v>-1.4482722940525649E-2</v>
      </c>
      <c r="E963" s="31">
        <v>-3216.1945040522241</v>
      </c>
      <c r="F963" s="18">
        <v>3216.1945040522241</v>
      </c>
    </row>
    <row r="964" spans="1:6" x14ac:dyDescent="0.35">
      <c r="A964" s="4">
        <v>953</v>
      </c>
      <c r="B964" s="4">
        <v>0.35596621871040957</v>
      </c>
      <c r="C964" s="4">
        <v>-0.36926201251798085</v>
      </c>
      <c r="D964" s="25">
        <v>-6.424919565892172E-3</v>
      </c>
      <c r="E964" s="31">
        <v>-1426.7890839075883</v>
      </c>
      <c r="F964" s="18">
        <v>1426.7890839075883</v>
      </c>
    </row>
    <row r="965" spans="1:6" x14ac:dyDescent="0.35">
      <c r="A965" s="4">
        <v>954</v>
      </c>
      <c r="B965" s="4">
        <v>0.59319100865069541</v>
      </c>
      <c r="C965" s="4">
        <v>0.23576119318923491</v>
      </c>
      <c r="D965" s="25">
        <v>7.1268219059230156E-3</v>
      </c>
      <c r="E965" s="31">
        <v>1582.6613226888587</v>
      </c>
      <c r="F965" s="18">
        <v>0</v>
      </c>
    </row>
    <row r="966" spans="1:6" x14ac:dyDescent="0.35">
      <c r="A966" s="4">
        <v>955</v>
      </c>
      <c r="B966" s="4">
        <v>0.13688062289708569</v>
      </c>
      <c r="C966" s="4">
        <v>-1.0944418316684983</v>
      </c>
      <c r="D966" s="25">
        <v>-2.2668014602582758E-2</v>
      </c>
      <c r="E966" s="31">
        <v>-5033.9113909719081</v>
      </c>
      <c r="F966" s="18">
        <v>5033.9113909719081</v>
      </c>
    </row>
    <row r="967" spans="1:6" x14ac:dyDescent="0.35">
      <c r="A967" s="4">
        <v>956</v>
      </c>
      <c r="B967" s="4">
        <v>0.87599273096666863</v>
      </c>
      <c r="C967" s="4">
        <v>1.1551853368039293</v>
      </c>
      <c r="D967" s="25">
        <v>2.7720739923740322E-2</v>
      </c>
      <c r="E967" s="31">
        <v>6155.975762093728</v>
      </c>
      <c r="F967" s="18">
        <v>0</v>
      </c>
    </row>
    <row r="968" spans="1:6" x14ac:dyDescent="0.35">
      <c r="A968" s="4">
        <v>957</v>
      </c>
      <c r="B968" s="4">
        <v>0.65803655177188491</v>
      </c>
      <c r="C968" s="4">
        <v>0.40711041206471654</v>
      </c>
      <c r="D968" s="25">
        <v>1.0964823975420012E-2</v>
      </c>
      <c r="E968" s="31">
        <v>2434.9707408243744</v>
      </c>
      <c r="F968" s="18">
        <v>0</v>
      </c>
    </row>
    <row r="969" spans="1:6" x14ac:dyDescent="0.35">
      <c r="A969" s="4">
        <v>958</v>
      </c>
      <c r="B969" s="4">
        <v>0.11255422482172861</v>
      </c>
      <c r="C969" s="4">
        <v>-1.213055898554021</v>
      </c>
      <c r="D969" s="25">
        <v>-2.532481710898293E-2</v>
      </c>
      <c r="E969" s="31">
        <v>-5623.9104991870008</v>
      </c>
      <c r="F969" s="18">
        <v>5623.9104991870008</v>
      </c>
    </row>
    <row r="970" spans="1:6" x14ac:dyDescent="0.35">
      <c r="A970" s="4">
        <v>959</v>
      </c>
      <c r="B970" s="4">
        <v>0.26546317285662602</v>
      </c>
      <c r="C970" s="4">
        <v>-0.62659256118172491</v>
      </c>
      <c r="D970" s="25">
        <v>-1.218879281140697E-2</v>
      </c>
      <c r="E970" s="31">
        <v>-2706.7788710770947</v>
      </c>
      <c r="F970" s="18">
        <v>2706.7788710770947</v>
      </c>
    </row>
    <row r="971" spans="1:6" x14ac:dyDescent="0.35">
      <c r="A971" s="4">
        <v>960</v>
      </c>
      <c r="B971" s="4">
        <v>0.80303311813459832</v>
      </c>
      <c r="C971" s="4">
        <v>0.85250518267473341</v>
      </c>
      <c r="D971" s="25">
        <v>2.094109385609344E-2</v>
      </c>
      <c r="E971" s="31">
        <v>4650.4121666477886</v>
      </c>
      <c r="F971" s="18">
        <v>0</v>
      </c>
    </row>
    <row r="972" spans="1:6" x14ac:dyDescent="0.35">
      <c r="A972" s="4">
        <v>961</v>
      </c>
      <c r="B972" s="4">
        <v>0.59617495279792487</v>
      </c>
      <c r="C972" s="4">
        <v>0.24345867536568197</v>
      </c>
      <c r="D972" s="25">
        <v>7.2992356041995674E-3</v>
      </c>
      <c r="E972" s="31">
        <v>1620.9494257684746</v>
      </c>
      <c r="F972" s="18">
        <v>0</v>
      </c>
    </row>
    <row r="973" spans="1:6" x14ac:dyDescent="0.35">
      <c r="A973" s="4">
        <v>962</v>
      </c>
      <c r="B973" s="4">
        <v>0.53347252420839386</v>
      </c>
      <c r="C973" s="4">
        <v>8.4001861695443533E-2</v>
      </c>
      <c r="D973" s="25">
        <v>3.7276081122382199E-3</v>
      </c>
      <c r="E973" s="31">
        <v>827.79410840582716</v>
      </c>
      <c r="F973" s="18">
        <v>0</v>
      </c>
    </row>
    <row r="974" spans="1:6" x14ac:dyDescent="0.35">
      <c r="A974" s="4">
        <v>963</v>
      </c>
      <c r="B974" s="4">
        <v>0.70862476347423919</v>
      </c>
      <c r="C974" s="4">
        <v>0.54937158079871218</v>
      </c>
      <c r="D974" s="25">
        <v>1.415129114225846E-2</v>
      </c>
      <c r="E974" s="31">
        <v>3142.5930734074154</v>
      </c>
      <c r="F974" s="18">
        <v>0</v>
      </c>
    </row>
    <row r="975" spans="1:6" x14ac:dyDescent="0.35">
      <c r="A975" s="4">
        <v>964</v>
      </c>
      <c r="B975" s="4">
        <v>0.85872446572052885</v>
      </c>
      <c r="C975" s="4">
        <v>1.0746062140618056</v>
      </c>
      <c r="D975" s="25">
        <v>2.5915871235851744E-2</v>
      </c>
      <c r="E975" s="31">
        <v>5755.1665511213805</v>
      </c>
      <c r="F975" s="18">
        <v>0</v>
      </c>
    </row>
    <row r="976" spans="1:6" x14ac:dyDescent="0.35">
      <c r="A976" s="4">
        <v>965</v>
      </c>
      <c r="B976" s="4">
        <v>0.65107801929583831</v>
      </c>
      <c r="C976" s="4">
        <v>0.38823253077883579</v>
      </c>
      <c r="D976" s="25">
        <v>1.0541983720189085E-2</v>
      </c>
      <c r="E976" s="31">
        <v>2341.0701317641565</v>
      </c>
      <c r="F976" s="18">
        <v>0</v>
      </c>
    </row>
    <row r="977" spans="1:6" x14ac:dyDescent="0.35">
      <c r="A977" s="4">
        <v>966</v>
      </c>
      <c r="B977" s="4">
        <v>8.0507367281920317E-2</v>
      </c>
      <c r="C977" s="4">
        <v>-1.401666915709243</v>
      </c>
      <c r="D977" s="25">
        <v>-2.9549461253393777E-2</v>
      </c>
      <c r="E977" s="31">
        <v>-6562.0819559377596</v>
      </c>
      <c r="F977" s="18">
        <v>6562.0819559377596</v>
      </c>
    </row>
    <row r="978" spans="1:6" x14ac:dyDescent="0.35">
      <c r="A978" s="4">
        <v>967</v>
      </c>
      <c r="B978" s="4">
        <v>0.74410869093742482</v>
      </c>
      <c r="C978" s="4">
        <v>0.65606451003444988</v>
      </c>
      <c r="D978" s="25">
        <v>1.6541075501328287E-2</v>
      </c>
      <c r="E978" s="31">
        <v>3673.295162584534</v>
      </c>
      <c r="F978" s="18">
        <v>0</v>
      </c>
    </row>
    <row r="979" spans="1:6" x14ac:dyDescent="0.35">
      <c r="A979" s="4">
        <v>968</v>
      </c>
      <c r="B979" s="4">
        <v>6.3914599959058904E-2</v>
      </c>
      <c r="C979" s="4">
        <v>-1.5227182906372279</v>
      </c>
      <c r="D979" s="25">
        <v>-3.2260856324454364E-2</v>
      </c>
      <c r="E979" s="31">
        <v>-7164.2044961306638</v>
      </c>
      <c r="F979" s="18">
        <v>7164.2044961306638</v>
      </c>
    </row>
    <row r="980" spans="1:6" x14ac:dyDescent="0.35">
      <c r="A980" s="4">
        <v>969</v>
      </c>
      <c r="B980" s="4">
        <v>0.8296449508814322</v>
      </c>
      <c r="C980" s="4">
        <v>0.95276313173018368</v>
      </c>
      <c r="D980" s="25">
        <v>2.3186742937446807E-2</v>
      </c>
      <c r="E980" s="31">
        <v>5149.1059732709027</v>
      </c>
      <c r="F980" s="18">
        <v>0</v>
      </c>
    </row>
    <row r="981" spans="1:6" x14ac:dyDescent="0.35">
      <c r="A981" s="4">
        <v>970</v>
      </c>
      <c r="B981" s="4">
        <v>0.82405880632276052</v>
      </c>
      <c r="C981" s="4">
        <v>0.93094428072821156</v>
      </c>
      <c r="D981" s="25">
        <v>2.2698028744004995E-2</v>
      </c>
      <c r="E981" s="31">
        <v>5040.5766649733823</v>
      </c>
      <c r="F981" s="18">
        <v>0</v>
      </c>
    </row>
    <row r="982" spans="1:6" x14ac:dyDescent="0.35">
      <c r="A982" s="4">
        <v>971</v>
      </c>
      <c r="B982" s="4">
        <v>0.1674298976075197</v>
      </c>
      <c r="C982" s="4">
        <v>-0.96437132111663915</v>
      </c>
      <c r="D982" s="25">
        <v>-1.9754602496272897E-2</v>
      </c>
      <c r="E982" s="31">
        <v>-4386.9267015021178</v>
      </c>
      <c r="F982" s="18">
        <v>4386.9267015021178</v>
      </c>
    </row>
    <row r="983" spans="1:6" x14ac:dyDescent="0.35">
      <c r="A983" s="4">
        <v>972</v>
      </c>
      <c r="B983" s="4">
        <v>8.88577121982006E-2</v>
      </c>
      <c r="C983" s="4">
        <v>-1.3478226707795902</v>
      </c>
      <c r="D983" s="25">
        <v>-2.8343419435247614E-2</v>
      </c>
      <c r="E983" s="31">
        <v>-6294.2548986152051</v>
      </c>
      <c r="F983" s="18">
        <v>6294.2548986152051</v>
      </c>
    </row>
    <row r="984" spans="1:6" x14ac:dyDescent="0.35">
      <c r="A984" s="4">
        <v>973</v>
      </c>
      <c r="B984" s="4">
        <v>0.68255189280665862</v>
      </c>
      <c r="C984" s="4">
        <v>0.47484674168030344</v>
      </c>
      <c r="D984" s="25">
        <v>1.2482030618968668E-2</v>
      </c>
      <c r="E984" s="31">
        <v>2771.8985194286652</v>
      </c>
      <c r="F984" s="18">
        <v>0</v>
      </c>
    </row>
    <row r="985" spans="1:6" x14ac:dyDescent="0.35">
      <c r="A985" s="4">
        <v>974</v>
      </c>
      <c r="B985" s="4">
        <v>0.85142124010860742</v>
      </c>
      <c r="C985" s="4">
        <v>1.0425483532983186</v>
      </c>
      <c r="D985" s="25">
        <v>2.5197816395792504E-2</v>
      </c>
      <c r="E985" s="31">
        <v>5595.7073085680049</v>
      </c>
      <c r="F985" s="18">
        <v>0</v>
      </c>
    </row>
    <row r="986" spans="1:6" x14ac:dyDescent="0.35">
      <c r="A986" s="4">
        <v>975</v>
      </c>
      <c r="B986" s="4">
        <v>0.9550891717288108</v>
      </c>
      <c r="C986" s="4">
        <v>1.6963392225976839</v>
      </c>
      <c r="D986" s="25">
        <v>3.9841890794594763E-2</v>
      </c>
      <c r="E986" s="31">
        <v>8847.733311673348</v>
      </c>
      <c r="F986" s="18">
        <v>0</v>
      </c>
    </row>
    <row r="987" spans="1:6" x14ac:dyDescent="0.35">
      <c r="A987" s="4">
        <v>976</v>
      </c>
      <c r="B987" s="4">
        <v>0.80698463282964317</v>
      </c>
      <c r="C987" s="4">
        <v>0.86683807984096939</v>
      </c>
      <c r="D987" s="25">
        <v>2.1262132313968618E-2</v>
      </c>
      <c r="E987" s="31">
        <v>4721.7055365512024</v>
      </c>
      <c r="F987" s="18">
        <v>0</v>
      </c>
    </row>
    <row r="988" spans="1:6" x14ac:dyDescent="0.35">
      <c r="A988" s="4">
        <v>977</v>
      </c>
      <c r="B988" s="4">
        <v>9.3260423702362094E-2</v>
      </c>
      <c r="C988" s="4">
        <v>-1.3209415702556004</v>
      </c>
      <c r="D988" s="25">
        <v>-2.7741317364876332E-2</v>
      </c>
      <c r="E988" s="31">
        <v>-6160.5454174935358</v>
      </c>
      <c r="F988" s="18">
        <v>6160.5454174935358</v>
      </c>
    </row>
    <row r="989" spans="1:6" x14ac:dyDescent="0.35">
      <c r="A989" s="4">
        <v>978</v>
      </c>
      <c r="B989" s="4">
        <v>0.16706656870491432</v>
      </c>
      <c r="C989" s="4">
        <v>-0.96582224084443891</v>
      </c>
      <c r="D989" s="25">
        <v>-1.9787101231630518E-2</v>
      </c>
      <c r="E989" s="31">
        <v>-4394.1437320615687</v>
      </c>
      <c r="F989" s="18">
        <v>4394.1437320615687</v>
      </c>
    </row>
    <row r="990" spans="1:6" x14ac:dyDescent="0.35">
      <c r="A990" s="4">
        <v>979</v>
      </c>
      <c r="B990" s="4">
        <v>0.68648738489406236</v>
      </c>
      <c r="C990" s="4">
        <v>0.48591810647278938</v>
      </c>
      <c r="D990" s="25">
        <v>1.2730014947491319E-2</v>
      </c>
      <c r="E990" s="31">
        <v>2826.9686770061385</v>
      </c>
      <c r="F990" s="18">
        <v>0</v>
      </c>
    </row>
    <row r="991" spans="1:6" x14ac:dyDescent="0.35">
      <c r="A991" s="4">
        <v>980</v>
      </c>
      <c r="B991" s="4">
        <v>0.79261244589043001</v>
      </c>
      <c r="C991" s="4">
        <v>0.81551932354927736</v>
      </c>
      <c r="D991" s="25">
        <v>2.0112658192381543E-2</v>
      </c>
      <c r="E991" s="31">
        <v>4466.4405309593449</v>
      </c>
      <c r="F991" s="18">
        <v>0</v>
      </c>
    </row>
    <row r="992" spans="1:6" x14ac:dyDescent="0.35">
      <c r="A992" s="4">
        <v>981</v>
      </c>
      <c r="B992" s="4">
        <v>0.65508691504547301</v>
      </c>
      <c r="C992" s="4">
        <v>0.39909097777676211</v>
      </c>
      <c r="D992" s="25">
        <v>1.0785198964023078E-2</v>
      </c>
      <c r="E992" s="31">
        <v>2395.0812133634445</v>
      </c>
      <c r="F992" s="18">
        <v>0</v>
      </c>
    </row>
    <row r="993" spans="1:6" x14ac:dyDescent="0.35">
      <c r="A993" s="4">
        <v>982</v>
      </c>
      <c r="B993" s="4">
        <v>2.2812578185496202E-2</v>
      </c>
      <c r="C993" s="4">
        <v>-1.9988447301325989</v>
      </c>
      <c r="D993" s="25">
        <v>-4.2925476053205E-2</v>
      </c>
      <c r="E993" s="31">
        <v>-9532.508543668413</v>
      </c>
      <c r="F993" s="18">
        <v>9532.508543668413</v>
      </c>
    </row>
    <row r="994" spans="1:6" x14ac:dyDescent="0.35">
      <c r="A994" s="4">
        <v>983</v>
      </c>
      <c r="B994" s="4">
        <v>0.68244422477195876</v>
      </c>
      <c r="C994" s="4">
        <v>0.4745446715277119</v>
      </c>
      <c r="D994" s="25">
        <v>1.2475264636150724E-2</v>
      </c>
      <c r="E994" s="31">
        <v>2770.3959900463838</v>
      </c>
      <c r="F994" s="18">
        <v>0</v>
      </c>
    </row>
    <row r="995" spans="1:6" x14ac:dyDescent="0.35">
      <c r="A995" s="4">
        <v>984</v>
      </c>
      <c r="B995" s="4">
        <v>6.5208613591981046E-2</v>
      </c>
      <c r="C995" s="4">
        <v>-1.5124586386104311</v>
      </c>
      <c r="D995" s="25">
        <v>-3.203105331765E-2</v>
      </c>
      <c r="E995" s="31">
        <v>-7113.1718850302514</v>
      </c>
      <c r="F995" s="18">
        <v>7113.1718850302514</v>
      </c>
    </row>
    <row r="996" spans="1:6" x14ac:dyDescent="0.35">
      <c r="A996" s="4">
        <v>985</v>
      </c>
      <c r="B996" s="4">
        <v>0.33154343305431322</v>
      </c>
      <c r="C996" s="4">
        <v>-0.43565526667735199</v>
      </c>
      <c r="D996" s="25">
        <v>-7.9120430470297244E-3</v>
      </c>
      <c r="E996" s="31">
        <v>-1757.0362609421036</v>
      </c>
      <c r="F996" s="18">
        <v>1757.0362609421036</v>
      </c>
    </row>
    <row r="997" spans="1:6" x14ac:dyDescent="0.35">
      <c r="A997" s="4">
        <v>986</v>
      </c>
      <c r="B997" s="4">
        <v>0.42822645795042436</v>
      </c>
      <c r="C997" s="4">
        <v>-0.18089127693462803</v>
      </c>
      <c r="D997" s="25">
        <v>-2.2056574195794092E-3</v>
      </c>
      <c r="E997" s="31">
        <v>-489.81281350230933</v>
      </c>
      <c r="F997" s="18">
        <v>489.81281350230933</v>
      </c>
    </row>
    <row r="998" spans="1:6" x14ac:dyDescent="0.35">
      <c r="A998" s="4">
        <v>987</v>
      </c>
      <c r="B998" s="4">
        <v>4.0607252325480792E-3</v>
      </c>
      <c r="C998" s="4">
        <v>-2.6469785484213011</v>
      </c>
      <c r="D998" s="25">
        <v>-5.7442839786918359E-2</v>
      </c>
      <c r="E998" s="31">
        <v>-12756.395767461521</v>
      </c>
      <c r="F998" s="18">
        <v>12756.395767461521</v>
      </c>
    </row>
    <row r="999" spans="1:6" x14ac:dyDescent="0.35">
      <c r="A999" s="4">
        <v>988</v>
      </c>
      <c r="B999" s="4">
        <v>0.73665249493181384</v>
      </c>
      <c r="C999" s="4">
        <v>0.6330591607017404</v>
      </c>
      <c r="D999" s="25">
        <v>1.6025785271656427E-2</v>
      </c>
      <c r="E999" s="31">
        <v>3558.8640841562469</v>
      </c>
      <c r="F999" s="18">
        <v>0</v>
      </c>
    </row>
    <row r="1000" spans="1:6" x14ac:dyDescent="0.35">
      <c r="A1000" s="4">
        <v>989</v>
      </c>
      <c r="B1000" s="4">
        <v>0.45857999534140226</v>
      </c>
      <c r="C1000" s="4">
        <v>-0.10401179198002496</v>
      </c>
      <c r="D1000" s="25">
        <v>-4.8365585870826957E-4</v>
      </c>
      <c r="E1000" s="31">
        <v>-107.40599823790717</v>
      </c>
      <c r="F1000" s="18">
        <v>107.40599823790717</v>
      </c>
    </row>
    <row r="1001" spans="1:6" x14ac:dyDescent="0.35">
      <c r="A1001" s="4">
        <v>990</v>
      </c>
      <c r="B1001" s="4">
        <v>0.98161629831376451</v>
      </c>
      <c r="C1001" s="4">
        <v>2.0883374737491609</v>
      </c>
      <c r="D1001" s="25">
        <v>4.862214733169562E-2</v>
      </c>
      <c r="E1001" s="31">
        <v>10797.574714754657</v>
      </c>
      <c r="F1001" s="18">
        <v>0</v>
      </c>
    </row>
    <row r="1002" spans="1:6" x14ac:dyDescent="0.35">
      <c r="A1002" s="4">
        <v>991</v>
      </c>
      <c r="B1002" s="4">
        <v>0.11884896340869888</v>
      </c>
      <c r="C1002" s="4">
        <v>-1.180760381707302</v>
      </c>
      <c r="D1002" s="25">
        <v>-2.4601439078393503E-2</v>
      </c>
      <c r="E1002" s="31">
        <v>-5463.2691297506126</v>
      </c>
      <c r="F1002" s="18">
        <v>5463.2691297506126</v>
      </c>
    </row>
    <row r="1003" spans="1:6" x14ac:dyDescent="0.35">
      <c r="A1003" s="4">
        <v>992</v>
      </c>
      <c r="B1003" s="4">
        <v>0.44791422177766105</v>
      </c>
      <c r="C1003" s="4">
        <v>-0.13093283011892526</v>
      </c>
      <c r="D1003" s="25">
        <v>-1.0866524802755444E-3</v>
      </c>
      <c r="E1003" s="31">
        <v>-241.31413334556805</v>
      </c>
      <c r="F1003" s="18">
        <v>241.31413334556805</v>
      </c>
    </row>
    <row r="1004" spans="1:6" x14ac:dyDescent="0.35">
      <c r="A1004" s="4">
        <v>993</v>
      </c>
      <c r="B1004" s="4">
        <v>0.28551666585742019</v>
      </c>
      <c r="C1004" s="4">
        <v>-0.56653031406259058</v>
      </c>
      <c r="D1004" s="25">
        <v>-1.084347574340566E-2</v>
      </c>
      <c r="E1004" s="31">
        <v>-2408.0228030309277</v>
      </c>
      <c r="F1004" s="18">
        <v>2408.0228030309277</v>
      </c>
    </row>
    <row r="1005" spans="1:6" x14ac:dyDescent="0.35">
      <c r="A1005" s="4">
        <v>994</v>
      </c>
      <c r="B1005" s="4">
        <v>9.3554000059742126E-2</v>
      </c>
      <c r="C1005" s="4">
        <v>-1.3191828207903309</v>
      </c>
      <c r="D1005" s="25">
        <v>-2.7701923639408949E-2</v>
      </c>
      <c r="E1005" s="31">
        <v>-6151.797208758021</v>
      </c>
      <c r="F1005" s="18">
        <v>6151.797208758021</v>
      </c>
    </row>
    <row r="1006" spans="1:6" x14ac:dyDescent="0.35">
      <c r="A1006" s="4">
        <v>995</v>
      </c>
      <c r="B1006" s="4">
        <v>0.37039126594072169</v>
      </c>
      <c r="C1006" s="4">
        <v>-0.33081724783201533</v>
      </c>
      <c r="D1006" s="25">
        <v>-5.5638062944433813E-3</v>
      </c>
      <c r="E1006" s="31">
        <v>-1235.5606952700914</v>
      </c>
      <c r="F1006" s="18">
        <v>1235.5606952700914</v>
      </c>
    </row>
    <row r="1007" spans="1:6" x14ac:dyDescent="0.35">
      <c r="A1007" s="4">
        <v>996</v>
      </c>
      <c r="B1007" s="4">
        <v>0.40771803278056706</v>
      </c>
      <c r="C1007" s="4">
        <v>-0.23341899379899239</v>
      </c>
      <c r="D1007" s="25">
        <v>-3.3822107027191781E-3</v>
      </c>
      <c r="E1007" s="31">
        <v>-751.09131882883491</v>
      </c>
      <c r="F1007" s="18">
        <v>751.09131882883491</v>
      </c>
    </row>
    <row r="1008" spans="1:6" x14ac:dyDescent="0.35">
      <c r="A1008" s="4">
        <v>997</v>
      </c>
      <c r="B1008" s="4">
        <v>0.94377085872946886</v>
      </c>
      <c r="C1008" s="4">
        <v>1.5872400706553134</v>
      </c>
      <c r="D1008" s="25">
        <v>3.7398210142397165E-2</v>
      </c>
      <c r="E1008" s="31">
        <v>8305.0624123174985</v>
      </c>
      <c r="F1008" s="18">
        <v>0</v>
      </c>
    </row>
    <row r="1009" spans="1:6" x14ac:dyDescent="0.35">
      <c r="A1009" s="4">
        <v>998</v>
      </c>
      <c r="B1009" s="4">
        <v>0.37034571858737519</v>
      </c>
      <c r="C1009" s="4">
        <v>-0.3309378420122383</v>
      </c>
      <c r="D1009" s="25">
        <v>-5.5665074489412106E-3</v>
      </c>
      <c r="E1009" s="31">
        <v>-1236.1605436747175</v>
      </c>
      <c r="F1009" s="18">
        <v>1236.1605436747175</v>
      </c>
    </row>
    <row r="1010" spans="1:6" x14ac:dyDescent="0.35">
      <c r="A1010" s="4">
        <v>999</v>
      </c>
      <c r="B1010" s="4">
        <v>0.49547714499379036</v>
      </c>
      <c r="C1010" s="4">
        <v>-1.1337359111859024E-2</v>
      </c>
      <c r="D1010" s="25">
        <v>1.5921322159135076E-3</v>
      </c>
      <c r="E1010" s="31">
        <v>353.56658437599447</v>
      </c>
      <c r="F1010" s="18">
        <v>0</v>
      </c>
    </row>
    <row r="1011" spans="1:6" x14ac:dyDescent="0.35">
      <c r="A1011" s="4">
        <v>1000</v>
      </c>
      <c r="B1011" s="4">
        <v>0.34310864303351785</v>
      </c>
      <c r="C1011" s="4">
        <v>-0.40399378956643739</v>
      </c>
      <c r="D1011" s="25">
        <v>-7.2028666908577855E-3</v>
      </c>
      <c r="E1011" s="31">
        <v>-1599.5486732494821</v>
      </c>
      <c r="F1011" s="18">
        <v>1599.5486732494821</v>
      </c>
    </row>
    <row r="1012" spans="1:6" x14ac:dyDescent="0.35">
      <c r="A1012" s="4">
        <v>1001</v>
      </c>
      <c r="B1012" s="4">
        <v>0.2337055884584982</v>
      </c>
      <c r="C1012" s="4">
        <v>-0.72669767681206021</v>
      </c>
      <c r="D1012" s="25">
        <v>-1.4431018620651314E-2</v>
      </c>
      <c r="E1012" s="31">
        <v>-3204.7124678288924</v>
      </c>
      <c r="F1012" s="18">
        <v>3204.7124678288924</v>
      </c>
    </row>
    <row r="1013" spans="1:6" x14ac:dyDescent="0.35">
      <c r="A1013" s="4">
        <v>1002</v>
      </c>
      <c r="B1013" s="4">
        <v>9.1077174108928127E-2</v>
      </c>
      <c r="C1013" s="4">
        <v>-1.3341510801842438</v>
      </c>
      <c r="D1013" s="25">
        <v>-2.8037193393818233E-2</v>
      </c>
      <c r="E1013" s="31">
        <v>-6226.2509386218162</v>
      </c>
      <c r="F1013" s="18">
        <v>6226.2509386218162</v>
      </c>
    </row>
    <row r="1014" spans="1:6" x14ac:dyDescent="0.35">
      <c r="A1014" s="4">
        <v>1003</v>
      </c>
      <c r="B1014" s="4">
        <v>8.5893874792552061E-2</v>
      </c>
      <c r="C1014" s="4">
        <v>-1.366481927309054</v>
      </c>
      <c r="D1014" s="25">
        <v>-2.876136277718604E-2</v>
      </c>
      <c r="E1014" s="31">
        <v>-6387.0680446560145</v>
      </c>
      <c r="F1014" s="18">
        <v>6387.0680446560145</v>
      </c>
    </row>
    <row r="1015" spans="1:6" x14ac:dyDescent="0.35">
      <c r="A1015" s="4">
        <v>1004</v>
      </c>
      <c r="B1015" s="4">
        <v>8.2992527707415054E-2</v>
      </c>
      <c r="C1015" s="4">
        <v>-1.3852204958455294</v>
      </c>
      <c r="D1015" s="25">
        <v>-2.9181082606050079E-2</v>
      </c>
      <c r="E1015" s="31">
        <v>-6480.2756971380595</v>
      </c>
      <c r="F1015" s="18">
        <v>6480.2756971380595</v>
      </c>
    </row>
    <row r="1016" spans="1:6" x14ac:dyDescent="0.35">
      <c r="A1016" s="4">
        <v>1005</v>
      </c>
      <c r="B1016" s="4">
        <v>2.6391249692699126E-2</v>
      </c>
      <c r="C1016" s="4">
        <v>-1.9366961277665244</v>
      </c>
      <c r="D1016" s="25">
        <v>-4.1533427311677466E-2</v>
      </c>
      <c r="E1016" s="31">
        <v>-9223.3747205428044</v>
      </c>
      <c r="F1016" s="18">
        <v>9223.3747205428044</v>
      </c>
    </row>
    <row r="1017" spans="1:6" x14ac:dyDescent="0.35">
      <c r="A1017" s="4">
        <v>1006</v>
      </c>
      <c r="B1017" s="4">
        <v>8.2669291351643137E-2</v>
      </c>
      <c r="C1017" s="4">
        <v>-1.3873384535558162</v>
      </c>
      <c r="D1017" s="25">
        <v>-2.9228522134100071E-2</v>
      </c>
      <c r="E1017" s="31">
        <v>-6490.8106462643927</v>
      </c>
      <c r="F1017" s="18">
        <v>6490.8106462643927</v>
      </c>
    </row>
    <row r="1018" spans="1:6" x14ac:dyDescent="0.35">
      <c r="A1018" s="4">
        <v>1007</v>
      </c>
      <c r="B1018" s="4">
        <v>0.37332362040595302</v>
      </c>
      <c r="C1018" s="4">
        <v>-0.32306338284139174</v>
      </c>
      <c r="D1018" s="25">
        <v>-5.3901296936633121E-3</v>
      </c>
      <c r="E1018" s="31">
        <v>-1196.9921380170686</v>
      </c>
      <c r="F1018" s="18">
        <v>1196.9921380170686</v>
      </c>
    </row>
    <row r="1019" spans="1:6" x14ac:dyDescent="0.35">
      <c r="A1019" s="4">
        <v>1008</v>
      </c>
      <c r="B1019" s="4">
        <v>0.81624368988607343</v>
      </c>
      <c r="C1019" s="4">
        <v>0.90114238391247137</v>
      </c>
      <c r="D1019" s="25">
        <v>2.2030504594175833E-2</v>
      </c>
      <c r="E1019" s="31">
        <v>4892.3388293937724</v>
      </c>
      <c r="F1019" s="18">
        <v>0</v>
      </c>
    </row>
    <row r="1020" spans="1:6" x14ac:dyDescent="0.35">
      <c r="A1020" s="4">
        <v>1009</v>
      </c>
      <c r="B1020" s="4">
        <v>0.9376690336768716</v>
      </c>
      <c r="C1020" s="4">
        <v>1.5354964327945402</v>
      </c>
      <c r="D1020" s="25">
        <v>3.6239219220254325E-2</v>
      </c>
      <c r="E1020" s="31">
        <v>8047.6840001674045</v>
      </c>
      <c r="F1020" s="18">
        <v>0</v>
      </c>
    </row>
    <row r="1021" spans="1:6" x14ac:dyDescent="0.35">
      <c r="A1021" s="4">
        <v>1010</v>
      </c>
      <c r="B1021" s="4">
        <v>0.24055047730868084</v>
      </c>
      <c r="C1021" s="4">
        <v>-0.70453292281266522</v>
      </c>
      <c r="D1021" s="25">
        <v>-1.3934556645056382E-2</v>
      </c>
      <c r="E1021" s="31">
        <v>-3094.4626008711134</v>
      </c>
      <c r="F1021" s="18">
        <v>3094.4626008711134</v>
      </c>
    </row>
    <row r="1022" spans="1:6" x14ac:dyDescent="0.35">
      <c r="A1022" s="4">
        <v>1011</v>
      </c>
      <c r="B1022" s="4">
        <v>0.17826332701051861</v>
      </c>
      <c r="C1022" s="4">
        <v>-0.92200368406000976</v>
      </c>
      <c r="D1022" s="25">
        <v>-1.8805621930325835E-2</v>
      </c>
      <c r="E1022" s="31">
        <v>-4176.1855243640202</v>
      </c>
      <c r="F1022" s="18">
        <v>4176.1855243640202</v>
      </c>
    </row>
    <row r="1023" spans="1:6" x14ac:dyDescent="0.35">
      <c r="A1023" s="4">
        <v>1012</v>
      </c>
      <c r="B1023" s="4">
        <v>8.3859251687160574E-3</v>
      </c>
      <c r="C1023" s="4">
        <v>-2.3916714098932377</v>
      </c>
      <c r="D1023" s="25">
        <v>-5.1724288325413717E-2</v>
      </c>
      <c r="E1023" s="31">
        <v>-11486.470639627549</v>
      </c>
      <c r="F1023" s="18">
        <v>11486.470639627549</v>
      </c>
    </row>
    <row r="1024" spans="1:6" x14ac:dyDescent="0.35">
      <c r="A1024" s="4">
        <v>1013</v>
      </c>
      <c r="B1024" s="4">
        <v>0.40487799450174144</v>
      </c>
      <c r="C1024" s="4">
        <v>-0.24074083344851288</v>
      </c>
      <c r="D1024" s="25">
        <v>-3.5462104916403388E-3</v>
      </c>
      <c r="E1024" s="31">
        <v>-787.51093563432062</v>
      </c>
      <c r="F1024" s="18">
        <v>787.51093563432062</v>
      </c>
    </row>
    <row r="1025" spans="1:6" x14ac:dyDescent="0.35">
      <c r="A1025" s="4">
        <v>1014</v>
      </c>
      <c r="B1025" s="4">
        <v>0.81846081481759325</v>
      </c>
      <c r="C1025" s="4">
        <v>0.90951494932151389</v>
      </c>
      <c r="D1025" s="25">
        <v>2.2218039288397322E-2</v>
      </c>
      <c r="E1025" s="31">
        <v>4933.9848689783958</v>
      </c>
      <c r="F1025" s="18">
        <v>0</v>
      </c>
    </row>
    <row r="1026" spans="1:6" x14ac:dyDescent="0.35">
      <c r="A1026" s="4">
        <v>1015</v>
      </c>
      <c r="B1026" s="4">
        <v>0.13305675873947043</v>
      </c>
      <c r="C1026" s="4">
        <v>-1.1120572928894945</v>
      </c>
      <c r="D1026" s="25">
        <v>-2.3062578272408752E-2</v>
      </c>
      <c r="E1026" s="31">
        <v>-5121.5325870414763</v>
      </c>
      <c r="F1026" s="18">
        <v>5121.5325870414763</v>
      </c>
    </row>
    <row r="1027" spans="1:6" x14ac:dyDescent="0.35">
      <c r="A1027" s="4">
        <v>1016</v>
      </c>
      <c r="B1027" s="4">
        <v>0.87486044912486793</v>
      </c>
      <c r="C1027" s="4">
        <v>1.1496717310761728</v>
      </c>
      <c r="D1027" s="25">
        <v>2.7597242248452419E-2</v>
      </c>
      <c r="E1027" s="31">
        <v>6128.550495025147</v>
      </c>
      <c r="F1027" s="18">
        <v>0</v>
      </c>
    </row>
    <row r="1028" spans="1:6" x14ac:dyDescent="0.35">
      <c r="A1028" s="4">
        <v>1017</v>
      </c>
      <c r="B1028" s="4">
        <v>0.26541236427183645</v>
      </c>
      <c r="C1028" s="4">
        <v>-0.6267475513285059</v>
      </c>
      <c r="D1028" s="25">
        <v>-1.2192264391306785E-2</v>
      </c>
      <c r="E1028" s="31">
        <v>-2707.5498087136161</v>
      </c>
      <c r="F1028" s="18">
        <v>2707.5498087136161</v>
      </c>
    </row>
    <row r="1029" spans="1:6" x14ac:dyDescent="0.35">
      <c r="A1029" s="4">
        <v>1018</v>
      </c>
      <c r="B1029" s="4">
        <v>9.79828107409636E-2</v>
      </c>
      <c r="C1029" s="4">
        <v>-1.2931313862090505</v>
      </c>
      <c r="D1029" s="25">
        <v>-2.7118405018825224E-2</v>
      </c>
      <c r="E1029" s="31">
        <v>-6022.2145751441385</v>
      </c>
      <c r="F1029" s="18">
        <v>6022.2145751441385</v>
      </c>
    </row>
    <row r="1030" spans="1:6" x14ac:dyDescent="0.35">
      <c r="A1030" s="4">
        <v>1019</v>
      </c>
      <c r="B1030" s="4">
        <v>0.80740898511347314</v>
      </c>
      <c r="C1030" s="4">
        <v>0.86838787596132816</v>
      </c>
      <c r="D1030" s="25">
        <v>2.1296845753319388E-2</v>
      </c>
      <c r="E1030" s="31">
        <v>4729.41438890688</v>
      </c>
      <c r="F1030" s="18">
        <v>0</v>
      </c>
    </row>
    <row r="1031" spans="1:6" x14ac:dyDescent="0.35">
      <c r="A1031" s="4">
        <v>1020</v>
      </c>
      <c r="B1031" s="4">
        <v>0.96855370170107391</v>
      </c>
      <c r="C1031" s="4">
        <v>1.8599500263753272</v>
      </c>
      <c r="D1031" s="25">
        <v>4.3506562321034468E-2</v>
      </c>
      <c r="E1031" s="31">
        <v>9661.5510219819244</v>
      </c>
      <c r="F1031" s="18">
        <v>0</v>
      </c>
    </row>
    <row r="1032" spans="1:6" x14ac:dyDescent="0.35">
      <c r="A1032" s="4">
        <v>1021</v>
      </c>
      <c r="B1032" s="4">
        <v>0.24569136607583442</v>
      </c>
      <c r="C1032" s="4">
        <v>-0.6881112410766711</v>
      </c>
      <c r="D1032" s="25">
        <v>-1.3566732099949077E-2</v>
      </c>
      <c r="E1032" s="31">
        <v>-3012.7793921756434</v>
      </c>
      <c r="F1032" s="18">
        <v>3012.7793921756434</v>
      </c>
    </row>
    <row r="1033" spans="1:6" x14ac:dyDescent="0.35">
      <c r="A1033" s="4">
        <v>1022</v>
      </c>
      <c r="B1033" s="4">
        <v>0.1350130806120704</v>
      </c>
      <c r="C1033" s="4">
        <v>-1.1030023117799754</v>
      </c>
      <c r="D1033" s="25">
        <v>-2.2859758344394694E-2</v>
      </c>
      <c r="E1033" s="31">
        <v>-5076.4921384690751</v>
      </c>
      <c r="F1033" s="18">
        <v>5076.4921384690751</v>
      </c>
    </row>
    <row r="1034" spans="1:6" x14ac:dyDescent="0.35">
      <c r="A1034" s="4">
        <v>1023</v>
      </c>
      <c r="B1034" s="4">
        <v>0.30035347909904375</v>
      </c>
      <c r="C1034" s="4">
        <v>-0.52338414090679408</v>
      </c>
      <c r="D1034" s="25">
        <v>-9.877056970390069E-3</v>
      </c>
      <c r="E1034" s="31">
        <v>-2193.4091037183293</v>
      </c>
      <c r="F1034" s="18">
        <v>2193.4091037183293</v>
      </c>
    </row>
    <row r="1035" spans="1:6" x14ac:dyDescent="0.35">
      <c r="A1035" s="4">
        <v>1024</v>
      </c>
      <c r="B1035" s="4">
        <v>0.98717819497077108</v>
      </c>
      <c r="C1035" s="4">
        <v>2.2315667681804308</v>
      </c>
      <c r="D1035" s="25">
        <v>5.1830299268701426E-2</v>
      </c>
      <c r="E1035" s="31">
        <v>11510.012608535706</v>
      </c>
      <c r="F1035" s="18">
        <v>0</v>
      </c>
    </row>
    <row r="1036" spans="1:6" x14ac:dyDescent="0.35">
      <c r="A1036" s="4">
        <v>1025</v>
      </c>
      <c r="B1036" s="4">
        <v>0.41215048198824022</v>
      </c>
      <c r="C1036" s="4">
        <v>-0.22201659600095103</v>
      </c>
      <c r="D1036" s="25">
        <v>-3.1268116607316414E-3</v>
      </c>
      <c r="E1036" s="31">
        <v>-694.37456752773562</v>
      </c>
      <c r="F1036" s="18">
        <v>694.37456752773562</v>
      </c>
    </row>
    <row r="1037" spans="1:6" x14ac:dyDescent="0.35">
      <c r="A1037" s="4">
        <v>1026</v>
      </c>
      <c r="B1037" s="4">
        <v>0.19067401132099426</v>
      </c>
      <c r="C1037" s="4">
        <v>-0.87541521770738162</v>
      </c>
      <c r="D1037" s="25">
        <v>-1.7762100218061624E-2</v>
      </c>
      <c r="E1037" s="31">
        <v>-3944.449488977189</v>
      </c>
      <c r="F1037" s="18">
        <v>3944.449488977189</v>
      </c>
    </row>
    <row r="1038" spans="1:6" x14ac:dyDescent="0.35">
      <c r="A1038" s="4">
        <v>1027</v>
      </c>
      <c r="B1038" s="4">
        <v>0.73733476919905883</v>
      </c>
      <c r="C1038" s="4">
        <v>0.63515019633844427</v>
      </c>
      <c r="D1038" s="25">
        <v>1.607262177989224E-2</v>
      </c>
      <c r="E1038" s="31">
        <v>3569.2651199970633</v>
      </c>
      <c r="F1038" s="18">
        <v>0</v>
      </c>
    </row>
    <row r="1039" spans="1:6" x14ac:dyDescent="0.35">
      <c r="A1039" s="4">
        <v>1028</v>
      </c>
      <c r="B1039" s="4">
        <v>0.35797298037519543</v>
      </c>
      <c r="C1039" s="4">
        <v>-0.36388222194514264</v>
      </c>
      <c r="D1039" s="25">
        <v>-6.3044191779270649E-3</v>
      </c>
      <c r="E1039" s="31">
        <v>-1400.0294277917426</v>
      </c>
      <c r="F1039" s="18">
        <v>1400.0294277917426</v>
      </c>
    </row>
    <row r="1040" spans="1:6" x14ac:dyDescent="0.35">
      <c r="A1040" s="4">
        <v>1029</v>
      </c>
      <c r="B1040" s="4">
        <v>0.92478999601098799</v>
      </c>
      <c r="C1040" s="4">
        <v>1.438049506224055</v>
      </c>
      <c r="D1040" s="25">
        <v>3.4056533426306067E-2</v>
      </c>
      <c r="E1040" s="31">
        <v>7562.9725212972253</v>
      </c>
      <c r="F1040" s="18">
        <v>0</v>
      </c>
    </row>
    <row r="1041" spans="1:6" x14ac:dyDescent="0.35">
      <c r="A1041" s="4">
        <v>1030</v>
      </c>
      <c r="B1041" s="4">
        <v>0.51580745555436402</v>
      </c>
      <c r="C1041" s="4">
        <v>3.9633788969927704E-2</v>
      </c>
      <c r="D1041" s="25">
        <v>2.7338203607815423E-3</v>
      </c>
      <c r="E1041" s="31">
        <v>607.10254939756112</v>
      </c>
      <c r="F1041" s="18">
        <v>0</v>
      </c>
    </row>
    <row r="1042" spans="1:6" x14ac:dyDescent="0.35">
      <c r="A1042" s="4">
        <v>1031</v>
      </c>
      <c r="B1042" s="4">
        <v>0.43851642562463689</v>
      </c>
      <c r="C1042" s="4">
        <v>-0.15473168315323071</v>
      </c>
      <c r="D1042" s="25">
        <v>-1.6197161720551696E-3</v>
      </c>
      <c r="E1042" s="31">
        <v>-359.6921844104042</v>
      </c>
      <c r="F1042" s="18">
        <v>359.6921844104042</v>
      </c>
    </row>
    <row r="1043" spans="1:6" x14ac:dyDescent="0.35">
      <c r="A1043" s="4">
        <v>1032</v>
      </c>
      <c r="B1043" s="4">
        <v>0.16437695535589159</v>
      </c>
      <c r="C1043" s="4">
        <v>-0.97662687170204521</v>
      </c>
      <c r="D1043" s="25">
        <v>-2.0029111063153467E-2</v>
      </c>
      <c r="E1043" s="31">
        <v>-4447.8871263988813</v>
      </c>
      <c r="F1043" s="18">
        <v>4447.8871263988813</v>
      </c>
    </row>
    <row r="1044" spans="1:6" x14ac:dyDescent="0.35">
      <c r="A1044" s="4">
        <v>1033</v>
      </c>
      <c r="B1044" s="4">
        <v>0.48532918595684971</v>
      </c>
      <c r="C1044" s="4">
        <v>-3.6782569818026231E-2</v>
      </c>
      <c r="D1044" s="25">
        <v>1.0221922302516826E-3</v>
      </c>
      <c r="E1044" s="31">
        <v>226.99937342728904</v>
      </c>
      <c r="F1044" s="18">
        <v>0</v>
      </c>
    </row>
    <row r="1045" spans="1:6" x14ac:dyDescent="0.35">
      <c r="A1045" s="4">
        <v>1034</v>
      </c>
      <c r="B1045" s="4">
        <v>0.16337653263012009</v>
      </c>
      <c r="C1045" s="4">
        <v>-0.98067494078035267</v>
      </c>
      <c r="D1045" s="25">
        <v>-2.0119782602842837E-2</v>
      </c>
      <c r="E1045" s="31">
        <v>-4468.0226567698237</v>
      </c>
      <c r="F1045" s="18">
        <v>4468.0226567698237</v>
      </c>
    </row>
    <row r="1046" spans="1:6" x14ac:dyDescent="0.35">
      <c r="A1046" s="4">
        <v>1035</v>
      </c>
      <c r="B1046" s="4">
        <v>0.62967664954118441</v>
      </c>
      <c r="C1046" s="4">
        <v>0.33099706710846666</v>
      </c>
      <c r="D1046" s="25">
        <v>9.2599829649062156E-3</v>
      </c>
      <c r="E1046" s="31">
        <v>2056.3747881976437</v>
      </c>
      <c r="F1046" s="18">
        <v>0</v>
      </c>
    </row>
    <row r="1047" spans="1:6" x14ac:dyDescent="0.35">
      <c r="A1047" s="4">
        <v>1036</v>
      </c>
      <c r="B1047" s="4">
        <v>0.77890805622602122</v>
      </c>
      <c r="C1047" s="4">
        <v>0.76851061359552675</v>
      </c>
      <c r="D1047" s="25">
        <v>1.9059723564077292E-2</v>
      </c>
      <c r="E1047" s="31">
        <v>4232.6141587650363</v>
      </c>
      <c r="F1047" s="18">
        <v>0</v>
      </c>
    </row>
    <row r="1048" spans="1:6" x14ac:dyDescent="0.35">
      <c r="A1048" s="4">
        <v>1037</v>
      </c>
      <c r="B1048" s="4">
        <v>0.30603206108843573</v>
      </c>
      <c r="C1048" s="4">
        <v>-0.50712926521413071</v>
      </c>
      <c r="D1048" s="25">
        <v>-9.5129686660646549E-3</v>
      </c>
      <c r="E1048" s="31">
        <v>-2112.5556061978837</v>
      </c>
      <c r="F1048" s="18">
        <v>2112.5556061978837</v>
      </c>
    </row>
    <row r="1049" spans="1:6" x14ac:dyDescent="0.35">
      <c r="A1049" s="4">
        <v>1038</v>
      </c>
      <c r="B1049" s="4">
        <v>0.76515970581410786</v>
      </c>
      <c r="C1049" s="4">
        <v>0.72299885383800699</v>
      </c>
      <c r="D1049" s="25">
        <v>1.8040318694407323E-2</v>
      </c>
      <c r="E1049" s="31">
        <v>4006.2337776239719</v>
      </c>
      <c r="F1049" s="18">
        <v>0</v>
      </c>
    </row>
    <row r="1050" spans="1:6" x14ac:dyDescent="0.35">
      <c r="A1050" s="4">
        <v>1039</v>
      </c>
      <c r="B1050" s="4">
        <v>0.82788298464217025</v>
      </c>
      <c r="C1050" s="4">
        <v>0.94583249100812061</v>
      </c>
      <c r="D1050" s="25">
        <v>2.3031505501240297E-2</v>
      </c>
      <c r="E1050" s="31">
        <v>5114.6322219465937</v>
      </c>
      <c r="F1050" s="18">
        <v>0</v>
      </c>
    </row>
    <row r="1051" spans="1:6" x14ac:dyDescent="0.35">
      <c r="A1051" s="4">
        <v>1040</v>
      </c>
      <c r="B1051" s="4">
        <v>0.9229427003852958</v>
      </c>
      <c r="C1051" s="4">
        <v>1.4251473936844659</v>
      </c>
      <c r="D1051" s="25">
        <v>3.3767542703425614E-2</v>
      </c>
      <c r="E1051" s="31">
        <v>7498.7960277975535</v>
      </c>
      <c r="F1051" s="18">
        <v>0</v>
      </c>
    </row>
    <row r="1052" spans="1:6" x14ac:dyDescent="0.35">
      <c r="A1052" s="4">
        <v>1041</v>
      </c>
      <c r="B1052" s="4">
        <v>0.15649134213654925</v>
      </c>
      <c r="C1052" s="4">
        <v>-1.0089832146534219</v>
      </c>
      <c r="D1052" s="25">
        <v>-2.075385152023709E-2</v>
      </c>
      <c r="E1052" s="31">
        <v>-4608.8310514127534</v>
      </c>
      <c r="F1052" s="18">
        <v>4608.8310514127534</v>
      </c>
    </row>
    <row r="1053" spans="1:6" x14ac:dyDescent="0.35">
      <c r="A1053" s="4">
        <v>1042</v>
      </c>
      <c r="B1053" s="4">
        <v>0.53692426543765037</v>
      </c>
      <c r="C1053" s="4">
        <v>9.2687951486052106E-2</v>
      </c>
      <c r="D1053" s="25">
        <v>3.9221653492713133E-3</v>
      </c>
      <c r="E1053" s="31">
        <v>870.9996519378717</v>
      </c>
      <c r="F1053" s="18">
        <v>0</v>
      </c>
    </row>
    <row r="1054" spans="1:6" x14ac:dyDescent="0.35">
      <c r="A1054" s="4">
        <v>1043</v>
      </c>
      <c r="B1054" s="4">
        <v>0.7249503572899354</v>
      </c>
      <c r="C1054" s="4">
        <v>0.59761135563778667</v>
      </c>
      <c r="D1054" s="25">
        <v>1.523180004028256E-2</v>
      </c>
      <c r="E1054" s="31">
        <v>3382.5428945615931</v>
      </c>
      <c r="F1054" s="18">
        <v>0</v>
      </c>
    </row>
    <row r="1055" spans="1:6" x14ac:dyDescent="0.35">
      <c r="A1055" s="4">
        <v>1044</v>
      </c>
      <c r="B1055" s="4">
        <v>0.25567477943173</v>
      </c>
      <c r="C1055" s="4">
        <v>-0.65673774686182229</v>
      </c>
      <c r="D1055" s="25">
        <v>-1.2864006190171548E-2</v>
      </c>
      <c r="E1055" s="31">
        <v>-2856.7242623383286</v>
      </c>
      <c r="F1055" s="18">
        <v>2856.7242623383286</v>
      </c>
    </row>
    <row r="1056" spans="1:6" x14ac:dyDescent="0.35">
      <c r="A1056" s="4">
        <v>1045</v>
      </c>
      <c r="B1056" s="4">
        <v>4.6418050614483786E-2</v>
      </c>
      <c r="C1056" s="4">
        <v>-1.6806233303655631</v>
      </c>
      <c r="D1056" s="25">
        <v>-3.579772607640673E-2</v>
      </c>
      <c r="E1056" s="31">
        <v>-7949.6411232408482</v>
      </c>
      <c r="F1056" s="18">
        <v>7949.6411232408482</v>
      </c>
    </row>
    <row r="1057" spans="1:6" x14ac:dyDescent="0.35">
      <c r="A1057" s="4">
        <v>1046</v>
      </c>
      <c r="B1057" s="4">
        <v>0.63113842784372476</v>
      </c>
      <c r="C1057" s="4">
        <v>0.33487001199313182</v>
      </c>
      <c r="D1057" s="25">
        <v>9.3467319479476531E-3</v>
      </c>
      <c r="E1057" s="31">
        <v>2075.6392320205168</v>
      </c>
      <c r="F1057" s="18">
        <v>0</v>
      </c>
    </row>
    <row r="1058" spans="1:6" x14ac:dyDescent="0.35">
      <c r="A1058" s="4">
        <v>1047</v>
      </c>
      <c r="B1058" s="4">
        <v>0.34493516474907415</v>
      </c>
      <c r="C1058" s="4">
        <v>-0.3990310448352854</v>
      </c>
      <c r="D1058" s="25">
        <v>-7.0917075932351225E-3</v>
      </c>
      <c r="E1058" s="31">
        <v>-1574.863447942228</v>
      </c>
      <c r="F1058" s="18">
        <v>1574.863447942228</v>
      </c>
    </row>
    <row r="1059" spans="1:6" x14ac:dyDescent="0.35">
      <c r="A1059" s="4">
        <v>1048</v>
      </c>
      <c r="B1059" s="4">
        <v>0.80006679215110021</v>
      </c>
      <c r="C1059" s="4">
        <v>0.84185983337301817</v>
      </c>
      <c r="D1059" s="25">
        <v>2.0702651726513661E-2</v>
      </c>
      <c r="E1059" s="31">
        <v>4597.4610558768227</v>
      </c>
      <c r="F1059" s="18">
        <v>0</v>
      </c>
    </row>
    <row r="1060" spans="1:6" x14ac:dyDescent="0.35">
      <c r="A1060" s="4">
        <v>1049</v>
      </c>
      <c r="B1060" s="4">
        <v>0.29944385484774994</v>
      </c>
      <c r="C1060" s="4">
        <v>-0.52600071571324003</v>
      </c>
      <c r="D1060" s="25">
        <v>-9.9356648799448308E-3</v>
      </c>
      <c r="E1060" s="31">
        <v>-2206.4242278340139</v>
      </c>
      <c r="F1060" s="18">
        <v>2206.4242278340139</v>
      </c>
    </row>
    <row r="1061" spans="1:6" x14ac:dyDescent="0.35">
      <c r="A1061" s="4">
        <v>1050</v>
      </c>
      <c r="B1061" s="4">
        <v>0.31665774595246632</v>
      </c>
      <c r="C1061" s="4">
        <v>-0.47706548426358236</v>
      </c>
      <c r="D1061" s="25">
        <v>-8.8395786485183335E-3</v>
      </c>
      <c r="E1061" s="31">
        <v>-1963.0151308045527</v>
      </c>
      <c r="F1061" s="18">
        <v>1963.0151308045527</v>
      </c>
    </row>
    <row r="1062" spans="1:6" x14ac:dyDescent="0.35">
      <c r="A1062" s="4">
        <v>1051</v>
      </c>
      <c r="B1062" s="4">
        <v>0.8449794395181861</v>
      </c>
      <c r="C1062" s="4">
        <v>1.0151357527270513</v>
      </c>
      <c r="D1062" s="25">
        <v>2.4583809408113885E-2</v>
      </c>
      <c r="E1062" s="31">
        <v>5459.3540891263874</v>
      </c>
      <c r="F1062" s="18">
        <v>0</v>
      </c>
    </row>
    <row r="1063" spans="1:6" x14ac:dyDescent="0.35">
      <c r="A1063" s="4">
        <v>1052</v>
      </c>
      <c r="B1063" s="4">
        <v>0.83805843636953714</v>
      </c>
      <c r="C1063" s="4">
        <v>0.98650955811124907</v>
      </c>
      <c r="D1063" s="25">
        <v>2.3942619475073614E-2</v>
      </c>
      <c r="E1063" s="31">
        <v>5316.964322563409</v>
      </c>
      <c r="F1063" s="18">
        <v>0</v>
      </c>
    </row>
    <row r="1064" spans="1:6" x14ac:dyDescent="0.35">
      <c r="A1064" s="4">
        <v>1053</v>
      </c>
      <c r="B1064" s="4">
        <v>0.41744381105290862</v>
      </c>
      <c r="C1064" s="4">
        <v>-0.20843718798461477</v>
      </c>
      <c r="D1064" s="25">
        <v>-2.8226503904832112E-3</v>
      </c>
      <c r="E1064" s="31">
        <v>-626.82913358304404</v>
      </c>
      <c r="F1064" s="18">
        <v>626.82913358304404</v>
      </c>
    </row>
    <row r="1065" spans="1:6" x14ac:dyDescent="0.35">
      <c r="A1065" s="4">
        <v>1054</v>
      </c>
      <c r="B1065" s="4">
        <v>3.4800334959135926E-2</v>
      </c>
      <c r="C1065" s="4">
        <v>-1.8145007334737526</v>
      </c>
      <c r="D1065" s="25">
        <v>-3.8796407678576776E-2</v>
      </c>
      <c r="E1065" s="31">
        <v>-8615.5617051581448</v>
      </c>
      <c r="F1065" s="18">
        <v>8615.5617051581448</v>
      </c>
    </row>
    <row r="1066" spans="1:6" x14ac:dyDescent="0.35">
      <c r="A1066" s="4">
        <v>1055</v>
      </c>
      <c r="B1066" s="4">
        <v>1.9333924812122594E-2</v>
      </c>
      <c r="C1066" s="4">
        <v>-2.0677041693346534</v>
      </c>
      <c r="D1066" s="25">
        <v>-4.4467838906658917E-2</v>
      </c>
      <c r="E1066" s="31">
        <v>-9875.0227899813217</v>
      </c>
      <c r="F1066" s="18">
        <v>9875.0227899813217</v>
      </c>
    </row>
    <row r="1067" spans="1:6" x14ac:dyDescent="0.35">
      <c r="A1067" s="4">
        <v>1056</v>
      </c>
      <c r="B1067" s="4">
        <v>0.98691857909009573</v>
      </c>
      <c r="C1067" s="4">
        <v>2.2237860587766876</v>
      </c>
      <c r="D1067" s="25">
        <v>5.1656021387601649E-2</v>
      </c>
      <c r="E1067" s="31">
        <v>11471.310524288652</v>
      </c>
      <c r="F1067" s="18">
        <v>0</v>
      </c>
    </row>
    <row r="1068" spans="1:6" x14ac:dyDescent="0.35">
      <c r="A1068" s="4">
        <v>1057</v>
      </c>
      <c r="B1068" s="4">
        <v>0.5677942215453895</v>
      </c>
      <c r="C1068" s="4">
        <v>0.17076117698433158</v>
      </c>
      <c r="D1068" s="25">
        <v>5.670905162625541E-3</v>
      </c>
      <c r="E1068" s="31">
        <v>1259.344260878036</v>
      </c>
      <c r="F1068" s="18">
        <v>0</v>
      </c>
    </row>
    <row r="1069" spans="1:6" x14ac:dyDescent="0.35">
      <c r="A1069" s="4">
        <v>1058</v>
      </c>
      <c r="B1069" s="4">
        <v>0.76837490697295319</v>
      </c>
      <c r="C1069" s="4">
        <v>0.73350548111900171</v>
      </c>
      <c r="D1069" s="25">
        <v>1.8275653629182806E-2</v>
      </c>
      <c r="E1069" s="31">
        <v>4058.4948701646904</v>
      </c>
      <c r="F1069" s="18">
        <v>0</v>
      </c>
    </row>
    <row r="1070" spans="1:6" x14ac:dyDescent="0.35">
      <c r="A1070" s="4">
        <v>1059</v>
      </c>
      <c r="B1070" s="4">
        <v>0.74629367893867804</v>
      </c>
      <c r="C1070" s="4">
        <v>0.66287183406855255</v>
      </c>
      <c r="D1070" s="25">
        <v>1.669355080236604E-2</v>
      </c>
      <c r="E1070" s="31">
        <v>3707.1555234583252</v>
      </c>
      <c r="F1070" s="18">
        <v>0</v>
      </c>
    </row>
    <row r="1071" spans="1:6" x14ac:dyDescent="0.35">
      <c r="A1071" s="4">
        <v>1060</v>
      </c>
      <c r="B1071" s="4">
        <v>0.58574249768625497</v>
      </c>
      <c r="C1071" s="4">
        <v>0.21660651938221401</v>
      </c>
      <c r="D1071" s="25">
        <v>6.6977818543000811E-3</v>
      </c>
      <c r="E1071" s="31">
        <v>1487.3839179000959</v>
      </c>
      <c r="F1071" s="18">
        <v>0</v>
      </c>
    </row>
    <row r="1072" spans="1:6" x14ac:dyDescent="0.35">
      <c r="A1072" s="4">
        <v>1061</v>
      </c>
      <c r="B1072" s="4">
        <v>0.77024554149370794</v>
      </c>
      <c r="C1072" s="4">
        <v>0.73965572931075674</v>
      </c>
      <c r="D1072" s="25">
        <v>1.8413411276651449E-2</v>
      </c>
      <c r="E1072" s="31">
        <v>4089.0868652266172</v>
      </c>
      <c r="F1072" s="18">
        <v>0</v>
      </c>
    </row>
    <row r="1073" spans="1:6" x14ac:dyDescent="0.35">
      <c r="A1073" s="4">
        <v>1062</v>
      </c>
      <c r="B1073" s="4">
        <v>0.91288364691808332</v>
      </c>
      <c r="C1073" s="4">
        <v>1.3587282834607313</v>
      </c>
      <c r="D1073" s="25">
        <v>3.2279840079709021E-2</v>
      </c>
      <c r="E1073" s="31">
        <v>7168.4202399218711</v>
      </c>
      <c r="F1073" s="18">
        <v>0</v>
      </c>
    </row>
    <row r="1074" spans="1:6" x14ac:dyDescent="0.35">
      <c r="A1074" s="4">
        <v>1063</v>
      </c>
      <c r="B1074" s="4">
        <v>0.20186747631186286</v>
      </c>
      <c r="C1074" s="4">
        <v>-0.83496937338738775</v>
      </c>
      <c r="D1074" s="25">
        <v>-1.6856165337112469E-2</v>
      </c>
      <c r="E1074" s="31">
        <v>-3743.2675153177433</v>
      </c>
      <c r="F1074" s="18">
        <v>3743.2675153177433</v>
      </c>
    </row>
    <row r="1075" spans="1:6" x14ac:dyDescent="0.35">
      <c r="A1075" s="4">
        <v>1064</v>
      </c>
      <c r="B1075" s="4">
        <v>0.32576203582872587</v>
      </c>
      <c r="C1075" s="4">
        <v>-0.45164593634693073</v>
      </c>
      <c r="D1075" s="25">
        <v>-8.2702134763275956E-3</v>
      </c>
      <c r="E1075" s="31">
        <v>-1836.5755693271626</v>
      </c>
      <c r="F1075" s="18">
        <v>1836.5755693271626</v>
      </c>
    </row>
    <row r="1076" spans="1:6" x14ac:dyDescent="0.35">
      <c r="A1076" s="4">
        <v>1065</v>
      </c>
      <c r="B1076" s="4">
        <v>0.31727204419039956</v>
      </c>
      <c r="C1076" s="4">
        <v>-0.4753407920559492</v>
      </c>
      <c r="D1076" s="25">
        <v>-8.800947761808826E-3</v>
      </c>
      <c r="E1076" s="31">
        <v>-1954.4363265263792</v>
      </c>
      <c r="F1076" s="18">
        <v>1954.4363265263792</v>
      </c>
    </row>
    <row r="1077" spans="1:6" x14ac:dyDescent="0.35">
      <c r="A1077" s="4">
        <v>1066</v>
      </c>
      <c r="B1077" s="4">
        <v>0.11268324364662086</v>
      </c>
      <c r="C1077" s="4">
        <v>-1.2123812175463731</v>
      </c>
      <c r="D1077" s="25">
        <v>-2.5309705122359374E-2</v>
      </c>
      <c r="E1077" s="31">
        <v>-5620.5545633920829</v>
      </c>
      <c r="F1077" s="18">
        <v>5620.5545633920829</v>
      </c>
    </row>
    <row r="1078" spans="1:6" x14ac:dyDescent="0.35">
      <c r="A1078" s="4">
        <v>1067</v>
      </c>
      <c r="B1078" s="4">
        <v>0.53746526831879926</v>
      </c>
      <c r="C1078" s="4">
        <v>9.4049968659482619E-2</v>
      </c>
      <c r="D1078" s="25">
        <v>3.9526727817803314E-3</v>
      </c>
      <c r="E1078" s="31">
        <v>877.77447164347382</v>
      </c>
      <c r="F1078" s="18">
        <v>0</v>
      </c>
    </row>
    <row r="1079" spans="1:6" x14ac:dyDescent="0.35">
      <c r="A1079" s="4">
        <v>1068</v>
      </c>
      <c r="B1079" s="4">
        <v>0.61200140960520344</v>
      </c>
      <c r="C1079" s="4">
        <v>0.28453922199533505</v>
      </c>
      <c r="D1079" s="25">
        <v>8.2193870003681845E-3</v>
      </c>
      <c r="E1079" s="31">
        <v>1825.2884768852032</v>
      </c>
      <c r="F1079" s="18">
        <v>0</v>
      </c>
    </row>
    <row r="1080" spans="1:6" x14ac:dyDescent="0.35">
      <c r="A1080" s="4">
        <v>1069</v>
      </c>
      <c r="B1080" s="4">
        <v>0.47884663130189098</v>
      </c>
      <c r="C1080" s="4">
        <v>-5.3048502600674841E-2</v>
      </c>
      <c r="D1080" s="25">
        <v>6.5785626133506368E-4</v>
      </c>
      <c r="E1080" s="31">
        <v>146.09087675369028</v>
      </c>
      <c r="F1080" s="18">
        <v>0</v>
      </c>
    </row>
    <row r="1081" spans="1:6" x14ac:dyDescent="0.35">
      <c r="A1081" s="4">
        <v>1070</v>
      </c>
      <c r="B1081" s="4">
        <v>0.73649463042194019</v>
      </c>
      <c r="C1081" s="4">
        <v>0.63257573161780734</v>
      </c>
      <c r="D1081" s="25">
        <v>1.6014957082086809E-2</v>
      </c>
      <c r="E1081" s="31">
        <v>3556.4594559709494</v>
      </c>
      <c r="F1081" s="18">
        <v>0</v>
      </c>
    </row>
    <row r="1082" spans="1:6" x14ac:dyDescent="0.35">
      <c r="A1082" s="4">
        <v>1071</v>
      </c>
      <c r="B1082" s="4">
        <v>0.15511638700108188</v>
      </c>
      <c r="C1082" s="4">
        <v>-1.01473372371304</v>
      </c>
      <c r="D1082" s="25">
        <v>-2.0882655525392865E-2</v>
      </c>
      <c r="E1082" s="31">
        <v>-4637.4347010981819</v>
      </c>
      <c r="F1082" s="18">
        <v>4637.4347010981819</v>
      </c>
    </row>
    <row r="1083" spans="1:6" x14ac:dyDescent="0.35">
      <c r="A1083" s="4">
        <v>1072</v>
      </c>
      <c r="B1083" s="4">
        <v>0.88577774311410151</v>
      </c>
      <c r="C1083" s="4">
        <v>1.2043754051031661</v>
      </c>
      <c r="D1083" s="25">
        <v>2.8822534172760875E-2</v>
      </c>
      <c r="E1083" s="31">
        <v>6400.6524449832814</v>
      </c>
      <c r="F1083" s="18">
        <v>0</v>
      </c>
    </row>
    <row r="1084" spans="1:6" x14ac:dyDescent="0.35">
      <c r="A1084" s="4">
        <v>1073</v>
      </c>
      <c r="B1084" s="4">
        <v>0.30370460482530681</v>
      </c>
      <c r="C1084" s="4">
        <v>-0.51377514152443615</v>
      </c>
      <c r="D1084" s="25">
        <v>-9.6618277457848206E-3</v>
      </c>
      <c r="E1084" s="31">
        <v>-2145.6129087535105</v>
      </c>
      <c r="F1084" s="18">
        <v>2145.6129087535105</v>
      </c>
    </row>
    <row r="1085" spans="1:6" x14ac:dyDescent="0.35">
      <c r="A1085" s="4">
        <v>1074</v>
      </c>
      <c r="B1085" s="4">
        <v>0.62646167102672601</v>
      </c>
      <c r="C1085" s="4">
        <v>0.32249640876414376</v>
      </c>
      <c r="D1085" s="25">
        <v>9.0695791537204352E-3</v>
      </c>
      <c r="E1085" s="31">
        <v>2014.0916005953491</v>
      </c>
      <c r="F1085" s="18">
        <v>0</v>
      </c>
    </row>
    <row r="1086" spans="1:6" x14ac:dyDescent="0.35">
      <c r="A1086" s="4">
        <v>1075</v>
      </c>
      <c r="B1086" s="4">
        <v>0.23146293569455856</v>
      </c>
      <c r="C1086" s="4">
        <v>-0.73403751964189157</v>
      </c>
      <c r="D1086" s="25">
        <v>-1.4595421657651131E-2</v>
      </c>
      <c r="E1086" s="31">
        <v>-3241.2216343868431</v>
      </c>
      <c r="F1086" s="18">
        <v>3241.2216343868431</v>
      </c>
    </row>
    <row r="1087" spans="1:6" x14ac:dyDescent="0.35">
      <c r="A1087" s="4">
        <v>1076</v>
      </c>
      <c r="B1087" s="4">
        <v>0.8664859226516004</v>
      </c>
      <c r="C1087" s="4">
        <v>1.1099324065554654</v>
      </c>
      <c r="D1087" s="25">
        <v>2.6707132502100307E-2</v>
      </c>
      <c r="E1087" s="31">
        <v>5930.8828267298177</v>
      </c>
      <c r="F1087" s="18">
        <v>0</v>
      </c>
    </row>
    <row r="1088" spans="1:6" x14ac:dyDescent="0.35">
      <c r="A1088" s="4">
        <v>1077</v>
      </c>
      <c r="B1088" s="4">
        <v>0.81407262321159957</v>
      </c>
      <c r="C1088" s="4">
        <v>0.89300451727581021</v>
      </c>
      <c r="D1088" s="25">
        <v>2.1848226850525929E-2</v>
      </c>
      <c r="E1088" s="31">
        <v>4851.8602067103657</v>
      </c>
      <c r="F1088" s="18">
        <v>0</v>
      </c>
    </row>
    <row r="1089" spans="1:6" x14ac:dyDescent="0.35">
      <c r="A1089" s="4">
        <v>1078</v>
      </c>
      <c r="B1089" s="4">
        <v>0.90128541800937112</v>
      </c>
      <c r="C1089" s="4">
        <v>1.2889106130061834</v>
      </c>
      <c r="D1089" s="25">
        <v>3.071601407892206E-2</v>
      </c>
      <c r="E1089" s="31">
        <v>6821.1396484419902</v>
      </c>
      <c r="F1089" s="18">
        <v>0</v>
      </c>
    </row>
    <row r="1090" spans="1:6" x14ac:dyDescent="0.35">
      <c r="A1090" s="4">
        <v>1079</v>
      </c>
      <c r="B1090" s="4">
        <v>0.62520683624000162</v>
      </c>
      <c r="C1090" s="4">
        <v>0.3191848724620821</v>
      </c>
      <c r="D1090" s="25">
        <v>8.9954050007016052E-3</v>
      </c>
      <c r="E1090" s="31">
        <v>1997.6196633594061</v>
      </c>
      <c r="F1090" s="18">
        <v>0</v>
      </c>
    </row>
    <row r="1091" spans="1:6" x14ac:dyDescent="0.35">
      <c r="A1091" s="4">
        <v>1080</v>
      </c>
      <c r="B1091" s="4">
        <v>0.10069640693477333</v>
      </c>
      <c r="C1091" s="4">
        <v>-1.2775934426329074</v>
      </c>
      <c r="D1091" s="25">
        <v>-2.6770375071607892E-2</v>
      </c>
      <c r="E1091" s="31">
        <v>-5944.9271749720447</v>
      </c>
      <c r="F1091" s="18">
        <v>5944.9271749720447</v>
      </c>
    </row>
    <row r="1092" spans="1:6" x14ac:dyDescent="0.35">
      <c r="A1092" s="4">
        <v>1081</v>
      </c>
      <c r="B1092" s="4">
        <v>0.4213015688190318</v>
      </c>
      <c r="C1092" s="4">
        <v>-0.1985648679480603</v>
      </c>
      <c r="D1092" s="25">
        <v>-2.601523121974523E-3</v>
      </c>
      <c r="E1092" s="31">
        <v>-577.72315340277896</v>
      </c>
      <c r="F1092" s="18">
        <v>577.72315340277896</v>
      </c>
    </row>
    <row r="1093" spans="1:6" x14ac:dyDescent="0.35">
      <c r="A1093" s="4">
        <v>1082</v>
      </c>
      <c r="B1093" s="4">
        <v>0.44158538916329271</v>
      </c>
      <c r="C1093" s="4">
        <v>-0.14695089653568924</v>
      </c>
      <c r="D1093" s="25">
        <v>-1.4454365614656416E-3</v>
      </c>
      <c r="E1093" s="31">
        <v>-320.98971609362388</v>
      </c>
      <c r="F1093" s="18">
        <v>320.98971609362388</v>
      </c>
    </row>
    <row r="1094" spans="1:6" x14ac:dyDescent="0.35">
      <c r="A1094" s="4">
        <v>1083</v>
      </c>
      <c r="B1094" s="4">
        <v>0.24404187236942709</v>
      </c>
      <c r="C1094" s="4">
        <v>-0.69335986184155651</v>
      </c>
      <c r="D1094" s="25">
        <v>-1.368429445296029E-2</v>
      </c>
      <c r="E1094" s="31">
        <v>-3038.8865955786791</v>
      </c>
      <c r="F1094" s="18">
        <v>3038.8865955786791</v>
      </c>
    </row>
    <row r="1095" spans="1:6" x14ac:dyDescent="0.35">
      <c r="A1095" s="4">
        <v>1084</v>
      </c>
      <c r="B1095" s="4">
        <v>0.26476644164779761</v>
      </c>
      <c r="C1095" s="4">
        <v>-0.62871923469435786</v>
      </c>
      <c r="D1095" s="25">
        <v>-1.2236427562217017E-2</v>
      </c>
      <c r="E1095" s="31">
        <v>-2717.3571735404025</v>
      </c>
      <c r="F1095" s="18">
        <v>2717.3571735404025</v>
      </c>
    </row>
    <row r="1096" spans="1:6" x14ac:dyDescent="0.35">
      <c r="A1096" s="4">
        <v>1085</v>
      </c>
      <c r="B1096" s="4">
        <v>0.63514489995737256</v>
      </c>
      <c r="C1096" s="4">
        <v>0.34551105585904041</v>
      </c>
      <c r="D1096" s="25">
        <v>9.5850776413041201E-3</v>
      </c>
      <c r="E1096" s="31">
        <v>2128.568927091364</v>
      </c>
      <c r="F1096" s="18">
        <v>0</v>
      </c>
    </row>
    <row r="1097" spans="1:6" x14ac:dyDescent="0.35">
      <c r="A1097" s="4">
        <v>1086</v>
      </c>
      <c r="B1097" s="4">
        <v>0.68415437682582259</v>
      </c>
      <c r="C1097" s="4">
        <v>0.47934776608946927</v>
      </c>
      <c r="D1097" s="25">
        <v>1.2582847775361942E-2</v>
      </c>
      <c r="E1097" s="31">
        <v>2794.2870982641348</v>
      </c>
      <c r="F1097" s="18">
        <v>0</v>
      </c>
    </row>
    <row r="1098" spans="1:6" x14ac:dyDescent="0.35">
      <c r="A1098" s="4">
        <v>1087</v>
      </c>
      <c r="B1098" s="4">
        <v>0.53255022854142708</v>
      </c>
      <c r="C1098" s="4">
        <v>8.1682062276934045E-2</v>
      </c>
      <c r="D1098" s="25">
        <v>3.6756475895846131E-3</v>
      </c>
      <c r="E1098" s="31">
        <v>816.2551769443553</v>
      </c>
      <c r="F1098" s="18">
        <v>0</v>
      </c>
    </row>
    <row r="1099" spans="1:6" x14ac:dyDescent="0.35">
      <c r="A1099" s="4">
        <v>1088</v>
      </c>
      <c r="B1099" s="4">
        <v>0.44443927013504259</v>
      </c>
      <c r="C1099" s="4">
        <v>-0.13972339616498214</v>
      </c>
      <c r="D1099" s="25">
        <v>-1.2835498510265235E-3</v>
      </c>
      <c r="E1099" s="31">
        <v>-285.03935299329322</v>
      </c>
      <c r="F1099" s="18">
        <v>285.03935299329322</v>
      </c>
    </row>
    <row r="1100" spans="1:6" x14ac:dyDescent="0.35">
      <c r="A1100" s="4">
        <v>1089</v>
      </c>
      <c r="B1100" s="4">
        <v>0.22726625082118168</v>
      </c>
      <c r="C1100" s="4">
        <v>-0.74788006710255972</v>
      </c>
      <c r="D1100" s="25">
        <v>-1.490547691293515E-2</v>
      </c>
      <c r="E1100" s="31">
        <v>-3310.0759521896512</v>
      </c>
      <c r="F1100" s="18">
        <v>3310.0759521896512</v>
      </c>
    </row>
    <row r="1101" spans="1:6" x14ac:dyDescent="0.35">
      <c r="A1101" s="4">
        <v>1090</v>
      </c>
      <c r="B1101" s="4">
        <v>0.72005230118093977</v>
      </c>
      <c r="C1101" s="4">
        <v>0.58299688434228325</v>
      </c>
      <c r="D1101" s="25">
        <v>1.4904454684144655E-2</v>
      </c>
      <c r="E1101" s="31">
        <v>3309.8489446972499</v>
      </c>
      <c r="F1101" s="18">
        <v>0</v>
      </c>
    </row>
    <row r="1102" spans="1:6" x14ac:dyDescent="0.35">
      <c r="A1102" s="4">
        <v>1091</v>
      </c>
      <c r="B1102" s="4">
        <v>0.13293489704409367</v>
      </c>
      <c r="C1102" s="4">
        <v>-1.1126243592551659</v>
      </c>
      <c r="D1102" s="25">
        <v>-2.3075279829493589E-2</v>
      </c>
      <c r="E1102" s="31">
        <v>-5124.3532360490499</v>
      </c>
      <c r="F1102" s="18">
        <v>5124.3532360490499</v>
      </c>
    </row>
    <row r="1103" spans="1:6" x14ac:dyDescent="0.35">
      <c r="A1103" s="4">
        <v>1092</v>
      </c>
      <c r="B1103" s="4">
        <v>0.28794000127222896</v>
      </c>
      <c r="C1103" s="4">
        <v>-0.55941283688107901</v>
      </c>
      <c r="D1103" s="25">
        <v>-1.0684053410864477E-2</v>
      </c>
      <c r="E1103" s="31">
        <v>-2372.6197070904946</v>
      </c>
      <c r="F1103" s="18">
        <v>2372.6197070904946</v>
      </c>
    </row>
    <row r="1104" spans="1:6" x14ac:dyDescent="0.35">
      <c r="A1104" s="4">
        <v>1093</v>
      </c>
      <c r="B1104" s="4">
        <v>8.1681317241925289E-2</v>
      </c>
      <c r="C1104" s="4">
        <v>-1.3938508979774289</v>
      </c>
      <c r="D1104" s="25">
        <v>-2.9374392511167836E-2</v>
      </c>
      <c r="E1104" s="31">
        <v>-6523.2042442746542</v>
      </c>
      <c r="F1104" s="18">
        <v>6523.2042442746542</v>
      </c>
    </row>
    <row r="1105" spans="1:6" x14ac:dyDescent="0.35">
      <c r="A1105" s="4">
        <v>1094</v>
      </c>
      <c r="B1105" s="4">
        <v>0.26008028466519395</v>
      </c>
      <c r="C1105" s="4">
        <v>-0.64309791191753796</v>
      </c>
      <c r="D1105" s="25">
        <v>-1.2558491434473695E-2</v>
      </c>
      <c r="E1105" s="31">
        <v>-2788.87825836398</v>
      </c>
      <c r="F1105" s="18">
        <v>2788.87825836398</v>
      </c>
    </row>
    <row r="1106" spans="1:6" x14ac:dyDescent="0.35">
      <c r="A1106" s="4">
        <v>1095</v>
      </c>
      <c r="B1106" s="4">
        <v>9.0524629087297415E-3</v>
      </c>
      <c r="C1106" s="4">
        <v>-2.3634652232406492</v>
      </c>
      <c r="D1106" s="25">
        <v>-5.1092506030427469E-2</v>
      </c>
      <c r="E1106" s="31">
        <v>-11346.170037783782</v>
      </c>
      <c r="F1106" s="18">
        <v>11346.170037783782</v>
      </c>
    </row>
    <row r="1107" spans="1:6" x14ac:dyDescent="0.35">
      <c r="A1107" s="4">
        <v>1096</v>
      </c>
      <c r="B1107" s="4">
        <v>0.70868640731717536</v>
      </c>
      <c r="C1107" s="4">
        <v>0.54955127667006953</v>
      </c>
      <c r="D1107" s="25">
        <v>1.4155316098605946E-2</v>
      </c>
      <c r="E1107" s="31">
        <v>3143.4868999714527</v>
      </c>
      <c r="F1107" s="18">
        <v>0</v>
      </c>
    </row>
    <row r="1108" spans="1:6" x14ac:dyDescent="0.35">
      <c r="A1108" s="4">
        <v>1097</v>
      </c>
      <c r="B1108" s="4">
        <v>0.4945533811345636</v>
      </c>
      <c r="C1108" s="4">
        <v>-1.3653073007418743E-2</v>
      </c>
      <c r="D1108" s="25">
        <v>1.5402632037181279E-3</v>
      </c>
      <c r="E1108" s="31">
        <v>342.04797474447281</v>
      </c>
      <c r="F1108" s="18">
        <v>0</v>
      </c>
    </row>
    <row r="1109" spans="1:6" x14ac:dyDescent="0.35">
      <c r="A1109" s="4">
        <v>1098</v>
      </c>
      <c r="B1109" s="4">
        <v>0.95565545746987968</v>
      </c>
      <c r="C1109" s="4">
        <v>1.7023536935743702</v>
      </c>
      <c r="D1109" s="25">
        <v>3.9976607207117341E-2</v>
      </c>
      <c r="E1109" s="31">
        <v>8877.6499362846207</v>
      </c>
      <c r="F1109" s="18">
        <v>0</v>
      </c>
    </row>
    <row r="1110" spans="1:6" x14ac:dyDescent="0.35">
      <c r="A1110" s="4">
        <v>1099</v>
      </c>
      <c r="B1110" s="4">
        <v>0.31155562984442586</v>
      </c>
      <c r="C1110" s="4">
        <v>-0.49144568398602217</v>
      </c>
      <c r="D1110" s="25">
        <v>-9.1616766227998001E-3</v>
      </c>
      <c r="E1110" s="31">
        <v>-2034.5437887029691</v>
      </c>
      <c r="F1110" s="18">
        <v>2034.5437887029691</v>
      </c>
    </row>
    <row r="1111" spans="1:6" x14ac:dyDescent="0.35">
      <c r="A1111" s="4">
        <v>1100</v>
      </c>
      <c r="B1111" s="4">
        <v>0.74710612444338664</v>
      </c>
      <c r="C1111" s="4">
        <v>0.6654108437205023</v>
      </c>
      <c r="D1111" s="25">
        <v>1.675042135224428E-2</v>
      </c>
      <c r="E1111" s="31">
        <v>3719.7848301648019</v>
      </c>
      <c r="F1111" s="18">
        <v>0</v>
      </c>
    </row>
    <row r="1112" spans="1:6" x14ac:dyDescent="0.35">
      <c r="A1112" s="4">
        <v>1101</v>
      </c>
      <c r="B1112" s="4">
        <v>0.98358175403954717</v>
      </c>
      <c r="C1112" s="4">
        <v>2.1340768332206244</v>
      </c>
      <c r="D1112" s="25">
        <v>4.9646650142160798E-2</v>
      </c>
      <c r="E1112" s="31">
        <v>11025.087201317807</v>
      </c>
      <c r="F1112" s="18">
        <v>0</v>
      </c>
    </row>
    <row r="1113" spans="1:6" x14ac:dyDescent="0.35">
      <c r="A1113" s="4">
        <v>1102</v>
      </c>
      <c r="B1113" s="4">
        <v>8.41538610814212E-2</v>
      </c>
      <c r="C1113" s="4">
        <v>-1.3776618275918604</v>
      </c>
      <c r="D1113" s="25">
        <v>-2.9011778161065684E-2</v>
      </c>
      <c r="E1113" s="31">
        <v>-6442.6780694193967</v>
      </c>
      <c r="F1113" s="18">
        <v>6442.6780694193967</v>
      </c>
    </row>
    <row r="1114" spans="1:6" x14ac:dyDescent="0.35">
      <c r="A1114" s="4">
        <v>1103</v>
      </c>
      <c r="B1114" s="4">
        <v>5.689501802588115E-2</v>
      </c>
      <c r="C1114" s="4">
        <v>-1.5813849956933543</v>
      </c>
      <c r="D1114" s="25">
        <v>-3.3574915045548437E-2</v>
      </c>
      <c r="E1114" s="31">
        <v>-7456.0189880697926</v>
      </c>
      <c r="F1114" s="18">
        <v>7456.0189880697926</v>
      </c>
    </row>
    <row r="1115" spans="1:6" x14ac:dyDescent="0.35">
      <c r="A1115" s="4">
        <v>1104</v>
      </c>
      <c r="B1115" s="4">
        <v>0.2399134119038776</v>
      </c>
      <c r="C1115" s="4">
        <v>-0.70658112212841218</v>
      </c>
      <c r="D1115" s="25">
        <v>-1.3980433674809825E-2</v>
      </c>
      <c r="E1115" s="31">
        <v>-3104.6505642507336</v>
      </c>
      <c r="F1115" s="18">
        <v>3104.6505642507336</v>
      </c>
    </row>
    <row r="1116" spans="1:6" x14ac:dyDescent="0.35">
      <c r="A1116" s="4">
        <v>1105</v>
      </c>
      <c r="B1116" s="4">
        <v>0.98506282974228254</v>
      </c>
      <c r="C1116" s="4">
        <v>2.1717524433682249</v>
      </c>
      <c r="D1116" s="25">
        <v>5.0490535341434058E-2</v>
      </c>
      <c r="E1116" s="31">
        <v>11212.489732671844</v>
      </c>
      <c r="F1116" s="18">
        <v>0</v>
      </c>
    </row>
    <row r="1117" spans="1:6" x14ac:dyDescent="0.35">
      <c r="A1117" s="4">
        <v>1106</v>
      </c>
      <c r="B1117" s="4">
        <v>0.16622625112787626</v>
      </c>
      <c r="C1117" s="4">
        <v>-0.96918578484469953</v>
      </c>
      <c r="D1117" s="25">
        <v>-1.9862440290183365E-2</v>
      </c>
      <c r="E1117" s="31">
        <v>-4410.8743611741447</v>
      </c>
      <c r="F1117" s="18">
        <v>4410.8743611741447</v>
      </c>
    </row>
    <row r="1118" spans="1:6" x14ac:dyDescent="0.35">
      <c r="A1118" s="4">
        <v>1107</v>
      </c>
      <c r="B1118" s="4">
        <v>0.51187704766270781</v>
      </c>
      <c r="C1118" s="4">
        <v>2.9775742742138324E-2</v>
      </c>
      <c r="D1118" s="25">
        <v>2.5130128072265575E-3</v>
      </c>
      <c r="E1118" s="31">
        <v>558.06756867514571</v>
      </c>
      <c r="F1118" s="18">
        <v>0</v>
      </c>
    </row>
    <row r="1119" spans="1:6" x14ac:dyDescent="0.35">
      <c r="A1119" s="4">
        <v>1108</v>
      </c>
      <c r="B1119" s="4">
        <v>0.55516919247745022</v>
      </c>
      <c r="C1119" s="4">
        <v>0.13873239888854366</v>
      </c>
      <c r="D1119" s="25">
        <v>4.9535017369091734E-3</v>
      </c>
      <c r="E1119" s="31">
        <v>1100.0296786373654</v>
      </c>
      <c r="F1119" s="18">
        <v>0</v>
      </c>
    </row>
    <row r="1120" spans="1:6" x14ac:dyDescent="0.35">
      <c r="A1120" s="4">
        <v>1109</v>
      </c>
      <c r="B1120" s="4">
        <v>0.31678323589359136</v>
      </c>
      <c r="C1120" s="4">
        <v>-0.47671304587326546</v>
      </c>
      <c r="D1120" s="25">
        <v>-8.8316844819718871E-3</v>
      </c>
      <c r="E1120" s="31">
        <v>-1961.2620643981168</v>
      </c>
      <c r="F1120" s="18">
        <v>1961.2620643981168</v>
      </c>
    </row>
    <row r="1121" spans="1:6" x14ac:dyDescent="0.35">
      <c r="A1121" s="4">
        <v>1110</v>
      </c>
      <c r="B1121" s="4">
        <v>0.6960748790851734</v>
      </c>
      <c r="C1121" s="4">
        <v>0.51314450497764075</v>
      </c>
      <c r="D1121" s="25">
        <v>1.3339851248423075E-2</v>
      </c>
      <c r="E1121" s="31">
        <v>2962.3957073707106</v>
      </c>
      <c r="F1121" s="18">
        <v>0</v>
      </c>
    </row>
    <row r="1122" spans="1:6" x14ac:dyDescent="0.35">
      <c r="A1122" s="4">
        <v>1111</v>
      </c>
      <c r="B1122" s="4">
        <v>0.59574559727998289</v>
      </c>
      <c r="C1122" s="4">
        <v>0.24235021734795109</v>
      </c>
      <c r="D1122" s="25">
        <v>7.2744075705854011E-3</v>
      </c>
      <c r="E1122" s="31">
        <v>1615.4358365363789</v>
      </c>
      <c r="F1122" s="18">
        <v>0</v>
      </c>
    </row>
    <row r="1123" spans="1:6" x14ac:dyDescent="0.35">
      <c r="A1123" s="4">
        <v>1112</v>
      </c>
      <c r="B1123" s="4">
        <v>0.22293225847664544</v>
      </c>
      <c r="C1123" s="4">
        <v>-0.76232758026699543</v>
      </c>
      <c r="D1123" s="25">
        <v>-1.5229082621721511E-2</v>
      </c>
      <c r="E1123" s="31">
        <v>-3381.9394343782324</v>
      </c>
      <c r="F1123" s="18">
        <v>3381.9394343782324</v>
      </c>
    </row>
    <row r="1124" spans="1:6" x14ac:dyDescent="0.35">
      <c r="A1124" s="4">
        <v>1113</v>
      </c>
      <c r="B1124" s="4">
        <v>0.49621232606879828</v>
      </c>
      <c r="C1124" s="4">
        <v>-9.4944332138834908E-3</v>
      </c>
      <c r="D1124" s="25">
        <v>1.633411385184187E-3</v>
      </c>
      <c r="E1124" s="31">
        <v>362.73349572860383</v>
      </c>
      <c r="F1124" s="18">
        <v>0</v>
      </c>
    </row>
    <row r="1125" spans="1:6" x14ac:dyDescent="0.35">
      <c r="A1125" s="4">
        <v>1114</v>
      </c>
      <c r="B1125" s="4">
        <v>0.83801288755684589</v>
      </c>
      <c r="C1125" s="4">
        <v>0.98632383961941927</v>
      </c>
      <c r="D1125" s="25">
        <v>2.3938459619775386E-2</v>
      </c>
      <c r="E1125" s="31">
        <v>5316.0405388382942</v>
      </c>
      <c r="F1125" s="18">
        <v>0</v>
      </c>
    </row>
    <row r="1126" spans="1:6" x14ac:dyDescent="0.35">
      <c r="A1126" s="4">
        <v>1115</v>
      </c>
      <c r="B1126" s="4">
        <v>9.5405600122343559E-3</v>
      </c>
      <c r="C1126" s="4">
        <v>-2.3439423591605641</v>
      </c>
      <c r="D1126" s="25">
        <v>-5.0655218990348659E-2</v>
      </c>
      <c r="E1126" s="31">
        <v>-11249.061215031996</v>
      </c>
      <c r="F1126" s="18">
        <v>11249.061215031996</v>
      </c>
    </row>
    <row r="1127" spans="1:6" x14ac:dyDescent="0.35">
      <c r="A1127" s="4">
        <v>1116</v>
      </c>
      <c r="B1127" s="4">
        <v>0.75956217759055333</v>
      </c>
      <c r="C1127" s="4">
        <v>0.70489489904052449</v>
      </c>
      <c r="D1127" s="25">
        <v>1.7634813396893767E-2</v>
      </c>
      <c r="E1127" s="31">
        <v>3916.1827620392032</v>
      </c>
      <c r="F1127" s="18">
        <v>0</v>
      </c>
    </row>
    <row r="1128" spans="1:6" x14ac:dyDescent="0.35">
      <c r="A1128" s="4">
        <v>1117</v>
      </c>
      <c r="B1128" s="4">
        <v>0.80184200229508584</v>
      </c>
      <c r="C1128" s="4">
        <v>0.84821904013546556</v>
      </c>
      <c r="D1128" s="25">
        <v>2.0845089777149703E-2</v>
      </c>
      <c r="E1128" s="31">
        <v>4629.0924333121848</v>
      </c>
      <c r="F1128" s="18">
        <v>0</v>
      </c>
    </row>
    <row r="1129" spans="1:6" x14ac:dyDescent="0.35">
      <c r="A1129" s="4">
        <v>1118</v>
      </c>
      <c r="B1129" s="4">
        <v>0.51608372536746361</v>
      </c>
      <c r="C1129" s="4">
        <v>4.0326848389480668E-2</v>
      </c>
      <c r="D1129" s="25">
        <v>2.7493440001887439E-3</v>
      </c>
      <c r="E1129" s="31">
        <v>610.54990138719461</v>
      </c>
      <c r="F1129" s="18">
        <v>0</v>
      </c>
    </row>
    <row r="1130" spans="1:6" x14ac:dyDescent="0.35">
      <c r="A1130" s="4">
        <v>1119</v>
      </c>
      <c r="B1130" s="4">
        <v>0.47823411695530571</v>
      </c>
      <c r="C1130" s="4">
        <v>-5.4586073553528625E-2</v>
      </c>
      <c r="D1130" s="25">
        <v>6.2341665000926203E-4</v>
      </c>
      <c r="E1130" s="31">
        <v>138.44283369420484</v>
      </c>
      <c r="F1130" s="18">
        <v>0</v>
      </c>
    </row>
    <row r="1131" spans="1:6" x14ac:dyDescent="0.35">
      <c r="A1131" s="4">
        <v>1120</v>
      </c>
      <c r="B1131" s="4">
        <v>0.43424419095087452</v>
      </c>
      <c r="C1131" s="4">
        <v>-0.16557886381045331</v>
      </c>
      <c r="D1131" s="25">
        <v>-1.8626790643510571E-3</v>
      </c>
      <c r="E1131" s="31">
        <v>-413.6472260209913</v>
      </c>
      <c r="F1131" s="18">
        <v>413.6472260209913</v>
      </c>
    </row>
    <row r="1132" spans="1:6" x14ac:dyDescent="0.35">
      <c r="A1132" s="4">
        <v>1121</v>
      </c>
      <c r="B1132" s="4">
        <v>8.6348731805189205E-3</v>
      </c>
      <c r="C1132" s="4">
        <v>-2.3809139327356488</v>
      </c>
      <c r="D1132" s="25">
        <v>-5.1483334676109979E-2</v>
      </c>
      <c r="E1132" s="31">
        <v>-11432.961792858579</v>
      </c>
      <c r="F1132" s="18">
        <v>11432.961792858579</v>
      </c>
    </row>
    <row r="1133" spans="1:6" x14ac:dyDescent="0.35">
      <c r="A1133" s="4">
        <v>1122</v>
      </c>
      <c r="B1133" s="4">
        <v>0.77651052713992263</v>
      </c>
      <c r="C1133" s="4">
        <v>0.76046121266308575</v>
      </c>
      <c r="D1133" s="25">
        <v>1.8879427338394639E-2</v>
      </c>
      <c r="E1133" s="31">
        <v>4192.5755739959168</v>
      </c>
      <c r="F1133" s="18">
        <v>0</v>
      </c>
    </row>
    <row r="1134" spans="1:6" x14ac:dyDescent="0.35">
      <c r="A1134" s="4">
        <v>1123</v>
      </c>
      <c r="B1134" s="4">
        <v>1.2163815467595041E-2</v>
      </c>
      <c r="C1134" s="4">
        <v>-2.2519152072373028</v>
      </c>
      <c r="D1134" s="25">
        <v>-4.8593929176193977E-2</v>
      </c>
      <c r="E1134" s="31">
        <v>-10791.308277358074</v>
      </c>
      <c r="F1134" s="18">
        <v>10791.308277358074</v>
      </c>
    </row>
    <row r="1135" spans="1:6" x14ac:dyDescent="0.35">
      <c r="A1135" s="4">
        <v>1124</v>
      </c>
      <c r="B1135" s="4">
        <v>0.11793628099057507</v>
      </c>
      <c r="C1135" s="4">
        <v>-1.1853665228434755</v>
      </c>
      <c r="D1135" s="25">
        <v>-2.4704610714243656E-2</v>
      </c>
      <c r="E1135" s="31">
        <v>-5486.1805704760882</v>
      </c>
      <c r="F1135" s="18">
        <v>5486.1805704760882</v>
      </c>
    </row>
    <row r="1136" spans="1:6" x14ac:dyDescent="0.35">
      <c r="A1136" s="4">
        <v>1125</v>
      </c>
      <c r="B1136" s="4">
        <v>0.23507103571435184</v>
      </c>
      <c r="C1136" s="4">
        <v>-0.72224791141581923</v>
      </c>
      <c r="D1136" s="25">
        <v>-1.4331349600205068E-2</v>
      </c>
      <c r="E1136" s="31">
        <v>-3182.5788568290918</v>
      </c>
      <c r="F1136" s="18">
        <v>3182.5788568290918</v>
      </c>
    </row>
    <row r="1137" spans="1:6" x14ac:dyDescent="0.35">
      <c r="A1137" s="4">
        <v>1126</v>
      </c>
      <c r="B1137" s="4">
        <v>0.97934029872308848</v>
      </c>
      <c r="C1137" s="4">
        <v>2.0403105714988716</v>
      </c>
      <c r="D1137" s="25">
        <v>4.7546406505808984E-2</v>
      </c>
      <c r="E1137" s="31">
        <v>10558.683744720287</v>
      </c>
      <c r="F1137" s="18">
        <v>0</v>
      </c>
    </row>
    <row r="1138" spans="1:6" x14ac:dyDescent="0.35">
      <c r="A1138" s="4">
        <v>1127</v>
      </c>
      <c r="B1138" s="4">
        <v>0.21715380201126722</v>
      </c>
      <c r="C1138" s="4">
        <v>-0.78184171168793049</v>
      </c>
      <c r="D1138" s="25">
        <v>-1.5666174061469543E-2</v>
      </c>
      <c r="E1138" s="31">
        <v>-3479.00481994549</v>
      </c>
      <c r="F1138" s="18">
        <v>3479.00481994549</v>
      </c>
    </row>
    <row r="1139" spans="1:6" x14ac:dyDescent="0.35">
      <c r="A1139" s="4">
        <v>1128</v>
      </c>
      <c r="B1139" s="4">
        <v>0.28586738945293422</v>
      </c>
      <c r="C1139" s="4">
        <v>-0.56549844904611901</v>
      </c>
      <c r="D1139" s="25">
        <v>-1.0820363294486138E-2</v>
      </c>
      <c r="E1139" s="31">
        <v>-2402.8901956134264</v>
      </c>
      <c r="F1139" s="18">
        <v>2402.8901956134264</v>
      </c>
    </row>
    <row r="1140" spans="1:6" x14ac:dyDescent="0.35">
      <c r="A1140" s="4">
        <v>1129</v>
      </c>
      <c r="B1140" s="4">
        <v>0.98358352195245036</v>
      </c>
      <c r="C1140" s="4">
        <v>2.134120036927476</v>
      </c>
      <c r="D1140" s="25">
        <v>4.9647617849614585E-2</v>
      </c>
      <c r="E1140" s="31">
        <v>11025.302101195903</v>
      </c>
      <c r="F1140" s="18">
        <v>0</v>
      </c>
    </row>
    <row r="1141" spans="1:6" x14ac:dyDescent="0.35">
      <c r="A1141" s="4">
        <v>1130</v>
      </c>
      <c r="B1141" s="4">
        <v>0.90615257820121198</v>
      </c>
      <c r="C1141" s="4">
        <v>1.3174290654526732</v>
      </c>
      <c r="D1141" s="25">
        <v>3.1354790725975343E-2</v>
      </c>
      <c r="E1141" s="31">
        <v>6962.9934938829574</v>
      </c>
      <c r="F1141" s="18">
        <v>0</v>
      </c>
    </row>
    <row r="1142" spans="1:6" x14ac:dyDescent="0.35">
      <c r="A1142" s="4">
        <v>1131</v>
      </c>
      <c r="B1142" s="4">
        <v>0.46029584782028676</v>
      </c>
      <c r="C1142" s="4">
        <v>-9.9688418242401669E-2</v>
      </c>
      <c r="D1142" s="25">
        <v>-3.868178488176889E-4</v>
      </c>
      <c r="E1142" s="31">
        <v>-85.901072922934844</v>
      </c>
      <c r="F1142" s="18">
        <v>85.901072922934844</v>
      </c>
    </row>
    <row r="1143" spans="1:6" x14ac:dyDescent="0.35">
      <c r="A1143" s="4">
        <v>1132</v>
      </c>
      <c r="B1143" s="4">
        <v>0.54029277697152411</v>
      </c>
      <c r="C1143" s="4">
        <v>0.1011713415985482</v>
      </c>
      <c r="D1143" s="25">
        <v>4.1121823742790026E-3</v>
      </c>
      <c r="E1143" s="31">
        <v>913.19694550039731</v>
      </c>
      <c r="F1143" s="18">
        <v>0</v>
      </c>
    </row>
    <row r="1144" spans="1:6" x14ac:dyDescent="0.35">
      <c r="A1144" s="4">
        <v>1133</v>
      </c>
      <c r="B1144" s="4">
        <v>0.72092616368308826</v>
      </c>
      <c r="C1144" s="4">
        <v>0.58559505439789272</v>
      </c>
      <c r="D1144" s="25">
        <v>1.496265035095759E-2</v>
      </c>
      <c r="E1144" s="31">
        <v>3322.7725216055451</v>
      </c>
      <c r="F1144" s="18">
        <v>0</v>
      </c>
    </row>
    <row r="1145" spans="1:6" x14ac:dyDescent="0.35">
      <c r="A1145" s="4">
        <v>1134</v>
      </c>
      <c r="B1145" s="4">
        <v>0.36078817398871854</v>
      </c>
      <c r="C1145" s="4">
        <v>-0.35635283258541917</v>
      </c>
      <c r="D1145" s="25">
        <v>-6.1357705425010281E-3</v>
      </c>
      <c r="E1145" s="31">
        <v>-1362.577436436211</v>
      </c>
      <c r="F1145" s="18">
        <v>1362.577436436211</v>
      </c>
    </row>
    <row r="1146" spans="1:6" x14ac:dyDescent="0.35">
      <c r="A1146" s="4">
        <v>1135</v>
      </c>
      <c r="B1146" s="4">
        <v>0.13183295023906094</v>
      </c>
      <c r="C1146" s="4">
        <v>-1.1177684478620531</v>
      </c>
      <c r="D1146" s="25">
        <v>-2.3190500796641714E-2</v>
      </c>
      <c r="E1146" s="31">
        <v>-5149.9404852711177</v>
      </c>
      <c r="F1146" s="18">
        <v>5149.9404852711177</v>
      </c>
    </row>
    <row r="1147" spans="1:6" x14ac:dyDescent="0.35">
      <c r="A1147" s="4">
        <v>1136</v>
      </c>
      <c r="B1147" s="4">
        <v>0.22010030308521578</v>
      </c>
      <c r="C1147" s="4">
        <v>-0.77185450380767007</v>
      </c>
      <c r="D1147" s="25">
        <v>-1.5442473453060055E-2</v>
      </c>
      <c r="E1147" s="31">
        <v>-3429.3273752913137</v>
      </c>
      <c r="F1147" s="18">
        <v>3429.3273752913137</v>
      </c>
    </row>
    <row r="1148" spans="1:6" x14ac:dyDescent="0.35">
      <c r="A1148" s="4">
        <v>1137</v>
      </c>
      <c r="B1148" s="4">
        <v>0.54315464361472066</v>
      </c>
      <c r="C1148" s="4">
        <v>0.10838447874336744</v>
      </c>
      <c r="D1148" s="25">
        <v>4.2737473669358979E-3</v>
      </c>
      <c r="E1148" s="31">
        <v>949.07586437250586</v>
      </c>
      <c r="F1148" s="18">
        <v>0</v>
      </c>
    </row>
    <row r="1149" spans="1:6" x14ac:dyDescent="0.35">
      <c r="A1149" s="4">
        <v>1138</v>
      </c>
      <c r="B1149" s="4">
        <v>0.19394819322698131</v>
      </c>
      <c r="C1149" s="4">
        <v>-0.86343855972090988</v>
      </c>
      <c r="D1149" s="25">
        <v>-1.749383848661399E-2</v>
      </c>
      <c r="E1149" s="31">
        <v>-3884.8763058214736</v>
      </c>
      <c r="F1149" s="18">
        <v>3884.8763058214736</v>
      </c>
    </row>
    <row r="1150" spans="1:6" x14ac:dyDescent="0.35">
      <c r="A1150" s="4">
        <v>1139</v>
      </c>
      <c r="B1150" s="4">
        <v>0.32672085659497618</v>
      </c>
      <c r="C1150" s="4">
        <v>-0.44898605929913904</v>
      </c>
      <c r="D1150" s="25">
        <v>-8.2106356522731391E-3</v>
      </c>
      <c r="E1150" s="31">
        <v>-1823.3450552122265</v>
      </c>
      <c r="F1150" s="18">
        <v>1823.3450552122265</v>
      </c>
    </row>
    <row r="1151" spans="1:6" x14ac:dyDescent="0.35">
      <c r="A1151" s="4">
        <v>1140</v>
      </c>
      <c r="B1151" s="4">
        <v>0.70706139098001297</v>
      </c>
      <c r="C1151" s="4">
        <v>0.54482015100338754</v>
      </c>
      <c r="D1151" s="25">
        <v>1.4049344970059564E-2</v>
      </c>
      <c r="E1151" s="31">
        <v>3119.9537727674938</v>
      </c>
      <c r="F1151" s="18">
        <v>0</v>
      </c>
    </row>
    <row r="1152" spans="1:6" x14ac:dyDescent="0.35">
      <c r="A1152" s="4">
        <v>1141</v>
      </c>
      <c r="B1152" s="4">
        <v>0.64899812498250853</v>
      </c>
      <c r="C1152" s="4">
        <v>0.38261701825377148</v>
      </c>
      <c r="D1152" s="25">
        <v>1.0416203463740148E-2</v>
      </c>
      <c r="E1152" s="31">
        <v>2313.1379693406539</v>
      </c>
      <c r="F1152" s="18">
        <v>0</v>
      </c>
    </row>
    <row r="1153" spans="1:6" x14ac:dyDescent="0.35">
      <c r="A1153" s="4">
        <v>1142</v>
      </c>
      <c r="B1153" s="4">
        <v>0.40923389409744415</v>
      </c>
      <c r="C1153" s="4">
        <v>-0.22951612624599324</v>
      </c>
      <c r="D1153" s="25">
        <v>-3.29479149040127E-3</v>
      </c>
      <c r="E1153" s="31">
        <v>-731.67803643987929</v>
      </c>
      <c r="F1153" s="18">
        <v>731.67803643987929</v>
      </c>
    </row>
    <row r="1154" spans="1:6" x14ac:dyDescent="0.35">
      <c r="A1154" s="4">
        <v>1143</v>
      </c>
      <c r="B1154" s="4">
        <v>0.12467996513024093</v>
      </c>
      <c r="C1154" s="4">
        <v>-1.1519054455955366</v>
      </c>
      <c r="D1154" s="25">
        <v>-2.3955125630109639E-2</v>
      </c>
      <c r="E1154" s="31">
        <v>-5319.7415784191535</v>
      </c>
      <c r="F1154" s="18">
        <v>5319.7415784191535</v>
      </c>
    </row>
    <row r="1155" spans="1:6" x14ac:dyDescent="0.35">
      <c r="A1155" s="4">
        <v>1144</v>
      </c>
      <c r="B1155" s="4">
        <v>0.37889681881908077</v>
      </c>
      <c r="C1155" s="4">
        <v>-0.30837942294676268</v>
      </c>
      <c r="D1155" s="25">
        <v>-5.0612278822990504E-3</v>
      </c>
      <c r="E1155" s="31">
        <v>-1123.9525443973782</v>
      </c>
      <c r="F1155" s="18">
        <v>1123.9525443973782</v>
      </c>
    </row>
    <row r="1156" spans="1:6" x14ac:dyDescent="0.35">
      <c r="A1156" s="4">
        <v>1145</v>
      </c>
      <c r="B1156" s="4">
        <v>0.49543310205771318</v>
      </c>
      <c r="C1156" s="4">
        <v>-1.1447765545403249E-2</v>
      </c>
      <c r="D1156" s="25">
        <v>1.5896592538351894E-3</v>
      </c>
      <c r="E1156" s="31">
        <v>353.01741091754479</v>
      </c>
      <c r="F1156" s="18">
        <v>0</v>
      </c>
    </row>
    <row r="1157" spans="1:6" x14ac:dyDescent="0.35">
      <c r="A1157" s="4">
        <v>1146</v>
      </c>
      <c r="B1157" s="4">
        <v>0.88241059560025115</v>
      </c>
      <c r="C1157" s="4">
        <v>1.1871237569428541</v>
      </c>
      <c r="D1157" s="25">
        <v>2.8436119447464537E-2</v>
      </c>
      <c r="E1157" s="31">
        <v>6314.8408941522312</v>
      </c>
      <c r="F1157" s="18">
        <v>0</v>
      </c>
    </row>
    <row r="1158" spans="1:6" x14ac:dyDescent="0.35">
      <c r="A1158" s="4">
        <v>1147</v>
      </c>
      <c r="B1158" s="4">
        <v>0.47548586660287573</v>
      </c>
      <c r="C1158" s="4">
        <v>-6.1486540555251851E-2</v>
      </c>
      <c r="D1158" s="25">
        <v>4.6885506632118445E-4</v>
      </c>
      <c r="E1158" s="31">
        <v>104.1191696956197</v>
      </c>
      <c r="F1158" s="18">
        <v>0</v>
      </c>
    </row>
    <row r="1159" spans="1:6" x14ac:dyDescent="0.35">
      <c r="A1159" s="4">
        <v>1148</v>
      </c>
      <c r="B1159" s="4">
        <v>0.87531594318745498</v>
      </c>
      <c r="C1159" s="4">
        <v>1.151885533520183</v>
      </c>
      <c r="D1159" s="25">
        <v>2.7646828575237738E-2</v>
      </c>
      <c r="E1159" s="31">
        <v>6139.562186151049</v>
      </c>
      <c r="F1159" s="18">
        <v>0</v>
      </c>
    </row>
    <row r="1160" spans="1:6" x14ac:dyDescent="0.35">
      <c r="A1160" s="4">
        <v>1149</v>
      </c>
      <c r="B1160" s="4">
        <v>0.54988401012191201</v>
      </c>
      <c r="C1160" s="4">
        <v>0.12536830412000136</v>
      </c>
      <c r="D1160" s="25">
        <v>4.6541632064202049E-3</v>
      </c>
      <c r="E1160" s="31">
        <v>1033.5552359125261</v>
      </c>
      <c r="F1160" s="18">
        <v>0</v>
      </c>
    </row>
    <row r="1161" spans="1:6" x14ac:dyDescent="0.35">
      <c r="A1161" s="4">
        <v>1150</v>
      </c>
      <c r="B1161" s="4">
        <v>0.9863497558599208</v>
      </c>
      <c r="C1161" s="4">
        <v>2.2071942935175417</v>
      </c>
      <c r="D1161" s="25">
        <v>5.1284387190380795E-2</v>
      </c>
      <c r="E1161" s="31">
        <v>11388.781301881516</v>
      </c>
      <c r="F1161" s="18">
        <v>0</v>
      </c>
    </row>
    <row r="1162" spans="1:6" x14ac:dyDescent="0.35">
      <c r="A1162" s="4">
        <v>1151</v>
      </c>
      <c r="B1162" s="4">
        <v>0.44678247177944086</v>
      </c>
      <c r="C1162" s="4">
        <v>-0.1337946680603144</v>
      </c>
      <c r="D1162" s="25">
        <v>-1.1507539685326831E-3</v>
      </c>
      <c r="E1162" s="31">
        <v>-255.54922263649769</v>
      </c>
      <c r="F1162" s="18">
        <v>255.54922263649769</v>
      </c>
    </row>
    <row r="1163" spans="1:6" x14ac:dyDescent="0.35">
      <c r="A1163" s="4">
        <v>1152</v>
      </c>
      <c r="B1163" s="4">
        <v>0.6037271907094518</v>
      </c>
      <c r="C1163" s="4">
        <v>0.2630064358895029</v>
      </c>
      <c r="D1163" s="25">
        <v>7.7370802925898667E-3</v>
      </c>
      <c r="E1163" s="31">
        <v>1718.1820861053593</v>
      </c>
      <c r="F1163" s="18">
        <v>0</v>
      </c>
    </row>
    <row r="1164" spans="1:6" x14ac:dyDescent="0.35">
      <c r="A1164" s="4">
        <v>1153</v>
      </c>
      <c r="B1164" s="4">
        <v>0.43340914396113395</v>
      </c>
      <c r="C1164" s="4">
        <v>-0.16770128157115749</v>
      </c>
      <c r="D1164" s="25">
        <v>-1.9102184917927391E-3</v>
      </c>
      <c r="E1164" s="31">
        <v>-424.20435991712435</v>
      </c>
      <c r="F1164" s="18">
        <v>424.20435991712435</v>
      </c>
    </row>
    <row r="1165" spans="1:6" x14ac:dyDescent="0.35">
      <c r="A1165" s="4">
        <v>1154</v>
      </c>
      <c r="B1165" s="4">
        <v>8.7043221791991865E-2</v>
      </c>
      <c r="C1165" s="4">
        <v>-1.3591898285272976</v>
      </c>
      <c r="D1165" s="25">
        <v>-2.8598029145442464E-2</v>
      </c>
      <c r="E1165" s="31">
        <v>-6350.7963621210511</v>
      </c>
      <c r="F1165" s="18">
        <v>6350.7963621210511</v>
      </c>
    </row>
    <row r="1166" spans="1:6" x14ac:dyDescent="0.35">
      <c r="A1166" s="4">
        <v>1155</v>
      </c>
      <c r="B1166" s="4">
        <v>0.77889949884646459</v>
      </c>
      <c r="C1166" s="4">
        <v>0.76848179485875645</v>
      </c>
      <c r="D1166" s="25">
        <v>1.9059078061447687E-2</v>
      </c>
      <c r="E1166" s="31">
        <v>4232.4708112731169</v>
      </c>
      <c r="F1166" s="18">
        <v>0</v>
      </c>
    </row>
    <row r="1167" spans="1:6" x14ac:dyDescent="0.35">
      <c r="A1167" s="4">
        <v>1156</v>
      </c>
      <c r="B1167" s="4">
        <v>0.67361813175647423</v>
      </c>
      <c r="C1167" s="4">
        <v>0.44992608732427219</v>
      </c>
      <c r="D1167" s="25">
        <v>1.1923840020730971E-2</v>
      </c>
      <c r="E1167" s="31">
        <v>2647.9405081045497</v>
      </c>
      <c r="F1167" s="18">
        <v>0</v>
      </c>
    </row>
    <row r="1168" spans="1:6" x14ac:dyDescent="0.35">
      <c r="A1168" s="4">
        <v>1157</v>
      </c>
      <c r="B1168" s="4">
        <v>0.36714051537303849</v>
      </c>
      <c r="C1168" s="4">
        <v>-0.33943636085671808</v>
      </c>
      <c r="D1168" s="25">
        <v>-5.7568633380828786E-3</v>
      </c>
      <c r="E1168" s="31">
        <v>-1278.4330891750035</v>
      </c>
      <c r="F1168" s="18">
        <v>1278.4330891750035</v>
      </c>
    </row>
    <row r="1169" spans="1:6" x14ac:dyDescent="0.35">
      <c r="A1169" s="4">
        <v>1158</v>
      </c>
      <c r="B1169" s="4">
        <v>0.51284121228089041</v>
      </c>
      <c r="C1169" s="4">
        <v>3.2193706031751326E-2</v>
      </c>
      <c r="D1169" s="25">
        <v>2.5671720743093347E-3</v>
      </c>
      <c r="E1169" s="31">
        <v>570.09477777459722</v>
      </c>
      <c r="F1169" s="18">
        <v>0</v>
      </c>
    </row>
    <row r="1170" spans="1:6" x14ac:dyDescent="0.35">
      <c r="A1170" s="4">
        <v>1159</v>
      </c>
      <c r="B1170" s="4">
        <v>6.049335630172803E-2</v>
      </c>
      <c r="C1170" s="4">
        <v>-1.5506452884382351</v>
      </c>
      <c r="D1170" s="25">
        <v>-3.2886385148329506E-2</v>
      </c>
      <c r="E1170" s="31">
        <v>-7303.1163826408992</v>
      </c>
      <c r="F1170" s="18">
        <v>7303.1163826408992</v>
      </c>
    </row>
    <row r="1171" spans="1:6" x14ac:dyDescent="0.35">
      <c r="A1171" s="4">
        <v>1160</v>
      </c>
      <c r="B1171" s="4">
        <v>0.52566496729386136</v>
      </c>
      <c r="C1171" s="4">
        <v>6.4376972318788125E-2</v>
      </c>
      <c r="D1171" s="25">
        <v>3.2880358367673415E-3</v>
      </c>
      <c r="E1171" s="31">
        <v>730.17780087106075</v>
      </c>
      <c r="F1171" s="18">
        <v>0</v>
      </c>
    </row>
    <row r="1172" spans="1:6" x14ac:dyDescent="0.35">
      <c r="A1172" s="4">
        <v>1161</v>
      </c>
      <c r="B1172" s="4">
        <v>0.91376839978092028</v>
      </c>
      <c r="C1172" s="4">
        <v>1.3643316771824738</v>
      </c>
      <c r="D1172" s="25">
        <v>3.240534889055386E-2</v>
      </c>
      <c r="E1172" s="31">
        <v>7196.2921221160532</v>
      </c>
      <c r="F1172" s="18">
        <v>0</v>
      </c>
    </row>
    <row r="1173" spans="1:6" x14ac:dyDescent="0.35">
      <c r="A1173" s="4">
        <v>1162</v>
      </c>
      <c r="B1173" s="4">
        <v>0.92561230240222081</v>
      </c>
      <c r="C1173" s="4">
        <v>1.4438705389611977</v>
      </c>
      <c r="D1173" s="25">
        <v>3.4186917071112745E-2</v>
      </c>
      <c r="E1173" s="31">
        <v>7591.9269633291269</v>
      </c>
      <c r="F1173" s="18">
        <v>0</v>
      </c>
    </row>
    <row r="1174" spans="1:6" x14ac:dyDescent="0.35">
      <c r="A1174" s="4">
        <v>1163</v>
      </c>
      <c r="B1174" s="4">
        <v>0.70960258163624501</v>
      </c>
      <c r="C1174" s="4">
        <v>0.55222408233222398</v>
      </c>
      <c r="D1174" s="25">
        <v>1.4215183506990029E-2</v>
      </c>
      <c r="E1174" s="31">
        <v>3156.7817224028036</v>
      </c>
      <c r="F1174" s="18">
        <v>0</v>
      </c>
    </row>
    <row r="1175" spans="1:6" x14ac:dyDescent="0.35">
      <c r="A1175" s="4">
        <v>1164</v>
      </c>
      <c r="B1175" s="4">
        <v>0.56741567322385722</v>
      </c>
      <c r="C1175" s="4">
        <v>0.16979844033254857</v>
      </c>
      <c r="D1175" s="25">
        <v>5.6493411001444106E-3</v>
      </c>
      <c r="E1175" s="31">
        <v>1254.5555053711014</v>
      </c>
      <c r="F1175" s="18">
        <v>0</v>
      </c>
    </row>
    <row r="1176" spans="1:6" x14ac:dyDescent="0.35">
      <c r="A1176" s="4">
        <v>1165</v>
      </c>
      <c r="B1176" s="4">
        <v>0.48801325375158111</v>
      </c>
      <c r="C1176" s="4">
        <v>-3.0050839371023243E-2</v>
      </c>
      <c r="D1176" s="25">
        <v>1.172974332186262E-3</v>
      </c>
      <c r="E1176" s="31">
        <v>260.48372367985525</v>
      </c>
      <c r="F1176" s="18">
        <v>0</v>
      </c>
    </row>
    <row r="1177" spans="1:6" x14ac:dyDescent="0.35">
      <c r="A1177" s="4">
        <v>1166</v>
      </c>
      <c r="B1177" s="4">
        <v>0.21415855374122861</v>
      </c>
      <c r="C1177" s="4">
        <v>-0.79207472338596829</v>
      </c>
      <c r="D1177" s="25">
        <v>-1.5895380359181331E-2</v>
      </c>
      <c r="E1177" s="31">
        <v>-3529.9049191894005</v>
      </c>
      <c r="F1177" s="18">
        <v>3529.9049191894005</v>
      </c>
    </row>
    <row r="1178" spans="1:6" x14ac:dyDescent="0.35">
      <c r="A1178" s="4">
        <v>1167</v>
      </c>
      <c r="B1178" s="4">
        <v>0.84330169328918148</v>
      </c>
      <c r="C1178" s="4">
        <v>1.0081205081012283</v>
      </c>
      <c r="D1178" s="25">
        <v>2.4426676953302393E-2</v>
      </c>
      <c r="E1178" s="31">
        <v>5424.4595088980504</v>
      </c>
      <c r="F1178" s="18">
        <v>0</v>
      </c>
    </row>
    <row r="1179" spans="1:6" x14ac:dyDescent="0.35">
      <c r="A1179" s="4">
        <v>1168</v>
      </c>
      <c r="B1179" s="4">
        <v>0.51948205752139764</v>
      </c>
      <c r="C1179" s="4">
        <v>4.8853702336185446E-2</v>
      </c>
      <c r="D1179" s="25">
        <v>2.9403345591683758E-3</v>
      </c>
      <c r="E1179" s="31">
        <v>652.96338872922752</v>
      </c>
      <c r="F1179" s="18">
        <v>0</v>
      </c>
    </row>
    <row r="1180" spans="1:6" x14ac:dyDescent="0.35">
      <c r="A1180" s="4">
        <v>1169</v>
      </c>
      <c r="B1180" s="4">
        <v>0.95282916899667691</v>
      </c>
      <c r="C1180" s="4">
        <v>1.672927029378922</v>
      </c>
      <c r="D1180" s="25">
        <v>3.9317487785262284E-2</v>
      </c>
      <c r="E1180" s="31">
        <v>8731.2785480595139</v>
      </c>
      <c r="F1180" s="18">
        <v>0</v>
      </c>
    </row>
    <row r="1181" spans="1:6" x14ac:dyDescent="0.35">
      <c r="A1181" s="4">
        <v>1170</v>
      </c>
      <c r="B1181" s="4">
        <v>0.60457188385617744</v>
      </c>
      <c r="C1181" s="4">
        <v>0.26519891292982734</v>
      </c>
      <c r="D1181" s="25">
        <v>7.786188957766828E-3</v>
      </c>
      <c r="E1181" s="31">
        <v>1729.0877023829121</v>
      </c>
      <c r="F1181" s="18">
        <v>0</v>
      </c>
    </row>
    <row r="1182" spans="1:6" x14ac:dyDescent="0.35">
      <c r="A1182" s="4">
        <v>1171</v>
      </c>
      <c r="B1182" s="4">
        <v>1.6163301423451903E-3</v>
      </c>
      <c r="C1182" s="4">
        <v>-2.9447018304234236</v>
      </c>
      <c r="D1182" s="25">
        <v>-6.4111458295719098E-2</v>
      </c>
      <c r="E1182" s="31">
        <v>-14237.303348563632</v>
      </c>
      <c r="F1182" s="18">
        <v>14237.303348563632</v>
      </c>
    </row>
    <row r="1183" spans="1:6" x14ac:dyDescent="0.35">
      <c r="A1183" s="4">
        <v>1172</v>
      </c>
      <c r="B1183" s="4">
        <v>0.90484339018350957</v>
      </c>
      <c r="C1183" s="4">
        <v>1.3096530900930459</v>
      </c>
      <c r="D1183" s="25">
        <v>3.118061888137362E-2</v>
      </c>
      <c r="E1183" s="31">
        <v>6924.3149572797865</v>
      </c>
      <c r="F1183" s="18">
        <v>0</v>
      </c>
    </row>
    <row r="1184" spans="1:6" x14ac:dyDescent="0.35">
      <c r="A1184" s="4">
        <v>1173</v>
      </c>
      <c r="B1184" s="4">
        <v>0.34031904049924799</v>
      </c>
      <c r="C1184" s="4">
        <v>-0.41159256647971226</v>
      </c>
      <c r="D1184" s="25">
        <v>-7.3730695182193046E-3</v>
      </c>
      <c r="E1184" s="31">
        <v>-1637.3458057488212</v>
      </c>
      <c r="F1184" s="18">
        <v>1637.3458057488212</v>
      </c>
    </row>
    <row r="1185" spans="1:6" x14ac:dyDescent="0.35">
      <c r="A1185" s="4">
        <v>1174</v>
      </c>
      <c r="B1185" s="4">
        <v>0.35446669439902068</v>
      </c>
      <c r="C1185" s="4">
        <v>-0.37328896463787359</v>
      </c>
      <c r="D1185" s="25">
        <v>-6.5151181128790996E-3</v>
      </c>
      <c r="E1185" s="31">
        <v>-1446.819576259348</v>
      </c>
      <c r="F1185" s="18">
        <v>1446.819576259348</v>
      </c>
    </row>
    <row r="1186" spans="1:6" x14ac:dyDescent="0.35">
      <c r="A1186" s="4">
        <v>1175</v>
      </c>
      <c r="B1186" s="4">
        <v>0.1502165565751592</v>
      </c>
      <c r="C1186" s="4">
        <v>-1.035505041673572</v>
      </c>
      <c r="D1186" s="25">
        <v>-2.1347906326312092E-2</v>
      </c>
      <c r="E1186" s="31">
        <v>-4740.7534675392117</v>
      </c>
      <c r="F1186" s="18">
        <v>4740.7534675392117</v>
      </c>
    </row>
    <row r="1187" spans="1:6" x14ac:dyDescent="0.35">
      <c r="A1187" s="4">
        <v>1176</v>
      </c>
      <c r="B1187" s="4">
        <v>0.84703265252936</v>
      </c>
      <c r="C1187" s="4">
        <v>1.0237895337659728</v>
      </c>
      <c r="D1187" s="25">
        <v>2.4777642970672992E-2</v>
      </c>
      <c r="E1187" s="31">
        <v>5502.3989254574781</v>
      </c>
      <c r="F1187" s="18">
        <v>0</v>
      </c>
    </row>
    <row r="1188" spans="1:6" x14ac:dyDescent="0.35">
      <c r="A1188" s="4">
        <v>1177</v>
      </c>
      <c r="B1188" s="4">
        <v>0.76917575495634194</v>
      </c>
      <c r="C1188" s="4">
        <v>0.73613508957265539</v>
      </c>
      <c r="D1188" s="25">
        <v>1.83345534756678E-2</v>
      </c>
      <c r="E1188" s="31">
        <v>4071.5748250414413</v>
      </c>
      <c r="F1188" s="18">
        <v>0</v>
      </c>
    </row>
    <row r="1189" spans="1:6" x14ac:dyDescent="0.35">
      <c r="A1189" s="4">
        <v>1178</v>
      </c>
      <c r="B1189" s="4">
        <v>0.55354027054226462</v>
      </c>
      <c r="C1189" s="4">
        <v>0.13461098117370848</v>
      </c>
      <c r="D1189" s="25">
        <v>4.8611872821214116E-3</v>
      </c>
      <c r="E1189" s="31">
        <v>1079.5293042704579</v>
      </c>
      <c r="F1189" s="18">
        <v>0</v>
      </c>
    </row>
    <row r="1190" spans="1:6" x14ac:dyDescent="0.35">
      <c r="A1190" s="4">
        <v>1179</v>
      </c>
      <c r="B1190" s="4">
        <v>0.71820057991495156</v>
      </c>
      <c r="C1190" s="4">
        <v>0.57750429187639285</v>
      </c>
      <c r="D1190" s="25">
        <v>1.4781427678889906E-2</v>
      </c>
      <c r="E1190" s="31">
        <v>3282.5281998500818</v>
      </c>
      <c r="F1190" s="18">
        <v>0</v>
      </c>
    </row>
    <row r="1191" spans="1:6" x14ac:dyDescent="0.35">
      <c r="A1191" s="4">
        <v>1180</v>
      </c>
      <c r="B1191" s="4">
        <v>0.39431471086818648</v>
      </c>
      <c r="C1191" s="4">
        <v>-0.26809080716656664</v>
      </c>
      <c r="D1191" s="25">
        <v>-4.1588147183736941E-3</v>
      </c>
      <c r="E1191" s="31">
        <v>-923.55264238173083</v>
      </c>
      <c r="F1191" s="18">
        <v>923.55264238173083</v>
      </c>
    </row>
    <row r="1192" spans="1:6" x14ac:dyDescent="0.35">
      <c r="A1192" s="4">
        <v>1181</v>
      </c>
      <c r="B1192" s="4">
        <v>0.80760131670287105</v>
      </c>
      <c r="C1192" s="4">
        <v>0.86909098609947655</v>
      </c>
      <c r="D1192" s="25">
        <v>2.1312594515893315E-2</v>
      </c>
      <c r="E1192" s="31">
        <v>4732.9117342502859</v>
      </c>
      <c r="F1192" s="18">
        <v>0</v>
      </c>
    </row>
    <row r="1193" spans="1:6" x14ac:dyDescent="0.35">
      <c r="A1193" s="4">
        <v>1182</v>
      </c>
      <c r="B1193" s="4">
        <v>0.97868390794909077</v>
      </c>
      <c r="C1193" s="4">
        <v>2.0272956697532027</v>
      </c>
      <c r="D1193" s="25">
        <v>4.7254889449810752E-2</v>
      </c>
      <c r="E1193" s="31">
        <v>10493.946225595657</v>
      </c>
      <c r="F1193" s="18">
        <v>0</v>
      </c>
    </row>
    <row r="1194" spans="1:6" x14ac:dyDescent="0.35">
      <c r="A1194" s="4">
        <v>1183</v>
      </c>
      <c r="B1194" s="4">
        <v>0.31083004377762402</v>
      </c>
      <c r="C1194" s="4">
        <v>-0.49349894152015028</v>
      </c>
      <c r="D1194" s="25">
        <v>-9.2076669501377998E-3</v>
      </c>
      <c r="E1194" s="31">
        <v>-2044.7569122040852</v>
      </c>
      <c r="F1194" s="18">
        <v>2044.7569122040852</v>
      </c>
    </row>
    <row r="1195" spans="1:6" x14ac:dyDescent="0.35">
      <c r="A1195" s="4">
        <v>1184</v>
      </c>
      <c r="B1195" s="4">
        <v>5.871733814145419E-2</v>
      </c>
      <c r="C1195" s="4">
        <v>-1.5656325026155156</v>
      </c>
      <c r="D1195" s="25">
        <v>-3.3222079465501722E-2</v>
      </c>
      <c r="E1195" s="31">
        <v>-7377.664395632969</v>
      </c>
      <c r="F1195" s="18">
        <v>7377.664395632969</v>
      </c>
    </row>
    <row r="1196" spans="1:6" x14ac:dyDescent="0.35">
      <c r="A1196" s="4">
        <v>1185</v>
      </c>
      <c r="B1196" s="4">
        <v>0.71028519120463562</v>
      </c>
      <c r="C1196" s="4">
        <v>0.554218063447799</v>
      </c>
      <c r="D1196" s="25">
        <v>1.4259846118808973E-2</v>
      </c>
      <c r="E1196" s="31">
        <v>3166.6999986315614</v>
      </c>
      <c r="F1196" s="18">
        <v>0</v>
      </c>
    </row>
    <row r="1197" spans="1:6" x14ac:dyDescent="0.35">
      <c r="A1197" s="4">
        <v>1186</v>
      </c>
      <c r="B1197" s="4">
        <v>0.48705028971758524</v>
      </c>
      <c r="C1197" s="4">
        <v>-3.2465812358379142E-2</v>
      </c>
      <c r="D1197" s="25">
        <v>1.1188820440271503E-3</v>
      </c>
      <c r="E1197" s="31">
        <v>248.47138866499856</v>
      </c>
      <c r="F1197" s="18">
        <v>0</v>
      </c>
    </row>
    <row r="1198" spans="1:6" x14ac:dyDescent="0.35">
      <c r="A1198" s="4">
        <v>1187</v>
      </c>
      <c r="B1198" s="4">
        <v>0.87984472796390356</v>
      </c>
      <c r="C1198" s="4">
        <v>1.1742109426705281</v>
      </c>
      <c r="D1198" s="25">
        <v>2.8146889019538091E-2</v>
      </c>
      <c r="E1198" s="31">
        <v>6250.6111690845255</v>
      </c>
      <c r="F1198" s="18">
        <v>0</v>
      </c>
    </row>
    <row r="1199" spans="1:6" x14ac:dyDescent="0.35">
      <c r="A1199" s="4">
        <v>1188</v>
      </c>
      <c r="B1199" s="4">
        <v>0.61256847475495302</v>
      </c>
      <c r="C1199" s="4">
        <v>0.28601967736106704</v>
      </c>
      <c r="D1199" s="25">
        <v>8.2525472960191752E-3</v>
      </c>
      <c r="E1199" s="31">
        <v>1832.6524208799497</v>
      </c>
      <c r="F1199" s="18">
        <v>0</v>
      </c>
    </row>
    <row r="1200" spans="1:6" x14ac:dyDescent="0.35">
      <c r="A1200" s="4">
        <v>1189</v>
      </c>
      <c r="B1200" s="4">
        <v>0.61069780412739449</v>
      </c>
      <c r="C1200" s="4">
        <v>0.28113821447612936</v>
      </c>
      <c r="D1200" s="25">
        <v>8.1432088071861555E-3</v>
      </c>
      <c r="E1200" s="31">
        <v>1808.3715002056936</v>
      </c>
      <c r="F1200" s="18">
        <v>0</v>
      </c>
    </row>
    <row r="1201" spans="1:6" x14ac:dyDescent="0.35">
      <c r="A1201" s="4">
        <v>1190</v>
      </c>
      <c r="B1201" s="4">
        <v>0.94986769317111408</v>
      </c>
      <c r="C1201" s="4">
        <v>1.6435721352088439</v>
      </c>
      <c r="D1201" s="25">
        <v>3.8659975919646504E-2</v>
      </c>
      <c r="E1201" s="31">
        <v>8585.2641516489293</v>
      </c>
      <c r="F1201" s="18">
        <v>0</v>
      </c>
    </row>
    <row r="1202" spans="1:6" x14ac:dyDescent="0.35">
      <c r="A1202" s="4">
        <v>1191</v>
      </c>
      <c r="B1202" s="4">
        <v>0.75586631628118894</v>
      </c>
      <c r="C1202" s="4">
        <v>0.69306722073568339</v>
      </c>
      <c r="D1202" s="25">
        <v>1.736988861865878E-2</v>
      </c>
      <c r="E1202" s="31">
        <v>3857.3506198208083</v>
      </c>
      <c r="F1202" s="18">
        <v>0</v>
      </c>
    </row>
    <row r="1203" spans="1:6" x14ac:dyDescent="0.35">
      <c r="A1203" s="4">
        <v>1192</v>
      </c>
      <c r="B1203" s="4">
        <v>0.32467471185397589</v>
      </c>
      <c r="C1203" s="4">
        <v>-0.45466616834110635</v>
      </c>
      <c r="D1203" s="25">
        <v>-8.3378627876000942E-3</v>
      </c>
      <c r="E1203" s="31">
        <v>-1851.5985276486749</v>
      </c>
      <c r="F1203" s="18">
        <v>1851.5985276486749</v>
      </c>
    </row>
    <row r="1204" spans="1:6" x14ac:dyDescent="0.35">
      <c r="A1204" s="4">
        <v>1193</v>
      </c>
      <c r="B1204" s="4">
        <v>0.22673490404241625</v>
      </c>
      <c r="C1204" s="4">
        <v>-0.74964289638438841</v>
      </c>
      <c r="D1204" s="25">
        <v>-1.4944962021044951E-2</v>
      </c>
      <c r="E1204" s="31">
        <v>-3318.8444543709156</v>
      </c>
      <c r="F1204" s="18">
        <v>3318.8444543709156</v>
      </c>
    </row>
    <row r="1205" spans="1:6" x14ac:dyDescent="0.35">
      <c r="A1205" s="4">
        <v>1194</v>
      </c>
      <c r="B1205" s="4">
        <v>0.60206082971622399</v>
      </c>
      <c r="C1205" s="4">
        <v>0.25868493963415973</v>
      </c>
      <c r="D1205" s="25">
        <v>7.640284335887061E-3</v>
      </c>
      <c r="E1205" s="31">
        <v>1696.6864995888957</v>
      </c>
      <c r="F1205" s="18">
        <v>0</v>
      </c>
    </row>
    <row r="1206" spans="1:6" x14ac:dyDescent="0.35">
      <c r="A1206" s="4">
        <v>1195</v>
      </c>
      <c r="B1206" s="4">
        <v>0.31839178853549266</v>
      </c>
      <c r="C1206" s="4">
        <v>-0.4722006482547913</v>
      </c>
      <c r="D1206" s="25">
        <v>-8.7306125803212446E-3</v>
      </c>
      <c r="E1206" s="31">
        <v>-1938.8169139980287</v>
      </c>
      <c r="F1206" s="18">
        <v>1938.8169139980287</v>
      </c>
    </row>
    <row r="1207" spans="1:6" x14ac:dyDescent="0.35">
      <c r="A1207" s="4">
        <v>1196</v>
      </c>
      <c r="B1207" s="4">
        <v>0.18661682477004315</v>
      </c>
      <c r="C1207" s="4">
        <v>-0.8904325899478629</v>
      </c>
      <c r="D1207" s="25">
        <v>-1.8098470037052498E-2</v>
      </c>
      <c r="E1207" s="31">
        <v>-4019.1475114146897</v>
      </c>
      <c r="F1207" s="18">
        <v>4019.1475114146897</v>
      </c>
    </row>
    <row r="1208" spans="1:6" x14ac:dyDescent="0.35">
      <c r="A1208" s="4">
        <v>1197</v>
      </c>
      <c r="B1208" s="4">
        <v>0.92571725931494842</v>
      </c>
      <c r="C1208" s="4">
        <v>1.4446170485686325</v>
      </c>
      <c r="D1208" s="25">
        <v>3.4203637925967166E-2</v>
      </c>
      <c r="E1208" s="31">
        <v>7595.6401822940052</v>
      </c>
      <c r="F1208" s="18">
        <v>0</v>
      </c>
    </row>
    <row r="1209" spans="1:6" x14ac:dyDescent="0.35">
      <c r="A1209" s="4">
        <v>1198</v>
      </c>
      <c r="B1209" s="4">
        <v>0.90230600976712882</v>
      </c>
      <c r="C1209" s="4">
        <v>1.294803627046208</v>
      </c>
      <c r="D1209" s="25">
        <v>3.0848010012312483E-2</v>
      </c>
      <c r="E1209" s="31">
        <v>6850.4521332054464</v>
      </c>
      <c r="F1209" s="18">
        <v>0</v>
      </c>
    </row>
    <row r="1210" spans="1:6" x14ac:dyDescent="0.35">
      <c r="A1210" s="4">
        <v>1199</v>
      </c>
      <c r="B1210" s="4">
        <v>0.99938766338308938</v>
      </c>
      <c r="C1210" s="4">
        <v>3.2330705288983994</v>
      </c>
      <c r="D1210" s="25">
        <v>7.4262695117776376E-2</v>
      </c>
      <c r="E1210" s="31">
        <v>16491.599879023132</v>
      </c>
      <c r="F1210" s="18">
        <v>0</v>
      </c>
    </row>
    <row r="1211" spans="1:6" x14ac:dyDescent="0.35">
      <c r="A1211" s="4">
        <v>1200</v>
      </c>
      <c r="B1211" s="4">
        <v>0.67879613466411082</v>
      </c>
      <c r="C1211" s="4">
        <v>0.46433502942046928</v>
      </c>
      <c r="D1211" s="25">
        <v>1.2246581787208785E-2</v>
      </c>
      <c r="E1211" s="31">
        <v>2719.6121336570568</v>
      </c>
      <c r="F1211" s="18">
        <v>0</v>
      </c>
    </row>
    <row r="1212" spans="1:6" x14ac:dyDescent="0.35">
      <c r="A1212" s="4">
        <v>1201</v>
      </c>
      <c r="B1212" s="4">
        <v>0.28876425532495131</v>
      </c>
      <c r="C1212" s="4">
        <v>-0.55699841714999976</v>
      </c>
      <c r="D1212" s="25">
        <v>-1.0629973514934221E-2</v>
      </c>
      <c r="E1212" s="31">
        <v>-2360.6101240317794</v>
      </c>
      <c r="F1212" s="18">
        <v>2360.6101240317794</v>
      </c>
    </row>
    <row r="1213" spans="1:6" x14ac:dyDescent="0.35">
      <c r="A1213" s="4">
        <v>1202</v>
      </c>
      <c r="B1213" s="4">
        <v>0.69141989502070444</v>
      </c>
      <c r="C1213" s="4">
        <v>0.49987909923637364</v>
      </c>
      <c r="D1213" s="25">
        <v>1.3042723225185932E-2</v>
      </c>
      <c r="E1213" s="31">
        <v>2896.412154467052</v>
      </c>
      <c r="F1213" s="18">
        <v>0</v>
      </c>
    </row>
    <row r="1214" spans="1:6" x14ac:dyDescent="0.35">
      <c r="A1214" s="4">
        <v>1203</v>
      </c>
      <c r="B1214" s="4">
        <v>0.64019124045726683</v>
      </c>
      <c r="C1214" s="4">
        <v>0.35897001739407358</v>
      </c>
      <c r="D1214" s="25">
        <v>9.8865410653205168E-3</v>
      </c>
      <c r="E1214" s="31">
        <v>2195.5152473017201</v>
      </c>
      <c r="F1214" s="18">
        <v>0</v>
      </c>
    </row>
    <row r="1215" spans="1:6" x14ac:dyDescent="0.35">
      <c r="A1215" s="4">
        <v>1204</v>
      </c>
      <c r="B1215" s="4">
        <v>0.27218330585394179</v>
      </c>
      <c r="C1215" s="4">
        <v>-0.60622310553396797</v>
      </c>
      <c r="D1215" s="25">
        <v>-1.1732543209315525E-2</v>
      </c>
      <c r="E1215" s="31">
        <v>-2605.4590109410929</v>
      </c>
      <c r="F1215" s="18">
        <v>2605.4590109410929</v>
      </c>
    </row>
    <row r="1216" spans="1:6" x14ac:dyDescent="0.35">
      <c r="A1216" s="4">
        <v>1205</v>
      </c>
      <c r="B1216" s="4">
        <v>0.53679107926887926</v>
      </c>
      <c r="C1216" s="4">
        <v>9.2352671334202621E-2</v>
      </c>
      <c r="D1216" s="25">
        <v>3.9146555051932106E-3</v>
      </c>
      <c r="E1216" s="31">
        <v>869.33193245242205</v>
      </c>
      <c r="F1216" s="18">
        <v>0</v>
      </c>
    </row>
    <row r="1217" spans="1:6" x14ac:dyDescent="0.35">
      <c r="A1217" s="4">
        <v>1206</v>
      </c>
      <c r="B1217" s="4">
        <v>8.6543518446256407E-2</v>
      </c>
      <c r="C1217" s="4">
        <v>-1.3623513259879467</v>
      </c>
      <c r="D1217" s="25">
        <v>-2.8668842621432093E-2</v>
      </c>
      <c r="E1217" s="31">
        <v>-6366.5219900451611</v>
      </c>
      <c r="F1217" s="18">
        <v>6366.5219900451611</v>
      </c>
    </row>
    <row r="1218" spans="1:6" x14ac:dyDescent="0.35">
      <c r="A1218" s="4">
        <v>1207</v>
      </c>
      <c r="B1218" s="4">
        <v>0.39517193279824758</v>
      </c>
      <c r="C1218" s="4">
        <v>-0.26586411138442634</v>
      </c>
      <c r="D1218" s="25">
        <v>-4.1089395974009801E-3</v>
      </c>
      <c r="E1218" s="31">
        <v>-912.47681840718474</v>
      </c>
      <c r="F1218" s="18">
        <v>912.47681840718474</v>
      </c>
    </row>
    <row r="1219" spans="1:6" x14ac:dyDescent="0.35">
      <c r="A1219" s="4">
        <v>1208</v>
      </c>
      <c r="B1219" s="4">
        <v>0.14535729093270588</v>
      </c>
      <c r="C1219" s="4">
        <v>-1.0565553180022618</v>
      </c>
      <c r="D1219" s="25">
        <v>-2.1819405435810253E-2</v>
      </c>
      <c r="E1219" s="31">
        <v>-4845.4598028644705</v>
      </c>
      <c r="F1219" s="18">
        <v>4845.4598028644705</v>
      </c>
    </row>
    <row r="1220" spans="1:6" x14ac:dyDescent="0.35">
      <c r="A1220" s="4">
        <v>1209</v>
      </c>
      <c r="B1220" s="4">
        <v>0.2428921967513773</v>
      </c>
      <c r="C1220" s="4">
        <v>-0.69702940231513777</v>
      </c>
      <c r="D1220" s="25">
        <v>-1.3766487438864371E-2</v>
      </c>
      <c r="E1220" s="31">
        <v>-3057.1392840145422</v>
      </c>
      <c r="F1220" s="18">
        <v>3057.1392840145422</v>
      </c>
    </row>
    <row r="1221" spans="1:6" x14ac:dyDescent="0.35">
      <c r="A1221" s="4">
        <v>1210</v>
      </c>
      <c r="B1221" s="4">
        <v>0.70219683084236684</v>
      </c>
      <c r="C1221" s="4">
        <v>0.53072935871359439</v>
      </c>
      <c r="D1221" s="25">
        <v>1.3733729349959315E-2</v>
      </c>
      <c r="E1221" s="31">
        <v>3049.8646585223369</v>
      </c>
      <c r="F1221" s="18">
        <v>0</v>
      </c>
    </row>
    <row r="1222" spans="1:6" x14ac:dyDescent="0.35">
      <c r="A1222" s="4">
        <v>1211</v>
      </c>
      <c r="B1222" s="4">
        <v>0.62238022639330404</v>
      </c>
      <c r="C1222" s="4">
        <v>0.31173813022761993</v>
      </c>
      <c r="D1222" s="25">
        <v>8.8286075545594908E-3</v>
      </c>
      <c r="E1222" s="31">
        <v>1960.5787676814871</v>
      </c>
      <c r="F1222" s="18">
        <v>0</v>
      </c>
    </row>
    <row r="1223" spans="1:6" x14ac:dyDescent="0.35">
      <c r="A1223" s="4">
        <v>1212</v>
      </c>
      <c r="B1223" s="4">
        <v>0.81673684201303176</v>
      </c>
      <c r="C1223" s="4">
        <v>0.90299920668675615</v>
      </c>
      <c r="D1223" s="25">
        <v>2.2072095035598115E-2</v>
      </c>
      <c r="E1223" s="31">
        <v>4901.5748653017126</v>
      </c>
      <c r="F1223" s="18">
        <v>0</v>
      </c>
    </row>
    <row r="1224" spans="1:6" x14ac:dyDescent="0.35">
      <c r="A1224" s="4">
        <v>1213</v>
      </c>
      <c r="B1224" s="4">
        <v>0.50809675575275237</v>
      </c>
      <c r="C1224" s="4">
        <v>2.0296950426094792E-2</v>
      </c>
      <c r="D1224" s="25">
        <v>2.3007000534010255E-3</v>
      </c>
      <c r="E1224" s="31">
        <v>510.91903764282551</v>
      </c>
      <c r="F1224" s="18">
        <v>0</v>
      </c>
    </row>
    <row r="1225" spans="1:6" x14ac:dyDescent="0.35">
      <c r="A1225" s="4">
        <v>1214</v>
      </c>
      <c r="B1225" s="4">
        <v>0.54455660653177784</v>
      </c>
      <c r="C1225" s="4">
        <v>0.11192006506509034</v>
      </c>
      <c r="D1225" s="25">
        <v>4.3529399521645392E-3</v>
      </c>
      <c r="E1225" s="31">
        <v>966.66225046992565</v>
      </c>
      <c r="F1225" s="18">
        <v>0</v>
      </c>
    </row>
    <row r="1226" spans="1:6" x14ac:dyDescent="0.35">
      <c r="A1226" s="4">
        <v>1215</v>
      </c>
      <c r="B1226" s="4">
        <v>0.94752948761741185</v>
      </c>
      <c r="C1226" s="4">
        <v>1.6213573373995347</v>
      </c>
      <c r="D1226" s="25">
        <v>3.8162393027088674E-2</v>
      </c>
      <c r="E1226" s="31">
        <v>8474.7653614057726</v>
      </c>
      <c r="F1226" s="18">
        <v>0</v>
      </c>
    </row>
    <row r="1227" spans="1:6" x14ac:dyDescent="0.35">
      <c r="A1227" s="4">
        <v>1216</v>
      </c>
      <c r="B1227" s="4">
        <v>0.43239786325773066</v>
      </c>
      <c r="C1227" s="4">
        <v>-0.17027264081595739</v>
      </c>
      <c r="D1227" s="25">
        <v>-1.9678136309344814E-3</v>
      </c>
      <c r="E1227" s="31">
        <v>-436.99457697288693</v>
      </c>
      <c r="F1227" s="18">
        <v>436.99457697288693</v>
      </c>
    </row>
    <row r="1228" spans="1:6" x14ac:dyDescent="0.35">
      <c r="A1228" s="4">
        <v>1217</v>
      </c>
      <c r="B1228" s="4">
        <v>0.465514335380804</v>
      </c>
      <c r="C1228" s="4">
        <v>-8.6550679505145042E-2</v>
      </c>
      <c r="D1228" s="25">
        <v>-9.2549402232334609E-5</v>
      </c>
      <c r="E1228" s="31">
        <v>-20.552549409065048</v>
      </c>
      <c r="F1228" s="18">
        <v>20.552549409065048</v>
      </c>
    </row>
    <row r="1229" spans="1:6" x14ac:dyDescent="0.35">
      <c r="A1229" s="4">
        <v>1218</v>
      </c>
      <c r="B1229" s="4">
        <v>0.7809191880849673</v>
      </c>
      <c r="C1229" s="4">
        <v>0.77530132970814558</v>
      </c>
      <c r="D1229" s="25">
        <v>1.9211826869039172E-2</v>
      </c>
      <c r="E1229" s="31">
        <v>4266.3919100536223</v>
      </c>
      <c r="F1229" s="18">
        <v>0</v>
      </c>
    </row>
    <row r="1230" spans="1:6" x14ac:dyDescent="0.35">
      <c r="A1230" s="4">
        <v>1219</v>
      </c>
      <c r="B1230" s="4">
        <v>0.85956461164342979</v>
      </c>
      <c r="C1230" s="4">
        <v>1.0783652763505924</v>
      </c>
      <c r="D1230" s="25">
        <v>2.600006939525051E-2</v>
      </c>
      <c r="E1230" s="31">
        <v>5773.8645306810031</v>
      </c>
      <c r="F1230" s="18">
        <v>0</v>
      </c>
    </row>
    <row r="1231" spans="1:6" x14ac:dyDescent="0.35">
      <c r="A1231" s="4">
        <v>1220</v>
      </c>
      <c r="B1231" s="4">
        <v>0.69210177405398821</v>
      </c>
      <c r="C1231" s="4">
        <v>0.50181671834706965</v>
      </c>
      <c r="D1231" s="25">
        <v>1.3086123400602853E-2</v>
      </c>
      <c r="E1231" s="31">
        <v>2906.0500800300842</v>
      </c>
      <c r="F1231" s="18">
        <v>0</v>
      </c>
    </row>
    <row r="1232" spans="1:6" x14ac:dyDescent="0.35">
      <c r="A1232" s="4">
        <v>1221</v>
      </c>
      <c r="B1232" s="4">
        <v>0.61653475840177185</v>
      </c>
      <c r="C1232" s="4">
        <v>0.29639232857299463</v>
      </c>
      <c r="D1232" s="25">
        <v>8.484881339201937E-3</v>
      </c>
      <c r="E1232" s="31">
        <v>1884.247102063674</v>
      </c>
      <c r="F1232" s="18">
        <v>0</v>
      </c>
    </row>
    <row r="1233" spans="1:6" x14ac:dyDescent="0.35">
      <c r="A1233" s="4">
        <v>1222</v>
      </c>
      <c r="B1233" s="4">
        <v>0.95417880121006193</v>
      </c>
      <c r="C1233" s="4">
        <v>1.6867969737333404</v>
      </c>
      <c r="D1233" s="25">
        <v>3.9628156695721402E-2</v>
      </c>
      <c r="E1233" s="31">
        <v>8800.2691409543513</v>
      </c>
      <c r="F1233" s="18">
        <v>0</v>
      </c>
    </row>
    <row r="1234" spans="1:6" x14ac:dyDescent="0.35">
      <c r="A1234" s="4">
        <v>1223</v>
      </c>
      <c r="B1234" s="4">
        <v>0.50275637624312375</v>
      </c>
      <c r="C1234" s="4">
        <v>6.9092655985054149E-3</v>
      </c>
      <c r="D1234" s="25">
        <v>2.0008331359369865E-3</v>
      </c>
      <c r="E1234" s="31">
        <v>444.32725543063884</v>
      </c>
      <c r="F1234" s="18">
        <v>0</v>
      </c>
    </row>
    <row r="1235" spans="1:6" x14ac:dyDescent="0.35">
      <c r="A1235" s="4">
        <v>1224</v>
      </c>
      <c r="B1235" s="4">
        <v>0.16339510782966593</v>
      </c>
      <c r="C1235" s="4">
        <v>-0.98059963246107984</v>
      </c>
      <c r="D1235" s="25">
        <v>-2.0118095793371999E-2</v>
      </c>
      <c r="E1235" s="31">
        <v>-4467.6480651014081</v>
      </c>
      <c r="F1235" s="18">
        <v>4467.6480651014081</v>
      </c>
    </row>
    <row r="1236" spans="1:6" x14ac:dyDescent="0.35">
      <c r="A1236" s="4">
        <v>1225</v>
      </c>
      <c r="B1236" s="4">
        <v>0.52423099245932592</v>
      </c>
      <c r="C1236" s="4">
        <v>6.0775484091205395E-2</v>
      </c>
      <c r="D1236" s="25">
        <v>3.2073671336273735E-3</v>
      </c>
      <c r="E1236" s="31">
        <v>712.26361161582054</v>
      </c>
      <c r="F1236" s="18">
        <v>0</v>
      </c>
    </row>
    <row r="1237" spans="1:6" x14ac:dyDescent="0.35">
      <c r="A1237" s="4">
        <v>1226</v>
      </c>
      <c r="B1237" s="4">
        <v>0.31598967129219024</v>
      </c>
      <c r="C1237" s="4">
        <v>-0.47894277055980677</v>
      </c>
      <c r="D1237" s="25">
        <v>-8.8816274465066316E-3</v>
      </c>
      <c r="E1237" s="31">
        <v>-1972.3529544684677</v>
      </c>
      <c r="F1237" s="18">
        <v>1972.3529544684677</v>
      </c>
    </row>
    <row r="1238" spans="1:6" x14ac:dyDescent="0.35">
      <c r="A1238" s="4">
        <v>1227</v>
      </c>
      <c r="B1238" s="4">
        <v>0.19465246699272176</v>
      </c>
      <c r="C1238" s="4">
        <v>-0.8608785548386626</v>
      </c>
      <c r="D1238" s="25">
        <v>-1.7436497670586529E-2</v>
      </c>
      <c r="E1238" s="31">
        <v>-3872.1425665845418</v>
      </c>
      <c r="F1238" s="18">
        <v>3872.1425665845418</v>
      </c>
    </row>
    <row r="1239" spans="1:6" x14ac:dyDescent="0.35">
      <c r="A1239" s="4">
        <v>1228</v>
      </c>
      <c r="B1239" s="4">
        <v>0.44296208097369016</v>
      </c>
      <c r="C1239" s="4">
        <v>-0.1434634668873109</v>
      </c>
      <c r="D1239" s="25">
        <v>-1.3673226237684531E-3</v>
      </c>
      <c r="E1239" s="31">
        <v>-303.642866461599</v>
      </c>
      <c r="F1239" s="18">
        <v>303.642866461599</v>
      </c>
    </row>
    <row r="1240" spans="1:6" x14ac:dyDescent="0.35">
      <c r="A1240" s="4">
        <v>1229</v>
      </c>
      <c r="B1240" s="4">
        <v>0.28192828152242888</v>
      </c>
      <c r="C1240" s="4">
        <v>-0.5771227114384202</v>
      </c>
      <c r="D1240" s="25">
        <v>-1.108073181796595E-2</v>
      </c>
      <c r="E1240" s="31">
        <v>-2460.7105252353344</v>
      </c>
      <c r="F1240" s="18">
        <v>2460.7105252353344</v>
      </c>
    </row>
    <row r="1241" spans="1:6" x14ac:dyDescent="0.35">
      <c r="A1241" s="4">
        <v>1230</v>
      </c>
      <c r="B1241" s="4">
        <v>0.70778225762291713</v>
      </c>
      <c r="C1241" s="4">
        <v>0.54691739458071953</v>
      </c>
      <c r="D1241" s="25">
        <v>1.4096320528179201E-2</v>
      </c>
      <c r="E1241" s="31">
        <v>3130.3856875717465</v>
      </c>
      <c r="F1241" s="18">
        <v>0</v>
      </c>
    </row>
    <row r="1242" spans="1:6" x14ac:dyDescent="0.35">
      <c r="A1242" s="4">
        <v>1231</v>
      </c>
      <c r="B1242" s="4">
        <v>0.35614211959110331</v>
      </c>
      <c r="C1242" s="4">
        <v>-0.3687900265287638</v>
      </c>
      <c r="D1242" s="25">
        <v>-6.4143476869231468E-3</v>
      </c>
      <c r="E1242" s="31">
        <v>-1424.4413749044325</v>
      </c>
      <c r="F1242" s="18">
        <v>1424.4413749044325</v>
      </c>
    </row>
    <row r="1243" spans="1:6" x14ac:dyDescent="0.35">
      <c r="A1243" s="4">
        <v>1232</v>
      </c>
      <c r="B1243" s="4">
        <v>0.73065593519552918</v>
      </c>
      <c r="C1243" s="4">
        <v>0.61479800100643112</v>
      </c>
      <c r="D1243" s="25">
        <v>1.561675878666881E-2</v>
      </c>
      <c r="E1243" s="31">
        <v>3468.0311145253836</v>
      </c>
      <c r="F1243" s="18">
        <v>0</v>
      </c>
    </row>
    <row r="1244" spans="1:6" x14ac:dyDescent="0.35">
      <c r="A1244" s="4">
        <v>1233</v>
      </c>
      <c r="B1244" s="4">
        <v>0.27678868192881856</v>
      </c>
      <c r="C1244" s="4">
        <v>-0.59240806974436933</v>
      </c>
      <c r="D1244" s="25">
        <v>-1.1423104180070894E-2</v>
      </c>
      <c r="E1244" s="31">
        <v>-2536.7415391450249</v>
      </c>
      <c r="F1244" s="18">
        <v>2536.7415391450249</v>
      </c>
    </row>
    <row r="1245" spans="1:6" x14ac:dyDescent="0.35">
      <c r="A1245" s="4">
        <v>1234</v>
      </c>
      <c r="B1245" s="4">
        <v>0.8287089400366795</v>
      </c>
      <c r="C1245" s="4">
        <v>0.94907568516104812</v>
      </c>
      <c r="D1245" s="25">
        <v>2.3104148878037724E-2</v>
      </c>
      <c r="E1245" s="31">
        <v>5130.7642179925806</v>
      </c>
      <c r="F1245" s="18">
        <v>0</v>
      </c>
    </row>
    <row r="1246" spans="1:6" x14ac:dyDescent="0.35">
      <c r="A1246" s="4">
        <v>1235</v>
      </c>
      <c r="B1246" s="4">
        <v>0.75402843611728199</v>
      </c>
      <c r="C1246" s="4">
        <v>0.68722154769136534</v>
      </c>
      <c r="D1246" s="25">
        <v>1.7238953062670051E-2</v>
      </c>
      <c r="E1246" s="31">
        <v>3828.2736142545682</v>
      </c>
      <c r="F1246" s="18">
        <v>0</v>
      </c>
    </row>
    <row r="1247" spans="1:6" x14ac:dyDescent="0.35">
      <c r="A1247" s="4">
        <v>1236</v>
      </c>
      <c r="B1247" s="4">
        <v>0.70998499018580208</v>
      </c>
      <c r="C1247" s="4">
        <v>0.55334087072763705</v>
      </c>
      <c r="D1247" s="25">
        <v>1.4240198130347608E-2</v>
      </c>
      <c r="E1247" s="31">
        <v>3162.3367478281993</v>
      </c>
      <c r="F1247" s="18">
        <v>0</v>
      </c>
    </row>
    <row r="1248" spans="1:6" x14ac:dyDescent="0.35">
      <c r="A1248" s="4">
        <v>1237</v>
      </c>
      <c r="B1248" s="4">
        <v>0.86862430914860367</v>
      </c>
      <c r="C1248" s="4">
        <v>1.1199117240617145</v>
      </c>
      <c r="D1248" s="25">
        <v>2.6930656376282565E-2</v>
      </c>
      <c r="E1248" s="31">
        <v>5980.5210238162108</v>
      </c>
      <c r="F1248" s="18">
        <v>0</v>
      </c>
    </row>
    <row r="1249" spans="1:6" x14ac:dyDescent="0.35">
      <c r="A1249" s="4">
        <v>1238</v>
      </c>
      <c r="B1249" s="4">
        <v>0.20812494295481898</v>
      </c>
      <c r="C1249" s="4">
        <v>-0.81294448842094613</v>
      </c>
      <c r="D1249" s="25">
        <v>-1.636283624792027E-2</v>
      </c>
      <c r="E1249" s="31">
        <v>-3633.7133719522517</v>
      </c>
      <c r="F1249" s="18">
        <v>3633.7133719522517</v>
      </c>
    </row>
    <row r="1250" spans="1:6" x14ac:dyDescent="0.35">
      <c r="A1250" s="4">
        <v>1239</v>
      </c>
      <c r="B1250" s="4">
        <v>0.87492659708377829</v>
      </c>
      <c r="C1250" s="4">
        <v>1.1499928751109776</v>
      </c>
      <c r="D1250" s="25">
        <v>2.7604435461694221E-2</v>
      </c>
      <c r="E1250" s="31">
        <v>6130.1478999461524</v>
      </c>
      <c r="F1250" s="18">
        <v>0</v>
      </c>
    </row>
    <row r="1251" spans="1:6" x14ac:dyDescent="0.35">
      <c r="A1251" s="4">
        <v>1240</v>
      </c>
      <c r="B1251" s="4">
        <v>0.90027071322357433</v>
      </c>
      <c r="C1251" s="4">
        <v>1.2830956330037731</v>
      </c>
      <c r="D1251" s="25">
        <v>3.0585766007586803E-2</v>
      </c>
      <c r="E1251" s="31">
        <v>6792.2153133627298</v>
      </c>
      <c r="F1251" s="18">
        <v>0</v>
      </c>
    </row>
    <row r="1252" spans="1:6" x14ac:dyDescent="0.35">
      <c r="A1252" s="4">
        <v>1241</v>
      </c>
      <c r="B1252" s="4">
        <v>0.11588295524002779</v>
      </c>
      <c r="C1252" s="4">
        <v>-1.1958223030511819</v>
      </c>
      <c r="D1252" s="25">
        <v>-2.4938806739990025E-2</v>
      </c>
      <c r="E1252" s="31">
        <v>-5538.1887442131338</v>
      </c>
      <c r="F1252" s="18">
        <v>5538.1887442131338</v>
      </c>
    </row>
    <row r="1253" spans="1:6" x14ac:dyDescent="0.35">
      <c r="A1253" s="4">
        <v>1242</v>
      </c>
      <c r="B1253" s="4">
        <v>0.71013522514637994</v>
      </c>
      <c r="C1253" s="4">
        <v>0.55377980669204629</v>
      </c>
      <c r="D1253" s="25">
        <v>1.4250029731278358E-2</v>
      </c>
      <c r="E1253" s="31">
        <v>3164.520062458284</v>
      </c>
      <c r="F1253" s="18">
        <v>0</v>
      </c>
    </row>
    <row r="1254" spans="1:6" x14ac:dyDescent="0.35">
      <c r="A1254" s="4">
        <v>1243</v>
      </c>
      <c r="B1254" s="4">
        <v>0.66110822616989995</v>
      </c>
      <c r="C1254" s="4">
        <v>0.41548957167955514</v>
      </c>
      <c r="D1254" s="25">
        <v>1.1152506371368174E-2</v>
      </c>
      <c r="E1254" s="31">
        <v>2476.649580696866</v>
      </c>
      <c r="F1254" s="18">
        <v>0</v>
      </c>
    </row>
    <row r="1255" spans="1:6" x14ac:dyDescent="0.35">
      <c r="A1255" s="4">
        <v>1244</v>
      </c>
      <c r="B1255" s="4">
        <v>0.85782906173926643</v>
      </c>
      <c r="C1255" s="4">
        <v>1.0706165551648621</v>
      </c>
      <c r="D1255" s="25">
        <v>2.5826508009082771E-2</v>
      </c>
      <c r="E1255" s="31">
        <v>5735.3215592659808</v>
      </c>
      <c r="F1255" s="18">
        <v>0</v>
      </c>
    </row>
    <row r="1256" spans="1:6" x14ac:dyDescent="0.35">
      <c r="A1256" s="4">
        <v>1245</v>
      </c>
      <c r="B1256" s="4">
        <v>0.26510271336144609</v>
      </c>
      <c r="C1256" s="4">
        <v>-0.62769245840458354</v>
      </c>
      <c r="D1256" s="25">
        <v>-1.2213429094229088E-2</v>
      </c>
      <c r="E1256" s="31">
        <v>-2712.2498779960388</v>
      </c>
      <c r="F1256" s="18">
        <v>2712.2498779960388</v>
      </c>
    </row>
    <row r="1257" spans="1:6" x14ac:dyDescent="0.35">
      <c r="A1257" s="4">
        <v>1246</v>
      </c>
      <c r="B1257" s="4">
        <v>0.70054199358386726</v>
      </c>
      <c r="C1257" s="4">
        <v>0.52595998055109305</v>
      </c>
      <c r="D1257" s="25">
        <v>1.3626901414716751E-2</v>
      </c>
      <c r="E1257" s="31">
        <v>3026.1412592957331</v>
      </c>
      <c r="F1257" s="18">
        <v>0</v>
      </c>
    </row>
    <row r="1258" spans="1:6" x14ac:dyDescent="0.35">
      <c r="A1258" s="4">
        <v>1247</v>
      </c>
      <c r="B1258" s="4">
        <v>0.1558171898376064</v>
      </c>
      <c r="C1258" s="4">
        <v>-1.0117985578381716</v>
      </c>
      <c r="D1258" s="25">
        <v>-2.0816911585758987E-2</v>
      </c>
      <c r="E1258" s="31">
        <v>-4622.8348707904743</v>
      </c>
      <c r="F1258" s="18">
        <v>4622.8348707904743</v>
      </c>
    </row>
    <row r="1259" spans="1:6" x14ac:dyDescent="0.35">
      <c r="A1259" s="4">
        <v>1248</v>
      </c>
      <c r="B1259" s="4">
        <v>0.45577676984983251</v>
      </c>
      <c r="C1259" s="4">
        <v>-0.11107920372331657</v>
      </c>
      <c r="D1259" s="25">
        <v>-6.419567898403335E-4</v>
      </c>
      <c r="E1259" s="31">
        <v>-142.56006331144746</v>
      </c>
      <c r="F1259" s="18">
        <v>142.56006331144746</v>
      </c>
    </row>
    <row r="1260" spans="1:6" x14ac:dyDescent="0.35">
      <c r="A1260" s="4">
        <v>1249</v>
      </c>
      <c r="B1260" s="4">
        <v>0.94071262703549263</v>
      </c>
      <c r="C1260" s="4">
        <v>1.5607839063297146</v>
      </c>
      <c r="D1260" s="25">
        <v>3.6805626096207918E-2</v>
      </c>
      <c r="E1260" s="31">
        <v>8173.4666094861195</v>
      </c>
      <c r="F1260" s="18">
        <v>0</v>
      </c>
    </row>
    <row r="1261" spans="1:6" x14ac:dyDescent="0.35">
      <c r="A1261" s="4">
        <v>1250</v>
      </c>
      <c r="B1261" s="4">
        <v>0.61611119413431292</v>
      </c>
      <c r="C1261" s="4">
        <v>0.29528311803417562</v>
      </c>
      <c r="D1261" s="25">
        <v>8.4600364500834815E-3</v>
      </c>
      <c r="E1261" s="31">
        <v>1878.7297697108629</v>
      </c>
      <c r="F1261" s="18">
        <v>0</v>
      </c>
    </row>
    <row r="1262" spans="1:6" x14ac:dyDescent="0.35">
      <c r="A1262" s="4">
        <v>1251</v>
      </c>
      <c r="B1262" s="4">
        <v>0.9555764123521806</v>
      </c>
      <c r="C1262" s="4">
        <v>1.7015104602706703</v>
      </c>
      <c r="D1262" s="25">
        <v>3.9957719865897419E-2</v>
      </c>
      <c r="E1262" s="31">
        <v>8873.4556032660894</v>
      </c>
      <c r="F1262" s="18">
        <v>0</v>
      </c>
    </row>
    <row r="1263" spans="1:6" x14ac:dyDescent="0.35">
      <c r="A1263" s="4">
        <v>1252</v>
      </c>
      <c r="B1263" s="4">
        <v>0.67758729702914489</v>
      </c>
      <c r="C1263" s="4">
        <v>0.46096264463862224</v>
      </c>
      <c r="D1263" s="25">
        <v>1.2171044706521684E-2</v>
      </c>
      <c r="E1263" s="31">
        <v>2702.8375295473415</v>
      </c>
      <c r="F1263" s="18">
        <v>0</v>
      </c>
    </row>
    <row r="1264" spans="1:6" x14ac:dyDescent="0.35">
      <c r="A1264" s="4">
        <v>1253</v>
      </c>
      <c r="B1264" s="4">
        <v>0.17723059561336696</v>
      </c>
      <c r="C1264" s="4">
        <v>-0.92597073087708115</v>
      </c>
      <c r="D1264" s="25">
        <v>-1.8894478675595131E-2</v>
      </c>
      <c r="E1264" s="31">
        <v>-4195.9180413055274</v>
      </c>
      <c r="F1264" s="18">
        <v>4195.9180413055274</v>
      </c>
    </row>
    <row r="1265" spans="1:6" x14ac:dyDescent="0.35">
      <c r="A1265" s="4">
        <v>1254</v>
      </c>
      <c r="B1265" s="4">
        <v>0.92480852651885048</v>
      </c>
      <c r="C1265" s="4">
        <v>1.4381801460487176</v>
      </c>
      <c r="D1265" s="25">
        <v>3.405945959031606E-2</v>
      </c>
      <c r="E1265" s="31">
        <v>7563.6223378162285</v>
      </c>
      <c r="F1265" s="18">
        <v>0</v>
      </c>
    </row>
    <row r="1266" spans="1:6" x14ac:dyDescent="0.35">
      <c r="A1266" s="4">
        <v>1255</v>
      </c>
      <c r="B1266" s="4">
        <v>0.83907444476546156</v>
      </c>
      <c r="C1266" s="4">
        <v>0.99066106186909408</v>
      </c>
      <c r="D1266" s="25">
        <v>2.4035607818520412E-2</v>
      </c>
      <c r="E1266" s="31">
        <v>5337.6143481395848</v>
      </c>
      <c r="F1266" s="18">
        <v>0</v>
      </c>
    </row>
    <row r="1267" spans="1:6" x14ac:dyDescent="0.35">
      <c r="A1267" s="4">
        <v>1256</v>
      </c>
      <c r="B1267" s="4">
        <v>0.53535723337755703</v>
      </c>
      <c r="C1267" s="4">
        <v>8.8743786440173958E-2</v>
      </c>
      <c r="D1267" s="25">
        <v>3.8338211262403431E-3</v>
      </c>
      <c r="E1267" s="31">
        <v>851.38095138385438</v>
      </c>
      <c r="F1267" s="18">
        <v>0</v>
      </c>
    </row>
    <row r="1268" spans="1:6" x14ac:dyDescent="0.35">
      <c r="A1268" s="4">
        <v>1257</v>
      </c>
      <c r="B1268" s="4">
        <v>0.49158342420879941</v>
      </c>
      <c r="C1268" s="4">
        <v>-2.1098792135582242E-2</v>
      </c>
      <c r="D1268" s="25">
        <v>1.373488673840922E-3</v>
      </c>
      <c r="E1268" s="31">
        <v>305.01216810716824</v>
      </c>
      <c r="F1268" s="18">
        <v>0</v>
      </c>
    </row>
    <row r="1269" spans="1:6" x14ac:dyDescent="0.35">
      <c r="A1269" s="4">
        <v>1258</v>
      </c>
      <c r="B1269" s="4">
        <v>0.1080372286942527</v>
      </c>
      <c r="C1269" s="4">
        <v>-1.2370340079661388</v>
      </c>
      <c r="D1269" s="25">
        <v>-2.5861895913020023E-2</v>
      </c>
      <c r="E1269" s="31">
        <v>-5743.1801907277795</v>
      </c>
      <c r="F1269" s="18">
        <v>5743.1801907277795</v>
      </c>
    </row>
    <row r="1270" spans="1:6" x14ac:dyDescent="0.35">
      <c r="A1270" s="4">
        <v>1259</v>
      </c>
      <c r="B1270" s="4">
        <v>0.92520353296494617</v>
      </c>
      <c r="C1270" s="4">
        <v>1.4409707938538163</v>
      </c>
      <c r="D1270" s="25">
        <v>3.4121966511103302E-2</v>
      </c>
      <c r="E1270" s="31">
        <v>7577.5033197232024</v>
      </c>
      <c r="F1270" s="18">
        <v>0</v>
      </c>
    </row>
    <row r="1271" spans="1:6" x14ac:dyDescent="0.35">
      <c r="A1271" s="4">
        <v>1260</v>
      </c>
      <c r="B1271" s="4">
        <v>0.9593105657361114</v>
      </c>
      <c r="C1271" s="4">
        <v>1.7427409879021893</v>
      </c>
      <c r="D1271" s="25">
        <v>4.0881230643563804E-2</v>
      </c>
      <c r="E1271" s="31">
        <v>9078.5406759945345</v>
      </c>
      <c r="F1271" s="18">
        <v>0</v>
      </c>
    </row>
    <row r="1272" spans="1:6" x14ac:dyDescent="0.35">
      <c r="A1272" s="4">
        <v>1261</v>
      </c>
      <c r="B1272" s="4">
        <v>0.70291014742224123</v>
      </c>
      <c r="C1272" s="4">
        <v>0.53278891920187432</v>
      </c>
      <c r="D1272" s="25">
        <v>1.3779860855361838E-2</v>
      </c>
      <c r="E1272" s="31">
        <v>3060.1091335943615</v>
      </c>
      <c r="F1272" s="18">
        <v>0</v>
      </c>
    </row>
    <row r="1273" spans="1:6" x14ac:dyDescent="0.35">
      <c r="A1273" s="4">
        <v>1262</v>
      </c>
      <c r="B1273" s="4">
        <v>0.37952890428084241</v>
      </c>
      <c r="C1273" s="4">
        <v>-0.30671828792482819</v>
      </c>
      <c r="D1273" s="25">
        <v>-5.0240205947856397E-3</v>
      </c>
      <c r="E1273" s="31">
        <v>-1115.6898803871131</v>
      </c>
      <c r="F1273" s="18">
        <v>1115.6898803871131</v>
      </c>
    </row>
    <row r="1274" spans="1:6" x14ac:dyDescent="0.35">
      <c r="A1274" s="4">
        <v>1263</v>
      </c>
      <c r="B1274" s="4">
        <v>0.11039520901794608</v>
      </c>
      <c r="C1274" s="4">
        <v>-1.2244290449254429</v>
      </c>
      <c r="D1274" s="25">
        <v>-2.5579560956644879E-2</v>
      </c>
      <c r="E1274" s="31">
        <v>-5680.4817507503994</v>
      </c>
      <c r="F1274" s="18">
        <v>5680.4817507503994</v>
      </c>
    </row>
    <row r="1275" spans="1:6" x14ac:dyDescent="0.35">
      <c r="A1275" s="4">
        <v>1264</v>
      </c>
      <c r="B1275" s="4">
        <v>0.65507985220808884</v>
      </c>
      <c r="C1275" s="4">
        <v>0.39907180639989542</v>
      </c>
      <c r="D1275" s="25">
        <v>1.0784769549844406E-2</v>
      </c>
      <c r="E1275" s="31">
        <v>2394.9858528758427</v>
      </c>
      <c r="F1275" s="18">
        <v>0</v>
      </c>
    </row>
    <row r="1276" spans="1:6" x14ac:dyDescent="0.35">
      <c r="A1276" s="4">
        <v>1265</v>
      </c>
      <c r="B1276" s="4">
        <v>0.41257941499387429</v>
      </c>
      <c r="C1276" s="4">
        <v>-0.2209147272920732</v>
      </c>
      <c r="D1276" s="25">
        <v>-3.1021312191589238E-3</v>
      </c>
      <c r="E1276" s="31">
        <v>-688.8937542255876</v>
      </c>
      <c r="F1276" s="18">
        <v>688.8937542255876</v>
      </c>
    </row>
    <row r="1277" spans="1:6" x14ac:dyDescent="0.35">
      <c r="A1277" s="4">
        <v>1266</v>
      </c>
      <c r="B1277" s="4">
        <v>1.264277521504531E-2</v>
      </c>
      <c r="C1277" s="4">
        <v>-2.2370120814640333</v>
      </c>
      <c r="D1277" s="25">
        <v>-4.8260118331095538E-2</v>
      </c>
      <c r="E1277" s="31">
        <v>-10717.178529118917</v>
      </c>
      <c r="F1277" s="18">
        <v>10717.178529118917</v>
      </c>
    </row>
    <row r="1278" spans="1:6" x14ac:dyDescent="0.35">
      <c r="A1278" s="4">
        <v>1267</v>
      </c>
      <c r="B1278" s="4">
        <v>0.44970080079143859</v>
      </c>
      <c r="C1278" s="4">
        <v>-0.12641730885754576</v>
      </c>
      <c r="D1278" s="25">
        <v>-9.855106130422528E-4</v>
      </c>
      <c r="E1278" s="31">
        <v>-218.85344561017968</v>
      </c>
      <c r="F1278" s="18">
        <v>218.85344561017968</v>
      </c>
    </row>
    <row r="1279" spans="1:6" x14ac:dyDescent="0.35">
      <c r="A1279" s="4">
        <v>1268</v>
      </c>
      <c r="B1279" s="4">
        <v>0.74724491313438168</v>
      </c>
      <c r="C1279" s="4">
        <v>0.66584500729938711</v>
      </c>
      <c r="D1279" s="25">
        <v>1.676014605787875E-2</v>
      </c>
      <c r="E1279" s="31">
        <v>3721.944406436719</v>
      </c>
      <c r="F1279" s="18">
        <v>0</v>
      </c>
    </row>
    <row r="1280" spans="1:6" x14ac:dyDescent="0.35">
      <c r="A1280" s="4">
        <v>1269</v>
      </c>
      <c r="B1280" s="4">
        <v>0.90630894488020297</v>
      </c>
      <c r="C1280" s="4">
        <v>1.3183631503564657</v>
      </c>
      <c r="D1280" s="25">
        <v>3.1375713026160712E-2</v>
      </c>
      <c r="E1280" s="31">
        <v>6967.6397325180988</v>
      </c>
      <c r="F1280" s="18">
        <v>0</v>
      </c>
    </row>
    <row r="1281" spans="1:6" x14ac:dyDescent="0.35">
      <c r="A1281" s="4">
        <v>1270</v>
      </c>
      <c r="B1281" s="4">
        <v>0.51235314989659053</v>
      </c>
      <c r="C1281" s="4">
        <v>3.0969704723399438E-2</v>
      </c>
      <c r="D1281" s="25">
        <v>2.5397560196266729E-3</v>
      </c>
      <c r="E1281" s="31">
        <v>564.00646380523722</v>
      </c>
      <c r="F1281" s="18">
        <v>0</v>
      </c>
    </row>
    <row r="1282" spans="1:6" x14ac:dyDescent="0.35">
      <c r="A1282" s="4">
        <v>1271</v>
      </c>
      <c r="B1282" s="4">
        <v>0.64360411632003145</v>
      </c>
      <c r="C1282" s="4">
        <v>0.36810925880223461</v>
      </c>
      <c r="D1282" s="25">
        <v>1.0091248315626947E-2</v>
      </c>
      <c r="E1282" s="31">
        <v>2240.9748156493897</v>
      </c>
      <c r="F1282" s="18">
        <v>0</v>
      </c>
    </row>
    <row r="1283" spans="1:6" x14ac:dyDescent="0.35">
      <c r="A1283" s="4">
        <v>1272</v>
      </c>
      <c r="B1283" s="4">
        <v>0.87944094602390055</v>
      </c>
      <c r="C1283" s="4">
        <v>1.1721966627908023</v>
      </c>
      <c r="D1283" s="25">
        <v>2.8101771741515645E-2</v>
      </c>
      <c r="E1283" s="31">
        <v>6240.5919246227295</v>
      </c>
      <c r="F1283" s="18">
        <v>0</v>
      </c>
    </row>
    <row r="1284" spans="1:6" x14ac:dyDescent="0.35">
      <c r="A1284" s="4">
        <v>1273</v>
      </c>
      <c r="B1284" s="4">
        <v>0.81410977618841529</v>
      </c>
      <c r="C1284" s="4">
        <v>0.89314328103674634</v>
      </c>
      <c r="D1284" s="25">
        <v>2.1851334980257361E-2</v>
      </c>
      <c r="E1284" s="31">
        <v>4852.5504325609299</v>
      </c>
      <c r="F1284" s="18">
        <v>0</v>
      </c>
    </row>
    <row r="1285" spans="1:6" x14ac:dyDescent="0.35">
      <c r="A1285" s="4">
        <v>1274</v>
      </c>
      <c r="B1285" s="4">
        <v>0.63965265213175071</v>
      </c>
      <c r="C1285" s="4">
        <v>0.35753050209606801</v>
      </c>
      <c r="D1285" s="25">
        <v>9.8542977745189816E-3</v>
      </c>
      <c r="E1285" s="31">
        <v>2188.3549436009375</v>
      </c>
      <c r="F1285" s="18">
        <v>0</v>
      </c>
    </row>
    <row r="1286" spans="1:6" x14ac:dyDescent="0.35">
      <c r="A1286" s="4">
        <v>1275</v>
      </c>
      <c r="B1286" s="4">
        <v>0.40688394610083489</v>
      </c>
      <c r="C1286" s="4">
        <v>-0.23556801905027525</v>
      </c>
      <c r="D1286" s="25">
        <v>-3.4303461037204436E-3</v>
      </c>
      <c r="E1286" s="31">
        <v>-761.7808012408351</v>
      </c>
      <c r="F1286" s="18">
        <v>761.7808012408351</v>
      </c>
    </row>
    <row r="1287" spans="1:6" x14ac:dyDescent="0.35">
      <c r="A1287" s="4">
        <v>1276</v>
      </c>
      <c r="B1287" s="4">
        <v>0.93016264951027761</v>
      </c>
      <c r="C1287" s="4">
        <v>1.477003492914877</v>
      </c>
      <c r="D1287" s="25">
        <v>3.4929052615571693E-2</v>
      </c>
      <c r="E1287" s="31">
        <v>7756.7338348789353</v>
      </c>
      <c r="F1287" s="18">
        <v>0</v>
      </c>
    </row>
    <row r="1288" spans="1:6" x14ac:dyDescent="0.35">
      <c r="A1288" s="4">
        <v>1277</v>
      </c>
      <c r="B1288" s="4">
        <v>0.76920478384286206</v>
      </c>
      <c r="C1288" s="4">
        <v>0.73623050235048892</v>
      </c>
      <c r="D1288" s="25">
        <v>1.8336690599146884E-2</v>
      </c>
      <c r="E1288" s="31">
        <v>4072.0494184460194</v>
      </c>
      <c r="F1288" s="18">
        <v>0</v>
      </c>
    </row>
    <row r="1289" spans="1:6" x14ac:dyDescent="0.35">
      <c r="A1289" s="4">
        <v>1278</v>
      </c>
      <c r="B1289" s="4">
        <v>0.74771151586881079</v>
      </c>
      <c r="C1289" s="4">
        <v>0.66730557154659076</v>
      </c>
      <c r="D1289" s="25">
        <v>1.6792860818063762E-2</v>
      </c>
      <c r="E1289" s="31">
        <v>3729.2094098715356</v>
      </c>
      <c r="F1289" s="18">
        <v>0</v>
      </c>
    </row>
    <row r="1290" spans="1:6" x14ac:dyDescent="0.35">
      <c r="A1290" s="4">
        <v>1279</v>
      </c>
      <c r="B1290" s="4">
        <v>3.1942394141180386E-2</v>
      </c>
      <c r="C1290" s="4">
        <v>-1.852983049145817</v>
      </c>
      <c r="D1290" s="25">
        <v>-3.9658362043806475E-2</v>
      </c>
      <c r="E1290" s="31">
        <v>-8806.9768764335931</v>
      </c>
      <c r="F1290" s="18">
        <v>8806.9768764335931</v>
      </c>
    </row>
    <row r="1291" spans="1:6" x14ac:dyDescent="0.35">
      <c r="A1291" s="4">
        <v>1280</v>
      </c>
      <c r="B1291" s="4">
        <v>0.30528227198632596</v>
      </c>
      <c r="C1291" s="4">
        <v>-0.50926777287864844</v>
      </c>
      <c r="D1291" s="25">
        <v>-9.5608684866527981E-3</v>
      </c>
      <c r="E1291" s="31">
        <v>-2123.1927730036919</v>
      </c>
      <c r="F1291" s="18">
        <v>2123.1927730036919</v>
      </c>
    </row>
    <row r="1292" spans="1:6" x14ac:dyDescent="0.35">
      <c r="A1292" s="4">
        <v>1281</v>
      </c>
      <c r="B1292" s="4">
        <v>0.53048566636201699</v>
      </c>
      <c r="C1292" s="4">
        <v>7.6490757002844537E-2</v>
      </c>
      <c r="D1292" s="25">
        <v>3.5593690298333426E-3</v>
      </c>
      <c r="E1292" s="31">
        <v>790.43306694840373</v>
      </c>
      <c r="F1292" s="18">
        <v>0</v>
      </c>
    </row>
    <row r="1293" spans="1:6" x14ac:dyDescent="0.35">
      <c r="A1293" s="4">
        <v>1282</v>
      </c>
      <c r="B1293" s="4">
        <v>0.50394175246142336</v>
      </c>
      <c r="C1293" s="4">
        <v>9.8806689400757902E-3</v>
      </c>
      <c r="D1293" s="25">
        <v>2.0673887482070652E-3</v>
      </c>
      <c r="E1293" s="31">
        <v>459.10733478974095</v>
      </c>
      <c r="F1293" s="18">
        <v>0</v>
      </c>
    </row>
    <row r="1294" spans="1:6" x14ac:dyDescent="0.35">
      <c r="A1294" s="4">
        <v>1283</v>
      </c>
      <c r="B1294" s="4">
        <v>0.8669560176065837</v>
      </c>
      <c r="C1294" s="4">
        <v>1.1121167290491738</v>
      </c>
      <c r="D1294" s="25">
        <v>2.6756058515923536E-2</v>
      </c>
      <c r="E1294" s="31">
        <v>5941.747881416677</v>
      </c>
      <c r="F1294" s="18">
        <v>0</v>
      </c>
    </row>
    <row r="1295" spans="1:6" x14ac:dyDescent="0.35">
      <c r="A1295" s="4">
        <v>1284</v>
      </c>
      <c r="B1295" s="4">
        <v>9.550368946244836E-3</v>
      </c>
      <c r="C1295" s="4">
        <v>-2.3435590599916551</v>
      </c>
      <c r="D1295" s="25">
        <v>-5.0646633582062804E-2</v>
      </c>
      <c r="E1295" s="31">
        <v>-11247.154643798298</v>
      </c>
      <c r="F1295" s="18">
        <v>11247.154643798298</v>
      </c>
    </row>
    <row r="1296" spans="1:6" x14ac:dyDescent="0.35">
      <c r="A1296" s="4">
        <v>1285</v>
      </c>
      <c r="B1296" s="4">
        <v>0.30143375530353511</v>
      </c>
      <c r="C1296" s="4">
        <v>-0.52028132430916452</v>
      </c>
      <c r="D1296" s="25">
        <v>-9.8075578702416996E-3</v>
      </c>
      <c r="E1296" s="31">
        <v>-2177.975360709389</v>
      </c>
      <c r="F1296" s="18">
        <v>2177.975360709389</v>
      </c>
    </row>
    <row r="1297" spans="1:6" x14ac:dyDescent="0.35">
      <c r="A1297" s="4">
        <v>1286</v>
      </c>
      <c r="B1297" s="4">
        <v>0.14615922641568513</v>
      </c>
      <c r="C1297" s="4">
        <v>-1.053049179647249</v>
      </c>
      <c r="D1297" s="25">
        <v>-2.1740872447152389E-2</v>
      </c>
      <c r="E1297" s="31">
        <v>-4828.0198941162716</v>
      </c>
      <c r="F1297" s="18">
        <v>4828.0198941162716</v>
      </c>
    </row>
    <row r="1298" spans="1:6" x14ac:dyDescent="0.35">
      <c r="A1298" s="4">
        <v>1287</v>
      </c>
      <c r="B1298" s="4">
        <v>0.8239340258000899</v>
      </c>
      <c r="C1298" s="4">
        <v>0.93046196494021649</v>
      </c>
      <c r="D1298" s="25">
        <v>2.2687225490832179E-2</v>
      </c>
      <c r="E1298" s="31">
        <v>5038.1775744416518</v>
      </c>
      <c r="F1298" s="18">
        <v>0</v>
      </c>
    </row>
    <row r="1299" spans="1:6" x14ac:dyDescent="0.35">
      <c r="A1299" s="4">
        <v>1288</v>
      </c>
      <c r="B1299" s="4">
        <v>0.8324017329125466</v>
      </c>
      <c r="C1299" s="4">
        <v>0.9636996414173491</v>
      </c>
      <c r="D1299" s="25">
        <v>2.3431706685095505E-2</v>
      </c>
      <c r="E1299" s="31">
        <v>5203.5053470706462</v>
      </c>
      <c r="F1299" s="18">
        <v>0</v>
      </c>
    </row>
    <row r="1300" spans="1:6" x14ac:dyDescent="0.35">
      <c r="A1300" s="4">
        <v>1289</v>
      </c>
      <c r="B1300" s="4">
        <v>0.84875929265005046</v>
      </c>
      <c r="C1300" s="4">
        <v>1.0311266867155562</v>
      </c>
      <c r="D1300" s="25">
        <v>2.4941985757815668E-2</v>
      </c>
      <c r="E1300" s="31">
        <v>5538.8947122621739</v>
      </c>
      <c r="F1300" s="18">
        <v>0</v>
      </c>
    </row>
    <row r="1301" spans="1:6" x14ac:dyDescent="0.35">
      <c r="A1301" s="4">
        <v>1290</v>
      </c>
      <c r="B1301" s="4">
        <v>0.27592576560644644</v>
      </c>
      <c r="C1301" s="4">
        <v>-0.59498794183359849</v>
      </c>
      <c r="D1301" s="25">
        <v>-1.1480889995976448E-2</v>
      </c>
      <c r="E1301" s="31">
        <v>-2549.5741000032854</v>
      </c>
      <c r="F1301" s="18">
        <v>2549.5741000032854</v>
      </c>
    </row>
    <row r="1302" spans="1:6" x14ac:dyDescent="0.35">
      <c r="A1302" s="4">
        <v>1291</v>
      </c>
      <c r="B1302" s="4">
        <v>0.81617599964868026</v>
      </c>
      <c r="C1302" s="4">
        <v>0.90088775822399381</v>
      </c>
      <c r="D1302" s="25">
        <v>2.2024801306318804E-2</v>
      </c>
      <c r="E1302" s="31">
        <v>4891.0722938716799</v>
      </c>
      <c r="F1302" s="18">
        <v>0</v>
      </c>
    </row>
    <row r="1303" spans="1:6" x14ac:dyDescent="0.35">
      <c r="A1303" s="4">
        <v>1292</v>
      </c>
      <c r="B1303" s="4">
        <v>0.12993325715255788</v>
      </c>
      <c r="C1303" s="4">
        <v>-1.1267066868462876</v>
      </c>
      <c r="D1303" s="25">
        <v>-2.3390705851233064E-2</v>
      </c>
      <c r="E1303" s="31">
        <v>-5194.4002459738795</v>
      </c>
      <c r="F1303" s="18">
        <v>5194.4002459738795</v>
      </c>
    </row>
    <row r="1304" spans="1:6" x14ac:dyDescent="0.35">
      <c r="A1304" s="4">
        <v>1293</v>
      </c>
      <c r="B1304" s="4">
        <v>0.10923349625173417</v>
      </c>
      <c r="C1304" s="4">
        <v>-1.230614732436847</v>
      </c>
      <c r="D1304" s="25">
        <v>-2.5718112399282522E-2</v>
      </c>
      <c r="E1304" s="31">
        <v>-5711.2500247945563</v>
      </c>
      <c r="F1304" s="18">
        <v>5711.2500247945563</v>
      </c>
    </row>
    <row r="1305" spans="1:6" x14ac:dyDescent="0.35">
      <c r="A1305" s="4">
        <v>1294</v>
      </c>
      <c r="B1305" s="4">
        <v>0.85169601012560647</v>
      </c>
      <c r="C1305" s="4">
        <v>1.0437350695139149</v>
      </c>
      <c r="D1305" s="25">
        <v>2.5224397312363089E-2</v>
      </c>
      <c r="E1305" s="31">
        <v>5601.610162481461</v>
      </c>
      <c r="F1305" s="18">
        <v>0</v>
      </c>
    </row>
    <row r="1306" spans="1:6" x14ac:dyDescent="0.35">
      <c r="A1306" s="4">
        <v>1295</v>
      </c>
      <c r="B1306" s="4">
        <v>0.18297475177243805</v>
      </c>
      <c r="C1306" s="4">
        <v>-0.90408656162884959</v>
      </c>
      <c r="D1306" s="25">
        <v>-1.840430143746619E-2</v>
      </c>
      <c r="E1306" s="31">
        <v>-4087.0638330357265</v>
      </c>
      <c r="F1306" s="18">
        <v>4087.0638330357265</v>
      </c>
    </row>
    <row r="1307" spans="1:6" x14ac:dyDescent="0.35">
      <c r="A1307" s="4">
        <v>1296</v>
      </c>
      <c r="B1307" s="4">
        <v>0.77609245651694803</v>
      </c>
      <c r="C1307" s="4">
        <v>0.75906263921220452</v>
      </c>
      <c r="D1307" s="25">
        <v>1.8848101092298786E-2</v>
      </c>
      <c r="E1307" s="31">
        <v>4185.6189194400149</v>
      </c>
      <c r="F1307" s="18">
        <v>0</v>
      </c>
    </row>
    <row r="1308" spans="1:6" x14ac:dyDescent="0.35">
      <c r="A1308" s="4">
        <v>1297</v>
      </c>
      <c r="B1308" s="4">
        <v>0.6877069805587841</v>
      </c>
      <c r="C1308" s="4">
        <v>0.48936114541051412</v>
      </c>
      <c r="D1308" s="25">
        <v>1.2807134590376586E-2</v>
      </c>
      <c r="E1308" s="31">
        <v>2844.0947224756696</v>
      </c>
      <c r="F1308" s="18">
        <v>0</v>
      </c>
    </row>
    <row r="1309" spans="1:6" x14ac:dyDescent="0.35">
      <c r="A1309" s="4">
        <v>1298</v>
      </c>
      <c r="B1309" s="4">
        <v>0.73730186145821508</v>
      </c>
      <c r="C1309" s="4">
        <v>0.63504927692766144</v>
      </c>
      <c r="D1309" s="25">
        <v>1.6070361314919134E-2</v>
      </c>
      <c r="E1309" s="31">
        <v>3568.7631360087648</v>
      </c>
      <c r="F1309" s="18">
        <v>0</v>
      </c>
    </row>
    <row r="1310" spans="1:6" x14ac:dyDescent="0.35">
      <c r="A1310" s="4">
        <v>1299</v>
      </c>
      <c r="B1310" s="4">
        <v>0.22429299209516274</v>
      </c>
      <c r="C1310" s="4">
        <v>-0.75777451052753997</v>
      </c>
      <c r="D1310" s="25">
        <v>-1.5127099716883802E-2</v>
      </c>
      <c r="E1310" s="31">
        <v>-3359.2919764800686</v>
      </c>
      <c r="F1310" s="18">
        <v>3359.2919764800686</v>
      </c>
    </row>
    <row r="1311" spans="1:6" x14ac:dyDescent="0.35">
      <c r="A1311" s="4">
        <v>1300</v>
      </c>
      <c r="B1311" s="4">
        <v>0.83797823323914844</v>
      </c>
      <c r="C1311" s="4">
        <v>0.98618256459062859</v>
      </c>
      <c r="D1311" s="25">
        <v>2.3935295240874652E-2</v>
      </c>
      <c r="E1311" s="31">
        <v>5315.3378216717038</v>
      </c>
      <c r="F1311" s="18">
        <v>0</v>
      </c>
    </row>
    <row r="1312" spans="1:6" x14ac:dyDescent="0.35">
      <c r="A1312" s="4">
        <v>1301</v>
      </c>
      <c r="B1312" s="4">
        <v>3.0616083840114605E-2</v>
      </c>
      <c r="C1312" s="4">
        <v>-1.8718152502638199</v>
      </c>
      <c r="D1312" s="25">
        <v>-4.0080179122042488E-2</v>
      </c>
      <c r="E1312" s="31">
        <v>-8900.6502674325911</v>
      </c>
      <c r="F1312" s="18">
        <v>8900.6502674325911</v>
      </c>
    </row>
    <row r="1313" spans="1:6" x14ac:dyDescent="0.35">
      <c r="A1313" s="4">
        <v>1302</v>
      </c>
      <c r="B1313" s="4">
        <v>0.47778195343914687</v>
      </c>
      <c r="C1313" s="4">
        <v>-5.5721204647461886E-2</v>
      </c>
      <c r="D1313" s="25">
        <v>5.9799117380191381E-4</v>
      </c>
      <c r="E1313" s="31">
        <v>132.79656971630564</v>
      </c>
      <c r="F1313" s="18">
        <v>0</v>
      </c>
    </row>
    <row r="1314" spans="1:6" x14ac:dyDescent="0.35">
      <c r="A1314" s="4">
        <v>1303</v>
      </c>
      <c r="B1314" s="4">
        <v>0.85153517664653378</v>
      </c>
      <c r="C1314" s="4">
        <v>1.0430402605196203</v>
      </c>
      <c r="D1314" s="25">
        <v>2.5208834484732427E-2</v>
      </c>
      <c r="E1314" s="31">
        <v>5598.1541079191529</v>
      </c>
      <c r="F1314" s="18">
        <v>0</v>
      </c>
    </row>
    <row r="1315" spans="1:6" x14ac:dyDescent="0.35">
      <c r="A1315" s="4">
        <v>1304</v>
      </c>
      <c r="B1315" s="4">
        <v>5.4206498767170874E-2</v>
      </c>
      <c r="C1315" s="4">
        <v>-1.6053672944752615</v>
      </c>
      <c r="D1315" s="25">
        <v>-3.4112087686079366E-2</v>
      </c>
      <c r="E1315" s="31">
        <v>-7575.3095179858528</v>
      </c>
      <c r="F1315" s="18">
        <v>7575.3095179858528</v>
      </c>
    </row>
    <row r="1316" spans="1:6" x14ac:dyDescent="0.35">
      <c r="A1316" s="4">
        <v>1305</v>
      </c>
      <c r="B1316" s="4">
        <v>0.43690093359011517</v>
      </c>
      <c r="C1316" s="4">
        <v>-0.15883119949786112</v>
      </c>
      <c r="D1316" s="25">
        <v>-1.7115400643255045E-3</v>
      </c>
      <c r="E1316" s="31">
        <v>-380.08361900963683</v>
      </c>
      <c r="F1316" s="18">
        <v>380.08361900963683</v>
      </c>
    </row>
    <row r="1317" spans="1:6" x14ac:dyDescent="0.35">
      <c r="A1317" s="4">
        <v>1306</v>
      </c>
      <c r="B1317" s="4">
        <v>0.63644611319625499</v>
      </c>
      <c r="C1317" s="4">
        <v>0.34897540575067848</v>
      </c>
      <c r="D1317" s="25">
        <v>9.6626746221414282E-3</v>
      </c>
      <c r="E1317" s="31">
        <v>2145.8009755345238</v>
      </c>
      <c r="F1317" s="18">
        <v>0</v>
      </c>
    </row>
    <row r="1318" spans="1:6" x14ac:dyDescent="0.35">
      <c r="A1318" s="4">
        <v>1307</v>
      </c>
      <c r="B1318" s="4">
        <v>0.75129161877045558</v>
      </c>
      <c r="C1318" s="4">
        <v>0.67855989312786813</v>
      </c>
      <c r="D1318" s="25">
        <v>1.7044943143289398E-2</v>
      </c>
      <c r="E1318" s="31">
        <v>3785.189614166597</v>
      </c>
      <c r="F1318" s="18">
        <v>0</v>
      </c>
    </row>
    <row r="1319" spans="1:6" x14ac:dyDescent="0.35">
      <c r="A1319" s="4">
        <v>1308</v>
      </c>
      <c r="B1319" s="4">
        <v>0.99544981516435005</v>
      </c>
      <c r="C1319" s="4">
        <v>2.6082603981298131</v>
      </c>
      <c r="D1319" s="25">
        <v>6.0267751979604552E-2</v>
      </c>
      <c r="E1319" s="31">
        <v>13383.727181992999</v>
      </c>
      <c r="F1319" s="18">
        <v>0</v>
      </c>
    </row>
    <row r="1320" spans="1:6" x14ac:dyDescent="0.35">
      <c r="A1320" s="4">
        <v>1309</v>
      </c>
      <c r="B1320" s="4">
        <v>0.39765334267325603</v>
      </c>
      <c r="C1320" s="4">
        <v>-0.25942585193974432</v>
      </c>
      <c r="D1320" s="25">
        <v>-3.9647308683807159E-3</v>
      </c>
      <c r="E1320" s="31">
        <v>-880.45222443987814</v>
      </c>
      <c r="F1320" s="18">
        <v>880.45222443987814</v>
      </c>
    </row>
    <row r="1321" spans="1:6" x14ac:dyDescent="0.35">
      <c r="A1321" s="4">
        <v>1310</v>
      </c>
      <c r="B1321" s="4">
        <v>0.18175755601954136</v>
      </c>
      <c r="C1321" s="4">
        <v>-0.90868748519462894</v>
      </c>
      <c r="D1321" s="25">
        <v>-1.8507356206451688E-2</v>
      </c>
      <c r="E1321" s="31">
        <v>-4109.9493210056771</v>
      </c>
      <c r="F1321" s="18">
        <v>4109.9493210056771</v>
      </c>
    </row>
    <row r="1322" spans="1:6" x14ac:dyDescent="0.35">
      <c r="A1322" s="4">
        <v>1311</v>
      </c>
      <c r="B1322" s="4">
        <v>0.93731939130949071</v>
      </c>
      <c r="C1322" s="4">
        <v>1.5326536406115296</v>
      </c>
      <c r="D1322" s="25">
        <v>3.6175544332483323E-2</v>
      </c>
      <c r="E1322" s="31">
        <v>8033.5436465242237</v>
      </c>
      <c r="F1322" s="18">
        <v>0</v>
      </c>
    </row>
    <row r="1323" spans="1:6" x14ac:dyDescent="0.35">
      <c r="A1323" s="4">
        <v>1312</v>
      </c>
      <c r="B1323" s="4">
        <v>0.98566724142471773</v>
      </c>
      <c r="C1323" s="4">
        <v>2.1880560860699334</v>
      </c>
      <c r="D1323" s="25">
        <v>5.0855715964025446E-2</v>
      </c>
      <c r="E1323" s="31">
        <v>11293.585802533011</v>
      </c>
      <c r="F1323" s="18">
        <v>0</v>
      </c>
    </row>
    <row r="1324" spans="1:6" x14ac:dyDescent="0.35">
      <c r="A1324" s="4">
        <v>1313</v>
      </c>
      <c r="B1324" s="4">
        <v>0.41136191380446163</v>
      </c>
      <c r="C1324" s="4">
        <v>-0.2240430215749778</v>
      </c>
      <c r="D1324" s="25">
        <v>-3.1722009866815204E-3</v>
      </c>
      <c r="E1324" s="31">
        <v>-704.45422597747029</v>
      </c>
      <c r="F1324" s="18">
        <v>704.45422597747029</v>
      </c>
    </row>
    <row r="1325" spans="1:6" x14ac:dyDescent="0.35">
      <c r="A1325" s="4">
        <v>1314</v>
      </c>
      <c r="B1325" s="4">
        <v>0.96582003186963816</v>
      </c>
      <c r="C1325" s="4">
        <v>1.8226267833915379</v>
      </c>
      <c r="D1325" s="25">
        <v>4.2670569692925556E-2</v>
      </c>
      <c r="E1325" s="31">
        <v>9475.901202746034</v>
      </c>
      <c r="F1325" s="18">
        <v>0</v>
      </c>
    </row>
    <row r="1326" spans="1:6" x14ac:dyDescent="0.35">
      <c r="A1326" s="4">
        <v>1315</v>
      </c>
      <c r="B1326" s="4">
        <v>0.19235566352206268</v>
      </c>
      <c r="C1326" s="4">
        <v>-0.86924831308794781</v>
      </c>
      <c r="D1326" s="25">
        <v>-1.7623969488040743E-2</v>
      </c>
      <c r="E1326" s="31">
        <v>-3913.7746430550342</v>
      </c>
      <c r="F1326" s="18">
        <v>3913.7746430550342</v>
      </c>
    </row>
    <row r="1327" spans="1:6" x14ac:dyDescent="0.35">
      <c r="A1327" s="4">
        <v>1316</v>
      </c>
      <c r="B1327" s="4">
        <v>1.4954263572015458E-2</v>
      </c>
      <c r="C1327" s="4">
        <v>-2.1712996713984576</v>
      </c>
      <c r="D1327" s="25">
        <v>-4.6788244881782702E-2</v>
      </c>
      <c r="E1327" s="31">
        <v>-10390.317943731752</v>
      </c>
      <c r="F1327" s="18">
        <v>10390.317943731752</v>
      </c>
    </row>
    <row r="1328" spans="1:6" x14ac:dyDescent="0.35">
      <c r="A1328" s="4">
        <v>1317</v>
      </c>
      <c r="B1328" s="4">
        <v>3.8335555461364024E-2</v>
      </c>
      <c r="C1328" s="4">
        <v>-1.7703364410179991</v>
      </c>
      <c r="D1328" s="25">
        <v>-3.7807184343008331E-2</v>
      </c>
      <c r="E1328" s="31">
        <v>-8395.8837710983244</v>
      </c>
      <c r="F1328" s="18">
        <v>8395.8837710983244</v>
      </c>
    </row>
    <row r="1329" spans="1:6" x14ac:dyDescent="0.35">
      <c r="A1329" s="4">
        <v>1318</v>
      </c>
      <c r="B1329" s="4">
        <v>0.8070199001515046</v>
      </c>
      <c r="C1329" s="4">
        <v>0.86696680186968356</v>
      </c>
      <c r="D1329" s="25">
        <v>2.1265015521816529E-2</v>
      </c>
      <c r="E1329" s="31">
        <v>4722.3458137471807</v>
      </c>
      <c r="F1329" s="18">
        <v>0</v>
      </c>
    </row>
    <row r="1330" spans="1:6" x14ac:dyDescent="0.35">
      <c r="A1330" s="4">
        <v>1319</v>
      </c>
      <c r="B1330" s="4">
        <v>0.20786036804540153</v>
      </c>
      <c r="C1330" s="4">
        <v>-0.81386771779428013</v>
      </c>
      <c r="D1330" s="25">
        <v>-1.6383515398188536E-2</v>
      </c>
      <c r="E1330" s="31">
        <v>-3638.3056140129738</v>
      </c>
      <c r="F1330" s="18">
        <v>3638.3056140129738</v>
      </c>
    </row>
    <row r="1331" spans="1:6" x14ac:dyDescent="0.35">
      <c r="A1331" s="4">
        <v>1320</v>
      </c>
      <c r="B1331" s="4">
        <v>0.71120925491143128</v>
      </c>
      <c r="C1331" s="4">
        <v>0.5569208767619046</v>
      </c>
      <c r="D1331" s="25">
        <v>1.4320385659993223E-2</v>
      </c>
      <c r="E1331" s="31">
        <v>3180.1440823466341</v>
      </c>
      <c r="F1331" s="18">
        <v>0</v>
      </c>
    </row>
    <row r="1332" spans="1:6" x14ac:dyDescent="0.35">
      <c r="A1332" s="4">
        <v>1321</v>
      </c>
      <c r="B1332" s="4">
        <v>0.77620899100885743</v>
      </c>
      <c r="C1332" s="4">
        <v>0.75945233320533734</v>
      </c>
      <c r="D1332" s="25">
        <v>1.8856829736420597E-2</v>
      </c>
      <c r="E1332" s="31">
        <v>4187.557299216227</v>
      </c>
      <c r="F1332" s="18">
        <v>0</v>
      </c>
    </row>
    <row r="1333" spans="1:6" x14ac:dyDescent="0.35">
      <c r="A1333" s="4">
        <v>1322</v>
      </c>
      <c r="B1333" s="4">
        <v>0.92138701484282659</v>
      </c>
      <c r="C1333" s="4">
        <v>1.414463113788941</v>
      </c>
      <c r="D1333" s="25">
        <v>3.3528228578627015E-2</v>
      </c>
      <c r="E1333" s="31">
        <v>7445.6512720717092</v>
      </c>
      <c r="F1333" s="18">
        <v>0</v>
      </c>
    </row>
    <row r="1334" spans="1:6" x14ac:dyDescent="0.35">
      <c r="A1334" s="4">
        <v>1323</v>
      </c>
      <c r="B1334" s="4">
        <v>0.45822397456105401</v>
      </c>
      <c r="C1334" s="4">
        <v>-0.10490908606204175</v>
      </c>
      <c r="D1334" s="25">
        <v>-5.0375409181565504E-4</v>
      </c>
      <c r="E1334" s="31">
        <v>-111.86923537408535</v>
      </c>
      <c r="F1334" s="18">
        <v>111.86923537408535</v>
      </c>
    </row>
    <row r="1335" spans="1:6" x14ac:dyDescent="0.35">
      <c r="A1335" s="4">
        <v>1324</v>
      </c>
      <c r="B1335" s="4">
        <v>0.13367278451720843</v>
      </c>
      <c r="C1335" s="4">
        <v>-1.1091961594705102</v>
      </c>
      <c r="D1335" s="25">
        <v>-2.2998492564547144E-2</v>
      </c>
      <c r="E1335" s="31">
        <v>-5107.3010021206564</v>
      </c>
      <c r="F1335" s="18">
        <v>5107.3010021206564</v>
      </c>
    </row>
    <row r="1336" spans="1:6" x14ac:dyDescent="0.35">
      <c r="A1336" s="4">
        <v>1325</v>
      </c>
      <c r="B1336" s="4">
        <v>0.87394613629853346</v>
      </c>
      <c r="C1336" s="4">
        <v>1.1452448908734827</v>
      </c>
      <c r="D1336" s="25">
        <v>2.7498086722849448E-2</v>
      </c>
      <c r="E1336" s="31">
        <v>6106.5309164003065</v>
      </c>
      <c r="F1336" s="18">
        <v>0</v>
      </c>
    </row>
    <row r="1337" spans="1:6" x14ac:dyDescent="0.35">
      <c r="A1337" s="4">
        <v>1326</v>
      </c>
      <c r="B1337" s="4">
        <v>0.62355349301907792</v>
      </c>
      <c r="C1337" s="4">
        <v>0.31482699526025915</v>
      </c>
      <c r="D1337" s="25">
        <v>8.8977941576001574E-3</v>
      </c>
      <c r="E1337" s="31">
        <v>1975.9431141077234</v>
      </c>
      <c r="F1337" s="18">
        <v>0</v>
      </c>
    </row>
    <row r="1338" spans="1:6" x14ac:dyDescent="0.35">
      <c r="A1338" s="4">
        <v>1327</v>
      </c>
      <c r="B1338" s="4">
        <v>8.5846692661277979E-2</v>
      </c>
      <c r="C1338" s="4">
        <v>-1.3667828326722022</v>
      </c>
      <c r="D1338" s="25">
        <v>-2.8768102670218905E-2</v>
      </c>
      <c r="E1338" s="31">
        <v>-6388.5647802505027</v>
      </c>
      <c r="F1338" s="18">
        <v>6388.5647802505027</v>
      </c>
    </row>
    <row r="1339" spans="1:6" x14ac:dyDescent="0.35">
      <c r="A1339" s="4">
        <v>1328</v>
      </c>
      <c r="B1339" s="4">
        <v>0.17457338537622025</v>
      </c>
      <c r="C1339" s="4">
        <v>-0.93624555966149259</v>
      </c>
      <c r="D1339" s="25">
        <v>-1.9124621622245826E-2</v>
      </c>
      <c r="E1339" s="31">
        <v>-4247.0261432283469</v>
      </c>
      <c r="F1339" s="18">
        <v>4247.0261432283469</v>
      </c>
    </row>
    <row r="1340" spans="1:6" x14ac:dyDescent="0.35">
      <c r="A1340" s="4">
        <v>1329</v>
      </c>
      <c r="B1340" s="4">
        <v>0.7441777899957549</v>
      </c>
      <c r="C1340" s="4">
        <v>0.65627932143337309</v>
      </c>
      <c r="D1340" s="25">
        <v>1.654588700031865E-2</v>
      </c>
      <c r="E1340" s="31">
        <v>3674.3636575542027</v>
      </c>
      <c r="F1340" s="18">
        <v>0</v>
      </c>
    </row>
    <row r="1341" spans="1:6" x14ac:dyDescent="0.35">
      <c r="A1341" s="4">
        <v>1330</v>
      </c>
      <c r="B1341" s="4">
        <v>0.84708591595106375</v>
      </c>
      <c r="C1341" s="4">
        <v>1.0240150464276085</v>
      </c>
      <c r="D1341" s="25">
        <v>2.4782694164181406E-2</v>
      </c>
      <c r="E1341" s="31">
        <v>5503.5206496572282</v>
      </c>
      <c r="F1341" s="18">
        <v>0</v>
      </c>
    </row>
    <row r="1342" spans="1:6" x14ac:dyDescent="0.35">
      <c r="A1342" s="4">
        <v>1331</v>
      </c>
      <c r="B1342" s="4">
        <v>0.4076559573620947</v>
      </c>
      <c r="C1342" s="4">
        <v>-0.23357889393739173</v>
      </c>
      <c r="D1342" s="25">
        <v>-3.385792260114753E-3</v>
      </c>
      <c r="E1342" s="31">
        <v>-751.8866792910145</v>
      </c>
      <c r="F1342" s="18">
        <v>751.8866792910145</v>
      </c>
    </row>
    <row r="1343" spans="1:6" x14ac:dyDescent="0.35">
      <c r="A1343" s="4">
        <v>1332</v>
      </c>
      <c r="B1343" s="4">
        <v>0.91893966584503939</v>
      </c>
      <c r="C1343" s="4">
        <v>1.397974688175414</v>
      </c>
      <c r="D1343" s="25">
        <v>3.3158909056526062E-2</v>
      </c>
      <c r="E1343" s="31">
        <v>7363.6360721608853</v>
      </c>
      <c r="F1343" s="18">
        <v>0</v>
      </c>
    </row>
    <row r="1344" spans="1:6" x14ac:dyDescent="0.35">
      <c r="A1344" s="4">
        <v>1333</v>
      </c>
      <c r="B1344" s="4">
        <v>0.83471940143158296</v>
      </c>
      <c r="C1344" s="4">
        <v>0.97298411488363412</v>
      </c>
      <c r="D1344" s="25">
        <v>2.3639666946669191E-2</v>
      </c>
      <c r="E1344" s="31">
        <v>5249.6873152738071</v>
      </c>
      <c r="F1344" s="18">
        <v>0</v>
      </c>
    </row>
    <row r="1345" spans="1:6" x14ac:dyDescent="0.35">
      <c r="A1345" s="4">
        <v>1334</v>
      </c>
      <c r="B1345" s="4">
        <v>5.2470773353153755E-3</v>
      </c>
      <c r="C1345" s="4">
        <v>-2.5591066321356197</v>
      </c>
      <c r="D1345" s="25">
        <v>-5.5474621905515636E-2</v>
      </c>
      <c r="E1345" s="31">
        <v>-12319.311418134392</v>
      </c>
      <c r="F1345" s="18">
        <v>12319.311418134392</v>
      </c>
    </row>
    <row r="1346" spans="1:6" x14ac:dyDescent="0.35">
      <c r="A1346" s="4">
        <v>1335</v>
      </c>
      <c r="B1346" s="4">
        <v>0.60657592573951913</v>
      </c>
      <c r="C1346" s="4">
        <v>0.27040570897237232</v>
      </c>
      <c r="D1346" s="25">
        <v>7.9028144908033001E-3</v>
      </c>
      <c r="E1346" s="31">
        <v>1754.9868651249185</v>
      </c>
      <c r="F1346" s="18">
        <v>0</v>
      </c>
    </row>
    <row r="1347" spans="1:6" x14ac:dyDescent="0.35">
      <c r="A1347" s="4">
        <v>1336</v>
      </c>
      <c r="B1347" s="4">
        <v>0.80063829604071657</v>
      </c>
      <c r="C1347" s="4">
        <v>0.84390336456669901</v>
      </c>
      <c r="D1347" s="25">
        <v>2.0748424196338155E-2</v>
      </c>
      <c r="E1347" s="31">
        <v>4607.625799515914</v>
      </c>
      <c r="F1347" s="18">
        <v>0</v>
      </c>
    </row>
    <row r="1348" spans="1:6" x14ac:dyDescent="0.35">
      <c r="A1348" s="4">
        <v>1337</v>
      </c>
      <c r="B1348" s="4">
        <v>0.84426256572182323</v>
      </c>
      <c r="C1348" s="4">
        <v>1.0121321575896949</v>
      </c>
      <c r="D1348" s="25">
        <v>2.4516532741031546E-2</v>
      </c>
      <c r="E1348" s="31">
        <v>5444.4138843175451</v>
      </c>
      <c r="F1348" s="18">
        <v>0</v>
      </c>
    </row>
    <row r="1349" spans="1:6" x14ac:dyDescent="0.35">
      <c r="A1349" s="4">
        <v>1338</v>
      </c>
      <c r="B1349" s="4">
        <v>0.17522759480208661</v>
      </c>
      <c r="C1349" s="4">
        <v>-0.93370673559073047</v>
      </c>
      <c r="D1349" s="25">
        <v>-1.9067755229147446E-2</v>
      </c>
      <c r="E1349" s="31">
        <v>-4234.3977596226296</v>
      </c>
      <c r="F1349" s="18">
        <v>4234.3977596226296</v>
      </c>
    </row>
    <row r="1350" spans="1:6" x14ac:dyDescent="0.35">
      <c r="A1350" s="4">
        <v>1339</v>
      </c>
      <c r="B1350" s="4">
        <v>0.26774018671095601</v>
      </c>
      <c r="C1350" s="4">
        <v>-0.61966194713402911</v>
      </c>
      <c r="D1350" s="25">
        <v>-1.2033555972671969E-2</v>
      </c>
      <c r="E1350" s="31">
        <v>-2672.3052524339532</v>
      </c>
      <c r="F1350" s="18">
        <v>2672.3052524339532</v>
      </c>
    </row>
    <row r="1351" spans="1:6" x14ac:dyDescent="0.35">
      <c r="A1351" s="4">
        <v>1340</v>
      </c>
      <c r="B1351" s="4">
        <v>0.5340823269804934</v>
      </c>
      <c r="C1351" s="4">
        <v>8.5535912488860208E-2</v>
      </c>
      <c r="D1351" s="25">
        <v>3.7619688765211622E-3</v>
      </c>
      <c r="E1351" s="31">
        <v>835.42464181419621</v>
      </c>
      <c r="F1351" s="18">
        <v>0</v>
      </c>
    </row>
    <row r="1352" spans="1:6" x14ac:dyDescent="0.35">
      <c r="A1352" s="4">
        <v>1341</v>
      </c>
      <c r="B1352" s="4">
        <v>0.93203360505473765</v>
      </c>
      <c r="C1352" s="4">
        <v>1.491109342516358</v>
      </c>
      <c r="D1352" s="25">
        <v>3.5245005500083172E-2</v>
      </c>
      <c r="E1352" s="31">
        <v>7826.8978458096299</v>
      </c>
      <c r="F1352" s="18">
        <v>0</v>
      </c>
    </row>
    <row r="1353" spans="1:6" x14ac:dyDescent="0.35">
      <c r="A1353" s="4">
        <v>1342</v>
      </c>
      <c r="B1353" s="4">
        <v>0.7010706801030534</v>
      </c>
      <c r="C1353" s="4">
        <v>0.52748239357730553</v>
      </c>
      <c r="D1353" s="25">
        <v>1.36610015079858E-2</v>
      </c>
      <c r="E1353" s="31">
        <v>3033.7139052000953</v>
      </c>
      <c r="F1353" s="18">
        <v>0</v>
      </c>
    </row>
    <row r="1354" spans="1:6" x14ac:dyDescent="0.35">
      <c r="A1354" s="4">
        <v>1343</v>
      </c>
      <c r="B1354" s="4">
        <v>0.76637909045238239</v>
      </c>
      <c r="C1354" s="4">
        <v>0.72697410479441193</v>
      </c>
      <c r="D1354" s="25">
        <v>1.8129359201843422E-2</v>
      </c>
      <c r="E1354" s="31">
        <v>4026.0071028356747</v>
      </c>
      <c r="F1354" s="18">
        <v>0</v>
      </c>
    </row>
    <row r="1355" spans="1:6" x14ac:dyDescent="0.35">
      <c r="A1355" s="4">
        <v>1344</v>
      </c>
      <c r="B1355" s="4">
        <v>0.87880299378711846</v>
      </c>
      <c r="C1355" s="4">
        <v>1.1690238747289603</v>
      </c>
      <c r="D1355" s="25">
        <v>2.8030705370584164E-2</v>
      </c>
      <c r="E1355" s="31">
        <v>6224.8101360356404</v>
      </c>
      <c r="F1355" s="18">
        <v>0</v>
      </c>
    </row>
    <row r="1356" spans="1:6" x14ac:dyDescent="0.35">
      <c r="A1356" s="4">
        <v>1345</v>
      </c>
      <c r="B1356" s="4">
        <v>0.38345768493837551</v>
      </c>
      <c r="C1356" s="4">
        <v>-0.29641212091205654</v>
      </c>
      <c r="D1356" s="25">
        <v>-4.7931757121349415E-3</v>
      </c>
      <c r="E1356" s="31">
        <v>-1064.4258987506041</v>
      </c>
      <c r="F1356" s="18">
        <v>1064.4258987506041</v>
      </c>
    </row>
    <row r="1357" spans="1:6" x14ac:dyDescent="0.35">
      <c r="A1357" s="4">
        <v>1346</v>
      </c>
      <c r="B1357" s="4">
        <v>0.1321469276285302</v>
      </c>
      <c r="C1357" s="4">
        <v>-1.1162997344500674</v>
      </c>
      <c r="D1357" s="25">
        <v>-2.3157603505649129E-2</v>
      </c>
      <c r="E1357" s="31">
        <v>-5142.6349470154282</v>
      </c>
      <c r="F1357" s="18">
        <v>5142.6349470154282</v>
      </c>
    </row>
    <row r="1358" spans="1:6" x14ac:dyDescent="0.35">
      <c r="A1358" s="4">
        <v>1347</v>
      </c>
      <c r="B1358" s="4">
        <v>0.66207195019492115</v>
      </c>
      <c r="C1358" s="4">
        <v>0.41812449087705217</v>
      </c>
      <c r="D1358" s="25">
        <v>1.1211525171683218E-2</v>
      </c>
      <c r="E1358" s="31">
        <v>2489.7559517838845</v>
      </c>
      <c r="F1358" s="18">
        <v>0</v>
      </c>
    </row>
    <row r="1359" spans="1:6" x14ac:dyDescent="0.35">
      <c r="A1359" s="4">
        <v>1348</v>
      </c>
      <c r="B1359" s="4">
        <v>8.4338766317638814E-2</v>
      </c>
      <c r="C1359" s="4">
        <v>-1.3764655928736218</v>
      </c>
      <c r="D1359" s="25">
        <v>-2.8984984042281052E-2</v>
      </c>
      <c r="E1359" s="31">
        <v>-6436.7278694514807</v>
      </c>
      <c r="F1359" s="18">
        <v>6436.7278694514807</v>
      </c>
    </row>
    <row r="1360" spans="1:6" x14ac:dyDescent="0.35">
      <c r="A1360" s="4">
        <v>1349</v>
      </c>
      <c r="B1360" s="4">
        <v>0.47285503660061923</v>
      </c>
      <c r="C1360" s="4">
        <v>-6.8094921285996507E-2</v>
      </c>
      <c r="D1360" s="25">
        <v>3.2083583934674922E-4</v>
      </c>
      <c r="E1360" s="31">
        <v>71.24837417987267</v>
      </c>
      <c r="F1360" s="18">
        <v>0</v>
      </c>
    </row>
    <row r="1361" spans="1:6" x14ac:dyDescent="0.35">
      <c r="A1361" s="4">
        <v>1350</v>
      </c>
      <c r="B1361" s="4">
        <v>0.56206555581568363</v>
      </c>
      <c r="C1361" s="4">
        <v>0.15620823177848814</v>
      </c>
      <c r="D1361" s="25">
        <v>5.3449379117453807E-3</v>
      </c>
      <c r="E1361" s="31">
        <v>1186.9563483917577</v>
      </c>
      <c r="F1361" s="18">
        <v>0</v>
      </c>
    </row>
    <row r="1362" spans="1:6" x14ac:dyDescent="0.35">
      <c r="A1362" s="4">
        <v>1351</v>
      </c>
      <c r="B1362" s="4">
        <v>0.84237289280736904</v>
      </c>
      <c r="C1362" s="4">
        <v>1.0042581200299063</v>
      </c>
      <c r="D1362" s="25">
        <v>2.4340164429298962E-2</v>
      </c>
      <c r="E1362" s="31">
        <v>5405.2475757985812</v>
      </c>
      <c r="F1362" s="18">
        <v>0</v>
      </c>
    </row>
    <row r="1363" spans="1:6" x14ac:dyDescent="0.35">
      <c r="A1363" s="4">
        <v>1352</v>
      </c>
      <c r="B1363" s="4">
        <v>0.62575847352468139</v>
      </c>
      <c r="C1363" s="4">
        <v>0.32064022197916525</v>
      </c>
      <c r="D1363" s="25">
        <v>9.0280029576404429E-3</v>
      </c>
      <c r="E1363" s="31">
        <v>2004.8587281665257</v>
      </c>
      <c r="F1363" s="18">
        <v>0</v>
      </c>
    </row>
    <row r="1364" spans="1:6" x14ac:dyDescent="0.35">
      <c r="A1364" s="4">
        <v>1353</v>
      </c>
      <c r="B1364" s="4">
        <v>0.72166731839960008</v>
      </c>
      <c r="C1364" s="4">
        <v>0.58780175905031351</v>
      </c>
      <c r="D1364" s="25">
        <v>1.5012077696342305E-2</v>
      </c>
      <c r="E1364" s="31">
        <v>3333.7489075537555</v>
      </c>
      <c r="F1364" s="18">
        <v>0</v>
      </c>
    </row>
    <row r="1365" spans="1:6" x14ac:dyDescent="0.35">
      <c r="A1365" s="4">
        <v>1354</v>
      </c>
      <c r="B1365" s="4">
        <v>0.61181777872807508</v>
      </c>
      <c r="C1365" s="4">
        <v>0.28405994471241319</v>
      </c>
      <c r="D1365" s="25">
        <v>8.2086518058001028E-3</v>
      </c>
      <c r="E1365" s="31">
        <v>1822.9045002040514</v>
      </c>
      <c r="F1365" s="18">
        <v>0</v>
      </c>
    </row>
    <row r="1366" spans="1:6" x14ac:dyDescent="0.35">
      <c r="A1366" s="4">
        <v>1355</v>
      </c>
      <c r="B1366" s="4">
        <v>0.81922405841407142</v>
      </c>
      <c r="C1366" s="4">
        <v>0.91241198424683889</v>
      </c>
      <c r="D1366" s="25">
        <v>2.2282929143815234E-2</v>
      </c>
      <c r="E1366" s="31">
        <v>4948.39503184769</v>
      </c>
      <c r="F1366" s="18">
        <v>0</v>
      </c>
    </row>
    <row r="1367" spans="1:6" x14ac:dyDescent="0.35">
      <c r="A1367" s="4">
        <v>1356</v>
      </c>
      <c r="B1367" s="4">
        <v>0.94889437909969532</v>
      </c>
      <c r="C1367" s="4">
        <v>1.6342267781355899</v>
      </c>
      <c r="D1367" s="25">
        <v>3.8450651943600825E-2</v>
      </c>
      <c r="E1367" s="31">
        <v>8538.7793418456113</v>
      </c>
      <c r="F1367" s="18">
        <v>0</v>
      </c>
    </row>
    <row r="1368" spans="1:6" x14ac:dyDescent="0.35">
      <c r="A1368" s="4">
        <v>1357</v>
      </c>
      <c r="B1368" s="4">
        <v>0.39090303661851267</v>
      </c>
      <c r="C1368" s="4">
        <v>-0.2769661824058795</v>
      </c>
      <c r="D1368" s="25">
        <v>-4.3576117059502704E-3</v>
      </c>
      <c r="E1368" s="31">
        <v>-967.69971206548723</v>
      </c>
      <c r="F1368" s="18">
        <v>967.69971206548723</v>
      </c>
    </row>
    <row r="1369" spans="1:6" x14ac:dyDescent="0.35">
      <c r="A1369" s="4">
        <v>1358</v>
      </c>
      <c r="B1369" s="4">
        <v>0.32983013751088686</v>
      </c>
      <c r="C1369" s="4">
        <v>-0.44038225479062865</v>
      </c>
      <c r="D1369" s="25">
        <v>-8.0179214997026099E-3</v>
      </c>
      <c r="E1369" s="31">
        <v>-1780.5488075110381</v>
      </c>
      <c r="F1369" s="18">
        <v>1780.5488075110381</v>
      </c>
    </row>
    <row r="1370" spans="1:6" x14ac:dyDescent="0.35">
      <c r="A1370" s="4">
        <v>1359</v>
      </c>
      <c r="B1370" s="4">
        <v>0.50344726272120466</v>
      </c>
      <c r="C1370" s="4">
        <v>8.6411137428481499E-3</v>
      </c>
      <c r="D1370" s="25">
        <v>2.0396243064229875E-3</v>
      </c>
      <c r="E1370" s="31">
        <v>452.94165410657604</v>
      </c>
      <c r="F1370" s="18">
        <v>0</v>
      </c>
    </row>
    <row r="1371" spans="1:6" x14ac:dyDescent="0.35">
      <c r="A1371" s="4">
        <v>1360</v>
      </c>
      <c r="B1371" s="4">
        <v>0.8436892811063712</v>
      </c>
      <c r="C1371" s="4">
        <v>1.0097367347156128</v>
      </c>
      <c r="D1371" s="25">
        <v>2.4462878350259395E-2</v>
      </c>
      <c r="E1371" s="31">
        <v>5432.4987936658563</v>
      </c>
      <c r="F1371" s="18">
        <v>0</v>
      </c>
    </row>
    <row r="1372" spans="1:6" x14ac:dyDescent="0.35">
      <c r="A1372" s="4">
        <v>1361</v>
      </c>
      <c r="B1372" s="4">
        <v>0.31545559211452934</v>
      </c>
      <c r="C1372" s="4">
        <v>-0.48044474491276884</v>
      </c>
      <c r="D1372" s="25">
        <v>-8.9152697397883347E-3</v>
      </c>
      <c r="E1372" s="31">
        <v>-1979.823936216904</v>
      </c>
      <c r="F1372" s="18">
        <v>1979.823936216904</v>
      </c>
    </row>
    <row r="1373" spans="1:6" x14ac:dyDescent="0.35">
      <c r="A1373" s="4">
        <v>1362</v>
      </c>
      <c r="B1373" s="4">
        <v>0.63605073509472976</v>
      </c>
      <c r="C1373" s="4">
        <v>0.34792231003803936</v>
      </c>
      <c r="D1373" s="25">
        <v>9.6390866329401203E-3</v>
      </c>
      <c r="E1373" s="31">
        <v>2140.5627643540415</v>
      </c>
      <c r="F1373" s="18">
        <v>0</v>
      </c>
    </row>
    <row r="1374" spans="1:6" x14ac:dyDescent="0.35">
      <c r="A1374" s="4">
        <v>1363</v>
      </c>
      <c r="B1374" s="4">
        <v>0.70351010788539681</v>
      </c>
      <c r="C1374" s="4">
        <v>0.5345229374934225</v>
      </c>
      <c r="D1374" s="25">
        <v>1.3818700634353443E-2</v>
      </c>
      <c r="E1374" s="31">
        <v>3068.7343268155796</v>
      </c>
      <c r="F1374" s="18">
        <v>0</v>
      </c>
    </row>
    <row r="1375" spans="1:6" x14ac:dyDescent="0.35">
      <c r="A1375" s="4">
        <v>1364</v>
      </c>
      <c r="B1375" s="4">
        <v>0.92624051704807042</v>
      </c>
      <c r="C1375" s="4">
        <v>1.4483508043341329</v>
      </c>
      <c r="D1375" s="25">
        <v>3.4287269251800055E-2</v>
      </c>
      <c r="E1375" s="31">
        <v>7614.2122844887999</v>
      </c>
      <c r="F1375" s="18">
        <v>0</v>
      </c>
    </row>
    <row r="1376" spans="1:6" x14ac:dyDescent="0.35">
      <c r="A1376" s="4">
        <v>1365</v>
      </c>
      <c r="B1376" s="4">
        <v>4.5075926050386794E-2</v>
      </c>
      <c r="C1376" s="4">
        <v>-1.6945972342774602</v>
      </c>
      <c r="D1376" s="25">
        <v>-3.6110723547213924E-2</v>
      </c>
      <c r="E1376" s="31">
        <v>-8019.1488221401687</v>
      </c>
      <c r="F1376" s="18">
        <v>8019.1488221401687</v>
      </c>
    </row>
    <row r="1377" spans="1:6" x14ac:dyDescent="0.35">
      <c r="A1377" s="4">
        <v>1366</v>
      </c>
      <c r="B1377" s="4">
        <v>0.12402735365387874</v>
      </c>
      <c r="C1377" s="4">
        <v>-1.155087229401214</v>
      </c>
      <c r="D1377" s="25">
        <v>-2.4026393494130403E-2</v>
      </c>
      <c r="E1377" s="31">
        <v>-5335.5681128022516</v>
      </c>
      <c r="F1377" s="18">
        <v>5335.5681128022516</v>
      </c>
    </row>
    <row r="1378" spans="1:6" x14ac:dyDescent="0.35">
      <c r="A1378" s="4">
        <v>1367</v>
      </c>
      <c r="B1378" s="4">
        <v>0.81889816053655751</v>
      </c>
      <c r="C1378" s="4">
        <v>0.91117404191993723</v>
      </c>
      <c r="D1378" s="25">
        <v>2.2255200828251571E-2</v>
      </c>
      <c r="E1378" s="31">
        <v>4942.2373737547541</v>
      </c>
      <c r="F1378" s="18">
        <v>0</v>
      </c>
    </row>
    <row r="1379" spans="1:6" x14ac:dyDescent="0.35">
      <c r="A1379" s="4">
        <v>1368</v>
      </c>
      <c r="B1379" s="4">
        <v>0.74920320946832564</v>
      </c>
      <c r="C1379" s="4">
        <v>0.67198447315231324</v>
      </c>
      <c r="D1379" s="25">
        <v>1.6897662194828633E-2</v>
      </c>
      <c r="E1379" s="31">
        <v>3752.4827689872527</v>
      </c>
      <c r="F1379" s="18">
        <v>0</v>
      </c>
    </row>
    <row r="1380" spans="1:6" x14ac:dyDescent="0.35">
      <c r="A1380" s="4">
        <v>1369</v>
      </c>
      <c r="B1380" s="4">
        <v>0.78311249509377223</v>
      </c>
      <c r="C1380" s="4">
        <v>0.78274816892463817</v>
      </c>
      <c r="D1380" s="25">
        <v>1.9378626487454004E-2</v>
      </c>
      <c r="E1380" s="31">
        <v>4303.4332881305763</v>
      </c>
      <c r="F1380" s="18">
        <v>0</v>
      </c>
    </row>
    <row r="1381" spans="1:6" x14ac:dyDescent="0.35">
      <c r="A1381" s="4">
        <v>1370</v>
      </c>
      <c r="B1381" s="4">
        <v>0.61370304358463923</v>
      </c>
      <c r="C1381" s="4">
        <v>0.28898361942577344</v>
      </c>
      <c r="D1381" s="25">
        <v>8.3189357852861082E-3</v>
      </c>
      <c r="E1381" s="31">
        <v>1847.3953870465655</v>
      </c>
      <c r="F1381" s="18">
        <v>0</v>
      </c>
    </row>
    <row r="1382" spans="1:6" x14ac:dyDescent="0.35">
      <c r="A1382" s="4">
        <v>1371</v>
      </c>
      <c r="B1382" s="4">
        <v>0.27021791308064436</v>
      </c>
      <c r="C1382" s="4">
        <v>-0.61215407054101256</v>
      </c>
      <c r="D1382" s="25">
        <v>-1.186538919554493E-2</v>
      </c>
      <c r="E1382" s="31">
        <v>-2634.9602678905617</v>
      </c>
      <c r="F1382" s="18">
        <v>2634.9602678905617</v>
      </c>
    </row>
    <row r="1383" spans="1:6" x14ac:dyDescent="0.35">
      <c r="A1383" s="4">
        <v>1372</v>
      </c>
      <c r="B1383" s="4">
        <v>0.35203738633461845</v>
      </c>
      <c r="C1383" s="4">
        <v>-0.37982574177106632</v>
      </c>
      <c r="D1383" s="25">
        <v>-6.6615335113832845E-3</v>
      </c>
      <c r="E1383" s="31">
        <v>-1479.3342077904188</v>
      </c>
      <c r="F1383" s="18">
        <v>1479.3342077904188</v>
      </c>
    </row>
    <row r="1384" spans="1:6" x14ac:dyDescent="0.35">
      <c r="A1384" s="4">
        <v>1373</v>
      </c>
      <c r="B1384" s="4">
        <v>0.28168688117570062</v>
      </c>
      <c r="C1384" s="4">
        <v>-0.57783760735410694</v>
      </c>
      <c r="D1384" s="25">
        <v>-1.1096744566794846E-2</v>
      </c>
      <c r="E1384" s="31">
        <v>-2464.2664943020463</v>
      </c>
      <c r="F1384" s="18">
        <v>2464.2664943020463</v>
      </c>
    </row>
    <row r="1385" spans="1:6" x14ac:dyDescent="0.35">
      <c r="A1385" s="4">
        <v>1374</v>
      </c>
      <c r="B1385" s="4">
        <v>0.399937612237389</v>
      </c>
      <c r="C1385" s="4">
        <v>-0.25350858946901095</v>
      </c>
      <c r="D1385" s="25">
        <v>-3.8321918013369668E-3</v>
      </c>
      <c r="E1385" s="31">
        <v>-851.01912537771773</v>
      </c>
      <c r="F1385" s="18">
        <v>851.01912537771773</v>
      </c>
    </row>
    <row r="1386" spans="1:6" x14ac:dyDescent="0.35">
      <c r="A1386" s="4">
        <v>1375</v>
      </c>
      <c r="B1386" s="4">
        <v>0.17708100882197342</v>
      </c>
      <c r="C1386" s="4">
        <v>-0.92654654956790894</v>
      </c>
      <c r="D1386" s="25">
        <v>-1.8907376273503983E-2</v>
      </c>
      <c r="E1386" s="31">
        <v>-4198.7822253184559</v>
      </c>
      <c r="F1386" s="18">
        <v>4198.7822253184559</v>
      </c>
    </row>
    <row r="1387" spans="1:6" x14ac:dyDescent="0.35">
      <c r="A1387" s="4">
        <v>1376</v>
      </c>
      <c r="B1387" s="4">
        <v>0.22510294566816402</v>
      </c>
      <c r="C1387" s="4">
        <v>-0.75507181852279959</v>
      </c>
      <c r="D1387" s="25">
        <v>-1.5066562892873272E-2</v>
      </c>
      <c r="E1387" s="31">
        <v>-3345.8484961708077</v>
      </c>
      <c r="F1387" s="18">
        <v>3345.8484961708077</v>
      </c>
    </row>
    <row r="1388" spans="1:6" x14ac:dyDescent="0.35">
      <c r="A1388" s="4">
        <v>1377</v>
      </c>
      <c r="B1388" s="4">
        <v>0.68924036355276697</v>
      </c>
      <c r="C1388" s="4">
        <v>0.49369829025229806</v>
      </c>
      <c r="D1388" s="25">
        <v>1.2904281055284439E-2</v>
      </c>
      <c r="E1388" s="31">
        <v>2865.668146741797</v>
      </c>
      <c r="F1388" s="18">
        <v>0</v>
      </c>
    </row>
    <row r="1389" spans="1:6" x14ac:dyDescent="0.35">
      <c r="A1389" s="4">
        <v>1378</v>
      </c>
      <c r="B1389" s="4">
        <v>0.10049269093567104</v>
      </c>
      <c r="C1389" s="4">
        <v>-1.2787492175652826</v>
      </c>
      <c r="D1389" s="25">
        <v>-2.679626294323894E-2</v>
      </c>
      <c r="E1389" s="31">
        <v>-5950.676123619568</v>
      </c>
      <c r="F1389" s="18">
        <v>5950.676123619568</v>
      </c>
    </row>
    <row r="1390" spans="1:6" x14ac:dyDescent="0.35">
      <c r="A1390" s="4">
        <v>1379</v>
      </c>
      <c r="B1390" s="4">
        <v>0.53803421803531493</v>
      </c>
      <c r="C1390" s="4">
        <v>9.5482532477382892E-2</v>
      </c>
      <c r="D1390" s="25">
        <v>3.9847603683702843E-3</v>
      </c>
      <c r="E1390" s="31">
        <v>884.90019793560157</v>
      </c>
      <c r="F1390" s="18">
        <v>0</v>
      </c>
    </row>
    <row r="1391" spans="1:6" x14ac:dyDescent="0.35">
      <c r="A1391" s="4">
        <v>1380</v>
      </c>
      <c r="B1391" s="4">
        <v>0.22805375472597555</v>
      </c>
      <c r="C1391" s="4">
        <v>-0.74527166067912298</v>
      </c>
      <c r="D1391" s="25">
        <v>-1.4847051964651527E-2</v>
      </c>
      <c r="E1391" s="31">
        <v>-3297.1014584883651</v>
      </c>
      <c r="F1391" s="18">
        <v>3297.1014584883651</v>
      </c>
    </row>
    <row r="1392" spans="1:6" x14ac:dyDescent="0.35">
      <c r="A1392" s="4">
        <v>1381</v>
      </c>
      <c r="B1392" s="4">
        <v>0.56756097032868924</v>
      </c>
      <c r="C1392" s="4">
        <v>0.17016794609171482</v>
      </c>
      <c r="D1392" s="25">
        <v>5.6576175537966546E-3</v>
      </c>
      <c r="E1392" s="31">
        <v>1256.3934667032834</v>
      </c>
      <c r="F1392" s="18">
        <v>0</v>
      </c>
    </row>
    <row r="1393" spans="1:6" x14ac:dyDescent="0.35">
      <c r="A1393" s="4">
        <v>1382</v>
      </c>
      <c r="B1393" s="4">
        <v>0.70559960780262221</v>
      </c>
      <c r="C1393" s="4">
        <v>0.54057466481103644</v>
      </c>
      <c r="D1393" s="25">
        <v>1.3954251540984142E-2</v>
      </c>
      <c r="E1393" s="31">
        <v>3098.8362684680742</v>
      </c>
      <c r="F1393" s="18">
        <v>0</v>
      </c>
    </row>
    <row r="1394" spans="1:6" x14ac:dyDescent="0.35">
      <c r="A1394" s="4">
        <v>1383</v>
      </c>
      <c r="B1394" s="4">
        <v>1.2512144003080095E-2</v>
      </c>
      <c r="C1394" s="4">
        <v>-2.241027588585295</v>
      </c>
      <c r="D1394" s="25">
        <v>-4.8350060524836626E-2</v>
      </c>
      <c r="E1394" s="31">
        <v>-10737.152092818256</v>
      </c>
      <c r="F1394" s="18">
        <v>10737.152092818256</v>
      </c>
    </row>
    <row r="1395" spans="1:6" x14ac:dyDescent="0.35">
      <c r="A1395" s="4">
        <v>1384</v>
      </c>
      <c r="B1395" s="4">
        <v>0.43287307159696764</v>
      </c>
      <c r="C1395" s="4">
        <v>-0.16906420076156109</v>
      </c>
      <c r="D1395" s="25">
        <v>-1.9407461283215491E-3</v>
      </c>
      <c r="E1395" s="31">
        <v>-430.98366635203013</v>
      </c>
      <c r="F1395" s="18">
        <v>430.98366635203013</v>
      </c>
    </row>
    <row r="1396" spans="1:6" x14ac:dyDescent="0.35">
      <c r="A1396" s="4">
        <v>1385</v>
      </c>
      <c r="B1396" s="4">
        <v>0.35006723048318233</v>
      </c>
      <c r="C1396" s="4">
        <v>-0.38513896448166829</v>
      </c>
      <c r="D1396" s="25">
        <v>-6.7805428648709575E-3</v>
      </c>
      <c r="E1396" s="31">
        <v>-1505.7627482099022</v>
      </c>
      <c r="F1396" s="18">
        <v>1505.7627482099022</v>
      </c>
    </row>
    <row r="1397" spans="1:6" x14ac:dyDescent="0.35">
      <c r="A1397" s="4">
        <v>1386</v>
      </c>
      <c r="B1397" s="4">
        <v>0.94325555982722764</v>
      </c>
      <c r="C1397" s="4">
        <v>1.5827042887329339</v>
      </c>
      <c r="D1397" s="25">
        <v>3.7296614462421933E-2</v>
      </c>
      <c r="E1397" s="31">
        <v>8282.500945878237</v>
      </c>
      <c r="F1397" s="18">
        <v>0</v>
      </c>
    </row>
    <row r="1398" spans="1:6" x14ac:dyDescent="0.35">
      <c r="A1398" s="4">
        <v>1387</v>
      </c>
      <c r="B1398" s="4">
        <v>0.69883880198730353</v>
      </c>
      <c r="C1398" s="4">
        <v>0.52106370177606287</v>
      </c>
      <c r="D1398" s="25">
        <v>1.3517231069005656E-2</v>
      </c>
      <c r="E1398" s="31">
        <v>3001.7866427928834</v>
      </c>
      <c r="F1398" s="18">
        <v>0</v>
      </c>
    </row>
    <row r="1399" spans="1:6" x14ac:dyDescent="0.35">
      <c r="A1399" s="4">
        <v>1388</v>
      </c>
      <c r="B1399" s="4">
        <v>0.27759468688910272</v>
      </c>
      <c r="C1399" s="4">
        <v>-0.59000190286277876</v>
      </c>
      <c r="D1399" s="25">
        <v>-1.1369209137352254E-2</v>
      </c>
      <c r="E1399" s="31">
        <v>-2524.773006646049</v>
      </c>
      <c r="F1399" s="18">
        <v>2524.773006646049</v>
      </c>
    </row>
    <row r="1400" spans="1:6" x14ac:dyDescent="0.35">
      <c r="A1400" s="4">
        <v>1389</v>
      </c>
      <c r="B1400" s="4">
        <v>0.74818147968252691</v>
      </c>
      <c r="C1400" s="4">
        <v>0.66877809704099356</v>
      </c>
      <c r="D1400" s="25">
        <v>1.6825843494798414E-2</v>
      </c>
      <c r="E1400" s="31">
        <v>3736.533909834598</v>
      </c>
      <c r="F1400" s="18">
        <v>0</v>
      </c>
    </row>
    <row r="1401" spans="1:6" x14ac:dyDescent="0.35">
      <c r="A1401" s="4">
        <v>1390</v>
      </c>
      <c r="B1401" s="4">
        <v>0.96304801574561316</v>
      </c>
      <c r="C1401" s="4">
        <v>1.7872074323574048</v>
      </c>
      <c r="D1401" s="25">
        <v>4.1877221795214803E-2</v>
      </c>
      <c r="E1401" s="31">
        <v>9299.721546551762</v>
      </c>
      <c r="F1401" s="18">
        <v>0</v>
      </c>
    </row>
    <row r="1402" spans="1:6" x14ac:dyDescent="0.35">
      <c r="A1402" s="4">
        <v>1391</v>
      </c>
      <c r="B1402" s="4">
        <v>0.70802737756500889</v>
      </c>
      <c r="C1402" s="4">
        <v>0.54763107890625773</v>
      </c>
      <c r="D1402" s="25">
        <v>1.4112306138947426E-2</v>
      </c>
      <c r="E1402" s="31">
        <v>3133.9356300589307</v>
      </c>
      <c r="F1402" s="18">
        <v>0</v>
      </c>
    </row>
    <row r="1403" spans="1:6" x14ac:dyDescent="0.35">
      <c r="A1403" s="4">
        <v>1392</v>
      </c>
      <c r="B1403" s="4">
        <v>0.17423997464112684</v>
      </c>
      <c r="C1403" s="4">
        <v>-0.93754176794818345</v>
      </c>
      <c r="D1403" s="25">
        <v>-1.9153655020352146E-2</v>
      </c>
      <c r="E1403" s="31">
        <v>-4253.4736224632234</v>
      </c>
      <c r="F1403" s="18">
        <v>4253.4736224632234</v>
      </c>
    </row>
    <row r="1404" spans="1:6" x14ac:dyDescent="0.35">
      <c r="A1404" s="4">
        <v>1393</v>
      </c>
      <c r="B1404" s="4">
        <v>0.11846796778666868</v>
      </c>
      <c r="C1404" s="4">
        <v>-1.1826801461045238</v>
      </c>
      <c r="D1404" s="25">
        <v>-2.4644439331197913E-2</v>
      </c>
      <c r="E1404" s="31">
        <v>-5472.8182440511719</v>
      </c>
      <c r="F1404" s="18">
        <v>5472.8182440511719</v>
      </c>
    </row>
    <row r="1405" spans="1:6" x14ac:dyDescent="0.35">
      <c r="A1405" s="4">
        <v>1394</v>
      </c>
      <c r="B1405" s="4">
        <v>0.87593463734067134</v>
      </c>
      <c r="C1405" s="4">
        <v>1.1549015971268588</v>
      </c>
      <c r="D1405" s="25">
        <v>2.7714384519992689E-2</v>
      </c>
      <c r="E1405" s="31">
        <v>6154.5644104654384</v>
      </c>
      <c r="F1405" s="18">
        <v>0</v>
      </c>
    </row>
    <row r="1406" spans="1:6" x14ac:dyDescent="0.35">
      <c r="A1406" s="4">
        <v>1395</v>
      </c>
      <c r="B1406" s="4">
        <v>0.77288267226922491</v>
      </c>
      <c r="C1406" s="4">
        <v>0.74837390905602408</v>
      </c>
      <c r="D1406" s="25">
        <v>1.8608687287386568E-2</v>
      </c>
      <c r="E1406" s="31">
        <v>4132.452027639697</v>
      </c>
      <c r="F1406" s="18">
        <v>0</v>
      </c>
    </row>
    <row r="1407" spans="1:6" x14ac:dyDescent="0.35">
      <c r="A1407" s="4">
        <v>1396</v>
      </c>
      <c r="B1407" s="4">
        <v>0.57025352520880457</v>
      </c>
      <c r="C1407" s="4">
        <v>0.1770196567121447</v>
      </c>
      <c r="D1407" s="25">
        <v>5.8110870572667239E-3</v>
      </c>
      <c r="E1407" s="31">
        <v>1290.4746112247255</v>
      </c>
      <c r="F1407" s="18">
        <v>0</v>
      </c>
    </row>
    <row r="1408" spans="1:6" x14ac:dyDescent="0.35">
      <c r="A1408" s="4">
        <v>1397</v>
      </c>
      <c r="B1408" s="4">
        <v>0.2498364562362938</v>
      </c>
      <c r="C1408" s="4">
        <v>-0.67500448972293348</v>
      </c>
      <c r="D1408" s="25">
        <v>-1.3273157730890628E-2</v>
      </c>
      <c r="E1408" s="31">
        <v>-2947.5850032355402</v>
      </c>
      <c r="F1408" s="18">
        <v>2947.5850032355402</v>
      </c>
    </row>
    <row r="1409" spans="1:6" x14ac:dyDescent="0.35">
      <c r="A1409" s="4">
        <v>1398</v>
      </c>
      <c r="B1409" s="4">
        <v>0.35146620786432947</v>
      </c>
      <c r="C1409" s="4">
        <v>-0.38136501669700168</v>
      </c>
      <c r="D1409" s="25">
        <v>-6.6960112895140264E-3</v>
      </c>
      <c r="E1409" s="31">
        <v>-1486.9907265950242</v>
      </c>
      <c r="F1409" s="18">
        <v>1486.9907265950242</v>
      </c>
    </row>
    <row r="1410" spans="1:6" x14ac:dyDescent="0.35">
      <c r="A1410" s="4">
        <v>1399</v>
      </c>
      <c r="B1410" s="4">
        <v>0.13448716824130014</v>
      </c>
      <c r="C1410" s="4">
        <v>-1.1054276310061038</v>
      </c>
      <c r="D1410" s="25">
        <v>-2.2914082374992321E-2</v>
      </c>
      <c r="E1410" s="31">
        <v>-5088.5559367868045</v>
      </c>
      <c r="F1410" s="18">
        <v>5088.5559367868045</v>
      </c>
    </row>
    <row r="1411" spans="1:6" x14ac:dyDescent="0.35">
      <c r="A1411" s="4">
        <v>1400</v>
      </c>
      <c r="B1411" s="4">
        <v>0.36347734501409967</v>
      </c>
      <c r="C1411" s="4">
        <v>-0.34917932068107993</v>
      </c>
      <c r="D1411" s="25">
        <v>-5.9750931042547367E-3</v>
      </c>
      <c r="E1411" s="31">
        <v>-1326.8956177661262</v>
      </c>
      <c r="F1411" s="18">
        <v>1326.8956177661262</v>
      </c>
    </row>
    <row r="1412" spans="1:6" x14ac:dyDescent="0.35">
      <c r="A1412" s="4">
        <v>1401</v>
      </c>
      <c r="B1412" s="4">
        <v>0.98158510331622706</v>
      </c>
      <c r="C1412" s="4">
        <v>2.0876458439801202</v>
      </c>
      <c r="D1412" s="25">
        <v>4.8606655714620708E-2</v>
      </c>
      <c r="E1412" s="31">
        <v>10794.134474000221</v>
      </c>
      <c r="F1412" s="18">
        <v>0</v>
      </c>
    </row>
    <row r="1413" spans="1:6" x14ac:dyDescent="0.35">
      <c r="A1413" s="4">
        <v>1402</v>
      </c>
      <c r="B1413" s="4">
        <v>0.34477991275182784</v>
      </c>
      <c r="C1413" s="4">
        <v>-0.39945248808053524</v>
      </c>
      <c r="D1413" s="25">
        <v>-7.1011473797603234E-3</v>
      </c>
      <c r="E1413" s="31">
        <v>-1576.9597519084402</v>
      </c>
      <c r="F1413" s="18">
        <v>1576.9597519084402</v>
      </c>
    </row>
    <row r="1414" spans="1:6" x14ac:dyDescent="0.35">
      <c r="A1414" s="4">
        <v>1403</v>
      </c>
      <c r="B1414" s="4">
        <v>0.17629213274473721</v>
      </c>
      <c r="C1414" s="4">
        <v>-0.92958834257147294</v>
      </c>
      <c r="D1414" s="25">
        <v>-1.8975508523649483E-2</v>
      </c>
      <c r="E1414" s="31">
        <v>-4213.912430416387</v>
      </c>
      <c r="F1414" s="18">
        <v>4213.912430416387</v>
      </c>
    </row>
    <row r="1415" spans="1:6" x14ac:dyDescent="0.35">
      <c r="A1415" s="4">
        <v>1404</v>
      </c>
      <c r="B1415" s="4">
        <v>0.79758734445473989</v>
      </c>
      <c r="C1415" s="4">
        <v>0.83303443110578557</v>
      </c>
      <c r="D1415" s="25">
        <v>2.0504974069223626E-2</v>
      </c>
      <c r="E1415" s="31">
        <v>4553.5625571234477</v>
      </c>
      <c r="F1415" s="18">
        <v>0</v>
      </c>
    </row>
    <row r="1416" spans="1:6" x14ac:dyDescent="0.35">
      <c r="A1416" s="4">
        <v>1405</v>
      </c>
      <c r="B1416" s="4">
        <v>0.85389424347164622</v>
      </c>
      <c r="C1416" s="4">
        <v>1.0532825522536544</v>
      </c>
      <c r="D1416" s="25">
        <v>2.5438248643312171E-2</v>
      </c>
      <c r="E1416" s="31">
        <v>5649.1003670588143</v>
      </c>
      <c r="F1416" s="18">
        <v>0</v>
      </c>
    </row>
    <row r="1417" spans="1:6" x14ac:dyDescent="0.35">
      <c r="A1417" s="4">
        <v>1406</v>
      </c>
      <c r="B1417" s="4">
        <v>0.53010158435977428</v>
      </c>
      <c r="C1417" s="4">
        <v>7.5525221129553219E-2</v>
      </c>
      <c r="D1417" s="25">
        <v>3.5377422683915026E-3</v>
      </c>
      <c r="E1417" s="31">
        <v>785.63038781304158</v>
      </c>
      <c r="F1417" s="18">
        <v>0</v>
      </c>
    </row>
    <row r="1418" spans="1:6" x14ac:dyDescent="0.35">
      <c r="A1418" s="4">
        <v>1407</v>
      </c>
      <c r="B1418" s="4">
        <v>0.73037849329959825</v>
      </c>
      <c r="C1418" s="4">
        <v>0.6139581031590573</v>
      </c>
      <c r="D1418" s="25">
        <v>1.5597946155379669E-2</v>
      </c>
      <c r="E1418" s="31">
        <v>3463.8533724248568</v>
      </c>
      <c r="F1418" s="18">
        <v>0</v>
      </c>
    </row>
    <row r="1419" spans="1:6" x14ac:dyDescent="0.35">
      <c r="A1419" s="4">
        <v>1408</v>
      </c>
      <c r="B1419" s="4">
        <v>0.33007438595564897</v>
      </c>
      <c r="C1419" s="4">
        <v>-0.43970777326929533</v>
      </c>
      <c r="D1419" s="25">
        <v>-8.0028139813158698E-3</v>
      </c>
      <c r="E1419" s="31">
        <v>-1777.1938639824743</v>
      </c>
      <c r="F1419" s="18">
        <v>1777.1938639824743</v>
      </c>
    </row>
    <row r="1420" spans="1:6" x14ac:dyDescent="0.35">
      <c r="A1420" s="4">
        <v>1409</v>
      </c>
      <c r="B1420" s="4">
        <v>0.95772337946547781</v>
      </c>
      <c r="C1420" s="4">
        <v>1.7248570299139729</v>
      </c>
      <c r="D1420" s="25">
        <v>4.0480652991561485E-2</v>
      </c>
      <c r="E1420" s="31">
        <v>8989.5839481674084</v>
      </c>
      <c r="F1420" s="18">
        <v>0</v>
      </c>
    </row>
    <row r="1421" spans="1:6" x14ac:dyDescent="0.35">
      <c r="A1421" s="4">
        <v>1410</v>
      </c>
      <c r="B1421" s="4">
        <v>0.25283191749108835</v>
      </c>
      <c r="C1421" s="4">
        <v>-0.66560464757872817</v>
      </c>
      <c r="D1421" s="25">
        <v>-1.306261335934831E-2</v>
      </c>
      <c r="E1421" s="31">
        <v>-2900.8291788374418</v>
      </c>
      <c r="F1421" s="18">
        <v>2900.8291788374418</v>
      </c>
    </row>
    <row r="1422" spans="1:6" x14ac:dyDescent="0.35">
      <c r="A1422" s="4">
        <v>1411</v>
      </c>
      <c r="B1422" s="4">
        <v>9.8301319436715162E-2</v>
      </c>
      <c r="C1422" s="4">
        <v>-1.2912914367514239</v>
      </c>
      <c r="D1422" s="25">
        <v>-2.7077192517989301E-2</v>
      </c>
      <c r="E1422" s="31">
        <v>-6013.0624689255037</v>
      </c>
      <c r="F1422" s="18">
        <v>6013.0624689255037</v>
      </c>
    </row>
    <row r="1423" spans="1:6" x14ac:dyDescent="0.35">
      <c r="A1423" s="4">
        <v>1412</v>
      </c>
      <c r="B1423" s="4">
        <v>1.3426675797734489E-2</v>
      </c>
      <c r="C1423" s="4">
        <v>-2.213642931168232</v>
      </c>
      <c r="D1423" s="25">
        <v>-4.7736679427864526E-2</v>
      </c>
      <c r="E1423" s="31">
        <v>-10600.937865626835</v>
      </c>
      <c r="F1423" s="18">
        <v>10600.937865626835</v>
      </c>
    </row>
    <row r="1424" spans="1:6" x14ac:dyDescent="0.35">
      <c r="A1424" s="4">
        <v>1413</v>
      </c>
      <c r="B1424" s="4">
        <v>0.66522443016595845</v>
      </c>
      <c r="C1424" s="4">
        <v>0.42676412400809288</v>
      </c>
      <c r="D1424" s="25">
        <v>1.1405041839306462E-2</v>
      </c>
      <c r="E1424" s="31">
        <v>2532.7304149016459</v>
      </c>
      <c r="F1424" s="18">
        <v>0</v>
      </c>
    </row>
    <row r="1425" spans="1:6" x14ac:dyDescent="0.35">
      <c r="A1425" s="4">
        <v>1414</v>
      </c>
      <c r="B1425" s="4">
        <v>0.89609482404988328</v>
      </c>
      <c r="C1425" s="4">
        <v>1.2596092641555705</v>
      </c>
      <c r="D1425" s="25">
        <v>3.0059701559578576E-2</v>
      </c>
      <c r="E1425" s="31">
        <v>6675.3915922013612</v>
      </c>
      <c r="F1425" s="18">
        <v>0</v>
      </c>
    </row>
    <row r="1426" spans="1:6" x14ac:dyDescent="0.35">
      <c r="A1426" s="4">
        <v>1415</v>
      </c>
      <c r="B1426" s="4">
        <v>0.13438962677715927</v>
      </c>
      <c r="C1426" s="4">
        <v>-1.1058781725372311</v>
      </c>
      <c r="D1426" s="25">
        <v>-2.2924173925687498E-2</v>
      </c>
      <c r="E1426" s="31">
        <v>-5090.7969787522197</v>
      </c>
      <c r="F1426" s="18">
        <v>5090.7969787522197</v>
      </c>
    </row>
    <row r="1427" spans="1:6" x14ac:dyDescent="0.35">
      <c r="A1427" s="4">
        <v>1416</v>
      </c>
      <c r="B1427" s="4">
        <v>0.97546971991697629</v>
      </c>
      <c r="C1427" s="4">
        <v>1.9680649924910167</v>
      </c>
      <c r="D1427" s="25">
        <v>4.5928198476826651E-2</v>
      </c>
      <c r="E1427" s="31">
        <v>10199.326475331189</v>
      </c>
      <c r="F1427" s="18">
        <v>0</v>
      </c>
    </row>
    <row r="1428" spans="1:6" x14ac:dyDescent="0.35">
      <c r="A1428" s="4">
        <v>1417</v>
      </c>
      <c r="B1428" s="4">
        <v>2.2499916897085304E-2</v>
      </c>
      <c r="C1428" s="4">
        <v>-2.0046560153798927</v>
      </c>
      <c r="D1428" s="25">
        <v>-4.3055641366778787E-2</v>
      </c>
      <c r="E1428" s="31">
        <v>-9561.4145006388953</v>
      </c>
      <c r="F1428" s="18">
        <v>9561.4145006388953</v>
      </c>
    </row>
    <row r="1429" spans="1:6" x14ac:dyDescent="0.35">
      <c r="A1429" s="4">
        <v>1418</v>
      </c>
      <c r="B1429" s="4">
        <v>0.77368592604344499</v>
      </c>
      <c r="C1429" s="4">
        <v>0.75104072334714911</v>
      </c>
      <c r="D1429" s="25">
        <v>1.866842049676723E-2</v>
      </c>
      <c r="E1429" s="31">
        <v>4145.717048348055</v>
      </c>
      <c r="F1429" s="18">
        <v>0</v>
      </c>
    </row>
    <row r="1430" spans="1:6" x14ac:dyDescent="0.35">
      <c r="A1430" s="4">
        <v>1419</v>
      </c>
      <c r="B1430" s="4">
        <v>0.58328253746742187</v>
      </c>
      <c r="C1430" s="4">
        <v>0.21029821922620914</v>
      </c>
      <c r="D1430" s="25">
        <v>6.5564840461592158E-3</v>
      </c>
      <c r="E1430" s="31">
        <v>1456.0057553927088</v>
      </c>
      <c r="F1430" s="18">
        <v>0</v>
      </c>
    </row>
    <row r="1431" spans="1:6" x14ac:dyDescent="0.35">
      <c r="A1431" s="4">
        <v>1420</v>
      </c>
      <c r="B1431" s="4">
        <v>0.99191163095738311</v>
      </c>
      <c r="C1431" s="4">
        <v>2.4049034713031165</v>
      </c>
      <c r="D1431" s="25">
        <v>5.5712818428523797E-2</v>
      </c>
      <c r="E1431" s="31">
        <v>12372.20798677892</v>
      </c>
      <c r="F1431" s="18">
        <v>0</v>
      </c>
    </row>
    <row r="1432" spans="1:6" x14ac:dyDescent="0.35">
      <c r="A1432" s="4">
        <v>1421</v>
      </c>
      <c r="B1432" s="4">
        <v>0.68995532107237301</v>
      </c>
      <c r="C1432" s="4">
        <v>0.49572370804659571</v>
      </c>
      <c r="D1432" s="25">
        <v>1.2949647808264849E-2</v>
      </c>
      <c r="E1432" s="31">
        <v>2875.7427923869204</v>
      </c>
      <c r="F1432" s="18">
        <v>0</v>
      </c>
    </row>
    <row r="1433" spans="1:6" x14ac:dyDescent="0.35">
      <c r="A1433" s="4">
        <v>1422</v>
      </c>
      <c r="B1433" s="4">
        <v>0.79677552389442763</v>
      </c>
      <c r="C1433" s="4">
        <v>0.83015889480483285</v>
      </c>
      <c r="D1433" s="25">
        <v>2.0440565755334608E-2</v>
      </c>
      <c r="E1433" s="31">
        <v>4539.2593307208026</v>
      </c>
      <c r="F1433" s="18">
        <v>0</v>
      </c>
    </row>
    <row r="1434" spans="1:6" x14ac:dyDescent="0.35">
      <c r="A1434" s="4">
        <v>1423</v>
      </c>
      <c r="B1434" s="4">
        <v>0.22077322346969852</v>
      </c>
      <c r="C1434" s="4">
        <v>-0.76958442485690204</v>
      </c>
      <c r="D1434" s="25">
        <v>-1.5391626604920638E-2</v>
      </c>
      <c r="E1434" s="31">
        <v>-3418.0357587765234</v>
      </c>
      <c r="F1434" s="18">
        <v>3418.0357587765234</v>
      </c>
    </row>
    <row r="1435" spans="1:6" x14ac:dyDescent="0.35">
      <c r="A1435" s="4">
        <v>1424</v>
      </c>
      <c r="B1435" s="4">
        <v>0.91496318019328593</v>
      </c>
      <c r="C1435" s="4">
        <v>1.3719672296193965</v>
      </c>
      <c r="D1435" s="25">
        <v>3.2576375442334986E-2</v>
      </c>
      <c r="E1435" s="31">
        <v>7234.2721800198251</v>
      </c>
      <c r="F1435" s="18">
        <v>0</v>
      </c>
    </row>
    <row r="1436" spans="1:6" x14ac:dyDescent="0.35">
      <c r="A1436" s="4">
        <v>1425</v>
      </c>
      <c r="B1436" s="4">
        <v>0.18203040265451487</v>
      </c>
      <c r="C1436" s="4">
        <v>-0.90765447156354873</v>
      </c>
      <c r="D1436" s="25">
        <v>-1.8484218030042576E-2</v>
      </c>
      <c r="E1436" s="31">
        <v>-4104.8110002557487</v>
      </c>
      <c r="F1436" s="18">
        <v>4104.8110002557487</v>
      </c>
    </row>
    <row r="1437" spans="1:6" x14ac:dyDescent="0.35">
      <c r="A1437" s="4">
        <v>1426</v>
      </c>
      <c r="B1437" s="4">
        <v>0.65180310556931131</v>
      </c>
      <c r="C1437" s="4">
        <v>0.39019306566464335</v>
      </c>
      <c r="D1437" s="25">
        <v>1.0585897179488355E-2</v>
      </c>
      <c r="E1437" s="31">
        <v>2350.8220428538198</v>
      </c>
      <c r="F1437" s="18">
        <v>0</v>
      </c>
    </row>
    <row r="1438" spans="1:6" x14ac:dyDescent="0.35">
      <c r="A1438" s="4">
        <v>1427</v>
      </c>
      <c r="B1438" s="4">
        <v>0.64223450436153373</v>
      </c>
      <c r="C1438" s="4">
        <v>0.36443796308491666</v>
      </c>
      <c r="D1438" s="25">
        <v>1.000901601452121E-2</v>
      </c>
      <c r="E1438" s="31">
        <v>2222.7133964426612</v>
      </c>
      <c r="F1438" s="18">
        <v>0</v>
      </c>
    </row>
    <row r="1439" spans="1:6" x14ac:dyDescent="0.35">
      <c r="A1439" s="4">
        <v>1428</v>
      </c>
      <c r="B1439" s="4">
        <v>0.41991564958671357</v>
      </c>
      <c r="C1439" s="4">
        <v>-0.2021092723375216</v>
      </c>
      <c r="D1439" s="25">
        <v>-2.6809132205764443E-3</v>
      </c>
      <c r="E1439" s="31">
        <v>-595.35340151621801</v>
      </c>
      <c r="F1439" s="18">
        <v>595.35340151621801</v>
      </c>
    </row>
    <row r="1440" spans="1:6" x14ac:dyDescent="0.35">
      <c r="A1440" s="4">
        <v>1429</v>
      </c>
      <c r="B1440" s="4">
        <v>0.25025010723525098</v>
      </c>
      <c r="C1440" s="4">
        <v>-0.67370290522352916</v>
      </c>
      <c r="D1440" s="25">
        <v>-1.3244003912535791E-2</v>
      </c>
      <c r="E1440" s="31">
        <v>-2941.1107821412052</v>
      </c>
      <c r="F1440" s="18">
        <v>2941.1107821412052</v>
      </c>
    </row>
    <row r="1441" spans="1:6" x14ac:dyDescent="0.35">
      <c r="A1441" s="4">
        <v>1430</v>
      </c>
      <c r="B1441" s="4">
        <v>0.59725167333983764</v>
      </c>
      <c r="C1441" s="4">
        <v>0.24623974131663273</v>
      </c>
      <c r="D1441" s="25">
        <v>7.361527903780537E-3</v>
      </c>
      <c r="E1441" s="31">
        <v>1634.782746503796</v>
      </c>
      <c r="F1441" s="18">
        <v>0</v>
      </c>
    </row>
    <row r="1442" spans="1:6" x14ac:dyDescent="0.35">
      <c r="A1442" s="4">
        <v>1431</v>
      </c>
      <c r="B1442" s="4">
        <v>0.49747372509027998</v>
      </c>
      <c r="C1442" s="4">
        <v>-6.3324744402234344E-3</v>
      </c>
      <c r="D1442" s="25">
        <v>1.7042351939918032E-3</v>
      </c>
      <c r="E1442" s="31">
        <v>378.461418273177</v>
      </c>
      <c r="F1442" s="18">
        <v>0</v>
      </c>
    </row>
    <row r="1443" spans="1:6" x14ac:dyDescent="0.35">
      <c r="A1443" s="4">
        <v>1432</v>
      </c>
      <c r="B1443" s="4">
        <v>2.9430758513216859E-2</v>
      </c>
      <c r="C1443" s="4">
        <v>-1.8892262631392454</v>
      </c>
      <c r="D1443" s="25">
        <v>-4.0470163411941595E-2</v>
      </c>
      <c r="E1443" s="31">
        <v>-8987.2545154728905</v>
      </c>
      <c r="F1443" s="18">
        <v>8987.2545154728905</v>
      </c>
    </row>
    <row r="1444" spans="1:6" x14ac:dyDescent="0.35">
      <c r="A1444" s="4">
        <v>1433</v>
      </c>
      <c r="B1444" s="4">
        <v>0.80909576086657575</v>
      </c>
      <c r="C1444" s="4">
        <v>0.87456896888775049</v>
      </c>
      <c r="D1444" s="25">
        <v>2.1435294283164166E-2</v>
      </c>
      <c r="E1444" s="31">
        <v>4760.1598089918634</v>
      </c>
      <c r="F1444" s="18">
        <v>0</v>
      </c>
    </row>
    <row r="1445" spans="1:6" x14ac:dyDescent="0.35">
      <c r="A1445" s="4">
        <v>1434</v>
      </c>
      <c r="B1445" s="4">
        <v>0.1705890831093736</v>
      </c>
      <c r="C1445" s="4">
        <v>-0.95183993347510432</v>
      </c>
      <c r="D1445" s="25">
        <v>-1.9473915534187411E-2</v>
      </c>
      <c r="E1445" s="31">
        <v>-4324.5942334623969</v>
      </c>
      <c r="F1445" s="18">
        <v>4324.5942334623969</v>
      </c>
    </row>
    <row r="1446" spans="1:6" x14ac:dyDescent="0.35">
      <c r="A1446" s="4">
        <v>1435</v>
      </c>
      <c r="B1446" s="4">
        <v>0.16080304382026867</v>
      </c>
      <c r="C1446" s="4">
        <v>-0.99116280884901675</v>
      </c>
      <c r="D1446" s="25">
        <v>-2.0354697355395024E-2</v>
      </c>
      <c r="E1446" s="31">
        <v>-4520.190438973611</v>
      </c>
      <c r="F1446" s="18">
        <v>4520.190438973611</v>
      </c>
    </row>
    <row r="1447" spans="1:6" x14ac:dyDescent="0.35">
      <c r="A1447" s="4">
        <v>1436</v>
      </c>
      <c r="B1447" s="4">
        <v>0.48758230362020205</v>
      </c>
      <c r="C1447" s="4">
        <v>-3.1131576778452713E-2</v>
      </c>
      <c r="D1447" s="25">
        <v>1.1487672045814882E-3</v>
      </c>
      <c r="E1447" s="31">
        <v>255.10801974068022</v>
      </c>
      <c r="F1447" s="18">
        <v>0</v>
      </c>
    </row>
    <row r="1448" spans="1:6" x14ac:dyDescent="0.35">
      <c r="A1448" s="4">
        <v>1437</v>
      </c>
      <c r="B1448" s="4">
        <v>0.90670857240528002</v>
      </c>
      <c r="C1448" s="4">
        <v>1.3207556399676528</v>
      </c>
      <c r="D1448" s="25">
        <v>3.142930171561753E-2</v>
      </c>
      <c r="E1448" s="31">
        <v>6979.5402328051059</v>
      </c>
      <c r="F1448" s="18">
        <v>0</v>
      </c>
    </row>
    <row r="1449" spans="1:6" x14ac:dyDescent="0.35">
      <c r="A1449" s="4">
        <v>1438</v>
      </c>
      <c r="B1449" s="4">
        <v>0.25597555984960974</v>
      </c>
      <c r="C1449" s="4">
        <v>-0.65580263671533068</v>
      </c>
      <c r="D1449" s="25">
        <v>-1.2843060925868647E-2</v>
      </c>
      <c r="E1449" s="31">
        <v>-2852.0729240358874</v>
      </c>
      <c r="F1449" s="18">
        <v>2852.0729240358874</v>
      </c>
    </row>
    <row r="1450" spans="1:6" x14ac:dyDescent="0.35">
      <c r="A1450" s="4">
        <v>1439</v>
      </c>
      <c r="B1450" s="4">
        <v>0.56453781946821102</v>
      </c>
      <c r="C1450" s="4">
        <v>0.16248446472763609</v>
      </c>
      <c r="D1450" s="25">
        <v>5.4855174557057176E-3</v>
      </c>
      <c r="E1450" s="31">
        <v>1218.175005168119</v>
      </c>
      <c r="F1450" s="18">
        <v>0</v>
      </c>
    </row>
    <row r="1451" spans="1:6" x14ac:dyDescent="0.35">
      <c r="A1451" s="4">
        <v>1440</v>
      </c>
      <c r="B1451" s="4">
        <v>0.62043299945662489</v>
      </c>
      <c r="C1451" s="4">
        <v>0.30661819716024669</v>
      </c>
      <c r="D1451" s="25">
        <v>8.7139276404214257E-3</v>
      </c>
      <c r="E1451" s="31">
        <v>1935.1116707073431</v>
      </c>
      <c r="F1451" s="18">
        <v>0</v>
      </c>
    </row>
    <row r="1452" spans="1:6" x14ac:dyDescent="0.35">
      <c r="A1452" s="4">
        <v>1441</v>
      </c>
      <c r="B1452" s="4">
        <v>6.1556104815075563E-2</v>
      </c>
      <c r="C1452" s="4">
        <v>-1.5418411089967177</v>
      </c>
      <c r="D1452" s="25">
        <v>-3.268918285503325E-2</v>
      </c>
      <c r="E1452" s="31">
        <v>-7259.3234485020312</v>
      </c>
      <c r="F1452" s="18">
        <v>7259.3234485020312</v>
      </c>
    </row>
    <row r="1453" spans="1:6" x14ac:dyDescent="0.35">
      <c r="A1453" s="4">
        <v>1442</v>
      </c>
      <c r="B1453" s="4">
        <v>0.68861866281139017</v>
      </c>
      <c r="C1453" s="4">
        <v>0.4919387065613145</v>
      </c>
      <c r="D1453" s="25">
        <v>1.2864868644234256E-2</v>
      </c>
      <c r="E1453" s="31">
        <v>2856.9157884779829</v>
      </c>
      <c r="F1453" s="18">
        <v>0</v>
      </c>
    </row>
    <row r="1454" spans="1:6" x14ac:dyDescent="0.35">
      <c r="A1454" s="4">
        <v>1443</v>
      </c>
      <c r="B1454" s="4">
        <v>0.53793219285863392</v>
      </c>
      <c r="C1454" s="4">
        <v>9.5225627995683404E-2</v>
      </c>
      <c r="D1454" s="25">
        <v>3.9790060384766526E-3</v>
      </c>
      <c r="E1454" s="31">
        <v>883.62232745127335</v>
      </c>
      <c r="F1454" s="18">
        <v>0</v>
      </c>
    </row>
    <row r="1455" spans="1:6" x14ac:dyDescent="0.35">
      <c r="A1455" s="4">
        <v>1444</v>
      </c>
      <c r="B1455" s="4">
        <v>0.56390839565658357</v>
      </c>
      <c r="C1455" s="4">
        <v>0.16088597505434116</v>
      </c>
      <c r="D1455" s="25">
        <v>5.4497133434113169E-3</v>
      </c>
      <c r="E1455" s="31">
        <v>1210.2239458502956</v>
      </c>
      <c r="F1455" s="18">
        <v>0</v>
      </c>
    </row>
    <row r="1456" spans="1:6" x14ac:dyDescent="0.35">
      <c r="A1456" s="4">
        <v>1445</v>
      </c>
      <c r="B1456" s="4">
        <v>0.53815798001590054</v>
      </c>
      <c r="C1456" s="4">
        <v>9.5794179775737134E-2</v>
      </c>
      <c r="D1456" s="25">
        <v>3.991740866932731E-3</v>
      </c>
      <c r="E1456" s="31">
        <v>886.45036506952249</v>
      </c>
      <c r="F1456" s="18">
        <v>0</v>
      </c>
    </row>
    <row r="1457" spans="1:6" x14ac:dyDescent="0.35">
      <c r="A1457" s="4">
        <v>1446</v>
      </c>
      <c r="B1457" s="4">
        <v>0.9844658724198988</v>
      </c>
      <c r="C1457" s="4">
        <v>2.1561973913888819</v>
      </c>
      <c r="D1457" s="25">
        <v>5.0142122187994263E-2</v>
      </c>
      <c r="E1457" s="31">
        <v>11135.117233464736</v>
      </c>
      <c r="F1457" s="18">
        <v>0</v>
      </c>
    </row>
    <row r="1458" spans="1:6" x14ac:dyDescent="0.35">
      <c r="A1458" s="4">
        <v>1447</v>
      </c>
      <c r="B1458" s="4">
        <v>0.70159296297991247</v>
      </c>
      <c r="C1458" s="4">
        <v>0.52898756797526858</v>
      </c>
      <c r="D1458" s="25">
        <v>1.3694715478158807E-2</v>
      </c>
      <c r="E1458" s="31">
        <v>3041.2008043160617</v>
      </c>
      <c r="F1458" s="18">
        <v>0</v>
      </c>
    </row>
    <row r="1459" spans="1:6" x14ac:dyDescent="0.35">
      <c r="A1459" s="4">
        <v>1448</v>
      </c>
      <c r="B1459" s="4">
        <v>0.42319143173849672</v>
      </c>
      <c r="C1459" s="4">
        <v>-0.19373566598870262</v>
      </c>
      <c r="D1459" s="25">
        <v>-2.4933552106430881E-3</v>
      </c>
      <c r="E1459" s="31">
        <v>-553.70218418534648</v>
      </c>
      <c r="F1459" s="18">
        <v>553.70218418534648</v>
      </c>
    </row>
    <row r="1460" spans="1:6" x14ac:dyDescent="0.35">
      <c r="A1460" s="4">
        <v>1449</v>
      </c>
      <c r="B1460" s="4">
        <v>0.74754455302810419</v>
      </c>
      <c r="C1460" s="4">
        <v>0.66678277949270248</v>
      </c>
      <c r="D1460" s="25">
        <v>1.6781150948605893E-2</v>
      </c>
      <c r="E1460" s="31">
        <v>3726.6089860459733</v>
      </c>
      <c r="F1460" s="18">
        <v>0</v>
      </c>
    </row>
    <row r="1461" spans="1:6" x14ac:dyDescent="0.35">
      <c r="A1461" s="4">
        <v>1450</v>
      </c>
      <c r="B1461" s="4">
        <v>1.8927449248882455E-2</v>
      </c>
      <c r="C1461" s="4">
        <v>-2.0764224303691328</v>
      </c>
      <c r="D1461" s="25">
        <v>-4.4663116738167807E-2</v>
      </c>
      <c r="E1461" s="31">
        <v>-9918.3883567356716</v>
      </c>
      <c r="F1461" s="18">
        <v>9918.3883567356716</v>
      </c>
    </row>
    <row r="1462" spans="1:6" x14ac:dyDescent="0.35">
      <c r="A1462" s="4">
        <v>1451</v>
      </c>
      <c r="B1462" s="4">
        <v>0.72399396884247924</v>
      </c>
      <c r="C1462" s="4">
        <v>0.59474780402669791</v>
      </c>
      <c r="D1462" s="25">
        <v>1.5167660168028712E-2</v>
      </c>
      <c r="E1462" s="31">
        <v>3368.299281293524</v>
      </c>
      <c r="F1462" s="18">
        <v>0</v>
      </c>
    </row>
    <row r="1463" spans="1:6" x14ac:dyDescent="0.35">
      <c r="A1463" s="4">
        <v>1452</v>
      </c>
      <c r="B1463" s="4">
        <v>0.75615058331530427</v>
      </c>
      <c r="C1463" s="4">
        <v>0.69397349125726826</v>
      </c>
      <c r="D1463" s="25">
        <v>1.7390187912464692E-2</v>
      </c>
      <c r="E1463" s="31">
        <v>3861.8585067314962</v>
      </c>
      <c r="F1463" s="18">
        <v>0</v>
      </c>
    </row>
    <row r="1464" spans="1:6" x14ac:dyDescent="0.35">
      <c r="A1464" s="4">
        <v>1453</v>
      </c>
      <c r="B1464" s="4">
        <v>0.65528406544349971</v>
      </c>
      <c r="C1464" s="4">
        <v>0.39962618235348163</v>
      </c>
      <c r="D1464" s="25">
        <v>1.0797186858024197E-2</v>
      </c>
      <c r="E1464" s="31">
        <v>2397.7433784107143</v>
      </c>
      <c r="F1464" s="18">
        <v>0</v>
      </c>
    </row>
    <row r="1465" spans="1:6" x14ac:dyDescent="0.35">
      <c r="A1465" s="4">
        <v>1454</v>
      </c>
      <c r="B1465" s="4">
        <v>0.34297516404008632</v>
      </c>
      <c r="C1465" s="4">
        <v>-0.40435684716473502</v>
      </c>
      <c r="D1465" s="25">
        <v>-7.2109987140018495E-3</v>
      </c>
      <c r="E1465" s="31">
        <v>-1601.3545607369504</v>
      </c>
      <c r="F1465" s="18">
        <v>1601.3545607369504</v>
      </c>
    </row>
    <row r="1466" spans="1:6" x14ac:dyDescent="0.35">
      <c r="A1466" s="4">
        <v>1455</v>
      </c>
      <c r="B1466" s="4">
        <v>0.57411037472781445</v>
      </c>
      <c r="C1466" s="4">
        <v>0.18684871483326856</v>
      </c>
      <c r="D1466" s="25">
        <v>6.031245314524339E-3</v>
      </c>
      <c r="E1466" s="31">
        <v>1339.3654019911721</v>
      </c>
      <c r="F1466" s="18">
        <v>0</v>
      </c>
    </row>
    <row r="1467" spans="1:6" x14ac:dyDescent="0.35">
      <c r="A1467" s="4">
        <v>1456</v>
      </c>
      <c r="B1467" s="4">
        <v>0.23433588656836535</v>
      </c>
      <c r="C1467" s="4">
        <v>-0.72464185733501829</v>
      </c>
      <c r="D1467" s="25">
        <v>-1.4384970909087873E-2</v>
      </c>
      <c r="E1467" s="31">
        <v>-3194.4866009485622</v>
      </c>
      <c r="F1467" s="18">
        <v>3194.4866009485622</v>
      </c>
    </row>
    <row r="1468" spans="1:6" x14ac:dyDescent="0.35">
      <c r="A1468" s="4">
        <v>1457</v>
      </c>
      <c r="B1468" s="4">
        <v>0.22563813419007606</v>
      </c>
      <c r="C1468" s="4">
        <v>-0.75328899845594244</v>
      </c>
      <c r="D1468" s="25">
        <v>-1.5026630016896107E-2</v>
      </c>
      <c r="E1468" s="31">
        <v>-3336.9805576777371</v>
      </c>
      <c r="F1468" s="18">
        <v>3336.9805576777371</v>
      </c>
    </row>
    <row r="1469" spans="1:6" x14ac:dyDescent="0.35">
      <c r="A1469" s="4">
        <v>1458</v>
      </c>
      <c r="B1469" s="4">
        <v>0.53815167790038465</v>
      </c>
      <c r="C1469" s="4">
        <v>9.5778310079260076E-2</v>
      </c>
      <c r="D1469" s="25">
        <v>3.991385406147319E-3</v>
      </c>
      <c r="E1469" s="31">
        <v>886.37142749478994</v>
      </c>
      <c r="F1469" s="18">
        <v>0</v>
      </c>
    </row>
    <row r="1470" spans="1:6" x14ac:dyDescent="0.35">
      <c r="A1470" s="4">
        <v>1459</v>
      </c>
      <c r="B1470" s="4">
        <v>0.80808304973823841</v>
      </c>
      <c r="C1470" s="4">
        <v>0.87085395529000809</v>
      </c>
      <c r="D1470" s="25">
        <v>2.1352082757778071E-2</v>
      </c>
      <c r="E1470" s="31">
        <v>4741.6809323524649</v>
      </c>
      <c r="F1470" s="18">
        <v>0</v>
      </c>
    </row>
    <row r="1471" spans="1:6" x14ac:dyDescent="0.35">
      <c r="A1471" s="4">
        <v>1460</v>
      </c>
      <c r="B1471" s="4">
        <v>8.8837678408638876E-2</v>
      </c>
      <c r="C1471" s="4">
        <v>-1.3479472268247272</v>
      </c>
      <c r="D1471" s="25">
        <v>-2.8346209330422752E-2</v>
      </c>
      <c r="E1471" s="31">
        <v>-6294.8744537614302</v>
      </c>
      <c r="F1471" s="18">
        <v>6294.8744537614302</v>
      </c>
    </row>
    <row r="1472" spans="1:6" x14ac:dyDescent="0.35">
      <c r="A1472" s="4">
        <v>1461</v>
      </c>
      <c r="B1472" s="4">
        <v>0.40045716788204788</v>
      </c>
      <c r="C1472" s="4">
        <v>-0.25216395751953591</v>
      </c>
      <c r="D1472" s="25">
        <v>-3.8020737754792169E-3</v>
      </c>
      <c r="E1472" s="31">
        <v>-844.33078164329822</v>
      </c>
      <c r="F1472" s="18">
        <v>844.33078164329822</v>
      </c>
    </row>
    <row r="1473" spans="1:6" x14ac:dyDescent="0.35">
      <c r="A1473" s="4">
        <v>1462</v>
      </c>
      <c r="B1473" s="4">
        <v>0.16890332816230613</v>
      </c>
      <c r="C1473" s="4">
        <v>-0.95850800609155751</v>
      </c>
      <c r="D1473" s="25">
        <v>-1.9623271782610703E-2</v>
      </c>
      <c r="E1473" s="31">
        <v>-4357.7619428287553</v>
      </c>
      <c r="F1473" s="18">
        <v>4357.7619428287553</v>
      </c>
    </row>
    <row r="1474" spans="1:6" x14ac:dyDescent="0.35">
      <c r="A1474" s="4">
        <v>1463</v>
      </c>
      <c r="B1474" s="4">
        <v>0.71327813948821617</v>
      </c>
      <c r="C1474" s="4">
        <v>0.56298702234463827</v>
      </c>
      <c r="D1474" s="25">
        <v>1.4456259517214133E-2</v>
      </c>
      <c r="E1474" s="31">
        <v>3210.3177419984017</v>
      </c>
      <c r="F1474" s="18">
        <v>0</v>
      </c>
    </row>
    <row r="1475" spans="1:6" x14ac:dyDescent="0.35">
      <c r="A1475" s="4">
        <v>1464</v>
      </c>
      <c r="B1475" s="4">
        <v>0.28038869426873747</v>
      </c>
      <c r="C1475" s="4">
        <v>-0.58168720937686347</v>
      </c>
      <c r="D1475" s="25">
        <v>-1.1182970699759105E-2</v>
      </c>
      <c r="E1475" s="31">
        <v>-2483.4148282226884</v>
      </c>
      <c r="F1475" s="18">
        <v>2483.4148282226884</v>
      </c>
    </row>
    <row r="1476" spans="1:6" x14ac:dyDescent="0.35">
      <c r="A1476" s="4">
        <v>1465</v>
      </c>
      <c r="B1476" s="4">
        <v>7.5154956322333599E-2</v>
      </c>
      <c r="C1476" s="4">
        <v>-1.4384376633835603</v>
      </c>
      <c r="D1476" s="25">
        <v>-3.037307869733169E-2</v>
      </c>
      <c r="E1476" s="31">
        <v>-6744.9836041645895</v>
      </c>
      <c r="F1476" s="18">
        <v>6744.9836041645895</v>
      </c>
    </row>
    <row r="1477" spans="1:6" x14ac:dyDescent="0.35">
      <c r="A1477" s="4">
        <v>1466</v>
      </c>
      <c r="B1477" s="4">
        <v>0.9631515610081951</v>
      </c>
      <c r="C1477" s="4">
        <v>1.7884906799726379</v>
      </c>
      <c r="D1477" s="25">
        <v>4.1905964890953808E-2</v>
      </c>
      <c r="E1477" s="31">
        <v>9306.1045580147893</v>
      </c>
      <c r="F1477" s="18">
        <v>0</v>
      </c>
    </row>
    <row r="1478" spans="1:6" x14ac:dyDescent="0.35">
      <c r="A1478" s="4">
        <v>1467</v>
      </c>
      <c r="B1478" s="4">
        <v>0.92629097679075745</v>
      </c>
      <c r="C1478" s="4">
        <v>1.4487119335866703</v>
      </c>
      <c r="D1478" s="25">
        <v>3.4295358082479827E-2</v>
      </c>
      <c r="E1478" s="31">
        <v>7616.0085801773475</v>
      </c>
      <c r="F1478" s="18">
        <v>0</v>
      </c>
    </row>
    <row r="1479" spans="1:6" x14ac:dyDescent="0.35">
      <c r="A1479" s="4">
        <v>1468</v>
      </c>
      <c r="B1479" s="4">
        <v>0.53208997517322165</v>
      </c>
      <c r="C1479" s="4">
        <v>8.0524577538186509E-2</v>
      </c>
      <c r="D1479" s="25">
        <v>3.6497214204904167E-3</v>
      </c>
      <c r="E1479" s="31">
        <v>810.49772353629771</v>
      </c>
      <c r="F1479" s="18">
        <v>0</v>
      </c>
    </row>
    <row r="1480" spans="1:6" x14ac:dyDescent="0.35">
      <c r="A1480" s="4">
        <v>1469</v>
      </c>
      <c r="B1480" s="4">
        <v>0.33575543745898762</v>
      </c>
      <c r="C1480" s="4">
        <v>-0.42407533217668242</v>
      </c>
      <c r="D1480" s="25">
        <v>-7.6526674112965569E-3</v>
      </c>
      <c r="E1480" s="31">
        <v>-1699.4364230141271</v>
      </c>
      <c r="F1480" s="18">
        <v>1699.4364230141271</v>
      </c>
    </row>
    <row r="1481" spans="1:6" x14ac:dyDescent="0.35">
      <c r="A1481" s="4">
        <v>1470</v>
      </c>
      <c r="B1481" s="4">
        <v>0.59279301963847431</v>
      </c>
      <c r="C1481" s="4">
        <v>0.23473559238002317</v>
      </c>
      <c r="D1481" s="25">
        <v>7.1038497671874852E-3</v>
      </c>
      <c r="E1481" s="31">
        <v>1577.5598741110641</v>
      </c>
      <c r="F1481" s="18">
        <v>0</v>
      </c>
    </row>
    <row r="1482" spans="1:6" x14ac:dyDescent="0.35">
      <c r="A1482" s="4">
        <v>1471</v>
      </c>
      <c r="B1482" s="4">
        <v>3.7823592623055236E-2</v>
      </c>
      <c r="C1482" s="4">
        <v>-1.7765203837107411</v>
      </c>
      <c r="D1482" s="25">
        <v>-3.7945696703952571E-2</v>
      </c>
      <c r="E1482" s="31">
        <v>-8426.6433662270556</v>
      </c>
      <c r="F1482" s="18">
        <v>8426.6433662270556</v>
      </c>
    </row>
    <row r="1483" spans="1:6" x14ac:dyDescent="0.35">
      <c r="A1483" s="4">
        <v>1472</v>
      </c>
      <c r="B1483" s="4">
        <v>0.21380168363751018</v>
      </c>
      <c r="C1483" s="4">
        <v>-0.79329946703174581</v>
      </c>
      <c r="D1483" s="25">
        <v>-1.5922813041267341E-2</v>
      </c>
      <c r="E1483" s="31">
        <v>-3535.9969256248446</v>
      </c>
      <c r="F1483" s="18">
        <v>3535.9969256248446</v>
      </c>
    </row>
    <row r="1484" spans="1:6" x14ac:dyDescent="0.35">
      <c r="A1484" s="4">
        <v>1473</v>
      </c>
      <c r="B1484" s="4">
        <v>0.30726095984467083</v>
      </c>
      <c r="C1484" s="4">
        <v>-0.50362927048107697</v>
      </c>
      <c r="D1484" s="25">
        <v>-9.4345732866351721E-3</v>
      </c>
      <c r="E1484" s="31">
        <v>-2095.1462564851536</v>
      </c>
      <c r="F1484" s="18">
        <v>2095.1462564851536</v>
      </c>
    </row>
    <row r="1485" spans="1:6" x14ac:dyDescent="0.35">
      <c r="A1485" s="4">
        <v>1474</v>
      </c>
      <c r="B1485" s="4">
        <v>0.43658416882150297</v>
      </c>
      <c r="C1485" s="4">
        <v>-0.15963534129661131</v>
      </c>
      <c r="D1485" s="25">
        <v>-1.7295518061240767E-3</v>
      </c>
      <c r="E1485" s="31">
        <v>-384.08350668399657</v>
      </c>
      <c r="F1485" s="18">
        <v>384.08350668399657</v>
      </c>
    </row>
    <row r="1486" spans="1:6" x14ac:dyDescent="0.35">
      <c r="A1486" s="4">
        <v>1475</v>
      </c>
      <c r="B1486" s="4">
        <v>0.88465248006630481</v>
      </c>
      <c r="C1486" s="4">
        <v>1.1985703837297774</v>
      </c>
      <c r="D1486" s="25">
        <v>2.8692509161904359E-2</v>
      </c>
      <c r="E1486" s="31">
        <v>6371.7776451943619</v>
      </c>
      <c r="F1486" s="18">
        <v>0</v>
      </c>
    </row>
    <row r="1487" spans="1:6" x14ac:dyDescent="0.35">
      <c r="A1487" s="4">
        <v>1476</v>
      </c>
      <c r="B1487" s="4">
        <v>0.37816093245168914</v>
      </c>
      <c r="C1487" s="4">
        <v>-0.31031442206194609</v>
      </c>
      <c r="D1487" s="25">
        <v>-5.1045693731869993E-3</v>
      </c>
      <c r="E1487" s="31">
        <v>-1133.5774378213348</v>
      </c>
      <c r="F1487" s="18">
        <v>1133.5774378213348</v>
      </c>
    </row>
    <row r="1488" spans="1:6" x14ac:dyDescent="0.35">
      <c r="A1488" s="4">
        <v>1477</v>
      </c>
      <c r="B1488" s="4">
        <v>0.95810766385805513</v>
      </c>
      <c r="C1488" s="4">
        <v>1.7291364757245313</v>
      </c>
      <c r="D1488" s="25">
        <v>4.0576507072397176E-2</v>
      </c>
      <c r="E1488" s="31">
        <v>9010.8703712551614</v>
      </c>
      <c r="F1488" s="18">
        <v>0</v>
      </c>
    </row>
    <row r="1489" spans="1:6" x14ac:dyDescent="0.35">
      <c r="A1489" s="4">
        <v>1478</v>
      </c>
      <c r="B1489" s="4">
        <v>0.34825345894202053</v>
      </c>
      <c r="C1489" s="4">
        <v>-0.39004006905187449</v>
      </c>
      <c r="D1489" s="25">
        <v>-6.8903213021858185E-3</v>
      </c>
      <c r="E1489" s="31">
        <v>-1530.1413687362631</v>
      </c>
      <c r="F1489" s="18">
        <v>1530.1413687362631</v>
      </c>
    </row>
    <row r="1490" spans="1:6" x14ac:dyDescent="0.35">
      <c r="A1490" s="4">
        <v>1479</v>
      </c>
      <c r="B1490" s="4">
        <v>0.92691652103253586</v>
      </c>
      <c r="C1490" s="4">
        <v>1.4532045907458331</v>
      </c>
      <c r="D1490" s="25">
        <v>3.4395987823237134E-2</v>
      </c>
      <c r="E1490" s="31">
        <v>7638.3555394126324</v>
      </c>
      <c r="F1490" s="18">
        <v>0</v>
      </c>
    </row>
    <row r="1491" spans="1:6" x14ac:dyDescent="0.35">
      <c r="A1491" s="4">
        <v>1480</v>
      </c>
      <c r="B1491" s="4">
        <v>0.6081022936474263</v>
      </c>
      <c r="C1491" s="4">
        <v>0.27437635407238636</v>
      </c>
      <c r="D1491" s="25">
        <v>7.9917518329814773E-3</v>
      </c>
      <c r="E1491" s="31">
        <v>1774.7372803122496</v>
      </c>
      <c r="F1491" s="18">
        <v>0</v>
      </c>
    </row>
    <row r="1492" spans="1:6" x14ac:dyDescent="0.35">
      <c r="A1492" s="4">
        <v>1481</v>
      </c>
      <c r="B1492" s="4">
        <v>0.29814588454405211</v>
      </c>
      <c r="C1492" s="4">
        <v>-0.52974063645234903</v>
      </c>
      <c r="D1492" s="25">
        <v>-1.0019434293255585E-2</v>
      </c>
      <c r="E1492" s="31">
        <v>-2225.0269952696763</v>
      </c>
      <c r="F1492" s="18">
        <v>2225.0269952696763</v>
      </c>
    </row>
    <row r="1493" spans="1:6" x14ac:dyDescent="0.35">
      <c r="A1493" s="4">
        <v>1482</v>
      </c>
      <c r="B1493" s="4">
        <v>0.17853697856294248</v>
      </c>
      <c r="C1493" s="4">
        <v>-0.92095493203537449</v>
      </c>
      <c r="D1493" s="25">
        <v>-1.8782131234147847E-2</v>
      </c>
      <c r="E1493" s="31">
        <v>-4170.9689191541947</v>
      </c>
      <c r="F1493" s="18">
        <v>4170.9689191541947</v>
      </c>
    </row>
    <row r="1494" spans="1:6" x14ac:dyDescent="0.35">
      <c r="A1494" s="4">
        <v>1483</v>
      </c>
      <c r="B1494" s="4">
        <v>0.21325246577699608</v>
      </c>
      <c r="C1494" s="4">
        <v>-0.79518665811559408</v>
      </c>
      <c r="D1494" s="25">
        <v>-1.5965083693756335E-2</v>
      </c>
      <c r="E1494" s="31">
        <v>-3545.3840167662061</v>
      </c>
      <c r="F1494" s="18">
        <v>3545.3840167662061</v>
      </c>
    </row>
    <row r="1495" spans="1:6" x14ac:dyDescent="0.35">
      <c r="A1495" s="4">
        <v>1484</v>
      </c>
      <c r="B1495" s="4">
        <v>0.38757255685751324</v>
      </c>
      <c r="C1495" s="4">
        <v>-0.28565142311472314</v>
      </c>
      <c r="D1495" s="25">
        <v>-4.5521499246441357E-3</v>
      </c>
      <c r="E1495" s="31">
        <v>-1010.9010321736388</v>
      </c>
      <c r="F1495" s="18">
        <v>1010.9010321736388</v>
      </c>
    </row>
    <row r="1496" spans="1:6" x14ac:dyDescent="0.35">
      <c r="A1496" s="4">
        <v>1485</v>
      </c>
      <c r="B1496" s="4">
        <v>0.60717488194646108</v>
      </c>
      <c r="C1496" s="4">
        <v>0.27196330301628946</v>
      </c>
      <c r="D1496" s="25">
        <v>7.937702593610086E-3</v>
      </c>
      <c r="E1496" s="31">
        <v>1762.7345051898967</v>
      </c>
      <c r="F1496" s="18">
        <v>0</v>
      </c>
    </row>
    <row r="1497" spans="1:6" x14ac:dyDescent="0.35">
      <c r="A1497" s="4">
        <v>1486</v>
      </c>
      <c r="B1497" s="4">
        <v>0.37252522759883011</v>
      </c>
      <c r="C1497" s="4">
        <v>-0.32517258630310469</v>
      </c>
      <c r="D1497" s="25">
        <v>-5.4373731378072115E-3</v>
      </c>
      <c r="E1497" s="31">
        <v>-1207.4835425707618</v>
      </c>
      <c r="F1497" s="18">
        <v>1207.4835425707618</v>
      </c>
    </row>
    <row r="1498" spans="1:6" x14ac:dyDescent="0.35">
      <c r="A1498" s="4">
        <v>1487</v>
      </c>
      <c r="B1498" s="4">
        <v>0.95056154444982988</v>
      </c>
      <c r="C1498" s="4">
        <v>1.6503228993639221</v>
      </c>
      <c r="D1498" s="25">
        <v>3.8811184352155928E-2</v>
      </c>
      <c r="E1498" s="31">
        <v>8618.8431776097405</v>
      </c>
      <c r="F1498" s="18">
        <v>0</v>
      </c>
    </row>
    <row r="1499" spans="1:6" x14ac:dyDescent="0.35">
      <c r="A1499" s="4">
        <v>1488</v>
      </c>
      <c r="B1499" s="4">
        <v>0.34648895665981649</v>
      </c>
      <c r="C1499" s="4">
        <v>-0.39481704682578533</v>
      </c>
      <c r="D1499" s="25">
        <v>-6.9973194589473863E-3</v>
      </c>
      <c r="E1499" s="31">
        <v>-1553.9025692462401</v>
      </c>
      <c r="F1499" s="18">
        <v>1553.9025692462401</v>
      </c>
    </row>
    <row r="1500" spans="1:6" x14ac:dyDescent="0.35">
      <c r="A1500" s="4">
        <v>1489</v>
      </c>
      <c r="B1500" s="4">
        <v>0.33155684683669151</v>
      </c>
      <c r="C1500" s="4">
        <v>-0.43561829652292378</v>
      </c>
      <c r="D1500" s="25">
        <v>-7.9112149631310278E-3</v>
      </c>
      <c r="E1500" s="31">
        <v>-1756.8523674232661</v>
      </c>
      <c r="F1500" s="18">
        <v>1756.8523674232661</v>
      </c>
    </row>
    <row r="1501" spans="1:6" x14ac:dyDescent="0.35">
      <c r="A1501" s="4">
        <v>1490</v>
      </c>
      <c r="B1501" s="4">
        <v>0.37999582249321573</v>
      </c>
      <c r="C1501" s="4">
        <v>-0.30549175974278459</v>
      </c>
      <c r="D1501" s="25">
        <v>-4.9965479413829963E-3</v>
      </c>
      <c r="E1501" s="31">
        <v>-1109.5889974766162</v>
      </c>
      <c r="F1501" s="18">
        <v>1109.5889974766162</v>
      </c>
    </row>
    <row r="1502" spans="1:6" x14ac:dyDescent="0.35">
      <c r="A1502" s="4">
        <v>1491</v>
      </c>
      <c r="B1502" s="4">
        <v>0.41442276663889566</v>
      </c>
      <c r="C1502" s="4">
        <v>-0.21618244961393143</v>
      </c>
      <c r="D1502" s="25">
        <v>-2.9961342870378554E-3</v>
      </c>
      <c r="E1502" s="31">
        <v>-665.35489679289799</v>
      </c>
      <c r="F1502" s="18">
        <v>665.35489679289799</v>
      </c>
    </row>
    <row r="1503" spans="1:6" x14ac:dyDescent="0.35">
      <c r="A1503" s="4">
        <v>1492</v>
      </c>
      <c r="B1503" s="4">
        <v>0.9113995021460144</v>
      </c>
      <c r="C1503" s="4">
        <v>1.3494234411611177</v>
      </c>
      <c r="D1503" s="25">
        <v>3.2071423582472391E-2</v>
      </c>
      <c r="E1503" s="31">
        <v>7122.1369549540559</v>
      </c>
      <c r="F1503" s="18">
        <v>0</v>
      </c>
    </row>
    <row r="1504" spans="1:6" x14ac:dyDescent="0.35">
      <c r="A1504" s="4">
        <v>1493</v>
      </c>
      <c r="B1504" s="4">
        <v>0.11025084378343697</v>
      </c>
      <c r="C1504" s="4">
        <v>-1.2251951867634847</v>
      </c>
      <c r="D1504" s="25">
        <v>-2.559672154820888E-2</v>
      </c>
      <c r="E1504" s="31">
        <v>-5684.2926225388801</v>
      </c>
      <c r="F1504" s="18">
        <v>5684.2926225388801</v>
      </c>
    </row>
    <row r="1505" spans="1:6" x14ac:dyDescent="0.35">
      <c r="A1505" s="4">
        <v>1494</v>
      </c>
      <c r="B1505" s="4">
        <v>0.30244025976920441</v>
      </c>
      <c r="C1505" s="4">
        <v>-0.51739489939340388</v>
      </c>
      <c r="D1505" s="25">
        <v>-9.7429056653887125E-3</v>
      </c>
      <c r="E1505" s="31">
        <v>-2163.6179731672164</v>
      </c>
      <c r="F1505" s="18">
        <v>2163.6179731672164</v>
      </c>
    </row>
    <row r="1506" spans="1:6" x14ac:dyDescent="0.35">
      <c r="A1506" s="4">
        <v>1495</v>
      </c>
      <c r="B1506" s="4">
        <v>0.10138865344181414</v>
      </c>
      <c r="C1506" s="4">
        <v>-1.273678703613724</v>
      </c>
      <c r="D1506" s="25">
        <v>-2.6682689953719581E-2</v>
      </c>
      <c r="E1506" s="31">
        <v>-5925.4548426352558</v>
      </c>
      <c r="F1506" s="18">
        <v>5925.4548426352558</v>
      </c>
    </row>
    <row r="1507" spans="1:6" x14ac:dyDescent="0.35">
      <c r="A1507" s="4">
        <v>1496</v>
      </c>
      <c r="B1507" s="4">
        <v>0.95013727592183428</v>
      </c>
      <c r="C1507" s="4">
        <v>1.6461861096259853</v>
      </c>
      <c r="D1507" s="25">
        <v>3.871852558382613E-2</v>
      </c>
      <c r="E1507" s="31">
        <v>8598.2663411489229</v>
      </c>
      <c r="F1507" s="18">
        <v>0</v>
      </c>
    </row>
    <row r="1508" spans="1:6" x14ac:dyDescent="0.35">
      <c r="A1508" s="4">
        <v>1497</v>
      </c>
      <c r="B1508" s="4">
        <v>0.32727874975580629</v>
      </c>
      <c r="C1508" s="4">
        <v>-0.44743986249809792</v>
      </c>
      <c r="D1508" s="25">
        <v>-8.1760028330447182E-3</v>
      </c>
      <c r="E1508" s="31">
        <v>-1815.6541062574136</v>
      </c>
      <c r="F1508" s="18">
        <v>1815.6541062574136</v>
      </c>
    </row>
    <row r="1509" spans="1:6" x14ac:dyDescent="0.35">
      <c r="A1509" s="4">
        <v>1498</v>
      </c>
      <c r="B1509" s="4">
        <v>0.86099839859454064</v>
      </c>
      <c r="C1509" s="4">
        <v>1.0848158979575691</v>
      </c>
      <c r="D1509" s="25">
        <v>2.614455502080279E-2</v>
      </c>
      <c r="E1509" s="31">
        <v>5805.9506153712991</v>
      </c>
      <c r="F1509" s="18">
        <v>0</v>
      </c>
    </row>
    <row r="1510" spans="1:6" x14ac:dyDescent="0.35">
      <c r="A1510" s="4">
        <v>1499</v>
      </c>
      <c r="B1510" s="4">
        <v>0.98242782349836399</v>
      </c>
      <c r="C1510" s="4">
        <v>2.1066912287872359</v>
      </c>
      <c r="D1510" s="25">
        <v>4.9033247833241311E-2</v>
      </c>
      <c r="E1510" s="31">
        <v>10888.868263565471</v>
      </c>
      <c r="F1510" s="18">
        <v>0</v>
      </c>
    </row>
    <row r="1511" spans="1:6" x14ac:dyDescent="0.35">
      <c r="A1511" s="4">
        <v>1500</v>
      </c>
      <c r="B1511" s="4">
        <v>0.36165160056644741</v>
      </c>
      <c r="C1511" s="4">
        <v>-0.3540476130567069</v>
      </c>
      <c r="D1511" s="25">
        <v>-6.0841365906224845E-3</v>
      </c>
      <c r="E1511" s="31">
        <v>-1351.1110269125165</v>
      </c>
      <c r="F1511" s="18">
        <v>1351.1110269125165</v>
      </c>
    </row>
    <row r="1512" spans="1:6" x14ac:dyDescent="0.35">
      <c r="A1512" s="4">
        <v>1501</v>
      </c>
      <c r="B1512" s="4">
        <v>0.95985530258076024</v>
      </c>
      <c r="C1512" s="4">
        <v>1.7490093984437631</v>
      </c>
      <c r="D1512" s="25">
        <v>4.1021634975657667E-2</v>
      </c>
      <c r="E1512" s="31">
        <v>9109.7204232754702</v>
      </c>
      <c r="F1512" s="18">
        <v>0</v>
      </c>
    </row>
    <row r="1513" spans="1:6" x14ac:dyDescent="0.35">
      <c r="A1513" s="4">
        <v>1502</v>
      </c>
      <c r="B1513" s="4">
        <v>0.25943771289002238</v>
      </c>
      <c r="C1513" s="4">
        <v>-0.64507987364122354</v>
      </c>
      <c r="D1513" s="25">
        <v>-1.2602884827376738E-2</v>
      </c>
      <c r="E1513" s="31">
        <v>-2798.7367488465588</v>
      </c>
      <c r="F1513" s="18">
        <v>2798.7367488465588</v>
      </c>
    </row>
    <row r="1514" spans="1:6" x14ac:dyDescent="0.35">
      <c r="A1514" s="4">
        <v>1503</v>
      </c>
      <c r="B1514" s="4">
        <v>4.4330388079167005E-2</v>
      </c>
      <c r="C1514" s="4">
        <v>-1.7025048175221158</v>
      </c>
      <c r="D1514" s="25">
        <v>-3.6287843239132464E-2</v>
      </c>
      <c r="E1514" s="31">
        <v>-8058.4819904985743</v>
      </c>
      <c r="F1514" s="18">
        <v>8058.4819904985743</v>
      </c>
    </row>
    <row r="1515" spans="1:6" x14ac:dyDescent="0.35">
      <c r="A1515" s="4">
        <v>1504</v>
      </c>
      <c r="B1515" s="4">
        <v>0.75348764716607297</v>
      </c>
      <c r="C1515" s="4">
        <v>0.68550595260098424</v>
      </c>
      <c r="D1515" s="25">
        <v>1.7200525939683943E-2</v>
      </c>
      <c r="E1515" s="31">
        <v>3819.7400600146657</v>
      </c>
      <c r="F1515" s="18">
        <v>0</v>
      </c>
    </row>
    <row r="1516" spans="1:6" x14ac:dyDescent="0.35">
      <c r="A1516" s="4">
        <v>1505</v>
      </c>
      <c r="B1516" s="4">
        <v>0.14150212491104042</v>
      </c>
      <c r="C1516" s="4">
        <v>-1.0735949770995012</v>
      </c>
      <c r="D1516" s="25">
        <v>-2.2201071878808473E-2</v>
      </c>
      <c r="E1516" s="31">
        <v>-4930.216897327502</v>
      </c>
      <c r="F1516" s="18">
        <v>4930.216897327502</v>
      </c>
    </row>
    <row r="1517" spans="1:6" x14ac:dyDescent="0.35">
      <c r="A1517" s="4">
        <v>1506</v>
      </c>
      <c r="B1517" s="4">
        <v>2.3986557655096608E-2</v>
      </c>
      <c r="C1517" s="4">
        <v>-1.9776065010165282</v>
      </c>
      <c r="D1517" s="25">
        <v>-4.2449767043062588E-2</v>
      </c>
      <c r="E1517" s="31">
        <v>-9426.8673109919964</v>
      </c>
      <c r="F1517" s="18">
        <v>9426.8673109919964</v>
      </c>
    </row>
    <row r="1518" spans="1:6" x14ac:dyDescent="0.35">
      <c r="A1518" s="4">
        <v>1507</v>
      </c>
      <c r="B1518" s="4">
        <v>0.66073231156148515</v>
      </c>
      <c r="C1518" s="4">
        <v>0.41446256557839617</v>
      </c>
      <c r="D1518" s="25">
        <v>1.1129502755900873E-2</v>
      </c>
      <c r="E1518" s="31">
        <v>2471.5411420459932</v>
      </c>
      <c r="F1518" s="18">
        <v>0</v>
      </c>
    </row>
    <row r="1519" spans="1:6" x14ac:dyDescent="0.35">
      <c r="A1519" s="4">
        <v>1508</v>
      </c>
      <c r="B1519" s="4">
        <v>0.30895646495478857</v>
      </c>
      <c r="C1519" s="4">
        <v>-0.4988104430514802</v>
      </c>
      <c r="D1519" s="25">
        <v>-9.3266377514239999E-3</v>
      </c>
      <c r="E1519" s="31">
        <v>-2071.1768912930092</v>
      </c>
      <c r="F1519" s="18">
        <v>2071.1768912930092</v>
      </c>
    </row>
    <row r="1520" spans="1:6" x14ac:dyDescent="0.35">
      <c r="A1520" s="4">
        <v>1509</v>
      </c>
      <c r="B1520" s="4">
        <v>0.35350450925825783</v>
      </c>
      <c r="C1520" s="4">
        <v>-0.3758760875526912</v>
      </c>
      <c r="D1520" s="25">
        <v>-6.573066337949963E-3</v>
      </c>
      <c r="E1520" s="31">
        <v>-1459.6882035028468</v>
      </c>
      <c r="F1520" s="18">
        <v>1459.6882035028468</v>
      </c>
    </row>
    <row r="1521" spans="1:6" x14ac:dyDescent="0.35">
      <c r="A1521" s="4">
        <v>1510</v>
      </c>
      <c r="B1521" s="4">
        <v>0.84823326288444167</v>
      </c>
      <c r="C1521" s="4">
        <v>1.0288855183383647</v>
      </c>
      <c r="D1521" s="25">
        <v>2.4891786469332173E-2</v>
      </c>
      <c r="E1521" s="31">
        <v>5527.7469000454412</v>
      </c>
      <c r="F1521" s="18">
        <v>0</v>
      </c>
    </row>
    <row r="1522" spans="1:6" x14ac:dyDescent="0.35">
      <c r="A1522" s="4">
        <v>1511</v>
      </c>
      <c r="B1522" s="4">
        <v>0.87849432847967379</v>
      </c>
      <c r="C1522" s="4">
        <v>1.1674929765081774</v>
      </c>
      <c r="D1522" s="25">
        <v>2.7996415219872568E-2</v>
      </c>
      <c r="E1522" s="31">
        <v>6217.1952838621473</v>
      </c>
      <c r="F1522" s="18">
        <v>0</v>
      </c>
    </row>
    <row r="1523" spans="1:6" x14ac:dyDescent="0.35">
      <c r="A1523" s="4">
        <v>1512</v>
      </c>
      <c r="B1523" s="4">
        <v>0.24649392586573315</v>
      </c>
      <c r="C1523" s="4">
        <v>-0.68556437696638806</v>
      </c>
      <c r="D1523" s="25">
        <v>-1.3509685620308586E-2</v>
      </c>
      <c r="E1523" s="31">
        <v>-3000.1110165498226</v>
      </c>
      <c r="F1523" s="18">
        <v>3000.1110165498226</v>
      </c>
    </row>
    <row r="1524" spans="1:6" x14ac:dyDescent="0.35">
      <c r="A1524" s="4">
        <v>1513</v>
      </c>
      <c r="B1524" s="4">
        <v>0.29258997463977909</v>
      </c>
      <c r="C1524" s="4">
        <v>-0.54583414591358725</v>
      </c>
      <c r="D1524" s="25">
        <v>-1.0379908201587712E-2</v>
      </c>
      <c r="E1524" s="31">
        <v>-2305.077839823769</v>
      </c>
      <c r="F1524" s="18">
        <v>2305.077839823769</v>
      </c>
    </row>
    <row r="1525" spans="1:6" x14ac:dyDescent="0.35">
      <c r="A1525" s="4">
        <v>1514</v>
      </c>
      <c r="B1525" s="4">
        <v>0.55799055226662042</v>
      </c>
      <c r="C1525" s="4">
        <v>0.14587648471491055</v>
      </c>
      <c r="D1525" s="25">
        <v>5.1135200688642527E-3</v>
      </c>
      <c r="E1525" s="31">
        <v>1135.5651288351617</v>
      </c>
      <c r="F1525" s="18">
        <v>0</v>
      </c>
    </row>
    <row r="1526" spans="1:6" x14ac:dyDescent="0.35">
      <c r="A1526" s="4">
        <v>1515</v>
      </c>
      <c r="B1526" s="4">
        <v>0.92972803455883168</v>
      </c>
      <c r="C1526" s="4">
        <v>1.4737685051876395</v>
      </c>
      <c r="D1526" s="25">
        <v>3.485659305215251E-2</v>
      </c>
      <c r="E1526" s="31">
        <v>7740.6426584757264</v>
      </c>
      <c r="F1526" s="18">
        <v>0</v>
      </c>
    </row>
    <row r="1527" spans="1:6" x14ac:dyDescent="0.35">
      <c r="A1527" s="4">
        <v>1516</v>
      </c>
      <c r="B1527" s="4">
        <v>0.97960214589934846</v>
      </c>
      <c r="C1527" s="4">
        <v>2.0456003378975192</v>
      </c>
      <c r="D1527" s="25">
        <v>4.7664890468084399E-2</v>
      </c>
      <c r="E1527" s="31">
        <v>10584.995610924827</v>
      </c>
      <c r="F1527" s="18">
        <v>0</v>
      </c>
    </row>
    <row r="1528" spans="1:6" x14ac:dyDescent="0.35">
      <c r="A1528" s="4">
        <v>1517</v>
      </c>
      <c r="B1528" s="4">
        <v>7.8035107836293083E-2</v>
      </c>
      <c r="C1528" s="4">
        <v>-1.4184130230209129</v>
      </c>
      <c r="D1528" s="25">
        <v>-2.9924552514036834E-2</v>
      </c>
      <c r="E1528" s="31">
        <v>-6645.3788922909753</v>
      </c>
      <c r="F1528" s="18">
        <v>6645.3788922909753</v>
      </c>
    </row>
    <row r="1529" spans="1:6" x14ac:dyDescent="0.35">
      <c r="A1529" s="4">
        <v>1518</v>
      </c>
      <c r="B1529" s="4">
        <v>0.13410066541502585</v>
      </c>
      <c r="C1529" s="4">
        <v>-1.1072141970879417</v>
      </c>
      <c r="D1529" s="25">
        <v>-2.2954099156885968E-2</v>
      </c>
      <c r="E1529" s="31">
        <v>-5097.442508360723</v>
      </c>
      <c r="F1529" s="18">
        <v>5097.442508360723</v>
      </c>
    </row>
    <row r="1530" spans="1:6" x14ac:dyDescent="0.35">
      <c r="A1530" s="4">
        <v>1519</v>
      </c>
      <c r="B1530" s="4">
        <v>0.92088613959914323</v>
      </c>
      <c r="C1530" s="4">
        <v>1.4110572944951778</v>
      </c>
      <c r="D1530" s="25">
        <v>3.3451942607885032E-2</v>
      </c>
      <c r="E1530" s="31">
        <v>7428.7103611087496</v>
      </c>
      <c r="F1530" s="18">
        <v>0</v>
      </c>
    </row>
    <row r="1531" spans="1:6" x14ac:dyDescent="0.35">
      <c r="A1531" s="4">
        <v>1520</v>
      </c>
      <c r="B1531" s="4">
        <v>0.8089218991086673</v>
      </c>
      <c r="C1531" s="4">
        <v>0.8739303197354501</v>
      </c>
      <c r="D1531" s="25">
        <v>2.1420989363746982E-2</v>
      </c>
      <c r="E1531" s="31">
        <v>4756.9830995153798</v>
      </c>
      <c r="F1531" s="18">
        <v>0</v>
      </c>
    </row>
    <row r="1532" spans="1:6" x14ac:dyDescent="0.35">
      <c r="A1532" s="4">
        <v>1521</v>
      </c>
      <c r="B1532" s="4">
        <v>0.4582006742189102</v>
      </c>
      <c r="C1532" s="4">
        <v>-0.10496781382727259</v>
      </c>
      <c r="D1532" s="25">
        <v>-5.050695182061114E-4</v>
      </c>
      <c r="E1532" s="31">
        <v>-112.16135358589155</v>
      </c>
      <c r="F1532" s="18">
        <v>112.16135358589155</v>
      </c>
    </row>
    <row r="1533" spans="1:6" x14ac:dyDescent="0.35">
      <c r="A1533" s="4">
        <v>1522</v>
      </c>
      <c r="B1533" s="4">
        <v>0.81691987043153313</v>
      </c>
      <c r="C1533" s="4">
        <v>0.90368914025694469</v>
      </c>
      <c r="D1533" s="25">
        <v>2.208754866000082E-2</v>
      </c>
      <c r="E1533" s="31">
        <v>4905.0066689808809</v>
      </c>
      <c r="F1533" s="18">
        <v>0</v>
      </c>
    </row>
    <row r="1534" spans="1:6" x14ac:dyDescent="0.35">
      <c r="A1534" s="4">
        <v>1523</v>
      </c>
      <c r="B1534" s="4">
        <v>0.71093253065158357</v>
      </c>
      <c r="C1534" s="4">
        <v>0.55611105423540141</v>
      </c>
      <c r="D1534" s="25">
        <v>1.4302246677200993E-2</v>
      </c>
      <c r="E1534" s="31">
        <v>3176.1159381223029</v>
      </c>
      <c r="F1534" s="18">
        <v>0</v>
      </c>
    </row>
    <row r="1535" spans="1:6" x14ac:dyDescent="0.35">
      <c r="A1535" s="4">
        <v>1524</v>
      </c>
      <c r="B1535" s="4">
        <v>0.49042642712747642</v>
      </c>
      <c r="C1535" s="4">
        <v>-2.399969216381307E-2</v>
      </c>
      <c r="D1535" s="25">
        <v>1.3085122450902046E-3</v>
      </c>
      <c r="E1535" s="31">
        <v>290.58277980089622</v>
      </c>
      <c r="F1535" s="18">
        <v>0</v>
      </c>
    </row>
    <row r="1536" spans="1:6" x14ac:dyDescent="0.35">
      <c r="A1536" s="4">
        <v>1525</v>
      </c>
      <c r="B1536" s="4">
        <v>0.84790227478678004</v>
      </c>
      <c r="C1536" s="4">
        <v>1.0274779769044053</v>
      </c>
      <c r="D1536" s="25">
        <v>2.4860259351952286E-2</v>
      </c>
      <c r="E1536" s="31">
        <v>5520.7456377785184</v>
      </c>
      <c r="F1536" s="18">
        <v>0</v>
      </c>
    </row>
    <row r="1537" spans="1:6" x14ac:dyDescent="0.35">
      <c r="A1537" s="4">
        <v>1526</v>
      </c>
      <c r="B1537" s="4">
        <v>0.93218941931003341</v>
      </c>
      <c r="C1537" s="4">
        <v>1.492297539938148</v>
      </c>
      <c r="D1537" s="25">
        <v>3.5271619593766991E-2</v>
      </c>
      <c r="E1537" s="31">
        <v>7832.8080674017801</v>
      </c>
      <c r="F1537" s="18">
        <v>0</v>
      </c>
    </row>
    <row r="1538" spans="1:6" x14ac:dyDescent="0.35">
      <c r="A1538" s="4">
        <v>1527</v>
      </c>
      <c r="B1538" s="4">
        <v>0.52994595813633139</v>
      </c>
      <c r="C1538" s="4">
        <v>7.513401565046289E-2</v>
      </c>
      <c r="D1538" s="25">
        <v>3.5289797689287048E-3</v>
      </c>
      <c r="E1538" s="31">
        <v>783.68448974333864</v>
      </c>
      <c r="F1538" s="18">
        <v>0</v>
      </c>
    </row>
    <row r="1539" spans="1:6" x14ac:dyDescent="0.35">
      <c r="A1539" s="4">
        <v>1528</v>
      </c>
      <c r="B1539" s="4">
        <v>0.40881323159800753</v>
      </c>
      <c r="C1539" s="4">
        <v>-0.2305988473056772</v>
      </c>
      <c r="D1539" s="25">
        <v>-3.3190430492646625E-3</v>
      </c>
      <c r="E1539" s="31">
        <v>-737.06360727841877</v>
      </c>
      <c r="F1539" s="18">
        <v>737.06360727841877</v>
      </c>
    </row>
    <row r="1540" spans="1:6" x14ac:dyDescent="0.35">
      <c r="A1540" s="4">
        <v>1529</v>
      </c>
      <c r="B1540" s="4">
        <v>0.81708365638504143</v>
      </c>
      <c r="C1540" s="4">
        <v>0.90430690342554731</v>
      </c>
      <c r="D1540" s="25">
        <v>2.2101385760252085E-2</v>
      </c>
      <c r="E1540" s="31">
        <v>4908.0794893312323</v>
      </c>
      <c r="F1540" s="18">
        <v>0</v>
      </c>
    </row>
    <row r="1541" spans="1:6" x14ac:dyDescent="0.35">
      <c r="A1541" s="4">
        <v>1530</v>
      </c>
      <c r="B1541" s="4">
        <v>7.7193900263788584E-2</v>
      </c>
      <c r="C1541" s="4">
        <v>-1.4242027104253878</v>
      </c>
      <c r="D1541" s="25">
        <v>-3.005423406371617E-2</v>
      </c>
      <c r="E1541" s="31">
        <v>-6674.1774192716011</v>
      </c>
      <c r="F1541" s="18">
        <v>6674.1774192716011</v>
      </c>
    </row>
    <row r="1542" spans="1:6" x14ac:dyDescent="0.35">
      <c r="A1542" s="4">
        <v>1531</v>
      </c>
      <c r="B1542" s="4">
        <v>0.8128059627578883</v>
      </c>
      <c r="C1542" s="4">
        <v>0.8882838689956859</v>
      </c>
      <c r="D1542" s="25">
        <v>2.174249040195974E-2</v>
      </c>
      <c r="E1542" s="31">
        <v>4828.379195152449</v>
      </c>
      <c r="F1542" s="18">
        <v>0</v>
      </c>
    </row>
    <row r="1543" spans="1:6" x14ac:dyDescent="0.35">
      <c r="A1543" s="4">
        <v>1532</v>
      </c>
      <c r="B1543" s="4">
        <v>0.61561308499990686</v>
      </c>
      <c r="C1543" s="4">
        <v>0.29397915740462621</v>
      </c>
      <c r="D1543" s="25">
        <v>8.4308294094701825E-3</v>
      </c>
      <c r="E1543" s="31">
        <v>1872.2437294899819</v>
      </c>
      <c r="F1543" s="18">
        <v>0</v>
      </c>
    </row>
    <row r="1544" spans="1:6" x14ac:dyDescent="0.35">
      <c r="A1544" s="4">
        <v>1533</v>
      </c>
      <c r="B1544" s="4">
        <v>0.21308779384482401</v>
      </c>
      <c r="C1544" s="4">
        <v>-0.79575304641583255</v>
      </c>
      <c r="D1544" s="25">
        <v>-1.5977770063047774E-2</v>
      </c>
      <c r="E1544" s="31">
        <v>-3548.2012930034898</v>
      </c>
      <c r="F1544" s="18">
        <v>3548.2012930034898</v>
      </c>
    </row>
    <row r="1545" spans="1:6" x14ac:dyDescent="0.35">
      <c r="A1545" s="4">
        <v>1534</v>
      </c>
      <c r="B1545" s="4">
        <v>0.51468086276459024</v>
      </c>
      <c r="C1545" s="4">
        <v>3.680777528418603E-2</v>
      </c>
      <c r="D1545" s="25">
        <v>2.6705212897645608E-3</v>
      </c>
      <c r="E1545" s="31">
        <v>593.04565380186057</v>
      </c>
      <c r="F1545" s="18">
        <v>0</v>
      </c>
    </row>
    <row r="1546" spans="1:6" x14ac:dyDescent="0.35">
      <c r="A1546" s="4">
        <v>1535</v>
      </c>
      <c r="B1546" s="4">
        <v>0.88269607299496144</v>
      </c>
      <c r="C1546" s="4">
        <v>1.1885727049433401</v>
      </c>
      <c r="D1546" s="25">
        <v>2.846857401866687E-2</v>
      </c>
      <c r="E1546" s="31">
        <v>6322.0481171282527</v>
      </c>
      <c r="F1546" s="18">
        <v>0</v>
      </c>
    </row>
    <row r="1547" spans="1:6" x14ac:dyDescent="0.35">
      <c r="A1547" s="4">
        <v>1536</v>
      </c>
      <c r="B1547" s="4">
        <v>8.4815144452577984E-2</v>
      </c>
      <c r="C1547" s="4">
        <v>-1.373392729128569</v>
      </c>
      <c r="D1547" s="25">
        <v>-2.8916155847497359E-2</v>
      </c>
      <c r="E1547" s="31">
        <v>-6421.4431151482877</v>
      </c>
      <c r="F1547" s="18">
        <v>6421.4431151482877</v>
      </c>
    </row>
    <row r="1548" spans="1:6" x14ac:dyDescent="0.35">
      <c r="A1548" s="4">
        <v>1537</v>
      </c>
      <c r="B1548" s="4">
        <v>0.48752684408913138</v>
      </c>
      <c r="C1548" s="4">
        <v>-3.1270660890644487E-2</v>
      </c>
      <c r="D1548" s="25">
        <v>1.1456518993940503E-3</v>
      </c>
      <c r="E1548" s="31">
        <v>254.41620042856405</v>
      </c>
      <c r="F1548" s="18">
        <v>0</v>
      </c>
    </row>
    <row r="1549" spans="1:6" x14ac:dyDescent="0.35">
      <c r="A1549" s="4">
        <v>1538</v>
      </c>
      <c r="B1549" s="4">
        <v>0.10361628115941068</v>
      </c>
      <c r="C1549" s="4">
        <v>-1.2612117612510807</v>
      </c>
      <c r="D1549" s="25">
        <v>-2.6403446482975219E-2</v>
      </c>
      <c r="E1549" s="31">
        <v>-5863.4429323343675</v>
      </c>
      <c r="F1549" s="18">
        <v>5863.4429323343675</v>
      </c>
    </row>
    <row r="1550" spans="1:6" x14ac:dyDescent="0.35">
      <c r="A1550" s="4">
        <v>1539</v>
      </c>
      <c r="B1550" s="4">
        <v>0.94958373924354655</v>
      </c>
      <c r="C1550" s="4">
        <v>1.6408309027123158</v>
      </c>
      <c r="D1550" s="25">
        <v>3.8598575838200595E-2</v>
      </c>
      <c r="E1550" s="31">
        <v>8571.6289667941455</v>
      </c>
      <c r="F1550" s="18">
        <v>0</v>
      </c>
    </row>
    <row r="1551" spans="1:6" x14ac:dyDescent="0.35">
      <c r="A1551" s="4">
        <v>1540</v>
      </c>
      <c r="B1551" s="4">
        <v>0.48811062183952492</v>
      </c>
      <c r="C1551" s="4">
        <v>-2.9806664435184912E-2</v>
      </c>
      <c r="D1551" s="25">
        <v>1.1784435366286108E-3</v>
      </c>
      <c r="E1551" s="31">
        <v>261.69827603587663</v>
      </c>
      <c r="F1551" s="18">
        <v>0</v>
      </c>
    </row>
    <row r="1552" spans="1:6" x14ac:dyDescent="0.35">
      <c r="A1552" s="4">
        <v>1541</v>
      </c>
      <c r="B1552" s="4">
        <v>0.64964145717294208</v>
      </c>
      <c r="C1552" s="4">
        <v>0.38435265593958029</v>
      </c>
      <c r="D1552" s="25">
        <v>1.0455079515079908E-2</v>
      </c>
      <c r="E1552" s="31">
        <v>2321.7712176028522</v>
      </c>
      <c r="F1552" s="18">
        <v>0</v>
      </c>
    </row>
    <row r="1553" spans="1:6" x14ac:dyDescent="0.35">
      <c r="A1553" s="4">
        <v>1542</v>
      </c>
      <c r="B1553" s="4">
        <v>0.92793024628910137</v>
      </c>
      <c r="C1553" s="4">
        <v>1.4605480663618471</v>
      </c>
      <c r="D1553" s="25">
        <v>3.4560472229974021E-2</v>
      </c>
      <c r="E1553" s="31">
        <v>7674.8827758392281</v>
      </c>
      <c r="F1553" s="18">
        <v>0</v>
      </c>
    </row>
    <row r="1554" spans="1:6" x14ac:dyDescent="0.35">
      <c r="A1554" s="4">
        <v>1543</v>
      </c>
      <c r="B1554" s="4">
        <v>0.47480281229019794</v>
      </c>
      <c r="C1554" s="4">
        <v>-6.3202034680219593E-2</v>
      </c>
      <c r="D1554" s="25">
        <v>4.304302048304487E-4</v>
      </c>
      <c r="E1554" s="31">
        <v>95.586117668527152</v>
      </c>
      <c r="F1554" s="18">
        <v>0</v>
      </c>
    </row>
    <row r="1555" spans="1:6" x14ac:dyDescent="0.35">
      <c r="A1555" s="4">
        <v>1544</v>
      </c>
      <c r="B1555" s="4">
        <v>0.4646328723667803</v>
      </c>
      <c r="C1555" s="4">
        <v>-8.87686855417264E-2</v>
      </c>
      <c r="D1555" s="25">
        <v>-1.422298840835078E-4</v>
      </c>
      <c r="E1555" s="31">
        <v>-31.58514965589475</v>
      </c>
      <c r="F1555" s="18">
        <v>31.58514965589475</v>
      </c>
    </row>
    <row r="1556" spans="1:6" x14ac:dyDescent="0.35">
      <c r="A1556" s="4">
        <v>1545</v>
      </c>
      <c r="B1556" s="4">
        <v>0.61012027170971606</v>
      </c>
      <c r="C1556" s="4">
        <v>0.27963251750714174</v>
      </c>
      <c r="D1556" s="25">
        <v>8.1094831320944628E-3</v>
      </c>
      <c r="E1556" s="31">
        <v>1800.8820017653252</v>
      </c>
      <c r="F1556" s="18">
        <v>0</v>
      </c>
    </row>
    <row r="1557" spans="1:6" x14ac:dyDescent="0.35">
      <c r="A1557" s="4">
        <v>1546</v>
      </c>
      <c r="B1557" s="4">
        <v>0.74431684567058798</v>
      </c>
      <c r="C1557" s="4">
        <v>0.65671170198516038</v>
      </c>
      <c r="D1557" s="25">
        <v>1.6555571768439921E-2</v>
      </c>
      <c r="E1557" s="31">
        <v>3676.5143648578337</v>
      </c>
      <c r="F1557" s="18">
        <v>0</v>
      </c>
    </row>
    <row r="1558" spans="1:6" x14ac:dyDescent="0.35">
      <c r="A1558" s="4">
        <v>1547</v>
      </c>
      <c r="B1558" s="4">
        <v>0.16032932378530551</v>
      </c>
      <c r="C1558" s="4">
        <v>-0.99310528736857007</v>
      </c>
      <c r="D1558" s="25">
        <v>-2.0398206375318931E-2</v>
      </c>
      <c r="E1558" s="31">
        <v>-4529.8525357582148</v>
      </c>
      <c r="F1558" s="18">
        <v>4529.8525357582148</v>
      </c>
    </row>
    <row r="1559" spans="1:6" x14ac:dyDescent="0.35">
      <c r="A1559" s="4">
        <v>1548</v>
      </c>
      <c r="B1559" s="4">
        <v>0.53275415411571192</v>
      </c>
      <c r="C1559" s="4">
        <v>8.2194946738503125E-2</v>
      </c>
      <c r="D1559" s="25">
        <v>3.6871355417202188E-3</v>
      </c>
      <c r="E1559" s="31">
        <v>818.80631934161568</v>
      </c>
      <c r="F1559" s="18">
        <v>0</v>
      </c>
    </row>
    <row r="1560" spans="1:6" x14ac:dyDescent="0.35">
      <c r="A1560" s="4">
        <v>1549</v>
      </c>
      <c r="B1560" s="4">
        <v>5.4135926358471531E-2</v>
      </c>
      <c r="C1560" s="4">
        <v>-1.6060093631495238</v>
      </c>
      <c r="D1560" s="25">
        <v>-3.4126469198389436E-2</v>
      </c>
      <c r="E1560" s="31">
        <v>-7578.5032365318439</v>
      </c>
      <c r="F1560" s="18">
        <v>7578.5032365318439</v>
      </c>
    </row>
    <row r="1561" spans="1:6" x14ac:dyDescent="0.35">
      <c r="A1561" s="4">
        <v>1550</v>
      </c>
      <c r="B1561" s="4">
        <v>4.9634715127544915E-2</v>
      </c>
      <c r="C1561" s="4">
        <v>-1.6484057823303588</v>
      </c>
      <c r="D1561" s="25">
        <v>-3.5076094446891755E-2</v>
      </c>
      <c r="E1561" s="31">
        <v>-7789.387579047032</v>
      </c>
      <c r="F1561" s="18">
        <v>7789.387579047032</v>
      </c>
    </row>
    <row r="1562" spans="1:6" x14ac:dyDescent="0.35">
      <c r="A1562" s="4">
        <v>1551</v>
      </c>
      <c r="B1562" s="4">
        <v>0.80214127078363984</v>
      </c>
      <c r="C1562" s="4">
        <v>0.84929446779672879</v>
      </c>
      <c r="D1562" s="25">
        <v>2.0869177973271112E-2</v>
      </c>
      <c r="E1562" s="31">
        <v>4634.4417260036462</v>
      </c>
      <c r="F1562" s="18">
        <v>0</v>
      </c>
    </row>
    <row r="1563" spans="1:6" x14ac:dyDescent="0.35">
      <c r="A1563" s="4">
        <v>1552</v>
      </c>
      <c r="B1563" s="4">
        <v>0.45143839841516187</v>
      </c>
      <c r="C1563" s="4">
        <v>-0.12202805852990563</v>
      </c>
      <c r="D1563" s="25">
        <v>-8.8719705228266122E-4</v>
      </c>
      <c r="E1563" s="31">
        <v>-197.02084306110913</v>
      </c>
      <c r="F1563" s="18">
        <v>197.02084306110913</v>
      </c>
    </row>
    <row r="1564" spans="1:6" x14ac:dyDescent="0.35">
      <c r="A1564" s="4">
        <v>1553</v>
      </c>
      <c r="B1564" s="4">
        <v>0.46721825432105424</v>
      </c>
      <c r="C1564" s="4">
        <v>-8.2264342752919287E-2</v>
      </c>
      <c r="D1564" s="25">
        <v>3.4590268318112228E-6</v>
      </c>
      <c r="E1564" s="31">
        <v>0.76814996265036983</v>
      </c>
      <c r="F1564" s="18">
        <v>0</v>
      </c>
    </row>
    <row r="1565" spans="1:6" x14ac:dyDescent="0.35">
      <c r="A1565" s="4">
        <v>1554</v>
      </c>
      <c r="B1565" s="4">
        <v>0.79692643633839988</v>
      </c>
      <c r="C1565" s="4">
        <v>0.83069291943291301</v>
      </c>
      <c r="D1565" s="25">
        <v>2.0452527220004159E-2</v>
      </c>
      <c r="E1565" s="31">
        <v>4541.9156265768097</v>
      </c>
      <c r="F1565" s="18">
        <v>0</v>
      </c>
    </row>
    <row r="1566" spans="1:6" x14ac:dyDescent="0.35">
      <c r="A1566" s="4">
        <v>1555</v>
      </c>
      <c r="B1566" s="4">
        <v>0.23234473095707309</v>
      </c>
      <c r="C1566" s="4">
        <v>-0.73114684773243588</v>
      </c>
      <c r="D1566" s="25">
        <v>-1.4530674325602946E-2</v>
      </c>
      <c r="E1566" s="31">
        <v>-3226.8431218418909</v>
      </c>
      <c r="F1566" s="18">
        <v>3226.8431218418909</v>
      </c>
    </row>
    <row r="1567" spans="1:6" x14ac:dyDescent="0.35">
      <c r="A1567" s="4">
        <v>1556</v>
      </c>
      <c r="B1567" s="4">
        <v>7.7630521923056861E-2</v>
      </c>
      <c r="C1567" s="4">
        <v>-1.4211916763354639</v>
      </c>
      <c r="D1567" s="25">
        <v>-2.9986790773666207E-2</v>
      </c>
      <c r="E1567" s="31">
        <v>-6659.2002123137208</v>
      </c>
      <c r="F1567" s="18">
        <v>6659.2002123137208</v>
      </c>
    </row>
    <row r="1568" spans="1:6" x14ac:dyDescent="0.35">
      <c r="A1568" s="4">
        <v>1557</v>
      </c>
      <c r="B1568" s="4">
        <v>0.78346373505345879</v>
      </c>
      <c r="C1568" s="4">
        <v>0.78394475043607048</v>
      </c>
      <c r="D1568" s="25">
        <v>1.9405428373960046E-2</v>
      </c>
      <c r="E1568" s="31">
        <v>4309.3852130850864</v>
      </c>
      <c r="F1568" s="18">
        <v>0</v>
      </c>
    </row>
    <row r="1569" spans="1:6" x14ac:dyDescent="0.35">
      <c r="A1569" s="4">
        <v>1558</v>
      </c>
      <c r="B1569" s="4">
        <v>0.22954367962356836</v>
      </c>
      <c r="C1569" s="4">
        <v>-0.74035047820282673</v>
      </c>
      <c r="D1569" s="25">
        <v>-1.4736823808069599E-2</v>
      </c>
      <c r="E1569" s="31">
        <v>-3272.6229683006809</v>
      </c>
      <c r="F1569" s="18">
        <v>3272.6229683006809</v>
      </c>
    </row>
    <row r="1570" spans="1:6" x14ac:dyDescent="0.35">
      <c r="A1570" s="4">
        <v>1559</v>
      </c>
      <c r="B1570" s="4">
        <v>0.6392785879122157</v>
      </c>
      <c r="C1570" s="4">
        <v>0.35653115559288201</v>
      </c>
      <c r="D1570" s="25">
        <v>9.8319136984634046E-3</v>
      </c>
      <c r="E1570" s="31">
        <v>2183.3840867611107</v>
      </c>
      <c r="F1570" s="18">
        <v>0</v>
      </c>
    </row>
    <row r="1571" spans="1:6" x14ac:dyDescent="0.35">
      <c r="A1571" s="4">
        <v>1560</v>
      </c>
      <c r="B1571" s="4">
        <v>0.51714118339075232</v>
      </c>
      <c r="C1571" s="4">
        <v>4.2979803786148081E-2</v>
      </c>
      <c r="D1571" s="25">
        <v>2.8087667881624197E-3</v>
      </c>
      <c r="E1571" s="31">
        <v>623.74598646603124</v>
      </c>
      <c r="F1571" s="18">
        <v>0</v>
      </c>
    </row>
    <row r="1572" spans="1:6" x14ac:dyDescent="0.35">
      <c r="A1572" s="4">
        <v>1561</v>
      </c>
      <c r="B1572" s="4">
        <v>0.10819261359496768</v>
      </c>
      <c r="C1572" s="4">
        <v>-1.2361973185478257</v>
      </c>
      <c r="D1572" s="25">
        <v>-2.5843155146414339E-2</v>
      </c>
      <c r="E1572" s="31">
        <v>-5739.0184076979958</v>
      </c>
      <c r="F1572" s="18">
        <v>5739.0184076979958</v>
      </c>
    </row>
    <row r="1573" spans="1:6" x14ac:dyDescent="0.35">
      <c r="A1573" s="4">
        <v>1562</v>
      </c>
      <c r="B1573" s="4">
        <v>0.3270201281581302</v>
      </c>
      <c r="C1573" s="4">
        <v>-0.44815649713286537</v>
      </c>
      <c r="D1573" s="25">
        <v>-8.1920545269442372E-3</v>
      </c>
      <c r="E1573" s="31">
        <v>-1819.2187238995768</v>
      </c>
      <c r="F1573" s="18">
        <v>1819.2187238995768</v>
      </c>
    </row>
    <row r="1574" spans="1:6" x14ac:dyDescent="0.35">
      <c r="A1574" s="4">
        <v>1563</v>
      </c>
      <c r="B1574" s="4">
        <v>0.61983869062046415</v>
      </c>
      <c r="C1574" s="4">
        <v>0.30505715944929873</v>
      </c>
      <c r="D1574" s="25">
        <v>8.678962403903279E-3</v>
      </c>
      <c r="E1574" s="31">
        <v>1927.3469014726934</v>
      </c>
      <c r="F1574" s="18">
        <v>0</v>
      </c>
    </row>
    <row r="1575" spans="1:6" x14ac:dyDescent="0.35">
      <c r="A1575" s="4">
        <v>1564</v>
      </c>
      <c r="B1575" s="4">
        <v>0.42901729221249985</v>
      </c>
      <c r="C1575" s="4">
        <v>-0.17887661591825268</v>
      </c>
      <c r="D1575" s="25">
        <v>-2.16053160458633E-3</v>
      </c>
      <c r="E1575" s="31">
        <v>-479.79167322588341</v>
      </c>
      <c r="F1575" s="18">
        <v>479.79167322588341</v>
      </c>
    </row>
    <row r="1576" spans="1:6" x14ac:dyDescent="0.35">
      <c r="A1576" s="4">
        <v>1565</v>
      </c>
      <c r="B1576" s="4">
        <v>5.875389873398662E-2</v>
      </c>
      <c r="C1576" s="4">
        <v>-1.5653204200591961</v>
      </c>
      <c r="D1576" s="25">
        <v>-3.3215089217720796E-2</v>
      </c>
      <c r="E1576" s="31">
        <v>-7376.1120634791805</v>
      </c>
      <c r="F1576" s="18">
        <v>7376.1120634791805</v>
      </c>
    </row>
    <row r="1577" spans="1:6" x14ac:dyDescent="0.35">
      <c r="A1577" s="4">
        <v>1566</v>
      </c>
      <c r="B1577" s="4">
        <v>0.66034399269945532</v>
      </c>
      <c r="C1577" s="4">
        <v>0.41340212962673728</v>
      </c>
      <c r="D1577" s="25">
        <v>1.110575035478842E-2</v>
      </c>
      <c r="E1577" s="31">
        <v>2466.2664197282616</v>
      </c>
      <c r="F1577" s="18">
        <v>0</v>
      </c>
    </row>
    <row r="1578" spans="1:6" x14ac:dyDescent="0.35">
      <c r="A1578" s="4">
        <v>1567</v>
      </c>
      <c r="B1578" s="4">
        <v>0.91830003437518859</v>
      </c>
      <c r="C1578" s="4">
        <v>1.393727425030385</v>
      </c>
      <c r="D1578" s="25">
        <v>3.3063775825996629E-2</v>
      </c>
      <c r="E1578" s="31">
        <v>7342.5097291079965</v>
      </c>
      <c r="F1578" s="18">
        <v>0</v>
      </c>
    </row>
    <row r="1579" spans="1:6" x14ac:dyDescent="0.35">
      <c r="A1579" s="4">
        <v>1568</v>
      </c>
      <c r="B1579" s="4">
        <v>0.86832486040924872</v>
      </c>
      <c r="C1579" s="4">
        <v>1.1185075607831054</v>
      </c>
      <c r="D1579" s="25">
        <v>2.6899204925236678E-2</v>
      </c>
      <c r="E1579" s="31">
        <v>5973.536564856825</v>
      </c>
      <c r="F1579" s="18">
        <v>0</v>
      </c>
    </row>
    <row r="1580" spans="1:6" x14ac:dyDescent="0.35">
      <c r="A1580" s="4">
        <v>1569</v>
      </c>
      <c r="B1580" s="4">
        <v>0.30649953768549099</v>
      </c>
      <c r="C1580" s="4">
        <v>-0.50579712733251392</v>
      </c>
      <c r="D1580" s="25">
        <v>-9.4831304912538546E-3</v>
      </c>
      <c r="E1580" s="31">
        <v>-2105.9294092988935</v>
      </c>
      <c r="F1580" s="18">
        <v>2105.9294092988935</v>
      </c>
    </row>
    <row r="1581" spans="1:6" x14ac:dyDescent="0.35">
      <c r="A1581" s="4">
        <v>1570</v>
      </c>
      <c r="B1581" s="4">
        <v>0.31080531266209532</v>
      </c>
      <c r="C1581" s="4">
        <v>-0.49356896205842782</v>
      </c>
      <c r="D1581" s="25">
        <v>-9.2092353201168407E-3</v>
      </c>
      <c r="E1581" s="31">
        <v>-2045.1052018819053</v>
      </c>
      <c r="F1581" s="18">
        <v>2045.1052018819053</v>
      </c>
    </row>
    <row r="1582" spans="1:6" x14ac:dyDescent="0.35">
      <c r="A1582" s="4">
        <v>1571</v>
      </c>
      <c r="B1582" s="4">
        <v>0.80259749877571918</v>
      </c>
      <c r="C1582" s="4">
        <v>0.85093582560944747</v>
      </c>
      <c r="D1582" s="25">
        <v>2.0905942276740606E-2</v>
      </c>
      <c r="E1582" s="31">
        <v>4642.6060160511361</v>
      </c>
      <c r="F1582" s="18">
        <v>0</v>
      </c>
    </row>
    <row r="1583" spans="1:6" x14ac:dyDescent="0.35">
      <c r="A1583" s="4">
        <v>1572</v>
      </c>
      <c r="B1583" s="4">
        <v>0.68163412062838835</v>
      </c>
      <c r="C1583" s="4">
        <v>0.47227325364223</v>
      </c>
      <c r="D1583" s="25">
        <v>1.2424387797596198E-2</v>
      </c>
      <c r="E1583" s="31">
        <v>2759.0977135265207</v>
      </c>
      <c r="F1583" s="18">
        <v>0</v>
      </c>
    </row>
    <row r="1584" spans="1:6" x14ac:dyDescent="0.35">
      <c r="A1584" s="4">
        <v>1573</v>
      </c>
      <c r="B1584" s="4">
        <v>0.72694262045501112</v>
      </c>
      <c r="C1584" s="4">
        <v>0.60359226135145339</v>
      </c>
      <c r="D1584" s="25">
        <v>1.5365764634093755E-2</v>
      </c>
      <c r="E1584" s="31">
        <v>3412.2925619495904</v>
      </c>
      <c r="F1584" s="18">
        <v>0</v>
      </c>
    </row>
    <row r="1585" spans="1:6" x14ac:dyDescent="0.35">
      <c r="A1585" s="4">
        <v>1574</v>
      </c>
      <c r="B1585" s="4">
        <v>0.51540480397959487</v>
      </c>
      <c r="C1585" s="4">
        <v>3.8623718161659812E-2</v>
      </c>
      <c r="D1585" s="25">
        <v>2.7111960740884827E-3</v>
      </c>
      <c r="E1585" s="31">
        <v>602.07834871243233</v>
      </c>
      <c r="F1585" s="18">
        <v>0</v>
      </c>
    </row>
    <row r="1586" spans="1:6" x14ac:dyDescent="0.35">
      <c r="A1586" s="4">
        <v>1575</v>
      </c>
      <c r="B1586" s="4">
        <v>0.84719172243776619</v>
      </c>
      <c r="C1586" s="4">
        <v>1.0244631763698417</v>
      </c>
      <c r="D1586" s="25">
        <v>2.4792731698387759E-2</v>
      </c>
      <c r="E1586" s="31">
        <v>5505.7496961204715</v>
      </c>
      <c r="F1586" s="18">
        <v>0</v>
      </c>
    </row>
    <row r="1587" spans="1:6" x14ac:dyDescent="0.35">
      <c r="A1587" s="4">
        <v>1576</v>
      </c>
      <c r="B1587" s="4">
        <v>0.19744442877597335</v>
      </c>
      <c r="C1587" s="4">
        <v>-0.85078488848190981</v>
      </c>
      <c r="D1587" s="25">
        <v>-1.7210412529257809E-2</v>
      </c>
      <c r="E1587" s="31">
        <v>-3821.9355860343144</v>
      </c>
      <c r="F1587" s="18">
        <v>3821.9355860343144</v>
      </c>
    </row>
    <row r="1588" spans="1:6" x14ac:dyDescent="0.35">
      <c r="A1588" s="4">
        <v>1577</v>
      </c>
      <c r="B1588" s="4">
        <v>0.88294045526628773</v>
      </c>
      <c r="C1588" s="4">
        <v>1.1898150589309608</v>
      </c>
      <c r="D1588" s="25">
        <v>2.849640114975523E-2</v>
      </c>
      <c r="E1588" s="31">
        <v>6328.2277192954316</v>
      </c>
      <c r="F1588" s="18">
        <v>0</v>
      </c>
    </row>
    <row r="1589" spans="1:6" x14ac:dyDescent="0.35">
      <c r="A1589" s="4">
        <v>1578</v>
      </c>
      <c r="B1589" s="4">
        <v>0.28208413684865707</v>
      </c>
      <c r="C1589" s="4">
        <v>-0.57666130979107277</v>
      </c>
      <c r="D1589" s="25">
        <v>-1.1070397014638508E-2</v>
      </c>
      <c r="E1589" s="31">
        <v>-2458.4154638854297</v>
      </c>
      <c r="F1589" s="18">
        <v>2458.4154638854297</v>
      </c>
    </row>
    <row r="1590" spans="1:6" x14ac:dyDescent="0.35">
      <c r="A1590" s="4">
        <v>1579</v>
      </c>
      <c r="B1590" s="4">
        <v>4.1761100319473887E-2</v>
      </c>
      <c r="C1590" s="4">
        <v>-1.7306052166547947</v>
      </c>
      <c r="D1590" s="25">
        <v>-3.6917256029763777E-2</v>
      </c>
      <c r="E1590" s="31">
        <v>-8198.2563938563944</v>
      </c>
      <c r="F1590" s="18">
        <v>8198.2563938563944</v>
      </c>
    </row>
    <row r="1591" spans="1:6" x14ac:dyDescent="0.35">
      <c r="A1591" s="4">
        <v>1580</v>
      </c>
      <c r="B1591" s="4">
        <v>0.33696429353853763</v>
      </c>
      <c r="C1591" s="4">
        <v>-0.42076240453375485</v>
      </c>
      <c r="D1591" s="25">
        <v>-7.5784620940322301E-3</v>
      </c>
      <c r="E1591" s="31">
        <v>-1682.9575650992826</v>
      </c>
      <c r="F1591" s="18">
        <v>1682.9575650992826</v>
      </c>
    </row>
    <row r="1592" spans="1:6" x14ac:dyDescent="0.35">
      <c r="A1592" s="4">
        <v>1581</v>
      </c>
      <c r="B1592" s="4">
        <v>0.10663103904735494</v>
      </c>
      <c r="C1592" s="4">
        <v>-1.244645525476751</v>
      </c>
      <c r="D1592" s="25">
        <v>-2.6032384113371675E-2</v>
      </c>
      <c r="E1592" s="31">
        <v>-5781.0406963266551</v>
      </c>
      <c r="F1592" s="18">
        <v>5781.0406963266551</v>
      </c>
    </row>
    <row r="1593" spans="1:6" x14ac:dyDescent="0.35">
      <c r="A1593" s="4">
        <v>1582</v>
      </c>
      <c r="B1593" s="4">
        <v>0.41566491968134223</v>
      </c>
      <c r="C1593" s="4">
        <v>-0.21299631189646981</v>
      </c>
      <c r="D1593" s="25">
        <v>-2.9247689009942431E-3</v>
      </c>
      <c r="E1593" s="31">
        <v>-649.50670558496063</v>
      </c>
      <c r="F1593" s="18">
        <v>649.50670558496063</v>
      </c>
    </row>
    <row r="1594" spans="1:6" x14ac:dyDescent="0.35">
      <c r="A1594" s="4">
        <v>1583</v>
      </c>
      <c r="B1594" s="4">
        <v>0.76905978074942916</v>
      </c>
      <c r="C1594" s="4">
        <v>0.73575396986329522</v>
      </c>
      <c r="D1594" s="25">
        <v>1.8326016884472055E-2</v>
      </c>
      <c r="E1594" s="31">
        <v>4069.6790946736196</v>
      </c>
      <c r="F1594" s="18">
        <v>0</v>
      </c>
    </row>
    <row r="1595" spans="1:6" x14ac:dyDescent="0.35">
      <c r="A1595" s="4">
        <v>1584</v>
      </c>
      <c r="B1595" s="4">
        <v>7.5100886821042101E-2</v>
      </c>
      <c r="C1595" s="4">
        <v>-1.4388191343109111</v>
      </c>
      <c r="D1595" s="25">
        <v>-3.0381623155358597E-2</v>
      </c>
      <c r="E1595" s="31">
        <v>-6746.8810815284178</v>
      </c>
      <c r="F1595" s="18">
        <v>6746.8810815284178</v>
      </c>
    </row>
    <row r="1596" spans="1:6" x14ac:dyDescent="0.35">
      <c r="A1596" s="4">
        <v>1585</v>
      </c>
      <c r="B1596" s="4">
        <v>0.51663759185455116</v>
      </c>
      <c r="C1596" s="4">
        <v>4.1716354517039506E-2</v>
      </c>
      <c r="D1596" s="25">
        <v>2.7804671499068933E-3</v>
      </c>
      <c r="E1596" s="31">
        <v>617.46145410303166</v>
      </c>
      <c r="F1596" s="18">
        <v>0</v>
      </c>
    </row>
    <row r="1597" spans="1:6" x14ac:dyDescent="0.35">
      <c r="A1597" s="4">
        <v>1586</v>
      </c>
      <c r="B1597" s="4">
        <v>0.64531219277920027</v>
      </c>
      <c r="C1597" s="4">
        <v>0.3726947901105776</v>
      </c>
      <c r="D1597" s="25">
        <v>1.0193958317847343E-2</v>
      </c>
      <c r="E1597" s="31">
        <v>2263.7837408776754</v>
      </c>
      <c r="F1597" s="18">
        <v>0</v>
      </c>
    </row>
    <row r="1598" spans="1:6" x14ac:dyDescent="0.35">
      <c r="A1598" s="4">
        <v>1587</v>
      </c>
      <c r="B1598" s="4">
        <v>8.0211864976250102E-2</v>
      </c>
      <c r="C1598" s="4">
        <v>-1.4036478797652274</v>
      </c>
      <c r="D1598" s="25">
        <v>-2.959383229982377E-2</v>
      </c>
      <c r="E1598" s="31">
        <v>-6571.9354839140406</v>
      </c>
      <c r="F1598" s="18">
        <v>6571.9354839140406</v>
      </c>
    </row>
    <row r="1599" spans="1:6" x14ac:dyDescent="0.35">
      <c r="A1599" s="4">
        <v>1588</v>
      </c>
      <c r="B1599" s="4">
        <v>7.1425352670110298E-2</v>
      </c>
      <c r="C1599" s="4">
        <v>-1.4652573964585549</v>
      </c>
      <c r="D1599" s="25">
        <v>-3.097380621579203E-2</v>
      </c>
      <c r="E1599" s="31">
        <v>-6878.3878370038974</v>
      </c>
      <c r="F1599" s="18">
        <v>6878.3878370038974</v>
      </c>
    </row>
    <row r="1600" spans="1:6" x14ac:dyDescent="0.35">
      <c r="A1600" s="4">
        <v>1589</v>
      </c>
      <c r="B1600" s="4">
        <v>0.96879005874123103</v>
      </c>
      <c r="C1600" s="4">
        <v>1.8633013344213574</v>
      </c>
      <c r="D1600" s="25">
        <v>4.3581627309953574E-2</v>
      </c>
      <c r="E1600" s="31">
        <v>9678.2207881439772</v>
      </c>
      <c r="F1600" s="18">
        <v>0</v>
      </c>
    </row>
    <row r="1601" spans="1:6" x14ac:dyDescent="0.35">
      <c r="A1601" s="4">
        <v>1590</v>
      </c>
      <c r="B1601" s="4">
        <v>0.42433921773988503</v>
      </c>
      <c r="C1601" s="4">
        <v>-0.19080491798729085</v>
      </c>
      <c r="D1601" s="25">
        <v>-2.4277102256912361E-3</v>
      </c>
      <c r="E1601" s="31">
        <v>-539.1243288547056</v>
      </c>
      <c r="F1601" s="18">
        <v>539.1243288547056</v>
      </c>
    </row>
    <row r="1602" spans="1:6" x14ac:dyDescent="0.35">
      <c r="A1602" s="4">
        <v>1591</v>
      </c>
      <c r="B1602" s="4">
        <v>0.3772666738689876</v>
      </c>
      <c r="C1602" s="4">
        <v>-0.31266742353498511</v>
      </c>
      <c r="D1602" s="25">
        <v>-5.1572735791490694E-3</v>
      </c>
      <c r="E1602" s="31">
        <v>-1145.2815198680426</v>
      </c>
      <c r="F1602" s="18">
        <v>1145.2815198680426</v>
      </c>
    </row>
    <row r="1603" spans="1:6" x14ac:dyDescent="0.35">
      <c r="A1603" s="4">
        <v>1592</v>
      </c>
      <c r="B1603" s="4">
        <v>0.3534699816288166</v>
      </c>
      <c r="C1603" s="4">
        <v>-0.3759689720971639</v>
      </c>
      <c r="D1603" s="25">
        <v>-6.5751468322542287E-3</v>
      </c>
      <c r="E1603" s="31">
        <v>-1460.1502212031487</v>
      </c>
      <c r="F1603" s="18">
        <v>1460.1502212031487</v>
      </c>
    </row>
    <row r="1604" spans="1:6" x14ac:dyDescent="0.35">
      <c r="A1604" s="4">
        <v>1593</v>
      </c>
      <c r="B1604" s="4">
        <v>0.46917899125161544</v>
      </c>
      <c r="C1604" s="4">
        <v>-7.733382563736052E-2</v>
      </c>
      <c r="D1604" s="25">
        <v>1.1389626732461085E-4</v>
      </c>
      <c r="E1604" s="31">
        <v>25.293071648595735</v>
      </c>
      <c r="F1604" s="18">
        <v>0</v>
      </c>
    </row>
    <row r="1605" spans="1:6" x14ac:dyDescent="0.35">
      <c r="A1605" s="4">
        <v>1594</v>
      </c>
      <c r="B1605" s="4">
        <v>0.26045525296506944</v>
      </c>
      <c r="C1605" s="4">
        <v>-0.64194251852094031</v>
      </c>
      <c r="D1605" s="25">
        <v>-1.2532612108753234E-2</v>
      </c>
      <c r="E1605" s="31">
        <v>-2783.1312075163924</v>
      </c>
      <c r="F1605" s="18">
        <v>2783.1312075163924</v>
      </c>
    </row>
    <row r="1606" spans="1:6" x14ac:dyDescent="0.35">
      <c r="A1606" s="4">
        <v>1595</v>
      </c>
      <c r="B1606" s="4">
        <v>3.6540220243278965E-2</v>
      </c>
      <c r="C1606" s="4">
        <v>-1.7923280009369746</v>
      </c>
      <c r="D1606" s="25">
        <v>-3.8299766994008513E-2</v>
      </c>
      <c r="E1606" s="31">
        <v>-8505.2721520985033</v>
      </c>
      <c r="F1606" s="18">
        <v>8505.2721520985033</v>
      </c>
    </row>
    <row r="1607" spans="1:6" x14ac:dyDescent="0.35">
      <c r="A1607" s="4">
        <v>1596</v>
      </c>
      <c r="B1607" s="4">
        <v>0.92598289235969222</v>
      </c>
      <c r="C1607" s="4">
        <v>1.446509978491922</v>
      </c>
      <c r="D1607" s="25">
        <v>3.4246037121076871E-2</v>
      </c>
      <c r="E1607" s="31">
        <v>7605.0558190391157</v>
      </c>
      <c r="F1607" s="18">
        <v>0</v>
      </c>
    </row>
    <row r="1608" spans="1:6" x14ac:dyDescent="0.35">
      <c r="A1608" s="4">
        <v>1597</v>
      </c>
      <c r="B1608" s="4">
        <v>0.11488846795531293</v>
      </c>
      <c r="C1608" s="4">
        <v>-1.2009336603522989</v>
      </c>
      <c r="D1608" s="25">
        <v>-2.50532945679963E-2</v>
      </c>
      <c r="E1608" s="31">
        <v>-5563.6131844048541</v>
      </c>
      <c r="F1608" s="18">
        <v>5563.6131844048541</v>
      </c>
    </row>
    <row r="1609" spans="1:6" x14ac:dyDescent="0.35">
      <c r="A1609" s="4">
        <v>1598</v>
      </c>
      <c r="B1609" s="4">
        <v>0.77825765924565249</v>
      </c>
      <c r="C1609" s="4">
        <v>0.76632208339385899</v>
      </c>
      <c r="D1609" s="25">
        <v>1.9010703303008802E-2</v>
      </c>
      <c r="E1609" s="31">
        <v>4221.7281744868642</v>
      </c>
      <c r="F1609" s="18">
        <v>0</v>
      </c>
    </row>
    <row r="1610" spans="1:6" x14ac:dyDescent="0.35">
      <c r="A1610" s="4">
        <v>1599</v>
      </c>
      <c r="B1610" s="4">
        <v>0.78066044742950214</v>
      </c>
      <c r="C1610" s="4">
        <v>0.77442567530204554</v>
      </c>
      <c r="D1610" s="25">
        <v>1.9192213336833821E-2</v>
      </c>
      <c r="E1610" s="31">
        <v>4262.0363109896234</v>
      </c>
      <c r="F1610" s="18">
        <v>0</v>
      </c>
    </row>
    <row r="1611" spans="1:6" x14ac:dyDescent="0.35">
      <c r="A1611" s="4">
        <v>1600</v>
      </c>
      <c r="B1611" s="4">
        <v>3.7058221631435906E-2</v>
      </c>
      <c r="C1611" s="4">
        <v>-1.7858938727493199</v>
      </c>
      <c r="D1611" s="25">
        <v>-3.8155650799830972E-2</v>
      </c>
      <c r="E1611" s="31">
        <v>-8473.2681074473603</v>
      </c>
      <c r="F1611" s="18">
        <v>8473.2681074473603</v>
      </c>
    </row>
    <row r="1612" spans="1:6" x14ac:dyDescent="0.35">
      <c r="A1612" s="4">
        <v>1601</v>
      </c>
      <c r="B1612" s="4">
        <v>0.14566201060316086</v>
      </c>
      <c r="C1612" s="4">
        <v>-1.0552215264648042</v>
      </c>
      <c r="D1612" s="25">
        <v>-2.1789530221235975E-2</v>
      </c>
      <c r="E1612" s="31">
        <v>-4838.8253805037211</v>
      </c>
      <c r="F1612" s="18">
        <v>4838.8253805037211</v>
      </c>
    </row>
    <row r="1613" spans="1:6" x14ac:dyDescent="0.35">
      <c r="A1613" s="4">
        <v>1602</v>
      </c>
      <c r="B1613" s="4">
        <v>0.11414464852475614</v>
      </c>
      <c r="C1613" s="4">
        <v>-1.2047772699276971</v>
      </c>
      <c r="D1613" s="25">
        <v>-2.5139386477848757E-2</v>
      </c>
      <c r="E1613" s="31">
        <v>-5582.7317112487281</v>
      </c>
      <c r="F1613" s="18">
        <v>5582.7317112487281</v>
      </c>
    </row>
    <row r="1614" spans="1:6" x14ac:dyDescent="0.35">
      <c r="A1614" s="4">
        <v>1603</v>
      </c>
      <c r="B1614" s="4">
        <v>0.50502700953891277</v>
      </c>
      <c r="C1614" s="4">
        <v>1.2601177728632298E-2</v>
      </c>
      <c r="D1614" s="25">
        <v>2.1283246452545577E-3</v>
      </c>
      <c r="E1614" s="31">
        <v>472.63943769528231</v>
      </c>
      <c r="F1614" s="18">
        <v>0</v>
      </c>
    </row>
    <row r="1615" spans="1:6" x14ac:dyDescent="0.35">
      <c r="A1615" s="4">
        <v>1604</v>
      </c>
      <c r="B1615" s="4">
        <v>0.15187420798182816</v>
      </c>
      <c r="C1615" s="4">
        <v>-1.0284282703740493</v>
      </c>
      <c r="D1615" s="25">
        <v>-2.1189395753161113E-2</v>
      </c>
      <c r="E1615" s="31">
        <v>-4705.5528470277322</v>
      </c>
      <c r="F1615" s="18">
        <v>4705.5528470277322</v>
      </c>
    </row>
    <row r="1616" spans="1:6" x14ac:dyDescent="0.35">
      <c r="A1616" s="4">
        <v>1605</v>
      </c>
      <c r="B1616" s="4">
        <v>0.7555942252078951</v>
      </c>
      <c r="C1616" s="4">
        <v>0.69220030121150466</v>
      </c>
      <c r="D1616" s="25">
        <v>1.7350470736571418E-2</v>
      </c>
      <c r="E1616" s="31">
        <v>3853.0384689976399</v>
      </c>
      <c r="F1616" s="18">
        <v>0</v>
      </c>
    </row>
    <row r="1617" spans="1:6" x14ac:dyDescent="0.35">
      <c r="A1617" s="4">
        <v>1606</v>
      </c>
      <c r="B1617" s="4">
        <v>0.24734790306107457</v>
      </c>
      <c r="C1617" s="4">
        <v>-0.68285921767513869</v>
      </c>
      <c r="D1617" s="25">
        <v>-1.3449093532254314E-2</v>
      </c>
      <c r="E1617" s="31">
        <v>-2986.6552636924716</v>
      </c>
      <c r="F1617" s="18">
        <v>2986.6552636924716</v>
      </c>
    </row>
    <row r="1618" spans="1:6" x14ac:dyDescent="0.35">
      <c r="A1618" s="4">
        <v>1607</v>
      </c>
      <c r="B1618" s="4">
        <v>0.40935147670244587</v>
      </c>
      <c r="C1618" s="4">
        <v>-0.22921353473196773</v>
      </c>
      <c r="D1618" s="25">
        <v>-3.2880138297579136E-3</v>
      </c>
      <c r="E1618" s="31">
        <v>-730.17291374982915</v>
      </c>
      <c r="F1618" s="18">
        <v>730.17291374982915</v>
      </c>
    </row>
    <row r="1619" spans="1:6" x14ac:dyDescent="0.35">
      <c r="A1619" s="4">
        <v>1608</v>
      </c>
      <c r="B1619" s="4">
        <v>0.20845238770903818</v>
      </c>
      <c r="C1619" s="4">
        <v>-0.81180283439935685</v>
      </c>
      <c r="D1619" s="25">
        <v>-1.6337264666524888E-2</v>
      </c>
      <c r="E1619" s="31">
        <v>-3628.0346622316083</v>
      </c>
      <c r="F1619" s="18">
        <v>3628.0346622316083</v>
      </c>
    </row>
    <row r="1620" spans="1:6" x14ac:dyDescent="0.35">
      <c r="A1620" s="4">
        <v>1609</v>
      </c>
      <c r="B1620" s="4">
        <v>0.87167257664097364</v>
      </c>
      <c r="C1620" s="4">
        <v>1.1343331073246317</v>
      </c>
      <c r="D1620" s="25">
        <v>2.725367680888989E-2</v>
      </c>
      <c r="E1620" s="31">
        <v>6052.2545330682033</v>
      </c>
      <c r="F1620" s="18">
        <v>0</v>
      </c>
    </row>
    <row r="1621" spans="1:6" x14ac:dyDescent="0.35">
      <c r="A1621" s="4">
        <v>1610</v>
      </c>
      <c r="B1621" s="4">
        <v>0.57497609913138892</v>
      </c>
      <c r="C1621" s="4">
        <v>0.18905743501994496</v>
      </c>
      <c r="D1621" s="25">
        <v>6.0807178052834834E-3</v>
      </c>
      <c r="E1621" s="31">
        <v>1350.3518134232449</v>
      </c>
      <c r="F1621" s="18">
        <v>0</v>
      </c>
    </row>
    <row r="1622" spans="1:6" x14ac:dyDescent="0.35">
      <c r="A1622" s="4">
        <v>1611</v>
      </c>
      <c r="B1622" s="4">
        <v>0.59440546073079537</v>
      </c>
      <c r="C1622" s="4">
        <v>0.2388923230771165</v>
      </c>
      <c r="D1622" s="25">
        <v>7.1969551873492139E-3</v>
      </c>
      <c r="E1622" s="31">
        <v>1598.2358990444498</v>
      </c>
      <c r="F1622" s="18">
        <v>0</v>
      </c>
    </row>
    <row r="1623" spans="1:6" x14ac:dyDescent="0.35">
      <c r="A1623" s="4">
        <v>1612</v>
      </c>
      <c r="B1623" s="4">
        <v>0.72519538792669147</v>
      </c>
      <c r="C1623" s="4">
        <v>0.598345797608549</v>
      </c>
      <c r="D1623" s="25">
        <v>1.5248250595600001E-2</v>
      </c>
      <c r="E1623" s="31">
        <v>3386.1960878055593</v>
      </c>
      <c r="F1623" s="18">
        <v>0</v>
      </c>
    </row>
    <row r="1624" spans="1:6" x14ac:dyDescent="0.35">
      <c r="A1624" s="4">
        <v>1613</v>
      </c>
      <c r="B1624" s="4">
        <v>0.87096946362841687</v>
      </c>
      <c r="C1624" s="4">
        <v>1.1309857891798105</v>
      </c>
      <c r="D1624" s="25">
        <v>2.7178701188625032E-2</v>
      </c>
      <c r="E1624" s="31">
        <v>6035.6046131032917</v>
      </c>
      <c r="F1624" s="18">
        <v>0</v>
      </c>
    </row>
    <row r="1625" spans="1:6" x14ac:dyDescent="0.35">
      <c r="A1625" s="4">
        <v>1614</v>
      </c>
      <c r="B1625" s="4">
        <v>0.14537855969978486</v>
      </c>
      <c r="C1625" s="4">
        <v>-1.0564621612526628</v>
      </c>
      <c r="D1625" s="25">
        <v>-2.181731884446134E-2</v>
      </c>
      <c r="E1625" s="31">
        <v>-4844.9964311866352</v>
      </c>
      <c r="F1625" s="18">
        <v>4844.9964311866352</v>
      </c>
    </row>
    <row r="1626" spans="1:6" x14ac:dyDescent="0.35">
      <c r="A1626" s="4">
        <v>1615</v>
      </c>
      <c r="B1626" s="4">
        <v>0.8336522444281983</v>
      </c>
      <c r="C1626" s="4">
        <v>0.96869876058551319</v>
      </c>
      <c r="D1626" s="25">
        <v>2.3543680523313109E-2</v>
      </c>
      <c r="E1626" s="31">
        <v>5228.3715027343278</v>
      </c>
      <c r="F1626" s="18">
        <v>0</v>
      </c>
    </row>
    <row r="1627" spans="1:6" x14ac:dyDescent="0.35">
      <c r="A1627" s="4">
        <v>1616</v>
      </c>
      <c r="B1627" s="4">
        <v>0.9380135988435202</v>
      </c>
      <c r="C1627" s="4">
        <v>1.5383101371584473</v>
      </c>
      <c r="D1627" s="25">
        <v>3.6302242578297617E-2</v>
      </c>
      <c r="E1627" s="31">
        <v>8061.6796678742394</v>
      </c>
      <c r="F1627" s="18">
        <v>0</v>
      </c>
    </row>
    <row r="1628" spans="1:6" x14ac:dyDescent="0.35">
      <c r="A1628" s="4">
        <v>1617</v>
      </c>
      <c r="B1628" s="4">
        <v>0.58779323657283977</v>
      </c>
      <c r="C1628" s="4">
        <v>0.22187200154491415</v>
      </c>
      <c r="D1628" s="25">
        <v>6.815721880930891E-3</v>
      </c>
      <c r="E1628" s="31">
        <v>1513.5749917068297</v>
      </c>
      <c r="F1628" s="18">
        <v>0</v>
      </c>
    </row>
    <row r="1629" spans="1:6" x14ac:dyDescent="0.35">
      <c r="A1629" s="4">
        <v>1618</v>
      </c>
      <c r="B1629" s="4">
        <v>0.38775261658224569</v>
      </c>
      <c r="C1629" s="4">
        <v>-0.28518131702420485</v>
      </c>
      <c r="D1629" s="25">
        <v>-4.5416201529875546E-3</v>
      </c>
      <c r="E1629" s="31">
        <v>-1008.5626739885175</v>
      </c>
      <c r="F1629" s="18">
        <v>1008.5626739885175</v>
      </c>
    </row>
    <row r="1630" spans="1:6" x14ac:dyDescent="0.35">
      <c r="A1630" s="4">
        <v>1619</v>
      </c>
      <c r="B1630" s="4">
        <v>0.41629205910472855</v>
      </c>
      <c r="C1630" s="4">
        <v>-0.21138851468751169</v>
      </c>
      <c r="D1630" s="25">
        <v>-2.8887563118747267E-3</v>
      </c>
      <c r="E1630" s="31">
        <v>-641.50934958508981</v>
      </c>
      <c r="F1630" s="18">
        <v>641.50934958508981</v>
      </c>
    </row>
    <row r="1631" spans="1:6" x14ac:dyDescent="0.35">
      <c r="A1631" s="4">
        <v>1620</v>
      </c>
      <c r="B1631" s="4">
        <v>0.89698525819741337</v>
      </c>
      <c r="C1631" s="4">
        <v>1.2645589293295019</v>
      </c>
      <c r="D1631" s="25">
        <v>3.0170567691945777E-2</v>
      </c>
      <c r="E1631" s="31">
        <v>6700.0117583862138</v>
      </c>
      <c r="F1631" s="18">
        <v>0</v>
      </c>
    </row>
    <row r="1632" spans="1:6" x14ac:dyDescent="0.35">
      <c r="A1632" s="4">
        <v>1621</v>
      </c>
      <c r="B1632" s="4">
        <v>0.6751787612152842</v>
      </c>
      <c r="C1632" s="4">
        <v>0.45425892297027187</v>
      </c>
      <c r="D1632" s="25">
        <v>1.2020889965196849E-2</v>
      </c>
      <c r="E1632" s="31">
        <v>2669.4924979680254</v>
      </c>
      <c r="F1632" s="18">
        <v>0</v>
      </c>
    </row>
    <row r="1633" spans="1:6" x14ac:dyDescent="0.35">
      <c r="A1633" s="4">
        <v>1622</v>
      </c>
      <c r="B1633" s="4">
        <v>0.74444182259533742</v>
      </c>
      <c r="C1633" s="4">
        <v>0.6571004107701266</v>
      </c>
      <c r="D1633" s="25">
        <v>1.6564278345166227E-2</v>
      </c>
      <c r="E1633" s="31">
        <v>3678.4478441028104</v>
      </c>
      <c r="F1633" s="18">
        <v>0</v>
      </c>
    </row>
    <row r="1634" spans="1:6" x14ac:dyDescent="0.35">
      <c r="A1634" s="4">
        <v>1623</v>
      </c>
      <c r="B1634" s="4">
        <v>0.58145112881193639</v>
      </c>
      <c r="C1634" s="4">
        <v>0.20560721347943905</v>
      </c>
      <c r="D1634" s="25">
        <v>6.4514115522063291E-3</v>
      </c>
      <c r="E1634" s="31">
        <v>1432.672188979398</v>
      </c>
      <c r="F1634" s="18">
        <v>0</v>
      </c>
    </row>
    <row r="1635" spans="1:6" x14ac:dyDescent="0.35">
      <c r="A1635" s="4">
        <v>1624</v>
      </c>
      <c r="B1635" s="4">
        <v>0.49769414777936305</v>
      </c>
      <c r="C1635" s="4">
        <v>-5.7799465557405874E-3</v>
      </c>
      <c r="D1635" s="25">
        <v>1.7166111078011389E-3</v>
      </c>
      <c r="E1635" s="31">
        <v>381.20975131383966</v>
      </c>
      <c r="F1635" s="18">
        <v>0</v>
      </c>
    </row>
    <row r="1636" spans="1:6" x14ac:dyDescent="0.35">
      <c r="A1636" s="4">
        <v>1625</v>
      </c>
      <c r="B1636" s="4">
        <v>0.87452599888223981</v>
      </c>
      <c r="C1636" s="4">
        <v>1.1480498090681823</v>
      </c>
      <c r="D1636" s="25">
        <v>2.7560913282005519E-2</v>
      </c>
      <c r="E1636" s="31">
        <v>6120.4828807578415</v>
      </c>
      <c r="F1636" s="18">
        <v>0</v>
      </c>
    </row>
    <row r="1637" spans="1:6" x14ac:dyDescent="0.35">
      <c r="A1637" s="4">
        <v>1626</v>
      </c>
      <c r="B1637" s="4">
        <v>0.50275504803118265</v>
      </c>
      <c r="C1637" s="4">
        <v>6.9059361854687121E-3</v>
      </c>
      <c r="D1637" s="25">
        <v>2.0007585613681092E-3</v>
      </c>
      <c r="E1637" s="31">
        <v>444.31069457260475</v>
      </c>
      <c r="F1637" s="18">
        <v>0</v>
      </c>
    </row>
    <row r="1638" spans="1:6" x14ac:dyDescent="0.35">
      <c r="A1638" s="4">
        <v>1627</v>
      </c>
      <c r="B1638" s="4">
        <v>0.6111252363679196</v>
      </c>
      <c r="C1638" s="4">
        <v>0.28225299247676705</v>
      </c>
      <c r="D1638" s="25">
        <v>8.1681784002870517E-3</v>
      </c>
      <c r="E1638" s="31">
        <v>1813.916525711554</v>
      </c>
      <c r="F1638" s="18">
        <v>0</v>
      </c>
    </row>
    <row r="1639" spans="1:6" x14ac:dyDescent="0.35">
      <c r="A1639" s="4">
        <v>1628</v>
      </c>
      <c r="B1639" s="4">
        <v>0.67353269618115774</v>
      </c>
      <c r="C1639" s="4">
        <v>0.44968913367124919</v>
      </c>
      <c r="D1639" s="25">
        <v>1.1918532563733819E-2</v>
      </c>
      <c r="E1639" s="31">
        <v>2646.7618751848404</v>
      </c>
      <c r="F1639" s="18">
        <v>0</v>
      </c>
    </row>
    <row r="1640" spans="1:6" x14ac:dyDescent="0.35">
      <c r="A1640" s="4">
        <v>1629</v>
      </c>
      <c r="B1640" s="4">
        <v>0.91520758264819879</v>
      </c>
      <c r="C1640" s="4">
        <v>1.3735390352101444</v>
      </c>
      <c r="D1640" s="25">
        <v>3.2611581865508242E-2</v>
      </c>
      <c r="E1640" s="31">
        <v>7242.0905098451049</v>
      </c>
      <c r="F1640" s="18">
        <v>0</v>
      </c>
    </row>
    <row r="1641" spans="1:6" x14ac:dyDescent="0.35">
      <c r="A1641" s="4">
        <v>1630</v>
      </c>
      <c r="B1641" s="4">
        <v>0.16533857747262937</v>
      </c>
      <c r="C1641" s="4">
        <v>-0.9727508316483261</v>
      </c>
      <c r="D1641" s="25">
        <v>-1.9942292752307019E-2</v>
      </c>
      <c r="E1641" s="31">
        <v>-4428.6072868727024</v>
      </c>
      <c r="F1641" s="18">
        <v>4428.6072868727024</v>
      </c>
    </row>
    <row r="1642" spans="1:6" x14ac:dyDescent="0.35">
      <c r="A1642" s="4">
        <v>1631</v>
      </c>
      <c r="B1642" s="4">
        <v>0.72802176567544785</v>
      </c>
      <c r="C1642" s="4">
        <v>0.6068409507310768</v>
      </c>
      <c r="D1642" s="25">
        <v>1.5438531096899801E-2</v>
      </c>
      <c r="E1642" s="31">
        <v>3428.4518918433673</v>
      </c>
      <c r="F1642" s="18">
        <v>0</v>
      </c>
    </row>
    <row r="1643" spans="1:6" x14ac:dyDescent="0.35">
      <c r="A1643" s="4">
        <v>1632</v>
      </c>
      <c r="B1643" s="4">
        <v>0.63767162297120272</v>
      </c>
      <c r="C1643" s="4">
        <v>0.35224203636677237</v>
      </c>
      <c r="D1643" s="25">
        <v>9.735842945563792E-3</v>
      </c>
      <c r="E1643" s="31">
        <v>2162.04954706545</v>
      </c>
      <c r="F1643" s="18">
        <v>0</v>
      </c>
    </row>
    <row r="1644" spans="1:6" x14ac:dyDescent="0.35">
      <c r="A1644" s="4">
        <v>1633</v>
      </c>
      <c r="B1644" s="4">
        <v>0.81492459905832926</v>
      </c>
      <c r="C1644" s="4">
        <v>0.89619092461887517</v>
      </c>
      <c r="D1644" s="25">
        <v>2.1919598275836196E-2</v>
      </c>
      <c r="E1644" s="31">
        <v>4867.7097390650133</v>
      </c>
      <c r="F1644" s="18">
        <v>0</v>
      </c>
    </row>
    <row r="1645" spans="1:6" x14ac:dyDescent="0.35">
      <c r="A1645" s="4">
        <v>1634</v>
      </c>
      <c r="B1645" s="4">
        <v>0.73624896381844362</v>
      </c>
      <c r="C1645" s="4">
        <v>0.63182371972381557</v>
      </c>
      <c r="D1645" s="25">
        <v>1.5998112983091971E-2</v>
      </c>
      <c r="E1645" s="31">
        <v>3552.7188680417748</v>
      </c>
      <c r="F1645" s="18">
        <v>0</v>
      </c>
    </row>
    <row r="1646" spans="1:6" x14ac:dyDescent="0.35">
      <c r="A1646" s="4">
        <v>1635</v>
      </c>
      <c r="B1646" s="4">
        <v>0.93672071830950365</v>
      </c>
      <c r="C1646" s="4">
        <v>1.5278146518969546</v>
      </c>
      <c r="D1646" s="25">
        <v>3.6067157210425256E-2</v>
      </c>
      <c r="E1646" s="31">
        <v>8009.4739969352122</v>
      </c>
      <c r="F1646" s="18">
        <v>0</v>
      </c>
    </row>
    <row r="1647" spans="1:6" x14ac:dyDescent="0.35">
      <c r="A1647" s="4">
        <v>1636</v>
      </c>
      <c r="B1647" s="4">
        <v>0.46819219193924866</v>
      </c>
      <c r="C1647" s="4">
        <v>-7.9815012865510654E-2</v>
      </c>
      <c r="D1647" s="25">
        <v>5.8320865353447479E-5</v>
      </c>
      <c r="E1647" s="31">
        <v>12.951379888409278</v>
      </c>
      <c r="F1647" s="18">
        <v>0</v>
      </c>
    </row>
    <row r="1648" spans="1:6" x14ac:dyDescent="0.35">
      <c r="A1648" s="4">
        <v>1637</v>
      </c>
      <c r="B1648" s="4">
        <v>0.13108509368936416</v>
      </c>
      <c r="C1648" s="4">
        <v>-1.1212764952662733</v>
      </c>
      <c r="D1648" s="25">
        <v>-2.3269076545545914E-2</v>
      </c>
      <c r="E1648" s="31">
        <v>-5167.3898898351117</v>
      </c>
      <c r="F1648" s="18">
        <v>5167.3898898351117</v>
      </c>
    </row>
    <row r="1649" spans="1:6" x14ac:dyDescent="0.35">
      <c r="A1649" s="4">
        <v>1638</v>
      </c>
      <c r="B1649" s="4">
        <v>0.57464073098187574</v>
      </c>
      <c r="C1649" s="4">
        <v>0.18820170237052691</v>
      </c>
      <c r="D1649" s="25">
        <v>6.0615504947993349E-3</v>
      </c>
      <c r="E1649" s="31">
        <v>1346.0953073166424</v>
      </c>
      <c r="F1649" s="18">
        <v>0</v>
      </c>
    </row>
    <row r="1650" spans="1:6" x14ac:dyDescent="0.35">
      <c r="A1650" s="4">
        <v>1639</v>
      </c>
      <c r="B1650" s="4">
        <v>0.50123381625015229</v>
      </c>
      <c r="C1650" s="4">
        <v>3.0927236286095467E-3</v>
      </c>
      <c r="D1650" s="25">
        <v>1.9153475056264857E-3</v>
      </c>
      <c r="E1650" s="31">
        <v>425.34336576367997</v>
      </c>
      <c r="F1650" s="18">
        <v>0</v>
      </c>
    </row>
    <row r="1651" spans="1:6" x14ac:dyDescent="0.35">
      <c r="A1651" s="4">
        <v>1640</v>
      </c>
      <c r="B1651" s="4">
        <v>0.79344522914765736</v>
      </c>
      <c r="C1651" s="4">
        <v>0.81843377647451931</v>
      </c>
      <c r="D1651" s="25">
        <v>2.0177938188590094E-2</v>
      </c>
      <c r="E1651" s="31">
        <v>4480.937332830973</v>
      </c>
      <c r="F1651" s="18">
        <v>0</v>
      </c>
    </row>
    <row r="1652" spans="1:6" x14ac:dyDescent="0.35">
      <c r="A1652" s="4">
        <v>1641</v>
      </c>
      <c r="B1652" s="4">
        <v>0.43775900352882824</v>
      </c>
      <c r="C1652" s="4">
        <v>-0.1566534099923024</v>
      </c>
      <c r="D1652" s="25">
        <v>-1.6627603810324212E-3</v>
      </c>
      <c r="E1652" s="31">
        <v>-369.25106010749653</v>
      </c>
      <c r="F1652" s="18">
        <v>369.25106010749653</v>
      </c>
    </row>
    <row r="1653" spans="1:6" x14ac:dyDescent="0.35">
      <c r="A1653" s="4">
        <v>1642</v>
      </c>
      <c r="B1653" s="4">
        <v>0.29170865104231236</v>
      </c>
      <c r="C1653" s="4">
        <v>-0.54839996265966506</v>
      </c>
      <c r="D1653" s="25">
        <v>-1.0437379195888262E-2</v>
      </c>
      <c r="E1653" s="31">
        <v>-2317.8404878956057</v>
      </c>
      <c r="F1653" s="18">
        <v>2317.8404878956057</v>
      </c>
    </row>
    <row r="1654" spans="1:6" x14ac:dyDescent="0.35">
      <c r="A1654" s="4">
        <v>1643</v>
      </c>
      <c r="B1654" s="4">
        <v>0.60667940577787272</v>
      </c>
      <c r="C1654" s="4">
        <v>0.27067476328735085</v>
      </c>
      <c r="D1654" s="25">
        <v>7.9088409613321514E-3</v>
      </c>
      <c r="E1654" s="31">
        <v>1756.3251701849074</v>
      </c>
      <c r="F1654" s="18">
        <v>0</v>
      </c>
    </row>
    <row r="1655" spans="1:6" x14ac:dyDescent="0.35">
      <c r="A1655" s="4">
        <v>1644</v>
      </c>
      <c r="B1655" s="4">
        <v>0.78048291801918024</v>
      </c>
      <c r="C1655" s="4">
        <v>0.77382520695707824</v>
      </c>
      <c r="D1655" s="25">
        <v>1.917876361838295E-2</v>
      </c>
      <c r="E1655" s="31">
        <v>4259.0495169495543</v>
      </c>
      <c r="F1655" s="18">
        <v>0</v>
      </c>
    </row>
    <row r="1656" spans="1:6" x14ac:dyDescent="0.35">
      <c r="A1656" s="4">
        <v>1645</v>
      </c>
      <c r="B1656" s="4">
        <v>0.89410350996732291</v>
      </c>
      <c r="C1656" s="4">
        <v>1.2486503716180803</v>
      </c>
      <c r="D1656" s="25">
        <v>2.9814236464877165E-2</v>
      </c>
      <c r="E1656" s="31">
        <v>6620.8808837001125</v>
      </c>
      <c r="F1656" s="18">
        <v>0</v>
      </c>
    </row>
    <row r="1657" spans="1:6" x14ac:dyDescent="0.35">
      <c r="A1657" s="4">
        <v>1646</v>
      </c>
      <c r="B1657" s="4">
        <v>0.81245500538106807</v>
      </c>
      <c r="C1657" s="4">
        <v>0.88697940397246078</v>
      </c>
      <c r="D1657" s="25">
        <v>2.1713272063576983E-2</v>
      </c>
      <c r="E1657" s="31">
        <v>4821.890646023252</v>
      </c>
      <c r="F1657" s="18">
        <v>0</v>
      </c>
    </row>
    <row r="1658" spans="1:6" x14ac:dyDescent="0.35">
      <c r="A1658" s="4">
        <v>1647</v>
      </c>
      <c r="B1658" s="4">
        <v>5.1770284351991602E-2</v>
      </c>
      <c r="C1658" s="4">
        <v>-1.627926042082765</v>
      </c>
      <c r="D1658" s="25">
        <v>-3.46173746116403E-2</v>
      </c>
      <c r="E1658" s="31">
        <v>-7687.5191514665266</v>
      </c>
      <c r="F1658" s="18">
        <v>7687.5191514665266</v>
      </c>
    </row>
    <row r="1659" spans="1:6" x14ac:dyDescent="0.35">
      <c r="A1659" s="4">
        <v>1648</v>
      </c>
      <c r="B1659" s="4">
        <v>0.19142541555241921</v>
      </c>
      <c r="C1659" s="4">
        <v>-0.87265558929649689</v>
      </c>
      <c r="D1659" s="25">
        <v>-1.770028809179967E-2</v>
      </c>
      <c r="E1659" s="31">
        <v>-3930.7228008686156</v>
      </c>
      <c r="F1659" s="18">
        <v>3930.7228008686156</v>
      </c>
    </row>
    <row r="1660" spans="1:6" x14ac:dyDescent="0.35">
      <c r="A1660" s="4">
        <v>1649</v>
      </c>
      <c r="B1660" s="4">
        <v>0.67127901592336925</v>
      </c>
      <c r="C1660" s="4">
        <v>0.44344766168578953</v>
      </c>
      <c r="D1660" s="25">
        <v>1.1778731620641632E-2</v>
      </c>
      <c r="E1660" s="31">
        <v>2615.7161231753025</v>
      </c>
      <c r="F1660" s="18">
        <v>0</v>
      </c>
    </row>
    <row r="1661" spans="1:6" x14ac:dyDescent="0.35">
      <c r="A1661" s="4">
        <v>1650</v>
      </c>
      <c r="B1661" s="4">
        <v>0.73435787827465071</v>
      </c>
      <c r="C1661" s="4">
        <v>0.62604680254095768</v>
      </c>
      <c r="D1661" s="25">
        <v>1.5868717469948525E-2</v>
      </c>
      <c r="E1661" s="31">
        <v>3523.9838615150352</v>
      </c>
      <c r="F1661" s="18">
        <v>0</v>
      </c>
    </row>
    <row r="1662" spans="1:6" x14ac:dyDescent="0.35">
      <c r="A1662" s="4">
        <v>1651</v>
      </c>
      <c r="B1662" s="4">
        <v>0.38111129474118144</v>
      </c>
      <c r="C1662" s="4">
        <v>-0.30256342737770964</v>
      </c>
      <c r="D1662" s="25">
        <v>-4.9309570635774781E-3</v>
      </c>
      <c r="E1662" s="31">
        <v>-1095.0231577805616</v>
      </c>
      <c r="F1662" s="18">
        <v>1095.0231577805616</v>
      </c>
    </row>
    <row r="1663" spans="1:6" x14ac:dyDescent="0.35">
      <c r="A1663" s="4">
        <v>1652</v>
      </c>
      <c r="B1663" s="4">
        <v>0.97441189306608622</v>
      </c>
      <c r="C1663" s="4">
        <v>1.949999204421978</v>
      </c>
      <c r="D1663" s="25">
        <v>4.5523548064930398E-2</v>
      </c>
      <c r="E1663" s="31">
        <v>10109.465305152926</v>
      </c>
      <c r="F1663" s="18">
        <v>0</v>
      </c>
    </row>
    <row r="1664" spans="1:6" x14ac:dyDescent="0.35">
      <c r="A1664" s="4">
        <v>1653</v>
      </c>
      <c r="B1664" s="4">
        <v>1.4308437047199862E-2</v>
      </c>
      <c r="C1664" s="4">
        <v>-2.1887244456538619</v>
      </c>
      <c r="D1664" s="25">
        <v>-4.7178537408889921E-2</v>
      </c>
      <c r="E1664" s="31">
        <v>-10476.990642354083</v>
      </c>
      <c r="F1664" s="18">
        <v>10476.990642354083</v>
      </c>
    </row>
    <row r="1665" spans="1:6" x14ac:dyDescent="0.35">
      <c r="A1665" s="4">
        <v>1654</v>
      </c>
      <c r="B1665" s="4">
        <v>0.62673560294245034</v>
      </c>
      <c r="C1665" s="4">
        <v>0.32321979031926334</v>
      </c>
      <c r="D1665" s="25">
        <v>9.0857819699562224E-3</v>
      </c>
      <c r="E1665" s="31">
        <v>2017.6897781439845</v>
      </c>
      <c r="F1665" s="18">
        <v>0</v>
      </c>
    </row>
    <row r="1666" spans="1:6" x14ac:dyDescent="0.35">
      <c r="A1666" s="4">
        <v>1655</v>
      </c>
      <c r="B1666" s="4">
        <v>0.18976837099084398</v>
      </c>
      <c r="C1666" s="4">
        <v>-0.87875018420604056</v>
      </c>
      <c r="D1666" s="25">
        <v>-1.7836799177342304E-2</v>
      </c>
      <c r="E1666" s="31">
        <v>-3961.037970527484</v>
      </c>
      <c r="F1666" s="18">
        <v>3961.037970527484</v>
      </c>
    </row>
    <row r="1667" spans="1:6" x14ac:dyDescent="0.35">
      <c r="A1667" s="4">
        <v>1656</v>
      </c>
      <c r="B1667" s="4">
        <v>0.64479888005084707</v>
      </c>
      <c r="C1667" s="4">
        <v>0.371315922512226</v>
      </c>
      <c r="D1667" s="25">
        <v>1.016307345749743E-2</v>
      </c>
      <c r="E1667" s="31">
        <v>2256.9251053487269</v>
      </c>
      <c r="F1667" s="18">
        <v>0</v>
      </c>
    </row>
    <row r="1668" spans="1:6" x14ac:dyDescent="0.35">
      <c r="A1668" s="4">
        <v>1657</v>
      </c>
      <c r="B1668" s="4">
        <v>0.5374227269283165</v>
      </c>
      <c r="C1668" s="4">
        <v>9.3942861085644244E-2</v>
      </c>
      <c r="D1668" s="25">
        <v>3.9502737099155853E-3</v>
      </c>
      <c r="E1668" s="31">
        <v>877.24170706750908</v>
      </c>
      <c r="F1668" s="18">
        <v>0</v>
      </c>
    </row>
    <row r="1669" spans="1:6" x14ac:dyDescent="0.35">
      <c r="A1669" s="4">
        <v>1658</v>
      </c>
      <c r="B1669" s="4">
        <v>0.47579956838149906</v>
      </c>
      <c r="C1669" s="4">
        <v>-6.0698737995905291E-2</v>
      </c>
      <c r="D1669" s="25">
        <v>4.8650083017683608E-4</v>
      </c>
      <c r="E1669" s="31">
        <v>108.03778423829978</v>
      </c>
      <c r="F1669" s="18">
        <v>0</v>
      </c>
    </row>
    <row r="1670" spans="1:6" x14ac:dyDescent="0.35">
      <c r="A1670" s="4">
        <v>1659</v>
      </c>
      <c r="B1670" s="4">
        <v>0.35511717761486095</v>
      </c>
      <c r="C1670" s="4">
        <v>-0.37154136119824094</v>
      </c>
      <c r="D1670" s="25">
        <v>-6.475974044047106E-3</v>
      </c>
      <c r="E1670" s="31">
        <v>-1438.1268090524702</v>
      </c>
      <c r="F1670" s="18">
        <v>1438.1268090524702</v>
      </c>
    </row>
    <row r="1671" spans="1:6" x14ac:dyDescent="0.35">
      <c r="A1671" s="4">
        <v>1660</v>
      </c>
      <c r="B1671" s="4">
        <v>0.84484748814003396</v>
      </c>
      <c r="C1671" s="4">
        <v>1.0145822086316012</v>
      </c>
      <c r="D1671" s="25">
        <v>2.4571410732486195E-2</v>
      </c>
      <c r="E1671" s="31">
        <v>5456.60070134323</v>
      </c>
      <c r="F1671" s="18">
        <v>0</v>
      </c>
    </row>
    <row r="1672" spans="1:6" x14ac:dyDescent="0.35">
      <c r="A1672" s="4">
        <v>1661</v>
      </c>
      <c r="B1672" s="4">
        <v>0.13822214400523669</v>
      </c>
      <c r="C1672" s="4">
        <v>-1.0883417000020028</v>
      </c>
      <c r="D1672" s="25">
        <v>-2.2531379500807198E-2</v>
      </c>
      <c r="E1672" s="31">
        <v>-5003.5686808892951</v>
      </c>
      <c r="F1672" s="18">
        <v>5003.5686808892951</v>
      </c>
    </row>
    <row r="1673" spans="1:6" x14ac:dyDescent="0.35">
      <c r="A1673" s="4">
        <v>1662</v>
      </c>
      <c r="B1673" s="4">
        <v>6.5144385385700332E-2</v>
      </c>
      <c r="C1673" s="4">
        <v>-1.5129641289103248</v>
      </c>
      <c r="D1673" s="25">
        <v>-3.2042375650076345E-2</v>
      </c>
      <c r="E1673" s="31">
        <v>-7115.6862480731816</v>
      </c>
      <c r="F1673" s="18">
        <v>7115.6862480731816</v>
      </c>
    </row>
    <row r="1674" spans="1:6" x14ac:dyDescent="0.35">
      <c r="A1674" s="4">
        <v>1663</v>
      </c>
      <c r="B1674" s="4">
        <v>0.73727677315901241</v>
      </c>
      <c r="C1674" s="4">
        <v>0.63497234203859054</v>
      </c>
      <c r="D1674" s="25">
        <v>1.6068638072377333E-2</v>
      </c>
      <c r="E1674" s="31">
        <v>3568.3804536074754</v>
      </c>
      <c r="F1674" s="18">
        <v>0</v>
      </c>
    </row>
    <row r="1675" spans="1:6" x14ac:dyDescent="0.35">
      <c r="A1675" s="4">
        <v>1664</v>
      </c>
      <c r="B1675" s="4">
        <v>0.40213388605021017</v>
      </c>
      <c r="C1675" s="4">
        <v>-0.2478276350642046</v>
      </c>
      <c r="D1675" s="25">
        <v>-3.7049457309699385E-3</v>
      </c>
      <c r="E1675" s="31">
        <v>-822.76144801571286</v>
      </c>
      <c r="F1675" s="18">
        <v>822.76144801571286</v>
      </c>
    </row>
    <row r="1676" spans="1:6" x14ac:dyDescent="0.35">
      <c r="A1676" s="4">
        <v>1665</v>
      </c>
      <c r="B1676" s="4">
        <v>0.53476516491757387</v>
      </c>
      <c r="C1676" s="4">
        <v>8.7253933353236529E-2</v>
      </c>
      <c r="D1676" s="25">
        <v>3.8004503337241103E-3</v>
      </c>
      <c r="E1676" s="31">
        <v>843.9702621144869</v>
      </c>
      <c r="F1676" s="18">
        <v>0</v>
      </c>
    </row>
    <row r="1677" spans="1:6" x14ac:dyDescent="0.35">
      <c r="A1677" s="4">
        <v>1666</v>
      </c>
      <c r="B1677" s="4">
        <v>0.20605656738294953</v>
      </c>
      <c r="C1677" s="4">
        <v>-0.82018064367921351</v>
      </c>
      <c r="D1677" s="25">
        <v>-1.6524916816706602E-2</v>
      </c>
      <c r="E1677" s="31">
        <v>-3669.7067853928697</v>
      </c>
      <c r="F1677" s="18">
        <v>3669.7067853928697</v>
      </c>
    </row>
    <row r="1678" spans="1:6" x14ac:dyDescent="0.35">
      <c r="A1678" s="4">
        <v>1667</v>
      </c>
      <c r="B1678" s="4">
        <v>0.23467246946535425</v>
      </c>
      <c r="C1678" s="4">
        <v>-0.72354529131194389</v>
      </c>
      <c r="D1678" s="25">
        <v>-1.4360409240855477E-2</v>
      </c>
      <c r="E1678" s="31">
        <v>-3189.0321637751254</v>
      </c>
      <c r="F1678" s="18">
        <v>3189.0321637751254</v>
      </c>
    </row>
    <row r="1679" spans="1:6" x14ac:dyDescent="0.35">
      <c r="A1679" s="4">
        <v>1668</v>
      </c>
      <c r="B1679" s="4">
        <v>0.93670241796446418</v>
      </c>
      <c r="C1679" s="4">
        <v>1.5276672954165957</v>
      </c>
      <c r="D1679" s="25">
        <v>3.6063856614832919E-2</v>
      </c>
      <c r="E1679" s="31">
        <v>8008.7410299753546</v>
      </c>
      <c r="F1679" s="18">
        <v>0</v>
      </c>
    </row>
    <row r="1680" spans="1:6" x14ac:dyDescent="0.35">
      <c r="A1680" s="4">
        <v>1669</v>
      </c>
      <c r="B1680" s="4">
        <v>0.53046241926536775</v>
      </c>
      <c r="C1680" s="4">
        <v>7.6432314584627584E-2</v>
      </c>
      <c r="D1680" s="25">
        <v>3.5580599948489104E-3</v>
      </c>
      <c r="E1680" s="31">
        <v>790.14236808329179</v>
      </c>
      <c r="F1680" s="18">
        <v>0</v>
      </c>
    </row>
    <row r="1681" spans="1:6" x14ac:dyDescent="0.35">
      <c r="A1681" s="4">
        <v>1670</v>
      </c>
      <c r="B1681" s="4">
        <v>0.67373901450935281</v>
      </c>
      <c r="C1681" s="4">
        <v>0.45026139609683574</v>
      </c>
      <c r="D1681" s="25">
        <v>1.1931350505876249E-2</v>
      </c>
      <c r="E1681" s="31">
        <v>2649.6083699525052</v>
      </c>
      <c r="F1681" s="18">
        <v>0</v>
      </c>
    </row>
    <row r="1682" spans="1:6" x14ac:dyDescent="0.35">
      <c r="A1682" s="4">
        <v>1671</v>
      </c>
      <c r="B1682" s="4">
        <v>0.61830738665672935</v>
      </c>
      <c r="C1682" s="4">
        <v>0.30103838193156679</v>
      </c>
      <c r="D1682" s="25">
        <v>8.5889469574884809E-3</v>
      </c>
      <c r="E1682" s="31">
        <v>1907.3570704700594</v>
      </c>
      <c r="F1682" s="18">
        <v>0</v>
      </c>
    </row>
    <row r="1683" spans="1:6" x14ac:dyDescent="0.35">
      <c r="A1683" s="4">
        <v>1672</v>
      </c>
      <c r="B1683" s="4">
        <v>0.55104816685897462</v>
      </c>
      <c r="C1683" s="4">
        <v>0.12830998152956025</v>
      </c>
      <c r="D1683" s="25">
        <v>4.7200529960543438E-3</v>
      </c>
      <c r="E1683" s="31">
        <v>1048.1874552931438</v>
      </c>
      <c r="F1683" s="18">
        <v>0</v>
      </c>
    </row>
    <row r="1684" spans="1:6" x14ac:dyDescent="0.35">
      <c r="A1684" s="4">
        <v>1673</v>
      </c>
      <c r="B1684" s="4">
        <v>0.24068221268448653</v>
      </c>
      <c r="C1684" s="4">
        <v>-0.70410975535022713</v>
      </c>
      <c r="D1684" s="25">
        <v>-1.3925078238284297E-2</v>
      </c>
      <c r="E1684" s="31">
        <v>-3092.3577204634207</v>
      </c>
      <c r="F1684" s="18">
        <v>3092.3577204634207</v>
      </c>
    </row>
    <row r="1685" spans="1:6" x14ac:dyDescent="0.35">
      <c r="A1685" s="4">
        <v>1674</v>
      </c>
      <c r="B1685" s="4">
        <v>0.17977589241813541</v>
      </c>
      <c r="C1685" s="4">
        <v>-0.91621949044111117</v>
      </c>
      <c r="D1685" s="25">
        <v>-1.8676063434375896E-2</v>
      </c>
      <c r="E1685" s="31">
        <v>-4147.4143240629019</v>
      </c>
      <c r="F1685" s="18">
        <v>4147.4143240629019</v>
      </c>
    </row>
    <row r="1686" spans="1:6" x14ac:dyDescent="0.35">
      <c r="A1686" s="4">
        <v>1675</v>
      </c>
      <c r="B1686" s="4">
        <v>0.82951196987130849</v>
      </c>
      <c r="C1686" s="4">
        <v>0.95223845949478936</v>
      </c>
      <c r="D1686" s="25">
        <v>2.3174990954341976E-2</v>
      </c>
      <c r="E1686" s="31">
        <v>5146.4961972205911</v>
      </c>
      <c r="F1686" s="18">
        <v>0</v>
      </c>
    </row>
    <row r="1687" spans="1:6" x14ac:dyDescent="0.35">
      <c r="A1687" s="4">
        <v>1676</v>
      </c>
      <c r="B1687" s="4">
        <v>8.1207078846751379E-2</v>
      </c>
      <c r="C1687" s="4">
        <v>-1.3969980493983041</v>
      </c>
      <c r="D1687" s="25">
        <v>-2.9444884654322087E-2</v>
      </c>
      <c r="E1687" s="31">
        <v>-6538.858513456119</v>
      </c>
      <c r="F1687" s="18">
        <v>6538.858513456119</v>
      </c>
    </row>
    <row r="1688" spans="1:6" x14ac:dyDescent="0.35">
      <c r="A1688" s="4">
        <v>1677</v>
      </c>
      <c r="B1688" s="4">
        <v>0.30906422310359283</v>
      </c>
      <c r="C1688" s="4">
        <v>-0.49850457385607094</v>
      </c>
      <c r="D1688" s="25">
        <v>-9.3197866749342422E-3</v>
      </c>
      <c r="E1688" s="31">
        <v>-2069.6554650637231</v>
      </c>
      <c r="F1688" s="18">
        <v>2069.6554650637231</v>
      </c>
    </row>
    <row r="1689" spans="1:6" x14ac:dyDescent="0.35">
      <c r="A1689" s="4">
        <v>1678</v>
      </c>
      <c r="B1689" s="4">
        <v>0.38561544206208331</v>
      </c>
      <c r="C1689" s="4">
        <v>-0.29076522377425323</v>
      </c>
      <c r="D1689" s="25">
        <v>-4.6666924807355894E-3</v>
      </c>
      <c r="E1689" s="31">
        <v>-1036.3376258925307</v>
      </c>
      <c r="F1689" s="18">
        <v>1036.3376258925307</v>
      </c>
    </row>
    <row r="1690" spans="1:6" x14ac:dyDescent="0.35">
      <c r="A1690" s="4">
        <v>1679</v>
      </c>
      <c r="B1690" s="4">
        <v>0.27443397994066732</v>
      </c>
      <c r="C1690" s="4">
        <v>-0.59945732471532243</v>
      </c>
      <c r="D1690" s="25">
        <v>-1.1580998422860473E-2</v>
      </c>
      <c r="E1690" s="31">
        <v>-2571.8052904828587</v>
      </c>
      <c r="F1690" s="18">
        <v>2571.8052904828587</v>
      </c>
    </row>
    <row r="1691" spans="1:6" x14ac:dyDescent="0.35">
      <c r="A1691" s="4">
        <v>1680</v>
      </c>
      <c r="B1691" s="4">
        <v>0.43307021864554107</v>
      </c>
      <c r="C1691" s="4">
        <v>-0.16856293448831003</v>
      </c>
      <c r="D1691" s="25">
        <v>-1.929518408657973E-3</v>
      </c>
      <c r="E1691" s="31">
        <v>-428.49031407129377</v>
      </c>
      <c r="F1691" s="18">
        <v>428.49031407129377</v>
      </c>
    </row>
    <row r="1692" spans="1:6" x14ac:dyDescent="0.35">
      <c r="A1692" s="4">
        <v>1681</v>
      </c>
      <c r="B1692" s="4">
        <v>0.25891348133712988</v>
      </c>
      <c r="C1692" s="4">
        <v>-0.64669870302559573</v>
      </c>
      <c r="D1692" s="25">
        <v>-1.2639144523033117E-2</v>
      </c>
      <c r="E1692" s="31">
        <v>-2806.7889800718299</v>
      </c>
      <c r="F1692" s="18">
        <v>2806.7889800718299</v>
      </c>
    </row>
    <row r="1693" spans="1:6" x14ac:dyDescent="0.35">
      <c r="A1693" s="4">
        <v>1682</v>
      </c>
      <c r="B1693" s="4">
        <v>0.52244520991508103</v>
      </c>
      <c r="C1693" s="4">
        <v>5.6291512486562223E-2</v>
      </c>
      <c r="D1693" s="25">
        <v>3.1069319381177149E-3</v>
      </c>
      <c r="E1693" s="31">
        <v>689.95985526157165</v>
      </c>
      <c r="F1693" s="18">
        <v>0</v>
      </c>
    </row>
    <row r="1694" spans="1:6" x14ac:dyDescent="0.35">
      <c r="A1694" s="4">
        <v>1683</v>
      </c>
      <c r="B1694" s="4">
        <v>0.45124114270770788</v>
      </c>
      <c r="C1694" s="4">
        <v>-0.1225262155291888</v>
      </c>
      <c r="D1694" s="25">
        <v>-8.9835512820930189E-4</v>
      </c>
      <c r="E1694" s="31">
        <v>-199.49872947918325</v>
      </c>
      <c r="F1694" s="18">
        <v>199.49872947918325</v>
      </c>
    </row>
    <row r="1695" spans="1:6" x14ac:dyDescent="0.35">
      <c r="A1695" s="4">
        <v>1684</v>
      </c>
      <c r="B1695" s="4">
        <v>5.4275228237821938E-2</v>
      </c>
      <c r="C1695" s="4">
        <v>-1.6047426283512618</v>
      </c>
      <c r="D1695" s="25">
        <v>-3.4098095968507561E-2</v>
      </c>
      <c r="E1695" s="31">
        <v>-7572.2023615939588</v>
      </c>
      <c r="F1695" s="18">
        <v>7572.2023615939588</v>
      </c>
    </row>
    <row r="1696" spans="1:6" x14ac:dyDescent="0.35">
      <c r="A1696" s="4">
        <v>1685</v>
      </c>
      <c r="B1696" s="4">
        <v>0.49117305472391293</v>
      </c>
      <c r="C1696" s="4">
        <v>-2.2127676219017005E-2</v>
      </c>
      <c r="D1696" s="25">
        <v>1.3504429939865848E-3</v>
      </c>
      <c r="E1696" s="31">
        <v>299.89438817075415</v>
      </c>
      <c r="F1696" s="18">
        <v>0</v>
      </c>
    </row>
    <row r="1697" spans="1:6" x14ac:dyDescent="0.35">
      <c r="A1697" s="4">
        <v>1686</v>
      </c>
      <c r="B1697" s="4">
        <v>0.44714809388554677</v>
      </c>
      <c r="C1697" s="4">
        <v>-0.13287000665025855</v>
      </c>
      <c r="D1697" s="25">
        <v>-1.1300427424840991E-3</v>
      </c>
      <c r="E1697" s="31">
        <v>-250.94985747131545</v>
      </c>
      <c r="F1697" s="18">
        <v>250.94985747131545</v>
      </c>
    </row>
    <row r="1698" spans="1:6" x14ac:dyDescent="0.35">
      <c r="A1698" s="4">
        <v>1687</v>
      </c>
      <c r="B1698" s="4">
        <v>0.16965041332194131</v>
      </c>
      <c r="C1698" s="4">
        <v>-0.95554763807100807</v>
      </c>
      <c r="D1698" s="25">
        <v>-1.9556963347335032E-2</v>
      </c>
      <c r="E1698" s="31">
        <v>-4343.0367543416396</v>
      </c>
      <c r="F1698" s="18">
        <v>4343.0367543416396</v>
      </c>
    </row>
    <row r="1699" spans="1:6" x14ac:dyDescent="0.35">
      <c r="A1699" s="4">
        <v>1688</v>
      </c>
      <c r="B1699" s="4">
        <v>0.46035702987313221</v>
      </c>
      <c r="C1699" s="4">
        <v>-9.9534294833544951E-2</v>
      </c>
      <c r="D1699" s="25">
        <v>-3.8336568273235707E-4</v>
      </c>
      <c r="E1699" s="31">
        <v>-85.134446533939197</v>
      </c>
      <c r="F1699" s="18">
        <v>85.134446533939197</v>
      </c>
    </row>
    <row r="1700" spans="1:6" x14ac:dyDescent="0.35">
      <c r="A1700" s="4">
        <v>1689</v>
      </c>
      <c r="B1700" s="4">
        <v>0.43783116484591822</v>
      </c>
      <c r="C1700" s="4">
        <v>-0.15647029790402842</v>
      </c>
      <c r="D1700" s="25">
        <v>-1.6586589058208174E-3</v>
      </c>
      <c r="E1700" s="31">
        <v>-368.3402409136034</v>
      </c>
      <c r="F1700" s="18">
        <v>368.3402409136034</v>
      </c>
    </row>
    <row r="1701" spans="1:6" x14ac:dyDescent="0.35">
      <c r="A1701" s="4">
        <v>1690</v>
      </c>
      <c r="B1701" s="4">
        <v>0.27854966896508815</v>
      </c>
      <c r="C1701" s="4">
        <v>-0.58715540771919039</v>
      </c>
      <c r="D1701" s="25">
        <v>-1.130545130802801E-2</v>
      </c>
      <c r="E1701" s="31">
        <v>-2510.6142340792453</v>
      </c>
      <c r="F1701" s="18">
        <v>2510.6142340792453</v>
      </c>
    </row>
    <row r="1702" spans="1:6" x14ac:dyDescent="0.35">
      <c r="A1702" s="4">
        <v>1691</v>
      </c>
      <c r="B1702" s="4">
        <v>0.30032858822408681</v>
      </c>
      <c r="C1702" s="4">
        <v>-0.52345569287450111</v>
      </c>
      <c r="D1702" s="25">
        <v>-9.8786596424182138E-3</v>
      </c>
      <c r="E1702" s="31">
        <v>-2193.7650108906123</v>
      </c>
      <c r="F1702" s="18">
        <v>2193.7650108906123</v>
      </c>
    </row>
    <row r="1703" spans="1:6" x14ac:dyDescent="0.35">
      <c r="A1703" s="4">
        <v>1692</v>
      </c>
      <c r="B1703" s="4">
        <v>0.12795693642694383</v>
      </c>
      <c r="C1703" s="4">
        <v>-1.1361020125595143</v>
      </c>
      <c r="D1703" s="25">
        <v>-2.3601149060531651E-2</v>
      </c>
      <c r="E1703" s="31">
        <v>-5241.1336051592116</v>
      </c>
      <c r="F1703" s="18">
        <v>5241.1336051592116</v>
      </c>
    </row>
    <row r="1704" spans="1:6" x14ac:dyDescent="0.35">
      <c r="A1704" s="4">
        <v>1693</v>
      </c>
      <c r="B1704" s="4">
        <v>0.10425981494196179</v>
      </c>
      <c r="C1704" s="4">
        <v>-1.257646496436635</v>
      </c>
      <c r="D1704" s="25">
        <v>-2.6323589137689677E-2</v>
      </c>
      <c r="E1704" s="31">
        <v>-5845.7089222265804</v>
      </c>
      <c r="F1704" s="18">
        <v>5845.7089222265804</v>
      </c>
    </row>
    <row r="1705" spans="1:6" x14ac:dyDescent="0.35">
      <c r="A1705" s="4">
        <v>1694</v>
      </c>
      <c r="B1705" s="4">
        <v>0.15267757324626596</v>
      </c>
      <c r="C1705" s="4">
        <v>-1.0250170421151223</v>
      </c>
      <c r="D1705" s="25">
        <v>-2.1112988628557865E-2</v>
      </c>
      <c r="E1705" s="31">
        <v>-4688.5850312911089</v>
      </c>
      <c r="F1705" s="18">
        <v>4688.5850312911089</v>
      </c>
    </row>
    <row r="1706" spans="1:6" x14ac:dyDescent="0.35">
      <c r="A1706" s="4">
        <v>1695</v>
      </c>
      <c r="B1706" s="4">
        <v>0.64127702687940313</v>
      </c>
      <c r="C1706" s="4">
        <v>0.36187432625231097</v>
      </c>
      <c r="D1706" s="25">
        <v>9.9515938474780703E-3</v>
      </c>
      <c r="E1706" s="31">
        <v>2209.9615914945643</v>
      </c>
      <c r="F1706" s="18">
        <v>0</v>
      </c>
    </row>
    <row r="1707" spans="1:6" x14ac:dyDescent="0.35">
      <c r="A1707" s="4">
        <v>1696</v>
      </c>
      <c r="B1707" s="4">
        <v>0.80146299729706805</v>
      </c>
      <c r="C1707" s="4">
        <v>0.84685848385636531</v>
      </c>
      <c r="D1707" s="25">
        <v>2.0814615066794304E-2</v>
      </c>
      <c r="E1707" s="31">
        <v>4622.3248802518856</v>
      </c>
      <c r="F1707" s="18">
        <v>0</v>
      </c>
    </row>
    <row r="1708" spans="1:6" x14ac:dyDescent="0.35">
      <c r="A1708" s="4">
        <v>1697</v>
      </c>
      <c r="B1708" s="4">
        <v>0.96329559438378154</v>
      </c>
      <c r="C1708" s="4">
        <v>1.7902806135370561</v>
      </c>
      <c r="D1708" s="25">
        <v>4.1946057100125132E-2</v>
      </c>
      <c r="E1708" s="31">
        <v>9315.0078798087397</v>
      </c>
      <c r="F1708" s="18">
        <v>0</v>
      </c>
    </row>
    <row r="1709" spans="1:6" x14ac:dyDescent="0.35">
      <c r="A1709" s="4">
        <v>1698</v>
      </c>
      <c r="B1709" s="4">
        <v>0.99725396529400134</v>
      </c>
      <c r="C1709" s="4">
        <v>2.7766594213280027</v>
      </c>
      <c r="D1709" s="25">
        <v>6.4039673461228561E-2</v>
      </c>
      <c r="E1709" s="31">
        <v>14221.362009969303</v>
      </c>
      <c r="F1709" s="18">
        <v>0</v>
      </c>
    </row>
    <row r="1710" spans="1:6" x14ac:dyDescent="0.35">
      <c r="A1710" s="4">
        <v>1699</v>
      </c>
      <c r="B1710" s="4">
        <v>0.72003927339285101</v>
      </c>
      <c r="C1710" s="4">
        <v>0.58295817989322485</v>
      </c>
      <c r="D1710" s="25">
        <v>1.4903587754277336E-2</v>
      </c>
      <c r="E1710" s="31">
        <v>3309.6564246106527</v>
      </c>
      <c r="F1710" s="18">
        <v>0</v>
      </c>
    </row>
    <row r="1711" spans="1:6" x14ac:dyDescent="0.35">
      <c r="A1711" s="4">
        <v>1700</v>
      </c>
      <c r="B1711" s="4">
        <v>0.45613918528763764</v>
      </c>
      <c r="C1711" s="4">
        <v>-0.11016518745097952</v>
      </c>
      <c r="D1711" s="25">
        <v>-6.2148400118214428E-4</v>
      </c>
      <c r="E1711" s="31">
        <v>-138.01364820460009</v>
      </c>
      <c r="F1711" s="18">
        <v>138.01364820460009</v>
      </c>
    </row>
    <row r="1712" spans="1:6" x14ac:dyDescent="0.35">
      <c r="A1712" s="4">
        <v>1701</v>
      </c>
      <c r="B1712" s="4">
        <v>0.36967420671599127</v>
      </c>
      <c r="C1712" s="4">
        <v>-0.3327163408795441</v>
      </c>
      <c r="D1712" s="25">
        <v>-5.6063435356074592E-3</v>
      </c>
      <c r="E1712" s="31">
        <v>-1245.0069880571084</v>
      </c>
      <c r="F1712" s="18">
        <v>1245.0069880571084</v>
      </c>
    </row>
    <row r="1713" spans="1:6" x14ac:dyDescent="0.35">
      <c r="A1713" s="4">
        <v>1702</v>
      </c>
      <c r="B1713" s="4">
        <v>0.33695582743128816</v>
      </c>
      <c r="C1713" s="4">
        <v>-0.42078559021086148</v>
      </c>
      <c r="D1713" s="25">
        <v>-7.5789814233720538E-3</v>
      </c>
      <c r="E1713" s="31">
        <v>-1683.0728931474262</v>
      </c>
      <c r="F1713" s="18">
        <v>1683.0728931474262</v>
      </c>
    </row>
    <row r="1714" spans="1:6" x14ac:dyDescent="0.35">
      <c r="A1714" s="4">
        <v>1703</v>
      </c>
      <c r="B1714" s="4">
        <v>0.30905217606895941</v>
      </c>
      <c r="C1714" s="4">
        <v>-0.49853876678965164</v>
      </c>
      <c r="D1714" s="25">
        <v>-9.3205525526587289E-3</v>
      </c>
      <c r="E1714" s="31">
        <v>-2069.8255443877829</v>
      </c>
      <c r="F1714" s="18">
        <v>2069.8255443877829</v>
      </c>
    </row>
    <row r="1715" spans="1:6" x14ac:dyDescent="0.35">
      <c r="A1715" s="4">
        <v>1704</v>
      </c>
      <c r="B1715" s="4">
        <v>0.95617940205892504</v>
      </c>
      <c r="C1715" s="4">
        <v>1.707973843920003</v>
      </c>
      <c r="D1715" s="25">
        <v>4.0102491344780659E-2</v>
      </c>
      <c r="E1715" s="31">
        <v>8905.6051677257474</v>
      </c>
      <c r="F1715" s="18">
        <v>0</v>
      </c>
    </row>
    <row r="1716" spans="1:6" x14ac:dyDescent="0.35">
      <c r="A1716" s="4">
        <v>1705</v>
      </c>
      <c r="B1716" s="4">
        <v>9.4212362358468971E-2</v>
      </c>
      <c r="C1716" s="4">
        <v>-1.3152534865803645</v>
      </c>
      <c r="D1716" s="25">
        <v>-2.7613911608023175E-2</v>
      </c>
      <c r="E1716" s="31">
        <v>-6132.2522783747072</v>
      </c>
      <c r="F1716" s="18">
        <v>6132.2522783747072</v>
      </c>
    </row>
    <row r="1717" spans="1:6" x14ac:dyDescent="0.35">
      <c r="A1717" s="4">
        <v>1706</v>
      </c>
      <c r="B1717" s="4">
        <v>0.84838604669999884</v>
      </c>
      <c r="C1717" s="4">
        <v>1.0295359263262407</v>
      </c>
      <c r="D1717" s="25">
        <v>2.4906354771539019E-2</v>
      </c>
      <c r="E1717" s="31">
        <v>5530.9820992330142</v>
      </c>
      <c r="F1717" s="18">
        <v>0</v>
      </c>
    </row>
    <row r="1718" spans="1:6" x14ac:dyDescent="0.35">
      <c r="A1718" s="4">
        <v>1707</v>
      </c>
      <c r="B1718" s="4">
        <v>4.3130516365697757E-2</v>
      </c>
      <c r="C1718" s="4">
        <v>-1.715459401155002</v>
      </c>
      <c r="D1718" s="25">
        <v>-3.6578009247000991E-2</v>
      </c>
      <c r="E1718" s="31">
        <v>-8122.9194808518669</v>
      </c>
      <c r="F1718" s="18">
        <v>8122.9194808518669</v>
      </c>
    </row>
    <row r="1719" spans="1:6" x14ac:dyDescent="0.35">
      <c r="A1719" s="4">
        <v>1708</v>
      </c>
      <c r="B1719" s="4">
        <v>0.12242765684151291</v>
      </c>
      <c r="C1719" s="4">
        <v>-1.1629363849730328</v>
      </c>
      <c r="D1719" s="25">
        <v>-2.4202204481342058E-2</v>
      </c>
      <c r="E1719" s="31">
        <v>-5374.6106556406494</v>
      </c>
      <c r="F1719" s="18">
        <v>5374.6106556406494</v>
      </c>
    </row>
    <row r="1720" spans="1:6" x14ac:dyDescent="0.35">
      <c r="A1720" s="4">
        <v>1709</v>
      </c>
      <c r="B1720" s="4">
        <v>4.850740425906519E-2</v>
      </c>
      <c r="C1720" s="4">
        <v>-1.6595013516195523</v>
      </c>
      <c r="D1720" s="25">
        <v>-3.5324620925002617E-2</v>
      </c>
      <c r="E1720" s="31">
        <v>-7844.5781323907668</v>
      </c>
      <c r="F1720" s="18">
        <v>7844.5781323907668</v>
      </c>
    </row>
    <row r="1721" spans="1:6" x14ac:dyDescent="0.35">
      <c r="A1721" s="4">
        <v>1710</v>
      </c>
      <c r="B1721" s="4">
        <v>0.11197973343159395</v>
      </c>
      <c r="C1721" s="4">
        <v>-1.216066825045848</v>
      </c>
      <c r="D1721" s="25">
        <v>-2.5392257988973946E-2</v>
      </c>
      <c r="E1721" s="31">
        <v>-5638.887170940392</v>
      </c>
      <c r="F1721" s="18">
        <v>5638.887170940392</v>
      </c>
    </row>
    <row r="1722" spans="1:6" x14ac:dyDescent="0.35">
      <c r="A1722" s="4">
        <v>1711</v>
      </c>
      <c r="B1722" s="4">
        <v>0.26018317449887696</v>
      </c>
      <c r="C1722" s="4">
        <v>-0.6427807910837311</v>
      </c>
      <c r="D1722" s="25">
        <v>-1.2551388335758574E-2</v>
      </c>
      <c r="E1722" s="31">
        <v>-2787.3008652768426</v>
      </c>
      <c r="F1722" s="18">
        <v>2787.3008652768426</v>
      </c>
    </row>
    <row r="1723" spans="1:6" x14ac:dyDescent="0.35">
      <c r="A1723" s="4">
        <v>1712</v>
      </c>
      <c r="B1723" s="4">
        <v>0.94998793536320669</v>
      </c>
      <c r="C1723" s="4">
        <v>1.6447366598561624</v>
      </c>
      <c r="D1723" s="25">
        <v>3.868605977363615E-2</v>
      </c>
      <c r="E1723" s="31">
        <v>8591.0566223183268</v>
      </c>
      <c r="F1723" s="18">
        <v>0</v>
      </c>
    </row>
    <row r="1724" spans="1:6" x14ac:dyDescent="0.35">
      <c r="A1724" s="4">
        <v>1713</v>
      </c>
      <c r="B1724" s="4">
        <v>0.39938263895506665</v>
      </c>
      <c r="C1724" s="4">
        <v>-0.25494539028789115</v>
      </c>
      <c r="D1724" s="25">
        <v>-3.8643742912981525E-3</v>
      </c>
      <c r="E1724" s="31">
        <v>-858.16592696778696</v>
      </c>
      <c r="F1724" s="18">
        <v>858.16592696778696</v>
      </c>
    </row>
    <row r="1725" spans="1:6" x14ac:dyDescent="0.35">
      <c r="A1725" s="4">
        <v>1714</v>
      </c>
      <c r="B1725" s="4">
        <v>0.1877594570775295</v>
      </c>
      <c r="C1725" s="4">
        <v>-0.88618301608361028</v>
      </c>
      <c r="D1725" s="25">
        <v>-1.8003285049385094E-2</v>
      </c>
      <c r="E1725" s="31">
        <v>-3998.0096745962032</v>
      </c>
      <c r="F1725" s="18">
        <v>3998.0096745962032</v>
      </c>
    </row>
    <row r="1726" spans="1:6" x14ac:dyDescent="0.35">
      <c r="A1726" s="4">
        <v>1715</v>
      </c>
      <c r="B1726" s="4">
        <v>0.14532681061725228</v>
      </c>
      <c r="C1726" s="4">
        <v>-1.0566888371265679</v>
      </c>
      <c r="D1726" s="25">
        <v>-2.1822396092428167E-2</v>
      </c>
      <c r="E1726" s="31">
        <v>-4846.123941329146</v>
      </c>
      <c r="F1726" s="18">
        <v>4846.123941329146</v>
      </c>
    </row>
    <row r="1727" spans="1:6" x14ac:dyDescent="0.35">
      <c r="A1727" s="4">
        <v>1716</v>
      </c>
      <c r="B1727" s="4">
        <v>0.17707564889779559</v>
      </c>
      <c r="C1727" s="4">
        <v>-0.92656718773592406</v>
      </c>
      <c r="D1727" s="25">
        <v>-1.8907838541917417E-2</v>
      </c>
      <c r="E1727" s="31">
        <v>-4198.8848817827675</v>
      </c>
      <c r="F1727" s="18">
        <v>4198.8848817827675</v>
      </c>
    </row>
    <row r="1728" spans="1:6" x14ac:dyDescent="0.35">
      <c r="A1728" s="4">
        <v>1717</v>
      </c>
      <c r="B1728" s="4">
        <v>0.34112123875135791</v>
      </c>
      <c r="C1728" s="4">
        <v>-0.40940499105578315</v>
      </c>
      <c r="D1728" s="25">
        <v>-7.3240706429438833E-3</v>
      </c>
      <c r="E1728" s="31">
        <v>-1626.4645706376682</v>
      </c>
      <c r="F1728" s="18">
        <v>1626.4645706376682</v>
      </c>
    </row>
    <row r="1729" spans="1:6" x14ac:dyDescent="0.35">
      <c r="A1729" s="4">
        <v>1718</v>
      </c>
      <c r="B1729" s="4">
        <v>0.91231982860581662</v>
      </c>
      <c r="C1729" s="4">
        <v>1.3551795993188243</v>
      </c>
      <c r="D1729" s="25">
        <v>3.220035412015803E-2</v>
      </c>
      <c r="E1729" s="31">
        <v>7150.768703860108</v>
      </c>
      <c r="F1729" s="18">
        <v>0</v>
      </c>
    </row>
    <row r="1730" spans="1:6" x14ac:dyDescent="0.35">
      <c r="A1730" s="4">
        <v>1719</v>
      </c>
      <c r="B1730" s="4">
        <v>0.16353005877757232</v>
      </c>
      <c r="C1730" s="4">
        <v>-0.98005267579321098</v>
      </c>
      <c r="D1730" s="25">
        <v>-2.0105844667647692E-2</v>
      </c>
      <c r="E1730" s="31">
        <v>-4464.9274438905504</v>
      </c>
      <c r="F1730" s="18">
        <v>4464.9274438905504</v>
      </c>
    </row>
    <row r="1731" spans="1:6" x14ac:dyDescent="0.35">
      <c r="A1731" s="4">
        <v>1720</v>
      </c>
      <c r="B1731" s="4">
        <v>0.3491380009293259</v>
      </c>
      <c r="C1731" s="4">
        <v>-0.38764873014158874</v>
      </c>
      <c r="D1731" s="25">
        <v>-6.8367583869488662E-3</v>
      </c>
      <c r="E1731" s="31">
        <v>-1518.2465921591281</v>
      </c>
      <c r="F1731" s="18">
        <v>1518.2465921591281</v>
      </c>
    </row>
    <row r="1732" spans="1:6" x14ac:dyDescent="0.35">
      <c r="A1732" s="4">
        <v>1721</v>
      </c>
      <c r="B1732" s="4">
        <v>0.30453121317721232</v>
      </c>
      <c r="C1732" s="4">
        <v>-0.51141223939968128</v>
      </c>
      <c r="D1732" s="25">
        <v>-9.6089017779610719E-3</v>
      </c>
      <c r="E1732" s="31">
        <v>-2133.8595798018064</v>
      </c>
      <c r="F1732" s="18">
        <v>2133.8595798018064</v>
      </c>
    </row>
    <row r="1733" spans="1:6" x14ac:dyDescent="0.35">
      <c r="A1733" s="4">
        <v>1722</v>
      </c>
      <c r="B1733" s="4">
        <v>0.34868006843351418</v>
      </c>
      <c r="C1733" s="4">
        <v>-0.38888646249207004</v>
      </c>
      <c r="D1733" s="25">
        <v>-6.8644819993108385E-3</v>
      </c>
      <c r="E1733" s="31">
        <v>-1524.4032058067971</v>
      </c>
      <c r="F1733" s="18">
        <v>1524.4032058067971</v>
      </c>
    </row>
    <row r="1734" spans="1:6" x14ac:dyDescent="0.35">
      <c r="A1734" s="4">
        <v>1723</v>
      </c>
      <c r="B1734" s="4">
        <v>0.62522312047091255</v>
      </c>
      <c r="C1734" s="4">
        <v>0.31922782441386288</v>
      </c>
      <c r="D1734" s="25">
        <v>8.9963670691656766E-3</v>
      </c>
      <c r="E1734" s="31">
        <v>1997.8333109807393</v>
      </c>
      <c r="F1734" s="18">
        <v>0</v>
      </c>
    </row>
    <row r="1735" spans="1:6" x14ac:dyDescent="0.35">
      <c r="A1735" s="4">
        <v>1724</v>
      </c>
      <c r="B1735" s="4">
        <v>0.49541979946698511</v>
      </c>
      <c r="C1735" s="4">
        <v>-1.1481112386821332E-2</v>
      </c>
      <c r="D1735" s="25">
        <v>1.5889123274866847E-3</v>
      </c>
      <c r="E1735" s="31">
        <v>352.85154014677488</v>
      </c>
      <c r="F1735" s="18">
        <v>0</v>
      </c>
    </row>
    <row r="1736" spans="1:6" x14ac:dyDescent="0.35">
      <c r="A1736" s="4">
        <v>1725</v>
      </c>
      <c r="B1736" s="4">
        <v>0.70068209995516273</v>
      </c>
      <c r="C1736" s="4">
        <v>0.52636331394766145</v>
      </c>
      <c r="D1736" s="25">
        <v>1.3635935563929018E-2</v>
      </c>
      <c r="E1736" s="31">
        <v>3028.1474829295485</v>
      </c>
      <c r="F1736" s="18">
        <v>0</v>
      </c>
    </row>
    <row r="1737" spans="1:6" x14ac:dyDescent="0.35">
      <c r="A1737" s="4">
        <v>1726</v>
      </c>
      <c r="B1737" s="4">
        <v>7.8943234303830101E-2</v>
      </c>
      <c r="C1737" s="4">
        <v>-1.4122156676539701</v>
      </c>
      <c r="D1737" s="25">
        <v>-2.9785739726445319E-2</v>
      </c>
      <c r="E1737" s="31">
        <v>-6614.5525810802055</v>
      </c>
      <c r="F1737" s="18">
        <v>6614.5525810802055</v>
      </c>
    </row>
    <row r="1738" spans="1:6" x14ac:dyDescent="0.35">
      <c r="A1738" s="4">
        <v>1727</v>
      </c>
      <c r="B1738" s="4">
        <v>0.50313653932770541</v>
      </c>
      <c r="C1738" s="4">
        <v>7.8622191624122956E-3</v>
      </c>
      <c r="D1738" s="25">
        <v>2.0221780698352087E-3</v>
      </c>
      <c r="E1738" s="31">
        <v>449.06734880774303</v>
      </c>
      <c r="F1738" s="18">
        <v>0</v>
      </c>
    </row>
    <row r="1739" spans="1:6" x14ac:dyDescent="0.35">
      <c r="A1739" s="4">
        <v>1728</v>
      </c>
      <c r="B1739" s="4">
        <v>9.1289953226766474E-2</v>
      </c>
      <c r="C1739" s="4">
        <v>-1.3328534340507538</v>
      </c>
      <c r="D1739" s="25">
        <v>-2.8008127789793343E-2</v>
      </c>
      <c r="E1739" s="31">
        <v>-6219.7963073825322</v>
      </c>
      <c r="F1739" s="18">
        <v>6219.7963073825322</v>
      </c>
    </row>
    <row r="1740" spans="1:6" x14ac:dyDescent="0.35">
      <c r="A1740" s="4">
        <v>1729</v>
      </c>
      <c r="B1740" s="4">
        <v>0.48241436027019791</v>
      </c>
      <c r="C1740" s="4">
        <v>-4.4094947048126165E-2</v>
      </c>
      <c r="D1740" s="25">
        <v>8.5840438735255119E-4</v>
      </c>
      <c r="E1740" s="31">
        <v>190.62682371229488</v>
      </c>
      <c r="F1740" s="18">
        <v>0</v>
      </c>
    </row>
    <row r="1741" spans="1:6" x14ac:dyDescent="0.35">
      <c r="A1741" s="4">
        <v>1730</v>
      </c>
      <c r="B1741" s="4">
        <v>0.55088830059783689</v>
      </c>
      <c r="C1741" s="4">
        <v>0.12790595442611905</v>
      </c>
      <c r="D1741" s="25">
        <v>4.7110033087005487E-3</v>
      </c>
      <c r="E1741" s="31">
        <v>1046.1777810868366</v>
      </c>
      <c r="F1741" s="18">
        <v>0</v>
      </c>
    </row>
    <row r="1742" spans="1:6" x14ac:dyDescent="0.35">
      <c r="A1742" s="4">
        <v>1731</v>
      </c>
      <c r="B1742" s="4">
        <v>0.98249191915903511</v>
      </c>
      <c r="C1742" s="4">
        <v>2.108171452202884</v>
      </c>
      <c r="D1742" s="25">
        <v>4.9066402933508814E-2</v>
      </c>
      <c r="E1742" s="31">
        <v>10896.231053815587</v>
      </c>
      <c r="F1742" s="18">
        <v>0</v>
      </c>
    </row>
    <row r="1743" spans="1:6" x14ac:dyDescent="0.35">
      <c r="A1743" s="4">
        <v>1732</v>
      </c>
      <c r="B1743" s="4">
        <v>0.5454317858705392</v>
      </c>
      <c r="C1743" s="4">
        <v>0.11412787156215605</v>
      </c>
      <c r="D1743" s="25">
        <v>4.4023919774518255E-3</v>
      </c>
      <c r="E1743" s="31">
        <v>977.64411711174159</v>
      </c>
      <c r="F1743" s="18">
        <v>0</v>
      </c>
    </row>
    <row r="1744" spans="1:6" x14ac:dyDescent="0.35">
      <c r="A1744" s="4">
        <v>1733</v>
      </c>
      <c r="B1744" s="4">
        <v>3.2360410600564493E-2</v>
      </c>
      <c r="C1744" s="4">
        <v>-1.8471816275271746</v>
      </c>
      <c r="D1744" s="25">
        <v>-3.9528417662825346E-2</v>
      </c>
      <c r="E1744" s="31">
        <v>-8778.1199822114068</v>
      </c>
      <c r="F1744" s="18">
        <v>8778.1199822114068</v>
      </c>
    </row>
    <row r="1745" spans="1:6" x14ac:dyDescent="0.35">
      <c r="A1745" s="4">
        <v>1734</v>
      </c>
      <c r="B1745" s="4">
        <v>0.10537424628836711</v>
      </c>
      <c r="C1745" s="4">
        <v>-1.2515099313614544</v>
      </c>
      <c r="D1745" s="25">
        <v>-2.6186137974429567E-2</v>
      </c>
      <c r="E1745" s="31">
        <v>-5815.1849884561052</v>
      </c>
      <c r="F1745" s="18">
        <v>5815.1849884561052</v>
      </c>
    </row>
    <row r="1746" spans="1:6" x14ac:dyDescent="0.35">
      <c r="A1746" s="4">
        <v>1735</v>
      </c>
      <c r="B1746" s="4">
        <v>0.10800954307872079</v>
      </c>
      <c r="C1746" s="4">
        <v>-1.2371831755428733</v>
      </c>
      <c r="D1746" s="25">
        <v>-2.5865237074841278E-2</v>
      </c>
      <c r="E1746" s="31">
        <v>-5743.9221662755263</v>
      </c>
      <c r="F1746" s="18">
        <v>5743.9221662755263</v>
      </c>
    </row>
    <row r="1747" spans="1:6" x14ac:dyDescent="0.35">
      <c r="A1747" s="4">
        <v>1736</v>
      </c>
      <c r="B1747" s="4">
        <v>0.33181347152929208</v>
      </c>
      <c r="C1747" s="4">
        <v>-0.4349111195777689</v>
      </c>
      <c r="D1747" s="25">
        <v>-7.8953751093119254E-3</v>
      </c>
      <c r="E1747" s="31">
        <v>-1753.3347933450216</v>
      </c>
      <c r="F1747" s="18">
        <v>1753.3347933450216</v>
      </c>
    </row>
    <row r="1748" spans="1:6" x14ac:dyDescent="0.35">
      <c r="A1748" s="4">
        <v>1737</v>
      </c>
      <c r="B1748" s="4">
        <v>7.8755639898074992E-2</v>
      </c>
      <c r="C1748" s="4">
        <v>-1.4134914287991405</v>
      </c>
      <c r="D1748" s="25">
        <v>-2.9814315134885937E-2</v>
      </c>
      <c r="E1748" s="31">
        <v>-6620.8983540370709</v>
      </c>
      <c r="F1748" s="18">
        <v>6620.8983540370709</v>
      </c>
    </row>
    <row r="1749" spans="1:6" x14ac:dyDescent="0.35">
      <c r="A1749" s="4">
        <v>1738</v>
      </c>
      <c r="B1749" s="4">
        <v>0.66636861657272484</v>
      </c>
      <c r="C1749" s="4">
        <v>0.42990772364308616</v>
      </c>
      <c r="D1749" s="25">
        <v>1.1475454427026176E-2</v>
      </c>
      <c r="E1749" s="31">
        <v>2548.3670171186614</v>
      </c>
      <c r="F1749" s="18">
        <v>0</v>
      </c>
    </row>
    <row r="1750" spans="1:6" x14ac:dyDescent="0.35">
      <c r="A1750" s="4">
        <v>1739</v>
      </c>
      <c r="B1750" s="4">
        <v>0.31243855857346503</v>
      </c>
      <c r="C1750" s="4">
        <v>-0.48894996991531564</v>
      </c>
      <c r="D1750" s="25">
        <v>-9.1057758382435232E-3</v>
      </c>
      <c r="E1750" s="31">
        <v>-2022.129838867678</v>
      </c>
      <c r="F1750" s="18">
        <v>2022.129838867678</v>
      </c>
    </row>
    <row r="1751" spans="1:6" x14ac:dyDescent="0.35">
      <c r="A1751" s="4">
        <v>1740</v>
      </c>
      <c r="B1751" s="4">
        <v>0.37498233739321452</v>
      </c>
      <c r="C1751" s="4">
        <v>-0.31868594349886409</v>
      </c>
      <c r="D1751" s="25">
        <v>-5.2920806837759224E-3</v>
      </c>
      <c r="E1751" s="31">
        <v>-1175.2182845764848</v>
      </c>
      <c r="F1751" s="18">
        <v>1175.2182845764848</v>
      </c>
    </row>
    <row r="1752" spans="1:6" x14ac:dyDescent="0.35">
      <c r="A1752" s="4">
        <v>1741</v>
      </c>
      <c r="B1752" s="4">
        <v>0.79780109789763731</v>
      </c>
      <c r="C1752" s="4">
        <v>0.83379270969115404</v>
      </c>
      <c r="D1752" s="25">
        <v>2.0521958534043476E-2</v>
      </c>
      <c r="E1752" s="31">
        <v>4557.3343162485926</v>
      </c>
      <c r="F1752" s="18">
        <v>0</v>
      </c>
    </row>
    <row r="1753" spans="1:6" x14ac:dyDescent="0.35">
      <c r="A1753" s="4">
        <v>1742</v>
      </c>
      <c r="B1753" s="4">
        <v>1.0509420671194203E-3</v>
      </c>
      <c r="C1753" s="4">
        <v>-3.0754453934106083</v>
      </c>
      <c r="D1753" s="25">
        <v>-6.703994591072758E-2</v>
      </c>
      <c r="E1753" s="31">
        <v>-14887.635873134694</v>
      </c>
      <c r="F1753" s="18">
        <v>14887.635873134694</v>
      </c>
    </row>
    <row r="1754" spans="1:6" x14ac:dyDescent="0.35">
      <c r="A1754" s="4">
        <v>1743</v>
      </c>
      <c r="B1754" s="4">
        <v>0.6286484818246113</v>
      </c>
      <c r="C1754" s="4">
        <v>0.32827593714411096</v>
      </c>
      <c r="D1754" s="25">
        <v>9.1990331543199376E-3</v>
      </c>
      <c r="E1754" s="31">
        <v>2042.8395954969612</v>
      </c>
      <c r="F1754" s="18">
        <v>0</v>
      </c>
    </row>
    <row r="1755" spans="1:6" x14ac:dyDescent="0.35">
      <c r="A1755" s="4">
        <v>1744</v>
      </c>
      <c r="B1755" s="4">
        <v>0.78219134611156316</v>
      </c>
      <c r="C1755" s="4">
        <v>0.77961536735128811</v>
      </c>
      <c r="D1755" s="25">
        <v>1.9308455762423862E-2</v>
      </c>
      <c r="E1755" s="31">
        <v>4287.8503966319213</v>
      </c>
      <c r="F1755" s="18">
        <v>0</v>
      </c>
    </row>
    <row r="1756" spans="1:6" x14ac:dyDescent="0.35">
      <c r="A1756" s="4">
        <v>1745</v>
      </c>
      <c r="B1756" s="4">
        <v>9.7348660039979662E-2</v>
      </c>
      <c r="C1756" s="4">
        <v>-1.2968078179016358</v>
      </c>
      <c r="D1756" s="25">
        <v>-2.7200752359169744E-2</v>
      </c>
      <c r="E1756" s="31">
        <v>-6040.5015412434668</v>
      </c>
      <c r="F1756" s="18">
        <v>6040.5015412434668</v>
      </c>
    </row>
    <row r="1757" spans="1:6" x14ac:dyDescent="0.35">
      <c r="A1757" s="4">
        <v>1746</v>
      </c>
      <c r="B1757" s="4">
        <v>0.72498394068031258</v>
      </c>
      <c r="C1757" s="4">
        <v>0.59771199765977789</v>
      </c>
      <c r="D1757" s="25">
        <v>1.5234054292103583E-2</v>
      </c>
      <c r="E1757" s="31">
        <v>3383.04349878825</v>
      </c>
      <c r="F1757" s="18">
        <v>0</v>
      </c>
    </row>
    <row r="1758" spans="1:6" x14ac:dyDescent="0.35">
      <c r="A1758" s="4">
        <v>1747</v>
      </c>
      <c r="B1758" s="4">
        <v>0.29485841178034111</v>
      </c>
      <c r="C1758" s="4">
        <v>-0.53924643518395732</v>
      </c>
      <c r="D1758" s="25">
        <v>-1.0232351956047188E-2</v>
      </c>
      <c r="E1758" s="31">
        <v>-2272.3098591135899</v>
      </c>
      <c r="F1758" s="18">
        <v>2272.3098591135899</v>
      </c>
    </row>
    <row r="1759" spans="1:6" x14ac:dyDescent="0.35">
      <c r="A1759" s="4">
        <v>1748</v>
      </c>
      <c r="B1759" s="4">
        <v>0.17798506281329707</v>
      </c>
      <c r="C1759" s="4">
        <v>-0.92307115465328915</v>
      </c>
      <c r="D1759" s="25">
        <v>-1.8829531898360827E-2</v>
      </c>
      <c r="E1759" s="31">
        <v>-4181.4952377447153</v>
      </c>
      <c r="F1759" s="18">
        <v>4181.4952377447153</v>
      </c>
    </row>
    <row r="1760" spans="1:6" x14ac:dyDescent="0.35">
      <c r="A1760" s="4">
        <v>1749</v>
      </c>
      <c r="B1760" s="4">
        <v>0.72801742268390035</v>
      </c>
      <c r="C1760" s="4">
        <v>0.60682786364511687</v>
      </c>
      <c r="D1760" s="25">
        <v>1.5438237963010264E-2</v>
      </c>
      <c r="E1760" s="31">
        <v>3428.386795272208</v>
      </c>
      <c r="F1760" s="18">
        <v>0</v>
      </c>
    </row>
    <row r="1761" spans="1:6" x14ac:dyDescent="0.35">
      <c r="A1761" s="4">
        <v>1750</v>
      </c>
      <c r="B1761" s="4">
        <v>0.76308840076166651</v>
      </c>
      <c r="C1761" s="4">
        <v>0.71627234670447559</v>
      </c>
      <c r="D1761" s="25">
        <v>1.7889653587974941E-2</v>
      </c>
      <c r="E1761" s="31">
        <v>3972.7754086936138</v>
      </c>
      <c r="F1761" s="18">
        <v>0</v>
      </c>
    </row>
    <row r="1762" spans="1:6" x14ac:dyDescent="0.35">
      <c r="A1762" s="4">
        <v>1751</v>
      </c>
      <c r="B1762" s="4">
        <v>0.6052148794983303</v>
      </c>
      <c r="C1762" s="4">
        <v>0.26686872035385095</v>
      </c>
      <c r="D1762" s="25">
        <v>7.823590495930368E-3</v>
      </c>
      <c r="E1762" s="31">
        <v>1737.3935038526122</v>
      </c>
      <c r="F1762" s="18">
        <v>0</v>
      </c>
    </row>
    <row r="1763" spans="1:6" x14ac:dyDescent="0.35">
      <c r="A1763" s="4">
        <v>1752</v>
      </c>
      <c r="B1763" s="4">
        <v>0.5889078150181859</v>
      </c>
      <c r="C1763" s="4">
        <v>0.22473636886496415</v>
      </c>
      <c r="D1763" s="25">
        <v>6.8798800240160969E-3</v>
      </c>
      <c r="E1763" s="31">
        <v>1527.8226623988814</v>
      </c>
      <c r="F1763" s="18">
        <v>0</v>
      </c>
    </row>
    <row r="1764" spans="1:6" x14ac:dyDescent="0.35">
      <c r="A1764" s="4">
        <v>1753</v>
      </c>
      <c r="B1764" s="4">
        <v>0.40863698813110882</v>
      </c>
      <c r="C1764" s="4">
        <v>-0.23105255137999284</v>
      </c>
      <c r="D1764" s="25">
        <v>-3.3292054368587835E-3</v>
      </c>
      <c r="E1764" s="31">
        <v>-739.32038007331937</v>
      </c>
      <c r="F1764" s="18">
        <v>739.32038007331937</v>
      </c>
    </row>
    <row r="1765" spans="1:6" x14ac:dyDescent="0.35">
      <c r="A1765" s="4">
        <v>1754</v>
      </c>
      <c r="B1765" s="4">
        <v>0.30879969988862177</v>
      </c>
      <c r="C1765" s="4">
        <v>-0.49925550068339397</v>
      </c>
      <c r="D1765" s="25">
        <v>-9.3366064698315928E-3</v>
      </c>
      <c r="E1765" s="31">
        <v>-2073.390655754748</v>
      </c>
      <c r="F1765" s="18">
        <v>2073.390655754748</v>
      </c>
    </row>
    <row r="1766" spans="1:6" x14ac:dyDescent="0.35">
      <c r="A1766" s="4">
        <v>1755</v>
      </c>
      <c r="B1766" s="4">
        <v>0.97691732358951422</v>
      </c>
      <c r="C1766" s="4">
        <v>1.9938783285360799</v>
      </c>
      <c r="D1766" s="25">
        <v>4.6506383996502511E-2</v>
      </c>
      <c r="E1766" s="31">
        <v>10327.724781253388</v>
      </c>
      <c r="F1766" s="18">
        <v>0</v>
      </c>
    </row>
    <row r="1767" spans="1:6" x14ac:dyDescent="0.35">
      <c r="A1767" s="4">
        <v>1756</v>
      </c>
      <c r="B1767" s="4">
        <v>0.47148389257595547</v>
      </c>
      <c r="C1767" s="4">
        <v>-7.1540258274195703E-2</v>
      </c>
      <c r="D1767" s="25">
        <v>2.4366472308719818E-4</v>
      </c>
      <c r="E1767" s="31">
        <v>54.110897960463959</v>
      </c>
      <c r="F1767" s="18">
        <v>0</v>
      </c>
    </row>
    <row r="1768" spans="1:6" x14ac:dyDescent="0.35">
      <c r="A1768" s="4">
        <v>1757</v>
      </c>
      <c r="B1768" s="4">
        <v>0.54435246662862802</v>
      </c>
      <c r="C1768" s="4">
        <v>0.11140516214804716</v>
      </c>
      <c r="D1768" s="25">
        <v>4.341406789222969E-3</v>
      </c>
      <c r="E1768" s="31">
        <v>964.10106805834869</v>
      </c>
      <c r="F1768" s="18">
        <v>0</v>
      </c>
    </row>
    <row r="1769" spans="1:6" x14ac:dyDescent="0.35">
      <c r="A1769" s="4">
        <v>1758</v>
      </c>
      <c r="B1769" s="4">
        <v>0.13364104986599412</v>
      </c>
      <c r="C1769" s="4">
        <v>-1.109343329325823</v>
      </c>
      <c r="D1769" s="25">
        <v>-2.3001788979978538E-2</v>
      </c>
      <c r="E1769" s="31">
        <v>-5108.0330407874917</v>
      </c>
      <c r="F1769" s="18">
        <v>5108.0330407874917</v>
      </c>
    </row>
    <row r="1770" spans="1:6" x14ac:dyDescent="0.35">
      <c r="A1770" s="4">
        <v>1759</v>
      </c>
      <c r="B1770" s="4">
        <v>0.82498446152872762</v>
      </c>
      <c r="C1770" s="4">
        <v>0.93452901363348917</v>
      </c>
      <c r="D1770" s="25">
        <v>2.2778322149480321E-2</v>
      </c>
      <c r="E1770" s="31">
        <v>5058.4075114559018</v>
      </c>
      <c r="F1770" s="18">
        <v>0</v>
      </c>
    </row>
    <row r="1771" spans="1:6" x14ac:dyDescent="0.35">
      <c r="A1771" s="4">
        <v>1760</v>
      </c>
      <c r="B1771" s="4">
        <v>0.69865901640537342</v>
      </c>
      <c r="C1771" s="4">
        <v>0.52054759032576592</v>
      </c>
      <c r="D1771" s="25">
        <v>1.3505670836473926E-2</v>
      </c>
      <c r="E1771" s="31">
        <v>2999.2194490071015</v>
      </c>
      <c r="F1771" s="18">
        <v>0</v>
      </c>
    </row>
    <row r="1772" spans="1:6" x14ac:dyDescent="0.35">
      <c r="A1772" s="4">
        <v>1761</v>
      </c>
      <c r="B1772" s="4">
        <v>0.55431526808124432</v>
      </c>
      <c r="C1772" s="4">
        <v>0.13657155218102152</v>
      </c>
      <c r="D1772" s="25">
        <v>4.9051015504959373E-3</v>
      </c>
      <c r="E1772" s="31">
        <v>1089.2813950323693</v>
      </c>
      <c r="F1772" s="18">
        <v>0</v>
      </c>
    </row>
    <row r="1773" spans="1:6" x14ac:dyDescent="0.35">
      <c r="A1773" s="4">
        <v>1762</v>
      </c>
      <c r="B1773" s="4">
        <v>0.78967225811356745</v>
      </c>
      <c r="C1773" s="4">
        <v>0.80528457001634401</v>
      </c>
      <c r="D1773" s="25">
        <v>1.9883412879808889E-2</v>
      </c>
      <c r="E1773" s="31">
        <v>4415.5317676415852</v>
      </c>
      <c r="F1773" s="18">
        <v>0</v>
      </c>
    </row>
    <row r="1774" spans="1:6" x14ac:dyDescent="0.35">
      <c r="A1774" s="4">
        <v>1763</v>
      </c>
      <c r="B1774" s="4">
        <v>0.16029722112595524</v>
      </c>
      <c r="C1774" s="4">
        <v>-0.99323705920241134</v>
      </c>
      <c r="D1774" s="25">
        <v>-2.0401157894878244E-2</v>
      </c>
      <c r="E1774" s="31">
        <v>-4530.5079830124541</v>
      </c>
      <c r="F1774" s="18">
        <v>4530.5079830124541</v>
      </c>
    </row>
    <row r="1775" spans="1:6" x14ac:dyDescent="0.35">
      <c r="A1775" s="4">
        <v>1764</v>
      </c>
      <c r="B1775" s="4">
        <v>0.15035488219134741</v>
      </c>
      <c r="C1775" s="4">
        <v>-1.0349125258443976</v>
      </c>
      <c r="D1775" s="25">
        <v>-2.1334634733984417E-2</v>
      </c>
      <c r="E1775" s="31">
        <v>-4737.8062301668215</v>
      </c>
      <c r="F1775" s="18">
        <v>4737.8062301668215</v>
      </c>
    </row>
    <row r="1776" spans="1:6" x14ac:dyDescent="0.35">
      <c r="A1776" s="4">
        <v>1765</v>
      </c>
      <c r="B1776" s="4">
        <v>0.91425203101907726</v>
      </c>
      <c r="C1776" s="4">
        <v>1.3674128464007382</v>
      </c>
      <c r="D1776" s="25">
        <v>3.2474363117252866E-2</v>
      </c>
      <c r="E1776" s="31">
        <v>7211.6181887350349</v>
      </c>
      <c r="F1776" s="18">
        <v>0</v>
      </c>
    </row>
    <row r="1777" spans="1:6" x14ac:dyDescent="0.35">
      <c r="A1777" s="4">
        <v>1766</v>
      </c>
      <c r="B1777" s="4">
        <v>0.73225901835713092</v>
      </c>
      <c r="C1777" s="4">
        <v>0.61965953278562769</v>
      </c>
      <c r="D1777" s="25">
        <v>1.5725650844373731E-2</v>
      </c>
      <c r="E1777" s="31">
        <v>3492.21289573902</v>
      </c>
      <c r="F1777" s="18">
        <v>0</v>
      </c>
    </row>
    <row r="1778" spans="1:6" x14ac:dyDescent="0.35">
      <c r="A1778" s="4">
        <v>1767</v>
      </c>
      <c r="B1778" s="4">
        <v>0.9720089555284811</v>
      </c>
      <c r="C1778" s="4">
        <v>1.9111750508821566</v>
      </c>
      <c r="D1778" s="25">
        <v>4.4653936971222483E-2</v>
      </c>
      <c r="E1778" s="31">
        <v>9916.3497956087849</v>
      </c>
      <c r="F1778" s="18">
        <v>0</v>
      </c>
    </row>
    <row r="1779" spans="1:6" x14ac:dyDescent="0.35">
      <c r="A1779" s="4">
        <v>1768</v>
      </c>
      <c r="B1779" s="4">
        <v>0.31573357605307784</v>
      </c>
      <c r="C1779" s="4">
        <v>-0.47966284424225974</v>
      </c>
      <c r="D1779" s="25">
        <v>-8.8977561706501188E-3</v>
      </c>
      <c r="E1779" s="31">
        <v>-1975.9346783031829</v>
      </c>
      <c r="F1779" s="18">
        <v>1975.9346783031829</v>
      </c>
    </row>
    <row r="1780" spans="1:6" x14ac:dyDescent="0.35">
      <c r="A1780" s="4">
        <v>1769</v>
      </c>
      <c r="B1780" s="4">
        <v>0.84992837173647473</v>
      </c>
      <c r="C1780" s="4">
        <v>1.0361262302897318</v>
      </c>
      <c r="D1780" s="25">
        <v>2.5053969102181949E-2</v>
      </c>
      <c r="E1780" s="31">
        <v>5563.76297896694</v>
      </c>
      <c r="F1780" s="18">
        <v>0</v>
      </c>
    </row>
    <row r="1781" spans="1:6" x14ac:dyDescent="0.35">
      <c r="A1781" s="4">
        <v>1770</v>
      </c>
      <c r="B1781" s="4">
        <v>0.59721596956494349</v>
      </c>
      <c r="C1781" s="4">
        <v>0.24614749147147225</v>
      </c>
      <c r="D1781" s="25">
        <v>7.3594616259243534E-3</v>
      </c>
      <c r="E1781" s="31">
        <v>1634.3238858660422</v>
      </c>
      <c r="F1781" s="18">
        <v>0</v>
      </c>
    </row>
    <row r="1782" spans="1:6" x14ac:dyDescent="0.35">
      <c r="A1782" s="4">
        <v>1771</v>
      </c>
      <c r="B1782" s="4">
        <v>0.85644857173104139</v>
      </c>
      <c r="C1782" s="4">
        <v>1.064498670106558</v>
      </c>
      <c r="D1782" s="25">
        <v>2.5689475254169664E-2</v>
      </c>
      <c r="E1782" s="31">
        <v>5704.8905419057419</v>
      </c>
      <c r="F1782" s="18">
        <v>0</v>
      </c>
    </row>
    <row r="1783" spans="1:6" x14ac:dyDescent="0.35">
      <c r="A1783" s="4">
        <v>1772</v>
      </c>
      <c r="B1783" s="4">
        <v>0.97254881940685678</v>
      </c>
      <c r="C1783" s="4">
        <v>1.9196481223731123</v>
      </c>
      <c r="D1783" s="25">
        <v>4.4843722872382127E-2</v>
      </c>
      <c r="E1783" s="31">
        <v>9958.4957632395162</v>
      </c>
      <c r="F1783" s="18">
        <v>0</v>
      </c>
    </row>
    <row r="1784" spans="1:6" x14ac:dyDescent="0.35">
      <c r="A1784" s="4">
        <v>1773</v>
      </c>
      <c r="B1784" s="4">
        <v>0.42401446372016016</v>
      </c>
      <c r="C1784" s="4">
        <v>-0.19163397508862862</v>
      </c>
      <c r="D1784" s="25">
        <v>-2.4462800382153175E-3</v>
      </c>
      <c r="E1784" s="31">
        <v>-543.2481479201183</v>
      </c>
      <c r="F1784" s="18">
        <v>543.2481479201183</v>
      </c>
    </row>
    <row r="1785" spans="1:6" x14ac:dyDescent="0.35">
      <c r="A1785" s="4">
        <v>1774</v>
      </c>
      <c r="B1785" s="4">
        <v>0.75955597482789106</v>
      </c>
      <c r="C1785" s="4">
        <v>0.70487496627870061</v>
      </c>
      <c r="D1785" s="25">
        <v>1.7634366928671541E-2</v>
      </c>
      <c r="E1785" s="31">
        <v>3916.0836143410493</v>
      </c>
      <c r="F1785" s="18">
        <v>0</v>
      </c>
    </row>
    <row r="1786" spans="1:6" x14ac:dyDescent="0.35">
      <c r="A1786" s="4">
        <v>1775</v>
      </c>
      <c r="B1786" s="4">
        <v>0.29169953189116093</v>
      </c>
      <c r="C1786" s="4">
        <v>-0.5484265302961604</v>
      </c>
      <c r="D1786" s="25">
        <v>-1.043797427676765E-2</v>
      </c>
      <c r="E1786" s="31">
        <v>-2317.972638172982</v>
      </c>
      <c r="F1786" s="18">
        <v>2317.972638172982</v>
      </c>
    </row>
    <row r="1787" spans="1:6" x14ac:dyDescent="0.35">
      <c r="A1787" s="4">
        <v>1776</v>
      </c>
      <c r="B1787" s="4">
        <v>0.18361102697773668</v>
      </c>
      <c r="C1787" s="4">
        <v>-0.90168908281559801</v>
      </c>
      <c r="D1787" s="25">
        <v>-1.8350600996301519E-2</v>
      </c>
      <c r="E1787" s="31">
        <v>-4075.1385159217939</v>
      </c>
      <c r="F1787" s="18">
        <v>4075.1385159217939</v>
      </c>
    </row>
    <row r="1788" spans="1:6" x14ac:dyDescent="0.35">
      <c r="A1788" s="4">
        <v>1777</v>
      </c>
      <c r="B1788" s="4">
        <v>6.0612659116522805E-2</v>
      </c>
      <c r="C1788" s="4">
        <v>-1.5496509446700439</v>
      </c>
      <c r="D1788" s="25">
        <v>-3.286411312710201E-2</v>
      </c>
      <c r="E1788" s="31">
        <v>-7298.1704099422459</v>
      </c>
      <c r="F1788" s="18">
        <v>7298.1704099422459</v>
      </c>
    </row>
    <row r="1789" spans="1:6" x14ac:dyDescent="0.35">
      <c r="A1789" s="4">
        <v>1778</v>
      </c>
      <c r="B1789" s="4">
        <v>0.49684471007843967</v>
      </c>
      <c r="C1789" s="4">
        <v>-7.9092213925238426E-3</v>
      </c>
      <c r="D1789" s="25">
        <v>1.6689180906766159E-3</v>
      </c>
      <c r="E1789" s="31">
        <v>370.61850958481762</v>
      </c>
      <c r="F1789" s="18">
        <v>0</v>
      </c>
    </row>
    <row r="1790" spans="1:6" x14ac:dyDescent="0.35">
      <c r="A1790" s="4">
        <v>1779</v>
      </c>
      <c r="B1790" s="4">
        <v>0.54895378051170818</v>
      </c>
      <c r="C1790" s="4">
        <v>0.12301851184555307</v>
      </c>
      <c r="D1790" s="25">
        <v>4.601530882378072E-3</v>
      </c>
      <c r="E1790" s="31">
        <v>1021.8671167642867</v>
      </c>
      <c r="F1790" s="18">
        <v>0</v>
      </c>
    </row>
    <row r="1791" spans="1:6" x14ac:dyDescent="0.35">
      <c r="A1791" s="4">
        <v>1780</v>
      </c>
      <c r="B1791" s="4">
        <v>0.74990084848117999</v>
      </c>
      <c r="C1791" s="4">
        <v>0.6741777665663834</v>
      </c>
      <c r="D1791" s="25">
        <v>1.6946789145727271E-2</v>
      </c>
      <c r="E1791" s="31">
        <v>3763.3924459954983</v>
      </c>
      <c r="F1791" s="18">
        <v>0</v>
      </c>
    </row>
    <row r="1792" spans="1:6" x14ac:dyDescent="0.35">
      <c r="A1792" s="4">
        <v>1781</v>
      </c>
      <c r="B1792" s="4">
        <v>4.643970185898838E-2</v>
      </c>
      <c r="C1792" s="4">
        <v>-1.680400577778828</v>
      </c>
      <c r="D1792" s="25">
        <v>-3.5792736705025377E-2</v>
      </c>
      <c r="E1792" s="31">
        <v>-7948.5331279500951</v>
      </c>
      <c r="F1792" s="18">
        <v>7948.5331279500951</v>
      </c>
    </row>
    <row r="1793" spans="1:6" x14ac:dyDescent="0.35">
      <c r="A1793" s="4">
        <v>1782</v>
      </c>
      <c r="B1793" s="4">
        <v>0.90770323235991734</v>
      </c>
      <c r="C1793" s="4">
        <v>1.326743532615551</v>
      </c>
      <c r="D1793" s="25">
        <v>3.1563422807767125E-2</v>
      </c>
      <c r="E1793" s="31">
        <v>7009.3246539543898</v>
      </c>
      <c r="F1793" s="18">
        <v>0</v>
      </c>
    </row>
    <row r="1794" spans="1:6" x14ac:dyDescent="0.35">
      <c r="A1794" s="4">
        <v>1783</v>
      </c>
      <c r="B1794" s="4">
        <v>0.2843858346062329</v>
      </c>
      <c r="C1794" s="4">
        <v>-0.56986145580536451</v>
      </c>
      <c r="D1794" s="25">
        <v>-1.0918089033074899E-2</v>
      </c>
      <c r="E1794" s="31">
        <v>-2424.5922598346597</v>
      </c>
      <c r="F1794" s="18">
        <v>2424.5922598346597</v>
      </c>
    </row>
    <row r="1795" spans="1:6" x14ac:dyDescent="0.35">
      <c r="A1795" s="4">
        <v>1784</v>
      </c>
      <c r="B1795" s="4">
        <v>0.95794222998118972</v>
      </c>
      <c r="C1795" s="4">
        <v>1.7272903018710806</v>
      </c>
      <c r="D1795" s="25">
        <v>4.0535155153102208E-2</v>
      </c>
      <c r="E1795" s="31">
        <v>9001.6873042231782</v>
      </c>
      <c r="F1795" s="18">
        <v>0</v>
      </c>
    </row>
    <row r="1796" spans="1:6" x14ac:dyDescent="0.35">
      <c r="A1796" s="4">
        <v>1785</v>
      </c>
      <c r="B1796" s="4">
        <v>0.14771646689162654</v>
      </c>
      <c r="C1796" s="4">
        <v>-1.0462774927548468</v>
      </c>
      <c r="D1796" s="25">
        <v>-2.1589195372243096E-2</v>
      </c>
      <c r="E1796" s="31">
        <v>-4794.3367962128414</v>
      </c>
      <c r="F1796" s="18">
        <v>4794.3367962128414</v>
      </c>
    </row>
    <row r="1797" spans="1:6" x14ac:dyDescent="0.35">
      <c r="A1797" s="4">
        <v>1786</v>
      </c>
      <c r="B1797" s="4">
        <v>0.71524878464042241</v>
      </c>
      <c r="C1797" s="4">
        <v>0.56878444700631348</v>
      </c>
      <c r="D1797" s="25">
        <v>1.4586114371501108E-2</v>
      </c>
      <c r="E1797" s="31">
        <v>3239.1547549273473</v>
      </c>
      <c r="F1797" s="18">
        <v>0</v>
      </c>
    </row>
    <row r="1798" spans="1:6" x14ac:dyDescent="0.35">
      <c r="A1798" s="4">
        <v>1787</v>
      </c>
      <c r="B1798" s="4">
        <v>0.7634981535971247</v>
      </c>
      <c r="C1798" s="4">
        <v>0.7176004293999011</v>
      </c>
      <c r="D1798" s="25">
        <v>1.7919400931831878E-2</v>
      </c>
      <c r="E1798" s="31">
        <v>3979.3814346609488</v>
      </c>
      <c r="F1798" s="18">
        <v>0</v>
      </c>
    </row>
    <row r="1799" spans="1:6" x14ac:dyDescent="0.35">
      <c r="A1799" s="4">
        <v>1788</v>
      </c>
      <c r="B1799" s="4">
        <v>0.58073571664624224</v>
      </c>
      <c r="C1799" s="4">
        <v>0.20377597675413961</v>
      </c>
      <c r="D1799" s="25">
        <v>6.4103942053659818E-3</v>
      </c>
      <c r="E1799" s="31">
        <v>1423.5634208271335</v>
      </c>
      <c r="F1799" s="18">
        <v>0</v>
      </c>
    </row>
    <row r="1800" spans="1:6" x14ac:dyDescent="0.35">
      <c r="A1800" s="4">
        <v>1789</v>
      </c>
      <c r="B1800" s="4">
        <v>0.34323562195910196</v>
      </c>
      <c r="C1800" s="4">
        <v>-0.40364846131419962</v>
      </c>
      <c r="D1800" s="25">
        <v>-7.1951317822574285E-3</v>
      </c>
      <c r="E1800" s="31">
        <v>-1597.8309734335032</v>
      </c>
      <c r="F1800" s="18">
        <v>1597.8309734335032</v>
      </c>
    </row>
    <row r="1801" spans="1:6" x14ac:dyDescent="0.35">
      <c r="A1801" s="4">
        <v>1790</v>
      </c>
      <c r="B1801" s="4">
        <v>0.13506556504994982</v>
      </c>
      <c r="C1801" s="4">
        <v>-1.1027606282832325</v>
      </c>
      <c r="D1801" s="25">
        <v>-2.2854344944982955E-2</v>
      </c>
      <c r="E1801" s="31">
        <v>-5075.2899787987035</v>
      </c>
      <c r="F1801" s="18">
        <v>5075.2899787987035</v>
      </c>
    </row>
    <row r="1802" spans="1:6" x14ac:dyDescent="0.35">
      <c r="A1802" s="4">
        <v>1791</v>
      </c>
      <c r="B1802" s="4">
        <v>1.6364131882151245E-2</v>
      </c>
      <c r="C1802" s="4">
        <v>-2.1354010650821951</v>
      </c>
      <c r="D1802" s="25">
        <v>-4.5984162282293316E-2</v>
      </c>
      <c r="E1802" s="31">
        <v>-10211.754420290632</v>
      </c>
      <c r="F1802" s="18">
        <v>10211.754420290632</v>
      </c>
    </row>
    <row r="1803" spans="1:6" x14ac:dyDescent="0.35">
      <c r="A1803" s="4">
        <v>1792</v>
      </c>
      <c r="B1803" s="4">
        <v>0.38265581576812147</v>
      </c>
      <c r="C1803" s="4">
        <v>-0.29851303153179282</v>
      </c>
      <c r="D1803" s="25">
        <v>-4.8402334072869431E-3</v>
      </c>
      <c r="E1803" s="31">
        <v>-1074.8760538176275</v>
      </c>
      <c r="F1803" s="18">
        <v>1074.8760538176275</v>
      </c>
    </row>
    <row r="1804" spans="1:6" x14ac:dyDescent="0.35">
      <c r="A1804" s="4">
        <v>1793</v>
      </c>
      <c r="B1804" s="4">
        <v>0.79091617824877491</v>
      </c>
      <c r="C1804" s="4">
        <v>0.8096042868336587</v>
      </c>
      <c r="D1804" s="25">
        <v>1.9980168979389024E-2</v>
      </c>
      <c r="E1804" s="31">
        <v>4437.0185030421771</v>
      </c>
      <c r="F1804" s="18">
        <v>0</v>
      </c>
    </row>
    <row r="1805" spans="1:6" x14ac:dyDescent="0.35">
      <c r="A1805" s="4">
        <v>1794</v>
      </c>
      <c r="B1805" s="4">
        <v>3.2776473434802611E-2</v>
      </c>
      <c r="C1805" s="4">
        <v>-1.8414684025360062</v>
      </c>
      <c r="D1805" s="25">
        <v>-3.9400448772838513E-2</v>
      </c>
      <c r="E1805" s="31">
        <v>-8749.7017874868743</v>
      </c>
      <c r="F1805" s="18">
        <v>8749.7017874868743</v>
      </c>
    </row>
    <row r="1806" spans="1:6" x14ac:dyDescent="0.35">
      <c r="A1806" s="4">
        <v>1795</v>
      </c>
      <c r="B1806" s="4">
        <v>3.8726697858082582E-2</v>
      </c>
      <c r="C1806" s="4">
        <v>-1.7656570907134863</v>
      </c>
      <c r="D1806" s="25">
        <v>-3.7702372915967786E-2</v>
      </c>
      <c r="E1806" s="31">
        <v>-8372.6081801066321</v>
      </c>
      <c r="F1806" s="18">
        <v>8372.6081801066321</v>
      </c>
    </row>
    <row r="1807" spans="1:6" x14ac:dyDescent="0.35">
      <c r="A1807" s="4">
        <v>1796</v>
      </c>
      <c r="B1807" s="4">
        <v>0.61361143225538772</v>
      </c>
      <c r="C1807" s="4">
        <v>0.28874420054418937</v>
      </c>
      <c r="D1807" s="25">
        <v>8.313573110340599E-3</v>
      </c>
      <c r="E1807" s="31">
        <v>1846.2044918152203</v>
      </c>
      <c r="F1807" s="18">
        <v>0</v>
      </c>
    </row>
    <row r="1808" spans="1:6" x14ac:dyDescent="0.35">
      <c r="A1808" s="4">
        <v>1797</v>
      </c>
      <c r="B1808" s="4">
        <v>0.64227392358891533</v>
      </c>
      <c r="C1808" s="4">
        <v>0.36454355892664397</v>
      </c>
      <c r="D1808" s="25">
        <v>1.0011381225531446E-2</v>
      </c>
      <c r="E1808" s="31">
        <v>2223.2386415007409</v>
      </c>
      <c r="F1808" s="18">
        <v>0</v>
      </c>
    </row>
    <row r="1809" spans="1:6" x14ac:dyDescent="0.35">
      <c r="A1809" s="4">
        <v>1798</v>
      </c>
      <c r="B1809" s="4">
        <v>1.710371902852803E-2</v>
      </c>
      <c r="C1809" s="4">
        <v>-2.1176179344043664</v>
      </c>
      <c r="D1809" s="25">
        <v>-4.5585843032333734E-2</v>
      </c>
      <c r="E1809" s="31">
        <v>-10123.299218334549</v>
      </c>
      <c r="F1809" s="18">
        <v>10123.299218334549</v>
      </c>
    </row>
    <row r="1810" spans="1:6" x14ac:dyDescent="0.35">
      <c r="A1810" s="4">
        <v>1799</v>
      </c>
      <c r="B1810" s="4">
        <v>0.47261560924682955</v>
      </c>
      <c r="C1810" s="4">
        <v>-6.8696482067737846E-2</v>
      </c>
      <c r="D1810" s="25">
        <v>3.0736165171751191E-4</v>
      </c>
      <c r="E1810" s="31">
        <v>68.256146241957794</v>
      </c>
      <c r="F1810" s="18">
        <v>0</v>
      </c>
    </row>
    <row r="1811" spans="1:6" x14ac:dyDescent="0.35">
      <c r="A1811" s="4">
        <v>1800</v>
      </c>
      <c r="B1811" s="4">
        <v>0.12962733893117107</v>
      </c>
      <c r="C1811" s="4">
        <v>-1.1281544951744997</v>
      </c>
      <c r="D1811" s="25">
        <v>-2.3423134895242604E-2</v>
      </c>
      <c r="E1811" s="31">
        <v>-5201.6018000976073</v>
      </c>
      <c r="F1811" s="18">
        <v>5201.6018000976073</v>
      </c>
    </row>
    <row r="1812" spans="1:6" x14ac:dyDescent="0.35">
      <c r="A1812" s="4">
        <v>1801</v>
      </c>
      <c r="B1812" s="4">
        <v>0.99576874477635202</v>
      </c>
      <c r="C1812" s="4">
        <v>2.6330370939191159</v>
      </c>
      <c r="D1812" s="25">
        <v>6.0822718091143965E-2</v>
      </c>
      <c r="E1812" s="31">
        <v>13506.969127944601</v>
      </c>
      <c r="F1812" s="18">
        <v>0</v>
      </c>
    </row>
    <row r="1813" spans="1:6" x14ac:dyDescent="0.35">
      <c r="A1813" s="4">
        <v>1802</v>
      </c>
      <c r="B1813" s="4">
        <v>0.885354112819145</v>
      </c>
      <c r="C1813" s="4">
        <v>1.2021852200289833</v>
      </c>
      <c r="D1813" s="25">
        <v>2.8773476844676973E-2</v>
      </c>
      <c r="E1813" s="31">
        <v>6389.7582291914814</v>
      </c>
      <c r="F1813" s="18">
        <v>0</v>
      </c>
    </row>
    <row r="1814" spans="1:6" x14ac:dyDescent="0.35">
      <c r="A1814" s="4">
        <v>1803</v>
      </c>
      <c r="B1814" s="4">
        <v>0.92659233967879828</v>
      </c>
      <c r="C1814" s="4">
        <v>1.4508726655636439</v>
      </c>
      <c r="D1814" s="25">
        <v>3.434375569907637E-2</v>
      </c>
      <c r="E1814" s="31">
        <v>7626.7562931002722</v>
      </c>
      <c r="F1814" s="18">
        <v>0</v>
      </c>
    </row>
    <row r="1815" spans="1:6" x14ac:dyDescent="0.35">
      <c r="A1815" s="4">
        <v>1804</v>
      </c>
      <c r="B1815" s="4">
        <v>2.771867704592812E-2</v>
      </c>
      <c r="C1815" s="4">
        <v>-1.915432622754335</v>
      </c>
      <c r="D1815" s="25">
        <v>-4.1057152153978337E-2</v>
      </c>
      <c r="E1815" s="31">
        <v>-9117.6077628443818</v>
      </c>
      <c r="F1815" s="18">
        <v>9117.6077628443818</v>
      </c>
    </row>
    <row r="1816" spans="1:6" x14ac:dyDescent="0.35">
      <c r="A1816" s="4">
        <v>1805</v>
      </c>
      <c r="B1816" s="4">
        <v>5.9879322309388971E-2</v>
      </c>
      <c r="C1816" s="4">
        <v>-1.5557874448537417</v>
      </c>
      <c r="D1816" s="25">
        <v>-3.3001562836876386E-2</v>
      </c>
      <c r="E1816" s="31">
        <v>-7328.6940209355162</v>
      </c>
      <c r="F1816" s="18">
        <v>7328.6940209355162</v>
      </c>
    </row>
    <row r="1817" spans="1:6" x14ac:dyDescent="0.35">
      <c r="A1817" s="4">
        <v>1806</v>
      </c>
      <c r="B1817" s="4">
        <v>3.4913100281897314E-2</v>
      </c>
      <c r="C1817" s="4">
        <v>-1.8130364439387181</v>
      </c>
      <c r="D1817" s="25">
        <v>-3.8763609476736773E-2</v>
      </c>
      <c r="E1817" s="31">
        <v>-8608.2781717415492</v>
      </c>
      <c r="F1817" s="18">
        <v>8608.2781717415492</v>
      </c>
    </row>
    <row r="1818" spans="1:6" x14ac:dyDescent="0.35">
      <c r="A1818" s="4">
        <v>1807</v>
      </c>
      <c r="B1818" s="4">
        <v>0.76441354864575817</v>
      </c>
      <c r="C1818" s="4">
        <v>0.72057197325297107</v>
      </c>
      <c r="D1818" s="25">
        <v>1.7985959691378787E-2</v>
      </c>
      <c r="E1818" s="31">
        <v>3994.1622129393413</v>
      </c>
      <c r="F1818" s="18">
        <v>0</v>
      </c>
    </row>
    <row r="1819" spans="1:6" x14ac:dyDescent="0.35">
      <c r="A1819" s="4">
        <v>1808</v>
      </c>
      <c r="B1819" s="4">
        <v>0.92038386786234117</v>
      </c>
      <c r="C1819" s="4">
        <v>1.4076583369256557</v>
      </c>
      <c r="D1819" s="25">
        <v>3.3375810330938747E-2</v>
      </c>
      <c r="E1819" s="31">
        <v>7411.8035810991378</v>
      </c>
      <c r="F1819" s="18">
        <v>0</v>
      </c>
    </row>
    <row r="1820" spans="1:6" x14ac:dyDescent="0.35">
      <c r="A1820" s="4">
        <v>1809</v>
      </c>
      <c r="B1820" s="4">
        <v>0.81110814196370096</v>
      </c>
      <c r="C1820" s="4">
        <v>0.88198722431051868</v>
      </c>
      <c r="D1820" s="25">
        <v>2.1601453661371381E-2</v>
      </c>
      <c r="E1820" s="31">
        <v>4797.0590082088429</v>
      </c>
      <c r="F1820" s="18">
        <v>0</v>
      </c>
    </row>
    <row r="1821" spans="1:6" x14ac:dyDescent="0.35">
      <c r="A1821" s="4">
        <v>1810</v>
      </c>
      <c r="B1821" s="4">
        <v>0.21713531339838787</v>
      </c>
      <c r="C1821" s="4">
        <v>-0.78190462491201773</v>
      </c>
      <c r="D1821" s="25">
        <v>-1.5667583236753973E-2</v>
      </c>
      <c r="E1821" s="31">
        <v>-3479.31775707918</v>
      </c>
      <c r="F1821" s="18">
        <v>3479.31775707918</v>
      </c>
    </row>
    <row r="1822" spans="1:6" x14ac:dyDescent="0.35">
      <c r="A1822" s="4">
        <v>1811</v>
      </c>
      <c r="B1822" s="4">
        <v>0.72857223698092122</v>
      </c>
      <c r="C1822" s="4">
        <v>0.60850057301114402</v>
      </c>
      <c r="D1822" s="25">
        <v>1.5475704500941462E-2</v>
      </c>
      <c r="E1822" s="31">
        <v>3436.7070313131112</v>
      </c>
      <c r="F1822" s="18">
        <v>0</v>
      </c>
    </row>
    <row r="1823" spans="1:6" x14ac:dyDescent="0.35">
      <c r="A1823" s="4">
        <v>1812</v>
      </c>
      <c r="B1823" s="4">
        <v>0.27804024395245552</v>
      </c>
      <c r="C1823" s="4">
        <v>-0.58867324671289389</v>
      </c>
      <c r="D1823" s="25">
        <v>-1.1339448948853153E-2</v>
      </c>
      <c r="E1823" s="31">
        <v>-2518.164128254642</v>
      </c>
      <c r="F1823" s="18">
        <v>2518.164128254642</v>
      </c>
    </row>
    <row r="1824" spans="1:6" x14ac:dyDescent="0.35">
      <c r="A1824" s="4">
        <v>1813</v>
      </c>
      <c r="B1824" s="4">
        <v>0.94684768170431954</v>
      </c>
      <c r="C1824" s="4">
        <v>1.6150279761526118</v>
      </c>
      <c r="D1824" s="25">
        <v>3.8020623477605424E-2</v>
      </c>
      <c r="E1824" s="31">
        <v>8443.2824387701312</v>
      </c>
      <c r="F1824" s="18">
        <v>0</v>
      </c>
    </row>
    <row r="1825" spans="1:6" x14ac:dyDescent="0.35">
      <c r="A1825" s="4">
        <v>1814</v>
      </c>
      <c r="B1825" s="4">
        <v>0.21604126851904226</v>
      </c>
      <c r="C1825" s="4">
        <v>-0.78563298040911911</v>
      </c>
      <c r="D1825" s="25">
        <v>-1.5751093603521935E-2</v>
      </c>
      <c r="E1825" s="31">
        <v>-3497.8629977589517</v>
      </c>
      <c r="F1825" s="18">
        <v>3497.8629977589517</v>
      </c>
    </row>
    <row r="1826" spans="1:6" x14ac:dyDescent="0.35">
      <c r="A1826" s="4">
        <v>1815</v>
      </c>
      <c r="B1826" s="4">
        <v>0.55227767482558143</v>
      </c>
      <c r="C1826" s="4">
        <v>0.13141799982529931</v>
      </c>
      <c r="D1826" s="25">
        <v>4.7896686075486073E-3</v>
      </c>
      <c r="E1826" s="31">
        <v>1063.6470721071596</v>
      </c>
      <c r="F1826" s="18">
        <v>0</v>
      </c>
    </row>
    <row r="1827" spans="1:6" x14ac:dyDescent="0.35">
      <c r="A1827" s="4">
        <v>1816</v>
      </c>
      <c r="B1827" s="4">
        <v>9.8146321546227488E-2</v>
      </c>
      <c r="C1827" s="4">
        <v>-1.2921862765039878</v>
      </c>
      <c r="D1827" s="25">
        <v>-2.7097235777274329E-2</v>
      </c>
      <c r="E1827" s="31">
        <v>-6017.5134979633804</v>
      </c>
      <c r="F1827" s="18">
        <v>6017.5134979633804</v>
      </c>
    </row>
    <row r="1828" spans="1:6" x14ac:dyDescent="0.35">
      <c r="A1828" s="4">
        <v>1817</v>
      </c>
      <c r="B1828" s="4">
        <v>0.28706027161153391</v>
      </c>
      <c r="C1828" s="4">
        <v>-0.56199335985957477</v>
      </c>
      <c r="D1828" s="25">
        <v>-1.0741853805852261E-2</v>
      </c>
      <c r="E1828" s="31">
        <v>-2385.4555055418741</v>
      </c>
      <c r="F1828" s="18">
        <v>2385.4555055418741</v>
      </c>
    </row>
    <row r="1829" spans="1:6" x14ac:dyDescent="0.35">
      <c r="A1829" s="4">
        <v>1818</v>
      </c>
      <c r="B1829" s="4">
        <v>0.21187287038131752</v>
      </c>
      <c r="C1829" s="4">
        <v>-0.79993968972765428</v>
      </c>
      <c r="D1829" s="25">
        <v>-1.6071545487298142E-2</v>
      </c>
      <c r="E1829" s="31">
        <v>-3569.0261064952442</v>
      </c>
      <c r="F1829" s="18">
        <v>3569.0261064952442</v>
      </c>
    </row>
    <row r="1830" spans="1:6" x14ac:dyDescent="0.35">
      <c r="A1830" s="4">
        <v>1819</v>
      </c>
      <c r="B1830" s="4">
        <v>0.47208460538903763</v>
      </c>
      <c r="C1830" s="4">
        <v>-7.003071730120658E-2</v>
      </c>
      <c r="D1830" s="25">
        <v>2.7747649892338072E-4</v>
      </c>
      <c r="E1830" s="31">
        <v>61.619516889593946</v>
      </c>
      <c r="F1830" s="18">
        <v>0</v>
      </c>
    </row>
    <row r="1831" spans="1:6" x14ac:dyDescent="0.35">
      <c r="A1831" s="4">
        <v>1820</v>
      </c>
      <c r="B1831" s="4">
        <v>0.15250587535542315</v>
      </c>
      <c r="C1831" s="4">
        <v>-1.0257450982732323</v>
      </c>
      <c r="D1831" s="25">
        <v>-2.1129296149886963E-2</v>
      </c>
      <c r="E1831" s="31">
        <v>-4692.2064608170858</v>
      </c>
      <c r="F1831" s="18">
        <v>4692.2064608170858</v>
      </c>
    </row>
    <row r="1832" spans="1:6" x14ac:dyDescent="0.35">
      <c r="A1832" s="4">
        <v>1821</v>
      </c>
      <c r="B1832" s="4">
        <v>0.96074361923976825</v>
      </c>
      <c r="C1832" s="4">
        <v>1.7593813262328308</v>
      </c>
      <c r="D1832" s="25">
        <v>4.125395281509902E-2</v>
      </c>
      <c r="E1832" s="31">
        <v>9161.311506076192</v>
      </c>
      <c r="F1832" s="18">
        <v>0</v>
      </c>
    </row>
    <row r="1833" spans="1:6" x14ac:dyDescent="0.35">
      <c r="A1833" s="4">
        <v>1822</v>
      </c>
      <c r="B1833" s="4">
        <v>0.1793492814641241</v>
      </c>
      <c r="C1833" s="4">
        <v>-0.91784778160595837</v>
      </c>
      <c r="D1833" s="25">
        <v>-1.8712535061742745E-2</v>
      </c>
      <c r="E1833" s="31">
        <v>-4155.5136192004802</v>
      </c>
      <c r="F1833" s="18">
        <v>4155.5136192004802</v>
      </c>
    </row>
    <row r="1834" spans="1:6" x14ac:dyDescent="0.35">
      <c r="A1834" s="4">
        <v>1823</v>
      </c>
      <c r="B1834" s="4">
        <v>0.22040439237503251</v>
      </c>
      <c r="C1834" s="4">
        <v>-0.77082817478763488</v>
      </c>
      <c r="D1834" s="25">
        <v>-1.541948500333889E-2</v>
      </c>
      <c r="E1834" s="31">
        <v>-3424.2223045146711</v>
      </c>
      <c r="F1834" s="18">
        <v>3424.2223045146711</v>
      </c>
    </row>
    <row r="1835" spans="1:6" x14ac:dyDescent="0.35">
      <c r="A1835" s="4">
        <v>1824</v>
      </c>
      <c r="B1835" s="4">
        <v>0.8161128006984566</v>
      </c>
      <c r="C1835" s="4">
        <v>0.90065007981267453</v>
      </c>
      <c r="D1835" s="25">
        <v>2.2019477615668186E-2</v>
      </c>
      <c r="E1835" s="31">
        <v>4889.8900559263639</v>
      </c>
      <c r="F1835" s="18">
        <v>0</v>
      </c>
    </row>
    <row r="1836" spans="1:6" x14ac:dyDescent="0.35">
      <c r="A1836" s="4">
        <v>1825</v>
      </c>
      <c r="B1836" s="4">
        <v>0.86072747718593845</v>
      </c>
      <c r="C1836" s="4">
        <v>1.0835935641768955</v>
      </c>
      <c r="D1836" s="25">
        <v>2.6117176316594919E-2</v>
      </c>
      <c r="E1836" s="31">
        <v>5799.8705958637083</v>
      </c>
      <c r="F1836" s="18">
        <v>0</v>
      </c>
    </row>
    <row r="1837" spans="1:6" x14ac:dyDescent="0.35">
      <c r="A1837" s="4">
        <v>1826</v>
      </c>
      <c r="B1837" s="4">
        <v>0.84260350854025479</v>
      </c>
      <c r="C1837" s="4">
        <v>1.0052157289870609</v>
      </c>
      <c r="D1837" s="25">
        <v>2.4361613638016973E-2</v>
      </c>
      <c r="E1837" s="31">
        <v>5410.0108256017038</v>
      </c>
      <c r="F1837" s="18">
        <v>0</v>
      </c>
    </row>
    <row r="1838" spans="1:6" x14ac:dyDescent="0.35">
      <c r="A1838" s="4">
        <v>1827</v>
      </c>
      <c r="B1838" s="4">
        <v>0.97658552466202808</v>
      </c>
      <c r="C1838" s="4">
        <v>1.9878439555874232</v>
      </c>
      <c r="D1838" s="25">
        <v>4.6371221805410812E-2</v>
      </c>
      <c r="E1838" s="31">
        <v>10297.709162096</v>
      </c>
      <c r="F1838" s="18">
        <v>0</v>
      </c>
    </row>
    <row r="1839" spans="1:6" x14ac:dyDescent="0.35">
      <c r="A1839" s="4">
        <v>1828</v>
      </c>
      <c r="B1839" s="4">
        <v>0.27510054388501237</v>
      </c>
      <c r="C1839" s="4">
        <v>-0.59745882756950486</v>
      </c>
      <c r="D1839" s="25">
        <v>-1.1536234657773772E-2</v>
      </c>
      <c r="E1839" s="31">
        <v>-2561.8645510346382</v>
      </c>
      <c r="F1839" s="18">
        <v>2561.8645510346382</v>
      </c>
    </row>
    <row r="1840" spans="1:6" x14ac:dyDescent="0.35">
      <c r="A1840" s="4">
        <v>1829</v>
      </c>
      <c r="B1840" s="4">
        <v>0.13376323782186039</v>
      </c>
      <c r="C1840" s="4">
        <v>-1.1087768128679887</v>
      </c>
      <c r="D1840" s="25">
        <v>-2.298909974012182E-2</v>
      </c>
      <c r="E1840" s="31">
        <v>-5105.2151270805616</v>
      </c>
      <c r="F1840" s="18">
        <v>5105.2151270805616</v>
      </c>
    </row>
    <row r="1841" spans="1:6" x14ac:dyDescent="0.35">
      <c r="A1841" s="4">
        <v>1830</v>
      </c>
      <c r="B1841" s="4">
        <v>0.41028101444379383</v>
      </c>
      <c r="C1841" s="4">
        <v>-0.22682216344863115</v>
      </c>
      <c r="D1841" s="25">
        <v>-3.23445018940627E-3</v>
      </c>
      <c r="E1841" s="31">
        <v>-718.27797614566248</v>
      </c>
      <c r="F1841" s="18">
        <v>718.27797614566248</v>
      </c>
    </row>
    <row r="1842" spans="1:6" x14ac:dyDescent="0.35">
      <c r="A1842" s="4">
        <v>1831</v>
      </c>
      <c r="B1842" s="4">
        <v>0.29178006715447191</v>
      </c>
      <c r="C1842" s="4">
        <v>-0.54819191311296911</v>
      </c>
      <c r="D1842" s="25">
        <v>-1.0432719153688961E-2</v>
      </c>
      <c r="E1842" s="31">
        <v>-2316.8056271051596</v>
      </c>
      <c r="F1842" s="18">
        <v>2316.8056271051596</v>
      </c>
    </row>
    <row r="1843" spans="1:6" x14ac:dyDescent="0.35">
      <c r="A1843" s="4">
        <v>1832</v>
      </c>
      <c r="B1843" s="4">
        <v>0.16100571617720805</v>
      </c>
      <c r="C1843" s="4">
        <v>-0.99033289669427615</v>
      </c>
      <c r="D1843" s="25">
        <v>-2.0336108390774706E-2</v>
      </c>
      <c r="E1843" s="31">
        <v>-4516.0623667807367</v>
      </c>
      <c r="F1843" s="18">
        <v>4516.0623667807367</v>
      </c>
    </row>
    <row r="1844" spans="1:6" x14ac:dyDescent="0.35">
      <c r="A1844" s="4">
        <v>1833</v>
      </c>
      <c r="B1844" s="4">
        <v>0.64416666748726137</v>
      </c>
      <c r="C1844" s="4">
        <v>0.36961863391957656</v>
      </c>
      <c r="D1844" s="25">
        <v>1.0125056376509999E-2</v>
      </c>
      <c r="E1844" s="31">
        <v>2248.4826095947169</v>
      </c>
      <c r="F1844" s="18">
        <v>0</v>
      </c>
    </row>
    <row r="1845" spans="1:6" x14ac:dyDescent="0.35">
      <c r="A1845" s="4">
        <v>1834</v>
      </c>
      <c r="B1845" s="4">
        <v>7.4153530226630071E-2</v>
      </c>
      <c r="C1845" s="4">
        <v>-1.4455371693595025</v>
      </c>
      <c r="D1845" s="25">
        <v>-3.0532098497987291E-2</v>
      </c>
      <c r="E1845" s="31">
        <v>-6780.2973093983555</v>
      </c>
      <c r="F1845" s="18">
        <v>6780.2973093983555</v>
      </c>
    </row>
    <row r="1846" spans="1:6" x14ac:dyDescent="0.35">
      <c r="A1846" s="4">
        <v>1835</v>
      </c>
      <c r="B1846" s="4">
        <v>0.73009132026575574</v>
      </c>
      <c r="C1846" s="4">
        <v>0.61308920221661323</v>
      </c>
      <c r="D1846" s="25">
        <v>1.5578483892072174E-2</v>
      </c>
      <c r="E1846" s="31">
        <v>3459.5313658144269</v>
      </c>
      <c r="F1846" s="18">
        <v>0</v>
      </c>
    </row>
    <row r="1847" spans="1:6" x14ac:dyDescent="0.35">
      <c r="A1847" s="4">
        <v>1836</v>
      </c>
      <c r="B1847" s="4">
        <v>0.13559097050707647</v>
      </c>
      <c r="C1847" s="4">
        <v>-1.1003447506507835</v>
      </c>
      <c r="D1847" s="25">
        <v>-2.2800232393937542E-2</v>
      </c>
      <c r="E1847" s="31">
        <v>-5063.2731439819909</v>
      </c>
      <c r="F1847" s="18">
        <v>5063.2731439819909</v>
      </c>
    </row>
    <row r="1848" spans="1:6" x14ac:dyDescent="0.35">
      <c r="A1848" s="4">
        <v>1837</v>
      </c>
      <c r="B1848" s="4">
        <v>0.35782219741037069</v>
      </c>
      <c r="C1848" s="4">
        <v>-0.36428607805753616</v>
      </c>
      <c r="D1848" s="25">
        <v>-6.3134650353013659E-3</v>
      </c>
      <c r="E1848" s="31">
        <v>-1402.0382514702139</v>
      </c>
      <c r="F1848" s="18">
        <v>1402.0382514702139</v>
      </c>
    </row>
    <row r="1849" spans="1:6" x14ac:dyDescent="0.35">
      <c r="A1849" s="4">
        <v>1838</v>
      </c>
      <c r="B1849" s="4">
        <v>0.55076221595174324</v>
      </c>
      <c r="C1849" s="4">
        <v>0.12758731771580548</v>
      </c>
      <c r="D1849" s="25">
        <v>4.7038662563017863E-3</v>
      </c>
      <c r="E1849" s="31">
        <v>1044.5928478671447</v>
      </c>
      <c r="F1849" s="18">
        <v>0</v>
      </c>
    </row>
    <row r="1850" spans="1:6" x14ac:dyDescent="0.35">
      <c r="A1850" s="4">
        <v>1839</v>
      </c>
      <c r="B1850" s="4">
        <v>0.56178237290854582</v>
      </c>
      <c r="C1850" s="4">
        <v>0.15548972437466413</v>
      </c>
      <c r="D1850" s="25">
        <v>5.3288442702282323E-3</v>
      </c>
      <c r="E1850" s="31">
        <v>1183.3824153951662</v>
      </c>
      <c r="F1850" s="18">
        <v>0</v>
      </c>
    </row>
    <row r="1851" spans="1:6" x14ac:dyDescent="0.35">
      <c r="A1851" s="4">
        <v>1840</v>
      </c>
      <c r="B1851" s="4">
        <v>0.37207770125736661</v>
      </c>
      <c r="C1851" s="4">
        <v>-0.32635549903248412</v>
      </c>
      <c r="D1851" s="25">
        <v>-5.4638688611795593E-3</v>
      </c>
      <c r="E1851" s="31">
        <v>-1213.3674775352692</v>
      </c>
      <c r="F1851" s="18">
        <v>1213.3674775352692</v>
      </c>
    </row>
    <row r="1852" spans="1:6" x14ac:dyDescent="0.35">
      <c r="A1852" s="4">
        <v>1841</v>
      </c>
      <c r="B1852" s="4">
        <v>6.0736064141410195E-2</v>
      </c>
      <c r="C1852" s="4">
        <v>-1.5486240200877064</v>
      </c>
      <c r="D1852" s="25">
        <v>-3.2841111337551437E-2</v>
      </c>
      <c r="E1852" s="31">
        <v>-7293.0623767747456</v>
      </c>
      <c r="F1852" s="18">
        <v>7293.0623767747456</v>
      </c>
    </row>
    <row r="1853" spans="1:6" x14ac:dyDescent="0.35">
      <c r="A1853" s="4">
        <v>1842</v>
      </c>
      <c r="B1853" s="4">
        <v>0.92463643208821134</v>
      </c>
      <c r="C1853" s="4">
        <v>1.4369678258865408</v>
      </c>
      <c r="D1853" s="25">
        <v>3.4032305178280431E-2</v>
      </c>
      <c r="E1853" s="31">
        <v>7557.5921271225352</v>
      </c>
      <c r="F1853" s="18">
        <v>0</v>
      </c>
    </row>
    <row r="1854" spans="1:6" x14ac:dyDescent="0.35">
      <c r="A1854" s="4">
        <v>1843</v>
      </c>
      <c r="B1854" s="4">
        <v>0.78732188328059316</v>
      </c>
      <c r="C1854" s="4">
        <v>0.79716323778931819</v>
      </c>
      <c r="D1854" s="25">
        <v>1.9701505485664017E-2</v>
      </c>
      <c r="E1854" s="31">
        <v>4375.1353888875519</v>
      </c>
      <c r="F1854" s="18">
        <v>0</v>
      </c>
    </row>
    <row r="1855" spans="1:6" x14ac:dyDescent="0.35">
      <c r="A1855" s="4">
        <v>1844</v>
      </c>
      <c r="B1855" s="4">
        <v>0.24511059986974326</v>
      </c>
      <c r="C1855" s="4">
        <v>-0.68995704632473043</v>
      </c>
      <c r="D1855" s="25">
        <v>-1.3608075762957474E-2</v>
      </c>
      <c r="E1855" s="31">
        <v>-3021.9606257248206</v>
      </c>
      <c r="F1855" s="18">
        <v>3021.9606257248206</v>
      </c>
    </row>
    <row r="1856" spans="1:6" x14ac:dyDescent="0.35">
      <c r="A1856" s="4">
        <v>1845</v>
      </c>
      <c r="B1856" s="4">
        <v>0.63289826197753751</v>
      </c>
      <c r="C1856" s="4">
        <v>0.33953932706503775</v>
      </c>
      <c r="D1856" s="25">
        <v>9.4513185986876934E-3</v>
      </c>
      <c r="E1856" s="31">
        <v>2098.8649066874063</v>
      </c>
      <c r="F1856" s="18">
        <v>0</v>
      </c>
    </row>
    <row r="1857" spans="1:6" x14ac:dyDescent="0.35">
      <c r="A1857" s="4">
        <v>1846</v>
      </c>
      <c r="B1857" s="4">
        <v>0.55269946828191219</v>
      </c>
      <c r="C1857" s="4">
        <v>0.13248452367661021</v>
      </c>
      <c r="D1857" s="25">
        <v>4.8135573697814472E-3</v>
      </c>
      <c r="E1857" s="31">
        <v>1068.9520762916202</v>
      </c>
      <c r="F1857" s="18">
        <v>0</v>
      </c>
    </row>
    <row r="1858" spans="1:6" x14ac:dyDescent="0.35">
      <c r="A1858" s="4">
        <v>1847</v>
      </c>
      <c r="B1858" s="4">
        <v>0.20492312808948343</v>
      </c>
      <c r="C1858" s="4">
        <v>-0.82416421658937411</v>
      </c>
      <c r="D1858" s="25">
        <v>-1.6614143725200994E-2</v>
      </c>
      <c r="E1858" s="31">
        <v>-3689.5215048963569</v>
      </c>
      <c r="F1858" s="18">
        <v>3689.5215048963569</v>
      </c>
    </row>
    <row r="1859" spans="1:6" x14ac:dyDescent="0.35">
      <c r="A1859" s="4">
        <v>1848</v>
      </c>
      <c r="B1859" s="4">
        <v>0.1723411764677506</v>
      </c>
      <c r="C1859" s="4">
        <v>-0.94495401572455218</v>
      </c>
      <c r="D1859" s="25">
        <v>-1.9319679835008586E-2</v>
      </c>
      <c r="E1859" s="31">
        <v>-4290.3429390017718</v>
      </c>
      <c r="F1859" s="18">
        <v>4290.3429390017718</v>
      </c>
    </row>
    <row r="1860" spans="1:6" x14ac:dyDescent="0.35">
      <c r="A1860" s="4">
        <v>1849</v>
      </c>
      <c r="B1860" s="4">
        <v>4.8274725649936068E-3</v>
      </c>
      <c r="C1860" s="4">
        <v>-2.5879483684947346</v>
      </c>
      <c r="D1860" s="25">
        <v>-5.6120639696321035E-2</v>
      </c>
      <c r="E1860" s="31">
        <v>-12462.773312478472</v>
      </c>
      <c r="F1860" s="18">
        <v>12462.773312478472</v>
      </c>
    </row>
    <row r="1861" spans="1:6" x14ac:dyDescent="0.35">
      <c r="A1861" s="4">
        <v>1850</v>
      </c>
      <c r="B1861" s="4">
        <v>0.15228452367019896</v>
      </c>
      <c r="C1861" s="4">
        <v>-1.0266845061081582</v>
      </c>
      <c r="D1861" s="25">
        <v>-2.1150337676882E-2</v>
      </c>
      <c r="E1861" s="31">
        <v>-4696.8791762833835</v>
      </c>
      <c r="F1861" s="18">
        <v>4696.8791762833835</v>
      </c>
    </row>
    <row r="1862" spans="1:6" x14ac:dyDescent="0.35">
      <c r="A1862" s="4">
        <v>1851</v>
      </c>
      <c r="B1862" s="4">
        <v>0.64128713614972377</v>
      </c>
      <c r="C1862" s="4">
        <v>0.3619013812784973</v>
      </c>
      <c r="D1862" s="25">
        <v>9.9521998452595292E-3</v>
      </c>
      <c r="E1862" s="31">
        <v>2210.0961661006104</v>
      </c>
      <c r="F1862" s="18">
        <v>0</v>
      </c>
    </row>
    <row r="1863" spans="1:6" x14ac:dyDescent="0.35">
      <c r="A1863" s="4">
        <v>1852</v>
      </c>
      <c r="B1863" s="4">
        <v>0.58271200800172185</v>
      </c>
      <c r="C1863" s="4">
        <v>0.20883636246654189</v>
      </c>
      <c r="D1863" s="25">
        <v>6.5237403353577781E-3</v>
      </c>
      <c r="E1863" s="31">
        <v>1448.7343228620773</v>
      </c>
      <c r="F1863" s="18">
        <v>0</v>
      </c>
    </row>
    <row r="1864" spans="1:6" x14ac:dyDescent="0.35">
      <c r="A1864" s="4">
        <v>1853</v>
      </c>
      <c r="B1864" s="4">
        <v>0.82656197054401714</v>
      </c>
      <c r="C1864" s="4">
        <v>0.94066597842044608</v>
      </c>
      <c r="D1864" s="25">
        <v>2.2915782265770009E-2</v>
      </c>
      <c r="E1864" s="31">
        <v>5088.9334334356836</v>
      </c>
      <c r="F1864" s="18">
        <v>0</v>
      </c>
    </row>
    <row r="1865" spans="1:6" x14ac:dyDescent="0.35">
      <c r="A1865" s="4">
        <v>1854</v>
      </c>
      <c r="B1865" s="4">
        <v>0.80882058199177453</v>
      </c>
      <c r="C1865" s="4">
        <v>0.87355831429850905</v>
      </c>
      <c r="D1865" s="25">
        <v>2.1412656920528308E-2</v>
      </c>
      <c r="E1865" s="31">
        <v>4755.1327045174721</v>
      </c>
      <c r="F1865" s="18">
        <v>0</v>
      </c>
    </row>
    <row r="1866" spans="1:6" x14ac:dyDescent="0.35">
      <c r="A1866" s="4">
        <v>1855</v>
      </c>
      <c r="B1866" s="4">
        <v>0.75391768945637605</v>
      </c>
      <c r="C1866" s="4">
        <v>0.68687005118927402</v>
      </c>
      <c r="D1866" s="25">
        <v>1.7231079993208161E-2</v>
      </c>
      <c r="E1866" s="31">
        <v>3826.5252329013288</v>
      </c>
      <c r="F1866" s="18">
        <v>0</v>
      </c>
    </row>
    <row r="1867" spans="1:6" x14ac:dyDescent="0.35">
      <c r="A1867" s="4">
        <v>1856</v>
      </c>
      <c r="B1867" s="4">
        <v>4.4780811543321364E-2</v>
      </c>
      <c r="C1867" s="4">
        <v>-1.6977146939480834</v>
      </c>
      <c r="D1867" s="25">
        <v>-3.6180550633359669E-2</v>
      </c>
      <c r="E1867" s="31">
        <v>-8034.6554013668911</v>
      </c>
      <c r="F1867" s="18">
        <v>8034.6554013668911</v>
      </c>
    </row>
    <row r="1868" spans="1:6" x14ac:dyDescent="0.35">
      <c r="A1868" s="4">
        <v>1857</v>
      </c>
      <c r="B1868" s="4">
        <v>0.58814011055914706</v>
      </c>
      <c r="C1868" s="4">
        <v>0.22276324059810973</v>
      </c>
      <c r="D1868" s="25">
        <v>6.835684489182212E-3</v>
      </c>
      <c r="E1868" s="31">
        <v>1518.0081104793217</v>
      </c>
      <c r="F1868" s="18">
        <v>0</v>
      </c>
    </row>
    <row r="1869" spans="1:6" x14ac:dyDescent="0.35">
      <c r="A1869" s="4">
        <v>1858</v>
      </c>
      <c r="B1869" s="4">
        <v>0.92184666989786412</v>
      </c>
      <c r="C1869" s="4">
        <v>1.4176031492207415</v>
      </c>
      <c r="D1869" s="25">
        <v>3.3598561332780399E-2</v>
      </c>
      <c r="E1869" s="31">
        <v>7461.270145559236</v>
      </c>
      <c r="F1869" s="18">
        <v>0</v>
      </c>
    </row>
    <row r="1870" spans="1:6" x14ac:dyDescent="0.35">
      <c r="A1870" s="4">
        <v>1859</v>
      </c>
      <c r="B1870" s="4">
        <v>0.97272852548006528</v>
      </c>
      <c r="C1870" s="4">
        <v>1.9224993998468096</v>
      </c>
      <c r="D1870" s="25">
        <v>4.4907587819748553E-2</v>
      </c>
      <c r="E1870" s="31">
        <v>9972.6783236299198</v>
      </c>
      <c r="F1870" s="18">
        <v>0</v>
      </c>
    </row>
    <row r="1871" spans="1:6" x14ac:dyDescent="0.35">
      <c r="A1871" s="4">
        <v>1860</v>
      </c>
      <c r="B1871" s="4">
        <v>0.69427702099621291</v>
      </c>
      <c r="C1871" s="4">
        <v>0.50801053080491687</v>
      </c>
      <c r="D1871" s="25">
        <v>1.3224856831588428E-2</v>
      </c>
      <c r="E1871" s="31">
        <v>2936.8587684304935</v>
      </c>
      <c r="F1871" s="18">
        <v>0</v>
      </c>
    </row>
    <row r="1872" spans="1:6" x14ac:dyDescent="0.35">
      <c r="A1872" s="4">
        <v>1861</v>
      </c>
      <c r="B1872" s="4">
        <v>0.22423792910166462</v>
      </c>
      <c r="C1872" s="4">
        <v>-0.75795844824353131</v>
      </c>
      <c r="D1872" s="25">
        <v>-1.5131219685094141E-2</v>
      </c>
      <c r="E1872" s="31">
        <v>-3360.206902434903</v>
      </c>
      <c r="F1872" s="18">
        <v>3360.206902434903</v>
      </c>
    </row>
    <row r="1873" spans="1:6" x14ac:dyDescent="0.35">
      <c r="A1873" s="4">
        <v>1862</v>
      </c>
      <c r="B1873" s="4">
        <v>0.49044252962004575</v>
      </c>
      <c r="C1873" s="4">
        <v>-2.3959317594287599E-2</v>
      </c>
      <c r="D1873" s="25">
        <v>1.3094165835074484E-3</v>
      </c>
      <c r="E1873" s="31">
        <v>290.78360724607256</v>
      </c>
      <c r="F1873" s="18">
        <v>0</v>
      </c>
    </row>
    <row r="1874" spans="1:6" x14ac:dyDescent="0.35">
      <c r="A1874" s="4">
        <v>1863</v>
      </c>
      <c r="B1874" s="4">
        <v>0.7342933390446541</v>
      </c>
      <c r="C1874" s="4">
        <v>0.62585001641267535</v>
      </c>
      <c r="D1874" s="25">
        <v>1.5864309713831792E-2</v>
      </c>
      <c r="E1874" s="31">
        <v>3523.0050261775054</v>
      </c>
      <c r="F1874" s="18">
        <v>0</v>
      </c>
    </row>
    <row r="1875" spans="1:6" x14ac:dyDescent="0.35">
      <c r="A1875" s="4">
        <v>1864</v>
      </c>
      <c r="B1875" s="4">
        <v>0.6868352559864116</v>
      </c>
      <c r="C1875" s="4">
        <v>0.48689959206577094</v>
      </c>
      <c r="D1875" s="25">
        <v>1.2751998962135601E-2</v>
      </c>
      <c r="E1875" s="31">
        <v>2831.8506917602904</v>
      </c>
      <c r="F1875" s="18">
        <v>0</v>
      </c>
    </row>
    <row r="1876" spans="1:6" x14ac:dyDescent="0.35">
      <c r="A1876" s="4">
        <v>1865</v>
      </c>
      <c r="B1876" s="4">
        <v>0.37404358197511822</v>
      </c>
      <c r="C1876" s="4">
        <v>-0.32116261180004302</v>
      </c>
      <c r="D1876" s="25">
        <v>-5.3475548675963333E-3</v>
      </c>
      <c r="E1876" s="31">
        <v>-1187.5374987085695</v>
      </c>
      <c r="F1876" s="18">
        <v>1187.5374987085695</v>
      </c>
    </row>
    <row r="1877" spans="1:6" x14ac:dyDescent="0.35">
      <c r="A1877" s="4">
        <v>1866</v>
      </c>
      <c r="B1877" s="4">
        <v>2.2953981360933406E-2</v>
      </c>
      <c r="C1877" s="4">
        <v>-1.996238554362727</v>
      </c>
      <c r="D1877" s="25">
        <v>-4.2867101068691585E-2</v>
      </c>
      <c r="E1877" s="31">
        <v>-9519.5451454775375</v>
      </c>
      <c r="F1877" s="18">
        <v>9519.5451454775375</v>
      </c>
    </row>
    <row r="1878" spans="1:6" x14ac:dyDescent="0.35">
      <c r="A1878" s="4">
        <v>1867</v>
      </c>
      <c r="B1878" s="4">
        <v>0.12114735232977036</v>
      </c>
      <c r="C1878" s="4">
        <v>-1.1692704007732522</v>
      </c>
      <c r="D1878" s="25">
        <v>-2.4344078286831272E-2</v>
      </c>
      <c r="E1878" s="31">
        <v>-5406.1167305243016</v>
      </c>
      <c r="F1878" s="18">
        <v>5406.1167305243016</v>
      </c>
    </row>
    <row r="1879" spans="1:6" x14ac:dyDescent="0.35">
      <c r="A1879" s="4">
        <v>1868</v>
      </c>
      <c r="B1879" s="4">
        <v>0.30163552644480363</v>
      </c>
      <c r="C1879" s="4">
        <v>-0.51970234404651927</v>
      </c>
      <c r="D1879" s="25">
        <v>-9.7945894571913605E-3</v>
      </c>
      <c r="E1879" s="31">
        <v>-2175.0954506986773</v>
      </c>
      <c r="F1879" s="18">
        <v>2175.0954506986773</v>
      </c>
    </row>
    <row r="1880" spans="1:6" x14ac:dyDescent="0.35">
      <c r="A1880" s="4">
        <v>1869</v>
      </c>
      <c r="B1880" s="4">
        <v>0.3608024654697195</v>
      </c>
      <c r="C1880" s="4">
        <v>-0.35631466109059101</v>
      </c>
      <c r="D1880" s="25">
        <v>-6.1349155501228434E-3</v>
      </c>
      <c r="E1880" s="31">
        <v>-1362.387567321196</v>
      </c>
      <c r="F1880" s="18">
        <v>1362.387567321196</v>
      </c>
    </row>
    <row r="1881" spans="1:6" x14ac:dyDescent="0.35">
      <c r="A1881" s="4">
        <v>1870</v>
      </c>
      <c r="B1881" s="4">
        <v>0.52484238891150314</v>
      </c>
      <c r="C1881" s="4">
        <v>6.2310932930882086E-2</v>
      </c>
      <c r="D1881" s="25">
        <v>3.2417592123480145E-3</v>
      </c>
      <c r="E1881" s="31">
        <v>719.90109905644135</v>
      </c>
      <c r="F1881" s="18">
        <v>0</v>
      </c>
    </row>
    <row r="1882" spans="1:6" x14ac:dyDescent="0.35">
      <c r="A1882" s="4">
        <v>1871</v>
      </c>
      <c r="B1882" s="4">
        <v>0.17925680204058569</v>
      </c>
      <c r="C1882" s="4">
        <v>-0.91820107863059863</v>
      </c>
      <c r="D1882" s="25">
        <v>-1.8720448460593439E-2</v>
      </c>
      <c r="E1882" s="31">
        <v>-4157.270956546261</v>
      </c>
      <c r="F1882" s="18">
        <v>4157.270956546261</v>
      </c>
    </row>
    <row r="1883" spans="1:6" x14ac:dyDescent="0.35">
      <c r="A1883" s="4">
        <v>1872</v>
      </c>
      <c r="B1883" s="4">
        <v>0.37065659491734781</v>
      </c>
      <c r="C1883" s="4">
        <v>-0.33011484088543891</v>
      </c>
      <c r="D1883" s="25">
        <v>-5.5480732824560409E-3</v>
      </c>
      <c r="E1883" s="31">
        <v>-1232.0668476770893</v>
      </c>
      <c r="F1883" s="18">
        <v>1232.0668476770893</v>
      </c>
    </row>
    <row r="1884" spans="1:6" x14ac:dyDescent="0.35">
      <c r="A1884" s="4">
        <v>1873</v>
      </c>
      <c r="B1884" s="4">
        <v>0.58938945061240589</v>
      </c>
      <c r="C1884" s="4">
        <v>0.22597469883401805</v>
      </c>
      <c r="D1884" s="25">
        <v>6.9076170222652847E-3</v>
      </c>
      <c r="E1884" s="31">
        <v>1533.9822486655166</v>
      </c>
      <c r="F1884" s="18">
        <v>0</v>
      </c>
    </row>
    <row r="1885" spans="1:6" x14ac:dyDescent="0.35">
      <c r="A1885" s="4">
        <v>1874</v>
      </c>
      <c r="B1885" s="4">
        <v>0.36356365511170541</v>
      </c>
      <c r="C1885" s="4">
        <v>-0.34894938305225709</v>
      </c>
      <c r="D1885" s="25">
        <v>-5.9699427971738597E-3</v>
      </c>
      <c r="E1885" s="31">
        <v>-1325.7518833043318</v>
      </c>
      <c r="F1885" s="18">
        <v>1325.7518833043318</v>
      </c>
    </row>
    <row r="1886" spans="1:6" x14ac:dyDescent="0.35">
      <c r="A1886" s="4">
        <v>1875</v>
      </c>
      <c r="B1886" s="4">
        <v>0.40304205485025757</v>
      </c>
      <c r="C1886" s="4">
        <v>-0.24548088153580699</v>
      </c>
      <c r="D1886" s="25">
        <v>-3.652381470930127E-3</v>
      </c>
      <c r="E1886" s="31">
        <v>-811.08844391670073</v>
      </c>
      <c r="F1886" s="18">
        <v>811.08844391670073</v>
      </c>
    </row>
    <row r="1887" spans="1:6" x14ac:dyDescent="0.35">
      <c r="A1887" s="4">
        <v>1876</v>
      </c>
      <c r="B1887" s="4">
        <v>5.4347953893780332E-2</v>
      </c>
      <c r="C1887" s="4">
        <v>-1.6040823229714545</v>
      </c>
      <c r="D1887" s="25">
        <v>-3.4083305977454015E-2</v>
      </c>
      <c r="E1887" s="31">
        <v>-7568.9179317159078</v>
      </c>
      <c r="F1887" s="18">
        <v>7568.9179317159078</v>
      </c>
    </row>
    <row r="1888" spans="1:6" x14ac:dyDescent="0.35">
      <c r="A1888" s="4">
        <v>1877</v>
      </c>
      <c r="B1888" s="4">
        <v>0.33462876757384419</v>
      </c>
      <c r="C1888" s="4">
        <v>-0.42716722006727298</v>
      </c>
      <c r="D1888" s="25">
        <v>-7.7219217224665593E-3</v>
      </c>
      <c r="E1888" s="31">
        <v>-1714.815805460478</v>
      </c>
      <c r="F1888" s="18">
        <v>1714.815805460478</v>
      </c>
    </row>
    <row r="1889" spans="1:6" x14ac:dyDescent="0.35">
      <c r="A1889" s="4">
        <v>1878</v>
      </c>
      <c r="B1889" s="4">
        <v>0.5863737029890328</v>
      </c>
      <c r="C1889" s="4">
        <v>0.21822655721828932</v>
      </c>
      <c r="D1889" s="25">
        <v>6.7340686177199882E-3</v>
      </c>
      <c r="E1889" s="31">
        <v>1495.4421600939295</v>
      </c>
      <c r="F1889" s="18">
        <v>0</v>
      </c>
    </row>
    <row r="1890" spans="1:6" x14ac:dyDescent="0.35">
      <c r="A1890" s="4">
        <v>1879</v>
      </c>
      <c r="B1890" s="4">
        <v>0.19369862344835687</v>
      </c>
      <c r="C1890" s="4">
        <v>-0.86434709389217523</v>
      </c>
      <c r="D1890" s="25">
        <v>-1.7514188483260657E-2</v>
      </c>
      <c r="E1890" s="31">
        <v>-3889.3954523687953</v>
      </c>
      <c r="F1890" s="18">
        <v>3889.3954523687953</v>
      </c>
    </row>
    <row r="1891" spans="1:6" x14ac:dyDescent="0.35">
      <c r="A1891" s="4">
        <v>1880</v>
      </c>
      <c r="B1891" s="4">
        <v>0.9737207198335105</v>
      </c>
      <c r="C1891" s="4">
        <v>1.9385302794529746</v>
      </c>
      <c r="D1891" s="25">
        <v>4.5266658899897623E-2</v>
      </c>
      <c r="E1891" s="31">
        <v>10052.417640558233</v>
      </c>
      <c r="F1891" s="18">
        <v>0</v>
      </c>
    </row>
    <row r="1892" spans="1:6" x14ac:dyDescent="0.35">
      <c r="A1892" s="4">
        <v>1881</v>
      </c>
      <c r="B1892" s="4">
        <v>0.85224025122493896</v>
      </c>
      <c r="C1892" s="4">
        <v>1.0460899657460885</v>
      </c>
      <c r="D1892" s="25">
        <v>2.5277143958492249E-2</v>
      </c>
      <c r="E1892" s="31">
        <v>5613.3236692636074</v>
      </c>
      <c r="F1892" s="18">
        <v>0</v>
      </c>
    </row>
    <row r="1893" spans="1:6" x14ac:dyDescent="0.35">
      <c r="A1893" s="4">
        <v>1882</v>
      </c>
      <c r="B1893" s="4">
        <v>0.36571003683710401</v>
      </c>
      <c r="C1893" s="4">
        <v>-0.34323713010764534</v>
      </c>
      <c r="D1893" s="25">
        <v>-5.8419956797793994E-3</v>
      </c>
      <c r="E1893" s="31">
        <v>-1297.3385236437725</v>
      </c>
      <c r="F1893" s="18">
        <v>1297.3385236437725</v>
      </c>
    </row>
    <row r="1894" spans="1:6" x14ac:dyDescent="0.35">
      <c r="A1894" s="4">
        <v>1883</v>
      </c>
      <c r="B1894" s="4">
        <v>0.90667218135039918</v>
      </c>
      <c r="C1894" s="4">
        <v>1.3205374611072709</v>
      </c>
      <c r="D1894" s="25">
        <v>3.1424414789822587E-2</v>
      </c>
      <c r="E1894" s="31">
        <v>6978.4549877204663</v>
      </c>
      <c r="F1894" s="18">
        <v>0</v>
      </c>
    </row>
    <row r="1895" spans="1:6" x14ac:dyDescent="0.35">
      <c r="A1895" s="4">
        <v>1884</v>
      </c>
      <c r="B1895" s="4">
        <v>0.33533295846907563</v>
      </c>
      <c r="C1895" s="4">
        <v>-0.4252342525556736</v>
      </c>
      <c r="D1895" s="25">
        <v>-7.6786257368853224E-3</v>
      </c>
      <c r="E1895" s="31">
        <v>-1705.2010174509487</v>
      </c>
      <c r="F1895" s="18">
        <v>1705.2010174509487</v>
      </c>
    </row>
    <row r="1896" spans="1:6" x14ac:dyDescent="0.35">
      <c r="A1896" s="4">
        <v>1885</v>
      </c>
      <c r="B1896" s="4">
        <v>0.43888207810638458</v>
      </c>
      <c r="C1896" s="4">
        <v>-0.15380415676715331</v>
      </c>
      <c r="D1896" s="25">
        <v>-1.5989407742293697E-3</v>
      </c>
      <c r="E1896" s="31">
        <v>-355.07856854678329</v>
      </c>
      <c r="F1896" s="18">
        <v>355.07856854678329</v>
      </c>
    </row>
    <row r="1897" spans="1:6" x14ac:dyDescent="0.35">
      <c r="A1897" s="4">
        <v>1886</v>
      </c>
      <c r="B1897" s="4">
        <v>0.14821114820905212</v>
      </c>
      <c r="C1897" s="4">
        <v>-1.0441363798166017</v>
      </c>
      <c r="D1897" s="25">
        <v>-2.1541237196875031E-2</v>
      </c>
      <c r="E1897" s="31">
        <v>-4783.6866704956983</v>
      </c>
      <c r="F1897" s="18">
        <v>4783.6866704956983</v>
      </c>
    </row>
    <row r="1898" spans="1:6" x14ac:dyDescent="0.35">
      <c r="A1898" s="4">
        <v>1887</v>
      </c>
      <c r="B1898" s="4">
        <v>0.43279092061205393</v>
      </c>
      <c r="C1898" s="4">
        <v>-0.16927309046625358</v>
      </c>
      <c r="D1898" s="25">
        <v>-1.9454249889791456E-3</v>
      </c>
      <c r="E1898" s="31">
        <v>-432.02270617858653</v>
      </c>
      <c r="F1898" s="18">
        <v>432.02270617858653</v>
      </c>
    </row>
    <row r="1899" spans="1:6" x14ac:dyDescent="0.35">
      <c r="A1899" s="4">
        <v>1888</v>
      </c>
      <c r="B1899" s="4">
        <v>0.12588357527199368</v>
      </c>
      <c r="C1899" s="4">
        <v>-1.1460676770262217</v>
      </c>
      <c r="D1899" s="25">
        <v>-2.3824367124192218E-2</v>
      </c>
      <c r="E1899" s="31">
        <v>-5290.703890560545</v>
      </c>
      <c r="F1899" s="18">
        <v>5290.703890560545</v>
      </c>
    </row>
    <row r="1900" spans="1:6" x14ac:dyDescent="0.35">
      <c r="A1900" s="4">
        <v>1889</v>
      </c>
      <c r="B1900" s="4">
        <v>0.19985444156310139</v>
      </c>
      <c r="C1900" s="4">
        <v>-0.84214126965174929</v>
      </c>
      <c r="D1900" s="25">
        <v>-1.701680658710171E-2</v>
      </c>
      <c r="E1900" s="31">
        <v>-3778.9412976210542</v>
      </c>
      <c r="F1900" s="18">
        <v>3778.9412976210542</v>
      </c>
    </row>
    <row r="1901" spans="1:6" x14ac:dyDescent="0.35">
      <c r="A1901" s="4">
        <v>1890</v>
      </c>
      <c r="B1901" s="4">
        <v>0.93579317938635964</v>
      </c>
      <c r="C1901" s="4">
        <v>1.5203873924890761</v>
      </c>
      <c r="D1901" s="25">
        <v>3.5900796154534807E-2</v>
      </c>
      <c r="E1901" s="31">
        <v>7972.5300109292375</v>
      </c>
      <c r="F1901" s="18">
        <v>0</v>
      </c>
    </row>
    <row r="1902" spans="1:6" x14ac:dyDescent="0.35">
      <c r="A1902" s="4">
        <v>1891</v>
      </c>
      <c r="B1902" s="4">
        <v>0.55030419504311989</v>
      </c>
      <c r="C1902" s="4">
        <v>0.1264299320333761</v>
      </c>
      <c r="D1902" s="25">
        <v>4.6779423059416852E-3</v>
      </c>
      <c r="E1902" s="31">
        <v>1038.8358871758526</v>
      </c>
      <c r="F1902" s="18">
        <v>0</v>
      </c>
    </row>
    <row r="1903" spans="1:6" x14ac:dyDescent="0.35">
      <c r="A1903" s="4">
        <v>1892</v>
      </c>
      <c r="B1903" s="4">
        <v>0.62785866999990692</v>
      </c>
      <c r="C1903" s="4">
        <v>0.32618728614863618</v>
      </c>
      <c r="D1903" s="25">
        <v>9.1522500589799206E-3</v>
      </c>
      <c r="E1903" s="31">
        <v>2032.4504211177371</v>
      </c>
      <c r="F1903" s="18">
        <v>0</v>
      </c>
    </row>
    <row r="1904" spans="1:6" x14ac:dyDescent="0.35">
      <c r="A1904" s="4">
        <v>1893</v>
      </c>
      <c r="B1904" s="4">
        <v>0.61939873735610684</v>
      </c>
      <c r="C1904" s="4">
        <v>0.30390203773179159</v>
      </c>
      <c r="D1904" s="25">
        <v>8.6530891634449426E-3</v>
      </c>
      <c r="E1904" s="31">
        <v>1921.6012019860814</v>
      </c>
      <c r="F1904" s="18">
        <v>0</v>
      </c>
    </row>
    <row r="1905" spans="1:6" x14ac:dyDescent="0.35">
      <c r="A1905" s="4">
        <v>1894</v>
      </c>
      <c r="B1905" s="4">
        <v>0.44793884276878126</v>
      </c>
      <c r="C1905" s="4">
        <v>-0.13087058341789531</v>
      </c>
      <c r="D1905" s="25">
        <v>-1.0852582342501459E-3</v>
      </c>
      <c r="E1905" s="31">
        <v>-241.00451156915227</v>
      </c>
      <c r="F1905" s="18">
        <v>241.00451156915227</v>
      </c>
    </row>
    <row r="1906" spans="1:6" x14ac:dyDescent="0.35">
      <c r="A1906" s="4">
        <v>1895</v>
      </c>
      <c r="B1906" s="4">
        <v>0.96653373980497281</v>
      </c>
      <c r="C1906" s="4">
        <v>1.83212687383313</v>
      </c>
      <c r="D1906" s="25">
        <v>4.2883359497364264E-2</v>
      </c>
      <c r="E1906" s="31">
        <v>9523.1556729423191</v>
      </c>
      <c r="F1906" s="18">
        <v>0</v>
      </c>
    </row>
    <row r="1907" spans="1:6" x14ac:dyDescent="0.35">
      <c r="A1907" s="4">
        <v>1896</v>
      </c>
      <c r="B1907" s="4">
        <v>0.29344337033416168</v>
      </c>
      <c r="C1907" s="4">
        <v>-0.54335305622236263</v>
      </c>
      <c r="D1907" s="25">
        <v>-1.0324334984318203E-2</v>
      </c>
      <c r="E1907" s="31">
        <v>-2292.7366332227257</v>
      </c>
      <c r="F1907" s="18">
        <v>2292.7366332227257</v>
      </c>
    </row>
    <row r="1908" spans="1:6" x14ac:dyDescent="0.35">
      <c r="A1908" s="4">
        <v>1897</v>
      </c>
      <c r="B1908" s="4">
        <v>0.31423293823370391</v>
      </c>
      <c r="C1908" s="4">
        <v>-0.48388726831452977</v>
      </c>
      <c r="D1908" s="25">
        <v>-8.9923778353312254E-3</v>
      </c>
      <c r="E1908" s="31">
        <v>-1996.9474173551807</v>
      </c>
      <c r="F1908" s="18">
        <v>1996.9474173551807</v>
      </c>
    </row>
    <row r="1909" spans="1:6" x14ac:dyDescent="0.35">
      <c r="A1909" s="4">
        <v>1898</v>
      </c>
      <c r="B1909" s="4">
        <v>0.46835782290249861</v>
      </c>
      <c r="C1909" s="4">
        <v>-7.9398519988420027E-2</v>
      </c>
      <c r="D1909" s="25">
        <v>6.7649770000314949E-5</v>
      </c>
      <c r="E1909" s="31">
        <v>15.023060191712341</v>
      </c>
      <c r="F1909" s="18">
        <v>0</v>
      </c>
    </row>
    <row r="1910" spans="1:6" x14ac:dyDescent="0.35">
      <c r="A1910" s="4">
        <v>1899</v>
      </c>
      <c r="B1910" s="4">
        <v>0.1269782435294925</v>
      </c>
      <c r="C1910" s="4">
        <v>-1.1407920083455889</v>
      </c>
      <c r="D1910" s="25">
        <v>-2.3706198932664228E-2</v>
      </c>
      <c r="E1910" s="31">
        <v>-5264.4621479195494</v>
      </c>
      <c r="F1910" s="18">
        <v>5264.4621479195494</v>
      </c>
    </row>
    <row r="1911" spans="1:6" x14ac:dyDescent="0.35">
      <c r="A1911" s="4">
        <v>1900</v>
      </c>
      <c r="B1911" s="4">
        <v>2.5567601609249757E-2</v>
      </c>
      <c r="C1911" s="4">
        <v>-1.9503433990114498</v>
      </c>
      <c r="D1911" s="25">
        <v>-4.18391086309432E-2</v>
      </c>
      <c r="E1911" s="31">
        <v>-9291.2577134752228</v>
      </c>
      <c r="F1911" s="18">
        <v>9291.2577134752228</v>
      </c>
    </row>
    <row r="1912" spans="1:6" x14ac:dyDescent="0.35">
      <c r="A1912" s="4">
        <v>1901</v>
      </c>
      <c r="B1912" s="4">
        <v>0.76681246764269284</v>
      </c>
      <c r="C1912" s="4">
        <v>0.72838970303727046</v>
      </c>
      <c r="D1912" s="25">
        <v>1.8161066781377914E-2</v>
      </c>
      <c r="E1912" s="31">
        <v>4033.0484405353882</v>
      </c>
      <c r="F1912" s="18">
        <v>0</v>
      </c>
    </row>
    <row r="1913" spans="1:6" x14ac:dyDescent="0.35">
      <c r="A1913" s="4">
        <v>1902</v>
      </c>
      <c r="B1913" s="4">
        <v>0.91040574694074927</v>
      </c>
      <c r="C1913" s="4">
        <v>1.3432578167445974</v>
      </c>
      <c r="D1913" s="25">
        <v>3.1933321527349852E-2</v>
      </c>
      <c r="E1913" s="31">
        <v>7091.4684768986917</v>
      </c>
      <c r="F1913" s="18">
        <v>0</v>
      </c>
    </row>
    <row r="1914" spans="1:6" x14ac:dyDescent="0.35">
      <c r="A1914" s="4">
        <v>1903</v>
      </c>
      <c r="B1914" s="4">
        <v>0.20279457576035187</v>
      </c>
      <c r="C1914" s="4">
        <v>-0.83168078117620181</v>
      </c>
      <c r="D1914" s="25">
        <v>-1.6782505102212679E-2</v>
      </c>
      <c r="E1914" s="31">
        <v>-3726.909704454084</v>
      </c>
      <c r="F1914" s="18">
        <v>3726.909704454084</v>
      </c>
    </row>
    <row r="1915" spans="1:6" x14ac:dyDescent="0.35">
      <c r="A1915" s="4">
        <v>1904</v>
      </c>
      <c r="B1915" s="4">
        <v>0.80272935077918484</v>
      </c>
      <c r="C1915" s="4">
        <v>0.85141061274505803</v>
      </c>
      <c r="D1915" s="25">
        <v>2.0916576897785293E-2</v>
      </c>
      <c r="E1915" s="31">
        <v>4644.9676582573056</v>
      </c>
      <c r="F1915" s="18">
        <v>0</v>
      </c>
    </row>
    <row r="1916" spans="1:6" x14ac:dyDescent="0.35">
      <c r="A1916" s="4">
        <v>1905</v>
      </c>
      <c r="B1916" s="4">
        <v>2.9197892464932762E-3</v>
      </c>
      <c r="C1916" s="4">
        <v>-2.7566558044266065</v>
      </c>
      <c r="D1916" s="25">
        <v>-5.9899469226419977E-2</v>
      </c>
      <c r="E1916" s="31">
        <v>-13301.942218516617</v>
      </c>
      <c r="F1916" s="18">
        <v>13301.942218516617</v>
      </c>
    </row>
    <row r="1917" spans="1:6" x14ac:dyDescent="0.35">
      <c r="A1917" s="4">
        <v>1906</v>
      </c>
      <c r="B1917" s="4">
        <v>0.89258297925269359</v>
      </c>
      <c r="C1917" s="4">
        <v>1.2403822543517657</v>
      </c>
      <c r="D1917" s="25">
        <v>2.9629041274684794E-2</v>
      </c>
      <c r="E1917" s="31">
        <v>6579.7543803954795</v>
      </c>
      <c r="F1917" s="18">
        <v>0</v>
      </c>
    </row>
    <row r="1918" spans="1:6" x14ac:dyDescent="0.35">
      <c r="A1918" s="4">
        <v>1907</v>
      </c>
      <c r="B1918" s="4">
        <v>0.26944103626902194</v>
      </c>
      <c r="C1918" s="4">
        <v>-0.61450439071841145</v>
      </c>
      <c r="D1918" s="25">
        <v>-1.191803334393403E-2</v>
      </c>
      <c r="E1918" s="31">
        <v>-2646.6510128847754</v>
      </c>
      <c r="F1918" s="18">
        <v>2646.6510128847754</v>
      </c>
    </row>
    <row r="1919" spans="1:6" x14ac:dyDescent="0.35">
      <c r="A1919" s="4">
        <v>1908</v>
      </c>
      <c r="B1919" s="4">
        <v>4.8889947368095044E-2</v>
      </c>
      <c r="C1919" s="4">
        <v>-1.6557132895002553</v>
      </c>
      <c r="D1919" s="25">
        <v>-3.5239773206707445E-2</v>
      </c>
      <c r="E1919" s="31">
        <v>-7825.735904559514</v>
      </c>
      <c r="F1919" s="18">
        <v>7825.735904559514</v>
      </c>
    </row>
    <row r="1920" spans="1:6" x14ac:dyDescent="0.35">
      <c r="A1920" s="4">
        <v>1909</v>
      </c>
      <c r="B1920" s="4">
        <v>0.14437723630158594</v>
      </c>
      <c r="C1920" s="4">
        <v>-1.0608579259264124</v>
      </c>
      <c r="D1920" s="25">
        <v>-2.1915778318193361E-2</v>
      </c>
      <c r="E1920" s="31">
        <v>-4866.8614367929158</v>
      </c>
      <c r="F1920" s="18">
        <v>4866.8614367929158</v>
      </c>
    </row>
    <row r="1921" spans="1:6" x14ac:dyDescent="0.35">
      <c r="A1921" s="4">
        <v>1910</v>
      </c>
      <c r="B1921" s="4">
        <v>0.64714756766153581</v>
      </c>
      <c r="C1921" s="4">
        <v>0.3776308219014704</v>
      </c>
      <c r="D1921" s="25">
        <v>1.0304519079973234E-2</v>
      </c>
      <c r="E1921" s="31">
        <v>2288.3360931510256</v>
      </c>
      <c r="F1921" s="18">
        <v>0</v>
      </c>
    </row>
    <row r="1922" spans="1:6" x14ac:dyDescent="0.35">
      <c r="A1922" s="4">
        <v>1911</v>
      </c>
      <c r="B1922" s="4">
        <v>1.4485708284701637E-3</v>
      </c>
      <c r="C1922" s="4">
        <v>-2.9784459038612221</v>
      </c>
      <c r="D1922" s="25">
        <v>-6.4867282130443682E-2</v>
      </c>
      <c r="E1922" s="31">
        <v>-14405.149994063615</v>
      </c>
      <c r="F1922" s="18">
        <v>14405.149994063615</v>
      </c>
    </row>
    <row r="1923" spans="1:6" x14ac:dyDescent="0.35">
      <c r="A1923" s="4">
        <v>1912</v>
      </c>
      <c r="B1923" s="4">
        <v>0.15073426565761161</v>
      </c>
      <c r="C1923" s="4">
        <v>-1.0332893038238846</v>
      </c>
      <c r="D1923" s="25">
        <v>-2.1298276648929422E-2</v>
      </c>
      <c r="E1923" s="31">
        <v>-4729.7321494976031</v>
      </c>
      <c r="F1923" s="18">
        <v>4729.7321494976031</v>
      </c>
    </row>
    <row r="1924" spans="1:6" x14ac:dyDescent="0.35">
      <c r="A1924" s="4">
        <v>1913</v>
      </c>
      <c r="B1924" s="4">
        <v>2.7891437692314391E-2</v>
      </c>
      <c r="C1924" s="4">
        <v>-1.9127280571597518</v>
      </c>
      <c r="D1924" s="25">
        <v>-4.0996573363965616E-2</v>
      </c>
      <c r="E1924" s="31">
        <v>-9104.1549630980116</v>
      </c>
      <c r="F1924" s="18">
        <v>9104.1549630980116</v>
      </c>
    </row>
    <row r="1925" spans="1:6" x14ac:dyDescent="0.35">
      <c r="A1925" s="4">
        <v>1914</v>
      </c>
      <c r="B1925" s="4">
        <v>0.2884839562946705</v>
      </c>
      <c r="C1925" s="4">
        <v>-0.55781910909167121</v>
      </c>
      <c r="D1925" s="25">
        <v>-1.0648355958643191E-2</v>
      </c>
      <c r="E1925" s="31">
        <v>-2364.6923338945671</v>
      </c>
      <c r="F1925" s="18">
        <v>2364.6923338945671</v>
      </c>
    </row>
    <row r="1926" spans="1:6" x14ac:dyDescent="0.35">
      <c r="A1926" s="4">
        <v>1915</v>
      </c>
      <c r="B1926" s="4">
        <v>0.88936161770246613</v>
      </c>
      <c r="C1926" s="4">
        <v>1.2231401543016236</v>
      </c>
      <c r="D1926" s="25">
        <v>2.9242840414773031E-2</v>
      </c>
      <c r="E1926" s="31">
        <v>6493.9903228899111</v>
      </c>
      <c r="F1926" s="18">
        <v>0</v>
      </c>
    </row>
    <row r="1927" spans="1:6" x14ac:dyDescent="0.35">
      <c r="A1927" s="4">
        <v>1916</v>
      </c>
      <c r="B1927" s="4">
        <v>0.87312652332721885</v>
      </c>
      <c r="C1927" s="4">
        <v>1.1412955500068862</v>
      </c>
      <c r="D1927" s="25">
        <v>2.7409626568092853E-2</v>
      </c>
      <c r="E1927" s="31">
        <v>6086.8864707581361</v>
      </c>
      <c r="F1927" s="18">
        <v>0</v>
      </c>
    </row>
    <row r="1928" spans="1:6" x14ac:dyDescent="0.35">
      <c r="A1928" s="4">
        <v>1917</v>
      </c>
      <c r="B1928" s="4">
        <v>0.23557473681088226</v>
      </c>
      <c r="C1928" s="4">
        <v>-0.72061004206349522</v>
      </c>
      <c r="D1928" s="25">
        <v>-1.4294663433760657E-2</v>
      </c>
      <c r="E1928" s="31">
        <v>-3174.4319187582746</v>
      </c>
      <c r="F1928" s="18">
        <v>3174.4319187582746</v>
      </c>
    </row>
    <row r="1929" spans="1:6" x14ac:dyDescent="0.35">
      <c r="A1929" s="4">
        <v>1918</v>
      </c>
      <c r="B1929" s="4">
        <v>0.17801241269685297</v>
      </c>
      <c r="C1929" s="4">
        <v>-0.92296618906783257</v>
      </c>
      <c r="D1929" s="25">
        <v>-1.8827180804280256E-2</v>
      </c>
      <c r="E1929" s="31">
        <v>-4180.9731276490174</v>
      </c>
      <c r="F1929" s="18">
        <v>4180.9731276490174</v>
      </c>
    </row>
    <row r="1930" spans="1:6" x14ac:dyDescent="0.35">
      <c r="A1930" s="4">
        <v>1919</v>
      </c>
      <c r="B1930" s="4">
        <v>0.59388680278580686</v>
      </c>
      <c r="C1930" s="4">
        <v>0.23755482179267698</v>
      </c>
      <c r="D1930" s="25">
        <v>7.1669968792149701E-3</v>
      </c>
      <c r="E1930" s="31">
        <v>1591.5830240037731</v>
      </c>
      <c r="F1930" s="18">
        <v>0</v>
      </c>
    </row>
    <row r="1931" spans="1:6" x14ac:dyDescent="0.35">
      <c r="A1931" s="4">
        <v>1920</v>
      </c>
      <c r="B1931" s="4">
        <v>0.38045359132123957</v>
      </c>
      <c r="C1931" s="4">
        <v>-0.30428971170093128</v>
      </c>
      <c r="D1931" s="25">
        <v>-4.9696236116279803E-3</v>
      </c>
      <c r="E1931" s="31">
        <v>-1103.6098814126706</v>
      </c>
      <c r="F1931" s="18">
        <v>1103.6098814126706</v>
      </c>
    </row>
    <row r="1932" spans="1:6" x14ac:dyDescent="0.35">
      <c r="A1932" s="4">
        <v>1921</v>
      </c>
      <c r="B1932" s="4">
        <v>0.30155742223198756</v>
      </c>
      <c r="C1932" s="4">
        <v>-0.51992644262402254</v>
      </c>
      <c r="D1932" s="25">
        <v>-9.7996089770343662E-3</v>
      </c>
      <c r="E1932" s="31">
        <v>-2176.2101410920759</v>
      </c>
      <c r="F1932" s="18">
        <v>2176.2101410920759</v>
      </c>
    </row>
    <row r="1933" spans="1:6" x14ac:dyDescent="0.35">
      <c r="A1933" s="4">
        <v>1922</v>
      </c>
      <c r="B1933" s="4">
        <v>5.0459929523181568E-2</v>
      </c>
      <c r="C1933" s="4">
        <v>-1.6404104257342054</v>
      </c>
      <c r="D1933" s="25">
        <v>-3.4897008744816257E-2</v>
      </c>
      <c r="E1933" s="31">
        <v>-7749.6178166111404</v>
      </c>
      <c r="F1933" s="18">
        <v>7749.6178166111404</v>
      </c>
    </row>
    <row r="1934" spans="1:6" x14ac:dyDescent="0.35">
      <c r="A1934" s="4">
        <v>1923</v>
      </c>
      <c r="B1934" s="4">
        <v>0.57478811637126015</v>
      </c>
      <c r="C1934" s="4">
        <v>0.18857775711757588</v>
      </c>
      <c r="D1934" s="25">
        <v>6.0699736373551636E-3</v>
      </c>
      <c r="E1934" s="31">
        <v>1347.9658440179351</v>
      </c>
      <c r="F1934" s="18">
        <v>0</v>
      </c>
    </row>
    <row r="1935" spans="1:6" x14ac:dyDescent="0.35">
      <c r="A1935" s="4">
        <v>1924</v>
      </c>
      <c r="B1935" s="4">
        <v>0.38890214857176697</v>
      </c>
      <c r="C1935" s="4">
        <v>-0.2821815598269849</v>
      </c>
      <c r="D1935" s="25">
        <v>-4.4744294508269273E-3</v>
      </c>
      <c r="E1935" s="31">
        <v>-993.64155950612064</v>
      </c>
      <c r="F1935" s="18">
        <v>993.64155950612064</v>
      </c>
    </row>
    <row r="1936" spans="1:6" x14ac:dyDescent="0.35">
      <c r="A1936" s="4">
        <v>1925</v>
      </c>
      <c r="B1936" s="4">
        <v>0.24490227590641034</v>
      </c>
      <c r="C1936" s="4">
        <v>-0.69061971952140599</v>
      </c>
      <c r="D1936" s="25">
        <v>-1.3622918790062775E-2</v>
      </c>
      <c r="E1936" s="31">
        <v>-3025.2568333782851</v>
      </c>
      <c r="F1936" s="18">
        <v>3025.2568333782851</v>
      </c>
    </row>
    <row r="1937" spans="1:6" x14ac:dyDescent="0.35">
      <c r="A1937" s="4">
        <v>1926</v>
      </c>
      <c r="B1937" s="4">
        <v>4.8603878602304973E-2</v>
      </c>
      <c r="C1937" s="4">
        <v>-1.6585437867107906</v>
      </c>
      <c r="D1937" s="25">
        <v>-3.5303172702911945E-2</v>
      </c>
      <c r="E1937" s="31">
        <v>-7839.8151016890824</v>
      </c>
      <c r="F1937" s="18">
        <v>7839.8151016890824</v>
      </c>
    </row>
    <row r="1938" spans="1:6" x14ac:dyDescent="0.35">
      <c r="A1938" s="4">
        <v>1927</v>
      </c>
      <c r="B1938" s="4">
        <v>0.6230750727114811</v>
      </c>
      <c r="C1938" s="4">
        <v>0.31356709462608906</v>
      </c>
      <c r="D1938" s="25">
        <v>8.8695740042020882E-3</v>
      </c>
      <c r="E1938" s="31">
        <v>1969.6762330360423</v>
      </c>
      <c r="F1938" s="18">
        <v>0</v>
      </c>
    </row>
    <row r="1939" spans="1:6" x14ac:dyDescent="0.35">
      <c r="A1939" s="4">
        <v>1928</v>
      </c>
      <c r="B1939" s="4">
        <v>0.64346103089034934</v>
      </c>
      <c r="C1939" s="4">
        <v>0.36772548167110375</v>
      </c>
      <c r="D1939" s="25">
        <v>1.0082652201602196E-2</v>
      </c>
      <c r="E1939" s="31">
        <v>2239.0658669802656</v>
      </c>
      <c r="F1939" s="18">
        <v>0</v>
      </c>
    </row>
    <row r="1940" spans="1:6" x14ac:dyDescent="0.35">
      <c r="A1940" s="4">
        <v>1929</v>
      </c>
      <c r="B1940" s="4">
        <v>0.52406587084436207</v>
      </c>
      <c r="C1940" s="4">
        <v>6.0360825689096051E-2</v>
      </c>
      <c r="D1940" s="25">
        <v>3.1980793188601149E-3</v>
      </c>
      <c r="E1940" s="31">
        <v>710.20105618810283</v>
      </c>
      <c r="F1940" s="18">
        <v>0</v>
      </c>
    </row>
    <row r="1941" spans="1:6" x14ac:dyDescent="0.35">
      <c r="A1941" s="4">
        <v>1930</v>
      </c>
      <c r="B1941" s="4">
        <v>0.63484283645950068</v>
      </c>
      <c r="C1941" s="4">
        <v>0.34470743627269479</v>
      </c>
      <c r="D1941" s="25">
        <v>9.5670775963916065E-3</v>
      </c>
      <c r="E1941" s="31">
        <v>2124.5716369575921</v>
      </c>
      <c r="F1941" s="18">
        <v>0</v>
      </c>
    </row>
    <row r="1942" spans="1:6" x14ac:dyDescent="0.35">
      <c r="A1942" s="4">
        <v>1931</v>
      </c>
      <c r="B1942" s="4">
        <v>0.22509448896937678</v>
      </c>
      <c r="C1942" s="4">
        <v>-0.7551000087336549</v>
      </c>
      <c r="D1942" s="25">
        <v>-1.506719431733095E-2</v>
      </c>
      <c r="E1942" s="31">
        <v>-3345.9887173073193</v>
      </c>
      <c r="F1942" s="18">
        <v>3345.9887173073193</v>
      </c>
    </row>
    <row r="1943" spans="1:6" x14ac:dyDescent="0.35">
      <c r="A1943" s="4">
        <v>1932</v>
      </c>
      <c r="B1943" s="4">
        <v>0.615373961887138</v>
      </c>
      <c r="C1943" s="4">
        <v>0.2933533535326811</v>
      </c>
      <c r="D1943" s="25">
        <v>8.4168122078080616E-3</v>
      </c>
      <c r="E1943" s="31">
        <v>1869.1309138176089</v>
      </c>
      <c r="F1943" s="18">
        <v>0</v>
      </c>
    </row>
    <row r="1944" spans="1:6" x14ac:dyDescent="0.35">
      <c r="A1944" s="4">
        <v>1933</v>
      </c>
      <c r="B1944" s="4">
        <v>0.60031374919896763</v>
      </c>
      <c r="C1944" s="4">
        <v>0.25415928788537351</v>
      </c>
      <c r="D1944" s="25">
        <v>7.5389155587682905E-3</v>
      </c>
      <c r="E1944" s="31">
        <v>1674.1754217211001</v>
      </c>
      <c r="F1944" s="18">
        <v>0</v>
      </c>
    </row>
    <row r="1945" spans="1:6" x14ac:dyDescent="0.35">
      <c r="A1945" s="4">
        <v>1934</v>
      </c>
      <c r="B1945" s="4">
        <v>0.65647640348224012</v>
      </c>
      <c r="C1945" s="4">
        <v>0.4028654722076383</v>
      </c>
      <c r="D1945" s="25">
        <v>1.0869742783551867E-2</v>
      </c>
      <c r="E1945" s="31">
        <v>2413.8559540552806</v>
      </c>
      <c r="F1945" s="18">
        <v>0</v>
      </c>
    </row>
    <row r="1946" spans="1:6" x14ac:dyDescent="0.35">
      <c r="A1946" s="4">
        <v>1935</v>
      </c>
      <c r="B1946" s="4">
        <v>0.38796700142903129</v>
      </c>
      <c r="C1946" s="4">
        <v>-0.28462167590152859</v>
      </c>
      <c r="D1946" s="25">
        <v>-4.5290849117935583E-3</v>
      </c>
      <c r="E1946" s="31">
        <v>-1005.7789589370967</v>
      </c>
      <c r="F1946" s="18">
        <v>1005.7789589370967</v>
      </c>
    </row>
    <row r="1947" spans="1:6" x14ac:dyDescent="0.35">
      <c r="A1947" s="4">
        <v>1936</v>
      </c>
      <c r="B1947" s="4">
        <v>0.51133545300654759</v>
      </c>
      <c r="C1947" s="4">
        <v>2.8417591364666806E-2</v>
      </c>
      <c r="D1947" s="25">
        <v>2.4825919635738424E-3</v>
      </c>
      <c r="E1947" s="31">
        <v>551.31197785384234</v>
      </c>
      <c r="F1947" s="18">
        <v>0</v>
      </c>
    </row>
    <row r="1948" spans="1:6" x14ac:dyDescent="0.35">
      <c r="A1948" s="4">
        <v>1937</v>
      </c>
      <c r="B1948" s="4">
        <v>0.96625238924160162</v>
      </c>
      <c r="C1948" s="4">
        <v>1.8283621263859708</v>
      </c>
      <c r="D1948" s="25">
        <v>4.2799033997731668E-2</v>
      </c>
      <c r="E1948" s="31">
        <v>9504.4294147943492</v>
      </c>
      <c r="F1948" s="18">
        <v>0</v>
      </c>
    </row>
    <row r="1949" spans="1:6" x14ac:dyDescent="0.35">
      <c r="A1949" s="4">
        <v>1938</v>
      </c>
      <c r="B1949" s="4">
        <v>0.418403476848065</v>
      </c>
      <c r="C1949" s="4">
        <v>-0.20597946271759565</v>
      </c>
      <c r="D1949" s="25">
        <v>-2.7676005062585909E-3</v>
      </c>
      <c r="E1949" s="31">
        <v>-614.60414413741228</v>
      </c>
      <c r="F1949" s="18">
        <v>614.60414413741228</v>
      </c>
    </row>
    <row r="1950" spans="1:6" x14ac:dyDescent="0.35">
      <c r="A1950" s="4">
        <v>1939</v>
      </c>
      <c r="B1950" s="4">
        <v>0.96700467713155014</v>
      </c>
      <c r="C1950" s="4">
        <v>1.8384872037267288</v>
      </c>
      <c r="D1950" s="25">
        <v>4.302582270469324E-2</v>
      </c>
      <c r="E1950" s="31">
        <v>9554.7926369526576</v>
      </c>
      <c r="F1950" s="18">
        <v>0</v>
      </c>
    </row>
    <row r="1951" spans="1:6" x14ac:dyDescent="0.35">
      <c r="A1951" s="4">
        <v>1940</v>
      </c>
      <c r="B1951" s="4">
        <v>0.5089480727933422</v>
      </c>
      <c r="C1951" s="4">
        <v>2.2431373244561046E-2</v>
      </c>
      <c r="D1951" s="25">
        <v>2.3485083786925934E-3</v>
      </c>
      <c r="E1951" s="31">
        <v>521.53588598564829</v>
      </c>
      <c r="F1951" s="18">
        <v>0</v>
      </c>
    </row>
    <row r="1952" spans="1:6" x14ac:dyDescent="0.35">
      <c r="A1952" s="4">
        <v>1941</v>
      </c>
      <c r="B1952" s="4">
        <v>0.77270405421653598</v>
      </c>
      <c r="C1952" s="4">
        <v>0.74778161782871755</v>
      </c>
      <c r="D1952" s="25">
        <v>1.8595420725851793E-2</v>
      </c>
      <c r="E1952" s="31">
        <v>4129.5059074611208</v>
      </c>
      <c r="F1952" s="18">
        <v>0</v>
      </c>
    </row>
    <row r="1953" spans="1:6" x14ac:dyDescent="0.35">
      <c r="A1953" s="4">
        <v>1942</v>
      </c>
      <c r="B1953" s="4">
        <v>0.52096184378334742</v>
      </c>
      <c r="C1953" s="4">
        <v>5.2567750960921381E-2</v>
      </c>
      <c r="D1953" s="25">
        <v>3.0235244704005229E-3</v>
      </c>
      <c r="E1953" s="31">
        <v>671.43746548925094</v>
      </c>
      <c r="F1953" s="18">
        <v>0</v>
      </c>
    </row>
    <row r="1954" spans="1:6" x14ac:dyDescent="0.35">
      <c r="A1954" s="4">
        <v>1943</v>
      </c>
      <c r="B1954" s="4">
        <v>0.2904729624674709</v>
      </c>
      <c r="C1954" s="4">
        <v>-0.55200354433414467</v>
      </c>
      <c r="D1954" s="25">
        <v>-1.0518094789545593E-2</v>
      </c>
      <c r="E1954" s="31">
        <v>-2335.7650901805541</v>
      </c>
      <c r="F1954" s="18">
        <v>2335.7650901805541</v>
      </c>
    </row>
    <row r="1955" spans="1:6" x14ac:dyDescent="0.35">
      <c r="A1955" s="4">
        <v>1944</v>
      </c>
      <c r="B1955" s="4">
        <v>0.90546347106876846</v>
      </c>
      <c r="C1955" s="4">
        <v>1.3133261876075839</v>
      </c>
      <c r="D1955" s="25">
        <v>3.1262891540419155E-2</v>
      </c>
      <c r="E1955" s="31">
        <v>6942.5853388194064</v>
      </c>
      <c r="F1955" s="18">
        <v>0</v>
      </c>
    </row>
    <row r="1956" spans="1:6" x14ac:dyDescent="0.35">
      <c r="A1956" s="4">
        <v>1945</v>
      </c>
      <c r="B1956" s="4">
        <v>0.97207889680164594</v>
      </c>
      <c r="C1956" s="4">
        <v>1.9122650488506565</v>
      </c>
      <c r="D1956" s="25">
        <v>4.467835152348193E-2</v>
      </c>
      <c r="E1956" s="31">
        <v>9921.7715625733381</v>
      </c>
      <c r="F1956" s="18">
        <v>0</v>
      </c>
    </row>
    <row r="1957" spans="1:6" x14ac:dyDescent="0.35">
      <c r="A1957" s="4">
        <v>1946</v>
      </c>
      <c r="B1957" s="4">
        <v>4.5929382603593361E-3</v>
      </c>
      <c r="C1957" s="4">
        <v>-2.6050577887942485</v>
      </c>
      <c r="D1957" s="25">
        <v>-5.6503868700505451E-2</v>
      </c>
      <c r="E1957" s="31">
        <v>-12547.87740665419</v>
      </c>
      <c r="F1957" s="18">
        <v>12547.87740665419</v>
      </c>
    </row>
    <row r="1958" spans="1:6" x14ac:dyDescent="0.35">
      <c r="A1958" s="4">
        <v>1947</v>
      </c>
      <c r="B1958" s="4">
        <v>0.64563169376009133</v>
      </c>
      <c r="C1958" s="4">
        <v>0.37355339572764945</v>
      </c>
      <c r="D1958" s="25">
        <v>1.0213189979110988E-2</v>
      </c>
      <c r="E1958" s="31">
        <v>2268.0545374339536</v>
      </c>
      <c r="F1958" s="18">
        <v>0</v>
      </c>
    </row>
    <row r="1959" spans="1:6" x14ac:dyDescent="0.35">
      <c r="A1959" s="4">
        <v>1948</v>
      </c>
      <c r="B1959" s="4">
        <v>0.16965974558740571</v>
      </c>
      <c r="C1959" s="4">
        <v>-0.95551071139062083</v>
      </c>
      <c r="D1959" s="25">
        <v>-1.9556136237198925E-2</v>
      </c>
      <c r="E1959" s="31">
        <v>-4342.8530770673506</v>
      </c>
      <c r="F1959" s="18">
        <v>4342.8530770673506</v>
      </c>
    </row>
    <row r="1960" spans="1:6" x14ac:dyDescent="0.35">
      <c r="A1960" s="4">
        <v>1949</v>
      </c>
      <c r="B1960" s="4">
        <v>0.10564746469652353</v>
      </c>
      <c r="C1960" s="4">
        <v>-1.2500126416651367</v>
      </c>
      <c r="D1960" s="25">
        <v>-2.6152600611430092E-2</v>
      </c>
      <c r="E1960" s="31">
        <v>-5807.7373086929656</v>
      </c>
      <c r="F1960" s="18">
        <v>5807.7373086929656</v>
      </c>
    </row>
    <row r="1961" spans="1:6" x14ac:dyDescent="0.35">
      <c r="A1961" s="4">
        <v>1950</v>
      </c>
      <c r="B1961" s="4">
        <v>0.49116976598679063</v>
      </c>
      <c r="C1961" s="4">
        <v>-2.2135921879658783E-2</v>
      </c>
      <c r="D1961" s="25">
        <v>1.3502583017958925E-3</v>
      </c>
      <c r="E1961" s="31">
        <v>299.85337336911186</v>
      </c>
      <c r="F1961" s="18">
        <v>0</v>
      </c>
    </row>
    <row r="1962" spans="1:6" x14ac:dyDescent="0.35">
      <c r="A1962" s="4">
        <v>1951</v>
      </c>
      <c r="B1962" s="4">
        <v>0.37366231369743341</v>
      </c>
      <c r="C1962" s="4">
        <v>-0.32216905347319286</v>
      </c>
      <c r="D1962" s="25">
        <v>-5.3700978663314726E-3</v>
      </c>
      <c r="E1962" s="31">
        <v>-1192.5436476858404</v>
      </c>
      <c r="F1962" s="18">
        <v>1192.5436476858404</v>
      </c>
    </row>
    <row r="1963" spans="1:6" x14ac:dyDescent="0.35">
      <c r="A1963" s="4">
        <v>1952</v>
      </c>
      <c r="B1963" s="4">
        <v>0.69621315057302269</v>
      </c>
      <c r="C1963" s="4">
        <v>0.513539912804577</v>
      </c>
      <c r="D1963" s="25">
        <v>1.3348707875071485E-2</v>
      </c>
      <c r="E1963" s="31">
        <v>2964.3625083699449</v>
      </c>
      <c r="F1963" s="18">
        <v>0</v>
      </c>
    </row>
    <row r="1964" spans="1:6" x14ac:dyDescent="0.35">
      <c r="A1964" s="4">
        <v>1953</v>
      </c>
      <c r="B1964" s="4">
        <v>0.32994678066133254</v>
      </c>
      <c r="C1964" s="4">
        <v>-0.44006012479972068</v>
      </c>
      <c r="D1964" s="25">
        <v>-8.0107062023124873E-3</v>
      </c>
      <c r="E1964" s="31">
        <v>-1778.9464983384805</v>
      </c>
      <c r="F1964" s="18">
        <v>1778.9464983384805</v>
      </c>
    </row>
    <row r="1965" spans="1:6" x14ac:dyDescent="0.35">
      <c r="A1965" s="4">
        <v>1954</v>
      </c>
      <c r="B1965" s="4">
        <v>0.15297889172213641</v>
      </c>
      <c r="C1965" s="4">
        <v>-1.023740663281298</v>
      </c>
      <c r="D1965" s="25">
        <v>-2.1084399384686026E-2</v>
      </c>
      <c r="E1965" s="31">
        <v>-4682.236185884537</v>
      </c>
      <c r="F1965" s="18">
        <v>4682.236185884537</v>
      </c>
    </row>
    <row r="1966" spans="1:6" x14ac:dyDescent="0.35">
      <c r="A1966" s="4">
        <v>1955</v>
      </c>
      <c r="B1966" s="4">
        <v>0.90312178966899315</v>
      </c>
      <c r="C1966" s="4">
        <v>1.2995465747745698</v>
      </c>
      <c r="D1966" s="25">
        <v>3.0954245939831926E-2</v>
      </c>
      <c r="E1966" s="31">
        <v>6874.0440646139286</v>
      </c>
      <c r="F1966" s="18">
        <v>0</v>
      </c>
    </row>
    <row r="1967" spans="1:6" x14ac:dyDescent="0.35">
      <c r="A1967" s="4">
        <v>1956</v>
      </c>
      <c r="B1967" s="4">
        <v>0.39799470089873734</v>
      </c>
      <c r="C1967" s="4">
        <v>-0.25854101160758397</v>
      </c>
      <c r="D1967" s="25">
        <v>-3.9449115832489081E-3</v>
      </c>
      <c r="E1967" s="31">
        <v>-876.05093359305829</v>
      </c>
      <c r="F1967" s="18">
        <v>876.05093359305829</v>
      </c>
    </row>
    <row r="1968" spans="1:6" x14ac:dyDescent="0.35">
      <c r="A1968" s="4">
        <v>1957</v>
      </c>
      <c r="B1968" s="4">
        <v>0.46715807146634303</v>
      </c>
      <c r="C1968" s="4">
        <v>-8.2415711059050364E-2</v>
      </c>
      <c r="D1968" s="25">
        <v>6.8571503214097038E-8</v>
      </c>
      <c r="E1968" s="31">
        <v>1.5227750518838129E-2</v>
      </c>
      <c r="F1968" s="18">
        <v>0</v>
      </c>
    </row>
    <row r="1969" spans="1:6" x14ac:dyDescent="0.35">
      <c r="A1969" s="4">
        <v>1958</v>
      </c>
      <c r="B1969" s="4">
        <v>9.4677043690113538E-2</v>
      </c>
      <c r="C1969" s="4">
        <v>-1.312492285204828</v>
      </c>
      <c r="D1969" s="25">
        <v>-2.7552064249376573E-2</v>
      </c>
      <c r="E1969" s="31">
        <v>-6118.517766171015</v>
      </c>
      <c r="F1969" s="18">
        <v>6118.517766171015</v>
      </c>
    </row>
    <row r="1970" spans="1:6" x14ac:dyDescent="0.35">
      <c r="A1970" s="4">
        <v>1959</v>
      </c>
      <c r="B1970" s="4">
        <v>3.2883295004092594E-2</v>
      </c>
      <c r="C1970" s="4">
        <v>-1.8400112205331478</v>
      </c>
      <c r="D1970" s="25">
        <v>-3.9367809770575725E-2</v>
      </c>
      <c r="E1970" s="31">
        <v>-8742.4536076986933</v>
      </c>
      <c r="F1970" s="18">
        <v>8742.4536076986933</v>
      </c>
    </row>
    <row r="1971" spans="1:6" x14ac:dyDescent="0.35">
      <c r="A1971" s="4">
        <v>1960</v>
      </c>
      <c r="B1971" s="4">
        <v>0.29092669425398343</v>
      </c>
      <c r="C1971" s="4">
        <v>-0.55067951674956983</v>
      </c>
      <c r="D1971" s="25">
        <v>-1.0488438274954989E-2</v>
      </c>
      <c r="E1971" s="31">
        <v>-2329.1792347701221</v>
      </c>
      <c r="F1971" s="18">
        <v>2329.1792347701221</v>
      </c>
    </row>
    <row r="1972" spans="1:6" x14ac:dyDescent="0.35">
      <c r="A1972" s="4">
        <v>1961</v>
      </c>
      <c r="B1972" s="4">
        <v>0.44501348539904484</v>
      </c>
      <c r="C1972" s="4">
        <v>-0.13827008031679289</v>
      </c>
      <c r="D1972" s="25">
        <v>-1.2509974456546816E-3</v>
      </c>
      <c r="E1972" s="31">
        <v>-277.81040387367426</v>
      </c>
      <c r="F1972" s="18">
        <v>277.81040387367426</v>
      </c>
    </row>
    <row r="1973" spans="1:6" x14ac:dyDescent="0.35">
      <c r="A1973" s="4">
        <v>1962</v>
      </c>
      <c r="B1973" s="4">
        <v>3.847013468203031E-2</v>
      </c>
      <c r="C1973" s="4">
        <v>-1.7687220578700316</v>
      </c>
      <c r="D1973" s="25">
        <v>-3.7771024237327526E-2</v>
      </c>
      <c r="E1973" s="31">
        <v>-8387.8536559304684</v>
      </c>
      <c r="F1973" s="18">
        <v>8387.8536559304684</v>
      </c>
    </row>
    <row r="1974" spans="1:6" x14ac:dyDescent="0.35">
      <c r="A1974" s="4">
        <v>1963</v>
      </c>
      <c r="B1974" s="4">
        <v>0.64183293543514952</v>
      </c>
      <c r="C1974" s="4">
        <v>0.36336247545100497</v>
      </c>
      <c r="D1974" s="25">
        <v>9.9849264750896272E-3</v>
      </c>
      <c r="E1974" s="31">
        <v>2217.3638054408057</v>
      </c>
      <c r="F1974" s="18">
        <v>0</v>
      </c>
    </row>
    <row r="1975" spans="1:6" x14ac:dyDescent="0.35">
      <c r="A1975" s="4">
        <v>1964</v>
      </c>
      <c r="B1975" s="4">
        <v>0.182281265960476</v>
      </c>
      <c r="C1975" s="4">
        <v>-0.90670554205584508</v>
      </c>
      <c r="D1975" s="25">
        <v>-1.8462963229826535E-2</v>
      </c>
      <c r="E1975" s="31">
        <v>-4100.0909229663957</v>
      </c>
      <c r="F1975" s="18">
        <v>4100.0909229663957</v>
      </c>
    </row>
    <row r="1976" spans="1:6" x14ac:dyDescent="0.35">
      <c r="A1976" s="4">
        <v>1965</v>
      </c>
      <c r="B1976" s="4">
        <v>0.45473267174205301</v>
      </c>
      <c r="C1976" s="4">
        <v>-0.1137129538015877</v>
      </c>
      <c r="D1976" s="25">
        <v>-7.0094940338873949E-4</v>
      </c>
      <c r="E1976" s="31">
        <v>-155.66061907386916</v>
      </c>
      <c r="F1976" s="18">
        <v>155.66061907386916</v>
      </c>
    </row>
    <row r="1977" spans="1:6" x14ac:dyDescent="0.35">
      <c r="A1977" s="4">
        <v>1966</v>
      </c>
      <c r="B1977" s="4">
        <v>0.39731421953266099</v>
      </c>
      <c r="C1977" s="4">
        <v>-0.2603050998406975</v>
      </c>
      <c r="D1977" s="25">
        <v>-3.9844248902479035E-3</v>
      </c>
      <c r="E1977" s="31">
        <v>-884.82569793322898</v>
      </c>
      <c r="F1977" s="18">
        <v>884.82569793322898</v>
      </c>
    </row>
    <row r="1978" spans="1:6" x14ac:dyDescent="0.35">
      <c r="A1978" s="4">
        <v>1967</v>
      </c>
      <c r="B1978" s="4">
        <v>0.66060440010930277</v>
      </c>
      <c r="C1978" s="4">
        <v>0.4141132086878061</v>
      </c>
      <c r="D1978" s="25">
        <v>1.1121677610984091E-2</v>
      </c>
      <c r="E1978" s="31">
        <v>2469.8034033501613</v>
      </c>
      <c r="F1978" s="18">
        <v>0</v>
      </c>
    </row>
    <row r="1979" spans="1:6" x14ac:dyDescent="0.35">
      <c r="A1979" s="4">
        <v>1968</v>
      </c>
      <c r="B1979" s="4">
        <v>0.11683504339102768</v>
      </c>
      <c r="C1979" s="4">
        <v>-1.1909579658477962</v>
      </c>
      <c r="D1979" s="25">
        <v>-2.4829851844392327E-2</v>
      </c>
      <c r="E1979" s="31">
        <v>-5513.9930085182696</v>
      </c>
      <c r="F1979" s="18">
        <v>5513.9930085182696</v>
      </c>
    </row>
    <row r="1980" spans="1:6" x14ac:dyDescent="0.35">
      <c r="A1980" s="4">
        <v>1969</v>
      </c>
      <c r="B1980" s="4">
        <v>0.32298541912516254</v>
      </c>
      <c r="C1980" s="4">
        <v>-0.45936672629746761</v>
      </c>
      <c r="D1980" s="25">
        <v>-8.4431492387593218E-3</v>
      </c>
      <c r="E1980" s="31">
        <v>-1874.9796077784299</v>
      </c>
      <c r="F1980" s="18">
        <v>1874.9796077784299</v>
      </c>
    </row>
    <row r="1981" spans="1:6" x14ac:dyDescent="0.35">
      <c r="A1981" s="4">
        <v>1970</v>
      </c>
      <c r="B1981" s="4">
        <v>0.19380462305678336</v>
      </c>
      <c r="C1981" s="4">
        <v>-0.86396112564784433</v>
      </c>
      <c r="D1981" s="25">
        <v>-1.7505543291118995E-2</v>
      </c>
      <c r="E1981" s="31">
        <v>-3887.4756048672812</v>
      </c>
      <c r="F1981" s="18">
        <v>3887.4756048672812</v>
      </c>
    </row>
    <row r="1982" spans="1:6" x14ac:dyDescent="0.35">
      <c r="A1982" s="4">
        <v>1971</v>
      </c>
      <c r="B1982" s="4">
        <v>0.78832628279524697</v>
      </c>
      <c r="C1982" s="4">
        <v>0.80062731198408854</v>
      </c>
      <c r="D1982" s="25">
        <v>1.9779096291246162E-2</v>
      </c>
      <c r="E1982" s="31">
        <v>4392.3660659848811</v>
      </c>
      <c r="F1982" s="18">
        <v>0</v>
      </c>
    </row>
    <row r="1983" spans="1:6" x14ac:dyDescent="0.35">
      <c r="A1983" s="4">
        <v>1972</v>
      </c>
      <c r="B1983" s="4">
        <v>0.28176631782293926</v>
      </c>
      <c r="C1983" s="4">
        <v>-0.57760232682835477</v>
      </c>
      <c r="D1983" s="25">
        <v>-1.1091474585696155E-2</v>
      </c>
      <c r="E1983" s="31">
        <v>-2463.096183697081</v>
      </c>
      <c r="F1983" s="18">
        <v>2463.096183697081</v>
      </c>
    </row>
    <row r="1984" spans="1:6" x14ac:dyDescent="0.35">
      <c r="A1984" s="4">
        <v>1973</v>
      </c>
      <c r="B1984" s="4">
        <v>0.38284419216228138</v>
      </c>
      <c r="C1984" s="4">
        <v>-0.29801936415565505</v>
      </c>
      <c r="D1984" s="25">
        <v>-4.829175893143055E-3</v>
      </c>
      <c r="E1984" s="31">
        <v>-1072.4204992672785</v>
      </c>
      <c r="F1984" s="18">
        <v>1072.4204992672785</v>
      </c>
    </row>
    <row r="1985" spans="1:6" x14ac:dyDescent="0.35">
      <c r="A1985" s="4">
        <v>1974</v>
      </c>
      <c r="B1985" s="4">
        <v>0.9817058580058069</v>
      </c>
      <c r="C1985" s="4">
        <v>2.090328687568761</v>
      </c>
      <c r="D1985" s="25">
        <v>4.8666747959644728E-2</v>
      </c>
      <c r="E1985" s="31">
        <v>10807.47922615602</v>
      </c>
      <c r="F1985" s="18">
        <v>0</v>
      </c>
    </row>
    <row r="1986" spans="1:6" x14ac:dyDescent="0.35">
      <c r="A1986" s="4">
        <v>1975</v>
      </c>
      <c r="B1986" s="4">
        <v>0.10385846069418336</v>
      </c>
      <c r="C1986" s="4">
        <v>-1.2598681740602027</v>
      </c>
      <c r="D1986" s="25">
        <v>-2.6373351858366006E-2</v>
      </c>
      <c r="E1986" s="31">
        <v>-5856.75978534142</v>
      </c>
      <c r="F1986" s="18">
        <v>5856.75978534142</v>
      </c>
    </row>
    <row r="1987" spans="1:6" x14ac:dyDescent="0.35">
      <c r="A1987" s="4">
        <v>1976</v>
      </c>
      <c r="B1987" s="4">
        <v>0.1302283389400547</v>
      </c>
      <c r="C1987" s="4">
        <v>-1.1253123979396429</v>
      </c>
      <c r="D1987" s="25">
        <v>-2.3359475573416229E-2</v>
      </c>
      <c r="E1987" s="31">
        <v>-5187.4649032011839</v>
      </c>
      <c r="F1987" s="18">
        <v>5187.4649032011839</v>
      </c>
    </row>
    <row r="1988" spans="1:6" x14ac:dyDescent="0.35">
      <c r="A1988" s="4">
        <v>1977</v>
      </c>
      <c r="B1988" s="4">
        <v>0.94225949373522122</v>
      </c>
      <c r="C1988" s="4">
        <v>1.5740278435049506</v>
      </c>
      <c r="D1988" s="25">
        <v>3.7102273251184335E-2</v>
      </c>
      <c r="E1988" s="31">
        <v>8239.3433754365469</v>
      </c>
      <c r="F1988" s="18">
        <v>0</v>
      </c>
    </row>
    <row r="1989" spans="1:6" x14ac:dyDescent="0.35">
      <c r="A1989" s="4">
        <v>1978</v>
      </c>
      <c r="B1989" s="4">
        <v>0.8550271445629517</v>
      </c>
      <c r="C1989" s="4">
        <v>1.0582407207238809</v>
      </c>
      <c r="D1989" s="25">
        <v>2.554930523857726E-2</v>
      </c>
      <c r="E1989" s="31">
        <v>5673.7628295527193</v>
      </c>
      <c r="F1989" s="18">
        <v>0</v>
      </c>
    </row>
    <row r="1990" spans="1:6" x14ac:dyDescent="0.35">
      <c r="A1990" s="4">
        <v>1979</v>
      </c>
      <c r="B1990" s="4">
        <v>0.84978752307605065</v>
      </c>
      <c r="C1990" s="4">
        <v>1.0355225223213269</v>
      </c>
      <c r="D1990" s="25">
        <v>2.5040446820333712E-2</v>
      </c>
      <c r="E1990" s="31">
        <v>5560.7600706919457</v>
      </c>
      <c r="F1990" s="18">
        <v>0</v>
      </c>
    </row>
    <row r="1991" spans="1:6" x14ac:dyDescent="0.35">
      <c r="A1991" s="4">
        <v>1980</v>
      </c>
      <c r="B1991" s="4">
        <v>0.77531479605020093</v>
      </c>
      <c r="C1991" s="4">
        <v>0.7564650691562933</v>
      </c>
      <c r="D1991" s="25">
        <v>1.8789918864707218E-2</v>
      </c>
      <c r="E1991" s="31">
        <v>4172.6983269946604</v>
      </c>
      <c r="F1991" s="18">
        <v>0</v>
      </c>
    </row>
    <row r="1992" spans="1:6" x14ac:dyDescent="0.35">
      <c r="A1992" s="4">
        <v>1981</v>
      </c>
      <c r="B1992" s="4">
        <v>0.92352228446350237</v>
      </c>
      <c r="C1992" s="4">
        <v>1.4291698153928607</v>
      </c>
      <c r="D1992" s="25">
        <v>3.3857639775023166E-2</v>
      </c>
      <c r="E1992" s="31">
        <v>7518.8039853959426</v>
      </c>
      <c r="F1992" s="18">
        <v>0</v>
      </c>
    </row>
    <row r="1993" spans="1:6" x14ac:dyDescent="0.35">
      <c r="A1993" s="4">
        <v>1982</v>
      </c>
      <c r="B1993" s="4">
        <v>0.71345233307726219</v>
      </c>
      <c r="C1993" s="4">
        <v>0.56349871648636962</v>
      </c>
      <c r="D1993" s="25">
        <v>1.4467720807716669E-2</v>
      </c>
      <c r="E1993" s="31">
        <v>3212.8629636169453</v>
      </c>
      <c r="F1993" s="18">
        <v>0</v>
      </c>
    </row>
    <row r="1994" spans="1:6" x14ac:dyDescent="0.35">
      <c r="A1994" s="4">
        <v>1983</v>
      </c>
      <c r="B1994" s="4">
        <v>0.41524587828761728</v>
      </c>
      <c r="C1994" s="4">
        <v>-0.21407091491567831</v>
      </c>
      <c r="D1994" s="25">
        <v>-2.9488386261944909E-3</v>
      </c>
      <c r="E1994" s="31">
        <v>-654.85189641827196</v>
      </c>
      <c r="F1994" s="18">
        <v>654.85189641827196</v>
      </c>
    </row>
    <row r="1995" spans="1:6" x14ac:dyDescent="0.35">
      <c r="A1995" s="4">
        <v>1984</v>
      </c>
      <c r="B1995" s="4">
        <v>0.68969820681319904</v>
      </c>
      <c r="C1995" s="4">
        <v>0.49499509004503173</v>
      </c>
      <c r="D1995" s="25">
        <v>1.2933327702365169E-2</v>
      </c>
      <c r="E1995" s="31">
        <v>2872.1185681912598</v>
      </c>
      <c r="F1995" s="18">
        <v>0</v>
      </c>
    </row>
    <row r="1996" spans="1:6" x14ac:dyDescent="0.35">
      <c r="A1996" s="4">
        <v>1985</v>
      </c>
      <c r="B1996" s="4">
        <v>2.3248733605954586E-2</v>
      </c>
      <c r="C1996" s="4">
        <v>-1.9908492117259402</v>
      </c>
      <c r="D1996" s="25">
        <v>-4.2746386726782347E-2</v>
      </c>
      <c r="E1996" s="31">
        <v>-9492.7379763696899</v>
      </c>
      <c r="F1996" s="18">
        <v>9492.7379763696899</v>
      </c>
    </row>
    <row r="1997" spans="1:6" x14ac:dyDescent="0.35">
      <c r="A1997" s="4">
        <v>1986</v>
      </c>
      <c r="B1997" s="4">
        <v>9.9652964260587229E-2</v>
      </c>
      <c r="C1997" s="4">
        <v>-1.2835315070769069</v>
      </c>
      <c r="D1997" s="25">
        <v>-2.6903380076091971E-2</v>
      </c>
      <c r="E1997" s="31">
        <v>-5974.4637452834286</v>
      </c>
      <c r="F1997" s="18">
        <v>5974.4637452834286</v>
      </c>
    </row>
    <row r="1998" spans="1:6" x14ac:dyDescent="0.35">
      <c r="A1998" s="4">
        <v>1987</v>
      </c>
      <c r="B1998" s="4">
        <v>8.5613319582703462E-2</v>
      </c>
      <c r="C1998" s="4">
        <v>-1.3682729991484297</v>
      </c>
      <c r="D1998" s="25">
        <v>-2.8801480482252072E-2</v>
      </c>
      <c r="E1998" s="31">
        <v>-6395.9770283518574</v>
      </c>
      <c r="F1998" s="18">
        <v>6395.9770283518574</v>
      </c>
    </row>
    <row r="1999" spans="1:6" x14ac:dyDescent="0.35">
      <c r="A1999" s="4">
        <v>1988</v>
      </c>
      <c r="B1999" s="4">
        <v>0.76756159309706762</v>
      </c>
      <c r="C1999" s="4">
        <v>0.7308401214645891</v>
      </c>
      <c r="D1999" s="25">
        <v>1.8215953001793177E-2</v>
      </c>
      <c r="E1999" s="31">
        <v>4045.2370849755725</v>
      </c>
      <c r="F1999" s="18">
        <v>0</v>
      </c>
    </row>
    <row r="2000" spans="1:6" x14ac:dyDescent="0.35">
      <c r="A2000" s="4">
        <v>1989</v>
      </c>
      <c r="B2000" s="4">
        <v>0.43187961529853225</v>
      </c>
      <c r="C2000" s="4">
        <v>-0.17159081286504521</v>
      </c>
      <c r="D2000" s="25">
        <v>-1.997338989063068E-3</v>
      </c>
      <c r="E2000" s="31">
        <v>-443.55130632090322</v>
      </c>
      <c r="F2000" s="18">
        <v>443.55130632090322</v>
      </c>
    </row>
    <row r="2001" spans="1:6" x14ac:dyDescent="0.35">
      <c r="A2001" s="4">
        <v>1990</v>
      </c>
      <c r="B2001" s="4">
        <v>4.1322405009235674E-2</v>
      </c>
      <c r="C2001" s="4">
        <v>-1.7355422202834321</v>
      </c>
      <c r="D2001" s="25">
        <v>-3.7027838559804925E-2</v>
      </c>
      <c r="E2001" s="31">
        <v>-8222.813580155067</v>
      </c>
      <c r="F2001" s="18">
        <v>8222.813580155067</v>
      </c>
    </row>
    <row r="2002" spans="1:6" x14ac:dyDescent="0.35">
      <c r="A2002" s="4">
        <v>1991</v>
      </c>
      <c r="B2002" s="4">
        <v>0.35718615931529052</v>
      </c>
      <c r="C2002" s="4">
        <v>-0.36599029335022926</v>
      </c>
      <c r="D2002" s="25">
        <v>-6.3516372654588765E-3</v>
      </c>
      <c r="E2002" s="31">
        <v>-1410.5152013741899</v>
      </c>
      <c r="F2002" s="18">
        <v>1410.5152013741899</v>
      </c>
    </row>
    <row r="2003" spans="1:6" x14ac:dyDescent="0.35">
      <c r="A2003" s="4">
        <v>1992</v>
      </c>
      <c r="B2003" s="4">
        <v>0.2414497130734633</v>
      </c>
      <c r="C2003" s="4">
        <v>-0.70164685090356516</v>
      </c>
      <c r="D2003" s="25">
        <v>-1.3869912347098464E-2</v>
      </c>
      <c r="E2003" s="31">
        <v>-3080.1069692219849</v>
      </c>
      <c r="F2003" s="18">
        <v>3080.1069692219849</v>
      </c>
    </row>
    <row r="2004" spans="1:6" x14ac:dyDescent="0.35">
      <c r="A2004" s="4">
        <v>1993</v>
      </c>
      <c r="B2004" s="4">
        <v>0.82113837582781124</v>
      </c>
      <c r="C2004" s="4">
        <v>0.91971206070643952</v>
      </c>
      <c r="D2004" s="25">
        <v>2.2446441465279587E-2</v>
      </c>
      <c r="E2004" s="31">
        <v>4984.7063962090788</v>
      </c>
      <c r="F2004" s="18">
        <v>0</v>
      </c>
    </row>
    <row r="2005" spans="1:6" x14ac:dyDescent="0.35">
      <c r="A2005" s="4">
        <v>1994</v>
      </c>
      <c r="B2005" s="4">
        <v>0.76495319419275964</v>
      </c>
      <c r="C2005" s="4">
        <v>0.72232674788745654</v>
      </c>
      <c r="D2005" s="25">
        <v>1.8025264385750053E-2</v>
      </c>
      <c r="E2005" s="31">
        <v>4002.8906504396259</v>
      </c>
      <c r="F2005" s="18">
        <v>0</v>
      </c>
    </row>
    <row r="2006" spans="1:6" x14ac:dyDescent="0.35">
      <c r="A2006" s="4">
        <v>1995</v>
      </c>
      <c r="B2006" s="4">
        <v>0.92989735477835378</v>
      </c>
      <c r="C2006" s="4">
        <v>1.4750269783866636</v>
      </c>
      <c r="D2006" s="25">
        <v>3.488478123283964E-2</v>
      </c>
      <c r="E2006" s="31">
        <v>7746.9024393316795</v>
      </c>
      <c r="F2006" s="18">
        <v>0</v>
      </c>
    </row>
    <row r="2007" spans="1:6" x14ac:dyDescent="0.35">
      <c r="A2007" s="4">
        <v>1996</v>
      </c>
      <c r="B2007" s="4">
        <v>0.85185682380133965</v>
      </c>
      <c r="C2007" s="4">
        <v>1.0444302971023975</v>
      </c>
      <c r="D2007" s="25">
        <v>2.523996951596506E-2</v>
      </c>
      <c r="E2007" s="31">
        <v>5605.0682991762187</v>
      </c>
      <c r="F2007" s="18">
        <v>0</v>
      </c>
    </row>
    <row r="2008" spans="1:6" x14ac:dyDescent="0.35">
      <c r="A2008" s="4">
        <v>1997</v>
      </c>
      <c r="B2008" s="4">
        <v>0.98491162251677755</v>
      </c>
      <c r="C2008" s="4">
        <v>2.1677625844169173</v>
      </c>
      <c r="D2008" s="25">
        <v>5.0401167633704683E-2</v>
      </c>
      <c r="E2008" s="31">
        <v>11192.643745724548</v>
      </c>
      <c r="F2008" s="18">
        <v>0</v>
      </c>
    </row>
    <row r="2009" spans="1:6" x14ac:dyDescent="0.35">
      <c r="A2009" s="4">
        <v>1998</v>
      </c>
      <c r="B2009" s="4">
        <v>0.63962062742038661</v>
      </c>
      <c r="C2009" s="4">
        <v>0.357444931210608</v>
      </c>
      <c r="D2009" s="25">
        <v>9.8523810967678978E-3</v>
      </c>
      <c r="E2009" s="31">
        <v>2187.9293048260756</v>
      </c>
      <c r="F2009" s="18">
        <v>0</v>
      </c>
    </row>
    <row r="2010" spans="1:6" x14ac:dyDescent="0.35">
      <c r="A2010" s="4">
        <v>1999</v>
      </c>
      <c r="B2010" s="4">
        <v>0.47677397189351145</v>
      </c>
      <c r="C2010" s="4">
        <v>-5.8251946281255657E-2</v>
      </c>
      <c r="D2010" s="25">
        <v>5.4130581689391965E-4</v>
      </c>
      <c r="E2010" s="31">
        <v>120.20838902014765</v>
      </c>
      <c r="F2010" s="18">
        <v>0</v>
      </c>
    </row>
    <row r="2011" spans="1:6" x14ac:dyDescent="0.35">
      <c r="A2011" s="4">
        <v>2000</v>
      </c>
      <c r="B2011" s="4">
        <v>0.81583932072178822</v>
      </c>
      <c r="C2011" s="4">
        <v>0.89962216305486109</v>
      </c>
      <c r="D2011" s="25">
        <v>2.1996453602663345E-2</v>
      </c>
      <c r="E2011" s="31">
        <v>4884.7770875714841</v>
      </c>
      <c r="F2011" s="18">
        <v>0</v>
      </c>
    </row>
    <row r="2012" spans="1:6" x14ac:dyDescent="0.35">
      <c r="A2012" s="4">
        <v>2001</v>
      </c>
      <c r="B2012" s="4">
        <v>0.83675079590072887</v>
      </c>
      <c r="C2012" s="4">
        <v>0.98119131102457968</v>
      </c>
      <c r="D2012" s="25">
        <v>2.3823497582025673E-2</v>
      </c>
      <c r="E2012" s="31">
        <v>5290.5107903577327</v>
      </c>
      <c r="F2012" s="18">
        <v>0</v>
      </c>
    </row>
    <row r="2013" spans="1:6" x14ac:dyDescent="0.35">
      <c r="A2013" s="4">
        <v>2002</v>
      </c>
      <c r="B2013" s="4">
        <v>0.19700057233180646</v>
      </c>
      <c r="C2013" s="4">
        <v>-0.85238373491462394</v>
      </c>
      <c r="D2013" s="25">
        <v>-1.7246224632504244E-2</v>
      </c>
      <c r="E2013" s="31">
        <v>-3829.8884199118061</v>
      </c>
      <c r="F2013" s="18">
        <v>3829.8884199118061</v>
      </c>
    </row>
    <row r="2014" spans="1:6" x14ac:dyDescent="0.35">
      <c r="A2014" s="4">
        <v>2003</v>
      </c>
      <c r="B2014" s="4">
        <v>0.72794268737427803</v>
      </c>
      <c r="C2014" s="4">
        <v>0.60660267400111711</v>
      </c>
      <c r="D2014" s="25">
        <v>1.5433194004681348E-2</v>
      </c>
      <c r="E2014" s="31">
        <v>3427.266677796872</v>
      </c>
      <c r="F2014" s="18">
        <v>0</v>
      </c>
    </row>
    <row r="2015" spans="1:6" x14ac:dyDescent="0.35">
      <c r="A2015" s="4">
        <v>2004</v>
      </c>
      <c r="B2015" s="4">
        <v>0.56453792289757654</v>
      </c>
      <c r="C2015" s="4">
        <v>0.1624847274316763</v>
      </c>
      <c r="D2015" s="25">
        <v>5.4855233399382607E-3</v>
      </c>
      <c r="E2015" s="31">
        <v>1218.1763118862302</v>
      </c>
      <c r="F2015" s="18">
        <v>0</v>
      </c>
    </row>
    <row r="2016" spans="1:6" x14ac:dyDescent="0.35">
      <c r="A2016" s="4">
        <v>2005</v>
      </c>
      <c r="B2016" s="4">
        <v>0.66488310683695018</v>
      </c>
      <c r="C2016" s="4">
        <v>0.42582717134651016</v>
      </c>
      <c r="D2016" s="25">
        <v>1.1384055305035837E-2</v>
      </c>
      <c r="E2016" s="31">
        <v>2528.0699117312502</v>
      </c>
      <c r="F2016" s="18">
        <v>0</v>
      </c>
    </row>
    <row r="2017" spans="1:6" x14ac:dyDescent="0.35">
      <c r="A2017" s="4">
        <v>2006</v>
      </c>
      <c r="B2017" s="4">
        <v>0.94363758128841069</v>
      </c>
      <c r="C2017" s="4">
        <v>1.5860638007578722</v>
      </c>
      <c r="D2017" s="25">
        <v>3.7371863209914521E-2</v>
      </c>
      <c r="E2017" s="31">
        <v>8299.2115195125134</v>
      </c>
      <c r="F2017" s="18">
        <v>0</v>
      </c>
    </row>
    <row r="2018" spans="1:6" x14ac:dyDescent="0.35">
      <c r="A2018" s="4">
        <v>2007</v>
      </c>
      <c r="B2018" s="4">
        <v>0.46857784418643367</v>
      </c>
      <c r="C2018" s="4">
        <v>-7.8845279398411822E-2</v>
      </c>
      <c r="D2018" s="25">
        <v>8.0041647496554083E-5</v>
      </c>
      <c r="E2018" s="31">
        <v>17.774938306204962</v>
      </c>
      <c r="F2018" s="18">
        <v>0</v>
      </c>
    </row>
    <row r="2019" spans="1:6" x14ac:dyDescent="0.35">
      <c r="A2019" s="4">
        <v>2008</v>
      </c>
      <c r="B2019" s="4">
        <v>0.40946932611645548</v>
      </c>
      <c r="C2019" s="4">
        <v>-0.22891027765873817</v>
      </c>
      <c r="D2019" s="25">
        <v>-3.2812212614446003E-3</v>
      </c>
      <c r="E2019" s="31">
        <v>-728.66448049681514</v>
      </c>
      <c r="F2019" s="18">
        <v>728.66448049681514</v>
      </c>
    </row>
    <row r="2020" spans="1:6" x14ac:dyDescent="0.35">
      <c r="A2020" s="4">
        <v>2009</v>
      </c>
      <c r="B2020" s="4">
        <v>2.5286894636924018E-2</v>
      </c>
      <c r="C2020" s="4">
        <v>-1.9550786375763263</v>
      </c>
      <c r="D2020" s="25">
        <v>-4.1945171883118075E-2</v>
      </c>
      <c r="E2020" s="31">
        <v>-9314.8112986765391</v>
      </c>
      <c r="F2020" s="18">
        <v>9314.8112986765391</v>
      </c>
    </row>
    <row r="2021" spans="1:6" x14ac:dyDescent="0.35">
      <c r="A2021" s="4">
        <v>2010</v>
      </c>
      <c r="B2021" s="4">
        <v>0.95181897254963865</v>
      </c>
      <c r="C2021" s="4">
        <v>1.6627521678227988</v>
      </c>
      <c r="D2021" s="25">
        <v>3.9089583975921757E-2</v>
      </c>
      <c r="E2021" s="31">
        <v>8680.6676938669971</v>
      </c>
      <c r="F2021" s="18">
        <v>0</v>
      </c>
    </row>
    <row r="2022" spans="1:6" x14ac:dyDescent="0.35">
      <c r="A2022" s="4">
        <v>2011</v>
      </c>
      <c r="B2022" s="4">
        <v>0.14681879476089588</v>
      </c>
      <c r="C2022" s="4">
        <v>-1.0501751563542088</v>
      </c>
      <c r="D2022" s="25">
        <v>-2.1676498022694193E-2</v>
      </c>
      <c r="E2022" s="31">
        <v>-4813.7241935774846</v>
      </c>
      <c r="F2022" s="18">
        <v>4813.7241935774846</v>
      </c>
    </row>
    <row r="2023" spans="1:6" x14ac:dyDescent="0.35">
      <c r="A2023" s="4">
        <v>2012</v>
      </c>
      <c r="B2023" s="4">
        <v>0.55261803868303327</v>
      </c>
      <c r="C2023" s="4">
        <v>0.13227861354808543</v>
      </c>
      <c r="D2023" s="25">
        <v>4.8089452477969117E-3</v>
      </c>
      <c r="E2023" s="31">
        <v>1067.9278571969378</v>
      </c>
      <c r="F2023" s="18">
        <v>0</v>
      </c>
    </row>
    <row r="2024" spans="1:6" x14ac:dyDescent="0.35">
      <c r="A2024" s="4">
        <v>2013</v>
      </c>
      <c r="B2024" s="4">
        <v>0.31545001759322533</v>
      </c>
      <c r="C2024" s="4">
        <v>-0.48046042767756975</v>
      </c>
      <c r="D2024" s="25">
        <v>-8.9156210135446796E-3</v>
      </c>
      <c r="E2024" s="31">
        <v>-1979.901943973402</v>
      </c>
      <c r="F2024" s="18">
        <v>1979.901943973402</v>
      </c>
    </row>
    <row r="2025" spans="1:6" x14ac:dyDescent="0.35">
      <c r="A2025" s="4">
        <v>2014</v>
      </c>
      <c r="B2025" s="4">
        <v>0.48295913748509534</v>
      </c>
      <c r="C2025" s="4">
        <v>-4.2728105630649105E-2</v>
      </c>
      <c r="D2025" s="25">
        <v>8.8901987672203211E-4</v>
      </c>
      <c r="E2025" s="31">
        <v>197.42563972592359</v>
      </c>
      <c r="F2025" s="18">
        <v>0</v>
      </c>
    </row>
    <row r="2026" spans="1:6" x14ac:dyDescent="0.35">
      <c r="A2026" s="4">
        <v>2015</v>
      </c>
      <c r="B2026" s="4">
        <v>0.55480212342563251</v>
      </c>
      <c r="C2026" s="4">
        <v>0.13780345572119718</v>
      </c>
      <c r="D2026" s="25">
        <v>4.9326946050055739E-3</v>
      </c>
      <c r="E2026" s="31">
        <v>1095.4090155515453</v>
      </c>
      <c r="F2026" s="18">
        <v>0</v>
      </c>
    </row>
    <row r="2027" spans="1:6" x14ac:dyDescent="0.35">
      <c r="A2027" s="4">
        <v>2016</v>
      </c>
      <c r="B2027" s="4">
        <v>0.74352509117771604</v>
      </c>
      <c r="C2027" s="4">
        <v>0.65425145238791682</v>
      </c>
      <c r="D2027" s="25">
        <v>1.6500465342465711E-2</v>
      </c>
      <c r="E2027" s="31">
        <v>3664.2768191225441</v>
      </c>
      <c r="F2027" s="18">
        <v>0</v>
      </c>
    </row>
    <row r="2028" spans="1:6" x14ac:dyDescent="0.35">
      <c r="A2028" s="4">
        <v>2017</v>
      </c>
      <c r="B2028" s="4">
        <v>0.62613677641056398</v>
      </c>
      <c r="C2028" s="4">
        <v>0.32163866691256721</v>
      </c>
      <c r="D2028" s="25">
        <v>9.0503668396926876E-3</v>
      </c>
      <c r="E2028" s="31">
        <v>2009.8251005014156</v>
      </c>
      <c r="F2028" s="18">
        <v>0</v>
      </c>
    </row>
    <row r="2029" spans="1:6" x14ac:dyDescent="0.35">
      <c r="A2029" s="4">
        <v>2018</v>
      </c>
      <c r="B2029" s="4">
        <v>0.10834186657771883</v>
      </c>
      <c r="C2029" s="4">
        <v>-1.2353944612420209</v>
      </c>
      <c r="D2029" s="25">
        <v>-2.5825172175605298E-2</v>
      </c>
      <c r="E2029" s="31">
        <v>-5735.0249092295053</v>
      </c>
      <c r="F2029" s="18">
        <v>5735.0249092295053</v>
      </c>
    </row>
    <row r="2030" spans="1:6" x14ac:dyDescent="0.35">
      <c r="A2030" s="4">
        <v>2019</v>
      </c>
      <c r="B2030" s="4">
        <v>0.91525981417997926</v>
      </c>
      <c r="C2030" s="4">
        <v>1.3738753880239918</v>
      </c>
      <c r="D2030" s="25">
        <v>3.2619115735835161E-2</v>
      </c>
      <c r="E2030" s="31">
        <v>7243.7635648665382</v>
      </c>
      <c r="F2030" s="18">
        <v>0</v>
      </c>
    </row>
    <row r="2031" spans="1:6" x14ac:dyDescent="0.35">
      <c r="A2031" s="4">
        <v>2020</v>
      </c>
      <c r="B2031" s="4">
        <v>0.10959860909265351</v>
      </c>
      <c r="C2031" s="4">
        <v>-1.2286655752132465</v>
      </c>
      <c r="D2031" s="25">
        <v>-2.5674453784979817E-2</v>
      </c>
      <c r="E2031" s="31">
        <v>-5701.554707418707</v>
      </c>
      <c r="F2031" s="18">
        <v>5701.554707418707</v>
      </c>
    </row>
    <row r="2032" spans="1:6" x14ac:dyDescent="0.35">
      <c r="A2032" s="4">
        <v>2021</v>
      </c>
      <c r="B2032" s="4">
        <v>0.83755557368766631</v>
      </c>
      <c r="C2032" s="4">
        <v>0.98446109244589963</v>
      </c>
      <c r="D2032" s="25">
        <v>2.3896736479431729E-2</v>
      </c>
      <c r="E2032" s="31">
        <v>5306.7750343322605</v>
      </c>
      <c r="F2032" s="18">
        <v>0</v>
      </c>
    </row>
    <row r="2033" spans="1:6" x14ac:dyDescent="0.35">
      <c r="A2033" s="4">
        <v>2022</v>
      </c>
      <c r="B2033" s="4">
        <v>0.48347738063112455</v>
      </c>
      <c r="C2033" s="4">
        <v>-4.1427912091106453E-2</v>
      </c>
      <c r="D2033" s="25">
        <v>9.1814253936537706E-4</v>
      </c>
      <c r="E2033" s="31">
        <v>203.89294203651338</v>
      </c>
      <c r="F2033" s="18">
        <v>0</v>
      </c>
    </row>
    <row r="2034" spans="1:6" x14ac:dyDescent="0.35">
      <c r="A2034" s="4">
        <v>2023</v>
      </c>
      <c r="B2034" s="4">
        <v>0.59163922046382145</v>
      </c>
      <c r="C2034" s="4">
        <v>0.23176369170378386</v>
      </c>
      <c r="D2034" s="25">
        <v>7.037283015260621E-3</v>
      </c>
      <c r="E2034" s="31">
        <v>1562.7773209559032</v>
      </c>
      <c r="F2034" s="18">
        <v>0</v>
      </c>
    </row>
    <row r="2035" spans="1:6" x14ac:dyDescent="0.35">
      <c r="A2035" s="4">
        <v>2024</v>
      </c>
      <c r="B2035" s="4">
        <v>0.6242115262481801</v>
      </c>
      <c r="C2035" s="4">
        <v>0.31656071649734302</v>
      </c>
      <c r="D2035" s="25">
        <v>8.9366272829539076E-3</v>
      </c>
      <c r="E2035" s="31">
        <v>1984.5668297481311</v>
      </c>
      <c r="F2035" s="18">
        <v>0</v>
      </c>
    </row>
    <row r="2036" spans="1:6" x14ac:dyDescent="0.35">
      <c r="A2036" s="4">
        <v>2025</v>
      </c>
      <c r="B2036" s="4">
        <v>0.38482127986504699</v>
      </c>
      <c r="C2036" s="4">
        <v>-0.29284247580432055</v>
      </c>
      <c r="D2036" s="25">
        <v>-4.7132202539147527E-3</v>
      </c>
      <c r="E2036" s="31">
        <v>-1046.6701005935336</v>
      </c>
      <c r="F2036" s="18">
        <v>1046.6701005935336</v>
      </c>
    </row>
    <row r="2037" spans="1:6" x14ac:dyDescent="0.35">
      <c r="A2037" s="4">
        <v>2026</v>
      </c>
      <c r="B2037" s="4">
        <v>0.95420341788750607</v>
      </c>
      <c r="C2037" s="4">
        <v>1.6870529847888449</v>
      </c>
      <c r="D2037" s="25">
        <v>3.9633891014017618E-2</v>
      </c>
      <c r="E2037" s="31">
        <v>8801.542567440827</v>
      </c>
      <c r="F2037" s="18">
        <v>0</v>
      </c>
    </row>
    <row r="2038" spans="1:6" x14ac:dyDescent="0.35">
      <c r="A2038" s="4">
        <v>2027</v>
      </c>
      <c r="B2038" s="4">
        <v>0.70935880735691748</v>
      </c>
      <c r="C2038" s="4">
        <v>0.55151252174246079</v>
      </c>
      <c r="D2038" s="25">
        <v>1.4199245465171069E-2</v>
      </c>
      <c r="E2038" s="31">
        <v>3153.2423436054601</v>
      </c>
      <c r="F2038" s="18">
        <v>0</v>
      </c>
    </row>
    <row r="2039" spans="1:6" x14ac:dyDescent="0.35">
      <c r="A2039" s="4">
        <v>2028</v>
      </c>
      <c r="B2039" s="4">
        <v>0.71585520160962945</v>
      </c>
      <c r="C2039" s="4">
        <v>0.570572304348822</v>
      </c>
      <c r="D2039" s="25">
        <v>1.4626160075972627E-2</v>
      </c>
      <c r="E2039" s="31">
        <v>3248.0477493705262</v>
      </c>
      <c r="F2039" s="18">
        <v>0</v>
      </c>
    </row>
    <row r="2040" spans="1:6" x14ac:dyDescent="0.35">
      <c r="A2040" s="4">
        <v>2029</v>
      </c>
      <c r="B2040" s="4">
        <v>0.49690682267155073</v>
      </c>
      <c r="C2040" s="4">
        <v>-7.7535234358284463E-3</v>
      </c>
      <c r="D2040" s="25">
        <v>1.6724055246079466E-3</v>
      </c>
      <c r="E2040" s="31">
        <v>371.39296794387423</v>
      </c>
      <c r="F2040" s="18">
        <v>0</v>
      </c>
    </row>
    <row r="2041" spans="1:6" x14ac:dyDescent="0.35">
      <c r="A2041" s="4">
        <v>2030</v>
      </c>
      <c r="B2041" s="4">
        <v>0.87186995220856189</v>
      </c>
      <c r="C2041" s="4">
        <v>1.1352750430266245</v>
      </c>
      <c r="D2041" s="25">
        <v>2.7274774956855239E-2</v>
      </c>
      <c r="E2041" s="31">
        <v>6056.9398224167944</v>
      </c>
      <c r="F2041" s="18">
        <v>0</v>
      </c>
    </row>
    <row r="2042" spans="1:6" x14ac:dyDescent="0.35">
      <c r="A2042" s="4">
        <v>2031</v>
      </c>
      <c r="B2042" s="4">
        <v>0.57555283425305837</v>
      </c>
      <c r="C2042" s="4">
        <v>0.19052936905895851</v>
      </c>
      <c r="D2042" s="25">
        <v>6.113687234178297E-3</v>
      </c>
      <c r="E2042" s="31">
        <v>1357.6733714236766</v>
      </c>
      <c r="F2042" s="18">
        <v>0</v>
      </c>
    </row>
    <row r="2043" spans="1:6" x14ac:dyDescent="0.35">
      <c r="A2043" s="4">
        <v>2032</v>
      </c>
      <c r="B2043" s="4">
        <v>0.33197796630515652</v>
      </c>
      <c r="C2043" s="4">
        <v>-0.43445793809385819</v>
      </c>
      <c r="D2043" s="25">
        <v>-7.8852244270705835E-3</v>
      </c>
      <c r="E2043" s="31">
        <v>-1751.0806199709227</v>
      </c>
      <c r="F2043" s="18">
        <v>1751.0806199709227</v>
      </c>
    </row>
    <row r="2044" spans="1:6" x14ac:dyDescent="0.35">
      <c r="A2044" s="4">
        <v>2033</v>
      </c>
      <c r="B2044" s="4">
        <v>0.20581356769780912</v>
      </c>
      <c r="C2044" s="4">
        <v>-0.82103359008125443</v>
      </c>
      <c r="D2044" s="25">
        <v>-1.6544021718833887E-2</v>
      </c>
      <c r="E2044" s="31">
        <v>-3673.9494324057664</v>
      </c>
      <c r="F2044" s="18">
        <v>3673.9494324057664</v>
      </c>
    </row>
    <row r="2045" spans="1:6" x14ac:dyDescent="0.35">
      <c r="A2045" s="4">
        <v>2034</v>
      </c>
      <c r="B2045" s="4">
        <v>0.62396003189606997</v>
      </c>
      <c r="C2045" s="4">
        <v>0.31589799185420581</v>
      </c>
      <c r="D2045" s="25">
        <v>8.9217831035140489E-3</v>
      </c>
      <c r="E2045" s="31">
        <v>1981.2703661944406</v>
      </c>
      <c r="F2045" s="18">
        <v>0</v>
      </c>
    </row>
    <row r="2046" spans="1:6" x14ac:dyDescent="0.35">
      <c r="A2046" s="4">
        <v>2035</v>
      </c>
      <c r="B2046" s="4">
        <v>0.82238331467700687</v>
      </c>
      <c r="C2046" s="4">
        <v>0.92448593582200034</v>
      </c>
      <c r="D2046" s="25">
        <v>2.2553370126485551E-2</v>
      </c>
      <c r="E2046" s="31">
        <v>5008.4521637631879</v>
      </c>
      <c r="F2046" s="18">
        <v>0</v>
      </c>
    </row>
    <row r="2047" spans="1:6" x14ac:dyDescent="0.35">
      <c r="A2047" s="4">
        <v>2036</v>
      </c>
      <c r="B2047" s="4">
        <v>0.70737529039202307</v>
      </c>
      <c r="C2047" s="4">
        <v>0.54573309491537125</v>
      </c>
      <c r="D2047" s="25">
        <v>1.4069793739225383E-2</v>
      </c>
      <c r="E2047" s="31">
        <v>3124.4948538387684</v>
      </c>
      <c r="F2047" s="18">
        <v>0</v>
      </c>
    </row>
    <row r="2048" spans="1:6" x14ac:dyDescent="0.35">
      <c r="A2048" s="4">
        <v>2037</v>
      </c>
      <c r="B2048" s="4">
        <v>0.6692208138908875</v>
      </c>
      <c r="C2048" s="4">
        <v>0.4377626176967272</v>
      </c>
      <c r="D2048" s="25">
        <v>1.1651393948848343E-2</v>
      </c>
      <c r="E2048" s="31">
        <v>2587.4381037819744</v>
      </c>
      <c r="F2048" s="18">
        <v>0</v>
      </c>
    </row>
    <row r="2049" spans="1:6" x14ac:dyDescent="0.35">
      <c r="A2049" s="4">
        <v>2038</v>
      </c>
      <c r="B2049" s="4">
        <v>0.31189371119387121</v>
      </c>
      <c r="C2049" s="4">
        <v>-0.49048969179680879</v>
      </c>
      <c r="D2049" s="25">
        <v>-9.1402636276037702E-3</v>
      </c>
      <c r="E2049" s="31">
        <v>-2029.7885808772321</v>
      </c>
      <c r="F2049" s="18">
        <v>2029.7885808772321</v>
      </c>
    </row>
    <row r="2050" spans="1:6" x14ac:dyDescent="0.35">
      <c r="A2050" s="4">
        <v>2039</v>
      </c>
      <c r="B2050" s="4">
        <v>0.52756147416592214</v>
      </c>
      <c r="C2050" s="4">
        <v>6.9141419794433293E-2</v>
      </c>
      <c r="D2050" s="25">
        <v>3.3947533309674413E-3</v>
      </c>
      <c r="E2050" s="31">
        <v>753.87667433167042</v>
      </c>
      <c r="F2050" s="18">
        <v>0</v>
      </c>
    </row>
    <row r="2051" spans="1:6" x14ac:dyDescent="0.35">
      <c r="A2051" s="4">
        <v>2040</v>
      </c>
      <c r="B2051" s="4">
        <v>0.28444443720943935</v>
      </c>
      <c r="C2051" s="4">
        <v>-0.56968867228824804</v>
      </c>
      <c r="D2051" s="25">
        <v>-1.0914218904569966E-2</v>
      </c>
      <c r="E2051" s="31">
        <v>-2423.7328160630254</v>
      </c>
      <c r="F2051" s="18">
        <v>2423.7328160630254</v>
      </c>
    </row>
    <row r="2052" spans="1:6" x14ac:dyDescent="0.35">
      <c r="A2052" s="4">
        <v>2041</v>
      </c>
      <c r="B2052" s="4">
        <v>0.57228044720610072</v>
      </c>
      <c r="C2052" s="4">
        <v>0.18218301042440102</v>
      </c>
      <c r="D2052" s="25">
        <v>5.9267395379913991E-3</v>
      </c>
      <c r="E2052" s="31">
        <v>1316.1576871500324</v>
      </c>
      <c r="F2052" s="18">
        <v>0</v>
      </c>
    </row>
    <row r="2053" spans="1:6" x14ac:dyDescent="0.35">
      <c r="A2053" s="4">
        <v>2042</v>
      </c>
      <c r="B2053" s="4">
        <v>0.54419356586758649</v>
      </c>
      <c r="C2053" s="4">
        <v>0.11100438655444843</v>
      </c>
      <c r="D2053" s="25">
        <v>4.3324299315067186E-3</v>
      </c>
      <c r="E2053" s="31">
        <v>962.10756721122027</v>
      </c>
      <c r="F2053" s="18">
        <v>0</v>
      </c>
    </row>
    <row r="2054" spans="1:6" x14ac:dyDescent="0.35">
      <c r="A2054" s="4">
        <v>2043</v>
      </c>
      <c r="B2054" s="4">
        <v>0.18826053328470926</v>
      </c>
      <c r="C2054" s="4">
        <v>-0.88432449957609194</v>
      </c>
      <c r="D2054" s="25">
        <v>-1.7961656670517297E-2</v>
      </c>
      <c r="E2054" s="31">
        <v>-3988.7652138772473</v>
      </c>
      <c r="F2054" s="18">
        <v>3988.7652138772473</v>
      </c>
    </row>
    <row r="2055" spans="1:6" x14ac:dyDescent="0.35">
      <c r="A2055" s="4">
        <v>2044</v>
      </c>
      <c r="B2055" s="4">
        <v>0.59607613938102677</v>
      </c>
      <c r="C2055" s="4">
        <v>0.24320354441526987</v>
      </c>
      <c r="D2055" s="25">
        <v>7.2935209991252022E-3</v>
      </c>
      <c r="E2055" s="31">
        <v>1619.6803770192525</v>
      </c>
      <c r="F2055" s="18">
        <v>0</v>
      </c>
    </row>
    <row r="2056" spans="1:6" x14ac:dyDescent="0.35">
      <c r="A2056" s="4">
        <v>2045</v>
      </c>
      <c r="B2056" s="4">
        <v>0.3034377107614471</v>
      </c>
      <c r="C2056" s="4">
        <v>-0.51453868421065319</v>
      </c>
      <c r="D2056" s="25">
        <v>-9.6789301196916408E-3</v>
      </c>
      <c r="E2056" s="31">
        <v>-2149.4108520816567</v>
      </c>
      <c r="F2056" s="18">
        <v>2149.4108520816567</v>
      </c>
    </row>
    <row r="2057" spans="1:6" x14ac:dyDescent="0.35">
      <c r="A2057" s="4">
        <v>2046</v>
      </c>
      <c r="B2057" s="4">
        <v>0.9331589146793331</v>
      </c>
      <c r="C2057" s="4">
        <v>1.4997384339535675</v>
      </c>
      <c r="D2057" s="25">
        <v>3.5438286047326024E-2</v>
      </c>
      <c r="E2057" s="31">
        <v>7869.8198734100633</v>
      </c>
      <c r="F2057" s="18">
        <v>0</v>
      </c>
    </row>
    <row r="2058" spans="1:6" x14ac:dyDescent="0.35">
      <c r="A2058" s="4">
        <v>2047</v>
      </c>
      <c r="B2058" s="4">
        <v>0.12778361351973833</v>
      </c>
      <c r="C2058" s="4">
        <v>-1.1369307717657722</v>
      </c>
      <c r="D2058" s="25">
        <v>-2.3619712200589171E-2</v>
      </c>
      <c r="E2058" s="31">
        <v>-5245.2559424625015</v>
      </c>
      <c r="F2058" s="18">
        <v>5245.2559424625015</v>
      </c>
    </row>
    <row r="2059" spans="1:6" x14ac:dyDescent="0.35">
      <c r="A2059" s="4">
        <v>2048</v>
      </c>
      <c r="B2059" s="4">
        <v>0.73747723812996058</v>
      </c>
      <c r="C2059" s="4">
        <v>0.63558718584044882</v>
      </c>
      <c r="D2059" s="25">
        <v>1.6082409782569165E-2</v>
      </c>
      <c r="E2059" s="31">
        <v>3571.4387527140907</v>
      </c>
      <c r="F2059" s="18">
        <v>0</v>
      </c>
    </row>
    <row r="2060" spans="1:6" x14ac:dyDescent="0.35">
      <c r="A2060" s="4">
        <v>2049</v>
      </c>
      <c r="B2060" s="4">
        <v>0.12767319071836847</v>
      </c>
      <c r="C2060" s="4">
        <v>-1.1374591758915675</v>
      </c>
      <c r="D2060" s="25">
        <v>-2.3631547773238074E-2</v>
      </c>
      <c r="E2060" s="31">
        <v>-5247.8842813364845</v>
      </c>
      <c r="F2060" s="18">
        <v>5247.8842813364845</v>
      </c>
    </row>
    <row r="2061" spans="1:6" x14ac:dyDescent="0.35">
      <c r="A2061" s="4">
        <v>2050</v>
      </c>
      <c r="B2061" s="4">
        <v>0.83135826568207116</v>
      </c>
      <c r="C2061" s="4">
        <v>0.95954657427526024</v>
      </c>
      <c r="D2061" s="25">
        <v>2.3338683323852871E-2</v>
      </c>
      <c r="E2061" s="31">
        <v>5182.8475450533297</v>
      </c>
      <c r="F2061" s="18">
        <v>0</v>
      </c>
    </row>
    <row r="2062" spans="1:6" x14ac:dyDescent="0.35">
      <c r="A2062" s="4">
        <v>2051</v>
      </c>
      <c r="B2062" s="4">
        <v>0.1104344177829093</v>
      </c>
      <c r="C2062" s="4">
        <v>-1.2242210892859922</v>
      </c>
      <c r="D2062" s="25">
        <v>-2.5574903017847064E-2</v>
      </c>
      <c r="E2062" s="31">
        <v>-5679.4473570646769</v>
      </c>
      <c r="F2062" s="18">
        <v>5679.4473570646769</v>
      </c>
    </row>
    <row r="2063" spans="1:6" x14ac:dyDescent="0.35">
      <c r="A2063" s="4">
        <v>2052</v>
      </c>
      <c r="B2063" s="4">
        <v>0.17311540353653898</v>
      </c>
      <c r="C2063" s="4">
        <v>-0.94192545419499507</v>
      </c>
      <c r="D2063" s="25">
        <v>-1.9251843952859126E-2</v>
      </c>
      <c r="E2063" s="31">
        <v>-4275.2785486766534</v>
      </c>
      <c r="F2063" s="18">
        <v>4275.2785486766534</v>
      </c>
    </row>
    <row r="2064" spans="1:6" x14ac:dyDescent="0.35">
      <c r="A2064" s="4">
        <v>2053</v>
      </c>
      <c r="B2064" s="4">
        <v>0.33909477541090915</v>
      </c>
      <c r="C2064" s="4">
        <v>-0.41493491301087704</v>
      </c>
      <c r="D2064" s="25">
        <v>-7.4479337807340272E-3</v>
      </c>
      <c r="E2064" s="31">
        <v>-1653.9709963734399</v>
      </c>
      <c r="F2064" s="18">
        <v>1653.9709963734399</v>
      </c>
    </row>
    <row r="2065" spans="1:6" x14ac:dyDescent="0.35">
      <c r="A2065" s="4">
        <v>2054</v>
      </c>
      <c r="B2065" s="4">
        <v>0.97953076296525388</v>
      </c>
      <c r="C2065" s="4">
        <v>2.0441526008414512</v>
      </c>
      <c r="D2065" s="25">
        <v>4.7632463020479202E-2</v>
      </c>
      <c r="E2065" s="31">
        <v>10577.794411316399</v>
      </c>
      <c r="F2065" s="18">
        <v>0</v>
      </c>
    </row>
    <row r="2066" spans="1:6" x14ac:dyDescent="0.35">
      <c r="A2066" s="4">
        <v>2055</v>
      </c>
      <c r="B2066" s="4">
        <v>4.0172906069789294E-2</v>
      </c>
      <c r="C2066" s="4">
        <v>-1.7486831044430442</v>
      </c>
      <c r="D2066" s="25">
        <v>-3.7322177459804595E-2</v>
      </c>
      <c r="E2066" s="31">
        <v>-8288.1777493375612</v>
      </c>
      <c r="F2066" s="18">
        <v>8288.1777493375612</v>
      </c>
    </row>
    <row r="2067" spans="1:6" x14ac:dyDescent="0.35">
      <c r="A2067" s="4">
        <v>2056</v>
      </c>
      <c r="B2067" s="4">
        <v>0.89842395686435139</v>
      </c>
      <c r="C2067" s="4">
        <v>1.2726223428856345</v>
      </c>
      <c r="D2067" s="25">
        <v>3.0351177782372486E-2</v>
      </c>
      <c r="E2067" s="31">
        <v>6740.1200434505745</v>
      </c>
      <c r="F2067" s="18">
        <v>0</v>
      </c>
    </row>
    <row r="2068" spans="1:6" x14ac:dyDescent="0.35">
      <c r="A2068" s="4">
        <v>2057</v>
      </c>
      <c r="B2068" s="4">
        <v>0.4112410123039173</v>
      </c>
      <c r="C2068" s="4">
        <v>-0.22435378973517245</v>
      </c>
      <c r="D2068" s="25">
        <v>-3.1791617936801657E-3</v>
      </c>
      <c r="E2068" s="31">
        <v>-706.00002018376324</v>
      </c>
      <c r="F2068" s="18">
        <v>706.00002018376324</v>
      </c>
    </row>
    <row r="2069" spans="1:6" x14ac:dyDescent="0.35">
      <c r="A2069" s="4">
        <v>2058</v>
      </c>
      <c r="B2069" s="4">
        <v>0.79945053626786855</v>
      </c>
      <c r="C2069" s="4">
        <v>0.83966021408562852</v>
      </c>
      <c r="D2069" s="25">
        <v>2.0653383084190628E-2</v>
      </c>
      <c r="E2069" s="31">
        <v>4586.5199132952666</v>
      </c>
      <c r="F2069" s="18">
        <v>0</v>
      </c>
    </row>
    <row r="2070" spans="1:6" x14ac:dyDescent="0.35">
      <c r="A2070" s="4">
        <v>2059</v>
      </c>
      <c r="B2070" s="4">
        <v>0.67385050936098578</v>
      </c>
      <c r="C2070" s="4">
        <v>0.45057070926806503</v>
      </c>
      <c r="D2070" s="25">
        <v>1.1938278722993851E-2</v>
      </c>
      <c r="E2070" s="31">
        <v>2651.1469268874139</v>
      </c>
      <c r="F2070" s="18">
        <v>0</v>
      </c>
    </row>
    <row r="2071" spans="1:6" x14ac:dyDescent="0.35">
      <c r="A2071" s="4">
        <v>2060</v>
      </c>
      <c r="B2071" s="4">
        <v>0.57483932148166006</v>
      </c>
      <c r="C2071" s="4">
        <v>0.18870841351805476</v>
      </c>
      <c r="D2071" s="25">
        <v>6.0729001726421167E-3</v>
      </c>
      <c r="E2071" s="31">
        <v>1348.6157429868283</v>
      </c>
      <c r="F2071" s="18">
        <v>0</v>
      </c>
    </row>
    <row r="2072" spans="1:6" x14ac:dyDescent="0.35">
      <c r="A2072" s="4">
        <v>2061</v>
      </c>
      <c r="B2072" s="4">
        <v>0.68152779455911316</v>
      </c>
      <c r="C2072" s="4">
        <v>0.47197531138414794</v>
      </c>
      <c r="D2072" s="25">
        <v>1.241771427430491E-2</v>
      </c>
      <c r="E2072" s="31">
        <v>2757.6157167348788</v>
      </c>
      <c r="F2072" s="18">
        <v>0</v>
      </c>
    </row>
    <row r="2073" spans="1:6" x14ac:dyDescent="0.35">
      <c r="A2073" s="4">
        <v>2062</v>
      </c>
      <c r="B2073" s="4">
        <v>0.12081356897326556</v>
      </c>
      <c r="C2073" s="4">
        <v>-1.1709294460070723</v>
      </c>
      <c r="D2073" s="25">
        <v>-2.4381238765779342E-2</v>
      </c>
      <c r="E2073" s="31">
        <v>-5414.3689997040365</v>
      </c>
      <c r="F2073" s="18">
        <v>5414.3689997040365</v>
      </c>
    </row>
    <row r="2074" spans="1:6" x14ac:dyDescent="0.35">
      <c r="A2074" s="4">
        <v>2063</v>
      </c>
      <c r="B2074" s="4">
        <v>8.6572129389868913E-2</v>
      </c>
      <c r="C2074" s="4">
        <v>-1.3621699440723252</v>
      </c>
      <c r="D2074" s="25">
        <v>-2.866477989986211E-2</v>
      </c>
      <c r="E2074" s="31">
        <v>-6365.6197769158662</v>
      </c>
      <c r="F2074" s="18">
        <v>6365.6197769158662</v>
      </c>
    </row>
    <row r="2075" spans="1:6" x14ac:dyDescent="0.35">
      <c r="A2075" s="4">
        <v>2064</v>
      </c>
      <c r="B2075" s="4">
        <v>0.96525240874866169</v>
      </c>
      <c r="C2075" s="4">
        <v>1.8151869629372359</v>
      </c>
      <c r="D2075" s="25">
        <v>4.2503927285754466E-2</v>
      </c>
      <c r="E2075" s="31">
        <v>9438.8947367460532</v>
      </c>
      <c r="F2075" s="18">
        <v>0</v>
      </c>
    </row>
    <row r="2076" spans="1:6" x14ac:dyDescent="0.35">
      <c r="A2076" s="4">
        <v>2065</v>
      </c>
      <c r="B2076" s="4">
        <v>0.95315710739715909</v>
      </c>
      <c r="C2076" s="4">
        <v>1.6762676155731135</v>
      </c>
      <c r="D2076" s="25">
        <v>3.9392312618493408E-2</v>
      </c>
      <c r="E2076" s="31">
        <v>8747.8949825789641</v>
      </c>
      <c r="F2076" s="18">
        <v>0</v>
      </c>
    </row>
    <row r="2077" spans="1:6" x14ac:dyDescent="0.35">
      <c r="A2077" s="4">
        <v>2066</v>
      </c>
      <c r="B2077" s="4">
        <v>0.84536490222597516</v>
      </c>
      <c r="C2077" s="4">
        <v>1.0167545767771853</v>
      </c>
      <c r="D2077" s="25">
        <v>2.4620068984290189E-2</v>
      </c>
      <c r="E2077" s="31">
        <v>5467.4062938185843</v>
      </c>
      <c r="F2077" s="18">
        <v>0</v>
      </c>
    </row>
    <row r="2078" spans="1:6" x14ac:dyDescent="0.35">
      <c r="A2078" s="4">
        <v>2067</v>
      </c>
      <c r="B2078" s="4">
        <v>0.15273275269776854</v>
      </c>
      <c r="C2078" s="4">
        <v>-1.0247831782250847</v>
      </c>
      <c r="D2078" s="25">
        <v>-2.1107750378276738E-2</v>
      </c>
      <c r="E2078" s="31">
        <v>-4687.4217671843389</v>
      </c>
      <c r="F2078" s="18">
        <v>4687.4217671843389</v>
      </c>
    </row>
    <row r="2079" spans="1:6" x14ac:dyDescent="0.35">
      <c r="A2079" s="4">
        <v>2068</v>
      </c>
      <c r="B2079" s="4">
        <v>0.52038297655537791</v>
      </c>
      <c r="C2079" s="4">
        <v>5.1114794761292166E-2</v>
      </c>
      <c r="D2079" s="25">
        <v>2.9909801206937535E-3</v>
      </c>
      <c r="E2079" s="31">
        <v>664.21030530019698</v>
      </c>
      <c r="F2079" s="18">
        <v>0</v>
      </c>
    </row>
    <row r="2080" spans="1:6" x14ac:dyDescent="0.35">
      <c r="A2080" s="4">
        <v>2069</v>
      </c>
      <c r="B2080" s="4">
        <v>4.2092024114175897E-2</v>
      </c>
      <c r="C2080" s="4">
        <v>-1.7269087750855445</v>
      </c>
      <c r="D2080" s="25">
        <v>-3.6834460493923804E-2</v>
      </c>
      <c r="E2080" s="31">
        <v>-8179.8698964814121</v>
      </c>
      <c r="F2080" s="18">
        <v>8179.8698964814121</v>
      </c>
    </row>
    <row r="2081" spans="1:6" x14ac:dyDescent="0.35">
      <c r="A2081" s="4">
        <v>2070</v>
      </c>
      <c r="B2081" s="4">
        <v>0.49704481026800906</v>
      </c>
      <c r="C2081" s="4">
        <v>-7.4076298850051332E-3</v>
      </c>
      <c r="D2081" s="25">
        <v>1.6801530951693873E-3</v>
      </c>
      <c r="E2081" s="31">
        <v>373.11347961573244</v>
      </c>
      <c r="F2081" s="18">
        <v>0</v>
      </c>
    </row>
    <row r="2082" spans="1:6" x14ac:dyDescent="0.35">
      <c r="A2082" s="4">
        <v>2071</v>
      </c>
      <c r="B2082" s="4">
        <v>3.4399455726531247E-2</v>
      </c>
      <c r="C2082" s="4">
        <v>-1.8197380133101759</v>
      </c>
      <c r="D2082" s="25">
        <v>-3.8913716009380053E-2</v>
      </c>
      <c r="E2082" s="31">
        <v>-8641.6124975649582</v>
      </c>
      <c r="F2082" s="18">
        <v>8641.6124975649582</v>
      </c>
    </row>
    <row r="2083" spans="1:6" x14ac:dyDescent="0.35">
      <c r="A2083" s="4">
        <v>2072</v>
      </c>
      <c r="B2083" s="4">
        <v>0.55761269239349354</v>
      </c>
      <c r="C2083" s="4">
        <v>0.1449192656602446</v>
      </c>
      <c r="D2083" s="25">
        <v>5.0920795934603956E-3</v>
      </c>
      <c r="E2083" s="31">
        <v>1130.8038184488946</v>
      </c>
      <c r="F2083" s="18">
        <v>0</v>
      </c>
    </row>
    <row r="2084" spans="1:6" x14ac:dyDescent="0.35">
      <c r="A2084" s="4">
        <v>2073</v>
      </c>
      <c r="B2084" s="4">
        <v>0.88849449088417742</v>
      </c>
      <c r="C2084" s="4">
        <v>1.2185605807893138</v>
      </c>
      <c r="D2084" s="25">
        <v>2.9140263859519334E-2</v>
      </c>
      <c r="E2084" s="31">
        <v>6471.2110323789811</v>
      </c>
      <c r="F2084" s="18">
        <v>0</v>
      </c>
    </row>
    <row r="2085" spans="1:6" x14ac:dyDescent="0.35">
      <c r="A2085" s="4">
        <v>2074</v>
      </c>
      <c r="B2085" s="4">
        <v>5.0881067453145246E-2</v>
      </c>
      <c r="C2085" s="4">
        <v>-1.6363701864828437</v>
      </c>
      <c r="D2085" s="25">
        <v>-3.480651258317774E-2</v>
      </c>
      <c r="E2085" s="31">
        <v>-7729.5212326403735</v>
      </c>
      <c r="F2085" s="18">
        <v>7729.5212326403735</v>
      </c>
    </row>
    <row r="2086" spans="1:6" x14ac:dyDescent="0.35">
      <c r="A2086" s="4">
        <v>2075</v>
      </c>
      <c r="B2086" s="4">
        <v>0.46350729476768293</v>
      </c>
      <c r="C2086" s="4">
        <v>-9.1601588226458461E-2</v>
      </c>
      <c r="D2086" s="25">
        <v>-2.0568325981547655E-4</v>
      </c>
      <c r="E2086" s="31">
        <v>-45.676311872473867</v>
      </c>
      <c r="F2086" s="18">
        <v>45.676311872473867</v>
      </c>
    </row>
    <row r="2087" spans="1:6" x14ac:dyDescent="0.35">
      <c r="A2087" s="4">
        <v>2076</v>
      </c>
      <c r="B2087" s="4">
        <v>0.38394954468475673</v>
      </c>
      <c r="C2087" s="4">
        <v>-0.2951240878320267</v>
      </c>
      <c r="D2087" s="25">
        <v>-4.7643254281407813E-3</v>
      </c>
      <c r="E2087" s="31">
        <v>-1058.0190838717028</v>
      </c>
      <c r="F2087" s="18">
        <v>1058.0190838717028</v>
      </c>
    </row>
    <row r="2088" spans="1:6" x14ac:dyDescent="0.35">
      <c r="A2088" s="4">
        <v>2077</v>
      </c>
      <c r="B2088" s="4">
        <v>0.41994588974158775</v>
      </c>
      <c r="C2088" s="4">
        <v>-0.20203190803488574</v>
      </c>
      <c r="D2088" s="25">
        <v>-2.6791803597232093E-3</v>
      </c>
      <c r="E2088" s="31">
        <v>-594.96858316573594</v>
      </c>
      <c r="F2088" s="18">
        <v>594.96858316573594</v>
      </c>
    </row>
    <row r="2089" spans="1:6" x14ac:dyDescent="0.35">
      <c r="A2089" s="4">
        <v>2078</v>
      </c>
      <c r="B2089" s="4">
        <v>0.81442710787623596</v>
      </c>
      <c r="C2089" s="4">
        <v>0.89432919417410262</v>
      </c>
      <c r="D2089" s="25">
        <v>2.1877897908908494E-2</v>
      </c>
      <c r="E2089" s="31">
        <v>4858.4492918769674</v>
      </c>
      <c r="F2089" s="18">
        <v>0</v>
      </c>
    </row>
    <row r="2090" spans="1:6" x14ac:dyDescent="0.35">
      <c r="A2090" s="4">
        <v>2079</v>
      </c>
      <c r="B2090" s="4">
        <v>0.42140400609492135</v>
      </c>
      <c r="C2090" s="4">
        <v>-0.19830299034864574</v>
      </c>
      <c r="D2090" s="25">
        <v>-2.5956574006417727E-3</v>
      </c>
      <c r="E2090" s="31">
        <v>-576.42054609680713</v>
      </c>
      <c r="F2090" s="18">
        <v>576.42054609680713</v>
      </c>
    </row>
    <row r="2091" spans="1:6" x14ac:dyDescent="0.35">
      <c r="A2091" s="4">
        <v>2080</v>
      </c>
      <c r="B2091" s="4">
        <v>0.86087658219535812</v>
      </c>
      <c r="C2091" s="4">
        <v>1.0842660905210286</v>
      </c>
      <c r="D2091" s="25">
        <v>2.6132240041527626E-2</v>
      </c>
      <c r="E2091" s="31">
        <v>5803.2158141308864</v>
      </c>
      <c r="F2091" s="18">
        <v>0</v>
      </c>
    </row>
    <row r="2092" spans="1:6" x14ac:dyDescent="0.35">
      <c r="A2092" s="4">
        <v>2081</v>
      </c>
      <c r="B2092" s="4">
        <v>6.050204294559669E-2</v>
      </c>
      <c r="C2092" s="4">
        <v>-1.5505728367896017</v>
      </c>
      <c r="D2092" s="25">
        <v>-3.2884762324606014E-2</v>
      </c>
      <c r="E2092" s="31">
        <v>-7302.7560003590606</v>
      </c>
      <c r="F2092" s="18">
        <v>7302.7560003590606</v>
      </c>
    </row>
    <row r="2093" spans="1:6" x14ac:dyDescent="0.35">
      <c r="A2093" s="4">
        <v>2082</v>
      </c>
      <c r="B2093" s="4">
        <v>0.23644917277908806</v>
      </c>
      <c r="C2093" s="4">
        <v>-0.71777124589418406</v>
      </c>
      <c r="D2093" s="25">
        <v>-1.4231078051555828E-2</v>
      </c>
      <c r="E2093" s="31">
        <v>-3160.3114417164206</v>
      </c>
      <c r="F2093" s="18">
        <v>3160.3114417164206</v>
      </c>
    </row>
    <row r="2094" spans="1:6" x14ac:dyDescent="0.35">
      <c r="A2094" s="4">
        <v>2083</v>
      </c>
      <c r="B2094" s="4">
        <v>0.62502220510844153</v>
      </c>
      <c r="C2094" s="4">
        <v>0.31869792302087807</v>
      </c>
      <c r="D2094" s="25">
        <v>8.984497959657901E-3</v>
      </c>
      <c r="E2094" s="31">
        <v>1995.1975245389449</v>
      </c>
      <c r="F2094" s="18">
        <v>0</v>
      </c>
    </row>
    <row r="2095" spans="1:6" x14ac:dyDescent="0.35">
      <c r="A2095" s="4">
        <v>2084</v>
      </c>
      <c r="B2095" s="4">
        <v>0.29776979972991979</v>
      </c>
      <c r="C2095" s="4">
        <v>-0.53082565608837085</v>
      </c>
      <c r="D2095" s="25">
        <v>-1.0043737337271926E-2</v>
      </c>
      <c r="E2095" s="31">
        <v>-2230.4239994737945</v>
      </c>
      <c r="F2095" s="18">
        <v>2230.4239994737945</v>
      </c>
    </row>
    <row r="2096" spans="1:6" x14ac:dyDescent="0.35">
      <c r="A2096" s="4">
        <v>2085</v>
      </c>
      <c r="B2096" s="4">
        <v>0.40324099106667932</v>
      </c>
      <c r="C2096" s="4">
        <v>-0.24496700132410842</v>
      </c>
      <c r="D2096" s="25">
        <v>-3.64087121527261E-3</v>
      </c>
      <c r="E2096" s="31">
        <v>-808.53234855134963</v>
      </c>
      <c r="F2096" s="18">
        <v>808.53234855134963</v>
      </c>
    </row>
    <row r="2097" spans="1:6" x14ac:dyDescent="0.35">
      <c r="A2097" s="4">
        <v>2086</v>
      </c>
      <c r="B2097" s="4">
        <v>0.45745751184701233</v>
      </c>
      <c r="C2097" s="4">
        <v>-0.1068411217922613</v>
      </c>
      <c r="D2097" s="25">
        <v>-5.4702920669267891E-4</v>
      </c>
      <c r="E2097" s="31">
        <v>-121.4793886029547</v>
      </c>
      <c r="F2097" s="18">
        <v>121.4793886029547</v>
      </c>
    </row>
    <row r="2098" spans="1:6" x14ac:dyDescent="0.35">
      <c r="A2098" s="4">
        <v>2087</v>
      </c>
      <c r="B2098" s="4">
        <v>5.0651990468648767E-2</v>
      </c>
      <c r="C2098" s="4">
        <v>-1.6385645471350534</v>
      </c>
      <c r="D2098" s="25">
        <v>-3.4855663438837746E-2</v>
      </c>
      <c r="E2098" s="31">
        <v>-7740.4362182057494</v>
      </c>
      <c r="F2098" s="18">
        <v>7740.4362182057494</v>
      </c>
    </row>
    <row r="2099" spans="1:6" x14ac:dyDescent="0.35">
      <c r="A2099" s="4">
        <v>2088</v>
      </c>
      <c r="B2099" s="4">
        <v>0.50373022316944704</v>
      </c>
      <c r="C2099" s="4">
        <v>9.3504191171495561E-3</v>
      </c>
      <c r="D2099" s="25">
        <v>2.0555118343168408E-3</v>
      </c>
      <c r="E2099" s="31">
        <v>456.46981521999527</v>
      </c>
      <c r="F2099" s="18">
        <v>0</v>
      </c>
    </row>
    <row r="2100" spans="1:6" x14ac:dyDescent="0.35">
      <c r="A2100" s="4">
        <v>2089</v>
      </c>
      <c r="B2100" s="4">
        <v>0.75981335555272367</v>
      </c>
      <c r="C2100" s="4">
        <v>0.70570230234848086</v>
      </c>
      <c r="D2100" s="25">
        <v>1.7652898192302768E-2</v>
      </c>
      <c r="E2100" s="31">
        <v>3920.1988728106508</v>
      </c>
      <c r="F2100" s="18">
        <v>0</v>
      </c>
    </row>
    <row r="2101" spans="1:6" x14ac:dyDescent="0.35">
      <c r="A2101" s="4">
        <v>2090</v>
      </c>
      <c r="B2101" s="4">
        <v>0.96887600800704232</v>
      </c>
      <c r="C2101" s="4">
        <v>1.8645252150300349</v>
      </c>
      <c r="D2101" s="25">
        <v>4.3609040661118807E-2</v>
      </c>
      <c r="E2101" s="31">
        <v>9684.3085017401936</v>
      </c>
      <c r="F2101" s="18">
        <v>0</v>
      </c>
    </row>
    <row r="2102" spans="1:6" x14ac:dyDescent="0.35">
      <c r="A2102" s="4">
        <v>2091</v>
      </c>
      <c r="B2102" s="4">
        <v>0.24397989097418415</v>
      </c>
      <c r="C2102" s="4">
        <v>-0.69355745600608798</v>
      </c>
      <c r="D2102" s="25">
        <v>-1.3688720308049501E-2</v>
      </c>
      <c r="E2102" s="31">
        <v>-3039.8694501752975</v>
      </c>
      <c r="F2102" s="18">
        <v>3039.8694501752975</v>
      </c>
    </row>
    <row r="2103" spans="1:6" x14ac:dyDescent="0.35">
      <c r="A2103" s="4">
        <v>2092</v>
      </c>
      <c r="B2103" s="4">
        <v>0.54465632920126661</v>
      </c>
      <c r="C2103" s="4">
        <v>0.11217160674437723</v>
      </c>
      <c r="D2103" s="25">
        <v>4.3585741621831415E-3</v>
      </c>
      <c r="E2103" s="31">
        <v>967.91344579907184</v>
      </c>
      <c r="F2103" s="18">
        <v>0</v>
      </c>
    </row>
    <row r="2104" spans="1:6" x14ac:dyDescent="0.35">
      <c r="A2104" s="4">
        <v>2093</v>
      </c>
      <c r="B2104" s="4">
        <v>0.89205448751601779</v>
      </c>
      <c r="C2104" s="4">
        <v>1.2375282720594514</v>
      </c>
      <c r="D2104" s="25">
        <v>2.9565115742860977E-2</v>
      </c>
      <c r="E2104" s="31">
        <v>6565.5583659467693</v>
      </c>
      <c r="F2104" s="18">
        <v>0</v>
      </c>
    </row>
    <row r="2105" spans="1:6" x14ac:dyDescent="0.35">
      <c r="A2105" s="4">
        <v>2094</v>
      </c>
      <c r="B2105" s="4">
        <v>0.27999193175295678</v>
      </c>
      <c r="C2105" s="4">
        <v>-0.58286547561304747</v>
      </c>
      <c r="D2105" s="25">
        <v>-1.1209362347661386E-2</v>
      </c>
      <c r="E2105" s="31">
        <v>-2489.2756510309932</v>
      </c>
      <c r="F2105" s="18">
        <v>2489.2756510309932</v>
      </c>
    </row>
    <row r="2106" spans="1:6" x14ac:dyDescent="0.35">
      <c r="A2106" s="4">
        <v>2095</v>
      </c>
      <c r="B2106" s="4">
        <v>0.84071352237008612</v>
      </c>
      <c r="C2106" s="4">
        <v>0.99739471577901806</v>
      </c>
      <c r="D2106" s="25">
        <v>2.418643300354997E-2</v>
      </c>
      <c r="E2106" s="31">
        <v>5371.1082659033054</v>
      </c>
      <c r="F2106" s="18">
        <v>0</v>
      </c>
    </row>
    <row r="2107" spans="1:6" x14ac:dyDescent="0.35">
      <c r="A2107" s="4">
        <v>2096</v>
      </c>
      <c r="B2107" s="4">
        <v>0.23554026742584167</v>
      </c>
      <c r="C2107" s="4">
        <v>-0.7207220634555116</v>
      </c>
      <c r="D2107" s="25">
        <v>-1.4297172568831179E-2</v>
      </c>
      <c r="E2107" s="31">
        <v>-3174.9891251936169</v>
      </c>
      <c r="F2107" s="18">
        <v>3174.9891251936169</v>
      </c>
    </row>
    <row r="2108" spans="1:6" x14ac:dyDescent="0.35">
      <c r="A2108" s="4">
        <v>2097</v>
      </c>
      <c r="B2108" s="4">
        <v>0.80324130974640318</v>
      </c>
      <c r="C2108" s="4">
        <v>0.85325595319343861</v>
      </c>
      <c r="D2108" s="25">
        <v>2.0957910149878831E-2</v>
      </c>
      <c r="E2108" s="31">
        <v>4654.1465798429599</v>
      </c>
      <c r="F2108" s="18">
        <v>0</v>
      </c>
    </row>
    <row r="2109" spans="1:6" x14ac:dyDescent="0.35">
      <c r="A2109" s="4">
        <v>2098</v>
      </c>
      <c r="B2109" s="4">
        <v>0.66375702712377815</v>
      </c>
      <c r="C2109" s="4">
        <v>0.42273866010532946</v>
      </c>
      <c r="D2109" s="25">
        <v>1.1314876626468705E-2</v>
      </c>
      <c r="E2109" s="31">
        <v>2512.7073251017268</v>
      </c>
      <c r="F2109" s="18">
        <v>0</v>
      </c>
    </row>
    <row r="2110" spans="1:6" x14ac:dyDescent="0.35">
      <c r="A2110" s="4">
        <v>2099</v>
      </c>
      <c r="B2110" s="4">
        <v>7.3887016309420628E-2</v>
      </c>
      <c r="C2110" s="4">
        <v>-1.44743891720828</v>
      </c>
      <c r="D2110" s="25">
        <v>-3.0574695203284055E-2</v>
      </c>
      <c r="E2110" s="31">
        <v>-6789.7568074519177</v>
      </c>
      <c r="F2110" s="18">
        <v>6789.7568074519177</v>
      </c>
    </row>
    <row r="2111" spans="1:6" x14ac:dyDescent="0.35">
      <c r="A2111" s="4">
        <v>2100</v>
      </c>
      <c r="B2111" s="4">
        <v>0.90876597864817155</v>
      </c>
      <c r="C2111" s="4">
        <v>1.3331943204525825</v>
      </c>
      <c r="D2111" s="25">
        <v>3.1707912156658781E-2</v>
      </c>
      <c r="E2111" s="31">
        <v>7041.411565490831</v>
      </c>
      <c r="F2111" s="18">
        <v>0</v>
      </c>
    </row>
    <row r="2112" spans="1:6" x14ac:dyDescent="0.35">
      <c r="A2112" s="4">
        <v>2101</v>
      </c>
      <c r="B2112" s="4">
        <v>0.70850983972190773</v>
      </c>
      <c r="C2112" s="4">
        <v>0.54903661782714464</v>
      </c>
      <c r="D2112" s="25">
        <v>1.4143788402610635E-2</v>
      </c>
      <c r="E2112" s="31">
        <v>3140.9269316107548</v>
      </c>
      <c r="F2112" s="18">
        <v>0</v>
      </c>
    </row>
    <row r="2113" spans="1:6" x14ac:dyDescent="0.35">
      <c r="A2113" s="4">
        <v>2102</v>
      </c>
      <c r="B2113" s="4">
        <v>3.3005831241099015E-2</v>
      </c>
      <c r="C2113" s="4">
        <v>-1.838344467657067</v>
      </c>
      <c r="D2113" s="25">
        <v>-3.9330476650356556E-2</v>
      </c>
      <c r="E2113" s="31">
        <v>-8734.1629998785284</v>
      </c>
      <c r="F2113" s="18">
        <v>8734.1629998785284</v>
      </c>
    </row>
    <row r="2114" spans="1:6" x14ac:dyDescent="0.35">
      <c r="A2114" s="4">
        <v>2103</v>
      </c>
      <c r="B2114" s="4">
        <v>0.28403461616629833</v>
      </c>
      <c r="C2114" s="4">
        <v>-0.57089734271762538</v>
      </c>
      <c r="D2114" s="25">
        <v>-1.0941291567286106E-2</v>
      </c>
      <c r="E2114" s="31">
        <v>-2429.7448725937807</v>
      </c>
      <c r="F2114" s="18">
        <v>2429.7448725937807</v>
      </c>
    </row>
    <row r="2115" spans="1:6" x14ac:dyDescent="0.35">
      <c r="A2115" s="4">
        <v>2104</v>
      </c>
      <c r="B2115" s="4">
        <v>0.49028450288324299</v>
      </c>
      <c r="C2115" s="4">
        <v>-2.4355547482854192E-2</v>
      </c>
      <c r="D2115" s="25">
        <v>1.3005415437360663E-3</v>
      </c>
      <c r="E2115" s="31">
        <v>288.8127172239972</v>
      </c>
      <c r="F2115" s="18">
        <v>0</v>
      </c>
    </row>
    <row r="2116" spans="1:6" x14ac:dyDescent="0.35">
      <c r="A2116" s="4">
        <v>2105</v>
      </c>
      <c r="B2116" s="4">
        <v>0.98260609308209046</v>
      </c>
      <c r="C2116" s="4">
        <v>2.1108196807540556</v>
      </c>
      <c r="D2116" s="25">
        <v>4.9125719846224263E-2</v>
      </c>
      <c r="E2116" s="31">
        <v>10909.403627057249</v>
      </c>
      <c r="F2116" s="18">
        <v>0</v>
      </c>
    </row>
    <row r="2117" spans="1:6" x14ac:dyDescent="0.35">
      <c r="A2117" s="4">
        <v>2106</v>
      </c>
      <c r="B2117" s="4">
        <v>0.32403660307973192</v>
      </c>
      <c r="C2117" s="4">
        <v>-0.45644055807675216</v>
      </c>
      <c r="D2117" s="25">
        <v>-8.3776068350033782E-3</v>
      </c>
      <c r="E2117" s="31">
        <v>-1860.4245327688554</v>
      </c>
      <c r="F2117" s="18">
        <v>1860.4245327688554</v>
      </c>
    </row>
    <row r="2118" spans="1:6" x14ac:dyDescent="0.35">
      <c r="A2118" s="4">
        <v>2107</v>
      </c>
      <c r="B2118" s="4">
        <v>0.68748419215395862</v>
      </c>
      <c r="C2118" s="4">
        <v>0.48873175973471178</v>
      </c>
      <c r="D2118" s="25">
        <v>1.2793037160915897E-2</v>
      </c>
      <c r="E2118" s="31">
        <v>2840.9640905262136</v>
      </c>
      <c r="F2118" s="18">
        <v>0</v>
      </c>
    </row>
    <row r="2119" spans="1:6" x14ac:dyDescent="0.35">
      <c r="A2119" s="4">
        <v>2108</v>
      </c>
      <c r="B2119" s="4">
        <v>0.18354800510915981</v>
      </c>
      <c r="C2119" s="4">
        <v>-0.901926317263543</v>
      </c>
      <c r="D2119" s="25">
        <v>-1.8355914742743694E-2</v>
      </c>
      <c r="E2119" s="31">
        <v>-4076.3185455456037</v>
      </c>
      <c r="F2119" s="18">
        <v>4076.3185455456037</v>
      </c>
    </row>
    <row r="2120" spans="1:6" x14ac:dyDescent="0.35">
      <c r="A2120" s="4">
        <v>2109</v>
      </c>
      <c r="B2120" s="4">
        <v>0.18284171999872911</v>
      </c>
      <c r="C2120" s="4">
        <v>-0.90458848111022216</v>
      </c>
      <c r="D2120" s="25">
        <v>-1.8415543788151363E-2</v>
      </c>
      <c r="E2120" s="31">
        <v>-4089.5604344438157</v>
      </c>
      <c r="F2120" s="18">
        <v>4089.5604344438157</v>
      </c>
    </row>
    <row r="2121" spans="1:6" x14ac:dyDescent="0.35">
      <c r="A2121" s="4">
        <v>2110</v>
      </c>
      <c r="B2121" s="4">
        <v>0.21217564890836027</v>
      </c>
      <c r="C2121" s="4">
        <v>-0.79889500105399602</v>
      </c>
      <c r="D2121" s="25">
        <v>-1.6048145804954717E-2</v>
      </c>
      <c r="E2121" s="31">
        <v>-3563.8297128295953</v>
      </c>
      <c r="F2121" s="18">
        <v>3563.8297128295953</v>
      </c>
    </row>
    <row r="2122" spans="1:6" x14ac:dyDescent="0.35">
      <c r="A2122" s="4">
        <v>2111</v>
      </c>
      <c r="B2122" s="4">
        <v>0.75781329494302319</v>
      </c>
      <c r="C2122" s="4">
        <v>0.69928584693153628</v>
      </c>
      <c r="D2122" s="25">
        <v>1.7509177845453888E-2</v>
      </c>
      <c r="E2122" s="31">
        <v>3888.2827344191319</v>
      </c>
      <c r="F2122" s="18">
        <v>0</v>
      </c>
    </row>
    <row r="2123" spans="1:6" x14ac:dyDescent="0.35">
      <c r="A2123" s="4">
        <v>2112</v>
      </c>
      <c r="B2123" s="4">
        <v>0.98034796288784187</v>
      </c>
      <c r="C2123" s="4">
        <v>2.0609891603498331</v>
      </c>
      <c r="D2123" s="25">
        <v>4.8009580293965799E-2</v>
      </c>
      <c r="E2123" s="31">
        <v>10661.541266610913</v>
      </c>
      <c r="F2123" s="18">
        <v>0</v>
      </c>
    </row>
    <row r="2124" spans="1:6" x14ac:dyDescent="0.35">
      <c r="A2124" s="4">
        <v>2113</v>
      </c>
      <c r="B2124" s="4">
        <v>0.48408575380590491</v>
      </c>
      <c r="C2124" s="4">
        <v>-3.9901685159295125E-2</v>
      </c>
      <c r="D2124" s="25">
        <v>9.5232805921341716E-4</v>
      </c>
      <c r="E2124" s="31">
        <v>211.48455871694986</v>
      </c>
      <c r="F2124" s="18">
        <v>0</v>
      </c>
    </row>
    <row r="2125" spans="1:6" x14ac:dyDescent="0.35">
      <c r="A2125" s="4">
        <v>2114</v>
      </c>
      <c r="B2125" s="4">
        <v>0.34109313196996704</v>
      </c>
      <c r="C2125" s="4">
        <v>-0.4094816044038489</v>
      </c>
      <c r="D2125" s="25">
        <v>-7.3257866833808171E-3</v>
      </c>
      <c r="E2125" s="31">
        <v>-1626.8456536594633</v>
      </c>
      <c r="F2125" s="18">
        <v>1626.8456536594633</v>
      </c>
    </row>
    <row r="2126" spans="1:6" x14ac:dyDescent="0.35">
      <c r="A2126" s="4">
        <v>2115</v>
      </c>
      <c r="B2126" s="4">
        <v>0.63160643243888792</v>
      </c>
      <c r="C2126" s="4">
        <v>0.33611103788774366</v>
      </c>
      <c r="D2126" s="25">
        <v>9.374529331461148E-3</v>
      </c>
      <c r="E2126" s="31">
        <v>2081.8122281104284</v>
      </c>
      <c r="F2126" s="18">
        <v>0</v>
      </c>
    </row>
    <row r="2127" spans="1:6" x14ac:dyDescent="0.35">
      <c r="A2127" s="4">
        <v>2116</v>
      </c>
      <c r="B2127" s="4">
        <v>0.2658559659820604</v>
      </c>
      <c r="C2127" s="4">
        <v>-0.62539486432126523</v>
      </c>
      <c r="D2127" s="25">
        <v>-1.2161965942517566E-2</v>
      </c>
      <c r="E2127" s="31">
        <v>-2700.8213982567313</v>
      </c>
      <c r="F2127" s="18">
        <v>2700.8213982567313</v>
      </c>
    </row>
    <row r="2128" spans="1:6" x14ac:dyDescent="0.35">
      <c r="A2128" s="4">
        <v>2117</v>
      </c>
      <c r="B2128" s="4">
        <v>0.72250583329867735</v>
      </c>
      <c r="C2128" s="4">
        <v>0.59030179915432135</v>
      </c>
      <c r="D2128" s="25">
        <v>1.5068075378479278E-2</v>
      </c>
      <c r="E2128" s="31">
        <v>3346.1843755433169</v>
      </c>
      <c r="F2128" s="18">
        <v>0</v>
      </c>
    </row>
    <row r="2129" spans="1:6" x14ac:dyDescent="0.35">
      <c r="A2129" s="4">
        <v>2118</v>
      </c>
      <c r="B2129" s="4">
        <v>0.55851885085356801</v>
      </c>
      <c r="C2129" s="4">
        <v>0.14721502915677154</v>
      </c>
      <c r="D2129" s="25">
        <v>5.1435017423827611E-3</v>
      </c>
      <c r="E2129" s="31">
        <v>1142.2231926528912</v>
      </c>
      <c r="F2129" s="18">
        <v>0</v>
      </c>
    </row>
    <row r="2130" spans="1:6" x14ac:dyDescent="0.35">
      <c r="A2130" s="4">
        <v>2119</v>
      </c>
      <c r="B2130" s="4">
        <v>0.41042556728142088</v>
      </c>
      <c r="C2130" s="4">
        <v>-0.22645039707114881</v>
      </c>
      <c r="D2130" s="25">
        <v>-3.2261231008119326E-3</v>
      </c>
      <c r="E2130" s="31">
        <v>-716.42877025517873</v>
      </c>
      <c r="F2130" s="18">
        <v>716.42877025517873</v>
      </c>
    </row>
    <row r="2131" spans="1:6" x14ac:dyDescent="0.35">
      <c r="A2131" s="4">
        <v>2120</v>
      </c>
      <c r="B2131" s="4">
        <v>0.80960425588357998</v>
      </c>
      <c r="C2131" s="4">
        <v>0.87643888256192592</v>
      </c>
      <c r="D2131" s="25">
        <v>2.1477177943903126E-2</v>
      </c>
      <c r="E2131" s="31">
        <v>4769.4609604418638</v>
      </c>
      <c r="F2131" s="18">
        <v>0</v>
      </c>
    </row>
    <row r="2132" spans="1:6" x14ac:dyDescent="0.35">
      <c r="A2132" s="4">
        <v>2121</v>
      </c>
      <c r="B2132" s="4">
        <v>0.79106232469881976</v>
      </c>
      <c r="C2132" s="4">
        <v>0.81011279596203567</v>
      </c>
      <c r="D2132" s="25">
        <v>1.9991558929689804E-2</v>
      </c>
      <c r="E2132" s="31">
        <v>4439.5478820622156</v>
      </c>
      <c r="F2132" s="18">
        <v>0</v>
      </c>
    </row>
    <row r="2133" spans="1:6" x14ac:dyDescent="0.35">
      <c r="A2133" s="4">
        <v>2122</v>
      </c>
      <c r="B2133" s="4">
        <v>0.23848977386243975</v>
      </c>
      <c r="C2133" s="4">
        <v>-0.71116894904745365</v>
      </c>
      <c r="D2133" s="25">
        <v>-1.4083195095756661E-2</v>
      </c>
      <c r="E2133" s="31">
        <v>-3127.4709080931889</v>
      </c>
      <c r="F2133" s="18">
        <v>3127.4709080931889</v>
      </c>
    </row>
    <row r="2134" spans="1:6" x14ac:dyDescent="0.35">
      <c r="A2134" s="4">
        <v>2123</v>
      </c>
      <c r="B2134" s="4">
        <v>0.60331286672783158</v>
      </c>
      <c r="C2134" s="4">
        <v>0.26193148335299798</v>
      </c>
      <c r="D2134" s="25">
        <v>7.7130027386518177E-3</v>
      </c>
      <c r="E2134" s="31">
        <v>1712.8351567354764</v>
      </c>
      <c r="F2134" s="18">
        <v>0</v>
      </c>
    </row>
    <row r="2135" spans="1:6" x14ac:dyDescent="0.35">
      <c r="A2135" s="4">
        <v>2124</v>
      </c>
      <c r="B2135" s="4">
        <v>0.6197488296958773</v>
      </c>
      <c r="C2135" s="4">
        <v>0.30482119157297904</v>
      </c>
      <c r="D2135" s="25">
        <v>8.6736770270361228E-3</v>
      </c>
      <c r="E2135" s="31">
        <v>1926.1731719121819</v>
      </c>
      <c r="F2135" s="18">
        <v>0</v>
      </c>
    </row>
    <row r="2136" spans="1:6" x14ac:dyDescent="0.35">
      <c r="A2136" s="4">
        <v>2125</v>
      </c>
      <c r="B2136" s="4">
        <v>0.7886750081874917</v>
      </c>
      <c r="C2136" s="4">
        <v>0.80183227953691427</v>
      </c>
      <c r="D2136" s="25">
        <v>1.9806086014291135E-2</v>
      </c>
      <c r="E2136" s="31">
        <v>4398.3597040099685</v>
      </c>
      <c r="F2136" s="18">
        <v>0</v>
      </c>
    </row>
    <row r="2137" spans="1:6" x14ac:dyDescent="0.35">
      <c r="A2137" s="4">
        <v>2126</v>
      </c>
      <c r="B2137" s="4">
        <v>0.60332185536022753</v>
      </c>
      <c r="C2137" s="4">
        <v>0.26195480090425788</v>
      </c>
      <c r="D2137" s="25">
        <v>7.7135250218030244E-3</v>
      </c>
      <c r="E2137" s="31">
        <v>1712.951140739822</v>
      </c>
      <c r="F2137" s="18">
        <v>0</v>
      </c>
    </row>
    <row r="2138" spans="1:6" x14ac:dyDescent="0.35">
      <c r="A2138" s="4">
        <v>2127</v>
      </c>
      <c r="B2138" s="4">
        <v>3.937248133734117E-2</v>
      </c>
      <c r="C2138" s="4">
        <v>-1.7580149672344554</v>
      </c>
      <c r="D2138" s="25">
        <v>-3.7531199181296798E-2</v>
      </c>
      <c r="E2138" s="31">
        <v>-8334.5954371336629</v>
      </c>
      <c r="F2138" s="18">
        <v>8334.5954371336629</v>
      </c>
    </row>
    <row r="2139" spans="1:6" x14ac:dyDescent="0.35">
      <c r="A2139" s="4">
        <v>2128</v>
      </c>
      <c r="B2139" s="4">
        <v>6.3230448780826842E-2</v>
      </c>
      <c r="C2139" s="4">
        <v>-1.5282080225527805</v>
      </c>
      <c r="D2139" s="25">
        <v>-3.2383819257061526E-2</v>
      </c>
      <c r="E2139" s="31">
        <v>-7191.511012293221</v>
      </c>
      <c r="F2139" s="18">
        <v>7191.511012293221</v>
      </c>
    </row>
    <row r="2140" spans="1:6" x14ac:dyDescent="0.35">
      <c r="A2140" s="4">
        <v>2129</v>
      </c>
      <c r="B2140" s="4">
        <v>0.56898995396163299</v>
      </c>
      <c r="C2140" s="4">
        <v>0.17380324753552837</v>
      </c>
      <c r="D2140" s="25">
        <v>5.7390436294809614E-3</v>
      </c>
      <c r="E2140" s="31">
        <v>1274.4758465277021</v>
      </c>
      <c r="F2140" s="18">
        <v>0</v>
      </c>
    </row>
    <row r="2141" spans="1:6" x14ac:dyDescent="0.35">
      <c r="A2141" s="4">
        <v>2130</v>
      </c>
      <c r="B2141" s="4">
        <v>0.71252934101774967</v>
      </c>
      <c r="C2141" s="4">
        <v>0.56078910033877527</v>
      </c>
      <c r="D2141" s="25">
        <v>1.4407028891813821E-2</v>
      </c>
      <c r="E2141" s="31">
        <v>3199.3850418774541</v>
      </c>
      <c r="F2141" s="18">
        <v>0</v>
      </c>
    </row>
    <row r="2142" spans="1:6" x14ac:dyDescent="0.35">
      <c r="A2142" s="4">
        <v>2131</v>
      </c>
      <c r="B2142" s="4">
        <v>3.1348198192883148E-2</v>
      </c>
      <c r="C2142" s="4">
        <v>-1.8613384513539972</v>
      </c>
      <c r="D2142" s="25">
        <v>-3.9845512304408359E-2</v>
      </c>
      <c r="E2142" s="31">
        <v>-8848.5375444137444</v>
      </c>
      <c r="F2142" s="18">
        <v>8848.5375444137444</v>
      </c>
    </row>
    <row r="2143" spans="1:6" x14ac:dyDescent="0.35">
      <c r="A2143" s="4">
        <v>2132</v>
      </c>
      <c r="B2143" s="4">
        <v>0.38623059179347219</v>
      </c>
      <c r="C2143" s="4">
        <v>-0.28915706840318683</v>
      </c>
      <c r="D2143" s="25">
        <v>-4.6306718692456081E-3</v>
      </c>
      <c r="E2143" s="31">
        <v>-1028.3384883558658</v>
      </c>
      <c r="F2143" s="18">
        <v>1028.3384883558658</v>
      </c>
    </row>
    <row r="2144" spans="1:6" x14ac:dyDescent="0.35">
      <c r="A2144" s="4">
        <v>2133</v>
      </c>
      <c r="B2144" s="4">
        <v>0.67960123121683846</v>
      </c>
      <c r="C2144" s="4">
        <v>0.46658399846858312</v>
      </c>
      <c r="D2144" s="25">
        <v>1.2296955800685719E-2</v>
      </c>
      <c r="E2144" s="31">
        <v>2730.7987472487744</v>
      </c>
      <c r="F2144" s="18">
        <v>0</v>
      </c>
    </row>
    <row r="2145" spans="1:6" x14ac:dyDescent="0.35">
      <c r="A2145" s="4">
        <v>2134</v>
      </c>
      <c r="B2145" s="4">
        <v>0.57830254211870247</v>
      </c>
      <c r="C2145" s="4">
        <v>0.1975528655112484</v>
      </c>
      <c r="D2145" s="25">
        <v>6.2710045192870337E-3</v>
      </c>
      <c r="E2145" s="31">
        <v>1392.6089971231331</v>
      </c>
      <c r="F2145" s="18">
        <v>0</v>
      </c>
    </row>
    <row r="2146" spans="1:6" x14ac:dyDescent="0.35">
      <c r="A2146" s="4">
        <v>2135</v>
      </c>
      <c r="B2146" s="4">
        <v>0.66635298177305025</v>
      </c>
      <c r="C2146" s="4">
        <v>0.42986473917696416</v>
      </c>
      <c r="D2146" s="25">
        <v>1.1474491630282689E-2</v>
      </c>
      <c r="E2146" s="31">
        <v>2548.1532077675024</v>
      </c>
      <c r="F2146" s="18">
        <v>0</v>
      </c>
    </row>
    <row r="2147" spans="1:6" x14ac:dyDescent="0.35">
      <c r="A2147" s="4">
        <v>2136</v>
      </c>
      <c r="B2147" s="4">
        <v>0.64912388216579764</v>
      </c>
      <c r="C2147" s="4">
        <v>0.38295620616474324</v>
      </c>
      <c r="D2147" s="25">
        <v>1.0423800836595427E-2</v>
      </c>
      <c r="E2147" s="31">
        <v>2314.8251264396836</v>
      </c>
      <c r="F2147" s="18">
        <v>0</v>
      </c>
    </row>
    <row r="2148" spans="1:6" x14ac:dyDescent="0.35">
      <c r="A2148" s="4">
        <v>2137</v>
      </c>
      <c r="B2148" s="4">
        <v>0.50318489113252529</v>
      </c>
      <c r="C2148" s="4">
        <v>7.9834229675654327E-3</v>
      </c>
      <c r="D2148" s="25">
        <v>2.0248928791472176E-3</v>
      </c>
      <c r="E2148" s="31">
        <v>449.67022955224724</v>
      </c>
      <c r="F2148" s="18">
        <v>0</v>
      </c>
    </row>
    <row r="2149" spans="1:6" x14ac:dyDescent="0.35">
      <c r="A2149" s="4">
        <v>2138</v>
      </c>
      <c r="B2149" s="4">
        <v>0.31648668108911204</v>
      </c>
      <c r="C2149" s="4">
        <v>-0.47754601525877427</v>
      </c>
      <c r="D2149" s="25">
        <v>-8.8503419246284167E-3</v>
      </c>
      <c r="E2149" s="31">
        <v>-1965.4053435851881</v>
      </c>
      <c r="F2149" s="18">
        <v>1965.4053435851881</v>
      </c>
    </row>
    <row r="2150" spans="1:6" x14ac:dyDescent="0.35">
      <c r="A2150" s="4">
        <v>2139</v>
      </c>
      <c r="B2150" s="4">
        <v>0.31808388789893105</v>
      </c>
      <c r="C2150" s="4">
        <v>-0.47306364097165421</v>
      </c>
      <c r="D2150" s="25">
        <v>-8.7499425069763968E-3</v>
      </c>
      <c r="E2150" s="31">
        <v>-1943.1095324598562</v>
      </c>
      <c r="F2150" s="18">
        <v>1943.1095324598562</v>
      </c>
    </row>
    <row r="2151" spans="1:6" x14ac:dyDescent="0.35">
      <c r="A2151" s="4">
        <v>2140</v>
      </c>
      <c r="B2151" s="4">
        <v>0.4407829996786079</v>
      </c>
      <c r="C2151" s="4">
        <v>-0.14898432803889525</v>
      </c>
      <c r="D2151" s="25">
        <v>-1.4909828112163123E-3</v>
      </c>
      <c r="E2151" s="31">
        <v>-331.10422278755505</v>
      </c>
      <c r="F2151" s="18">
        <v>331.10422278755505</v>
      </c>
    </row>
    <row r="2152" spans="1:6" x14ac:dyDescent="0.35">
      <c r="A2152" s="4">
        <v>2141</v>
      </c>
      <c r="B2152" s="4">
        <v>0.80694677996275122</v>
      </c>
      <c r="C2152" s="4">
        <v>0.86669993682296798</v>
      </c>
      <c r="D2152" s="25">
        <v>2.125903808808037E-2</v>
      </c>
      <c r="E2152" s="31">
        <v>4721.0183983426668</v>
      </c>
      <c r="F2152" s="18">
        <v>0</v>
      </c>
    </row>
    <row r="2153" spans="1:6" x14ac:dyDescent="0.35">
      <c r="A2153" s="4">
        <v>2142</v>
      </c>
      <c r="B2153" s="4">
        <v>0.79303122265237846</v>
      </c>
      <c r="C2153" s="4">
        <v>0.81698402974607831</v>
      </c>
      <c r="D2153" s="25">
        <v>2.0145465726909097E-2</v>
      </c>
      <c r="E2153" s="31">
        <v>4473.7261368963173</v>
      </c>
      <c r="F2153" s="18">
        <v>0</v>
      </c>
    </row>
    <row r="2154" spans="1:6" x14ac:dyDescent="0.35">
      <c r="A2154" s="4">
        <v>2143</v>
      </c>
      <c r="B2154" s="4">
        <v>0.52831215236543194</v>
      </c>
      <c r="C2154" s="4">
        <v>7.1027718192449504E-2</v>
      </c>
      <c r="D2154" s="25">
        <v>3.437003988442198E-3</v>
      </c>
      <c r="E2154" s="31">
        <v>763.25932515782597</v>
      </c>
      <c r="F2154" s="18">
        <v>0</v>
      </c>
    </row>
    <row r="2155" spans="1:6" x14ac:dyDescent="0.35">
      <c r="A2155" s="4">
        <v>2144</v>
      </c>
      <c r="B2155" s="4">
        <v>0.45642214485265054</v>
      </c>
      <c r="C2155" s="4">
        <v>-0.10945162389823992</v>
      </c>
      <c r="D2155" s="25">
        <v>-6.0550109556923725E-4</v>
      </c>
      <c r="E2155" s="31">
        <v>-134.46430645428754</v>
      </c>
      <c r="F2155" s="18">
        <v>134.46430645428754</v>
      </c>
    </row>
    <row r="2156" spans="1:6" x14ac:dyDescent="0.35">
      <c r="A2156" s="4">
        <v>2145</v>
      </c>
      <c r="B2156" s="4">
        <v>0.19146182158027836</v>
      </c>
      <c r="C2156" s="4">
        <v>-0.87252205230625268</v>
      </c>
      <c r="D2156" s="25">
        <v>-1.7697297035007727E-2</v>
      </c>
      <c r="E2156" s="31">
        <v>-3930.058573536845</v>
      </c>
      <c r="F2156" s="18">
        <v>3930.058573536845</v>
      </c>
    </row>
    <row r="2157" spans="1:6" x14ac:dyDescent="0.35">
      <c r="A2157" s="4">
        <v>2146</v>
      </c>
      <c r="B2157" s="4">
        <v>0.57527260596534668</v>
      </c>
      <c r="C2157" s="4">
        <v>0.1898141235989162</v>
      </c>
      <c r="D2157" s="25">
        <v>6.0976666560055093E-3</v>
      </c>
      <c r="E2157" s="31">
        <v>1354.1156636857982</v>
      </c>
      <c r="F2157" s="18">
        <v>0</v>
      </c>
    </row>
    <row r="2158" spans="1:6" x14ac:dyDescent="0.35">
      <c r="A2158" s="4">
        <v>2147</v>
      </c>
      <c r="B2158" s="4">
        <v>0.3840100254394786</v>
      </c>
      <c r="C2158" s="4">
        <v>-0.29496574072623361</v>
      </c>
      <c r="D2158" s="25">
        <v>-4.7607786566776769E-3</v>
      </c>
      <c r="E2158" s="31">
        <v>-1057.2314483605071</v>
      </c>
      <c r="F2158" s="18">
        <v>1057.2314483605071</v>
      </c>
    </row>
    <row r="2159" spans="1:6" x14ac:dyDescent="0.35">
      <c r="A2159" s="4">
        <v>2148</v>
      </c>
      <c r="B2159" s="4">
        <v>5.6295363691464484E-2</v>
      </c>
      <c r="C2159" s="4">
        <v>-1.586655335447773</v>
      </c>
      <c r="D2159" s="25">
        <v>-3.3692963875984659E-2</v>
      </c>
      <c r="E2159" s="31">
        <v>-7482.2342240594544</v>
      </c>
      <c r="F2159" s="18">
        <v>7482.2342240594544</v>
      </c>
    </row>
    <row r="2160" spans="1:6" x14ac:dyDescent="0.35">
      <c r="A2160" s="4">
        <v>2149</v>
      </c>
      <c r="B2160" s="4">
        <v>0.4534355142790556</v>
      </c>
      <c r="C2160" s="4">
        <v>-0.11698615032249796</v>
      </c>
      <c r="D2160" s="25">
        <v>-7.7426479463223847E-4</v>
      </c>
      <c r="E2160" s="31">
        <v>-171.94185012055118</v>
      </c>
      <c r="F2160" s="18">
        <v>171.94185012055118</v>
      </c>
    </row>
    <row r="2161" spans="1:6" x14ac:dyDescent="0.35">
      <c r="A2161" s="4">
        <v>2150</v>
      </c>
      <c r="B2161" s="4">
        <v>0.13455999207217861</v>
      </c>
      <c r="C2161" s="4">
        <v>-1.1050914058366967</v>
      </c>
      <c r="D2161" s="25">
        <v>-2.2906551363736653E-2</v>
      </c>
      <c r="E2161" s="31">
        <v>-5086.8835166825256</v>
      </c>
      <c r="F2161" s="18">
        <v>5086.8835166825256</v>
      </c>
    </row>
    <row r="2162" spans="1:6" x14ac:dyDescent="0.35">
      <c r="A2162" s="4">
        <v>2151</v>
      </c>
      <c r="B2162" s="4">
        <v>0.47074414102393369</v>
      </c>
      <c r="C2162" s="4">
        <v>-7.3399416326995148E-2</v>
      </c>
      <c r="D2162" s="25">
        <v>2.0202197443042386E-4</v>
      </c>
      <c r="E2162" s="31">
        <v>44.863246126375586</v>
      </c>
      <c r="F2162" s="18">
        <v>0</v>
      </c>
    </row>
    <row r="2163" spans="1:6" x14ac:dyDescent="0.35">
      <c r="A2163" s="4">
        <v>2152</v>
      </c>
      <c r="B2163" s="4">
        <v>0.5458000259234157</v>
      </c>
      <c r="C2163" s="4">
        <v>0.11505699288423986</v>
      </c>
      <c r="D2163" s="25">
        <v>4.4232030997923529E-3</v>
      </c>
      <c r="E2163" s="31">
        <v>982.26566635835957</v>
      </c>
      <c r="F2163" s="18">
        <v>0</v>
      </c>
    </row>
    <row r="2164" spans="1:6" x14ac:dyDescent="0.35">
      <c r="A2164" s="4">
        <v>2153</v>
      </c>
      <c r="B2164" s="4">
        <v>0.74317115953612189</v>
      </c>
      <c r="C2164" s="4">
        <v>0.6531529471757207</v>
      </c>
      <c r="D2164" s="25">
        <v>1.6475860238891672E-2</v>
      </c>
      <c r="E2164" s="31">
        <v>3658.8127362141413</v>
      </c>
      <c r="F2164" s="18">
        <v>0</v>
      </c>
    </row>
    <row r="2165" spans="1:6" x14ac:dyDescent="0.35">
      <c r="A2165" s="4">
        <v>2154</v>
      </c>
      <c r="B2165" s="4">
        <v>0.61830735798911551</v>
      </c>
      <c r="C2165" s="4">
        <v>0.30103830674153825</v>
      </c>
      <c r="D2165" s="25">
        <v>8.5889452733285705E-3</v>
      </c>
      <c r="E2165" s="31">
        <v>1907.3566964667818</v>
      </c>
      <c r="F2165" s="18">
        <v>0</v>
      </c>
    </row>
    <row r="2166" spans="1:6" x14ac:dyDescent="0.35">
      <c r="A2166" s="4">
        <v>2155</v>
      </c>
      <c r="B2166" s="4">
        <v>0.75811359287272062</v>
      </c>
      <c r="C2166" s="4">
        <v>0.70024740051985501</v>
      </c>
      <c r="D2166" s="25">
        <v>1.7530715408835381E-2</v>
      </c>
      <c r="E2166" s="31">
        <v>3893.065605241331</v>
      </c>
      <c r="F2166" s="18">
        <v>0</v>
      </c>
    </row>
    <row r="2167" spans="1:6" x14ac:dyDescent="0.35">
      <c r="A2167" s="4">
        <v>2156</v>
      </c>
      <c r="B2167" s="4">
        <v>0.94497632376086516</v>
      </c>
      <c r="C2167" s="4">
        <v>1.5979803402708885</v>
      </c>
      <c r="D2167" s="25">
        <v>3.7638778364896555E-2</v>
      </c>
      <c r="E2167" s="31">
        <v>8358.4856669243472</v>
      </c>
      <c r="F2167" s="18">
        <v>0</v>
      </c>
    </row>
    <row r="2168" spans="1:6" x14ac:dyDescent="0.35">
      <c r="A2168" s="4">
        <v>2157</v>
      </c>
      <c r="B2168" s="4">
        <v>0.41379568329072669</v>
      </c>
      <c r="C2168" s="4">
        <v>-0.21779175801499651</v>
      </c>
      <c r="D2168" s="25">
        <v>-3.0321807249164843E-3</v>
      </c>
      <c r="E2168" s="31">
        <v>-673.35976962461552</v>
      </c>
      <c r="F2168" s="18">
        <v>673.35976962461552</v>
      </c>
    </row>
    <row r="2169" spans="1:6" x14ac:dyDescent="0.35">
      <c r="A2169" s="4">
        <v>2158</v>
      </c>
      <c r="B2169" s="4">
        <v>0.70661891928328513</v>
      </c>
      <c r="C2169" s="4">
        <v>0.54353403843188308</v>
      </c>
      <c r="D2169" s="25">
        <v>1.4020537702985721E-2</v>
      </c>
      <c r="E2169" s="31">
        <v>3113.5565107042662</v>
      </c>
      <c r="F2169" s="18">
        <v>0</v>
      </c>
    </row>
    <row r="2170" spans="1:6" x14ac:dyDescent="0.35">
      <c r="A2170" s="4">
        <v>2159</v>
      </c>
      <c r="B2170" s="4">
        <v>0.34490059596819334</v>
      </c>
      <c r="C2170" s="4">
        <v>-0.39912487825985993</v>
      </c>
      <c r="D2170" s="25">
        <v>-7.0938093412329746E-3</v>
      </c>
      <c r="E2170" s="31">
        <v>-1575.3301854740689</v>
      </c>
      <c r="F2170" s="18">
        <v>1575.3301854740689</v>
      </c>
    </row>
    <row r="2171" spans="1:6" x14ac:dyDescent="0.35">
      <c r="A2171" s="4">
        <v>2160</v>
      </c>
      <c r="B2171" s="4">
        <v>0.26172529002816636</v>
      </c>
      <c r="C2171" s="4">
        <v>-0.63803548672571453</v>
      </c>
      <c r="D2171" s="25">
        <v>-1.2445099622766565E-2</v>
      </c>
      <c r="E2171" s="31">
        <v>-2763.6972117393484</v>
      </c>
      <c r="F2171" s="18">
        <v>2763.6972117393484</v>
      </c>
    </row>
    <row r="2172" spans="1:6" x14ac:dyDescent="0.35">
      <c r="A2172" s="4">
        <v>2161</v>
      </c>
      <c r="B2172" s="4">
        <v>0.48026118331164058</v>
      </c>
      <c r="C2172" s="4">
        <v>-4.9498080804132795E-2</v>
      </c>
      <c r="D2172" s="25">
        <v>7.3738114211446154E-4</v>
      </c>
      <c r="E2172" s="31">
        <v>163.75105609623765</v>
      </c>
      <c r="F2172" s="18">
        <v>0</v>
      </c>
    </row>
    <row r="2173" spans="1:6" x14ac:dyDescent="0.35">
      <c r="A2173" s="4">
        <v>2162</v>
      </c>
      <c r="B2173" s="4">
        <v>0.76874643056535807</v>
      </c>
      <c r="C2173" s="4">
        <v>0.73472475823491878</v>
      </c>
      <c r="D2173" s="25">
        <v>1.8302963868032394E-2</v>
      </c>
      <c r="E2173" s="31">
        <v>4064.5596854934861</v>
      </c>
      <c r="F2173" s="18">
        <v>0</v>
      </c>
    </row>
    <row r="2174" spans="1:6" x14ac:dyDescent="0.35">
      <c r="A2174" s="4">
        <v>2163</v>
      </c>
      <c r="B2174" s="4">
        <v>0.66755673497300005</v>
      </c>
      <c r="C2174" s="4">
        <v>0.4331765273465335</v>
      </c>
      <c r="D2174" s="25">
        <v>1.1548671424809675E-2</v>
      </c>
      <c r="E2174" s="31">
        <v>2564.6263978194802</v>
      </c>
      <c r="F2174" s="18">
        <v>0</v>
      </c>
    </row>
    <row r="2175" spans="1:6" x14ac:dyDescent="0.35">
      <c r="A2175" s="4">
        <v>2164</v>
      </c>
      <c r="B2175" s="4">
        <v>0.8075791833477306</v>
      </c>
      <c r="C2175" s="4">
        <v>0.86901005091131733</v>
      </c>
      <c r="D2175" s="25">
        <v>2.1310781671798146E-2</v>
      </c>
      <c r="E2175" s="31">
        <v>4732.5091539316863</v>
      </c>
      <c r="F2175" s="18">
        <v>0</v>
      </c>
    </row>
    <row r="2176" spans="1:6" x14ac:dyDescent="0.35">
      <c r="A2176" s="4">
        <v>2165</v>
      </c>
      <c r="B2176" s="4">
        <v>0.92419864493524451</v>
      </c>
      <c r="C2176" s="4">
        <v>1.4338933140470196</v>
      </c>
      <c r="D2176" s="25">
        <v>3.3963440068300849E-2</v>
      </c>
      <c r="E2176" s="31">
        <v>7542.2991750204455</v>
      </c>
      <c r="F2176" s="18">
        <v>0</v>
      </c>
    </row>
    <row r="2177" spans="1:6" x14ac:dyDescent="0.35">
      <c r="A2177" s="4">
        <v>2166</v>
      </c>
      <c r="B2177" s="4">
        <v>0.16756363047712663</v>
      </c>
      <c r="C2177" s="4">
        <v>-0.96383778240632645</v>
      </c>
      <c r="D2177" s="25">
        <v>-1.9742651915536227E-2</v>
      </c>
      <c r="E2177" s="31">
        <v>-4384.2728226532754</v>
      </c>
      <c r="F2177" s="18">
        <v>4384.2728226532754</v>
      </c>
    </row>
    <row r="2178" spans="1:6" x14ac:dyDescent="0.35">
      <c r="A2178" s="4">
        <v>2167</v>
      </c>
      <c r="B2178" s="4">
        <v>0.45278770501889032</v>
      </c>
      <c r="C2178" s="4">
        <v>-0.11862127412686886</v>
      </c>
      <c r="D2178" s="25">
        <v>-8.1088946433452544E-4</v>
      </c>
      <c r="E2178" s="31">
        <v>-180.07513154096813</v>
      </c>
      <c r="F2178" s="18">
        <v>180.07513154096813</v>
      </c>
    </row>
    <row r="2179" spans="1:6" x14ac:dyDescent="0.35">
      <c r="A2179" s="4">
        <v>2168</v>
      </c>
      <c r="B2179" s="4">
        <v>0.4325198859573377</v>
      </c>
      <c r="C2179" s="4">
        <v>-0.16996231722178495</v>
      </c>
      <c r="D2179" s="25">
        <v>-1.9608627816428189E-3</v>
      </c>
      <c r="E2179" s="31">
        <v>-435.45099408573623</v>
      </c>
      <c r="F2179" s="18">
        <v>435.45099408573623</v>
      </c>
    </row>
    <row r="2180" spans="1:6" x14ac:dyDescent="0.35">
      <c r="A2180" s="4">
        <v>2169</v>
      </c>
      <c r="B2180" s="4">
        <v>0.21271003189134563</v>
      </c>
      <c r="C2180" s="4">
        <v>-0.7970533224040921</v>
      </c>
      <c r="D2180" s="25">
        <v>-1.6006894572436311E-2</v>
      </c>
      <c r="E2180" s="31">
        <v>-3554.6690054228525</v>
      </c>
      <c r="F2180" s="18">
        <v>3554.6690054228525</v>
      </c>
    </row>
    <row r="2181" spans="1:6" x14ac:dyDescent="0.35">
      <c r="A2181" s="4">
        <v>2170</v>
      </c>
      <c r="B2181" s="4">
        <v>0.56353280319271359</v>
      </c>
      <c r="C2181" s="4">
        <v>0.15993231354182996</v>
      </c>
      <c r="D2181" s="25">
        <v>5.4283525523751031E-3</v>
      </c>
      <c r="E2181" s="31">
        <v>1205.4803310607979</v>
      </c>
      <c r="F2181" s="18">
        <v>0</v>
      </c>
    </row>
    <row r="2182" spans="1:6" x14ac:dyDescent="0.35">
      <c r="A2182" s="4">
        <v>2171</v>
      </c>
      <c r="B2182" s="4">
        <v>0.22134373540962315</v>
      </c>
      <c r="C2182" s="4">
        <v>-0.76766292013178505</v>
      </c>
      <c r="D2182" s="25">
        <v>-1.5348587371010232E-2</v>
      </c>
      <c r="E2182" s="31">
        <v>-3408.4779878980976</v>
      </c>
      <c r="F2182" s="18">
        <v>3408.4779878980976</v>
      </c>
    </row>
    <row r="2183" spans="1:6" x14ac:dyDescent="0.35">
      <c r="A2183" s="4">
        <v>2172</v>
      </c>
      <c r="B2183" s="4">
        <v>0.7866541496216346</v>
      </c>
      <c r="C2183" s="4">
        <v>0.79486557556337434</v>
      </c>
      <c r="D2183" s="25">
        <v>1.9650040807645347E-2</v>
      </c>
      <c r="E2183" s="31">
        <v>4363.706570199507</v>
      </c>
      <c r="F2183" s="18">
        <v>0</v>
      </c>
    </row>
    <row r="2184" spans="1:6" x14ac:dyDescent="0.35">
      <c r="A2184" s="4">
        <v>2173</v>
      </c>
      <c r="B2184" s="4">
        <v>0.6093666689777113</v>
      </c>
      <c r="C2184" s="4">
        <v>0.27766873623162547</v>
      </c>
      <c r="D2184" s="25">
        <v>8.0654969578420541E-3</v>
      </c>
      <c r="E2184" s="31">
        <v>1791.1139427845776</v>
      </c>
      <c r="F2184" s="18">
        <v>0</v>
      </c>
    </row>
    <row r="2185" spans="1:6" x14ac:dyDescent="0.35">
      <c r="A2185" s="4">
        <v>2174</v>
      </c>
      <c r="B2185" s="4">
        <v>0.40217294742298704</v>
      </c>
      <c r="C2185" s="4">
        <v>-0.24772667052456715</v>
      </c>
      <c r="D2185" s="25">
        <v>-3.7026842551685464E-3</v>
      </c>
      <c r="E2185" s="31">
        <v>-822.2592395516449</v>
      </c>
      <c r="F2185" s="18">
        <v>822.2592395516449</v>
      </c>
    </row>
    <row r="2186" spans="1:6" x14ac:dyDescent="0.35">
      <c r="A2186" s="4">
        <v>2175</v>
      </c>
      <c r="B2186" s="4">
        <v>0.80308384348888473</v>
      </c>
      <c r="C2186" s="4">
        <v>0.85268806170615952</v>
      </c>
      <c r="D2186" s="25">
        <v>2.0945190111131468E-2</v>
      </c>
      <c r="E2186" s="31">
        <v>4651.3218265918895</v>
      </c>
      <c r="F2186" s="18">
        <v>0</v>
      </c>
    </row>
    <row r="2187" spans="1:6" x14ac:dyDescent="0.35">
      <c r="A2187" s="4">
        <v>2176</v>
      </c>
      <c r="B2187" s="4">
        <v>0.29284213121006786</v>
      </c>
      <c r="C2187" s="4">
        <v>-0.5451006983489548</v>
      </c>
      <c r="D2187" s="25">
        <v>-1.036347991968832E-2</v>
      </c>
      <c r="E2187" s="31">
        <v>-2301.4295928626952</v>
      </c>
      <c r="F2187" s="18">
        <v>2301.4295928626952</v>
      </c>
    </row>
    <row r="2188" spans="1:6" x14ac:dyDescent="0.35">
      <c r="A2188" s="4">
        <v>2177</v>
      </c>
      <c r="B2188" s="4">
        <v>0.84202841128195871</v>
      </c>
      <c r="C2188" s="4">
        <v>1.0028294074310709</v>
      </c>
      <c r="D2188" s="25">
        <v>2.4308163105061634E-2</v>
      </c>
      <c r="E2188" s="31">
        <v>5398.1410058837146</v>
      </c>
      <c r="F2188" s="18">
        <v>0</v>
      </c>
    </row>
    <row r="2189" spans="1:6" x14ac:dyDescent="0.35">
      <c r="A2189" s="4">
        <v>2178</v>
      </c>
      <c r="B2189" s="4">
        <v>0.32078259212007032</v>
      </c>
      <c r="C2189" s="4">
        <v>-0.46551152681969754</v>
      </c>
      <c r="D2189" s="25">
        <v>-8.5807848654387928E-3</v>
      </c>
      <c r="E2189" s="31">
        <v>-1905.544505547042</v>
      </c>
      <c r="F2189" s="18">
        <v>1905.544505547042</v>
      </c>
    </row>
    <row r="2190" spans="1:6" x14ac:dyDescent="0.35">
      <c r="A2190" s="4">
        <v>2179</v>
      </c>
      <c r="B2190" s="4">
        <v>0.22462362664760371</v>
      </c>
      <c r="C2190" s="4">
        <v>-0.75667056571686775</v>
      </c>
      <c r="D2190" s="25">
        <v>-1.5102372773301705E-2</v>
      </c>
      <c r="E2190" s="31">
        <v>-3353.8008364246157</v>
      </c>
      <c r="F2190" s="18">
        <v>3353.8008364246157</v>
      </c>
    </row>
    <row r="2191" spans="1:6" x14ac:dyDescent="0.35">
      <c r="A2191" s="4">
        <v>2180</v>
      </c>
      <c r="B2191" s="4">
        <v>0.51752125809051075</v>
      </c>
      <c r="C2191" s="4">
        <v>4.3933409817460849E-2</v>
      </c>
      <c r="D2191" s="25">
        <v>2.8301263364911627E-3</v>
      </c>
      <c r="E2191" s="31">
        <v>628.48932528608941</v>
      </c>
      <c r="F2191" s="18">
        <v>0</v>
      </c>
    </row>
    <row r="2192" spans="1:6" x14ac:dyDescent="0.35">
      <c r="A2192" s="4">
        <v>2181</v>
      </c>
      <c r="B2192" s="4">
        <v>0.78521655936756574</v>
      </c>
      <c r="C2192" s="4">
        <v>0.78993302843029789</v>
      </c>
      <c r="D2192" s="25">
        <v>1.9539558097371679E-2</v>
      </c>
      <c r="E2192" s="31">
        <v>4339.1715509883979</v>
      </c>
      <c r="F2192" s="18">
        <v>0</v>
      </c>
    </row>
    <row r="2193" spans="1:6" x14ac:dyDescent="0.35">
      <c r="A2193" s="4">
        <v>2182</v>
      </c>
      <c r="B2193" s="4">
        <v>0.28594612138383968</v>
      </c>
      <c r="C2193" s="4">
        <v>-0.565266894348597</v>
      </c>
      <c r="D2193" s="25">
        <v>-1.0815176767146687E-2</v>
      </c>
      <c r="E2193" s="31">
        <v>-2401.7384176782439</v>
      </c>
      <c r="F2193" s="18">
        <v>2401.7384176782439</v>
      </c>
    </row>
    <row r="2194" spans="1:6" x14ac:dyDescent="0.35">
      <c r="A2194" s="4">
        <v>2183</v>
      </c>
      <c r="B2194" s="4">
        <v>0.29016936156687545</v>
      </c>
      <c r="C2194" s="4">
        <v>-0.55289001788610004</v>
      </c>
      <c r="D2194" s="25">
        <v>-1.0537950656699742E-2</v>
      </c>
      <c r="E2194" s="31">
        <v>-2340.1745048380471</v>
      </c>
      <c r="F2194" s="18">
        <v>2340.1745048380471</v>
      </c>
    </row>
    <row r="2195" spans="1:6" x14ac:dyDescent="0.35">
      <c r="A2195" s="4">
        <v>2184</v>
      </c>
      <c r="B2195" s="4">
        <v>0.96401503548710465</v>
      </c>
      <c r="C2195" s="4">
        <v>1.7993082801455562</v>
      </c>
      <c r="D2195" s="25">
        <v>4.2148265218455286E-2</v>
      </c>
      <c r="E2195" s="31">
        <v>9359.9124631194099</v>
      </c>
      <c r="F2195" s="18">
        <v>0</v>
      </c>
    </row>
    <row r="2196" spans="1:6" x14ac:dyDescent="0.35">
      <c r="A2196" s="4">
        <v>2185</v>
      </c>
      <c r="B2196" s="4">
        <v>0.87267110762795053</v>
      </c>
      <c r="C2196" s="4">
        <v>1.1391087827580726</v>
      </c>
      <c r="D2196" s="25">
        <v>2.7360645794900339E-2</v>
      </c>
      <c r="E2196" s="31">
        <v>6076.0092555968085</v>
      </c>
      <c r="F2196" s="18">
        <v>0</v>
      </c>
    </row>
    <row r="2197" spans="1:6" x14ac:dyDescent="0.35">
      <c r="A2197" s="4">
        <v>2186</v>
      </c>
      <c r="B2197" s="4">
        <v>0.3482033249760712</v>
      </c>
      <c r="C2197" s="4">
        <v>-0.39017567176051998</v>
      </c>
      <c r="D2197" s="25">
        <v>-6.8933586284124935E-3</v>
      </c>
      <c r="E2197" s="31">
        <v>-1530.8158711732262</v>
      </c>
      <c r="F2197" s="18">
        <v>1530.8158711732262</v>
      </c>
    </row>
    <row r="2198" spans="1:6" x14ac:dyDescent="0.35">
      <c r="A2198" s="4">
        <v>2187</v>
      </c>
      <c r="B2198" s="4">
        <v>0.48691613421655455</v>
      </c>
      <c r="C2198" s="4">
        <v>-3.2802269444491383E-2</v>
      </c>
      <c r="D2198" s="25">
        <v>1.1113458381356361E-3</v>
      </c>
      <c r="E2198" s="31">
        <v>246.79781498211941</v>
      </c>
      <c r="F2198" s="18">
        <v>0</v>
      </c>
    </row>
    <row r="2199" spans="1:6" x14ac:dyDescent="0.35">
      <c r="A2199" s="4">
        <v>2188</v>
      </c>
      <c r="B2199" s="4">
        <v>0.70097293129609339</v>
      </c>
      <c r="C2199" s="4">
        <v>0.52720082272395197</v>
      </c>
      <c r="D2199" s="25">
        <v>1.3654694683099331E-2</v>
      </c>
      <c r="E2199" s="31">
        <v>3032.3133415339134</v>
      </c>
      <c r="F2199" s="18">
        <v>0</v>
      </c>
    </row>
    <row r="2200" spans="1:6" x14ac:dyDescent="0.35">
      <c r="A2200" s="4">
        <v>2189</v>
      </c>
      <c r="B2200" s="4">
        <v>0.98997594375656428</v>
      </c>
      <c r="C2200" s="4">
        <v>2.3254462194722532</v>
      </c>
      <c r="D2200" s="25">
        <v>5.3933078205809344E-2</v>
      </c>
      <c r="E2200" s="31">
        <v>11976.979082211672</v>
      </c>
      <c r="F2200" s="18">
        <v>0</v>
      </c>
    </row>
    <row r="2201" spans="1:6" x14ac:dyDescent="0.35">
      <c r="A2201" s="4">
        <v>2190</v>
      </c>
      <c r="B2201" s="4">
        <v>0.81136796666129751</v>
      </c>
      <c r="C2201" s="4">
        <v>0.88294855695610253</v>
      </c>
      <c r="D2201" s="25">
        <v>2.1622986275919843E-2</v>
      </c>
      <c r="E2201" s="31">
        <v>4801.8407800381483</v>
      </c>
      <c r="F2201" s="18">
        <v>0</v>
      </c>
    </row>
    <row r="2202" spans="1:6" x14ac:dyDescent="0.35">
      <c r="A2202" s="4">
        <v>2191</v>
      </c>
      <c r="B2202" s="4">
        <v>0.14648735082190001</v>
      </c>
      <c r="C2202" s="4">
        <v>-1.0516183145472129</v>
      </c>
      <c r="D2202" s="25">
        <v>-2.1708822909657269E-2</v>
      </c>
      <c r="E2202" s="31">
        <v>-4820.9026174292485</v>
      </c>
      <c r="F2202" s="18">
        <v>4820.9026174292485</v>
      </c>
    </row>
    <row r="2203" spans="1:6" x14ac:dyDescent="0.35">
      <c r="A2203" s="4">
        <v>2192</v>
      </c>
      <c r="B2203" s="4">
        <v>8.1604923098337556E-2</v>
      </c>
      <c r="C2203" s="4">
        <v>-1.3943569337815382</v>
      </c>
      <c r="D2203" s="25">
        <v>-2.9385727062186846E-2</v>
      </c>
      <c r="E2203" s="31">
        <v>-6525.7213207141422</v>
      </c>
      <c r="F2203" s="18">
        <v>6525.7213207141422</v>
      </c>
    </row>
    <row r="2204" spans="1:6" x14ac:dyDescent="0.35">
      <c r="A2204" s="4">
        <v>2193</v>
      </c>
      <c r="B2204" s="4">
        <v>0.15808589618781443</v>
      </c>
      <c r="C2204" s="4">
        <v>-1.0023557774399694</v>
      </c>
      <c r="D2204" s="25">
        <v>-2.0605405452565333E-2</v>
      </c>
      <c r="E2204" s="31">
        <v>-4575.8654669052903</v>
      </c>
      <c r="F2204" s="18">
        <v>4575.8654669052903</v>
      </c>
    </row>
    <row r="2205" spans="1:6" x14ac:dyDescent="0.35">
      <c r="A2205" s="4">
        <v>2194</v>
      </c>
      <c r="B2205" s="4">
        <v>0.50210111893587839</v>
      </c>
      <c r="C2205" s="4">
        <v>5.2667484816736965E-3</v>
      </c>
      <c r="D2205" s="25">
        <v>1.9640428655467524E-3</v>
      </c>
      <c r="E2205" s="31">
        <v>436.1571988799767</v>
      </c>
      <c r="F2205" s="18">
        <v>0</v>
      </c>
    </row>
    <row r="2206" spans="1:6" x14ac:dyDescent="0.35">
      <c r="A2206" s="4">
        <v>2195</v>
      </c>
      <c r="B2206" s="4">
        <v>0.416833566841186</v>
      </c>
      <c r="C2206" s="4">
        <v>-0.2100006910493383</v>
      </c>
      <c r="D2206" s="25">
        <v>-2.857670847754362E-3</v>
      </c>
      <c r="E2206" s="31">
        <v>-634.60616575216068</v>
      </c>
      <c r="F2206" s="18">
        <v>634.60616575216068</v>
      </c>
    </row>
    <row r="2207" spans="1:6" x14ac:dyDescent="0.35">
      <c r="A2207" s="4">
        <v>2196</v>
      </c>
      <c r="B2207" s="4">
        <v>0.57756952116482108</v>
      </c>
      <c r="C2207" s="4">
        <v>0.19567959347548142</v>
      </c>
      <c r="D2207" s="25">
        <v>6.229045635568811E-3</v>
      </c>
      <c r="E2207" s="31">
        <v>1383.2911408218777</v>
      </c>
      <c r="F2207" s="18">
        <v>0</v>
      </c>
    </row>
    <row r="2208" spans="1:6" x14ac:dyDescent="0.35">
      <c r="A2208" s="4">
        <v>2197</v>
      </c>
      <c r="B2208" s="4">
        <v>0.47425145049005391</v>
      </c>
      <c r="C2208" s="4">
        <v>-6.4586917880434774E-2</v>
      </c>
      <c r="D2208" s="25">
        <v>3.9941060273760223E-4</v>
      </c>
      <c r="E2208" s="31">
        <v>88.697559889814386</v>
      </c>
      <c r="F2208" s="18">
        <v>0</v>
      </c>
    </row>
    <row r="2209" spans="1:6" x14ac:dyDescent="0.35">
      <c r="A2209" s="4">
        <v>2198</v>
      </c>
      <c r="B2209" s="4">
        <v>0.85533631321617742</v>
      </c>
      <c r="C2209" s="4">
        <v>1.0595983302570109</v>
      </c>
      <c r="D2209" s="25">
        <v>2.5579713945613786E-2</v>
      </c>
      <c r="E2209" s="31">
        <v>5680.5157251820719</v>
      </c>
      <c r="F2209" s="18">
        <v>0</v>
      </c>
    </row>
    <row r="2210" spans="1:6" x14ac:dyDescent="0.35">
      <c r="A2210" s="4">
        <v>2199</v>
      </c>
      <c r="B2210" s="4">
        <v>0.2249284319004643</v>
      </c>
      <c r="C2210" s="4">
        <v>-0.7556536777940035</v>
      </c>
      <c r="D2210" s="25">
        <v>-1.5079595792011609E-2</v>
      </c>
      <c r="E2210" s="31">
        <v>-3348.7427266793047</v>
      </c>
      <c r="F2210" s="18">
        <v>3348.7427266793047</v>
      </c>
    </row>
    <row r="2211" spans="1:6" x14ac:dyDescent="0.35">
      <c r="A2211" s="4">
        <v>2200</v>
      </c>
      <c r="B2211" s="4">
        <v>0.477002293501959</v>
      </c>
      <c r="C2211" s="4">
        <v>-5.7678666579314489E-2</v>
      </c>
      <c r="D2211" s="25">
        <v>5.5414654471801152E-4</v>
      </c>
      <c r="E2211" s="31">
        <v>123.05994382965891</v>
      </c>
      <c r="F2211" s="18">
        <v>0</v>
      </c>
    </row>
    <row r="2212" spans="1:6" x14ac:dyDescent="0.35">
      <c r="A2212" s="4">
        <v>2201</v>
      </c>
      <c r="B2212" s="4">
        <v>0.279570359978211</v>
      </c>
      <c r="C2212" s="4">
        <v>-0.58411830529380138</v>
      </c>
      <c r="D2212" s="25">
        <v>-1.1237424120799408E-2</v>
      </c>
      <c r="E2212" s="31">
        <v>-2495.5073604209397</v>
      </c>
      <c r="F2212" s="18">
        <v>2495.5073604209397</v>
      </c>
    </row>
    <row r="2213" spans="1:6" x14ac:dyDescent="0.35">
      <c r="A2213" s="4">
        <v>2202</v>
      </c>
      <c r="B2213" s="4">
        <v>0.24202144790012248</v>
      </c>
      <c r="C2213" s="4">
        <v>-0.69981492007818658</v>
      </c>
      <c r="D2213" s="25">
        <v>-1.3828879453309276E-2</v>
      </c>
      <c r="E2213" s="31">
        <v>-3070.9947485413786</v>
      </c>
      <c r="F2213" s="18">
        <v>3070.9947485413786</v>
      </c>
    </row>
    <row r="2214" spans="1:6" x14ac:dyDescent="0.35">
      <c r="A2214" s="4">
        <v>2203</v>
      </c>
      <c r="B2214" s="4">
        <v>0.69658036759583575</v>
      </c>
      <c r="C2214" s="4">
        <v>0.51459041444238196</v>
      </c>
      <c r="D2214" s="25">
        <v>1.3372237760333671E-2</v>
      </c>
      <c r="E2214" s="31">
        <v>2969.58781634359</v>
      </c>
      <c r="F2214" s="18">
        <v>0</v>
      </c>
    </row>
    <row r="2215" spans="1:6" x14ac:dyDescent="0.35">
      <c r="A2215" s="4">
        <v>2204</v>
      </c>
      <c r="B2215" s="4">
        <v>0.92005648640104221</v>
      </c>
      <c r="C2215" s="4">
        <v>1.4054516162725703</v>
      </c>
      <c r="D2215" s="25">
        <v>3.3326382627159729E-2</v>
      </c>
      <c r="E2215" s="31">
        <v>7400.8271155619032</v>
      </c>
      <c r="F2215" s="18">
        <v>0</v>
      </c>
    </row>
    <row r="2216" spans="1:6" x14ac:dyDescent="0.35">
      <c r="A2216" s="4">
        <v>2205</v>
      </c>
      <c r="B2216" s="4">
        <v>0.5736648569108922</v>
      </c>
      <c r="C2216" s="4">
        <v>0.18571242233222085</v>
      </c>
      <c r="D2216" s="25">
        <v>6.0057938242917266E-3</v>
      </c>
      <c r="E2216" s="31">
        <v>1333.7133610495468</v>
      </c>
      <c r="F2216" s="18">
        <v>0</v>
      </c>
    </row>
    <row r="2217" spans="1:6" x14ac:dyDescent="0.35">
      <c r="A2217" s="4">
        <v>2206</v>
      </c>
      <c r="B2217" s="4">
        <v>0.19706142642775915</v>
      </c>
      <c r="C2217" s="4">
        <v>-0.85216439926440191</v>
      </c>
      <c r="D2217" s="25">
        <v>-1.7241311796105038E-2</v>
      </c>
      <c r="E2217" s="31">
        <v>-3828.7974208302576</v>
      </c>
      <c r="F2217" s="18">
        <v>3828.7974208302576</v>
      </c>
    </row>
    <row r="2218" spans="1:6" x14ac:dyDescent="0.35">
      <c r="A2218" s="4">
        <v>2207</v>
      </c>
      <c r="B2218" s="4">
        <v>0.89474794290234483</v>
      </c>
      <c r="C2218" s="4">
        <v>1.2521804605987894</v>
      </c>
      <c r="D2218" s="25">
        <v>2.9893305916739187E-2</v>
      </c>
      <c r="E2218" s="31">
        <v>6638.4399254328973</v>
      </c>
      <c r="F2218" s="18">
        <v>0</v>
      </c>
    </row>
    <row r="2219" spans="1:6" x14ac:dyDescent="0.35">
      <c r="A2219" s="4">
        <v>2208</v>
      </c>
      <c r="B2219" s="4">
        <v>0.5850703518795014</v>
      </c>
      <c r="C2219" s="4">
        <v>0.21488202920107619</v>
      </c>
      <c r="D2219" s="25">
        <v>6.6591554927241704E-3</v>
      </c>
      <c r="E2219" s="31">
        <v>1478.8061185234083</v>
      </c>
      <c r="F2219" s="18">
        <v>0</v>
      </c>
    </row>
    <row r="2220" spans="1:6" x14ac:dyDescent="0.35">
      <c r="A2220" s="4">
        <v>2209</v>
      </c>
      <c r="B2220" s="4">
        <v>0.76605994829479129</v>
      </c>
      <c r="C2220" s="4">
        <v>0.7259325785886116</v>
      </c>
      <c r="D2220" s="25">
        <v>1.8106030354711637E-2</v>
      </c>
      <c r="E2220" s="31">
        <v>4020.8264396248105</v>
      </c>
      <c r="F2220" s="18">
        <v>0</v>
      </c>
    </row>
    <row r="2221" spans="1:6" x14ac:dyDescent="0.35">
      <c r="A2221" s="4">
        <v>2210</v>
      </c>
      <c r="B2221" s="4">
        <v>7.7130388674693684E-2</v>
      </c>
      <c r="C2221" s="4">
        <v>-1.4246417766625306</v>
      </c>
      <c r="D2221" s="25">
        <v>-3.006406858258856E-2</v>
      </c>
      <c r="E2221" s="31">
        <v>-6676.361381892254</v>
      </c>
      <c r="F2221" s="18">
        <v>6676.361381892254</v>
      </c>
    </row>
    <row r="2222" spans="1:6" x14ac:dyDescent="0.35">
      <c r="A2222" s="4">
        <v>2211</v>
      </c>
      <c r="B2222" s="4">
        <v>0.6270789081399164</v>
      </c>
      <c r="C2222" s="4">
        <v>0.32412660723588221</v>
      </c>
      <c r="D2222" s="25">
        <v>9.1060935023079808E-3</v>
      </c>
      <c r="E2222" s="31">
        <v>2022.2003828822558</v>
      </c>
      <c r="F2222" s="18">
        <v>0</v>
      </c>
    </row>
    <row r="2223" spans="1:6" x14ac:dyDescent="0.35">
      <c r="A2223" s="4">
        <v>2212</v>
      </c>
      <c r="B2223" s="4">
        <v>0.61379141400897275</v>
      </c>
      <c r="C2223" s="4">
        <v>0.28921458415877349</v>
      </c>
      <c r="D2223" s="25">
        <v>8.3241090981792318E-3</v>
      </c>
      <c r="E2223" s="31">
        <v>1848.5442304348519</v>
      </c>
      <c r="F2223" s="18">
        <v>0</v>
      </c>
    </row>
    <row r="2224" spans="1:6" x14ac:dyDescent="0.35">
      <c r="A2224" s="4">
        <v>2213</v>
      </c>
      <c r="B2224" s="4">
        <v>2.5078554853615431E-2</v>
      </c>
      <c r="C2224" s="4">
        <v>-1.9586216713500986</v>
      </c>
      <c r="D2224" s="25">
        <v>-4.2024531281691799E-2</v>
      </c>
      <c r="E2224" s="31">
        <v>-9332.4347292003331</v>
      </c>
      <c r="F2224" s="18">
        <v>9332.4347292003331</v>
      </c>
    </row>
    <row r="2225" spans="1:6" x14ac:dyDescent="0.35">
      <c r="A2225" s="4">
        <v>2214</v>
      </c>
      <c r="B2225" s="4">
        <v>0.28933845251671897</v>
      </c>
      <c r="C2225" s="4">
        <v>-0.55531838606490258</v>
      </c>
      <c r="D2225" s="25">
        <v>-1.0592342979914928E-2</v>
      </c>
      <c r="E2225" s="31">
        <v>-2352.2534689738454</v>
      </c>
      <c r="F2225" s="18">
        <v>2352.2534689738454</v>
      </c>
    </row>
    <row r="2226" spans="1:6" x14ac:dyDescent="0.35">
      <c r="A2226" s="4">
        <v>2215</v>
      </c>
      <c r="B2226" s="4">
        <v>0.7917579431500833</v>
      </c>
      <c r="C2226" s="4">
        <v>0.81253604278271696</v>
      </c>
      <c r="D2226" s="25">
        <v>2.0045836541071477E-2</v>
      </c>
      <c r="E2226" s="31">
        <v>4451.6013720126684</v>
      </c>
      <c r="F2226" s="18">
        <v>0</v>
      </c>
    </row>
    <row r="2227" spans="1:6" x14ac:dyDescent="0.35">
      <c r="A2227" s="4">
        <v>2216</v>
      </c>
      <c r="B2227" s="4">
        <v>0.42686938688474063</v>
      </c>
      <c r="C2227" s="4">
        <v>-0.18435015032655289</v>
      </c>
      <c r="D2227" s="25">
        <v>-2.2831317338684208E-3</v>
      </c>
      <c r="E2227" s="31">
        <v>-507.0176212477021</v>
      </c>
      <c r="F2227" s="18">
        <v>507.0176212477021</v>
      </c>
    </row>
    <row r="2228" spans="1:6" x14ac:dyDescent="0.35">
      <c r="A2228" s="4">
        <v>2217</v>
      </c>
      <c r="B2228" s="4">
        <v>0.27231899086743916</v>
      </c>
      <c r="C2228" s="4">
        <v>-0.60581443714777383</v>
      </c>
      <c r="D2228" s="25">
        <v>-1.1723389563198872E-2</v>
      </c>
      <c r="E2228" s="31">
        <v>-2603.4262504958842</v>
      </c>
      <c r="F2228" s="18">
        <v>2603.4262504958842</v>
      </c>
    </row>
    <row r="2229" spans="1:6" x14ac:dyDescent="0.35">
      <c r="A2229" s="4">
        <v>2218</v>
      </c>
      <c r="B2229" s="4">
        <v>0.96002699307281247</v>
      </c>
      <c r="C2229" s="4">
        <v>1.7509993971748561</v>
      </c>
      <c r="D2229" s="25">
        <v>4.1066208387187372E-2</v>
      </c>
      <c r="E2229" s="31">
        <v>9119.6188906960924</v>
      </c>
      <c r="F2229" s="18">
        <v>0</v>
      </c>
    </row>
    <row r="2230" spans="1:6" x14ac:dyDescent="0.35">
      <c r="A2230" s="4">
        <v>2219</v>
      </c>
      <c r="B2230" s="4">
        <v>0.93807811651441242</v>
      </c>
      <c r="C2230" s="4">
        <v>1.5388383413924787</v>
      </c>
      <c r="D2230" s="25">
        <v>3.6314073673628156E-2</v>
      </c>
      <c r="E2230" s="31">
        <v>8064.3070124651185</v>
      </c>
      <c r="F2230" s="18">
        <v>0</v>
      </c>
    </row>
    <row r="2231" spans="1:6" x14ac:dyDescent="0.35">
      <c r="A2231" s="4">
        <v>2220</v>
      </c>
      <c r="B2231" s="4">
        <v>0.41371221140465231</v>
      </c>
      <c r="C2231" s="4">
        <v>-0.21800601761824964</v>
      </c>
      <c r="D2231" s="25">
        <v>-3.0369798643936985E-3</v>
      </c>
      <c r="E2231" s="31">
        <v>-674.42551990335676</v>
      </c>
      <c r="F2231" s="18">
        <v>674.42551990335676</v>
      </c>
    </row>
    <row r="2232" spans="1:6" x14ac:dyDescent="0.35">
      <c r="A2232" s="4">
        <v>2221</v>
      </c>
      <c r="B2232" s="4">
        <v>8.4349754811597566E-2</v>
      </c>
      <c r="C2232" s="4">
        <v>-1.3763945653729144</v>
      </c>
      <c r="D2232" s="25">
        <v>-2.8983393117638992E-2</v>
      </c>
      <c r="E2232" s="31">
        <v>-6436.3745710343828</v>
      </c>
      <c r="F2232" s="18">
        <v>6436.3745710343828</v>
      </c>
    </row>
    <row r="2233" spans="1:6" x14ac:dyDescent="0.35">
      <c r="A2233" s="4">
        <v>2222</v>
      </c>
      <c r="B2233" s="4">
        <v>0.99042081916771163</v>
      </c>
      <c r="C2233" s="4">
        <v>2.3424351779738903</v>
      </c>
      <c r="D2233" s="25">
        <v>5.4313609020690178E-2</v>
      </c>
      <c r="E2233" s="31">
        <v>12061.48398646677</v>
      </c>
      <c r="F2233" s="18">
        <v>0</v>
      </c>
    </row>
    <row r="2234" spans="1:6" x14ac:dyDescent="0.35">
      <c r="A2234" s="4">
        <v>2223</v>
      </c>
      <c r="B2234" s="4">
        <v>0.79547599234049338</v>
      </c>
      <c r="C2234" s="4">
        <v>0.82557007682990657</v>
      </c>
      <c r="D2234" s="25">
        <v>2.0337782136010903E-2</v>
      </c>
      <c r="E2234" s="31">
        <v>4516.4340572599331</v>
      </c>
      <c r="F2234" s="18">
        <v>0</v>
      </c>
    </row>
    <row r="2235" spans="1:6" x14ac:dyDescent="0.35">
      <c r="A2235" s="4">
        <v>2224</v>
      </c>
      <c r="B2235" s="4">
        <v>0.13689750633400699</v>
      </c>
      <c r="C2235" s="4">
        <v>-1.0943648066008191</v>
      </c>
      <c r="D2235" s="25">
        <v>-2.2666289340156142E-2</v>
      </c>
      <c r="E2235" s="31">
        <v>-5033.5282600125356</v>
      </c>
      <c r="F2235" s="18">
        <v>5033.5282600125356</v>
      </c>
    </row>
    <row r="2236" spans="1:6" x14ac:dyDescent="0.35">
      <c r="A2236" s="4">
        <v>2225</v>
      </c>
      <c r="B2236" s="4">
        <v>0.90243264437022164</v>
      </c>
      <c r="C2236" s="4">
        <v>1.2955379713637334</v>
      </c>
      <c r="D2236" s="25">
        <v>3.0864458380323045E-2</v>
      </c>
      <c r="E2236" s="31">
        <v>6854.1048407117241</v>
      </c>
      <c r="F2236" s="18">
        <v>0</v>
      </c>
    </row>
    <row r="2237" spans="1:6" x14ac:dyDescent="0.35">
      <c r="A2237" s="4">
        <v>2226</v>
      </c>
      <c r="B2237" s="4">
        <v>8.5064513174405443E-3</v>
      </c>
      <c r="C2237" s="4">
        <v>-2.3864287721228208</v>
      </c>
      <c r="D2237" s="25">
        <v>-5.1606859983781735E-2</v>
      </c>
      <c r="E2237" s="31">
        <v>-11460.393196281591</v>
      </c>
      <c r="F2237" s="18">
        <v>11460.393196281591</v>
      </c>
    </row>
    <row r="2238" spans="1:6" x14ac:dyDescent="0.35">
      <c r="A2238" s="4">
        <v>2227</v>
      </c>
      <c r="B2238" s="4">
        <v>0.44061004694128325</v>
      </c>
      <c r="C2238" s="4">
        <v>-0.14942270875536121</v>
      </c>
      <c r="D2238" s="25">
        <v>-1.5008019753074344E-3</v>
      </c>
      <c r="E2238" s="31">
        <v>-333.28477555473427</v>
      </c>
      <c r="F2238" s="18">
        <v>333.28477555473427</v>
      </c>
    </row>
    <row r="2239" spans="1:6" x14ac:dyDescent="0.35">
      <c r="A2239" s="4">
        <v>2228</v>
      </c>
      <c r="B2239" s="4">
        <v>0.32429541128251971</v>
      </c>
      <c r="C2239" s="4">
        <v>-0.45572071691294613</v>
      </c>
      <c r="D2239" s="25">
        <v>-8.3614833189784576E-3</v>
      </c>
      <c r="E2239" s="31">
        <v>-1856.8439655068632</v>
      </c>
      <c r="F2239" s="18">
        <v>1856.8439655068632</v>
      </c>
    </row>
    <row r="2240" spans="1:6" x14ac:dyDescent="0.35">
      <c r="A2240" s="4">
        <v>2229</v>
      </c>
      <c r="B2240" s="4">
        <v>0.7966382548019566</v>
      </c>
      <c r="C2240" s="4">
        <v>0.82967335459720304</v>
      </c>
      <c r="D2240" s="25">
        <v>2.0429690279310048E-2</v>
      </c>
      <c r="E2240" s="31">
        <v>4536.8442015794953</v>
      </c>
      <c r="F2240" s="18">
        <v>0</v>
      </c>
    </row>
    <row r="2241" spans="1:6" x14ac:dyDescent="0.35">
      <c r="A2241" s="4">
        <v>2230</v>
      </c>
      <c r="B2241" s="4">
        <v>0.14057152601987766</v>
      </c>
      <c r="C2241" s="4">
        <v>-1.0777551219559178</v>
      </c>
      <c r="D2241" s="25">
        <v>-2.2294253771746875E-2</v>
      </c>
      <c r="E2241" s="31">
        <v>-4950.9099046560523</v>
      </c>
      <c r="F2241" s="18">
        <v>4950.9099046560523</v>
      </c>
    </row>
    <row r="2242" spans="1:6" x14ac:dyDescent="0.35">
      <c r="A2242" s="4">
        <v>2231</v>
      </c>
      <c r="B2242" s="4">
        <v>0.10541500335408727</v>
      </c>
      <c r="C2242" s="4">
        <v>-1.251286396712467</v>
      </c>
      <c r="D2242" s="25">
        <v>-2.6181131085859847E-2</v>
      </c>
      <c r="E2242" s="31">
        <v>-5814.0731031037121</v>
      </c>
      <c r="F2242" s="18">
        <v>5814.0731031037121</v>
      </c>
    </row>
    <row r="2243" spans="1:6" x14ac:dyDescent="0.35">
      <c r="A2243" s="4">
        <v>2232</v>
      </c>
      <c r="B2243" s="4">
        <v>0.92531850831199958</v>
      </c>
      <c r="C2243" s="4">
        <v>1.4417851855829624</v>
      </c>
      <c r="D2243" s="25">
        <v>3.4140207838156654E-2</v>
      </c>
      <c r="E2243" s="31">
        <v>7581.554191652227</v>
      </c>
      <c r="F2243" s="18">
        <v>0</v>
      </c>
    </row>
    <row r="2244" spans="1:6" x14ac:dyDescent="0.35">
      <c r="A2244" s="4">
        <v>2233</v>
      </c>
      <c r="B2244" s="4">
        <v>0.8322343390723973</v>
      </c>
      <c r="C2244" s="4">
        <v>0.96303228458489154</v>
      </c>
      <c r="D2244" s="25">
        <v>2.3416758750573981E-2</v>
      </c>
      <c r="E2244" s="31">
        <v>5200.1858425097644</v>
      </c>
      <c r="F2244" s="18">
        <v>0</v>
      </c>
    </row>
    <row r="2245" spans="1:6" x14ac:dyDescent="0.35">
      <c r="A2245" s="4">
        <v>2234</v>
      </c>
      <c r="B2245" s="4">
        <v>0.84112414951363446</v>
      </c>
      <c r="C2245" s="4">
        <v>0.99908874889015342</v>
      </c>
      <c r="D2245" s="25">
        <v>2.4224377165939521E-2</v>
      </c>
      <c r="E2245" s="31">
        <v>5379.5345685426155</v>
      </c>
      <c r="F2245" s="18">
        <v>0</v>
      </c>
    </row>
    <row r="2246" spans="1:6" x14ac:dyDescent="0.35">
      <c r="A2246" s="4">
        <v>2235</v>
      </c>
      <c r="B2246" s="4">
        <v>0.4959110545591553</v>
      </c>
      <c r="C2246" s="4">
        <v>-1.0249645715777347E-2</v>
      </c>
      <c r="D2246" s="25">
        <v>1.6164955966897852E-3</v>
      </c>
      <c r="E2246" s="31">
        <v>358.97698763196888</v>
      </c>
      <c r="F2246" s="18">
        <v>0</v>
      </c>
    </row>
    <row r="2247" spans="1:6" x14ac:dyDescent="0.35">
      <c r="A2247" s="4">
        <v>2236</v>
      </c>
      <c r="B2247" s="4">
        <v>0.74356278107803297</v>
      </c>
      <c r="C2247" s="4">
        <v>0.65436847784127639</v>
      </c>
      <c r="D2247" s="25">
        <v>1.6503086562072812E-2</v>
      </c>
      <c r="E2247" s="31">
        <v>3664.858916296459</v>
      </c>
      <c r="F2247" s="18">
        <v>0</v>
      </c>
    </row>
    <row r="2248" spans="1:6" x14ac:dyDescent="0.35">
      <c r="A2248" s="4">
        <v>2237</v>
      </c>
      <c r="B2248" s="4">
        <v>0.60345741385279228</v>
      </c>
      <c r="C2248" s="4">
        <v>0.26230647257965656</v>
      </c>
      <c r="D2248" s="25">
        <v>7.7214020149216477E-3</v>
      </c>
      <c r="E2248" s="31">
        <v>1714.7003934239069</v>
      </c>
      <c r="F2248" s="18">
        <v>0</v>
      </c>
    </row>
    <row r="2249" spans="1:6" x14ac:dyDescent="0.35">
      <c r="A2249" s="4">
        <v>2238</v>
      </c>
      <c r="B2249" s="4">
        <v>0.31296045863905353</v>
      </c>
      <c r="C2249" s="4">
        <v>-0.48747618266060389</v>
      </c>
      <c r="D2249" s="25">
        <v>-9.0727648997011509E-3</v>
      </c>
      <c r="E2249" s="31">
        <v>-2014.7990627733222</v>
      </c>
      <c r="F2249" s="18">
        <v>2014.7990627733222</v>
      </c>
    </row>
    <row r="2250" spans="1:6" x14ac:dyDescent="0.35">
      <c r="A2250" s="4">
        <v>2239</v>
      </c>
      <c r="B2250" s="4">
        <v>0.52563102949895824</v>
      </c>
      <c r="C2250" s="4">
        <v>6.4291726652885475E-2</v>
      </c>
      <c r="D2250" s="25">
        <v>3.2861264435159617E-3</v>
      </c>
      <c r="E2250" s="31">
        <v>729.75377977320636</v>
      </c>
      <c r="F2250" s="18">
        <v>0</v>
      </c>
    </row>
    <row r="2251" spans="1:6" x14ac:dyDescent="0.35">
      <c r="A2251" s="4">
        <v>2240</v>
      </c>
      <c r="B2251" s="4">
        <v>0.73288579394966991</v>
      </c>
      <c r="C2251" s="4">
        <v>0.62156428415933129</v>
      </c>
      <c r="D2251" s="25">
        <v>1.5768314824764935E-2</v>
      </c>
      <c r="E2251" s="31">
        <v>3501.6873336481531</v>
      </c>
      <c r="F2251" s="18">
        <v>0</v>
      </c>
    </row>
    <row r="2252" spans="1:6" x14ac:dyDescent="0.35">
      <c r="A2252" s="4">
        <v>2241</v>
      </c>
      <c r="B2252" s="4">
        <v>0.18177421999557131</v>
      </c>
      <c r="C2252" s="4">
        <v>-0.90862436658842505</v>
      </c>
      <c r="D2252" s="25">
        <v>-1.8505942430872061E-2</v>
      </c>
      <c r="E2252" s="31">
        <v>-4109.6353622792813</v>
      </c>
      <c r="F2252" s="18">
        <v>4109.6353622792813</v>
      </c>
    </row>
    <row r="2253" spans="1:6" x14ac:dyDescent="0.35">
      <c r="A2253" s="4">
        <v>2242</v>
      </c>
      <c r="B2253" s="4">
        <v>0.71534079061647182</v>
      </c>
      <c r="C2253" s="4">
        <v>0.56905558477399032</v>
      </c>
      <c r="D2253" s="25">
        <v>1.4592187508690129E-2</v>
      </c>
      <c r="E2253" s="31">
        <v>3240.5034233048268</v>
      </c>
      <c r="F2253" s="18">
        <v>0</v>
      </c>
    </row>
    <row r="2254" spans="1:6" x14ac:dyDescent="0.35">
      <c r="A2254" s="4">
        <v>2243</v>
      </c>
      <c r="B2254" s="4">
        <v>0.48689027433959831</v>
      </c>
      <c r="C2254" s="4">
        <v>-3.2867125495055292E-2</v>
      </c>
      <c r="D2254" s="25">
        <v>1.1098931460374914E-3</v>
      </c>
      <c r="E2254" s="31">
        <v>246.47521402086926</v>
      </c>
      <c r="F2254" s="18">
        <v>0</v>
      </c>
    </row>
    <row r="2255" spans="1:6" x14ac:dyDescent="0.35">
      <c r="A2255" s="4">
        <v>2244</v>
      </c>
      <c r="B2255" s="4">
        <v>0.1755916931724435</v>
      </c>
      <c r="C2255" s="4">
        <v>-0.93229636388571935</v>
      </c>
      <c r="D2255" s="25">
        <v>-1.9036164717337021E-2</v>
      </c>
      <c r="E2255" s="31">
        <v>-4227.3824192835154</v>
      </c>
      <c r="F2255" s="18">
        <v>4227.3824192835154</v>
      </c>
    </row>
    <row r="2256" spans="1:6" x14ac:dyDescent="0.35">
      <c r="A2256" s="4">
        <v>2245</v>
      </c>
      <c r="B2256" s="4">
        <v>0.14302390230530249</v>
      </c>
      <c r="C2256" s="4">
        <v>-1.0668317809294852</v>
      </c>
      <c r="D2256" s="25">
        <v>-2.2049584985157682E-2</v>
      </c>
      <c r="E2256" s="31">
        <v>-4896.5760331891497</v>
      </c>
      <c r="F2256" s="18">
        <v>4896.5760331891497</v>
      </c>
    </row>
    <row r="2257" spans="1:6" x14ac:dyDescent="0.35">
      <c r="A2257" s="4">
        <v>2246</v>
      </c>
      <c r="B2257" s="4">
        <v>0.70743751938276445</v>
      </c>
      <c r="C2257" s="4">
        <v>0.54591413549878187</v>
      </c>
      <c r="D2257" s="25">
        <v>1.4073848815392948E-2</v>
      </c>
      <c r="E2257" s="31">
        <v>3125.3953691449851</v>
      </c>
      <c r="F2257" s="18">
        <v>0</v>
      </c>
    </row>
    <row r="2258" spans="1:6" x14ac:dyDescent="0.35">
      <c r="A2258" s="4">
        <v>2247</v>
      </c>
      <c r="B2258" s="4">
        <v>0.24297729946641622</v>
      </c>
      <c r="C2258" s="4">
        <v>-0.69675744973929388</v>
      </c>
      <c r="D2258" s="25">
        <v>-1.3760396051020623E-2</v>
      </c>
      <c r="E2258" s="31">
        <v>-3055.7865626937269</v>
      </c>
      <c r="F2258" s="18">
        <v>3055.7865626937269</v>
      </c>
    </row>
    <row r="2259" spans="1:6" x14ac:dyDescent="0.35">
      <c r="A2259" s="4">
        <v>2248</v>
      </c>
      <c r="B2259" s="4">
        <v>0.1064475227085423</v>
      </c>
      <c r="C2259" s="4">
        <v>-1.2456442061509909</v>
      </c>
      <c r="D2259" s="25">
        <v>-2.6054753275715419E-2</v>
      </c>
      <c r="E2259" s="31">
        <v>-5786.0082412617921</v>
      </c>
      <c r="F2259" s="18">
        <v>5786.0082412617921</v>
      </c>
    </row>
    <row r="2260" spans="1:6" x14ac:dyDescent="0.35">
      <c r="A2260" s="4">
        <v>2249</v>
      </c>
      <c r="B2260" s="4">
        <v>0.54606015615824799</v>
      </c>
      <c r="C2260" s="4">
        <v>0.11571339778898433</v>
      </c>
      <c r="D2260" s="25">
        <v>4.4379057252222831E-3</v>
      </c>
      <c r="E2260" s="31">
        <v>985.53069485452465</v>
      </c>
      <c r="F2260" s="18">
        <v>0</v>
      </c>
    </row>
    <row r="2261" spans="1:6" x14ac:dyDescent="0.35">
      <c r="A2261" s="4">
        <v>2250</v>
      </c>
      <c r="B2261" s="4">
        <v>0.22715659547094291</v>
      </c>
      <c r="C2261" s="4">
        <v>-0.74824367609182907</v>
      </c>
      <c r="D2261" s="25">
        <v>-1.4913621286527642E-2</v>
      </c>
      <c r="E2261" s="31">
        <v>-3311.8845823550341</v>
      </c>
      <c r="F2261" s="18">
        <v>3311.8845823550341</v>
      </c>
    </row>
    <row r="2262" spans="1:6" x14ac:dyDescent="0.35">
      <c r="A2262" s="4">
        <v>2251</v>
      </c>
      <c r="B2262" s="4">
        <v>0.60268095756646345</v>
      </c>
      <c r="C2262" s="4">
        <v>0.26029259404907878</v>
      </c>
      <c r="D2262" s="25">
        <v>7.6762937266038013E-3</v>
      </c>
      <c r="E2262" s="31">
        <v>1704.68314531588</v>
      </c>
      <c r="F2262" s="18">
        <v>0</v>
      </c>
    </row>
    <row r="2263" spans="1:6" x14ac:dyDescent="0.35">
      <c r="A2263" s="4">
        <v>2252</v>
      </c>
      <c r="B2263" s="4">
        <v>0.70407987761692004</v>
      </c>
      <c r="C2263" s="4">
        <v>0.53617118708785583</v>
      </c>
      <c r="D2263" s="25">
        <v>1.3855619304867369E-2</v>
      </c>
      <c r="E2263" s="31">
        <v>3076.9328973255178</v>
      </c>
      <c r="F2263" s="18">
        <v>0</v>
      </c>
    </row>
    <row r="2264" spans="1:6" x14ac:dyDescent="0.35">
      <c r="A2264" s="4">
        <v>2253</v>
      </c>
      <c r="B2264" s="4">
        <v>2.4556090523448981E-2</v>
      </c>
      <c r="C2264" s="4">
        <v>-1.9676164891290726</v>
      </c>
      <c r="D2264" s="25">
        <v>-4.2226003628499154E-2</v>
      </c>
      <c r="E2264" s="31">
        <v>-9377.1759189048717</v>
      </c>
      <c r="F2264" s="18">
        <v>9377.1759189048717</v>
      </c>
    </row>
    <row r="2265" spans="1:6" x14ac:dyDescent="0.35">
      <c r="A2265" s="4">
        <v>2254</v>
      </c>
      <c r="B2265" s="4">
        <v>0.50534810945917674</v>
      </c>
      <c r="C2265" s="4">
        <v>1.3406123942760679E-2</v>
      </c>
      <c r="D2265" s="25">
        <v>2.1463544049227564E-3</v>
      </c>
      <c r="E2265" s="31">
        <v>476.64332661813</v>
      </c>
      <c r="F2265" s="18">
        <v>0</v>
      </c>
    </row>
    <row r="2266" spans="1:6" x14ac:dyDescent="0.35">
      <c r="A2266" s="4">
        <v>2255</v>
      </c>
      <c r="B2266" s="4">
        <v>0.2668728236989093</v>
      </c>
      <c r="C2266" s="4">
        <v>-0.62229843906755222</v>
      </c>
      <c r="D2266" s="25">
        <v>-1.2092610000250742E-2</v>
      </c>
      <c r="E2266" s="31">
        <v>-2685.4194464788825</v>
      </c>
      <c r="F2266" s="18">
        <v>2685.4194464788825</v>
      </c>
    </row>
    <row r="2267" spans="1:6" x14ac:dyDescent="0.35">
      <c r="A2267" s="4">
        <v>2256</v>
      </c>
      <c r="B2267" s="4">
        <v>0.65612701692540587</v>
      </c>
      <c r="C2267" s="4">
        <v>0.40191583824642457</v>
      </c>
      <c r="D2267" s="25">
        <v>1.0848472204483447E-2</v>
      </c>
      <c r="E2267" s="31">
        <v>2409.1323727385079</v>
      </c>
      <c r="F2267" s="18">
        <v>0</v>
      </c>
    </row>
    <row r="2268" spans="1:6" x14ac:dyDescent="0.35">
      <c r="A2268" s="4">
        <v>2257</v>
      </c>
      <c r="B2268" s="4">
        <v>0.24422829869478491</v>
      </c>
      <c r="C2268" s="4">
        <v>-0.69276570538794247</v>
      </c>
      <c r="D2268" s="25">
        <v>-1.3670986112755759E-2</v>
      </c>
      <c r="E2268" s="31">
        <v>-3035.9311975641176</v>
      </c>
      <c r="F2268" s="18">
        <v>3035.9311975641176</v>
      </c>
    </row>
    <row r="2269" spans="1:6" x14ac:dyDescent="0.35">
      <c r="A2269" s="4">
        <v>2258</v>
      </c>
      <c r="B2269" s="4">
        <v>0.50015346409292338</v>
      </c>
      <c r="C2269" s="4">
        <v>3.8467744394957029E-4</v>
      </c>
      <c r="D2269" s="25">
        <v>1.8546907548736777E-3</v>
      </c>
      <c r="E2269" s="31">
        <v>411.87325318844307</v>
      </c>
      <c r="F2269" s="18">
        <v>0</v>
      </c>
    </row>
    <row r="2270" spans="1:6" x14ac:dyDescent="0.35">
      <c r="A2270" s="4">
        <v>2259</v>
      </c>
      <c r="B2270" s="4">
        <v>0.90642258628930739</v>
      </c>
      <c r="C2270" s="4">
        <v>1.3190427305181287</v>
      </c>
      <c r="D2270" s="25">
        <v>3.1390934747531657E-2</v>
      </c>
      <c r="E2270" s="31">
        <v>6971.020037231272</v>
      </c>
      <c r="F2270" s="18">
        <v>0</v>
      </c>
    </row>
    <row r="2271" spans="1:6" x14ac:dyDescent="0.35">
      <c r="A2271" s="4">
        <v>2260</v>
      </c>
      <c r="B2271" s="4">
        <v>0.88614323942633866</v>
      </c>
      <c r="C2271" s="4">
        <v>1.2062696884708455</v>
      </c>
      <c r="D2271" s="25">
        <v>2.886496368328377E-2</v>
      </c>
      <c r="E2271" s="31">
        <v>6410.0748139061516</v>
      </c>
      <c r="F2271" s="18">
        <v>0</v>
      </c>
    </row>
    <row r="2272" spans="1:6" x14ac:dyDescent="0.35">
      <c r="A2272" s="4">
        <v>2261</v>
      </c>
      <c r="B2272" s="4">
        <v>7.1593071025408794E-2</v>
      </c>
      <c r="C2272" s="4">
        <v>-1.4640285709611252</v>
      </c>
      <c r="D2272" s="25">
        <v>-3.0946282105480137E-2</v>
      </c>
      <c r="E2272" s="31">
        <v>-6872.2755269999325</v>
      </c>
      <c r="F2272" s="18">
        <v>6872.2755269999325</v>
      </c>
    </row>
    <row r="2273" spans="1:6" x14ac:dyDescent="0.35">
      <c r="A2273" s="4">
        <v>2262</v>
      </c>
      <c r="B2273" s="4">
        <v>0.98268839019741194</v>
      </c>
      <c r="C2273" s="4">
        <v>2.1127377584038607</v>
      </c>
      <c r="D2273" s="25">
        <v>4.9168682318056468E-2</v>
      </c>
      <c r="E2273" s="31">
        <v>10918.944351294997</v>
      </c>
      <c r="F2273" s="18">
        <v>0</v>
      </c>
    </row>
    <row r="2274" spans="1:6" x14ac:dyDescent="0.35">
      <c r="A2274" s="4">
        <v>2263</v>
      </c>
      <c r="B2274" s="4">
        <v>3.1994299615395905E-2</v>
      </c>
      <c r="C2274" s="4">
        <v>-1.8522592851725606</v>
      </c>
      <c r="D2274" s="25">
        <v>-3.9642150661896386E-2</v>
      </c>
      <c r="E2274" s="31">
        <v>-8803.3767966960713</v>
      </c>
      <c r="F2274" s="18">
        <v>8803.3767966960713</v>
      </c>
    </row>
    <row r="2275" spans="1:6" x14ac:dyDescent="0.35">
      <c r="A2275" s="4">
        <v>2264</v>
      </c>
      <c r="B2275" s="4">
        <v>1.6572631549921057E-2</v>
      </c>
      <c r="C2275" s="4">
        <v>-2.1303192772355586</v>
      </c>
      <c r="D2275" s="25">
        <v>-4.5870336772027585E-2</v>
      </c>
      <c r="E2275" s="31">
        <v>-10186.477061741351</v>
      </c>
      <c r="F2275" s="18">
        <v>10186.477061741351</v>
      </c>
    </row>
    <row r="2276" spans="1:6" x14ac:dyDescent="0.35">
      <c r="A2276" s="4">
        <v>2265</v>
      </c>
      <c r="B2276" s="4">
        <v>0.35188754020808199</v>
      </c>
      <c r="C2276" s="4">
        <v>-0.38022947646956023</v>
      </c>
      <c r="D2276" s="25">
        <v>-6.6705766492424273E-3</v>
      </c>
      <c r="E2276" s="31">
        <v>-1481.342427543113</v>
      </c>
      <c r="F2276" s="18">
        <v>1481.342427543113</v>
      </c>
    </row>
    <row r="2277" spans="1:6" x14ac:dyDescent="0.35">
      <c r="A2277" s="4">
        <v>2266</v>
      </c>
      <c r="B2277" s="4">
        <v>0.73754609756259626</v>
      </c>
      <c r="C2277" s="4">
        <v>0.63579843925481017</v>
      </c>
      <c r="D2277" s="25">
        <v>1.6087141587282534E-2</v>
      </c>
      <c r="E2277" s="31">
        <v>3572.4895498864103</v>
      </c>
      <c r="F2277" s="18">
        <v>0</v>
      </c>
    </row>
    <row r="2278" spans="1:6" x14ac:dyDescent="0.35">
      <c r="A2278" s="4">
        <v>2267</v>
      </c>
      <c r="B2278" s="4">
        <v>0.20621873288184878</v>
      </c>
      <c r="C2278" s="4">
        <v>-0.81961176292485383</v>
      </c>
      <c r="D2278" s="25">
        <v>-1.6512174619649281E-2</v>
      </c>
      <c r="E2278" s="31">
        <v>-3666.8771114210899</v>
      </c>
      <c r="F2278" s="18">
        <v>3666.8771114210899</v>
      </c>
    </row>
    <row r="2279" spans="1:6" x14ac:dyDescent="0.35">
      <c r="A2279" s="4">
        <v>2268</v>
      </c>
      <c r="B2279" s="4">
        <v>0.81601976488957029</v>
      </c>
      <c r="C2279" s="4">
        <v>0.90030028358739933</v>
      </c>
      <c r="D2279" s="25">
        <v>2.2011642630219645E-2</v>
      </c>
      <c r="E2279" s="31">
        <v>4888.1501319326226</v>
      </c>
      <c r="F2279" s="18">
        <v>0</v>
      </c>
    </row>
    <row r="2280" spans="1:6" x14ac:dyDescent="0.35">
      <c r="A2280" s="4">
        <v>2269</v>
      </c>
      <c r="B2280" s="4">
        <v>0.22223781643373863</v>
      </c>
      <c r="C2280" s="4">
        <v>-0.7646573103408556</v>
      </c>
      <c r="D2280" s="25">
        <v>-1.5281265578279616E-2</v>
      </c>
      <c r="E2280" s="31">
        <v>-3393.5277619860017</v>
      </c>
      <c r="F2280" s="18">
        <v>3393.5277619860017</v>
      </c>
    </row>
    <row r="2281" spans="1:6" x14ac:dyDescent="0.35">
      <c r="A2281" s="4">
        <v>2270</v>
      </c>
      <c r="B2281" s="4">
        <v>0.11888397336049217</v>
      </c>
      <c r="C2281" s="4">
        <v>-1.1805841914506521</v>
      </c>
      <c r="D2281" s="25">
        <v>-2.4597492643305643E-2</v>
      </c>
      <c r="E2281" s="31">
        <v>-5462.3927404906444</v>
      </c>
      <c r="F2281" s="18">
        <v>5462.3927404906444</v>
      </c>
    </row>
    <row r="2282" spans="1:6" x14ac:dyDescent="0.35">
      <c r="A2282" s="4">
        <v>2271</v>
      </c>
      <c r="B2282" s="4">
        <v>5.605912574731009E-2</v>
      </c>
      <c r="C2282" s="4">
        <v>-1.5887437756073388</v>
      </c>
      <c r="D2282" s="25">
        <v>-3.3739742248871551E-2</v>
      </c>
      <c r="E2282" s="31">
        <v>-7492.6223497182236</v>
      </c>
      <c r="F2282" s="18">
        <v>7492.6223497182236</v>
      </c>
    </row>
    <row r="2283" spans="1:6" x14ac:dyDescent="0.35">
      <c r="A2283" s="4">
        <v>2272</v>
      </c>
      <c r="B2283" s="4">
        <v>0.48085516329761513</v>
      </c>
      <c r="C2283" s="4">
        <v>-4.8007423170929049E-2</v>
      </c>
      <c r="D2283" s="25">
        <v>7.7076995543204655E-4</v>
      </c>
      <c r="E2283" s="31">
        <v>171.16574726514466</v>
      </c>
      <c r="F2283" s="18">
        <v>0</v>
      </c>
    </row>
    <row r="2284" spans="1:6" x14ac:dyDescent="0.35">
      <c r="A2284" s="4">
        <v>2273</v>
      </c>
      <c r="B2284" s="4">
        <v>0.19711068393188047</v>
      </c>
      <c r="C2284" s="4">
        <v>-0.85198689108125825</v>
      </c>
      <c r="D2284" s="25">
        <v>-1.7237335841159176E-2</v>
      </c>
      <c r="E2284" s="31">
        <v>-3827.9144760623603</v>
      </c>
      <c r="F2284" s="18">
        <v>3827.9144760623603</v>
      </c>
    </row>
    <row r="2285" spans="1:6" x14ac:dyDescent="0.35">
      <c r="A2285" s="4">
        <v>2274</v>
      </c>
      <c r="B2285" s="4">
        <v>0.21391858041302247</v>
      </c>
      <c r="C2285" s="4">
        <v>-0.79289815763869442</v>
      </c>
      <c r="D2285" s="25">
        <v>-1.5913824227130061E-2</v>
      </c>
      <c r="E2285" s="31">
        <v>-3534.000769601907</v>
      </c>
      <c r="F2285" s="18">
        <v>3534.000769601907</v>
      </c>
    </row>
    <row r="2286" spans="1:6" x14ac:dyDescent="0.35">
      <c r="A2286" s="4">
        <v>2275</v>
      </c>
      <c r="B2286" s="4">
        <v>0.23779165992551399</v>
      </c>
      <c r="C2286" s="4">
        <v>-0.71342417208615216</v>
      </c>
      <c r="D2286" s="25">
        <v>-1.4133709190577206E-2</v>
      </c>
      <c r="E2286" s="31">
        <v>-3138.6886297057736</v>
      </c>
      <c r="F2286" s="18">
        <v>3138.6886297057736</v>
      </c>
    </row>
    <row r="2287" spans="1:6" x14ac:dyDescent="0.35">
      <c r="A2287" s="4">
        <v>2276</v>
      </c>
      <c r="B2287" s="4">
        <v>0.41678445275930176</v>
      </c>
      <c r="C2287" s="4">
        <v>-0.21012654821898655</v>
      </c>
      <c r="D2287" s="25">
        <v>-2.860489886444711E-3</v>
      </c>
      <c r="E2287" s="31">
        <v>-635.23219283144977</v>
      </c>
      <c r="F2287" s="18">
        <v>635.23219283144977</v>
      </c>
    </row>
    <row r="2288" spans="1:6" x14ac:dyDescent="0.35">
      <c r="A2288" s="4">
        <v>2277</v>
      </c>
      <c r="B2288" s="4">
        <v>0.75136330050381472</v>
      </c>
      <c r="C2288" s="4">
        <v>0.67878610521651317</v>
      </c>
      <c r="D2288" s="25">
        <v>1.7050010003063037E-2</v>
      </c>
      <c r="E2288" s="31">
        <v>3786.3148173914119</v>
      </c>
      <c r="F2288" s="18">
        <v>0</v>
      </c>
    </row>
    <row r="2289" spans="1:6" x14ac:dyDescent="0.35">
      <c r="A2289" s="4">
        <v>2278</v>
      </c>
      <c r="B2289" s="4">
        <v>0.76703975351841214</v>
      </c>
      <c r="C2289" s="4">
        <v>0.72913270120479645</v>
      </c>
      <c r="D2289" s="25">
        <v>1.8177708984495687E-2</v>
      </c>
      <c r="E2289" s="31">
        <v>4036.7441932210199</v>
      </c>
      <c r="F2289" s="18">
        <v>0</v>
      </c>
    </row>
    <row r="2290" spans="1:6" x14ac:dyDescent="0.35">
      <c r="A2290" s="4">
        <v>2279</v>
      </c>
      <c r="B2290" s="4">
        <v>0.15672048518538451</v>
      </c>
      <c r="C2290" s="4">
        <v>-1.0080281043439523</v>
      </c>
      <c r="D2290" s="25">
        <v>-2.073245827801282E-2</v>
      </c>
      <c r="E2290" s="31">
        <v>-4604.0802301515778</v>
      </c>
      <c r="F2290" s="18">
        <v>4604.0802301515778</v>
      </c>
    </row>
    <row r="2291" spans="1:6" x14ac:dyDescent="0.35">
      <c r="A2291" s="4">
        <v>2280</v>
      </c>
      <c r="B2291" s="4">
        <v>0.73601524279239428</v>
      </c>
      <c r="C2291" s="4">
        <v>0.63110860605229291</v>
      </c>
      <c r="D2291" s="25">
        <v>1.5982095356812484E-2</v>
      </c>
      <c r="E2291" s="31">
        <v>3549.161815834148</v>
      </c>
      <c r="F2291" s="18">
        <v>0</v>
      </c>
    </row>
    <row r="2292" spans="1:6" x14ac:dyDescent="0.35">
      <c r="A2292" s="4">
        <v>2281</v>
      </c>
      <c r="B2292" s="4">
        <v>0.27280873086698731</v>
      </c>
      <c r="C2292" s="4">
        <v>-0.60434023453823504</v>
      </c>
      <c r="D2292" s="25">
        <v>-1.169036932124271E-2</v>
      </c>
      <c r="E2292" s="31">
        <v>-2596.0934083820084</v>
      </c>
      <c r="F2292" s="18">
        <v>2596.0934083820084</v>
      </c>
    </row>
    <row r="2293" spans="1:6" x14ac:dyDescent="0.35">
      <c r="A2293" s="4">
        <v>2282</v>
      </c>
      <c r="B2293" s="4">
        <v>0.16824367430256215</v>
      </c>
      <c r="C2293" s="4">
        <v>-0.96112892310526088</v>
      </c>
      <c r="D2293" s="25">
        <v>-1.9681976952021972E-2</v>
      </c>
      <c r="E2293" s="31">
        <v>-4370.7986655497052</v>
      </c>
      <c r="F2293" s="18">
        <v>4370.7986655497052</v>
      </c>
    </row>
    <row r="2294" spans="1:6" x14ac:dyDescent="0.35">
      <c r="A2294" s="4">
        <v>2283</v>
      </c>
      <c r="B2294" s="4">
        <v>0.96734784248411754</v>
      </c>
      <c r="C2294" s="4">
        <v>1.8431691677532556</v>
      </c>
      <c r="D2294" s="25">
        <v>4.3130692675744459E-2</v>
      </c>
      <c r="E2294" s="31">
        <v>9578.0812288783691</v>
      </c>
      <c r="F2294" s="18">
        <v>0</v>
      </c>
    </row>
    <row r="2295" spans="1:6" x14ac:dyDescent="0.35">
      <c r="A2295" s="4">
        <v>2284</v>
      </c>
      <c r="B2295" s="4">
        <v>0.31370576658445171</v>
      </c>
      <c r="C2295" s="4">
        <v>-0.48537334982718439</v>
      </c>
      <c r="D2295" s="25">
        <v>-9.0256641494354892E-3</v>
      </c>
      <c r="E2295" s="31">
        <v>-2004.3393464089863</v>
      </c>
      <c r="F2295" s="18">
        <v>2004.3393464089863</v>
      </c>
    </row>
    <row r="2296" spans="1:6" x14ac:dyDescent="0.35">
      <c r="A2296" s="4">
        <v>2285</v>
      </c>
      <c r="B2296" s="4">
        <v>0.52103107756066458</v>
      </c>
      <c r="C2296" s="4">
        <v>5.2741535047200888E-2</v>
      </c>
      <c r="D2296" s="25">
        <v>3.027417010367519E-3</v>
      </c>
      <c r="E2296" s="31">
        <v>672.30188619936655</v>
      </c>
      <c r="F2296" s="18">
        <v>0</v>
      </c>
    </row>
    <row r="2297" spans="1:6" x14ac:dyDescent="0.35">
      <c r="A2297" s="4">
        <v>2286</v>
      </c>
      <c r="B2297" s="4">
        <v>0.15224575911862059</v>
      </c>
      <c r="C2297" s="4">
        <v>-1.0268491145846552</v>
      </c>
      <c r="D2297" s="25">
        <v>-2.1154024694993893E-2</v>
      </c>
      <c r="E2297" s="31">
        <v>-4697.6979565249521</v>
      </c>
      <c r="F2297" s="18">
        <v>4697.6979565249521</v>
      </c>
    </row>
    <row r="2298" spans="1:6" x14ac:dyDescent="0.35">
      <c r="A2298" s="4">
        <v>2287</v>
      </c>
      <c r="B2298" s="4">
        <v>9.2522210598335541E-2</v>
      </c>
      <c r="C2298" s="4">
        <v>-1.3253821896030717</v>
      </c>
      <c r="D2298" s="25">
        <v>-2.7840781525596135E-2</v>
      </c>
      <c r="E2298" s="31">
        <v>-6182.6335350644422</v>
      </c>
      <c r="F2298" s="18">
        <v>6182.6335350644422</v>
      </c>
    </row>
    <row r="2299" spans="1:6" x14ac:dyDescent="0.35">
      <c r="A2299" s="4">
        <v>2288</v>
      </c>
      <c r="B2299" s="4">
        <v>0.9894353022691722</v>
      </c>
      <c r="C2299" s="4">
        <v>2.3056643342458223</v>
      </c>
      <c r="D2299" s="25">
        <v>5.3489989425271819E-2</v>
      </c>
      <c r="E2299" s="31">
        <v>11878.581860458269</v>
      </c>
      <c r="F2299" s="18">
        <v>0</v>
      </c>
    </row>
    <row r="2300" spans="1:6" x14ac:dyDescent="0.35">
      <c r="A2300" s="4">
        <v>2289</v>
      </c>
      <c r="B2300" s="4">
        <v>0.28317973983558742</v>
      </c>
      <c r="C2300" s="4">
        <v>-0.57342128831409234</v>
      </c>
      <c r="D2300" s="25">
        <v>-1.0997824701700786E-2</v>
      </c>
      <c r="E2300" s="31">
        <v>-2442.2992490703596</v>
      </c>
      <c r="F2300" s="18">
        <v>2442.2992490703596</v>
      </c>
    </row>
    <row r="2301" spans="1:6" x14ac:dyDescent="0.35">
      <c r="A2301" s="4">
        <v>2290</v>
      </c>
      <c r="B2301" s="4">
        <v>6.3773975819694129E-2</v>
      </c>
      <c r="C2301" s="4">
        <v>-1.5238429337466355</v>
      </c>
      <c r="D2301" s="25">
        <v>-3.2286046883300674E-2</v>
      </c>
      <c r="E2301" s="31">
        <v>-7169.7985917470896</v>
      </c>
      <c r="F2301" s="18">
        <v>7169.7985917470896</v>
      </c>
    </row>
    <row r="2302" spans="1:6" x14ac:dyDescent="0.35">
      <c r="A2302" s="4">
        <v>2291</v>
      </c>
      <c r="B2302" s="4">
        <v>0.6481140476467353</v>
      </c>
      <c r="C2302" s="4">
        <v>0.38023375500390361</v>
      </c>
      <c r="D2302" s="25">
        <v>1.0362821432907569E-2</v>
      </c>
      <c r="E2302" s="31">
        <v>2301.2833619657886</v>
      </c>
      <c r="F2302" s="18">
        <v>0</v>
      </c>
    </row>
    <row r="2303" spans="1:6" x14ac:dyDescent="0.35">
      <c r="A2303" s="4">
        <v>2292</v>
      </c>
      <c r="B2303" s="4">
        <v>0.33833520540446538</v>
      </c>
      <c r="C2303" s="4">
        <v>-0.41701093307748055</v>
      </c>
      <c r="D2303" s="25">
        <v>-7.4944339595164689E-3</v>
      </c>
      <c r="E2303" s="31">
        <v>-1664.2973431558569</v>
      </c>
      <c r="F2303" s="18">
        <v>1664.2973431558569</v>
      </c>
    </row>
    <row r="2304" spans="1:6" x14ac:dyDescent="0.35">
      <c r="A2304" s="4">
        <v>2293</v>
      </c>
      <c r="B2304" s="4">
        <v>0.95220564372588556</v>
      </c>
      <c r="C2304" s="4">
        <v>1.6666264175496028</v>
      </c>
      <c r="D2304" s="25">
        <v>3.9176362185748485E-2</v>
      </c>
      <c r="E2304" s="31">
        <v>8699.9386281148145</v>
      </c>
      <c r="F2304" s="18">
        <v>0</v>
      </c>
    </row>
    <row r="2305" spans="1:6" x14ac:dyDescent="0.35">
      <c r="A2305" s="4">
        <v>2294</v>
      </c>
      <c r="B2305" s="4">
        <v>0.39376471151157477</v>
      </c>
      <c r="C2305" s="4">
        <v>-0.26952016980417531</v>
      </c>
      <c r="D2305" s="25">
        <v>-4.1908306026432942E-3</v>
      </c>
      <c r="E2305" s="31">
        <v>-930.66244565927127</v>
      </c>
      <c r="F2305" s="18">
        <v>930.66244565927127</v>
      </c>
    </row>
    <row r="2306" spans="1:6" x14ac:dyDescent="0.35">
      <c r="A2306" s="4">
        <v>2295</v>
      </c>
      <c r="B2306" s="4">
        <v>0.54720389938400738</v>
      </c>
      <c r="C2306" s="4">
        <v>0.11860008093072449</v>
      </c>
      <c r="D2306" s="25">
        <v>4.5025637140050151E-3</v>
      </c>
      <c r="E2306" s="31">
        <v>999.88936684045336</v>
      </c>
      <c r="F2306" s="18">
        <v>0</v>
      </c>
    </row>
    <row r="2307" spans="1:6" x14ac:dyDescent="0.35">
      <c r="A2307" s="4">
        <v>2296</v>
      </c>
      <c r="B2307" s="4">
        <v>0.64275900813723985</v>
      </c>
      <c r="C2307" s="4">
        <v>0.36584333193947427</v>
      </c>
      <c r="D2307" s="25">
        <v>1.0040494468917423E-2</v>
      </c>
      <c r="E2307" s="31">
        <v>2229.7038520662973</v>
      </c>
      <c r="F2307" s="18">
        <v>0</v>
      </c>
    </row>
    <row r="2308" spans="1:6" x14ac:dyDescent="0.35">
      <c r="A2308" s="4">
        <v>2297</v>
      </c>
      <c r="B2308" s="4">
        <v>0.51647851541349044</v>
      </c>
      <c r="C2308" s="4">
        <v>4.1317265213332802E-2</v>
      </c>
      <c r="D2308" s="25">
        <v>2.7715280629148861E-3</v>
      </c>
      <c r="E2308" s="31">
        <v>615.47634104293923</v>
      </c>
      <c r="F2308" s="18">
        <v>0</v>
      </c>
    </row>
    <row r="2309" spans="1:6" x14ac:dyDescent="0.35">
      <c r="A2309" s="4">
        <v>2298</v>
      </c>
      <c r="B2309" s="4">
        <v>0.38137538678259075</v>
      </c>
      <c r="C2309" s="4">
        <v>-0.30187051483912081</v>
      </c>
      <c r="D2309" s="25">
        <v>-4.915436714114917E-3</v>
      </c>
      <c r="E2309" s="31">
        <v>-1091.5765363926193</v>
      </c>
      <c r="F2309" s="18">
        <v>1091.5765363926193</v>
      </c>
    </row>
    <row r="2310" spans="1:6" x14ac:dyDescent="0.35">
      <c r="A2310" s="4">
        <v>2299</v>
      </c>
      <c r="B2310" s="4">
        <v>0.51711662645837064</v>
      </c>
      <c r="C2310" s="4">
        <v>4.2918191886128276E-2</v>
      </c>
      <c r="D2310" s="25">
        <v>2.8073867608630048E-3</v>
      </c>
      <c r="E2310" s="31">
        <v>623.43952225801968</v>
      </c>
      <c r="F2310" s="18">
        <v>0</v>
      </c>
    </row>
    <row r="2311" spans="1:6" x14ac:dyDescent="0.35">
      <c r="A2311" s="4">
        <v>2300</v>
      </c>
      <c r="B2311" s="4">
        <v>0.30490093176697131</v>
      </c>
      <c r="C2311" s="4">
        <v>-0.51035630421402023</v>
      </c>
      <c r="D2311" s="25">
        <v>-9.5852501882169316E-3</v>
      </c>
      <c r="E2311" s="31">
        <v>-2128.6072447775446</v>
      </c>
      <c r="F2311" s="18">
        <v>2128.6072447775446</v>
      </c>
    </row>
    <row r="2312" spans="1:6" x14ac:dyDescent="0.35">
      <c r="A2312" s="4">
        <v>2301</v>
      </c>
      <c r="B2312" s="4">
        <v>8.4112310704119286E-2</v>
      </c>
      <c r="C2312" s="4">
        <v>-1.3779309070036891</v>
      </c>
      <c r="D2312" s="25">
        <v>-2.9017805193731695E-2</v>
      </c>
      <c r="E2312" s="31">
        <v>-6444.0164993138142</v>
      </c>
      <c r="F2312" s="18">
        <v>6444.0164993138142</v>
      </c>
    </row>
    <row r="2313" spans="1:6" x14ac:dyDescent="0.35">
      <c r="A2313" s="4">
        <v>2302</v>
      </c>
      <c r="B2313" s="4">
        <v>0.46195112798815097</v>
      </c>
      <c r="C2313" s="4">
        <v>-9.5519432438100876E-2</v>
      </c>
      <c r="D2313" s="25">
        <v>-2.9343793002017406E-4</v>
      </c>
      <c r="E2313" s="31">
        <v>-65.164089770061679</v>
      </c>
      <c r="F2313" s="18">
        <v>65.164089770061679</v>
      </c>
    </row>
    <row r="2314" spans="1:6" x14ac:dyDescent="0.35">
      <c r="A2314" s="4">
        <v>2303</v>
      </c>
      <c r="B2314" s="4">
        <v>0.9551682933961082</v>
      </c>
      <c r="C2314" s="4">
        <v>1.697175883066014</v>
      </c>
      <c r="D2314" s="25">
        <v>3.9860630912758072E-2</v>
      </c>
      <c r="E2314" s="31">
        <v>8851.8949507028065</v>
      </c>
      <c r="F2314" s="18">
        <v>0</v>
      </c>
    </row>
    <row r="2315" spans="1:6" x14ac:dyDescent="0.35">
      <c r="A2315" s="4">
        <v>2304</v>
      </c>
      <c r="B2315" s="4">
        <v>0.3869272345870518</v>
      </c>
      <c r="C2315" s="4">
        <v>-0.28733677206240527</v>
      </c>
      <c r="D2315" s="25">
        <v>-4.5898995729441328E-3</v>
      </c>
      <c r="E2315" s="31">
        <v>-1019.2841388512253</v>
      </c>
      <c r="F2315" s="18">
        <v>1019.2841388512253</v>
      </c>
    </row>
    <row r="2316" spans="1:6" x14ac:dyDescent="0.35">
      <c r="A2316" s="4">
        <v>2305</v>
      </c>
      <c r="B2316" s="4">
        <v>0.95704577681809289</v>
      </c>
      <c r="C2316" s="4">
        <v>1.7173872135075476</v>
      </c>
      <c r="D2316" s="25">
        <v>4.0313338713651316E-2</v>
      </c>
      <c r="E2316" s="31">
        <v>8952.4282790799061</v>
      </c>
      <c r="F2316" s="18">
        <v>0</v>
      </c>
    </row>
    <row r="2317" spans="1:6" x14ac:dyDescent="0.35">
      <c r="A2317" s="4">
        <v>2306</v>
      </c>
      <c r="B2317" s="4">
        <v>0.29855817537838036</v>
      </c>
      <c r="C2317" s="4">
        <v>-0.52855187711925555</v>
      </c>
      <c r="D2317" s="25">
        <v>-9.9928076134814438E-3</v>
      </c>
      <c r="E2317" s="31">
        <v>-2219.1139786703511</v>
      </c>
      <c r="F2317" s="18">
        <v>2219.1139786703511</v>
      </c>
    </row>
    <row r="2318" spans="1:6" x14ac:dyDescent="0.35">
      <c r="A2318" s="4">
        <v>2307</v>
      </c>
      <c r="B2318" s="4">
        <v>0.75640563820853979</v>
      </c>
      <c r="C2318" s="4">
        <v>0.69478711606869858</v>
      </c>
      <c r="D2318" s="25">
        <v>1.7408412061547817E-2</v>
      </c>
      <c r="E2318" s="31">
        <v>3865.9055639294324</v>
      </c>
      <c r="F2318" s="18">
        <v>0</v>
      </c>
    </row>
    <row r="2319" spans="1:6" x14ac:dyDescent="0.35">
      <c r="A2319" s="4">
        <v>2308</v>
      </c>
      <c r="B2319" s="4">
        <v>0.72806665437267859</v>
      </c>
      <c r="C2319" s="4">
        <v>0.60697622354474345</v>
      </c>
      <c r="D2319" s="25">
        <v>1.5441561033903345E-2</v>
      </c>
      <c r="E2319" s="31">
        <v>3429.1247533472738</v>
      </c>
      <c r="F2319" s="18">
        <v>0</v>
      </c>
    </row>
    <row r="2320" spans="1:6" x14ac:dyDescent="0.35">
      <c r="A2320" s="4">
        <v>2309</v>
      </c>
      <c r="B2320" s="4">
        <v>0.25004373401602553</v>
      </c>
      <c r="C2320" s="4">
        <v>-0.67435213153502671</v>
      </c>
      <c r="D2320" s="25">
        <v>-1.3258545746711937E-2</v>
      </c>
      <c r="E2320" s="31">
        <v>-2944.3401035435563</v>
      </c>
      <c r="F2320" s="18">
        <v>2944.3401035435563</v>
      </c>
    </row>
    <row r="2321" spans="1:6" x14ac:dyDescent="0.35">
      <c r="A2321" s="4">
        <v>2310</v>
      </c>
      <c r="B2321" s="4">
        <v>0.35343710103023707</v>
      </c>
      <c r="C2321" s="4">
        <v>-0.37605742889492677</v>
      </c>
      <c r="D2321" s="25">
        <v>-6.5771281507282951E-3</v>
      </c>
      <c r="E2321" s="31">
        <v>-1460.5902148157613</v>
      </c>
      <c r="F2321" s="18">
        <v>1460.5902148157613</v>
      </c>
    </row>
    <row r="2322" spans="1:6" x14ac:dyDescent="0.35">
      <c r="A2322" s="4">
        <v>2311</v>
      </c>
      <c r="B2322" s="4">
        <v>0.71673156724467857</v>
      </c>
      <c r="C2322" s="4">
        <v>0.57315926081199409</v>
      </c>
      <c r="D2322" s="25">
        <v>1.4684104572740763E-2</v>
      </c>
      <c r="E2322" s="31">
        <v>3260.9155486656628</v>
      </c>
      <c r="F2322" s="18">
        <v>0</v>
      </c>
    </row>
    <row r="2323" spans="1:6" x14ac:dyDescent="0.35">
      <c r="A2323" s="4">
        <v>2312</v>
      </c>
      <c r="B2323" s="4">
        <v>0.44669881340460593</v>
      </c>
      <c r="C2323" s="4">
        <v>-0.13400625685469186</v>
      </c>
      <c r="D2323" s="25">
        <v>-1.1554932853269616E-3</v>
      </c>
      <c r="E2323" s="31">
        <v>-256.6016880250379</v>
      </c>
      <c r="F2323" s="18">
        <v>256.6016880250379</v>
      </c>
    </row>
    <row r="2324" spans="1:6" x14ac:dyDescent="0.35">
      <c r="A2324" s="4">
        <v>2313</v>
      </c>
      <c r="B2324" s="4">
        <v>0.36628566344949631</v>
      </c>
      <c r="C2324" s="4">
        <v>-0.34170710197348181</v>
      </c>
      <c r="D2324" s="25">
        <v>-5.8077250178887518E-3</v>
      </c>
      <c r="E2324" s="31">
        <v>-1289.7279993745751</v>
      </c>
      <c r="F2324" s="18">
        <v>1289.7279993745751</v>
      </c>
    </row>
    <row r="2325" spans="1:6" x14ac:dyDescent="0.35">
      <c r="A2325" s="4">
        <v>2314</v>
      </c>
      <c r="B2325" s="4">
        <v>0.54597963776128222</v>
      </c>
      <c r="C2325" s="4">
        <v>0.11551021474407283</v>
      </c>
      <c r="D2325" s="25">
        <v>4.4333546864024111E-3</v>
      </c>
      <c r="E2325" s="31">
        <v>984.52004056663213</v>
      </c>
      <c r="F2325" s="18">
        <v>0</v>
      </c>
    </row>
    <row r="2326" spans="1:6" x14ac:dyDescent="0.35">
      <c r="A2326" s="4">
        <v>2315</v>
      </c>
      <c r="B2326" s="4">
        <v>0.67262287477272731</v>
      </c>
      <c r="C2326" s="4">
        <v>0.44716732661465292</v>
      </c>
      <c r="D2326" s="25">
        <v>1.1862047329861104E-2</v>
      </c>
      <c r="E2326" s="31">
        <v>2634.2181360352647</v>
      </c>
      <c r="F2326" s="18">
        <v>0</v>
      </c>
    </row>
    <row r="2327" spans="1:6" x14ac:dyDescent="0.35">
      <c r="A2327" s="4">
        <v>2316</v>
      </c>
      <c r="B2327" s="4">
        <v>0.83298905213054419</v>
      </c>
      <c r="C2327" s="4">
        <v>0.96604453689592784</v>
      </c>
      <c r="D2327" s="25">
        <v>2.3484229327209675E-2</v>
      </c>
      <c r="E2327" s="31">
        <v>5215.1691090302993</v>
      </c>
      <c r="F2327" s="18">
        <v>0</v>
      </c>
    </row>
    <row r="2328" spans="1:6" x14ac:dyDescent="0.35">
      <c r="A2328" s="4">
        <v>2317</v>
      </c>
      <c r="B2328" s="4">
        <v>0.45832740507369363</v>
      </c>
      <c r="C2328" s="4">
        <v>-0.1046483971365561</v>
      </c>
      <c r="D2328" s="25">
        <v>-4.9791499524973518E-4</v>
      </c>
      <c r="E2328" s="31">
        <v>-110.57254065990337</v>
      </c>
      <c r="F2328" s="18">
        <v>110.57254065990337</v>
      </c>
    </row>
    <row r="2329" spans="1:6" x14ac:dyDescent="0.35">
      <c r="A2329" s="4">
        <v>2318</v>
      </c>
      <c r="B2329" s="4">
        <v>0.89966243928235934</v>
      </c>
      <c r="C2329" s="4">
        <v>1.2796304899316893</v>
      </c>
      <c r="D2329" s="25">
        <v>3.0508151260527902E-2</v>
      </c>
      <c r="E2329" s="31">
        <v>6774.9793195548427</v>
      </c>
      <c r="F2329" s="18">
        <v>0</v>
      </c>
    </row>
    <row r="2330" spans="1:6" x14ac:dyDescent="0.35">
      <c r="A2330" s="4">
        <v>2319</v>
      </c>
      <c r="B2330" s="4">
        <v>0.27220924739300667</v>
      </c>
      <c r="C2330" s="4">
        <v>-0.60614496463576029</v>
      </c>
      <c r="D2330" s="25">
        <v>-1.1730792953720537E-2</v>
      </c>
      <c r="E2330" s="31">
        <v>-2605.0703297208279</v>
      </c>
      <c r="F2330" s="18">
        <v>2605.0703297208279</v>
      </c>
    </row>
    <row r="2331" spans="1:6" x14ac:dyDescent="0.35">
      <c r="A2331" s="4">
        <v>2320</v>
      </c>
      <c r="B2331" s="4">
        <v>0.55440885924877359</v>
      </c>
      <c r="C2331" s="4">
        <v>0.13680835235129032</v>
      </c>
      <c r="D2331" s="25">
        <v>4.9104055696768435E-3</v>
      </c>
      <c r="E2331" s="31">
        <v>1090.4592645123746</v>
      </c>
      <c r="F2331" s="18">
        <v>0</v>
      </c>
    </row>
    <row r="2332" spans="1:6" x14ac:dyDescent="0.35">
      <c r="A2332" s="4">
        <v>2321</v>
      </c>
      <c r="B2332" s="4">
        <v>0.9083484311822746</v>
      </c>
      <c r="C2332" s="4">
        <v>1.3306532339443664</v>
      </c>
      <c r="D2332" s="25">
        <v>3.1650995087871961E-2</v>
      </c>
      <c r="E2332" s="31">
        <v>7028.7719282782246</v>
      </c>
      <c r="F2332" s="18">
        <v>0</v>
      </c>
    </row>
    <row r="2333" spans="1:6" x14ac:dyDescent="0.35">
      <c r="A2333" s="4">
        <v>2322</v>
      </c>
      <c r="B2333" s="4">
        <v>0.84983547399584503</v>
      </c>
      <c r="C2333" s="4">
        <v>1.035728008004146</v>
      </c>
      <c r="D2333" s="25">
        <v>2.5045049435280471E-2</v>
      </c>
      <c r="E2333" s="31">
        <v>5561.7821785481019</v>
      </c>
      <c r="F2333" s="18">
        <v>0</v>
      </c>
    </row>
    <row r="2334" spans="1:6" x14ac:dyDescent="0.35">
      <c r="A2334" s="4">
        <v>2323</v>
      </c>
      <c r="B2334" s="4">
        <v>0.95637053497416058</v>
      </c>
      <c r="C2334" s="4">
        <v>1.7100375475035601</v>
      </c>
      <c r="D2334" s="25">
        <v>4.0148715650187482E-2</v>
      </c>
      <c r="E2334" s="31">
        <v>8915.8702509986615</v>
      </c>
      <c r="F2334" s="18">
        <v>0</v>
      </c>
    </row>
    <row r="2335" spans="1:6" x14ac:dyDescent="0.35">
      <c r="A2335" s="4">
        <v>2324</v>
      </c>
      <c r="B2335" s="4">
        <v>0.38844483959268161</v>
      </c>
      <c r="C2335" s="4">
        <v>-0.2833746232433843</v>
      </c>
      <c r="D2335" s="25">
        <v>-4.5011525365301047E-3</v>
      </c>
      <c r="E2335" s="31">
        <v>-999.5759850780812</v>
      </c>
      <c r="F2335" s="18">
        <v>999.5759850780812</v>
      </c>
    </row>
    <row r="2336" spans="1:6" x14ac:dyDescent="0.35">
      <c r="A2336" s="4">
        <v>2325</v>
      </c>
      <c r="B2336" s="4">
        <v>0.89639725460819053</v>
      </c>
      <c r="C2336" s="4">
        <v>1.2612869235017141</v>
      </c>
      <c r="D2336" s="25">
        <v>3.0097278970696445E-2</v>
      </c>
      <c r="E2336" s="31">
        <v>6683.7364499750065</v>
      </c>
      <c r="F2336" s="18">
        <v>0</v>
      </c>
    </row>
    <row r="2337" spans="1:6" x14ac:dyDescent="0.35">
      <c r="A2337" s="4">
        <v>2326</v>
      </c>
      <c r="B2337" s="4">
        <v>0.78251479989866168</v>
      </c>
      <c r="C2337" s="4">
        <v>0.78071455148363889</v>
      </c>
      <c r="D2337" s="25">
        <v>1.9333076072935967E-2</v>
      </c>
      <c r="E2337" s="31">
        <v>4293.3178565620919</v>
      </c>
      <c r="F2337" s="18">
        <v>0</v>
      </c>
    </row>
    <row r="2338" spans="1:6" x14ac:dyDescent="0.35">
      <c r="A2338" s="4">
        <v>2327</v>
      </c>
      <c r="B2338" s="4">
        <v>0.36524315084193537</v>
      </c>
      <c r="C2338" s="4">
        <v>-0.3444787135718651</v>
      </c>
      <c r="D2338" s="25">
        <v>-5.8698055521348227E-3</v>
      </c>
      <c r="E2338" s="31">
        <v>-1303.5142931447986</v>
      </c>
      <c r="F2338" s="18">
        <v>1303.5142931447986</v>
      </c>
    </row>
    <row r="2339" spans="1:6" x14ac:dyDescent="0.35">
      <c r="A2339" s="4">
        <v>2328</v>
      </c>
      <c r="B2339" s="4">
        <v>0.54935355282599352</v>
      </c>
      <c r="C2339" s="4">
        <v>0.12402826659663606</v>
      </c>
      <c r="D2339" s="25">
        <v>4.6241480897967835E-3</v>
      </c>
      <c r="E2339" s="31">
        <v>1026.8897453470322</v>
      </c>
      <c r="F2339" s="18">
        <v>0</v>
      </c>
    </row>
    <row r="2340" spans="1:6" x14ac:dyDescent="0.35">
      <c r="A2340" s="4">
        <v>2329</v>
      </c>
      <c r="B2340" s="4">
        <v>0.48631404909698772</v>
      </c>
      <c r="C2340" s="4">
        <v>-3.4312323162655076E-2</v>
      </c>
      <c r="D2340" s="25">
        <v>1.0775225774671676E-3</v>
      </c>
      <c r="E2340" s="31">
        <v>239.28664560342068</v>
      </c>
      <c r="F2340" s="18">
        <v>0</v>
      </c>
    </row>
    <row r="2341" spans="1:6" x14ac:dyDescent="0.35">
      <c r="A2341" s="4">
        <v>2330</v>
      </c>
      <c r="B2341" s="4">
        <v>7.888495647444238E-2</v>
      </c>
      <c r="C2341" s="4">
        <v>-1.4126117477698612</v>
      </c>
      <c r="D2341" s="25">
        <v>-2.9794611411501443E-2</v>
      </c>
      <c r="E2341" s="31">
        <v>-6616.5227261169057</v>
      </c>
      <c r="F2341" s="18">
        <v>6616.5227261169057</v>
      </c>
    </row>
    <row r="2342" spans="1:6" x14ac:dyDescent="0.35">
      <c r="A2342" s="4">
        <v>2331</v>
      </c>
      <c r="B2342" s="4">
        <v>0.76807700464784934</v>
      </c>
      <c r="C2342" s="4">
        <v>0.73252860366966388</v>
      </c>
      <c r="D2342" s="25">
        <v>1.8253772831027967E-2</v>
      </c>
      <c r="E2342" s="31">
        <v>4053.635776811951</v>
      </c>
      <c r="F2342" s="18">
        <v>0</v>
      </c>
    </row>
    <row r="2343" spans="1:6" x14ac:dyDescent="0.35">
      <c r="A2343" s="4">
        <v>2332</v>
      </c>
      <c r="B2343" s="4">
        <v>0.48276863462006092</v>
      </c>
      <c r="C2343" s="4">
        <v>-4.3206066498133418E-2</v>
      </c>
      <c r="D2343" s="25">
        <v>8.7831416816624096E-4</v>
      </c>
      <c r="E2343" s="31">
        <v>195.04821103654547</v>
      </c>
      <c r="F2343" s="18">
        <v>0</v>
      </c>
    </row>
    <row r="2344" spans="1:6" x14ac:dyDescent="0.35">
      <c r="A2344" s="4">
        <v>2333</v>
      </c>
      <c r="B2344" s="4">
        <v>0.20488391082497781</v>
      </c>
      <c r="C2344" s="4">
        <v>-0.82430228314132836</v>
      </c>
      <c r="D2344" s="25">
        <v>-1.6617236238348161E-2</v>
      </c>
      <c r="E2344" s="31">
        <v>-3690.2082627545628</v>
      </c>
      <c r="F2344" s="18">
        <v>3690.2082627545628</v>
      </c>
    </row>
    <row r="2345" spans="1:6" x14ac:dyDescent="0.35">
      <c r="A2345" s="4">
        <v>2334</v>
      </c>
      <c r="B2345" s="4">
        <v>0.76360311347641918</v>
      </c>
      <c r="C2345" s="4">
        <v>0.71794082689842809</v>
      </c>
      <c r="D2345" s="25">
        <v>1.7927025397892312E-2</v>
      </c>
      <c r="E2345" s="31">
        <v>3981.0746083783911</v>
      </c>
      <c r="F2345" s="18">
        <v>0</v>
      </c>
    </row>
    <row r="2346" spans="1:6" x14ac:dyDescent="0.35">
      <c r="A2346" s="4">
        <v>2335</v>
      </c>
      <c r="B2346" s="4">
        <v>0.62378353644194584</v>
      </c>
      <c r="C2346" s="4">
        <v>0.31543298320228491</v>
      </c>
      <c r="D2346" s="25">
        <v>8.911367507924416E-3</v>
      </c>
      <c r="E2346" s="31">
        <v>1978.9573632163838</v>
      </c>
      <c r="F2346" s="18">
        <v>0</v>
      </c>
    </row>
    <row r="2347" spans="1:6" x14ac:dyDescent="0.35">
      <c r="A2347" s="4">
        <v>2336</v>
      </c>
      <c r="B2347" s="4">
        <v>0.88218209768130706</v>
      </c>
      <c r="C2347" s="4">
        <v>1.185965803015794</v>
      </c>
      <c r="D2347" s="25">
        <v>2.8410182769155728E-2</v>
      </c>
      <c r="E2347" s="31">
        <v>6309.0811069511137</v>
      </c>
      <c r="F2347" s="18">
        <v>0</v>
      </c>
    </row>
    <row r="2348" spans="1:6" x14ac:dyDescent="0.35">
      <c r="A2348" s="4">
        <v>2337</v>
      </c>
      <c r="B2348" s="4">
        <v>9.7670370177170729E-2</v>
      </c>
      <c r="C2348" s="4">
        <v>-1.2949405449578542</v>
      </c>
      <c r="D2348" s="25">
        <v>-2.7158927847394421E-2</v>
      </c>
      <c r="E2348" s="31">
        <v>-6031.2135250700685</v>
      </c>
      <c r="F2348" s="18">
        <v>6031.2135250700685</v>
      </c>
    </row>
    <row r="2349" spans="1:6" x14ac:dyDescent="0.35">
      <c r="A2349" s="4">
        <v>2338</v>
      </c>
      <c r="B2349" s="4">
        <v>6.4526805317279834E-2</v>
      </c>
      <c r="C2349" s="4">
        <v>-1.5178444733100318</v>
      </c>
      <c r="D2349" s="25">
        <v>-3.2151689086279078E-2</v>
      </c>
      <c r="E2349" s="31">
        <v>-7139.961605281771</v>
      </c>
      <c r="F2349" s="18">
        <v>7139.961605281771</v>
      </c>
    </row>
    <row r="2350" spans="1:6" x14ac:dyDescent="0.35">
      <c r="A2350" s="4">
        <v>2339</v>
      </c>
      <c r="B2350" s="4">
        <v>0.24777113948288265</v>
      </c>
      <c r="C2350" s="4">
        <v>-0.68152037482941696</v>
      </c>
      <c r="D2350" s="25">
        <v>-1.3419105174873209E-2</v>
      </c>
      <c r="E2350" s="31">
        <v>-2979.9957155818893</v>
      </c>
      <c r="F2350" s="18">
        <v>2979.9957155818893</v>
      </c>
    </row>
    <row r="2351" spans="1:6" x14ac:dyDescent="0.35">
      <c r="A2351" s="4">
        <v>2340</v>
      </c>
      <c r="B2351" s="4">
        <v>0.48476963666257444</v>
      </c>
      <c r="C2351" s="4">
        <v>-3.8186137729120904E-2</v>
      </c>
      <c r="D2351" s="25">
        <v>9.907541146722031E-4</v>
      </c>
      <c r="E2351" s="31">
        <v>220.01787588986457</v>
      </c>
      <c r="F2351" s="18">
        <v>0</v>
      </c>
    </row>
    <row r="2352" spans="1:6" x14ac:dyDescent="0.35">
      <c r="A2352" s="4">
        <v>2341</v>
      </c>
      <c r="B2352" s="4">
        <v>0.64612983877638652</v>
      </c>
      <c r="C2352" s="4">
        <v>0.37489262728080419</v>
      </c>
      <c r="D2352" s="25">
        <v>1.0243187043038539E-2</v>
      </c>
      <c r="E2352" s="31">
        <v>2274.7160190170566</v>
      </c>
      <c r="F2352" s="18">
        <v>0</v>
      </c>
    </row>
    <row r="2353" spans="1:6" x14ac:dyDescent="0.35">
      <c r="A2353" s="4">
        <v>2342</v>
      </c>
      <c r="B2353" s="4">
        <v>0.79684276733628578</v>
      </c>
      <c r="C2353" s="4">
        <v>0.8303968158051972</v>
      </c>
      <c r="D2353" s="25">
        <v>2.0445894879667754E-2</v>
      </c>
      <c r="E2353" s="31">
        <v>4540.4427753300834</v>
      </c>
      <c r="F2353" s="18">
        <v>0</v>
      </c>
    </row>
    <row r="2354" spans="1:6" x14ac:dyDescent="0.35">
      <c r="A2354" s="4">
        <v>2343</v>
      </c>
      <c r="B2354" s="4">
        <v>2.4231725776830193E-2</v>
      </c>
      <c r="C2354" s="4">
        <v>-1.9732819207215901</v>
      </c>
      <c r="D2354" s="25">
        <v>-4.2352902007840337E-2</v>
      </c>
      <c r="E2354" s="31">
        <v>-9405.3563841313517</v>
      </c>
      <c r="F2354" s="18">
        <v>9405.3563841313517</v>
      </c>
    </row>
    <row r="2355" spans="1:6" x14ac:dyDescent="0.35">
      <c r="A2355" s="4">
        <v>2344</v>
      </c>
      <c r="B2355" s="4">
        <v>0.78503677660302673</v>
      </c>
      <c r="C2355" s="4">
        <v>0.78931752418924916</v>
      </c>
      <c r="D2355" s="25">
        <v>1.952577159419161E-2</v>
      </c>
      <c r="E2355" s="31">
        <v>4336.1099667863164</v>
      </c>
      <c r="F2355" s="18">
        <v>0</v>
      </c>
    </row>
    <row r="2356" spans="1:6" x14ac:dyDescent="0.35">
      <c r="A2356" s="4">
        <v>2345</v>
      </c>
      <c r="B2356" s="4">
        <v>0.31942120980390509</v>
      </c>
      <c r="C2356" s="4">
        <v>-0.46931790396239303</v>
      </c>
      <c r="D2356" s="25">
        <v>-8.6660428166966119E-3</v>
      </c>
      <c r="E2356" s="31">
        <v>-1924.4778342717714</v>
      </c>
      <c r="F2356" s="18">
        <v>1924.4778342717714</v>
      </c>
    </row>
    <row r="2357" spans="1:6" x14ac:dyDescent="0.35">
      <c r="A2357" s="4">
        <v>2346</v>
      </c>
      <c r="B2357" s="4">
        <v>0.92761668638800132</v>
      </c>
      <c r="C2357" s="4">
        <v>1.4582682167404855</v>
      </c>
      <c r="D2357" s="25">
        <v>3.4509406531382847E-2</v>
      </c>
      <c r="E2357" s="31">
        <v>7663.5425589595034</v>
      </c>
      <c r="F2357" s="18">
        <v>0</v>
      </c>
    </row>
    <row r="2358" spans="1:6" x14ac:dyDescent="0.35">
      <c r="A2358" s="4">
        <v>2347</v>
      </c>
      <c r="B2358" s="4">
        <v>0.24156220077316959</v>
      </c>
      <c r="C2358" s="4">
        <v>-0.70128623620493113</v>
      </c>
      <c r="D2358" s="25">
        <v>-1.386183504176418E-2</v>
      </c>
      <c r="E2358" s="31">
        <v>-3078.3132329798182</v>
      </c>
      <c r="F2358" s="18">
        <v>3078.3132329798182</v>
      </c>
    </row>
    <row r="2359" spans="1:6" x14ac:dyDescent="0.35">
      <c r="A2359" s="4">
        <v>2348</v>
      </c>
      <c r="B2359" s="4">
        <v>0.36616587187604899</v>
      </c>
      <c r="C2359" s="4">
        <v>-0.34202544457179535</v>
      </c>
      <c r="D2359" s="25">
        <v>-5.8148554825570749E-3</v>
      </c>
      <c r="E2359" s="31">
        <v>-1291.31146964959</v>
      </c>
      <c r="F2359" s="18">
        <v>1291.31146964959</v>
      </c>
    </row>
    <row r="2360" spans="1:6" x14ac:dyDescent="0.35">
      <c r="A2360" s="4">
        <v>2349</v>
      </c>
      <c r="B2360" s="4">
        <v>5.5946834953118252E-2</v>
      </c>
      <c r="C2360" s="4">
        <v>-1.5897389065942478</v>
      </c>
      <c r="D2360" s="25">
        <v>-3.3762031902785601E-2</v>
      </c>
      <c r="E2360" s="31">
        <v>-7497.572238127329</v>
      </c>
      <c r="F2360" s="18">
        <v>7497.572238127329</v>
      </c>
    </row>
    <row r="2361" spans="1:6" x14ac:dyDescent="0.35">
      <c r="A2361" s="4">
        <v>2350</v>
      </c>
      <c r="B2361" s="4">
        <v>0.22336043912176373</v>
      </c>
      <c r="C2361" s="4">
        <v>-0.76089317022139036</v>
      </c>
      <c r="D2361" s="25">
        <v>-1.5196953682006064E-2</v>
      </c>
      <c r="E2361" s="31">
        <v>-3374.8045247512105</v>
      </c>
      <c r="F2361" s="18">
        <v>3374.8045247512105</v>
      </c>
    </row>
    <row r="2362" spans="1:6" x14ac:dyDescent="0.35">
      <c r="A2362" s="4">
        <v>2351</v>
      </c>
      <c r="B2362" s="4">
        <v>0.21441467570334172</v>
      </c>
      <c r="C2362" s="4">
        <v>-0.79119646947040723</v>
      </c>
      <c r="D2362" s="25">
        <v>-1.5875708601308207E-2</v>
      </c>
      <c r="E2362" s="31">
        <v>-3525.5363898861469</v>
      </c>
      <c r="F2362" s="18">
        <v>3525.5363898861469</v>
      </c>
    </row>
    <row r="2363" spans="1:6" x14ac:dyDescent="0.35">
      <c r="A2363" s="4">
        <v>2352</v>
      </c>
      <c r="B2363" s="4">
        <v>0.72988293121124359</v>
      </c>
      <c r="C2363" s="4">
        <v>0.61245896809609324</v>
      </c>
      <c r="D2363" s="25">
        <v>1.5564367458541298E-2</v>
      </c>
      <c r="E2363" s="31">
        <v>3456.3965136098195</v>
      </c>
      <c r="F2363" s="18">
        <v>0</v>
      </c>
    </row>
    <row r="2364" spans="1:6" x14ac:dyDescent="0.35">
      <c r="A2364" s="4">
        <v>2353</v>
      </c>
      <c r="B2364" s="4">
        <v>0.32769077503456667</v>
      </c>
      <c r="C2364" s="4">
        <v>-0.44629862401474457</v>
      </c>
      <c r="D2364" s="25">
        <v>-8.1504405591712511E-3</v>
      </c>
      <c r="E2364" s="31">
        <v>-1809.9774634685859</v>
      </c>
      <c r="F2364" s="18">
        <v>1809.9774634685859</v>
      </c>
    </row>
    <row r="2365" spans="1:6" x14ac:dyDescent="0.35">
      <c r="A2365" s="4">
        <v>2354</v>
      </c>
      <c r="B2365" s="4">
        <v>0.63080760904758448</v>
      </c>
      <c r="C2365" s="4">
        <v>0.33399307813376028</v>
      </c>
      <c r="D2365" s="25">
        <v>9.327089757634981E-3</v>
      </c>
      <c r="E2365" s="31">
        <v>2071.2772688185287</v>
      </c>
      <c r="F2365" s="18">
        <v>0</v>
      </c>
    </row>
    <row r="2366" spans="1:6" x14ac:dyDescent="0.35">
      <c r="A2366" s="4">
        <v>2355</v>
      </c>
      <c r="B2366" s="4">
        <v>0.87758026651124021</v>
      </c>
      <c r="C2366" s="4">
        <v>1.1629754405703949</v>
      </c>
      <c r="D2366" s="25">
        <v>2.7895228226479645E-2</v>
      </c>
      <c r="E2366" s="31">
        <v>6194.7245749099484</v>
      </c>
      <c r="F2366" s="18">
        <v>0</v>
      </c>
    </row>
    <row r="2367" spans="1:6" x14ac:dyDescent="0.35">
      <c r="A2367" s="4">
        <v>2356</v>
      </c>
      <c r="B2367" s="4">
        <v>5.2736495351851209E-2</v>
      </c>
      <c r="C2367" s="4">
        <v>-1.6188804375313657</v>
      </c>
      <c r="D2367" s="25">
        <v>-3.4414764706465588E-2</v>
      </c>
      <c r="E2367" s="31">
        <v>-7642.5253429012846</v>
      </c>
      <c r="F2367" s="18">
        <v>7642.5253429012846</v>
      </c>
    </row>
    <row r="2368" spans="1:6" x14ac:dyDescent="0.35">
      <c r="A2368" s="4">
        <v>2357</v>
      </c>
      <c r="B2368" s="4">
        <v>0.6609361129481075</v>
      </c>
      <c r="C2368" s="4">
        <v>0.41501930064832326</v>
      </c>
      <c r="D2368" s="25">
        <v>1.1141972905251797E-2</v>
      </c>
      <c r="E2368" s="31">
        <v>2474.3104020789206</v>
      </c>
      <c r="F2368" s="18">
        <v>0</v>
      </c>
    </row>
    <row r="2369" spans="1:6" x14ac:dyDescent="0.35">
      <c r="A2369" s="4">
        <v>2358</v>
      </c>
      <c r="B2369" s="4">
        <v>0.27230644151293815</v>
      </c>
      <c r="C2369" s="4">
        <v>-0.6058522301809226</v>
      </c>
      <c r="D2369" s="25">
        <v>-1.1724236078522311E-2</v>
      </c>
      <c r="E2369" s="31">
        <v>-2603.6142371018573</v>
      </c>
      <c r="F2369" s="18">
        <v>2603.6142371018573</v>
      </c>
    </row>
    <row r="2370" spans="1:6" x14ac:dyDescent="0.35">
      <c r="A2370" s="4">
        <v>2359</v>
      </c>
      <c r="B2370" s="4">
        <v>0.8520419183177762</v>
      </c>
      <c r="C2370" s="4">
        <v>1.0452311207280869</v>
      </c>
      <c r="D2370" s="25">
        <v>2.5257906934955755E-2</v>
      </c>
      <c r="E2370" s="31">
        <v>5609.0516819013919</v>
      </c>
      <c r="F2370" s="18">
        <v>0</v>
      </c>
    </row>
    <row r="2371" spans="1:6" x14ac:dyDescent="0.35">
      <c r="A2371" s="4">
        <v>2360</v>
      </c>
      <c r="B2371" s="4">
        <v>0.39483589318957024</v>
      </c>
      <c r="C2371" s="4">
        <v>-0.2667368408091278</v>
      </c>
      <c r="D2371" s="25">
        <v>-4.1284876137858651E-3</v>
      </c>
      <c r="E2371" s="31">
        <v>-916.81786829955445</v>
      </c>
      <c r="F2371" s="18">
        <v>916.81786829955445</v>
      </c>
    </row>
    <row r="2372" spans="1:6" x14ac:dyDescent="0.35">
      <c r="A2372" s="4">
        <v>2361</v>
      </c>
      <c r="B2372" s="4">
        <v>0.96606511697197217</v>
      </c>
      <c r="C2372" s="4">
        <v>1.8258705309717951</v>
      </c>
      <c r="D2372" s="25">
        <v>4.2743225465783206E-2</v>
      </c>
      <c r="E2372" s="31">
        <v>9492.0359515989985</v>
      </c>
      <c r="F2372" s="18">
        <v>0</v>
      </c>
    </row>
    <row r="2373" spans="1:6" x14ac:dyDescent="0.35">
      <c r="A2373" s="4">
        <v>2362</v>
      </c>
      <c r="B2373" s="4">
        <v>0.91472390113038238</v>
      </c>
      <c r="C2373" s="4">
        <v>1.3704316504515537</v>
      </c>
      <c r="D2373" s="25">
        <v>3.254198044443108E-2</v>
      </c>
      <c r="E2373" s="31">
        <v>7226.6340443129075</v>
      </c>
      <c r="F2373" s="18">
        <v>0</v>
      </c>
    </row>
    <row r="2374" spans="1:6" x14ac:dyDescent="0.35">
      <c r="A2374" s="4">
        <v>2363</v>
      </c>
      <c r="B2374" s="4">
        <v>0.70970424806965859</v>
      </c>
      <c r="C2374" s="4">
        <v>0.55252092237585249</v>
      </c>
      <c r="D2374" s="25">
        <v>1.4221832342095508E-2</v>
      </c>
      <c r="E2374" s="31">
        <v>3158.2582366613728</v>
      </c>
      <c r="F2374" s="18">
        <v>0</v>
      </c>
    </row>
    <row r="2375" spans="1:6" x14ac:dyDescent="0.35">
      <c r="A2375" s="4">
        <v>2364</v>
      </c>
      <c r="B2375" s="4">
        <v>0.95505364487066424</v>
      </c>
      <c r="C2375" s="4">
        <v>1.6959639350262357</v>
      </c>
      <c r="D2375" s="25">
        <v>3.983348483578545E-2</v>
      </c>
      <c r="E2375" s="31">
        <v>8845.8665909858901</v>
      </c>
      <c r="F2375" s="18">
        <v>0</v>
      </c>
    </row>
    <row r="2376" spans="1:6" x14ac:dyDescent="0.35">
      <c r="A2376" s="4">
        <v>2365</v>
      </c>
      <c r="B2376" s="4">
        <v>0.39711280335443888</v>
      </c>
      <c r="C2376" s="4">
        <v>-0.26082740877245192</v>
      </c>
      <c r="D2376" s="25">
        <v>-3.9961239383914902E-3</v>
      </c>
      <c r="E2376" s="31">
        <v>-887.42371865740927</v>
      </c>
      <c r="F2376" s="18">
        <v>887.42371865740927</v>
      </c>
    </row>
    <row r="2377" spans="1:6" x14ac:dyDescent="0.35">
      <c r="A2377" s="4">
        <v>2366</v>
      </c>
      <c r="B2377" s="4">
        <v>0.51091211776009282</v>
      </c>
      <c r="C2377" s="4">
        <v>2.7356034523953458E-2</v>
      </c>
      <c r="D2377" s="25">
        <v>2.4588144559885448E-3</v>
      </c>
      <c r="E2377" s="31">
        <v>546.03168011356684</v>
      </c>
      <c r="F2377" s="18">
        <v>0</v>
      </c>
    </row>
    <row r="2378" spans="1:6" x14ac:dyDescent="0.35">
      <c r="A2378" s="4">
        <v>2367</v>
      </c>
      <c r="B2378" s="4">
        <v>0.99330575292860679</v>
      </c>
      <c r="C2378" s="4">
        <v>2.4732646879933462</v>
      </c>
      <c r="D2378" s="25">
        <v>5.7244021738654421E-2</v>
      </c>
      <c r="E2378" s="31">
        <v>12712.244020807335</v>
      </c>
      <c r="F2378" s="18">
        <v>0</v>
      </c>
    </row>
    <row r="2379" spans="1:6" x14ac:dyDescent="0.35">
      <c r="A2379" s="4">
        <v>2368</v>
      </c>
      <c r="B2379" s="4">
        <v>0.82925510669255642</v>
      </c>
      <c r="C2379" s="4">
        <v>0.95122575565267908</v>
      </c>
      <c r="D2379" s="25">
        <v>2.3152307691078129E-2</v>
      </c>
      <c r="E2379" s="31">
        <v>5141.4588995423337</v>
      </c>
      <c r="F2379" s="18">
        <v>0</v>
      </c>
    </row>
    <row r="2380" spans="1:6" x14ac:dyDescent="0.35">
      <c r="A2380" s="4">
        <v>2369</v>
      </c>
      <c r="B2380" s="4">
        <v>0.99980474455664026</v>
      </c>
      <c r="C2380" s="4">
        <v>3.546414873120519</v>
      </c>
      <c r="D2380" s="25">
        <v>8.1281205324488251E-2</v>
      </c>
      <c r="E2380" s="31">
        <v>18050.208301359067</v>
      </c>
      <c r="F2380" s="18">
        <v>0</v>
      </c>
    </row>
    <row r="2381" spans="1:6" x14ac:dyDescent="0.35">
      <c r="A2381" s="4">
        <v>2370</v>
      </c>
      <c r="B2381" s="4">
        <v>0.6181598543158906</v>
      </c>
      <c r="C2381" s="4">
        <v>0.30065145348520872</v>
      </c>
      <c r="D2381" s="25">
        <v>8.5802802580566689E-3</v>
      </c>
      <c r="E2381" s="31">
        <v>1905.4324468205334</v>
      </c>
      <c r="F2381" s="18">
        <v>0</v>
      </c>
    </row>
    <row r="2382" spans="1:6" x14ac:dyDescent="0.35">
      <c r="A2382" s="4">
        <v>2371</v>
      </c>
      <c r="B2382" s="4">
        <v>0.98235306615959617</v>
      </c>
      <c r="C2382" s="4">
        <v>2.1049705959852805</v>
      </c>
      <c r="D2382" s="25">
        <v>4.899470787199673E-2</v>
      </c>
      <c r="E2382" s="31">
        <v>10880.30965120713</v>
      </c>
      <c r="F2382" s="18">
        <v>0</v>
      </c>
    </row>
    <row r="2383" spans="1:6" x14ac:dyDescent="0.35">
      <c r="A2383" s="4">
        <v>2372</v>
      </c>
      <c r="B2383" s="4">
        <v>0.3396247398083152</v>
      </c>
      <c r="C2383" s="4">
        <v>-0.41348749886358149</v>
      </c>
      <c r="D2383" s="25">
        <v>-7.4155135658699233E-3</v>
      </c>
      <c r="E2383" s="31">
        <v>-1646.7714029479275</v>
      </c>
      <c r="F2383" s="18">
        <v>1646.7714029479275</v>
      </c>
    </row>
    <row r="2384" spans="1:6" x14ac:dyDescent="0.35">
      <c r="A2384" s="4">
        <v>2373</v>
      </c>
      <c r="B2384" s="4">
        <v>0.71272685913611522</v>
      </c>
      <c r="C2384" s="4">
        <v>0.56136860493894869</v>
      </c>
      <c r="D2384" s="25">
        <v>1.4420009049350254E-2</v>
      </c>
      <c r="E2384" s="31">
        <v>3202.2675599993463</v>
      </c>
      <c r="F2384" s="18">
        <v>0</v>
      </c>
    </row>
    <row r="2385" spans="1:6" x14ac:dyDescent="0.35">
      <c r="A2385" s="4">
        <v>2374</v>
      </c>
      <c r="B2385" s="4">
        <v>0.13600210899616283</v>
      </c>
      <c r="C2385" s="4">
        <v>-1.0984587558170145</v>
      </c>
      <c r="D2385" s="25">
        <v>-2.2757988535911402E-2</v>
      </c>
      <c r="E2385" s="31">
        <v>-5053.8920031170055</v>
      </c>
      <c r="F2385" s="18">
        <v>5053.8920031170055</v>
      </c>
    </row>
    <row r="2386" spans="1:6" x14ac:dyDescent="0.35">
      <c r="A2386" s="4">
        <v>2375</v>
      </c>
      <c r="B2386" s="4">
        <v>0.25276840572314319</v>
      </c>
      <c r="C2386" s="4">
        <v>-0.66580333734555508</v>
      </c>
      <c r="D2386" s="25">
        <v>-1.3067063754519496E-2</v>
      </c>
      <c r="E2386" s="31">
        <v>-2901.8174830775492</v>
      </c>
      <c r="F2386" s="18">
        <v>2901.8174830775492</v>
      </c>
    </row>
    <row r="2387" spans="1:6" x14ac:dyDescent="0.35">
      <c r="A2387" s="4">
        <v>2376</v>
      </c>
      <c r="B2387" s="4">
        <v>4.7516572261041667E-2</v>
      </c>
      <c r="C2387" s="4">
        <v>-1.6694251919171343</v>
      </c>
      <c r="D2387" s="25">
        <v>-3.5546902181079754E-2</v>
      </c>
      <c r="E2387" s="31">
        <v>-7893.9403798828234</v>
      </c>
      <c r="F2387" s="18">
        <v>7893.9403798828234</v>
      </c>
    </row>
    <row r="2388" spans="1:6" x14ac:dyDescent="0.35">
      <c r="A2388" s="4">
        <v>2377</v>
      </c>
      <c r="B2388" s="4">
        <v>0.32361744512945956</v>
      </c>
      <c r="C2388" s="4">
        <v>-0.45760689320129017</v>
      </c>
      <c r="D2388" s="25">
        <v>-8.4037312413536465E-3</v>
      </c>
      <c r="E2388" s="31">
        <v>-1866.2260089463946</v>
      </c>
      <c r="F2388" s="18">
        <v>1866.2260089463946</v>
      </c>
    </row>
    <row r="2389" spans="1:6" x14ac:dyDescent="0.35">
      <c r="A2389" s="4">
        <v>2378</v>
      </c>
      <c r="B2389" s="4">
        <v>0.98989644247757602</v>
      </c>
      <c r="C2389" s="4">
        <v>2.3224797966749402</v>
      </c>
      <c r="D2389" s="25">
        <v>5.3866634151323374E-2</v>
      </c>
      <c r="E2389" s="31">
        <v>11962.223776614632</v>
      </c>
      <c r="F2389" s="18">
        <v>0</v>
      </c>
    </row>
    <row r="2390" spans="1:6" x14ac:dyDescent="0.35">
      <c r="A2390" s="4">
        <v>2379</v>
      </c>
      <c r="B2390" s="4">
        <v>0.664435056332778</v>
      </c>
      <c r="C2390" s="4">
        <v>0.4245978133289105</v>
      </c>
      <c r="D2390" s="25">
        <v>1.1356519266957198E-2</v>
      </c>
      <c r="E2390" s="31">
        <v>2521.9549529147639</v>
      </c>
      <c r="F2390" s="18">
        <v>0</v>
      </c>
    </row>
    <row r="2391" spans="1:6" x14ac:dyDescent="0.35">
      <c r="A2391" s="4">
        <v>2380</v>
      </c>
      <c r="B2391" s="4">
        <v>0.93240935445284945</v>
      </c>
      <c r="C2391" s="4">
        <v>1.4939783002055873</v>
      </c>
      <c r="D2391" s="25">
        <v>3.5309266461532686E-2</v>
      </c>
      <c r="E2391" s="31">
        <v>7841.1683494910003</v>
      </c>
      <c r="F2391" s="18">
        <v>0</v>
      </c>
    </row>
    <row r="2392" spans="1:6" x14ac:dyDescent="0.35">
      <c r="A2392" s="4">
        <v>2381</v>
      </c>
      <c r="B2392" s="4">
        <v>0.17856815920796765</v>
      </c>
      <c r="C2392" s="4">
        <v>-0.92083549849339708</v>
      </c>
      <c r="D2392" s="25">
        <v>-1.8779456076453607E-2</v>
      </c>
      <c r="E2392" s="31">
        <v>-4170.3748438888579</v>
      </c>
      <c r="F2392" s="18">
        <v>4170.3748438888579</v>
      </c>
    </row>
    <row r="2393" spans="1:6" x14ac:dyDescent="0.35">
      <c r="A2393" s="4">
        <v>2382</v>
      </c>
      <c r="B2393" s="4">
        <v>0.15398488126047816</v>
      </c>
      <c r="C2393" s="4">
        <v>-1.0194913397550769</v>
      </c>
      <c r="D2393" s="25">
        <v>-2.0989220004268481E-2</v>
      </c>
      <c r="E2393" s="31">
        <v>-4661.0995942743066</v>
      </c>
      <c r="F2393" s="18">
        <v>4661.0995942743066</v>
      </c>
    </row>
    <row r="2394" spans="1:6" x14ac:dyDescent="0.35">
      <c r="A2394" s="4">
        <v>2383</v>
      </c>
      <c r="B2394" s="4">
        <v>0.81981715265048671</v>
      </c>
      <c r="C2394" s="4">
        <v>0.91466848318496685</v>
      </c>
      <c r="D2394" s="25">
        <v>2.2333471817141608E-2</v>
      </c>
      <c r="E2394" s="31">
        <v>4959.6190999210721</v>
      </c>
      <c r="F2394" s="18">
        <v>0</v>
      </c>
    </row>
    <row r="2395" spans="1:6" x14ac:dyDescent="0.35">
      <c r="A2395" s="4">
        <v>2384</v>
      </c>
      <c r="B2395" s="4">
        <v>0.98072784097722254</v>
      </c>
      <c r="C2395" s="4">
        <v>2.0690188480649256</v>
      </c>
      <c r="D2395" s="25">
        <v>4.8189434968940036E-2</v>
      </c>
      <c r="E2395" s="31">
        <v>10701.481795719679</v>
      </c>
      <c r="F2395" s="18">
        <v>0</v>
      </c>
    </row>
    <row r="2396" spans="1:6" x14ac:dyDescent="0.35">
      <c r="A2396" s="4">
        <v>2385</v>
      </c>
      <c r="B2396" s="4">
        <v>0.78824403110713837</v>
      </c>
      <c r="C2396" s="4">
        <v>0.80034327319793763</v>
      </c>
      <c r="D2396" s="25">
        <v>1.9772734187839921E-2</v>
      </c>
      <c r="E2396" s="31">
        <v>4390.9532265559019</v>
      </c>
      <c r="F2396" s="18">
        <v>0</v>
      </c>
    </row>
    <row r="2397" spans="1:6" x14ac:dyDescent="0.35">
      <c r="A2397" s="4">
        <v>2386</v>
      </c>
      <c r="B2397" s="4">
        <v>0.6899933283696017</v>
      </c>
      <c r="C2397" s="4">
        <v>0.495831436571878</v>
      </c>
      <c r="D2397" s="25">
        <v>1.2952060788643114E-2</v>
      </c>
      <c r="E2397" s="31">
        <v>2876.2786456420595</v>
      </c>
      <c r="F2397" s="18">
        <v>0</v>
      </c>
    </row>
    <row r="2398" spans="1:6" x14ac:dyDescent="0.35">
      <c r="A2398" s="4">
        <v>2387</v>
      </c>
      <c r="B2398" s="4">
        <v>5.9703138797411404E-2</v>
      </c>
      <c r="C2398" s="4">
        <v>-1.5572704944028426</v>
      </c>
      <c r="D2398" s="25">
        <v>-3.303478123889754E-2</v>
      </c>
      <c r="E2398" s="31">
        <v>-7336.070868676964</v>
      </c>
      <c r="F2398" s="18">
        <v>7336.070868676964</v>
      </c>
    </row>
    <row r="2399" spans="1:6" x14ac:dyDescent="0.35">
      <c r="A2399" s="4">
        <v>2388</v>
      </c>
      <c r="B2399" s="4">
        <v>0.45224462116645014</v>
      </c>
      <c r="C2399" s="4">
        <v>-0.11999230664512718</v>
      </c>
      <c r="D2399" s="25">
        <v>-8.4159882896983769E-4</v>
      </c>
      <c r="E2399" s="31">
        <v>-186.89479454002029</v>
      </c>
      <c r="F2399" s="18">
        <v>186.89479454002029</v>
      </c>
    </row>
    <row r="2400" spans="1:6" x14ac:dyDescent="0.35">
      <c r="A2400" s="4">
        <v>2389</v>
      </c>
      <c r="B2400" s="4">
        <v>0.12329846897604346</v>
      </c>
      <c r="C2400" s="4">
        <v>-1.1586547607285034</v>
      </c>
      <c r="D2400" s="25">
        <v>-2.4106301606387874E-2</v>
      </c>
      <c r="E2400" s="31">
        <v>-5353.3133967883541</v>
      </c>
      <c r="F2400" s="18">
        <v>5353.3133967883541</v>
      </c>
    </row>
    <row r="2401" spans="1:6" x14ac:dyDescent="0.35">
      <c r="A2401" s="4">
        <v>2390</v>
      </c>
      <c r="B2401" s="4">
        <v>0.51378786941793864</v>
      </c>
      <c r="C2401" s="4">
        <v>3.4567946550002671E-2</v>
      </c>
      <c r="D2401" s="25">
        <v>2.6203520075610536E-3</v>
      </c>
      <c r="E2401" s="31">
        <v>581.90450511333165</v>
      </c>
      <c r="F2401" s="18">
        <v>0</v>
      </c>
    </row>
    <row r="2402" spans="1:6" x14ac:dyDescent="0.35">
      <c r="A2402" s="4">
        <v>2391</v>
      </c>
      <c r="B2402" s="4">
        <v>2.2467756997448518E-2</v>
      </c>
      <c r="C2402" s="4">
        <v>-2.005257610536733</v>
      </c>
      <c r="D2402" s="25">
        <v>-4.3069116324366018E-2</v>
      </c>
      <c r="E2402" s="31">
        <v>-9564.4068995622438</v>
      </c>
      <c r="F2402" s="18">
        <v>9564.4068995622438</v>
      </c>
    </row>
    <row r="2403" spans="1:6" x14ac:dyDescent="0.35">
      <c r="A2403" s="4">
        <v>2392</v>
      </c>
      <c r="B2403" s="4">
        <v>0.42300202438128975</v>
      </c>
      <c r="C2403" s="4">
        <v>-0.19421945661099099</v>
      </c>
      <c r="D2403" s="25">
        <v>-2.5041914982067643E-3</v>
      </c>
      <c r="E2403" s="31">
        <v>-556.10861070125407</v>
      </c>
      <c r="F2403" s="18">
        <v>556.10861070125407</v>
      </c>
    </row>
    <row r="2404" spans="1:6" x14ac:dyDescent="0.35">
      <c r="A2404" s="4">
        <v>2393</v>
      </c>
      <c r="B2404" s="4">
        <v>0.53971312088730694</v>
      </c>
      <c r="C2404" s="4">
        <v>9.9711011468575222E-2</v>
      </c>
      <c r="D2404" s="25">
        <v>4.0794728580187739E-3</v>
      </c>
      <c r="E2404" s="31">
        <v>905.93310658983012</v>
      </c>
      <c r="F2404" s="18">
        <v>0</v>
      </c>
    </row>
    <row r="2405" spans="1:6" x14ac:dyDescent="0.35">
      <c r="A2405" s="4">
        <v>2394</v>
      </c>
      <c r="B2405" s="4">
        <v>0.70603598729040629</v>
      </c>
      <c r="C2405" s="4">
        <v>0.54184102718404026</v>
      </c>
      <c r="D2405" s="25">
        <v>1.3982616429019341E-2</v>
      </c>
      <c r="E2405" s="31">
        <v>3105.1352909227253</v>
      </c>
      <c r="F2405" s="18">
        <v>0</v>
      </c>
    </row>
    <row r="2406" spans="1:6" x14ac:dyDescent="0.35">
      <c r="A2406" s="4">
        <v>2395</v>
      </c>
      <c r="B2406" s="4">
        <v>6.3000343778415346E-2</v>
      </c>
      <c r="C2406" s="4">
        <v>-1.5300648101361474</v>
      </c>
      <c r="D2406" s="25">
        <v>-3.2425408910252515E-2</v>
      </c>
      <c r="E2406" s="31">
        <v>-7200.7468731577555</v>
      </c>
      <c r="F2406" s="18">
        <v>7200.7468731577555</v>
      </c>
    </row>
    <row r="2407" spans="1:6" x14ac:dyDescent="0.35">
      <c r="A2407" s="4">
        <v>2396</v>
      </c>
      <c r="B2407" s="4">
        <v>0.78209333305734174</v>
      </c>
      <c r="C2407" s="4">
        <v>0.77928247821091257</v>
      </c>
      <c r="D2407" s="25">
        <v>1.9300999473926845E-2</v>
      </c>
      <c r="E2407" s="31">
        <v>4286.1945702943449</v>
      </c>
      <c r="F2407" s="18">
        <v>0</v>
      </c>
    </row>
    <row r="2408" spans="1:6" x14ac:dyDescent="0.35">
      <c r="A2408" s="4">
        <v>2397</v>
      </c>
      <c r="B2408" s="4">
        <v>2.6691507155829353E-2</v>
      </c>
      <c r="C2408" s="4">
        <v>-1.9318095711519829</v>
      </c>
      <c r="D2408" s="25">
        <v>-4.1423974729854179E-2</v>
      </c>
      <c r="E2408" s="31">
        <v>-9199.0684631104141</v>
      </c>
      <c r="F2408" s="18">
        <v>9199.0684631104141</v>
      </c>
    </row>
    <row r="2409" spans="1:6" x14ac:dyDescent="0.35">
      <c r="A2409" s="4">
        <v>2398</v>
      </c>
      <c r="B2409" s="4">
        <v>0.31430538375769057</v>
      </c>
      <c r="C2409" s="4">
        <v>-0.48368313006049668</v>
      </c>
      <c r="D2409" s="25">
        <v>-8.9878054010558654E-3</v>
      </c>
      <c r="E2409" s="31">
        <v>-1995.9320117545251</v>
      </c>
      <c r="F2409" s="18">
        <v>1995.9320117545251</v>
      </c>
    </row>
    <row r="2410" spans="1:6" x14ac:dyDescent="0.35">
      <c r="A2410" s="4">
        <v>2399</v>
      </c>
      <c r="B2410" s="4">
        <v>0.58098530120279779</v>
      </c>
      <c r="C2410" s="4">
        <v>0.20441475909448195</v>
      </c>
      <c r="D2410" s="25">
        <v>6.4247021080239665E-3</v>
      </c>
      <c r="E2410" s="31">
        <v>1426.7407927952431</v>
      </c>
      <c r="F2410" s="18">
        <v>0</v>
      </c>
    </row>
    <row r="2411" spans="1:6" x14ac:dyDescent="0.35">
      <c r="A2411" s="4">
        <v>2400</v>
      </c>
      <c r="B2411" s="4">
        <v>0.30850285673022382</v>
      </c>
      <c r="C2411" s="4">
        <v>-0.50009851254111803</v>
      </c>
      <c r="D2411" s="25">
        <v>-9.3554888509465393E-3</v>
      </c>
      <c r="E2411" s="31">
        <v>-2077.583887277211</v>
      </c>
      <c r="F2411" s="18">
        <v>2077.583887277211</v>
      </c>
    </row>
    <row r="2412" spans="1:6" x14ac:dyDescent="0.35">
      <c r="A2412" s="4">
        <v>2401</v>
      </c>
      <c r="B2412" s="4">
        <v>0.4282956736244552</v>
      </c>
      <c r="C2412" s="4">
        <v>-0.18071491986315405</v>
      </c>
      <c r="D2412" s="25">
        <v>-2.2017072480540901E-3</v>
      </c>
      <c r="E2412" s="31">
        <v>-488.9355944874896</v>
      </c>
      <c r="F2412" s="18">
        <v>488.9355944874896</v>
      </c>
    </row>
    <row r="2413" spans="1:6" x14ac:dyDescent="0.35">
      <c r="A2413" s="4">
        <v>2402</v>
      </c>
      <c r="B2413" s="4">
        <v>0.74862185668775616</v>
      </c>
      <c r="C2413" s="4">
        <v>0.67015923619971374</v>
      </c>
      <c r="D2413" s="25">
        <v>1.685677923517832E-2</v>
      </c>
      <c r="E2413" s="31">
        <v>3743.403844348793</v>
      </c>
      <c r="F2413" s="18">
        <v>0</v>
      </c>
    </row>
    <row r="2414" spans="1:6" x14ac:dyDescent="0.35">
      <c r="A2414" s="4">
        <v>2403</v>
      </c>
      <c r="B2414" s="4">
        <v>0.60858762494180585</v>
      </c>
      <c r="C2414" s="4">
        <v>0.2756397834772325</v>
      </c>
      <c r="D2414" s="25">
        <v>8.0200510263030798E-3</v>
      </c>
      <c r="E2414" s="31">
        <v>1781.0217138682744</v>
      </c>
      <c r="F2414" s="18">
        <v>0</v>
      </c>
    </row>
    <row r="2415" spans="1:6" x14ac:dyDescent="0.35">
      <c r="A2415" s="4">
        <v>2404</v>
      </c>
      <c r="B2415" s="4">
        <v>0.24064973040607651</v>
      </c>
      <c r="C2415" s="4">
        <v>-0.70421408495865412</v>
      </c>
      <c r="D2415" s="25">
        <v>-1.3927415087297558E-2</v>
      </c>
      <c r="E2415" s="31">
        <v>-3092.8766671410667</v>
      </c>
      <c r="F2415" s="18">
        <v>3092.8766671410667</v>
      </c>
    </row>
    <row r="2416" spans="1:6" x14ac:dyDescent="0.35">
      <c r="A2416" s="4">
        <v>2405</v>
      </c>
      <c r="B2416" s="4">
        <v>0.31589753962541833</v>
      </c>
      <c r="C2416" s="4">
        <v>-0.4792017923979443</v>
      </c>
      <c r="D2416" s="25">
        <v>-8.8874292024605887E-3</v>
      </c>
      <c r="E2416" s="31">
        <v>-1973.6413569111296</v>
      </c>
      <c r="F2416" s="18">
        <v>1973.6413569111296</v>
      </c>
    </row>
    <row r="2417" spans="1:6" x14ac:dyDescent="0.35">
      <c r="A2417" s="4">
        <v>2406</v>
      </c>
      <c r="B2417" s="4">
        <v>0.54380730950443268</v>
      </c>
      <c r="C2417" s="4">
        <v>0.11003025446140552</v>
      </c>
      <c r="D2417" s="25">
        <v>4.3106106258011057E-3</v>
      </c>
      <c r="E2417" s="31">
        <v>957.26212955555241</v>
      </c>
      <c r="F2417" s="18">
        <v>0</v>
      </c>
    </row>
    <row r="2418" spans="1:6" x14ac:dyDescent="0.35">
      <c r="A2418" s="4">
        <v>2407</v>
      </c>
      <c r="B2418" s="4">
        <v>0.45032392177820679</v>
      </c>
      <c r="C2418" s="4">
        <v>-0.12484300130882399</v>
      </c>
      <c r="D2418" s="25">
        <v>-9.5024814922904026E-4</v>
      </c>
      <c r="E2418" s="31">
        <v>-211.0226707772201</v>
      </c>
      <c r="F2418" s="18">
        <v>211.0226707772201</v>
      </c>
    </row>
    <row r="2419" spans="1:6" x14ac:dyDescent="0.35">
      <c r="A2419" s="4">
        <v>2408</v>
      </c>
      <c r="B2419" s="4">
        <v>0.57947295543653743</v>
      </c>
      <c r="C2419" s="4">
        <v>0.20054535640483526</v>
      </c>
      <c r="D2419" s="25">
        <v>6.3380324655940628E-3</v>
      </c>
      <c r="E2419" s="31">
        <v>1407.493968230835</v>
      </c>
      <c r="F2419" s="18">
        <v>0</v>
      </c>
    </row>
    <row r="2420" spans="1:6" x14ac:dyDescent="0.35">
      <c r="A2420" s="4">
        <v>2409</v>
      </c>
      <c r="B2420" s="4">
        <v>0.77103734659580903</v>
      </c>
      <c r="C2420" s="4">
        <v>0.74226745373150704</v>
      </c>
      <c r="D2420" s="25">
        <v>1.8471910543806438E-2</v>
      </c>
      <c r="E2420" s="31">
        <v>4102.0778630029045</v>
      </c>
      <c r="F2420" s="18">
        <v>0</v>
      </c>
    </row>
    <row r="2421" spans="1:6" x14ac:dyDescent="0.35">
      <c r="A2421" s="4">
        <v>2410</v>
      </c>
      <c r="B2421" s="4">
        <v>0.13120996245016692</v>
      </c>
      <c r="C2421" s="4">
        <v>-1.1206898012534501</v>
      </c>
      <c r="D2421" s="25">
        <v>-2.3255935354414992E-2</v>
      </c>
      <c r="E2421" s="31">
        <v>-5164.4716108025341</v>
      </c>
      <c r="F2421" s="18">
        <v>5164.4716108025341</v>
      </c>
    </row>
    <row r="2422" spans="1:6" x14ac:dyDescent="0.35">
      <c r="A2422" s="4">
        <v>2411</v>
      </c>
      <c r="B2422" s="4">
        <v>0.29399112268794025</v>
      </c>
      <c r="C2422" s="4">
        <v>-0.54176232940554869</v>
      </c>
      <c r="D2422" s="25">
        <v>-1.0288704750022399E-2</v>
      </c>
      <c r="E2422" s="31">
        <v>-2284.824187186794</v>
      </c>
      <c r="F2422" s="18">
        <v>2284.824187186794</v>
      </c>
    </row>
    <row r="2423" spans="1:6" x14ac:dyDescent="0.35">
      <c r="A2423" s="4">
        <v>2412</v>
      </c>
      <c r="B2423" s="4">
        <v>6.1433379985397218E-2</v>
      </c>
      <c r="C2423" s="4">
        <v>-1.542851708891994</v>
      </c>
      <c r="D2423" s="25">
        <v>-3.2711818992594649E-2</v>
      </c>
      <c r="E2423" s="31">
        <v>-7264.3502809227657</v>
      </c>
      <c r="F2423" s="18">
        <v>7264.3502809227657</v>
      </c>
    </row>
    <row r="2424" spans="1:6" x14ac:dyDescent="0.35">
      <c r="A2424" s="4">
        <v>2413</v>
      </c>
      <c r="B2424" s="4">
        <v>0.8513747638412611</v>
      </c>
      <c r="C2424" s="4">
        <v>1.0423477700595905</v>
      </c>
      <c r="D2424" s="25">
        <v>2.5193323589286602E-2</v>
      </c>
      <c r="E2424" s="31">
        <v>5594.709585995296</v>
      </c>
      <c r="F2424" s="18">
        <v>0</v>
      </c>
    </row>
    <row r="2425" spans="1:6" x14ac:dyDescent="0.35">
      <c r="A2425" s="4">
        <v>2414</v>
      </c>
      <c r="B2425" s="4">
        <v>0.45892896683206752</v>
      </c>
      <c r="C2425" s="4">
        <v>-0.10313234578806979</v>
      </c>
      <c r="D2425" s="25">
        <v>-4.6395739537773042E-4</v>
      </c>
      <c r="E2425" s="31">
        <v>-103.03153842381542</v>
      </c>
      <c r="F2425" s="18">
        <v>103.03153842381542</v>
      </c>
    </row>
    <row r="2426" spans="1:6" x14ac:dyDescent="0.35">
      <c r="A2426" s="4">
        <v>2415</v>
      </c>
      <c r="B2426" s="4">
        <v>0.17787031233085027</v>
      </c>
      <c r="C2426" s="4">
        <v>-0.92351166419270081</v>
      </c>
      <c r="D2426" s="25">
        <v>-1.8839398745347295E-2</v>
      </c>
      <c r="E2426" s="31">
        <v>-4183.686379505868</v>
      </c>
      <c r="F2426" s="18">
        <v>4183.686379505868</v>
      </c>
    </row>
    <row r="2427" spans="1:6" x14ac:dyDescent="0.35">
      <c r="A2427" s="4">
        <v>2416</v>
      </c>
      <c r="B2427" s="4">
        <v>0.90462372826842319</v>
      </c>
      <c r="C2427" s="4">
        <v>1.3083561349018249</v>
      </c>
      <c r="D2427" s="25">
        <v>3.1151568753566686E-2</v>
      </c>
      <c r="E2427" s="31">
        <v>6917.8637628615579</v>
      </c>
      <c r="F2427" s="18">
        <v>0</v>
      </c>
    </row>
    <row r="2428" spans="1:6" x14ac:dyDescent="0.35">
      <c r="A2428" s="4">
        <v>2417</v>
      </c>
      <c r="B2428" s="4">
        <v>0.43568393268854266</v>
      </c>
      <c r="C2428" s="4">
        <v>-0.16192125404237578</v>
      </c>
      <c r="D2428" s="25">
        <v>-1.7807533109019255E-3</v>
      </c>
      <c r="E2428" s="31">
        <v>-395.45388219569878</v>
      </c>
      <c r="F2428" s="18">
        <v>395.45388219569878</v>
      </c>
    </row>
    <row r="2429" spans="1:6" x14ac:dyDescent="0.35">
      <c r="A2429" s="4">
        <v>2418</v>
      </c>
      <c r="B2429" s="4">
        <v>0.29161239442719578</v>
      </c>
      <c r="C2429" s="4">
        <v>-0.54868041516921551</v>
      </c>
      <c r="D2429" s="25">
        <v>-1.0443660971312243E-2</v>
      </c>
      <c r="E2429" s="31">
        <v>-2319.2354887995975</v>
      </c>
      <c r="F2429" s="18">
        <v>2319.2354887995975</v>
      </c>
    </row>
    <row r="2430" spans="1:6" x14ac:dyDescent="0.35">
      <c r="A2430" s="4">
        <v>2419</v>
      </c>
      <c r="B2430" s="4">
        <v>0.63610665945575395</v>
      </c>
      <c r="C2430" s="4">
        <v>0.34807124198857392</v>
      </c>
      <c r="D2430" s="25">
        <v>9.6424225170376222E-3</v>
      </c>
      <c r="E2430" s="31">
        <v>2141.3035678717638</v>
      </c>
      <c r="F2430" s="18">
        <v>0</v>
      </c>
    </row>
    <row r="2431" spans="1:6" x14ac:dyDescent="0.35">
      <c r="A2431" s="4">
        <v>2420</v>
      </c>
      <c r="B2431" s="4">
        <v>0.73487018826531081</v>
      </c>
      <c r="C2431" s="4">
        <v>0.62760974470980635</v>
      </c>
      <c r="D2431" s="25">
        <v>1.5903725363873647E-2</v>
      </c>
      <c r="E2431" s="31">
        <v>3531.7581037278283</v>
      </c>
      <c r="F2431" s="18">
        <v>0</v>
      </c>
    </row>
    <row r="2432" spans="1:6" x14ac:dyDescent="0.35">
      <c r="A2432" s="4">
        <v>2421</v>
      </c>
      <c r="B2432" s="4">
        <v>0.86806457477199317</v>
      </c>
      <c r="C2432" s="4">
        <v>1.1172888286801337</v>
      </c>
      <c r="D2432" s="25">
        <v>2.6871906893975929E-2</v>
      </c>
      <c r="E2432" s="31">
        <v>5967.4744604809557</v>
      </c>
      <c r="F2432" s="18">
        <v>0</v>
      </c>
    </row>
    <row r="2433" spans="1:6" x14ac:dyDescent="0.35">
      <c r="A2433" s="4">
        <v>2422</v>
      </c>
      <c r="B2433" s="4">
        <v>0.81637702004408241</v>
      </c>
      <c r="C2433" s="4">
        <v>0.90164409371196963</v>
      </c>
      <c r="D2433" s="25">
        <v>2.2041742248256769E-2</v>
      </c>
      <c r="E2433" s="31">
        <v>4894.8343878216983</v>
      </c>
      <c r="F2433" s="18">
        <v>0</v>
      </c>
    </row>
    <row r="2434" spans="1:6" x14ac:dyDescent="0.35">
      <c r="A2434" s="4">
        <v>2423</v>
      </c>
      <c r="B2434" s="4">
        <v>0.42155319161162874</v>
      </c>
      <c r="C2434" s="4">
        <v>-0.19792162669459876</v>
      </c>
      <c r="D2434" s="25">
        <v>-2.5871153453988658E-3</v>
      </c>
      <c r="E2434" s="31">
        <v>-574.52360232191302</v>
      </c>
      <c r="F2434" s="18">
        <v>574.52360232191302</v>
      </c>
    </row>
    <row r="2435" spans="1:6" x14ac:dyDescent="0.35">
      <c r="A2435" s="4">
        <v>2424</v>
      </c>
      <c r="B2435" s="4">
        <v>0.44278679007566668</v>
      </c>
      <c r="C2435" s="4">
        <v>-0.14390741520876038</v>
      </c>
      <c r="D2435" s="25">
        <v>-1.3772664950487247E-3</v>
      </c>
      <c r="E2435" s="31">
        <v>-305.85111309394472</v>
      </c>
      <c r="F2435" s="18">
        <v>305.85111309394472</v>
      </c>
    </row>
    <row r="2436" spans="1:6" x14ac:dyDescent="0.35">
      <c r="A2436" s="4">
        <v>2425</v>
      </c>
      <c r="B2436" s="4">
        <v>0.39920817792499452</v>
      </c>
      <c r="C2436" s="4">
        <v>-0.25539717064479606</v>
      </c>
      <c r="D2436" s="25">
        <v>-3.8744935900970525E-3</v>
      </c>
      <c r="E2436" s="31">
        <v>-860.41313098567332</v>
      </c>
      <c r="F2436" s="18">
        <v>860.41313098567332</v>
      </c>
    </row>
    <row r="2437" spans="1:6" x14ac:dyDescent="0.35">
      <c r="A2437" s="4">
        <v>2426</v>
      </c>
      <c r="B2437" s="4">
        <v>0.3773629089317293</v>
      </c>
      <c r="C2437" s="4">
        <v>-0.31241412388579126</v>
      </c>
      <c r="D2437" s="25">
        <v>-5.1515999928661033E-3</v>
      </c>
      <c r="E2437" s="31">
        <v>-1144.0215802077676</v>
      </c>
      <c r="F2437" s="18">
        <v>1144.0215802077676</v>
      </c>
    </row>
    <row r="2438" spans="1:6" x14ac:dyDescent="0.35">
      <c r="A2438" s="4">
        <v>2427</v>
      </c>
      <c r="B2438" s="4">
        <v>0.38502777053788606</v>
      </c>
      <c r="C2438" s="4">
        <v>-0.29230224682732353</v>
      </c>
      <c r="D2438" s="25">
        <v>-4.7011198198110898E-3</v>
      </c>
      <c r="E2438" s="31">
        <v>-1043.9829436396469</v>
      </c>
      <c r="F2438" s="18">
        <v>1043.9829436396469</v>
      </c>
    </row>
    <row r="2439" spans="1:6" x14ac:dyDescent="0.35">
      <c r="A2439" s="4">
        <v>2428</v>
      </c>
      <c r="B2439" s="4">
        <v>0.92526882791643006</v>
      </c>
      <c r="C2439" s="4">
        <v>1.441433172817536</v>
      </c>
      <c r="D2439" s="25">
        <v>3.4132323205060211E-2</v>
      </c>
      <c r="E2439" s="31">
        <v>7579.8032423497107</v>
      </c>
      <c r="F2439" s="18">
        <v>0</v>
      </c>
    </row>
    <row r="2440" spans="1:6" x14ac:dyDescent="0.35">
      <c r="A2440" s="4">
        <v>2429</v>
      </c>
      <c r="B2440" s="4">
        <v>0.69483174591726771</v>
      </c>
      <c r="C2440" s="4">
        <v>0.5095931724003252</v>
      </c>
      <c r="D2440" s="25">
        <v>1.3260305967326032E-2</v>
      </c>
      <c r="E2440" s="31">
        <v>2944.7309977067753</v>
      </c>
      <c r="F2440" s="18">
        <v>0</v>
      </c>
    </row>
    <row r="2441" spans="1:6" x14ac:dyDescent="0.35">
      <c r="A2441" s="4">
        <v>2430</v>
      </c>
      <c r="B2441" s="4">
        <v>0.81788862830691755</v>
      </c>
      <c r="C2441" s="4">
        <v>0.90734810427566848</v>
      </c>
      <c r="D2441" s="25">
        <v>2.2169504746922246E-2</v>
      </c>
      <c r="E2441" s="31">
        <v>4923.2067489943393</v>
      </c>
      <c r="F2441" s="18">
        <v>0</v>
      </c>
    </row>
    <row r="2442" spans="1:6" x14ac:dyDescent="0.35">
      <c r="A2442" s="4">
        <v>2431</v>
      </c>
      <c r="B2442" s="4">
        <v>0.35641388272891805</v>
      </c>
      <c r="C2442" s="4">
        <v>-0.36806097960440448</v>
      </c>
      <c r="D2442" s="25">
        <v>-6.398017973704641E-3</v>
      </c>
      <c r="E2442" s="31">
        <v>-1420.8150172007201</v>
      </c>
      <c r="F2442" s="18">
        <v>1420.8150172007201</v>
      </c>
    </row>
    <row r="2443" spans="1:6" x14ac:dyDescent="0.35">
      <c r="A2443" s="4">
        <v>2432</v>
      </c>
      <c r="B2443" s="4">
        <v>0.89197682700144876</v>
      </c>
      <c r="C2443" s="4">
        <v>1.2371097353352785</v>
      </c>
      <c r="D2443" s="25">
        <v>2.9555741058668789E-2</v>
      </c>
      <c r="E2443" s="31">
        <v>6563.4765193285639</v>
      </c>
      <c r="F2443" s="18">
        <v>0</v>
      </c>
    </row>
    <row r="2444" spans="1:6" x14ac:dyDescent="0.35">
      <c r="A2444" s="4">
        <v>2433</v>
      </c>
      <c r="B2444" s="4">
        <v>0.85693149021065107</v>
      </c>
      <c r="C2444" s="4">
        <v>1.0666342688281893</v>
      </c>
      <c r="D2444" s="25">
        <v>2.5737309918179383E-2</v>
      </c>
      <c r="E2444" s="31">
        <v>5715.5132393172034</v>
      </c>
      <c r="F2444" s="18">
        <v>0</v>
      </c>
    </row>
    <row r="2445" spans="1:6" x14ac:dyDescent="0.35">
      <c r="A2445" s="4">
        <v>2434</v>
      </c>
      <c r="B2445" s="4">
        <v>0.16040168272729005</v>
      </c>
      <c r="C2445" s="4">
        <v>-0.99280833873039243</v>
      </c>
      <c r="D2445" s="25">
        <v>-2.039155510783525E-2</v>
      </c>
      <c r="E2445" s="31">
        <v>-4528.375481338695</v>
      </c>
      <c r="F2445" s="18">
        <v>4528.375481338695</v>
      </c>
    </row>
    <row r="2446" spans="1:6" x14ac:dyDescent="0.35">
      <c r="A2446" s="4">
        <v>2435</v>
      </c>
      <c r="B2446" s="4">
        <v>9.2584230363425779E-2</v>
      </c>
      <c r="C2446" s="4">
        <v>-1.3250081121952451</v>
      </c>
      <c r="D2446" s="25">
        <v>-2.7832402672895121E-2</v>
      </c>
      <c r="E2446" s="31">
        <v>-6180.7728338608131</v>
      </c>
      <c r="F2446" s="18">
        <v>6180.7728338608131</v>
      </c>
    </row>
    <row r="2447" spans="1:6" x14ac:dyDescent="0.35">
      <c r="A2447" s="4">
        <v>2436</v>
      </c>
      <c r="B2447" s="4">
        <v>0.12367114607244156</v>
      </c>
      <c r="C2447" s="4">
        <v>-1.1568288505281898</v>
      </c>
      <c r="D2447" s="25">
        <v>-2.4065403566854868E-2</v>
      </c>
      <c r="E2447" s="31">
        <v>-5344.2311233434548</v>
      </c>
      <c r="F2447" s="18">
        <v>5344.2311233434548</v>
      </c>
    </row>
    <row r="2448" spans="1:6" x14ac:dyDescent="0.35">
      <c r="A2448" s="4">
        <v>2437</v>
      </c>
      <c r="B2448" s="4">
        <v>0.23650997940220686</v>
      </c>
      <c r="C2448" s="4">
        <v>-0.71757405657722484</v>
      </c>
      <c r="D2448" s="25">
        <v>-1.4226661264531417E-2</v>
      </c>
      <c r="E2448" s="31">
        <v>-3159.3306008751083</v>
      </c>
      <c r="F2448" s="18">
        <v>3159.3306008751083</v>
      </c>
    </row>
    <row r="2449" spans="1:6" x14ac:dyDescent="0.35">
      <c r="A2449" s="4">
        <v>2438</v>
      </c>
      <c r="B2449" s="4">
        <v>0.80974506145023195</v>
      </c>
      <c r="C2449" s="4">
        <v>0.87695721574668772</v>
      </c>
      <c r="D2449" s="25">
        <v>2.1488787940428702E-2</v>
      </c>
      <c r="E2449" s="31">
        <v>4772.039205373495</v>
      </c>
      <c r="F2449" s="18">
        <v>0</v>
      </c>
    </row>
    <row r="2450" spans="1:6" x14ac:dyDescent="0.35">
      <c r="A2450" s="4">
        <v>2439</v>
      </c>
      <c r="B2450" s="4">
        <v>0.39280779868453586</v>
      </c>
      <c r="C2450" s="4">
        <v>-0.27200835207769153</v>
      </c>
      <c r="D2450" s="25">
        <v>-4.2465626846318362E-3</v>
      </c>
      <c r="E2450" s="31">
        <v>-943.03893152639864</v>
      </c>
      <c r="F2450" s="18">
        <v>943.03893152639864</v>
      </c>
    </row>
    <row r="2451" spans="1:6" x14ac:dyDescent="0.35">
      <c r="A2451" s="4">
        <v>2440</v>
      </c>
      <c r="B2451" s="4">
        <v>0.14469900167186289</v>
      </c>
      <c r="C2451" s="4">
        <v>-1.0594431580878452</v>
      </c>
      <c r="D2451" s="25">
        <v>-2.1884089338646717E-2</v>
      </c>
      <c r="E2451" s="31">
        <v>-4859.8242296133358</v>
      </c>
      <c r="F2451" s="18">
        <v>4859.8242296133358</v>
      </c>
    </row>
    <row r="2452" spans="1:6" x14ac:dyDescent="0.35">
      <c r="A2452" s="4">
        <v>2441</v>
      </c>
      <c r="B2452" s="4">
        <v>0.88358858044352473</v>
      </c>
      <c r="C2452" s="4">
        <v>1.1931188269925819</v>
      </c>
      <c r="D2452" s="25">
        <v>2.8570401304181696E-2</v>
      </c>
      <c r="E2452" s="31">
        <v>6344.6610164690901</v>
      </c>
      <c r="F2452" s="18">
        <v>0</v>
      </c>
    </row>
    <row r="2453" spans="1:6" x14ac:dyDescent="0.35">
      <c r="A2453" s="4">
        <v>2442</v>
      </c>
      <c r="B2453" s="4">
        <v>0.77067166459360625</v>
      </c>
      <c r="C2453" s="4">
        <v>0.74106064414554018</v>
      </c>
      <c r="D2453" s="25">
        <v>1.8444879561588797E-2</v>
      </c>
      <c r="E2453" s="31">
        <v>4096.0750625071332</v>
      </c>
      <c r="F2453" s="18">
        <v>0</v>
      </c>
    </row>
    <row r="2454" spans="1:6" x14ac:dyDescent="0.35">
      <c r="A2454" s="4">
        <v>2443</v>
      </c>
      <c r="B2454" s="4">
        <v>0.63188071479975749</v>
      </c>
      <c r="C2454" s="4">
        <v>0.33683860358112799</v>
      </c>
      <c r="D2454" s="25">
        <v>9.3908258670113536E-3</v>
      </c>
      <c r="E2454" s="31">
        <v>2085.4312180121824</v>
      </c>
      <c r="F2454" s="18">
        <v>0</v>
      </c>
    </row>
    <row r="2455" spans="1:6" x14ac:dyDescent="0.35">
      <c r="A2455" s="4">
        <v>2444</v>
      </c>
      <c r="B2455" s="4">
        <v>0.65237873830896587</v>
      </c>
      <c r="C2455" s="4">
        <v>0.39175056675688247</v>
      </c>
      <c r="D2455" s="25">
        <v>1.0620783200297131E-2</v>
      </c>
      <c r="E2455" s="31">
        <v>2358.569220567168</v>
      </c>
      <c r="F2455" s="18">
        <v>0</v>
      </c>
    </row>
    <row r="2456" spans="1:6" x14ac:dyDescent="0.35">
      <c r="A2456" s="4">
        <v>2445</v>
      </c>
      <c r="B2456" s="4">
        <v>0.30117072877009377</v>
      </c>
      <c r="C2456" s="4">
        <v>-0.52103633829587592</v>
      </c>
      <c r="D2456" s="25">
        <v>-9.8244692122513959E-3</v>
      </c>
      <c r="E2456" s="31">
        <v>-2181.7308813701852</v>
      </c>
      <c r="F2456" s="18">
        <v>2181.7308813701852</v>
      </c>
    </row>
    <row r="2457" spans="1:6" x14ac:dyDescent="0.35">
      <c r="A2457" s="4">
        <v>2446</v>
      </c>
      <c r="B2457" s="4">
        <v>0.69313969484779692</v>
      </c>
      <c r="C2457" s="4">
        <v>0.50476968497969477</v>
      </c>
      <c r="D2457" s="25">
        <v>1.3152266054310581E-2</v>
      </c>
      <c r="E2457" s="31">
        <v>2920.7384532187316</v>
      </c>
      <c r="F2457" s="18">
        <v>0</v>
      </c>
    </row>
    <row r="2458" spans="1:6" x14ac:dyDescent="0.35">
      <c r="A2458" s="4">
        <v>2447</v>
      </c>
      <c r="B2458" s="4">
        <v>6.3225976006159423E-2</v>
      </c>
      <c r="C2458" s="4">
        <v>-1.5282440645518847</v>
      </c>
      <c r="D2458" s="25">
        <v>-3.238462655147499E-2</v>
      </c>
      <c r="E2458" s="31">
        <v>-7191.6902890677884</v>
      </c>
      <c r="F2458" s="18">
        <v>7191.6902890677884</v>
      </c>
    </row>
    <row r="2459" spans="1:6" x14ac:dyDescent="0.35">
      <c r="A2459" s="4">
        <v>2448</v>
      </c>
      <c r="B2459" s="4">
        <v>0.44859672814087992</v>
      </c>
      <c r="C2459" s="4">
        <v>-0.12920750699537356</v>
      </c>
      <c r="D2459" s="25">
        <v>-1.048007461861107E-3</v>
      </c>
      <c r="E2459" s="31">
        <v>-232.7321908238533</v>
      </c>
      <c r="F2459" s="18">
        <v>232.7321908238533</v>
      </c>
    </row>
    <row r="2460" spans="1:6" x14ac:dyDescent="0.35">
      <c r="A2460" s="4">
        <v>2449</v>
      </c>
      <c r="B2460" s="4">
        <v>0.72361048621929835</v>
      </c>
      <c r="C2460" s="4">
        <v>0.59360097679399459</v>
      </c>
      <c r="D2460" s="25">
        <v>1.514197271335949E-2</v>
      </c>
      <c r="E2460" s="31">
        <v>3362.5948394651809</v>
      </c>
      <c r="F2460" s="18">
        <v>0</v>
      </c>
    </row>
    <row r="2461" spans="1:6" x14ac:dyDescent="0.35">
      <c r="A2461" s="4">
        <v>2450</v>
      </c>
      <c r="B2461" s="4">
        <v>0.465630481623031</v>
      </c>
      <c r="C2461" s="4">
        <v>-8.6258455246282867E-2</v>
      </c>
      <c r="D2461" s="25">
        <v>-8.6003954767614873E-5</v>
      </c>
      <c r="E2461" s="31">
        <v>-19.098994559673574</v>
      </c>
      <c r="F2461" s="18">
        <v>19.098994559673574</v>
      </c>
    </row>
    <row r="2462" spans="1:6" x14ac:dyDescent="0.35">
      <c r="A2462" s="4">
        <v>2451</v>
      </c>
      <c r="B2462" s="4">
        <v>0.99094825875193215</v>
      </c>
      <c r="C2462" s="4">
        <v>2.36349476359063</v>
      </c>
      <c r="D2462" s="25">
        <v>5.4785316646264667E-2</v>
      </c>
      <c r="E2462" s="31">
        <v>12166.236627190638</v>
      </c>
      <c r="F2462" s="18">
        <v>0</v>
      </c>
    </row>
    <row r="2463" spans="1:6" x14ac:dyDescent="0.35">
      <c r="A2463" s="4">
        <v>2452</v>
      </c>
      <c r="B2463" s="4">
        <v>0.2767956522546845</v>
      </c>
      <c r="C2463" s="4">
        <v>-0.59238724653911168</v>
      </c>
      <c r="D2463" s="25">
        <v>-1.142263776706127E-2</v>
      </c>
      <c r="E2463" s="31">
        <v>-2536.6379622855952</v>
      </c>
      <c r="F2463" s="18">
        <v>2536.6379622855952</v>
      </c>
    </row>
    <row r="2464" spans="1:6" x14ac:dyDescent="0.35">
      <c r="A2464" s="4">
        <v>2453</v>
      </c>
      <c r="B2464" s="4">
        <v>0.44038712168585592</v>
      </c>
      <c r="C2464" s="4">
        <v>-0.14998779644124491</v>
      </c>
      <c r="D2464" s="25">
        <v>-1.5134592125105111E-3</v>
      </c>
      <c r="E2464" s="31">
        <v>-336.09558239652722</v>
      </c>
      <c r="F2464" s="18">
        <v>336.09558239652722</v>
      </c>
    </row>
    <row r="2465" spans="1:6" x14ac:dyDescent="0.35">
      <c r="A2465" s="4">
        <v>2454</v>
      </c>
      <c r="B2465" s="4">
        <v>0.80391265074853324</v>
      </c>
      <c r="C2465" s="4">
        <v>0.85568019391887851</v>
      </c>
      <c r="D2465" s="25">
        <v>2.1012210023448486E-2</v>
      </c>
      <c r="E2465" s="31">
        <v>4666.2050135824311</v>
      </c>
      <c r="F2465" s="18">
        <v>0</v>
      </c>
    </row>
    <row r="2466" spans="1:6" x14ac:dyDescent="0.35">
      <c r="A2466" s="4">
        <v>2455</v>
      </c>
      <c r="B2466" s="4">
        <v>0.7393163738203713</v>
      </c>
      <c r="C2466" s="4">
        <v>0.64123924972569935</v>
      </c>
      <c r="D2466" s="25">
        <v>1.6209008742464538E-2</v>
      </c>
      <c r="E2466" s="31">
        <v>3599.5527255288916</v>
      </c>
      <c r="F2466" s="18">
        <v>0</v>
      </c>
    </row>
    <row r="2467" spans="1:6" x14ac:dyDescent="0.35">
      <c r="A2467" s="4">
        <v>2456</v>
      </c>
      <c r="B2467" s="4">
        <v>0.86044340399387764</v>
      </c>
      <c r="C2467" s="4">
        <v>1.0823136290275088</v>
      </c>
      <c r="D2467" s="25">
        <v>2.6088507415829531E-2</v>
      </c>
      <c r="E2467" s="31">
        <v>5793.5040609615698</v>
      </c>
      <c r="F2467" s="18">
        <v>0</v>
      </c>
    </row>
    <row r="2468" spans="1:6" x14ac:dyDescent="0.35">
      <c r="A2468" s="4">
        <v>2457</v>
      </c>
      <c r="B2468" s="4">
        <v>0.92573961341382838</v>
      </c>
      <c r="C2468" s="4">
        <v>1.4447761468862828</v>
      </c>
      <c r="D2468" s="25">
        <v>3.4207201523609468E-2</v>
      </c>
      <c r="E2468" s="31">
        <v>7596.4315544136607</v>
      </c>
      <c r="F2468" s="18">
        <v>0</v>
      </c>
    </row>
    <row r="2469" spans="1:6" x14ac:dyDescent="0.35">
      <c r="A2469" s="4">
        <v>2458</v>
      </c>
      <c r="B2469" s="4">
        <v>0.45292060961920166</v>
      </c>
      <c r="C2469" s="4">
        <v>-0.11828578627819747</v>
      </c>
      <c r="D2469" s="25">
        <v>-8.0337496811480461E-4</v>
      </c>
      <c r="E2469" s="31">
        <v>-178.40637894921895</v>
      </c>
      <c r="F2469" s="18">
        <v>178.40637894921895</v>
      </c>
    </row>
    <row r="2470" spans="1:6" x14ac:dyDescent="0.35">
      <c r="A2470" s="4">
        <v>2459</v>
      </c>
      <c r="B2470" s="4">
        <v>0.87885140996310451</v>
      </c>
      <c r="C2470" s="4">
        <v>1.1692642548304906</v>
      </c>
      <c r="D2470" s="25">
        <v>2.8036089575619899E-2</v>
      </c>
      <c r="E2470" s="31">
        <v>6226.0058124782354</v>
      </c>
      <c r="F2470" s="18">
        <v>0</v>
      </c>
    </row>
    <row r="2471" spans="1:6" x14ac:dyDescent="0.35">
      <c r="A2471" s="4">
        <v>2460</v>
      </c>
      <c r="B2471" s="4">
        <v>0.43094217799415568</v>
      </c>
      <c r="C2471" s="4">
        <v>-0.17397595904462865</v>
      </c>
      <c r="D2471" s="25">
        <v>-2.0507631950989671E-3</v>
      </c>
      <c r="E2471" s="31">
        <v>-455.4152795904061</v>
      </c>
      <c r="F2471" s="18">
        <v>455.4152795904061</v>
      </c>
    </row>
    <row r="2472" spans="1:6" x14ac:dyDescent="0.35">
      <c r="A2472" s="4">
        <v>2461</v>
      </c>
      <c r="B2472" s="4">
        <v>0.70812571325247609</v>
      </c>
      <c r="C2472" s="4">
        <v>0.54791746872084213</v>
      </c>
      <c r="D2472" s="25">
        <v>1.4118720902366082E-2</v>
      </c>
      <c r="E2472" s="31">
        <v>3135.3601637558463</v>
      </c>
      <c r="F2472" s="18">
        <v>0</v>
      </c>
    </row>
    <row r="2473" spans="1:6" x14ac:dyDescent="0.35">
      <c r="A2473" s="4">
        <v>2462</v>
      </c>
      <c r="B2473" s="4">
        <v>3.9216518301134595E-2</v>
      </c>
      <c r="C2473" s="4">
        <v>-1.7598512160478017</v>
      </c>
      <c r="D2473" s="25">
        <v>-3.7572328792461564E-2</v>
      </c>
      <c r="E2473" s="31">
        <v>-8343.7291359501869</v>
      </c>
      <c r="F2473" s="18">
        <v>8343.7291359501869</v>
      </c>
    </row>
    <row r="2474" spans="1:6" x14ac:dyDescent="0.35">
      <c r="A2474" s="4">
        <v>2463</v>
      </c>
      <c r="B2474" s="4">
        <v>0.93492928906818817</v>
      </c>
      <c r="C2474" s="4">
        <v>1.5135444397530937</v>
      </c>
      <c r="D2474" s="25">
        <v>3.5747522816409721E-2</v>
      </c>
      <c r="E2474" s="31">
        <v>7938.4924290656609</v>
      </c>
      <c r="F2474" s="18">
        <v>0</v>
      </c>
    </row>
    <row r="2475" spans="1:6" x14ac:dyDescent="0.35">
      <c r="A2475" s="4">
        <v>2464</v>
      </c>
      <c r="B2475" s="4">
        <v>0.75219386353445838</v>
      </c>
      <c r="C2475" s="4">
        <v>0.68140972199440442</v>
      </c>
      <c r="D2475" s="25">
        <v>1.7108775643718984E-2</v>
      </c>
      <c r="E2475" s="31">
        <v>3799.3649690293955</v>
      </c>
      <c r="F2475" s="18">
        <v>0</v>
      </c>
    </row>
    <row r="2476" spans="1:6" x14ac:dyDescent="0.35">
      <c r="A2476" s="4">
        <v>2465</v>
      </c>
      <c r="B2476" s="4">
        <v>0.3780696517349772</v>
      </c>
      <c r="C2476" s="4">
        <v>-0.31055452383160104</v>
      </c>
      <c r="D2476" s="25">
        <v>-5.1099473439467913E-3</v>
      </c>
      <c r="E2476" s="31">
        <v>-1134.7717298112891</v>
      </c>
      <c r="F2476" s="18">
        <v>1134.7717298112891</v>
      </c>
    </row>
    <row r="2477" spans="1:6" x14ac:dyDescent="0.35">
      <c r="A2477" s="4">
        <v>2466</v>
      </c>
      <c r="B2477" s="4">
        <v>0.23044767381396269</v>
      </c>
      <c r="C2477" s="4">
        <v>-0.73737333312554854</v>
      </c>
      <c r="D2477" s="25">
        <v>-1.4670139588306158E-2</v>
      </c>
      <c r="E2477" s="31">
        <v>-3257.8143289314871</v>
      </c>
      <c r="F2477" s="18">
        <v>3257.8143289314871</v>
      </c>
    </row>
    <row r="2478" spans="1:6" x14ac:dyDescent="0.35">
      <c r="A2478" s="4">
        <v>2467</v>
      </c>
      <c r="B2478" s="4">
        <v>0.97407808152578934</v>
      </c>
      <c r="C2478" s="4">
        <v>1.9444281918906803</v>
      </c>
      <c r="D2478" s="25">
        <v>4.5398764551094525E-2</v>
      </c>
      <c r="E2478" s="31">
        <v>10081.754490477859</v>
      </c>
      <c r="F2478" s="18">
        <v>0</v>
      </c>
    </row>
    <row r="2479" spans="1:6" x14ac:dyDescent="0.35">
      <c r="A2479" s="4">
        <v>2468</v>
      </c>
      <c r="B2479" s="4">
        <v>0.12652748367385613</v>
      </c>
      <c r="C2479" s="4">
        <v>-1.1429605581356073</v>
      </c>
      <c r="D2479" s="25">
        <v>-2.3754771658215702E-2</v>
      </c>
      <c r="E2479" s="31">
        <v>-5275.2487474842183</v>
      </c>
      <c r="F2479" s="18">
        <v>5275.2487474842183</v>
      </c>
    </row>
    <row r="2480" spans="1:6" x14ac:dyDescent="0.35">
      <c r="A2480" s="4">
        <v>2469</v>
      </c>
      <c r="B2480" s="4">
        <v>0.99511862986123933</v>
      </c>
      <c r="C2480" s="4">
        <v>2.5841214743181644</v>
      </c>
      <c r="D2480" s="25">
        <v>5.9727071139898696E-2</v>
      </c>
      <c r="E2480" s="31">
        <v>13263.65758235698</v>
      </c>
      <c r="F2480" s="18">
        <v>0</v>
      </c>
    </row>
    <row r="2481" spans="1:6" x14ac:dyDescent="0.35">
      <c r="A2481" s="4">
        <v>2470</v>
      </c>
      <c r="B2481" s="4">
        <v>0.88858402041260143</v>
      </c>
      <c r="C2481" s="4">
        <v>1.2190322318179891</v>
      </c>
      <c r="D2481" s="25">
        <v>2.9150828235803138E-2</v>
      </c>
      <c r="E2481" s="31">
        <v>6473.5570752524263</v>
      </c>
      <c r="F2481" s="18">
        <v>0</v>
      </c>
    </row>
    <row r="2482" spans="1:6" x14ac:dyDescent="0.35">
      <c r="A2482" s="4">
        <v>2471</v>
      </c>
      <c r="B2482" s="4">
        <v>0.69367990241230082</v>
      </c>
      <c r="C2482" s="4">
        <v>0.50630835992925305</v>
      </c>
      <c r="D2482" s="25">
        <v>1.3186730393742321E-2</v>
      </c>
      <c r="E2482" s="31">
        <v>2928.391987676398</v>
      </c>
      <c r="F2482" s="18">
        <v>0</v>
      </c>
    </row>
    <row r="2483" spans="1:6" x14ac:dyDescent="0.35">
      <c r="A2483" s="4">
        <v>2472</v>
      </c>
      <c r="B2483" s="4">
        <v>0.85277026966829683</v>
      </c>
      <c r="C2483" s="4">
        <v>1.0483889105990407</v>
      </c>
      <c r="D2483" s="25">
        <v>2.5328637365705866E-2</v>
      </c>
      <c r="E2483" s="31">
        <v>5624.7588678761513</v>
      </c>
      <c r="F2483" s="18">
        <v>0</v>
      </c>
    </row>
    <row r="2484" spans="1:6" x14ac:dyDescent="0.35">
      <c r="A2484" s="4">
        <v>2473</v>
      </c>
      <c r="B2484" s="4">
        <v>0.47069431360594216</v>
      </c>
      <c r="C2484" s="4">
        <v>-7.3524652615845371E-2</v>
      </c>
      <c r="D2484" s="25">
        <v>1.9921684267121481E-4</v>
      </c>
      <c r="E2484" s="31">
        <v>44.240307374860464</v>
      </c>
      <c r="F2484" s="18">
        <v>0</v>
      </c>
    </row>
    <row r="2485" spans="1:6" x14ac:dyDescent="0.35">
      <c r="A2485" s="4">
        <v>2474</v>
      </c>
      <c r="B2485" s="4">
        <v>4.3979336250247858E-2</v>
      </c>
      <c r="C2485" s="4">
        <v>-1.7062654243141393</v>
      </c>
      <c r="D2485" s="25">
        <v>-3.6372075993416797E-2</v>
      </c>
      <c r="E2485" s="31">
        <v>-8077.1876525831804</v>
      </c>
      <c r="F2485" s="18">
        <v>8077.1876525831804</v>
      </c>
    </row>
    <row r="2486" spans="1:6" x14ac:dyDescent="0.35">
      <c r="A2486" s="4">
        <v>2475</v>
      </c>
      <c r="B2486" s="4">
        <v>0.28262420279292733</v>
      </c>
      <c r="C2486" s="4">
        <v>-0.57506342091049989</v>
      </c>
      <c r="D2486" s="25">
        <v>-1.1034606359328188E-2</v>
      </c>
      <c r="E2486" s="31">
        <v>-2450.467392975133</v>
      </c>
      <c r="F2486" s="18">
        <v>2450.467392975133</v>
      </c>
    </row>
    <row r="2487" spans="1:6" x14ac:dyDescent="0.35">
      <c r="A2487" s="4">
        <v>2476</v>
      </c>
      <c r="B2487" s="4">
        <v>0.35356031841904578</v>
      </c>
      <c r="C2487" s="4">
        <v>-0.37572595932707686</v>
      </c>
      <c r="D2487" s="25">
        <v>-6.569703658829632E-3</v>
      </c>
      <c r="E2487" s="31">
        <v>-1458.9414495843941</v>
      </c>
      <c r="F2487" s="18">
        <v>1458.9414495843941</v>
      </c>
    </row>
    <row r="2488" spans="1:6" x14ac:dyDescent="0.35">
      <c r="A2488" s="4">
        <v>2477</v>
      </c>
      <c r="B2488" s="4">
        <v>0.79822513282072216</v>
      </c>
      <c r="C2488" s="4">
        <v>0.83529837103072779</v>
      </c>
      <c r="D2488" s="25">
        <v>2.0555683411082135E-2</v>
      </c>
      <c r="E2488" s="31">
        <v>4564.8236374644302</v>
      </c>
      <c r="F2488" s="18">
        <v>0</v>
      </c>
    </row>
    <row r="2489" spans="1:6" x14ac:dyDescent="0.35">
      <c r="A2489" s="4">
        <v>2478</v>
      </c>
      <c r="B2489" s="4">
        <v>0.98991019522660861</v>
      </c>
      <c r="C2489" s="4">
        <v>2.3229914911173619</v>
      </c>
      <c r="D2489" s="25">
        <v>5.3878095448560988E-2</v>
      </c>
      <c r="E2489" s="31">
        <v>11964.76899972884</v>
      </c>
      <c r="F2489" s="18">
        <v>0</v>
      </c>
    </row>
    <row r="2490" spans="1:6" x14ac:dyDescent="0.35">
      <c r="A2490" s="4">
        <v>2479</v>
      </c>
      <c r="B2490" s="4">
        <v>0.19270554833416154</v>
      </c>
      <c r="C2490" s="4">
        <v>-0.86796937779913597</v>
      </c>
      <c r="D2490" s="25">
        <v>-1.7595322982865955E-2</v>
      </c>
      <c r="E2490" s="31">
        <v>-3907.4130815667836</v>
      </c>
      <c r="F2490" s="18">
        <v>3907.4130815667836</v>
      </c>
    </row>
    <row r="2491" spans="1:6" x14ac:dyDescent="0.35">
      <c r="A2491" s="4">
        <v>2480</v>
      </c>
      <c r="B2491" s="4">
        <v>0.47954689737311218</v>
      </c>
      <c r="C2491" s="4">
        <v>-5.1290805329801396E-2</v>
      </c>
      <c r="D2491" s="25">
        <v>6.9722641900157628E-4</v>
      </c>
      <c r="E2491" s="31">
        <v>154.83385176126933</v>
      </c>
      <c r="F2491" s="18">
        <v>0</v>
      </c>
    </row>
    <row r="2492" spans="1:6" x14ac:dyDescent="0.35">
      <c r="A2492" s="4">
        <v>2481</v>
      </c>
      <c r="B2492" s="4">
        <v>0.8800968040008279</v>
      </c>
      <c r="C2492" s="4">
        <v>1.1754708517658441</v>
      </c>
      <c r="D2492" s="25">
        <v>2.8175109362454945E-2</v>
      </c>
      <c r="E2492" s="31">
        <v>6256.878092242855</v>
      </c>
      <c r="F2492" s="18">
        <v>0</v>
      </c>
    </row>
    <row r="2493" spans="1:6" x14ac:dyDescent="0.35">
      <c r="A2493" s="4">
        <v>2482</v>
      </c>
      <c r="B2493" s="4">
        <v>0.95575617632386722</v>
      </c>
      <c r="C2493" s="4">
        <v>1.703429893667274</v>
      </c>
      <c r="D2493" s="25">
        <v>4.0000712704713802E-2</v>
      </c>
      <c r="E2493" s="31">
        <v>8883.0030711340223</v>
      </c>
      <c r="F2493" s="18">
        <v>0</v>
      </c>
    </row>
    <row r="2494" spans="1:6" x14ac:dyDescent="0.35">
      <c r="A2494" s="4">
        <v>2483</v>
      </c>
      <c r="B2494" s="4">
        <v>0.46323879877919338</v>
      </c>
      <c r="C2494" s="4">
        <v>-9.2277458370811374E-2</v>
      </c>
      <c r="D2494" s="25">
        <v>-2.2082188157145186E-4</v>
      </c>
      <c r="E2494" s="31">
        <v>-49.038162561079673</v>
      </c>
      <c r="F2494" s="18">
        <v>49.038162561079673</v>
      </c>
    </row>
    <row r="2495" spans="1:6" x14ac:dyDescent="0.35">
      <c r="A2495" s="4">
        <v>2484</v>
      </c>
      <c r="B2495" s="4">
        <v>0.25476496186233488</v>
      </c>
      <c r="C2495" s="4">
        <v>-0.6595698249609625</v>
      </c>
      <c r="D2495" s="25">
        <v>-1.2927441096247052E-2</v>
      </c>
      <c r="E2495" s="31">
        <v>-2870.8113229776104</v>
      </c>
      <c r="F2495" s="18">
        <v>2870.8113229776104</v>
      </c>
    </row>
    <row r="2496" spans="1:6" x14ac:dyDescent="0.35">
      <c r="A2496" s="4">
        <v>2485</v>
      </c>
      <c r="B2496" s="4">
        <v>0.96270355422767073</v>
      </c>
      <c r="C2496" s="4">
        <v>1.7829595291127971</v>
      </c>
      <c r="D2496" s="25">
        <v>4.1782074227278268E-2</v>
      </c>
      <c r="E2496" s="31">
        <v>9278.5920195748186</v>
      </c>
      <c r="F2496" s="18">
        <v>0</v>
      </c>
    </row>
    <row r="2497" spans="1:6" x14ac:dyDescent="0.35">
      <c r="A2497" s="4">
        <v>2486</v>
      </c>
      <c r="B2497" s="4">
        <v>0.82819343974924087</v>
      </c>
      <c r="C2497" s="4">
        <v>0.94705035470089316</v>
      </c>
      <c r="D2497" s="25">
        <v>2.3058784081229758E-2</v>
      </c>
      <c r="E2497" s="31">
        <v>5120.6900067568631</v>
      </c>
      <c r="F2497" s="18">
        <v>0</v>
      </c>
    </row>
    <row r="2498" spans="1:6" x14ac:dyDescent="0.35">
      <c r="A2498" s="4">
        <v>2487</v>
      </c>
      <c r="B2498" s="4">
        <v>0.90283215198558286</v>
      </c>
      <c r="C2498" s="4">
        <v>1.2978592765067447</v>
      </c>
      <c r="D2498" s="25">
        <v>3.0916452629268443E-2</v>
      </c>
      <c r="E2498" s="31">
        <v>6865.6512618085881</v>
      </c>
      <c r="F2498" s="18">
        <v>0</v>
      </c>
    </row>
    <row r="2499" spans="1:6" x14ac:dyDescent="0.35">
      <c r="A2499" s="4">
        <v>2488</v>
      </c>
      <c r="B2499" s="4">
        <v>0.76769555560506009</v>
      </c>
      <c r="C2499" s="4">
        <v>0.73127878051776329</v>
      </c>
      <c r="D2499" s="25">
        <v>1.8225778400268493E-2</v>
      </c>
      <c r="E2499" s="31">
        <v>4047.4190222194325</v>
      </c>
      <c r="F2499" s="18">
        <v>0</v>
      </c>
    </row>
    <row r="2500" spans="1:6" x14ac:dyDescent="0.35">
      <c r="A2500" s="4">
        <v>2489</v>
      </c>
      <c r="B2500" s="4">
        <v>0.70324735359047563</v>
      </c>
      <c r="C2500" s="4">
        <v>0.53376332202124344</v>
      </c>
      <c r="D2500" s="25">
        <v>1.380168622498888E-2</v>
      </c>
      <c r="E2500" s="31">
        <v>3064.9559178718528</v>
      </c>
      <c r="F2500" s="18">
        <v>0</v>
      </c>
    </row>
    <row r="2501" spans="1:6" x14ac:dyDescent="0.35">
      <c r="A2501" s="4">
        <v>2490</v>
      </c>
      <c r="B2501" s="4">
        <v>0.39452289271373464</v>
      </c>
      <c r="C2501" s="4">
        <v>-0.26754991800925532</v>
      </c>
      <c r="D2501" s="25">
        <v>-4.1466994970802843E-3</v>
      </c>
      <c r="E2501" s="31">
        <v>-920.86220162005543</v>
      </c>
      <c r="F2501" s="18">
        <v>920.86220162005543</v>
      </c>
    </row>
    <row r="2502" spans="1:6" x14ac:dyDescent="0.35">
      <c r="A2502" s="4">
        <v>2491</v>
      </c>
      <c r="B2502" s="4">
        <v>0.93165600297877149</v>
      </c>
      <c r="C2502" s="4">
        <v>1.4882385503696742</v>
      </c>
      <c r="D2502" s="25">
        <v>3.518070344914663E-2</v>
      </c>
      <c r="E2502" s="31">
        <v>7812.6182173398547</v>
      </c>
      <c r="F2502" s="18">
        <v>0</v>
      </c>
    </row>
    <row r="2503" spans="1:6" x14ac:dyDescent="0.35">
      <c r="A2503" s="4">
        <v>2492</v>
      </c>
      <c r="B2503" s="4">
        <v>0.38570764183973461</v>
      </c>
      <c r="C2503" s="4">
        <v>-0.29052414266727944</v>
      </c>
      <c r="D2503" s="25">
        <v>-4.66129257407973E-3</v>
      </c>
      <c r="E2503" s="31">
        <v>-1035.1384625735686</v>
      </c>
      <c r="F2503" s="18">
        <v>1035.1384625735686</v>
      </c>
    </row>
    <row r="2504" spans="1:6" x14ac:dyDescent="0.35">
      <c r="A2504" s="4">
        <v>2493</v>
      </c>
      <c r="B2504" s="4">
        <v>0.76214888015865767</v>
      </c>
      <c r="C2504" s="4">
        <v>0.7132319484632863</v>
      </c>
      <c r="D2504" s="25">
        <v>1.7821552578712336E-2</v>
      </c>
      <c r="E2504" s="31">
        <v>3957.6521412935367</v>
      </c>
      <c r="F2504" s="18">
        <v>0</v>
      </c>
    </row>
    <row r="2505" spans="1:6" x14ac:dyDescent="0.35">
      <c r="A2505" s="4">
        <v>2494</v>
      </c>
      <c r="B2505" s="4">
        <v>0.28429756307060761</v>
      </c>
      <c r="C2505" s="4">
        <v>-0.57012174711975938</v>
      </c>
      <c r="D2505" s="25">
        <v>-1.0923919223663895E-2</v>
      </c>
      <c r="E2505" s="31">
        <v>-2425.8869767885717</v>
      </c>
      <c r="F2505" s="18">
        <v>2425.8869767885717</v>
      </c>
    </row>
    <row r="2506" spans="1:6" x14ac:dyDescent="0.35">
      <c r="A2506" s="4">
        <v>2495</v>
      </c>
      <c r="B2506" s="4">
        <v>0.5878033295588776</v>
      </c>
      <c r="C2506" s="4">
        <v>0.22189793141873287</v>
      </c>
      <c r="D2506" s="25">
        <v>6.8163026767467756E-3</v>
      </c>
      <c r="E2506" s="31">
        <v>1513.7039696841543</v>
      </c>
      <c r="F2506" s="18">
        <v>0</v>
      </c>
    </row>
    <row r="2507" spans="1:6" x14ac:dyDescent="0.35">
      <c r="A2507" s="4">
        <v>2496</v>
      </c>
      <c r="B2507" s="4">
        <v>0.26377331137981597</v>
      </c>
      <c r="C2507" s="4">
        <v>-0.63175555061728939</v>
      </c>
      <c r="D2507" s="25">
        <v>-1.2304437132802373E-2</v>
      </c>
      <c r="E2507" s="31">
        <v>-2732.4601350510115</v>
      </c>
      <c r="F2507" s="18">
        <v>2732.4601350510115</v>
      </c>
    </row>
    <row r="2508" spans="1:6" x14ac:dyDescent="0.35">
      <c r="A2508" s="4">
        <v>2497</v>
      </c>
      <c r="B2508" s="4">
        <v>0.99542096317413575</v>
      </c>
      <c r="C2508" s="4">
        <v>2.6060961988651621</v>
      </c>
      <c r="D2508" s="25">
        <v>6.0219276700224547E-2</v>
      </c>
      <c r="E2508" s="31">
        <v>13372.962222408769</v>
      </c>
      <c r="F2508" s="18">
        <v>0</v>
      </c>
    </row>
    <row r="2509" spans="1:6" x14ac:dyDescent="0.35">
      <c r="A2509" s="4">
        <v>2498</v>
      </c>
      <c r="B2509" s="4">
        <v>0.51151675108073447</v>
      </c>
      <c r="C2509" s="4">
        <v>2.887222472954367E-2</v>
      </c>
      <c r="D2509" s="25">
        <v>2.4927751660810435E-3</v>
      </c>
      <c r="E2509" s="31">
        <v>553.5733730398033</v>
      </c>
      <c r="F2509" s="18">
        <v>0</v>
      </c>
    </row>
    <row r="2510" spans="1:6" x14ac:dyDescent="0.35">
      <c r="A2510" s="4">
        <v>2499</v>
      </c>
      <c r="B2510" s="4">
        <v>0.38545189230119492</v>
      </c>
      <c r="C2510" s="4">
        <v>-0.29119291018457205</v>
      </c>
      <c r="D2510" s="25">
        <v>-4.6762721061267753E-3</v>
      </c>
      <c r="E2510" s="31">
        <v>-1038.4649840323318</v>
      </c>
      <c r="F2510" s="18">
        <v>1038.4649840323318</v>
      </c>
    </row>
    <row r="2511" spans="1:6" x14ac:dyDescent="0.35">
      <c r="A2511" s="4">
        <v>2500</v>
      </c>
      <c r="B2511" s="4">
        <v>0.33592806409457365</v>
      </c>
      <c r="C2511" s="4">
        <v>-0.42360195654266924</v>
      </c>
      <c r="D2511" s="25">
        <v>-7.6420644060718164E-3</v>
      </c>
      <c r="E2511" s="31">
        <v>-1697.0818017685031</v>
      </c>
      <c r="F2511" s="18">
        <v>1697.0818017685031</v>
      </c>
    </row>
    <row r="2512" spans="1:6" x14ac:dyDescent="0.35">
      <c r="A2512" s="4">
        <v>2501</v>
      </c>
      <c r="B2512" s="4">
        <v>0.77942297618904111</v>
      </c>
      <c r="C2512" s="4">
        <v>0.77024588916289582</v>
      </c>
      <c r="D2512" s="25">
        <v>1.909859150442985E-2</v>
      </c>
      <c r="E2512" s="31">
        <v>4241.245605811222</v>
      </c>
      <c r="F2512" s="18">
        <v>0</v>
      </c>
    </row>
    <row r="2513" spans="1:6" x14ac:dyDescent="0.35">
      <c r="A2513" s="4">
        <v>2502</v>
      </c>
      <c r="B2513" s="4">
        <v>0.4613059308670473</v>
      </c>
      <c r="C2513" s="4">
        <v>-9.7144223382578318E-2</v>
      </c>
      <c r="D2513" s="25">
        <v>-3.2983115695362181E-4</v>
      </c>
      <c r="E2513" s="31">
        <v>-73.245974435586575</v>
      </c>
      <c r="F2513" s="18">
        <v>73.245974435586575</v>
      </c>
    </row>
    <row r="2514" spans="1:6" x14ac:dyDescent="0.35">
      <c r="A2514" s="4">
        <v>2503</v>
      </c>
      <c r="B2514" s="4">
        <v>0.63805618286588195</v>
      </c>
      <c r="C2514" s="4">
        <v>0.35326786516548314</v>
      </c>
      <c r="D2514" s="25">
        <v>9.7588201909708031E-3</v>
      </c>
      <c r="E2514" s="31">
        <v>2167.1521296875003</v>
      </c>
      <c r="F2514" s="18">
        <v>0</v>
      </c>
    </row>
    <row r="2515" spans="1:6" x14ac:dyDescent="0.35">
      <c r="A2515" s="4">
        <v>2504</v>
      </c>
      <c r="B2515" s="4">
        <v>0.51181318820613697</v>
      </c>
      <c r="C2515" s="4">
        <v>2.9615600228619598E-2</v>
      </c>
      <c r="D2515" s="25">
        <v>2.5094258209401128E-3</v>
      </c>
      <c r="E2515" s="31">
        <v>557.27100261309033</v>
      </c>
      <c r="F2515" s="18">
        <v>0</v>
      </c>
    </row>
    <row r="2516" spans="1:6" x14ac:dyDescent="0.35">
      <c r="A2516" s="4">
        <v>2505</v>
      </c>
      <c r="B2516" s="4">
        <v>0.68346208413228571</v>
      </c>
      <c r="C2516" s="4">
        <v>0.47740208226957048</v>
      </c>
      <c r="D2516" s="25">
        <v>1.2539266960833777E-2</v>
      </c>
      <c r="E2516" s="31">
        <v>2784.6090579713532</v>
      </c>
      <c r="F2516" s="18">
        <v>0</v>
      </c>
    </row>
    <row r="2517" spans="1:6" x14ac:dyDescent="0.35">
      <c r="A2517" s="4">
        <v>2506</v>
      </c>
      <c r="B2517" s="4">
        <v>0.66210915594451192</v>
      </c>
      <c r="C2517" s="4">
        <v>0.41822627327356321</v>
      </c>
      <c r="D2517" s="25">
        <v>1.1213804966426441E-2</v>
      </c>
      <c r="E2517" s="31">
        <v>2490.2622283558821</v>
      </c>
      <c r="F2517" s="18">
        <v>0</v>
      </c>
    </row>
    <row r="2518" spans="1:6" x14ac:dyDescent="0.35">
      <c r="A2518" s="4">
        <v>2507</v>
      </c>
      <c r="B2518" s="4">
        <v>0.88341612868438779</v>
      </c>
      <c r="C2518" s="4">
        <v>1.1922384966248376</v>
      </c>
      <c r="D2518" s="25">
        <v>2.8550683036450933E-2</v>
      </c>
      <c r="E2518" s="31">
        <v>6340.2821586696591</v>
      </c>
      <c r="F2518" s="18">
        <v>0</v>
      </c>
    </row>
    <row r="2519" spans="1:6" x14ac:dyDescent="0.35">
      <c r="A2519" s="4">
        <v>2508</v>
      </c>
      <c r="B2519" s="4">
        <v>0.30612313101803212</v>
      </c>
      <c r="C2519" s="4">
        <v>-0.50686967859584764</v>
      </c>
      <c r="D2519" s="25">
        <v>-9.5071542597620021E-3</v>
      </c>
      <c r="E2519" s="31">
        <v>-2111.2643944781189</v>
      </c>
      <c r="F2519" s="18">
        <v>2111.2643944781189</v>
      </c>
    </row>
    <row r="2520" spans="1:6" x14ac:dyDescent="0.35">
      <c r="A2520" s="4">
        <v>2509</v>
      </c>
      <c r="B2520" s="4">
        <v>0.56059658592188299</v>
      </c>
      <c r="C2520" s="4">
        <v>0.15248194698296794</v>
      </c>
      <c r="D2520" s="25">
        <v>5.2614739260289679E-3</v>
      </c>
      <c r="E2520" s="31">
        <v>1168.42140760405</v>
      </c>
      <c r="F2520" s="18">
        <v>0</v>
      </c>
    </row>
    <row r="2521" spans="1:6" x14ac:dyDescent="0.35">
      <c r="A2521" s="4">
        <v>2510</v>
      </c>
      <c r="B2521" s="4">
        <v>0.28784440841113257</v>
      </c>
      <c r="C2521" s="4">
        <v>-0.55969306008124653</v>
      </c>
      <c r="D2521" s="25">
        <v>-1.0690330050053275E-2</v>
      </c>
      <c r="E2521" s="31">
        <v>-2374.0135673849868</v>
      </c>
      <c r="F2521" s="18">
        <v>2374.0135673849868</v>
      </c>
    </row>
    <row r="2522" spans="1:6" x14ac:dyDescent="0.35">
      <c r="A2522" s="4">
        <v>2511</v>
      </c>
      <c r="B2522" s="4">
        <v>0.3748705094443826</v>
      </c>
      <c r="C2522" s="4">
        <v>-0.31898087036853279</v>
      </c>
      <c r="D2522" s="25">
        <v>-5.2986866662459173E-3</v>
      </c>
      <c r="E2522" s="31">
        <v>-1176.685282502297</v>
      </c>
      <c r="F2522" s="18">
        <v>1176.685282502297</v>
      </c>
    </row>
    <row r="2523" spans="1:6" x14ac:dyDescent="0.35">
      <c r="A2523" s="4">
        <v>2512</v>
      </c>
      <c r="B2523" s="4">
        <v>0.58742876750429596</v>
      </c>
      <c r="C2523" s="4">
        <v>0.22093574446825689</v>
      </c>
      <c r="D2523" s="25">
        <v>6.7947509268677557E-3</v>
      </c>
      <c r="E2523" s="31">
        <v>1508.9179484505605</v>
      </c>
      <c r="F2523" s="18">
        <v>0</v>
      </c>
    </row>
    <row r="2524" spans="1:6" x14ac:dyDescent="0.35">
      <c r="A2524" s="4">
        <v>2513</v>
      </c>
      <c r="B2524" s="4">
        <v>0.42096843147940188</v>
      </c>
      <c r="C2524" s="4">
        <v>-0.1994166170961188</v>
      </c>
      <c r="D2524" s="25">
        <v>-2.6206012071528176E-3</v>
      </c>
      <c r="E2524" s="31">
        <v>-581.95984514577822</v>
      </c>
      <c r="F2524" s="18">
        <v>581.95984514577822</v>
      </c>
    </row>
    <row r="2525" spans="1:6" x14ac:dyDescent="0.35">
      <c r="A2525" s="4">
        <v>2514</v>
      </c>
      <c r="B2525" s="4">
        <v>6.8206362553237643E-2</v>
      </c>
      <c r="C2525" s="4">
        <v>-1.4892835215414484</v>
      </c>
      <c r="D2525" s="25">
        <v>-3.1511960509084426E-2</v>
      </c>
      <c r="E2525" s="31">
        <v>-6997.8963636481485</v>
      </c>
      <c r="F2525" s="18">
        <v>6997.8963636481485</v>
      </c>
    </row>
    <row r="2526" spans="1:6" x14ac:dyDescent="0.35">
      <c r="A2526" s="4">
        <v>2515</v>
      </c>
      <c r="B2526" s="4">
        <v>0.39770282292655734</v>
      </c>
      <c r="C2526" s="4">
        <v>-0.25929758078104187</v>
      </c>
      <c r="D2526" s="25">
        <v>-3.9618577594410457E-3</v>
      </c>
      <c r="E2526" s="31">
        <v>-879.81418991976352</v>
      </c>
      <c r="F2526" s="18">
        <v>879.81418991976352</v>
      </c>
    </row>
    <row r="2527" spans="1:6" x14ac:dyDescent="0.35">
      <c r="A2527" s="4">
        <v>2516</v>
      </c>
      <c r="B2527" s="4">
        <v>0.64281866852339409</v>
      </c>
      <c r="C2527" s="4">
        <v>0.36600323323311917</v>
      </c>
      <c r="D2527" s="25">
        <v>1.0044076052189013E-2</v>
      </c>
      <c r="E2527" s="31">
        <v>2230.4992182747924</v>
      </c>
      <c r="F2527" s="18">
        <v>0</v>
      </c>
    </row>
    <row r="2528" spans="1:6" x14ac:dyDescent="0.35">
      <c r="A2528" s="4">
        <v>2517</v>
      </c>
      <c r="B2528" s="4">
        <v>0.81992535885322304</v>
      </c>
      <c r="C2528" s="4">
        <v>0.91508066929503973</v>
      </c>
      <c r="D2528" s="25">
        <v>2.2342704255747747E-2</v>
      </c>
      <c r="E2528" s="31">
        <v>4961.6693579026687</v>
      </c>
      <c r="F2528" s="18">
        <v>0</v>
      </c>
    </row>
    <row r="2529" spans="1:6" x14ac:dyDescent="0.35">
      <c r="A2529" s="4">
        <v>2518</v>
      </c>
      <c r="B2529" s="4">
        <v>0.59024434503618362</v>
      </c>
      <c r="C2529" s="4">
        <v>0.22817356699690683</v>
      </c>
      <c r="D2529" s="25">
        <v>6.9568688403657862E-3</v>
      </c>
      <c r="E2529" s="31">
        <v>1544.9196550731313</v>
      </c>
      <c r="F2529" s="18">
        <v>0</v>
      </c>
    </row>
    <row r="2530" spans="1:6" x14ac:dyDescent="0.35">
      <c r="A2530" s="4">
        <v>2519</v>
      </c>
      <c r="B2530" s="4">
        <v>0.78345997204061657</v>
      </c>
      <c r="C2530" s="4">
        <v>0.78393192490093377</v>
      </c>
      <c r="D2530" s="25">
        <v>1.9405141098472474E-2</v>
      </c>
      <c r="E2530" s="31">
        <v>4309.3214174958121</v>
      </c>
      <c r="F2530" s="18">
        <v>0</v>
      </c>
    </row>
    <row r="2531" spans="1:6" x14ac:dyDescent="0.35">
      <c r="A2531" s="4">
        <v>2520</v>
      </c>
      <c r="B2531" s="4">
        <v>0.78574642687435325</v>
      </c>
      <c r="C2531" s="4">
        <v>0.79174882632039811</v>
      </c>
      <c r="D2531" s="25">
        <v>1.9580229634164954E-2</v>
      </c>
      <c r="E2531" s="31">
        <v>4348.2035247162012</v>
      </c>
      <c r="F2531" s="18">
        <v>0</v>
      </c>
    </row>
    <row r="2532" spans="1:6" x14ac:dyDescent="0.35">
      <c r="A2532" s="4">
        <v>2521</v>
      </c>
      <c r="B2532" s="4">
        <v>0.55247600454024481</v>
      </c>
      <c r="C2532" s="4">
        <v>0.1319194667951302</v>
      </c>
      <c r="D2532" s="25">
        <v>4.8009008225573845E-3</v>
      </c>
      <c r="E2532" s="31">
        <v>1066.1414226742397</v>
      </c>
      <c r="F2532" s="18">
        <v>0</v>
      </c>
    </row>
    <row r="2533" spans="1:6" x14ac:dyDescent="0.35">
      <c r="A2533" s="4">
        <v>2522</v>
      </c>
      <c r="B2533" s="4">
        <v>0.45728686689432219</v>
      </c>
      <c r="C2533" s="4">
        <v>-0.10727132348696987</v>
      </c>
      <c r="D2533" s="25">
        <v>-5.5666517121839084E-4</v>
      </c>
      <c r="E2533" s="31">
        <v>-123.61925803745982</v>
      </c>
      <c r="F2533" s="18">
        <v>123.61925803745982</v>
      </c>
    </row>
    <row r="2534" spans="1:6" x14ac:dyDescent="0.35">
      <c r="A2534" s="4">
        <v>2523</v>
      </c>
      <c r="B2534" s="4">
        <v>0.8867498150775367</v>
      </c>
      <c r="C2534" s="4">
        <v>1.2094230181177303</v>
      </c>
      <c r="D2534" s="25">
        <v>2.8935594210752619E-2</v>
      </c>
      <c r="E2534" s="31">
        <v>6425.7598142473498</v>
      </c>
      <c r="F2534" s="18">
        <v>0</v>
      </c>
    </row>
    <row r="2535" spans="1:6" x14ac:dyDescent="0.35">
      <c r="A2535" s="4">
        <v>2524</v>
      </c>
      <c r="B2535" s="4">
        <v>0.37807955570806095</v>
      </c>
      <c r="C2535" s="4">
        <v>-0.31052847188366034</v>
      </c>
      <c r="D2535" s="25">
        <v>-5.1093638138276169E-3</v>
      </c>
      <c r="E2535" s="31">
        <v>-1134.6421446241704</v>
      </c>
      <c r="F2535" s="18">
        <v>1134.6421446241704</v>
      </c>
    </row>
    <row r="2536" spans="1:6" x14ac:dyDescent="0.35">
      <c r="A2536" s="4">
        <v>2525</v>
      </c>
      <c r="B2536" s="4">
        <v>0.47306052450765546</v>
      </c>
      <c r="C2536" s="4">
        <v>-6.7578652958541624E-2</v>
      </c>
      <c r="D2536" s="25">
        <v>3.3239958572500099E-4</v>
      </c>
      <c r="E2536" s="31">
        <v>73.816348289486982</v>
      </c>
      <c r="F2536" s="18">
        <v>0</v>
      </c>
    </row>
    <row r="2537" spans="1:6" x14ac:dyDescent="0.35">
      <c r="A2537" s="4">
        <v>2526</v>
      </c>
      <c r="B2537" s="4">
        <v>0.46228798991434328</v>
      </c>
      <c r="C2537" s="4">
        <v>-9.4671218189788076E-2</v>
      </c>
      <c r="D2537" s="25">
        <v>-2.7443902204868777E-4</v>
      </c>
      <c r="E2537" s="31">
        <v>-60.944980998056785</v>
      </c>
      <c r="F2537" s="18">
        <v>60.944980998056785</v>
      </c>
    </row>
    <row r="2538" spans="1:6" x14ac:dyDescent="0.35">
      <c r="A2538" s="4">
        <v>2527</v>
      </c>
      <c r="B2538" s="4">
        <v>0.57059621885578204</v>
      </c>
      <c r="C2538" s="4">
        <v>0.17789229467583742</v>
      </c>
      <c r="D2538" s="25">
        <v>5.8306330250426737E-3</v>
      </c>
      <c r="E2538" s="31">
        <v>1294.8152061802145</v>
      </c>
      <c r="F2538" s="18">
        <v>0</v>
      </c>
    </row>
    <row r="2539" spans="1:6" x14ac:dyDescent="0.35">
      <c r="A2539" s="4">
        <v>2528</v>
      </c>
      <c r="B2539" s="4">
        <v>0.82122968569776156</v>
      </c>
      <c r="C2539" s="4">
        <v>0.92006148721331227</v>
      </c>
      <c r="D2539" s="25">
        <v>2.245426816951154E-2</v>
      </c>
      <c r="E2539" s="31">
        <v>4986.4444811837775</v>
      </c>
      <c r="F2539" s="18">
        <v>0</v>
      </c>
    </row>
    <row r="2540" spans="1:6" x14ac:dyDescent="0.35">
      <c r="A2540" s="4">
        <v>2529</v>
      </c>
      <c r="B2540" s="4">
        <v>0.64555053845135602</v>
      </c>
      <c r="C2540" s="4">
        <v>0.3733352782988561</v>
      </c>
      <c r="D2540" s="25">
        <v>1.0208304429304598E-2</v>
      </c>
      <c r="E2540" s="31">
        <v>2266.9695979166331</v>
      </c>
      <c r="F2540" s="18">
        <v>0</v>
      </c>
    </row>
    <row r="2541" spans="1:6" x14ac:dyDescent="0.35">
      <c r="A2541" s="4">
        <v>2530</v>
      </c>
      <c r="B2541" s="4">
        <v>0.61015396129876098</v>
      </c>
      <c r="C2541" s="4">
        <v>0.27972033290364906</v>
      </c>
      <c r="D2541" s="25">
        <v>8.1114500840055396E-3</v>
      </c>
      <c r="E2541" s="31">
        <v>1801.3188049792043</v>
      </c>
      <c r="F2541" s="18">
        <v>0</v>
      </c>
    </row>
    <row r="2542" spans="1:6" x14ac:dyDescent="0.35">
      <c r="A2542" s="4">
        <v>2531</v>
      </c>
      <c r="B2542" s="4">
        <v>0.37704286269119569</v>
      </c>
      <c r="C2542" s="4">
        <v>-0.31325659302173015</v>
      </c>
      <c r="D2542" s="25">
        <v>-5.1704702177112517E-3</v>
      </c>
      <c r="E2542" s="31">
        <v>-1148.2121121737814</v>
      </c>
      <c r="F2542" s="18">
        <v>1148.2121121737814</v>
      </c>
    </row>
    <row r="2543" spans="1:6" x14ac:dyDescent="0.35">
      <c r="A2543" s="4">
        <v>2532</v>
      </c>
      <c r="B2543" s="4">
        <v>0.99763972663800216</v>
      </c>
      <c r="C2543" s="4">
        <v>2.8255096420698584</v>
      </c>
      <c r="D2543" s="25">
        <v>6.5133855562162876E-2</v>
      </c>
      <c r="E2543" s="31">
        <v>14464.348254607739</v>
      </c>
      <c r="F2543" s="18">
        <v>0</v>
      </c>
    </row>
    <row r="2544" spans="1:6" x14ac:dyDescent="0.35">
      <c r="A2544" s="4">
        <v>2533</v>
      </c>
      <c r="B2544" s="4">
        <v>0.69841224560364712</v>
      </c>
      <c r="C2544" s="4">
        <v>0.51983940971240317</v>
      </c>
      <c r="D2544" s="25">
        <v>1.3489808501778142E-2</v>
      </c>
      <c r="E2544" s="31">
        <v>2995.6968825753938</v>
      </c>
      <c r="F2544" s="18">
        <v>0</v>
      </c>
    </row>
    <row r="2545" spans="1:6" x14ac:dyDescent="0.35">
      <c r="A2545" s="4">
        <v>2534</v>
      </c>
      <c r="B2545" s="4">
        <v>0.55669554584328962</v>
      </c>
      <c r="C2545" s="4">
        <v>0.14259644114434594</v>
      </c>
      <c r="D2545" s="25">
        <v>5.0400513125169275E-3</v>
      </c>
      <c r="E2545" s="31">
        <v>1119.2498398281041</v>
      </c>
      <c r="F2545" s="18">
        <v>0</v>
      </c>
    </row>
    <row r="2546" spans="1:6" x14ac:dyDescent="0.35">
      <c r="A2546" s="4">
        <v>2535</v>
      </c>
      <c r="B2546" s="4">
        <v>0.94627380163244712</v>
      </c>
      <c r="C2546" s="4">
        <v>1.6097502194563267</v>
      </c>
      <c r="D2546" s="25">
        <v>3.7902408517212965E-2</v>
      </c>
      <c r="E2546" s="31">
        <v>8417.0303101150221</v>
      </c>
      <c r="F2546" s="18">
        <v>0</v>
      </c>
    </row>
    <row r="2547" spans="1:6" x14ac:dyDescent="0.35">
      <c r="A2547" s="4">
        <v>2536</v>
      </c>
      <c r="B2547" s="4">
        <v>0.64942025673480874</v>
      </c>
      <c r="C2547" s="4">
        <v>0.38375575175124416</v>
      </c>
      <c r="D2547" s="25">
        <v>1.0441709629152442E-2</v>
      </c>
      <c r="E2547" s="31">
        <v>2318.8021520606676</v>
      </c>
      <c r="F2547" s="18">
        <v>0</v>
      </c>
    </row>
    <row r="2548" spans="1:6" x14ac:dyDescent="0.35">
      <c r="A2548" s="4">
        <v>2537</v>
      </c>
      <c r="B2548" s="4">
        <v>0.52954735083507665</v>
      </c>
      <c r="C2548" s="4">
        <v>7.4132068691426037E-2</v>
      </c>
      <c r="D2548" s="25">
        <v>3.506537446007442E-3</v>
      </c>
      <c r="E2548" s="31">
        <v>778.70069795681218</v>
      </c>
      <c r="F2548" s="18">
        <v>0</v>
      </c>
    </row>
    <row r="2549" spans="1:6" x14ac:dyDescent="0.35">
      <c r="A2549" s="4">
        <v>2538</v>
      </c>
      <c r="B2549" s="4">
        <v>0.18012444567499097</v>
      </c>
      <c r="C2549" s="4">
        <v>-0.91489093133762533</v>
      </c>
      <c r="D2549" s="25">
        <v>-1.8646305419591287E-2</v>
      </c>
      <c r="E2549" s="31">
        <v>-4140.8059283907069</v>
      </c>
      <c r="F2549" s="18">
        <v>4140.8059283907069</v>
      </c>
    </row>
    <row r="2550" spans="1:6" x14ac:dyDescent="0.35">
      <c r="A2550" s="4">
        <v>2539</v>
      </c>
      <c r="B2550" s="4">
        <v>8.4169546032964004E-2</v>
      </c>
      <c r="C2550" s="4">
        <v>-1.3775602780890994</v>
      </c>
      <c r="D2550" s="25">
        <v>-2.9009503582842856E-2</v>
      </c>
      <c r="E2550" s="31">
        <v>-6442.1729512859256</v>
      </c>
      <c r="F2550" s="18">
        <v>6442.1729512859256</v>
      </c>
    </row>
    <row r="2551" spans="1:6" x14ac:dyDescent="0.35">
      <c r="A2551" s="4">
        <v>2540</v>
      </c>
      <c r="B2551" s="4">
        <v>0.83072754394102932</v>
      </c>
      <c r="C2551" s="4">
        <v>0.95704426724957126</v>
      </c>
      <c r="D2551" s="25">
        <v>2.328263486558654E-2</v>
      </c>
      <c r="E2551" s="31">
        <v>5170.4008011518526</v>
      </c>
      <c r="F2551" s="18">
        <v>0</v>
      </c>
    </row>
    <row r="2552" spans="1:6" x14ac:dyDescent="0.35">
      <c r="A2552" s="4">
        <v>2541</v>
      </c>
      <c r="B2552" s="4">
        <v>0.21282254667626377</v>
      </c>
      <c r="C2552" s="4">
        <v>-0.79666589991914272</v>
      </c>
      <c r="D2552" s="25">
        <v>-1.5998216807175614E-2</v>
      </c>
      <c r="E2552" s="31">
        <v>-3552.7419243723125</v>
      </c>
      <c r="F2552" s="18">
        <v>3552.7419243723125</v>
      </c>
    </row>
    <row r="2553" spans="1:6" x14ac:dyDescent="0.35">
      <c r="A2553" s="4">
        <v>2542</v>
      </c>
      <c r="B2553" s="4">
        <v>0.98836208881312693</v>
      </c>
      <c r="C2553" s="4">
        <v>2.2688767433370174</v>
      </c>
      <c r="D2553" s="25">
        <v>5.2665994714549476E-2</v>
      </c>
      <c r="E2553" s="31">
        <v>11695.596432174083</v>
      </c>
      <c r="F2553" s="18">
        <v>0</v>
      </c>
    </row>
    <row r="2554" spans="1:6" x14ac:dyDescent="0.35">
      <c r="A2554" s="4">
        <v>2543</v>
      </c>
      <c r="B2554" s="4">
        <v>4.9212472063097978E-2</v>
      </c>
      <c r="C2554" s="4">
        <v>-1.6525379073750843</v>
      </c>
      <c r="D2554" s="25">
        <v>-3.5168648732094542E-2</v>
      </c>
      <c r="E2554" s="31">
        <v>-7809.941212822815</v>
      </c>
      <c r="F2554" s="18">
        <v>7809.941212822815</v>
      </c>
    </row>
    <row r="2555" spans="1:6" x14ac:dyDescent="0.35">
      <c r="A2555" s="4">
        <v>2544</v>
      </c>
      <c r="B2555" s="4">
        <v>0.72513206197663338</v>
      </c>
      <c r="C2555" s="4">
        <v>0.59815595681563327</v>
      </c>
      <c r="D2555" s="25">
        <v>1.5243998406060609E-2</v>
      </c>
      <c r="E2555" s="31">
        <v>3385.2517993120941</v>
      </c>
      <c r="F2555" s="18">
        <v>0</v>
      </c>
    </row>
    <row r="2556" spans="1:6" x14ac:dyDescent="0.35">
      <c r="A2556" s="4">
        <v>2545</v>
      </c>
      <c r="B2556" s="4">
        <v>0.42970500715682536</v>
      </c>
      <c r="C2556" s="4">
        <v>-0.17712524306073188</v>
      </c>
      <c r="D2556" s="25">
        <v>-2.1213031056428345E-3</v>
      </c>
      <c r="E2556" s="31">
        <v>-471.08015652958255</v>
      </c>
      <c r="F2556" s="18">
        <v>471.08015652958255</v>
      </c>
    </row>
    <row r="2557" spans="1:6" x14ac:dyDescent="0.35">
      <c r="A2557" s="4">
        <v>2546</v>
      </c>
      <c r="B2557" s="4">
        <v>0.99631558187610703</v>
      </c>
      <c r="C2557" s="4">
        <v>2.6796991179925391</v>
      </c>
      <c r="D2557" s="25">
        <v>6.1867887401725184E-2</v>
      </c>
      <c r="E2557" s="31">
        <v>13739.071047335001</v>
      </c>
      <c r="F2557" s="18">
        <v>0</v>
      </c>
    </row>
    <row r="2558" spans="1:6" x14ac:dyDescent="0.35">
      <c r="A2558" s="4">
        <v>2547</v>
      </c>
      <c r="B2558" s="4">
        <v>0.58287381919444969</v>
      </c>
      <c r="C2558" s="4">
        <v>0.2092509227252444</v>
      </c>
      <c r="D2558" s="25">
        <v>6.5330259518389814E-3</v>
      </c>
      <c r="E2558" s="31">
        <v>1450.7963901139485</v>
      </c>
      <c r="F2558" s="18">
        <v>0</v>
      </c>
    </row>
    <row r="2559" spans="1:6" x14ac:dyDescent="0.35">
      <c r="A2559" s="4">
        <v>2548</v>
      </c>
      <c r="B2559" s="4">
        <v>0.1331695997392518</v>
      </c>
      <c r="C2559" s="4">
        <v>-1.111532521754222</v>
      </c>
      <c r="D2559" s="25">
        <v>-2.305082407407388E-2</v>
      </c>
      <c r="E2559" s="31">
        <v>-5118.922319052549</v>
      </c>
      <c r="F2559" s="18">
        <v>5118.922319052549</v>
      </c>
    </row>
    <row r="2560" spans="1:6" x14ac:dyDescent="0.35">
      <c r="A2560" s="4">
        <v>2549</v>
      </c>
      <c r="B2560" s="4">
        <v>0.54850984107696887</v>
      </c>
      <c r="C2560" s="4">
        <v>0.12189734561273907</v>
      </c>
      <c r="D2560" s="25">
        <v>4.5764182010946093E-3</v>
      </c>
      <c r="E2560" s="31">
        <v>1016.2903155054651</v>
      </c>
      <c r="F2560" s="18">
        <v>0</v>
      </c>
    </row>
    <row r="2561" spans="1:6" x14ac:dyDescent="0.35">
      <c r="A2561" s="4">
        <v>2550</v>
      </c>
      <c r="B2561" s="4">
        <v>0.16625715063917801</v>
      </c>
      <c r="C2561" s="4">
        <v>-0.96906190904889067</v>
      </c>
      <c r="D2561" s="25">
        <v>-1.9859665631718065E-2</v>
      </c>
      <c r="E2561" s="31">
        <v>-4410.2581896611382</v>
      </c>
      <c r="F2561" s="18">
        <v>4410.2581896611382</v>
      </c>
    </row>
    <row r="2562" spans="1:6" x14ac:dyDescent="0.35">
      <c r="A2562" s="4">
        <v>2551</v>
      </c>
      <c r="B2562" s="4">
        <v>0.51089052622785947</v>
      </c>
      <c r="C2562" s="4">
        <v>2.7301892363894568E-2</v>
      </c>
      <c r="D2562" s="25">
        <v>2.4576017412547588E-3</v>
      </c>
      <c r="E2562" s="31">
        <v>545.76237119439452</v>
      </c>
      <c r="F2562" s="18">
        <v>0</v>
      </c>
    </row>
    <row r="2563" spans="1:6" x14ac:dyDescent="0.35">
      <c r="A2563" s="4">
        <v>2552</v>
      </c>
      <c r="B2563" s="4">
        <v>0.96616761075990376</v>
      </c>
      <c r="C2563" s="4">
        <v>1.8272327714190999</v>
      </c>
      <c r="D2563" s="25">
        <v>4.2773737899339782E-2</v>
      </c>
      <c r="E2563" s="31">
        <v>9498.8118818928324</v>
      </c>
      <c r="F2563" s="18">
        <v>0</v>
      </c>
    </row>
    <row r="2564" spans="1:6" x14ac:dyDescent="0.35">
      <c r="A2564" s="4">
        <v>2553</v>
      </c>
      <c r="B2564" s="4">
        <v>0.39129744127119304</v>
      </c>
      <c r="C2564" s="4">
        <v>-0.27593904703067262</v>
      </c>
      <c r="D2564" s="25">
        <v>-4.3346051949106007E-3</v>
      </c>
      <c r="E2564" s="31">
        <v>-962.59063039161538</v>
      </c>
      <c r="F2564" s="18">
        <v>962.59063039161538</v>
      </c>
    </row>
    <row r="2565" spans="1:6" x14ac:dyDescent="0.35">
      <c r="A2565" s="4">
        <v>2554</v>
      </c>
      <c r="B2565" s="4">
        <v>0.48924980388021289</v>
      </c>
      <c r="C2565" s="4">
        <v>-2.695000750775926E-2</v>
      </c>
      <c r="D2565" s="25">
        <v>1.2424289768381163E-3</v>
      </c>
      <c r="E2565" s="31">
        <v>275.90759440689453</v>
      </c>
      <c r="F2565" s="18">
        <v>0</v>
      </c>
    </row>
    <row r="2566" spans="1:6" x14ac:dyDescent="0.35">
      <c r="A2566" s="4">
        <v>2555</v>
      </c>
      <c r="B2566" s="4">
        <v>0.22118441187710347</v>
      </c>
      <c r="C2566" s="4">
        <v>-0.76819924203221834</v>
      </c>
      <c r="D2566" s="25">
        <v>-1.5360600291625148E-2</v>
      </c>
      <c r="E2566" s="31">
        <v>-3411.1457106335233</v>
      </c>
      <c r="F2566" s="18">
        <v>3411.1457106335233</v>
      </c>
    </row>
    <row r="2567" spans="1:6" x14ac:dyDescent="0.35">
      <c r="A2567" s="4">
        <v>2556</v>
      </c>
      <c r="B2567" s="4">
        <v>0.4413322955397091</v>
      </c>
      <c r="C2567" s="4">
        <v>-0.14759222546802728</v>
      </c>
      <c r="D2567" s="25">
        <v>-1.4598015045082498E-3</v>
      </c>
      <c r="E2567" s="31">
        <v>-324.17975508383205</v>
      </c>
      <c r="F2567" s="18">
        <v>324.17975508383205</v>
      </c>
    </row>
    <row r="2568" spans="1:6" x14ac:dyDescent="0.35">
      <c r="A2568" s="4">
        <v>2557</v>
      </c>
      <c r="B2568" s="4">
        <v>4.1881140303960951E-2</v>
      </c>
      <c r="C2568" s="4">
        <v>-1.729261629766528</v>
      </c>
      <c r="D2568" s="25">
        <v>-3.688716141193267E-2</v>
      </c>
      <c r="E2568" s="31">
        <v>-8191.5732483686688</v>
      </c>
      <c r="F2568" s="18">
        <v>8191.5732483686688</v>
      </c>
    </row>
    <row r="2569" spans="1:6" x14ac:dyDescent="0.35">
      <c r="A2569" s="4">
        <v>2558</v>
      </c>
      <c r="B2569" s="4">
        <v>0.23387852206297455</v>
      </c>
      <c r="C2569" s="4">
        <v>-0.72613332038799827</v>
      </c>
      <c r="D2569" s="25">
        <v>-1.4418377762772308E-2</v>
      </c>
      <c r="E2569" s="31">
        <v>-3201.9052983619408</v>
      </c>
      <c r="F2569" s="18">
        <v>3201.9052983619408</v>
      </c>
    </row>
    <row r="2570" spans="1:6" x14ac:dyDescent="0.35">
      <c r="A2570" s="4">
        <v>2559</v>
      </c>
      <c r="B2570" s="4">
        <v>0.42324767956486342</v>
      </c>
      <c r="C2570" s="4">
        <v>-0.19359200464175327</v>
      </c>
      <c r="D2570" s="25">
        <v>-2.4901373812854935E-3</v>
      </c>
      <c r="E2570" s="31">
        <v>-552.9875972159366</v>
      </c>
      <c r="F2570" s="18">
        <v>552.9875972159366</v>
      </c>
    </row>
    <row r="2571" spans="1:6" x14ac:dyDescent="0.35">
      <c r="A2571" s="4">
        <v>2560</v>
      </c>
      <c r="B2571" s="4">
        <v>0.22208579162086972</v>
      </c>
      <c r="C2571" s="4">
        <v>-0.76516788043194617</v>
      </c>
      <c r="D2571" s="25">
        <v>-1.5292701691493842E-2</v>
      </c>
      <c r="E2571" s="31">
        <v>-3396.0673924559319</v>
      </c>
      <c r="F2571" s="18">
        <v>3396.0673924559319</v>
      </c>
    </row>
    <row r="2572" spans="1:6" x14ac:dyDescent="0.35">
      <c r="A2572" s="4">
        <v>2561</v>
      </c>
      <c r="B2572" s="4">
        <v>0.53759145445466316</v>
      </c>
      <c r="C2572" s="4">
        <v>9.4367677152631779E-2</v>
      </c>
      <c r="D2572" s="25">
        <v>3.9597890433087212E-3</v>
      </c>
      <c r="E2572" s="31">
        <v>879.35478781129621</v>
      </c>
      <c r="F2572" s="18">
        <v>0</v>
      </c>
    </row>
    <row r="2573" spans="1:6" x14ac:dyDescent="0.35">
      <c r="A2573" s="4">
        <v>2562</v>
      </c>
      <c r="B2573" s="4">
        <v>0.96145844324447871</v>
      </c>
      <c r="C2573" s="4">
        <v>1.767867163124005</v>
      </c>
      <c r="D2573" s="25">
        <v>4.1444024644801424E-2</v>
      </c>
      <c r="E2573" s="31">
        <v>9203.5209701786534</v>
      </c>
      <c r="F2573" s="18">
        <v>0</v>
      </c>
    </row>
    <row r="2574" spans="1:6" x14ac:dyDescent="0.35">
      <c r="A2574" s="4">
        <v>2563</v>
      </c>
      <c r="B2574" s="4">
        <v>0.42904195904588616</v>
      </c>
      <c r="C2574" s="4">
        <v>-0.17881378854238411</v>
      </c>
      <c r="D2574" s="25">
        <v>-2.1591243521915599E-3</v>
      </c>
      <c r="E2574" s="31">
        <v>-479.47916311045412</v>
      </c>
      <c r="F2574" s="18">
        <v>479.47916311045412</v>
      </c>
    </row>
    <row r="2575" spans="1:6" x14ac:dyDescent="0.35">
      <c r="A2575" s="4">
        <v>2564</v>
      </c>
      <c r="B2575" s="4">
        <v>0.53032883136793396</v>
      </c>
      <c r="C2575" s="4">
        <v>7.6096484162634731E-2</v>
      </c>
      <c r="D2575" s="25">
        <v>3.5505378254274949E-3</v>
      </c>
      <c r="E2575" s="31">
        <v>788.47191149504829</v>
      </c>
      <c r="F2575" s="18">
        <v>0</v>
      </c>
    </row>
    <row r="2576" spans="1:6" x14ac:dyDescent="0.35">
      <c r="A2576" s="4">
        <v>2565</v>
      </c>
      <c r="B2576" s="4">
        <v>0.37565017454989413</v>
      </c>
      <c r="C2576" s="4">
        <v>-0.31692521449547234</v>
      </c>
      <c r="D2576" s="25">
        <v>-5.2526426192011913E-3</v>
      </c>
      <c r="E2576" s="31">
        <v>-1166.460229405742</v>
      </c>
      <c r="F2576" s="18">
        <v>1166.460229405742</v>
      </c>
    </row>
    <row r="2577" spans="1:6" x14ac:dyDescent="0.35">
      <c r="A2577" s="4">
        <v>2566</v>
      </c>
      <c r="B2577" s="4">
        <v>0.54560076828126614</v>
      </c>
      <c r="C2577" s="4">
        <v>0.11455422561427199</v>
      </c>
      <c r="D2577" s="25">
        <v>4.4119417597332875E-3</v>
      </c>
      <c r="E2577" s="31">
        <v>979.76484795874205</v>
      </c>
      <c r="F2577" s="18">
        <v>0</v>
      </c>
    </row>
    <row r="2578" spans="1:6" x14ac:dyDescent="0.35">
      <c r="A2578" s="4">
        <v>2567</v>
      </c>
      <c r="B2578" s="4">
        <v>0.40631782744999145</v>
      </c>
      <c r="C2578" s="4">
        <v>-0.23702724381261656</v>
      </c>
      <c r="D2578" s="25">
        <v>-3.4630308611677306E-3</v>
      </c>
      <c r="E2578" s="31">
        <v>-769.03914193408241</v>
      </c>
      <c r="F2578" s="18">
        <v>769.03914193408241</v>
      </c>
    </row>
    <row r="2579" spans="1:6" x14ac:dyDescent="0.35">
      <c r="A2579" s="4">
        <v>2568</v>
      </c>
      <c r="B2579" s="4">
        <v>0.19250900346243272</v>
      </c>
      <c r="C2579" s="4">
        <v>-0.86868763411822547</v>
      </c>
      <c r="D2579" s="25">
        <v>-1.7611411000408059E-2</v>
      </c>
      <c r="E2579" s="31">
        <v>-3910.9857656409381</v>
      </c>
      <c r="F2579" s="18">
        <v>3910.9857656409381</v>
      </c>
    </row>
    <row r="2580" spans="1:6" x14ac:dyDescent="0.35">
      <c r="A2580" s="4">
        <v>2569</v>
      </c>
      <c r="B2580" s="4">
        <v>0.94472199383852951</v>
      </c>
      <c r="C2580" s="4">
        <v>1.5956989986181658</v>
      </c>
      <c r="D2580" s="25">
        <v>3.7587679246722329E-2</v>
      </c>
      <c r="E2580" s="31">
        <v>8347.1380285203832</v>
      </c>
      <c r="F2580" s="18">
        <v>0</v>
      </c>
    </row>
    <row r="2581" spans="1:6" x14ac:dyDescent="0.35">
      <c r="A2581" s="4">
        <v>2570</v>
      </c>
      <c r="B2581" s="4">
        <v>0.4555427531622781</v>
      </c>
      <c r="C2581" s="4">
        <v>-0.11166944600221498</v>
      </c>
      <c r="D2581" s="25">
        <v>-6.5517745756665086E-4</v>
      </c>
      <c r="E2581" s="31">
        <v>-145.49599180057862</v>
      </c>
      <c r="F2581" s="18">
        <v>145.49599180057862</v>
      </c>
    </row>
    <row r="2582" spans="1:6" x14ac:dyDescent="0.35">
      <c r="A2582" s="4">
        <v>2571</v>
      </c>
      <c r="B2582" s="4">
        <v>0.21619044199423643</v>
      </c>
      <c r="C2582" s="4">
        <v>-0.7851239752736473</v>
      </c>
      <c r="D2582" s="25">
        <v>-1.5739692543300324E-2</v>
      </c>
      <c r="E2582" s="31">
        <v>-3495.3311515463515</v>
      </c>
      <c r="F2582" s="18">
        <v>3495.3311515463515</v>
      </c>
    </row>
    <row r="2583" spans="1:6" x14ac:dyDescent="0.35">
      <c r="A2583" s="4">
        <v>2572</v>
      </c>
      <c r="B2583" s="4">
        <v>0.12952499443175014</v>
      </c>
      <c r="C2583" s="4">
        <v>-1.1286393855938326</v>
      </c>
      <c r="D2583" s="25">
        <v>-2.3433995816845233E-2</v>
      </c>
      <c r="E2583" s="31">
        <v>-5204.0136971221355</v>
      </c>
      <c r="F2583" s="18">
        <v>5204.0136971221355</v>
      </c>
    </row>
    <row r="2584" spans="1:6" x14ac:dyDescent="0.35">
      <c r="A2584" s="4">
        <v>2573</v>
      </c>
      <c r="B2584" s="4">
        <v>0.98427602853613938</v>
      </c>
      <c r="C2584" s="4">
        <v>2.1513581348556405</v>
      </c>
      <c r="D2584" s="25">
        <v>5.0033729067142603E-2</v>
      </c>
      <c r="E2584" s="31">
        <v>11111.046251716913</v>
      </c>
      <c r="F2584" s="18">
        <v>0</v>
      </c>
    </row>
    <row r="2585" spans="1:6" x14ac:dyDescent="0.35">
      <c r="A2585" s="4">
        <v>2574</v>
      </c>
      <c r="B2585" s="4">
        <v>3.180801104313391E-2</v>
      </c>
      <c r="C2585" s="4">
        <v>-1.8548613946906038</v>
      </c>
      <c r="D2585" s="25">
        <v>-3.970043456759989E-2</v>
      </c>
      <c r="E2585" s="31">
        <v>-8816.3199689136236</v>
      </c>
      <c r="F2585" s="18">
        <v>8816.3199689136236</v>
      </c>
    </row>
    <row r="2586" spans="1:6" x14ac:dyDescent="0.35">
      <c r="A2586" s="4">
        <v>2575</v>
      </c>
      <c r="B2586" s="4">
        <v>0.23848798468246646</v>
      </c>
      <c r="C2586" s="4">
        <v>-0.71117472428057693</v>
      </c>
      <c r="D2586" s="25">
        <v>-1.4083324453549038E-2</v>
      </c>
      <c r="E2586" s="31">
        <v>-3127.4996347230226</v>
      </c>
      <c r="F2586" s="18">
        <v>3127.4996347230226</v>
      </c>
    </row>
    <row r="2587" spans="1:6" x14ac:dyDescent="0.35">
      <c r="A2587" s="4">
        <v>2576</v>
      </c>
      <c r="B2587" s="4">
        <v>0.73145439642301024</v>
      </c>
      <c r="C2587" s="4">
        <v>0.6172176019352259</v>
      </c>
      <c r="D2587" s="25">
        <v>1.5670954734762509E-2</v>
      </c>
      <c r="E2587" s="31">
        <v>3480.0664694180132</v>
      </c>
      <c r="F2587" s="18">
        <v>0</v>
      </c>
    </row>
    <row r="2588" spans="1:6" x14ac:dyDescent="0.35">
      <c r="A2588" s="4">
        <v>2577</v>
      </c>
      <c r="B2588" s="4">
        <v>0.94311076410957384</v>
      </c>
      <c r="C2588" s="4">
        <v>1.5814356052726544</v>
      </c>
      <c r="D2588" s="25">
        <v>3.7268197585017739E-2</v>
      </c>
      <c r="E2588" s="31">
        <v>8276.1903780861849</v>
      </c>
      <c r="F2588" s="18">
        <v>0</v>
      </c>
    </row>
    <row r="2589" spans="1:6" x14ac:dyDescent="0.35">
      <c r="A2589" s="4">
        <v>2578</v>
      </c>
      <c r="B2589" s="4">
        <v>0.42662412391214455</v>
      </c>
      <c r="C2589" s="4">
        <v>-0.18497550547220154</v>
      </c>
      <c r="D2589" s="25">
        <v>-2.2971388846387683E-3</v>
      </c>
      <c r="E2589" s="31">
        <v>-510.12820490728205</v>
      </c>
      <c r="F2589" s="18">
        <v>510.12820490728205</v>
      </c>
    </row>
    <row r="2590" spans="1:6" x14ac:dyDescent="0.35">
      <c r="A2590" s="4">
        <v>2579</v>
      </c>
      <c r="B2590" s="4">
        <v>9.9231771289053028E-2</v>
      </c>
      <c r="C2590" s="4">
        <v>-1.2859413173380645</v>
      </c>
      <c r="D2590" s="25">
        <v>-2.6957356725825863E-2</v>
      </c>
      <c r="E2590" s="31">
        <v>-5986.4504003436823</v>
      </c>
      <c r="F2590" s="18">
        <v>5986.4504003436823</v>
      </c>
    </row>
    <row r="2591" spans="1:6" x14ac:dyDescent="0.35">
      <c r="A2591" s="4">
        <v>2580</v>
      </c>
      <c r="B2591" s="4">
        <v>5.7797289646908667E-2</v>
      </c>
      <c r="C2591" s="4">
        <v>-1.5735367779588798</v>
      </c>
      <c r="D2591" s="25">
        <v>-3.3399125064686806E-2</v>
      </c>
      <c r="E2591" s="31">
        <v>-7416.9811101350715</v>
      </c>
      <c r="F2591" s="18">
        <v>7416.9811101350715</v>
      </c>
    </row>
    <row r="2592" spans="1:6" x14ac:dyDescent="0.35">
      <c r="A2592" s="4">
        <v>2581</v>
      </c>
      <c r="B2592" s="4">
        <v>0.51650343837975354</v>
      </c>
      <c r="C2592" s="4">
        <v>4.1379791252835668E-2</v>
      </c>
      <c r="D2592" s="25">
        <v>2.772928565762721E-3</v>
      </c>
      <c r="E2592" s="31">
        <v>615.78735227892105</v>
      </c>
      <c r="F2592" s="18">
        <v>0</v>
      </c>
    </row>
    <row r="2593" spans="1:6" x14ac:dyDescent="0.35">
      <c r="A2593" s="4">
        <v>2582</v>
      </c>
      <c r="B2593" s="4">
        <v>0.17823449772970068</v>
      </c>
      <c r="C2593" s="4">
        <v>-0.92211422947798105</v>
      </c>
      <c r="D2593" s="25">
        <v>-1.8808098005476524E-2</v>
      </c>
      <c r="E2593" s="31">
        <v>-4176.7353891459379</v>
      </c>
      <c r="F2593" s="18">
        <v>4176.7353891459379</v>
      </c>
    </row>
    <row r="2594" spans="1:6" x14ac:dyDescent="0.35">
      <c r="A2594" s="4">
        <v>2583</v>
      </c>
      <c r="B2594" s="4">
        <v>3.0086639044853647E-2</v>
      </c>
      <c r="C2594" s="4">
        <v>-1.8795218120311818</v>
      </c>
      <c r="D2594" s="25">
        <v>-4.0252796191475031E-2</v>
      </c>
      <c r="E2594" s="31">
        <v>-8938.983533372595</v>
      </c>
      <c r="F2594" s="18">
        <v>8938.983533372595</v>
      </c>
    </row>
    <row r="2595" spans="1:6" x14ac:dyDescent="0.35">
      <c r="A2595" s="4">
        <v>2584</v>
      </c>
      <c r="B2595" s="4">
        <v>0.46851439338113277</v>
      </c>
      <c r="C2595" s="4">
        <v>-7.9004823120142328E-2</v>
      </c>
      <c r="D2595" s="25">
        <v>7.646807337584609E-5</v>
      </c>
      <c r="E2595" s="31">
        <v>16.981350698816321</v>
      </c>
      <c r="F2595" s="18">
        <v>0</v>
      </c>
    </row>
    <row r="2596" spans="1:6" x14ac:dyDescent="0.35">
      <c r="A2596" s="4">
        <v>2585</v>
      </c>
      <c r="B2596" s="4">
        <v>0.45292527963836771</v>
      </c>
      <c r="C2596" s="4">
        <v>-0.11827399810478843</v>
      </c>
      <c r="D2596" s="25">
        <v>-8.0311092819541452E-4</v>
      </c>
      <c r="E2596" s="31">
        <v>-178.34774330859528</v>
      </c>
      <c r="F2596" s="18">
        <v>178.34774330859528</v>
      </c>
    </row>
    <row r="2597" spans="1:6" x14ac:dyDescent="0.35">
      <c r="A2597" s="4">
        <v>2586</v>
      </c>
      <c r="B2597" s="4">
        <v>0.68870610403791688</v>
      </c>
      <c r="C2597" s="4">
        <v>0.49218609707362132</v>
      </c>
      <c r="D2597" s="25">
        <v>1.2870409873452801E-2</v>
      </c>
      <c r="E2597" s="31">
        <v>2858.1463354567218</v>
      </c>
      <c r="F2597" s="18">
        <v>0</v>
      </c>
    </row>
    <row r="2598" spans="1:6" x14ac:dyDescent="0.35">
      <c r="A2598" s="4">
        <v>2587</v>
      </c>
      <c r="B2598" s="4">
        <v>0.18621047582475136</v>
      </c>
      <c r="C2598" s="4">
        <v>-0.8919477263730522</v>
      </c>
      <c r="D2598" s="25">
        <v>-1.8132407143819661E-2</v>
      </c>
      <c r="E2598" s="31">
        <v>-4026.6839627240329</v>
      </c>
      <c r="F2598" s="18">
        <v>4026.6839627240329</v>
      </c>
    </row>
    <row r="2599" spans="1:6" x14ac:dyDescent="0.35">
      <c r="A2599" s="4">
        <v>2588</v>
      </c>
      <c r="B2599" s="4">
        <v>9.878153530458611E-2</v>
      </c>
      <c r="C2599" s="4">
        <v>-1.2885255791515231</v>
      </c>
      <c r="D2599" s="25">
        <v>-2.7015240865906967E-2</v>
      </c>
      <c r="E2599" s="31">
        <v>-5999.3047961617294</v>
      </c>
      <c r="F2599" s="18">
        <v>5999.3047961617294</v>
      </c>
    </row>
    <row r="2600" spans="1:6" x14ac:dyDescent="0.35">
      <c r="A2600" s="4">
        <v>2589</v>
      </c>
      <c r="B2600" s="4">
        <v>0.18984624626667845</v>
      </c>
      <c r="C2600" s="4">
        <v>-0.87846302929271625</v>
      </c>
      <c r="D2600" s="25">
        <v>-1.7830367276696138E-2</v>
      </c>
      <c r="E2600" s="31">
        <v>-3959.6096311472611</v>
      </c>
      <c r="F2600" s="18">
        <v>3959.6096311472611</v>
      </c>
    </row>
    <row r="2601" spans="1:6" x14ac:dyDescent="0.35">
      <c r="A2601" s="4">
        <v>2590</v>
      </c>
      <c r="B2601" s="4">
        <v>0.49443092789570309</v>
      </c>
      <c r="C2601" s="4">
        <v>-1.3960047015938828E-2</v>
      </c>
      <c r="D2601" s="25">
        <v>1.5333873808359819E-3</v>
      </c>
      <c r="E2601" s="31">
        <v>340.52105305611303</v>
      </c>
      <c r="F2601" s="18">
        <v>0</v>
      </c>
    </row>
    <row r="2602" spans="1:6" x14ac:dyDescent="0.35">
      <c r="A2602" s="4">
        <v>2591</v>
      </c>
      <c r="B2602" s="4">
        <v>0.9732882931102399</v>
      </c>
      <c r="C2602" s="4">
        <v>1.931482480898113</v>
      </c>
      <c r="D2602" s="25">
        <v>4.5108797278954872E-2</v>
      </c>
      <c r="E2602" s="31">
        <v>10017.361133590461</v>
      </c>
      <c r="F2602" s="18">
        <v>0</v>
      </c>
    </row>
    <row r="2603" spans="1:6" x14ac:dyDescent="0.35">
      <c r="A2603" s="4">
        <v>2592</v>
      </c>
      <c r="B2603" s="4">
        <v>0.63706726390443236</v>
      </c>
      <c r="C2603" s="4">
        <v>0.35063063276685708</v>
      </c>
      <c r="D2603" s="25">
        <v>9.6997495779262994E-3</v>
      </c>
      <c r="E2603" s="31">
        <v>2154.0342524896205</v>
      </c>
      <c r="F2603" s="18">
        <v>0</v>
      </c>
    </row>
    <row r="2604" spans="1:6" x14ac:dyDescent="0.35">
      <c r="A2604" s="4">
        <v>2593</v>
      </c>
      <c r="B2604" s="4">
        <v>0.35190387495293773</v>
      </c>
      <c r="C2604" s="4">
        <v>-0.38018546229115002</v>
      </c>
      <c r="D2604" s="25">
        <v>-6.6695907882683642E-3</v>
      </c>
      <c r="E2604" s="31">
        <v>-1481.1234962924384</v>
      </c>
      <c r="F2604" s="18">
        <v>1481.1234962924384</v>
      </c>
    </row>
    <row r="2605" spans="1:6" x14ac:dyDescent="0.35">
      <c r="A2605" s="4">
        <v>2594</v>
      </c>
      <c r="B2605" s="4">
        <v>0.88012356577160189</v>
      </c>
      <c r="C2605" s="4">
        <v>1.1756047201998088</v>
      </c>
      <c r="D2605" s="25">
        <v>2.8178107843159838E-2</v>
      </c>
      <c r="E2605" s="31">
        <v>6257.5439682112892</v>
      </c>
      <c r="F2605" s="18">
        <v>0</v>
      </c>
    </row>
    <row r="2606" spans="1:6" x14ac:dyDescent="0.35">
      <c r="A2606" s="4">
        <v>2595</v>
      </c>
      <c r="B2606" s="4">
        <v>0.51447595493410525</v>
      </c>
      <c r="C2606" s="4">
        <v>3.6293804309201691E-2</v>
      </c>
      <c r="D2606" s="25">
        <v>2.6590090011262054E-3</v>
      </c>
      <c r="E2606" s="31">
        <v>590.48910697017766</v>
      </c>
      <c r="F2606" s="18">
        <v>0</v>
      </c>
    </row>
    <row r="2607" spans="1:6" x14ac:dyDescent="0.35">
      <c r="A2607" s="4">
        <v>2596</v>
      </c>
      <c r="B2607" s="4">
        <v>0.30320500434044662</v>
      </c>
      <c r="C2607" s="4">
        <v>-0.51520466620266203</v>
      </c>
      <c r="D2607" s="25">
        <v>-9.6938472595557868E-3</v>
      </c>
      <c r="E2607" s="31">
        <v>-2152.7235180384841</v>
      </c>
      <c r="F2607" s="18">
        <v>2152.7235180384841</v>
      </c>
    </row>
    <row r="2608" spans="1:6" x14ac:dyDescent="0.35">
      <c r="A2608" s="4">
        <v>2597</v>
      </c>
      <c r="B2608" s="4">
        <v>0.4073432447905101</v>
      </c>
      <c r="C2608" s="4">
        <v>-0.23438450151151172</v>
      </c>
      <c r="D2608" s="25">
        <v>-3.4038368333959533E-3</v>
      </c>
      <c r="E2608" s="31">
        <v>-755.89385788949278</v>
      </c>
      <c r="F2608" s="18">
        <v>755.89385788949278</v>
      </c>
    </row>
    <row r="2609" spans="1:6" x14ac:dyDescent="0.35">
      <c r="A2609" s="4">
        <v>2598</v>
      </c>
      <c r="B2609" s="4">
        <v>0.36913684643715816</v>
      </c>
      <c r="C2609" s="4">
        <v>-0.3341402974741125</v>
      </c>
      <c r="D2609" s="25">
        <v>-5.6382383314675967E-3</v>
      </c>
      <c r="E2609" s="31">
        <v>-1252.0899010959404</v>
      </c>
      <c r="F2609" s="18">
        <v>1252.0899010959404</v>
      </c>
    </row>
    <row r="2610" spans="1:6" x14ac:dyDescent="0.35">
      <c r="A2610" s="4">
        <v>2599</v>
      </c>
      <c r="B2610" s="4">
        <v>0.3363883476825662</v>
      </c>
      <c r="C2610" s="4">
        <v>-0.42234023337829457</v>
      </c>
      <c r="D2610" s="25">
        <v>-7.6138034303417706E-3</v>
      </c>
      <c r="E2610" s="31">
        <v>-1690.8058552358389</v>
      </c>
      <c r="F2610" s="18">
        <v>1690.8058552358389</v>
      </c>
    </row>
    <row r="2611" spans="1:6" x14ac:dyDescent="0.35">
      <c r="A2611" s="4">
        <v>2600</v>
      </c>
      <c r="B2611" s="4">
        <v>0.30843492117437432</v>
      </c>
      <c r="C2611" s="4">
        <v>-0.50029149428686492</v>
      </c>
      <c r="D2611" s="25">
        <v>-9.3598113937886519E-3</v>
      </c>
      <c r="E2611" s="31">
        <v>-2078.5437992074071</v>
      </c>
      <c r="F2611" s="18">
        <v>2078.5437992074071</v>
      </c>
    </row>
    <row r="2612" spans="1:6" x14ac:dyDescent="0.35">
      <c r="A2612" s="4">
        <v>2601</v>
      </c>
      <c r="B2612" s="4">
        <v>0.34127561976379595</v>
      </c>
      <c r="C2612" s="4">
        <v>-0.40898422276410901</v>
      </c>
      <c r="D2612" s="25">
        <v>-7.31464597451048E-3</v>
      </c>
      <c r="E2612" s="31">
        <v>-1624.3716239630337</v>
      </c>
      <c r="F2612" s="18">
        <v>1624.3716239630337</v>
      </c>
    </row>
    <row r="2613" spans="1:6" x14ac:dyDescent="0.35">
      <c r="A2613" s="4">
        <v>2602</v>
      </c>
      <c r="B2613" s="4">
        <v>0.55908272510045987</v>
      </c>
      <c r="C2613" s="4">
        <v>0.14864400239106182</v>
      </c>
      <c r="D2613" s="25">
        <v>5.1755089045189794E-3</v>
      </c>
      <c r="E2613" s="31">
        <v>1149.3310589965029</v>
      </c>
      <c r="F2613" s="18">
        <v>0</v>
      </c>
    </row>
    <row r="2614" spans="1:6" x14ac:dyDescent="0.35">
      <c r="A2614" s="4">
        <v>2603</v>
      </c>
      <c r="B2614" s="4">
        <v>0.11621649161612513</v>
      </c>
      <c r="C2614" s="4">
        <v>-1.1941150081661462</v>
      </c>
      <c r="D2614" s="25">
        <v>-2.4900565530925806E-2</v>
      </c>
      <c r="E2614" s="31">
        <v>-5529.6964760860883</v>
      </c>
      <c r="F2614" s="18">
        <v>5529.6964760860883</v>
      </c>
    </row>
    <row r="2615" spans="1:6" x14ac:dyDescent="0.35">
      <c r="A2615" s="4">
        <v>2604</v>
      </c>
      <c r="B2615" s="4">
        <v>0.87252693674948745</v>
      </c>
      <c r="C2615" s="4">
        <v>1.1384176522929912</v>
      </c>
      <c r="D2615" s="25">
        <v>2.7345165361591782E-2</v>
      </c>
      <c r="E2615" s="31">
        <v>6072.571498433892</v>
      </c>
      <c r="F2615" s="18">
        <v>0</v>
      </c>
    </row>
    <row r="2616" spans="1:6" x14ac:dyDescent="0.35">
      <c r="A2616" s="4">
        <v>2605</v>
      </c>
      <c r="B2616" s="4">
        <v>0.75145645047691245</v>
      </c>
      <c r="C2616" s="4">
        <v>0.67908011834719517</v>
      </c>
      <c r="D2616" s="25">
        <v>1.7056595518955216E-2</v>
      </c>
      <c r="E2616" s="31">
        <v>3787.7772702813659</v>
      </c>
      <c r="F2616" s="18">
        <v>0</v>
      </c>
    </row>
    <row r="2617" spans="1:6" x14ac:dyDescent="0.35">
      <c r="A2617" s="4">
        <v>2606</v>
      </c>
      <c r="B2617" s="4">
        <v>0.91810298146746749</v>
      </c>
      <c r="C2617" s="4">
        <v>1.3924240130494754</v>
      </c>
      <c r="D2617" s="25">
        <v>3.303458107440705E-2</v>
      </c>
      <c r="E2617" s="31">
        <v>7336.0264179243768</v>
      </c>
      <c r="F2617" s="18">
        <v>0</v>
      </c>
    </row>
    <row r="2618" spans="1:6" x14ac:dyDescent="0.35">
      <c r="A2618" s="4">
        <v>2607</v>
      </c>
      <c r="B2618" s="4">
        <v>0.20695681324515924</v>
      </c>
      <c r="C2618" s="4">
        <v>-0.81702590092745075</v>
      </c>
      <c r="D2618" s="25">
        <v>-1.6454254637506386E-2</v>
      </c>
      <c r="E2618" s="31">
        <v>-3654.0147561162371</v>
      </c>
      <c r="F2618" s="18">
        <v>3654.0147561162371</v>
      </c>
    </row>
    <row r="2619" spans="1:6" x14ac:dyDescent="0.35">
      <c r="A2619" s="4">
        <v>2608</v>
      </c>
      <c r="B2619" s="4">
        <v>0.51960963270296323</v>
      </c>
      <c r="C2619" s="4">
        <v>4.917387024180471E-2</v>
      </c>
      <c r="D2619" s="25">
        <v>2.9475059083721692E-3</v>
      </c>
      <c r="E2619" s="31">
        <v>654.55593827882501</v>
      </c>
      <c r="F2619" s="18">
        <v>0</v>
      </c>
    </row>
    <row r="2620" spans="1:6" x14ac:dyDescent="0.35">
      <c r="A2620" s="4">
        <v>2609</v>
      </c>
      <c r="B2620" s="4">
        <v>0.64860004456515963</v>
      </c>
      <c r="C2620" s="4">
        <v>0.38154361950104793</v>
      </c>
      <c r="D2620" s="25">
        <v>1.0392160712559925E-2</v>
      </c>
      <c r="E2620" s="31">
        <v>2307.7987686581805</v>
      </c>
      <c r="F2620" s="18">
        <v>0</v>
      </c>
    </row>
    <row r="2621" spans="1:6" x14ac:dyDescent="0.35">
      <c r="A2621" s="4">
        <v>2610</v>
      </c>
      <c r="B2621" s="4">
        <v>0.47264132415509363</v>
      </c>
      <c r="C2621" s="4">
        <v>-6.8631872220719231E-2</v>
      </c>
      <c r="D2621" s="25">
        <v>3.088088291729723E-4</v>
      </c>
      <c r="E2621" s="31">
        <v>68.577522560330635</v>
      </c>
      <c r="F2621" s="18">
        <v>0</v>
      </c>
    </row>
    <row r="2622" spans="1:6" x14ac:dyDescent="0.35">
      <c r="A2622" s="4">
        <v>2611</v>
      </c>
      <c r="B2622" s="4">
        <v>0.444796095695428</v>
      </c>
      <c r="C2622" s="4">
        <v>-0.13882025043657578</v>
      </c>
      <c r="D2622" s="25">
        <v>-1.2633205485679002E-3</v>
      </c>
      <c r="E2622" s="31">
        <v>-280.54700913948795</v>
      </c>
      <c r="F2622" s="18">
        <v>280.54700913948795</v>
      </c>
    </row>
    <row r="2623" spans="1:6" x14ac:dyDescent="0.35">
      <c r="A2623" s="4">
        <v>2612</v>
      </c>
      <c r="B2623" s="4">
        <v>7.7922207372238428E-2</v>
      </c>
      <c r="C2623" s="4">
        <v>-1.4191873095868646</v>
      </c>
      <c r="D2623" s="25">
        <v>-2.9941895537028182E-2</v>
      </c>
      <c r="E2623" s="31">
        <v>-6649.23027683085</v>
      </c>
      <c r="F2623" s="18">
        <v>6649.23027683085</v>
      </c>
    </row>
    <row r="2624" spans="1:6" x14ac:dyDescent="0.35">
      <c r="A2624" s="4">
        <v>2613</v>
      </c>
      <c r="B2624" s="4">
        <v>0.82268678335451551</v>
      </c>
      <c r="C2624" s="4">
        <v>0.92565282144721039</v>
      </c>
      <c r="D2624" s="25">
        <v>2.2579506863342674E-2</v>
      </c>
      <c r="E2624" s="31">
        <v>5014.2563781901945</v>
      </c>
      <c r="F2624" s="18">
        <v>0</v>
      </c>
    </row>
    <row r="2625" spans="1:6" x14ac:dyDescent="0.35">
      <c r="A2625" s="4">
        <v>2614</v>
      </c>
      <c r="B2625" s="4">
        <v>0.97404574423714885</v>
      </c>
      <c r="C2625" s="4">
        <v>1.9438917069641237</v>
      </c>
      <c r="D2625" s="25">
        <v>4.5386747978904171E-2</v>
      </c>
      <c r="E2625" s="31">
        <v>10079.085956832985</v>
      </c>
      <c r="F2625" s="18">
        <v>0</v>
      </c>
    </row>
    <row r="2626" spans="1:6" x14ac:dyDescent="0.35">
      <c r="A2626" s="4">
        <v>2615</v>
      </c>
      <c r="B2626" s="4">
        <v>0.2979771397843064</v>
      </c>
      <c r="C2626" s="4">
        <v>-0.53022739458129531</v>
      </c>
      <c r="D2626" s="25">
        <v>-1.003033704915083E-2</v>
      </c>
      <c r="E2626" s="31">
        <v>-2227.4481824824197</v>
      </c>
      <c r="F2626" s="18">
        <v>2227.4481824824197</v>
      </c>
    </row>
    <row r="2627" spans="1:6" x14ac:dyDescent="0.35">
      <c r="A2627" s="4">
        <v>2616</v>
      </c>
      <c r="B2627" s="4">
        <v>0.73759016371832387</v>
      </c>
      <c r="C2627" s="4">
        <v>0.63593364442301403</v>
      </c>
      <c r="D2627" s="25">
        <v>1.6090170009114734E-2</v>
      </c>
      <c r="E2627" s="31">
        <v>3573.1620749145191</v>
      </c>
      <c r="F2627" s="18">
        <v>0</v>
      </c>
    </row>
    <row r="2628" spans="1:6" x14ac:dyDescent="0.35">
      <c r="A2628" s="4">
        <v>2617</v>
      </c>
      <c r="B2628" s="4">
        <v>0.7708257766828166</v>
      </c>
      <c r="C2628" s="4">
        <v>0.74156910722199942</v>
      </c>
      <c r="D2628" s="25">
        <v>1.8456268480385864E-2</v>
      </c>
      <c r="E2628" s="31">
        <v>4098.6042124599871</v>
      </c>
      <c r="F2628" s="18">
        <v>0</v>
      </c>
    </row>
    <row r="2629" spans="1:6" x14ac:dyDescent="0.35">
      <c r="A2629" s="4">
        <v>2618</v>
      </c>
      <c r="B2629" s="4">
        <v>0.32156939522174743</v>
      </c>
      <c r="C2629" s="4">
        <v>-0.46331472800375656</v>
      </c>
      <c r="D2629" s="25">
        <v>-8.5315793980477971E-3</v>
      </c>
      <c r="E2629" s="31">
        <v>-1894.6173922934001</v>
      </c>
      <c r="F2629" s="18">
        <v>1894.6173922934001</v>
      </c>
    </row>
    <row r="2630" spans="1:6" x14ac:dyDescent="0.35">
      <c r="A2630" s="4">
        <v>2619</v>
      </c>
      <c r="B2630" s="4">
        <v>0.10196293956584346</v>
      </c>
      <c r="C2630" s="4">
        <v>-1.2704457960243623</v>
      </c>
      <c r="D2630" s="25">
        <v>-2.6610276982712813E-2</v>
      </c>
      <c r="E2630" s="31">
        <v>-5909.374013061255</v>
      </c>
      <c r="F2630" s="18">
        <v>5909.374013061255</v>
      </c>
    </row>
    <row r="2631" spans="1:6" x14ac:dyDescent="0.35">
      <c r="A2631" s="4">
        <v>2620</v>
      </c>
      <c r="B2631" s="4">
        <v>5.056235196978498E-2</v>
      </c>
      <c r="C2631" s="4">
        <v>-1.639425358688861</v>
      </c>
      <c r="D2631" s="25">
        <v>-3.4874944510246426E-2</v>
      </c>
      <c r="E2631" s="31">
        <v>-7744.7179873282748</v>
      </c>
      <c r="F2631" s="18">
        <v>7744.7179873282748</v>
      </c>
    </row>
    <row r="2632" spans="1:6" x14ac:dyDescent="0.35">
      <c r="A2632" s="4">
        <v>2621</v>
      </c>
      <c r="B2632" s="4">
        <v>0.29656593332468062</v>
      </c>
      <c r="C2632" s="4">
        <v>-0.53430307274094302</v>
      </c>
      <c r="D2632" s="25">
        <v>-1.012162699674434E-2</v>
      </c>
      <c r="E2632" s="31">
        <v>-2247.7210433892519</v>
      </c>
      <c r="F2632" s="18">
        <v>2247.7210433892519</v>
      </c>
    </row>
    <row r="2633" spans="1:6" x14ac:dyDescent="0.35">
      <c r="A2633" s="4">
        <v>2622</v>
      </c>
      <c r="B2633" s="4">
        <v>0.66030033712051006</v>
      </c>
      <c r="C2633" s="4">
        <v>0.41328294239355245</v>
      </c>
      <c r="D2633" s="25">
        <v>1.1103080714094268E-2</v>
      </c>
      <c r="E2633" s="31">
        <v>2465.6735696293135</v>
      </c>
      <c r="F2633" s="18">
        <v>0</v>
      </c>
    </row>
    <row r="2634" spans="1:6" x14ac:dyDescent="0.35">
      <c r="A2634" s="4">
        <v>2623</v>
      </c>
      <c r="B2634" s="4">
        <v>5.0524772950324093E-2</v>
      </c>
      <c r="C2634" s="4">
        <v>-1.6397865971534706</v>
      </c>
      <c r="D2634" s="25">
        <v>-3.488303578713612E-2</v>
      </c>
      <c r="E2634" s="31">
        <v>-7746.5148262493994</v>
      </c>
      <c r="F2634" s="18">
        <v>7746.5148262493994</v>
      </c>
    </row>
    <row r="2635" spans="1:6" x14ac:dyDescent="0.35">
      <c r="A2635" s="4">
        <v>2624</v>
      </c>
      <c r="B2635" s="4">
        <v>0.5619467974713781</v>
      </c>
      <c r="C2635" s="4">
        <v>0.15590690171293944</v>
      </c>
      <c r="D2635" s="25">
        <v>5.3381885059251072E-3</v>
      </c>
      <c r="E2635" s="31">
        <v>1185.4575002819151</v>
      </c>
      <c r="F2635" s="18">
        <v>0</v>
      </c>
    </row>
    <row r="2636" spans="1:6" x14ac:dyDescent="0.35">
      <c r="A2636" s="4">
        <v>2625</v>
      </c>
      <c r="B2636" s="4">
        <v>0.90505538239258299</v>
      </c>
      <c r="C2636" s="4">
        <v>1.3109068532241233</v>
      </c>
      <c r="D2636" s="25">
        <v>3.1208701562598043E-2</v>
      </c>
      <c r="E2636" s="31">
        <v>6930.551309751897</v>
      </c>
      <c r="F2636" s="18">
        <v>0</v>
      </c>
    </row>
    <row r="2637" spans="1:6" x14ac:dyDescent="0.35">
      <c r="A2637" s="4">
        <v>2626</v>
      </c>
      <c r="B2637" s="4">
        <v>8.3400345741831639E-2</v>
      </c>
      <c r="C2637" s="4">
        <v>-1.3825571632054077</v>
      </c>
      <c r="D2637" s="25">
        <v>-2.9121427381172897E-2</v>
      </c>
      <c r="E2637" s="31">
        <v>-6467.0279945357324</v>
      </c>
      <c r="F2637" s="18">
        <v>6467.0279945357324</v>
      </c>
    </row>
    <row r="2638" spans="1:6" x14ac:dyDescent="0.35">
      <c r="A2638" s="4">
        <v>2627</v>
      </c>
      <c r="B2638" s="4">
        <v>0.12418975043984537</v>
      </c>
      <c r="C2638" s="4">
        <v>-1.1542943773887622</v>
      </c>
      <c r="D2638" s="25">
        <v>-2.4008634629021093E-2</v>
      </c>
      <c r="E2638" s="31">
        <v>-5331.6243817374989</v>
      </c>
      <c r="F2638" s="18">
        <v>5331.6243817374989</v>
      </c>
    </row>
    <row r="2639" spans="1:6" x14ac:dyDescent="0.35">
      <c r="A2639" s="4">
        <v>2628</v>
      </c>
      <c r="B2639" s="4">
        <v>0.2684191744223926</v>
      </c>
      <c r="C2639" s="4">
        <v>-0.61760105521406938</v>
      </c>
      <c r="D2639" s="25">
        <v>-1.1987394644912646E-2</v>
      </c>
      <c r="E2639" s="31">
        <v>-2662.0541546777536</v>
      </c>
      <c r="F2639" s="18">
        <v>2662.0541546777536</v>
      </c>
    </row>
    <row r="2640" spans="1:6" x14ac:dyDescent="0.35">
      <c r="A2640" s="4">
        <v>2629</v>
      </c>
      <c r="B2640" s="4">
        <v>0.91940411249213538</v>
      </c>
      <c r="C2640" s="4">
        <v>1.4010745705130747</v>
      </c>
      <c r="D2640" s="25">
        <v>3.3228342433025929E-2</v>
      </c>
      <c r="E2640" s="31">
        <v>7379.0552198455925</v>
      </c>
      <c r="F2640" s="18">
        <v>0</v>
      </c>
    </row>
    <row r="2641" spans="1:6" x14ac:dyDescent="0.35">
      <c r="A2641" s="4">
        <v>2630</v>
      </c>
      <c r="B2641" s="4">
        <v>0.22078509638804011</v>
      </c>
      <c r="C2641" s="4">
        <v>-0.76954440750067976</v>
      </c>
      <c r="D2641" s="25">
        <v>-1.5390730267621845E-2</v>
      </c>
      <c r="E2641" s="31">
        <v>-3417.8367081486826</v>
      </c>
      <c r="F2641" s="18">
        <v>3417.8367081486826</v>
      </c>
    </row>
    <row r="2642" spans="1:6" x14ac:dyDescent="0.35">
      <c r="A2642" s="4">
        <v>2631</v>
      </c>
      <c r="B2642" s="4">
        <v>3.265747214523107E-2</v>
      </c>
      <c r="C2642" s="4">
        <v>-1.8430963491845112</v>
      </c>
      <c r="D2642" s="25">
        <v>-3.9436912683482504E-2</v>
      </c>
      <c r="E2642" s="31">
        <v>-8757.7993689631658</v>
      </c>
      <c r="F2642" s="18">
        <v>8757.7993689631658</v>
      </c>
    </row>
    <row r="2643" spans="1:6" x14ac:dyDescent="0.35">
      <c r="A2643" s="4">
        <v>2632</v>
      </c>
      <c r="B2643" s="4">
        <v>0.95468778473500082</v>
      </c>
      <c r="C2643" s="4">
        <v>1.6921129984715686</v>
      </c>
      <c r="D2643" s="25">
        <v>3.9747228811023216E-2</v>
      </c>
      <c r="E2643" s="31">
        <v>8826.7116189601929</v>
      </c>
      <c r="F2643" s="18">
        <v>0</v>
      </c>
    </row>
    <row r="2644" spans="1:6" x14ac:dyDescent="0.35">
      <c r="A2644" s="4">
        <v>2633</v>
      </c>
      <c r="B2644" s="4">
        <v>0.78141712886650883</v>
      </c>
      <c r="C2644" s="4">
        <v>0.77698818293974425</v>
      </c>
      <c r="D2644" s="25">
        <v>1.9249610211363705E-2</v>
      </c>
      <c r="E2644" s="31">
        <v>4274.7824992009746</v>
      </c>
      <c r="F2644" s="18">
        <v>0</v>
      </c>
    </row>
    <row r="2645" spans="1:6" x14ac:dyDescent="0.35">
      <c r="A2645" s="4">
        <v>2634</v>
      </c>
      <c r="B2645" s="4">
        <v>0.63167779332079355</v>
      </c>
      <c r="C2645" s="4">
        <v>0.33630031374431019</v>
      </c>
      <c r="D2645" s="25">
        <v>9.3787688671530863E-3</v>
      </c>
      <c r="E2645" s="31">
        <v>2082.7537065498173</v>
      </c>
      <c r="F2645" s="18">
        <v>0</v>
      </c>
    </row>
    <row r="2646" spans="1:6" x14ac:dyDescent="0.35">
      <c r="A2646" s="4">
        <v>2635</v>
      </c>
      <c r="B2646" s="4">
        <v>0.15453772193071214</v>
      </c>
      <c r="C2646" s="4">
        <v>-1.0171639469307581</v>
      </c>
      <c r="D2646" s="25">
        <v>-2.093708939909333E-2</v>
      </c>
      <c r="E2646" s="31">
        <v>-4649.5228923967825</v>
      </c>
      <c r="F2646" s="18">
        <v>4649.5228923967825</v>
      </c>
    </row>
    <row r="2647" spans="1:6" x14ac:dyDescent="0.35">
      <c r="A2647" s="4">
        <v>2636</v>
      </c>
      <c r="B2647" s="4">
        <v>0.52054015957287425</v>
      </c>
      <c r="C2647" s="4">
        <v>5.1509313187158179E-2</v>
      </c>
      <c r="D2647" s="25">
        <v>2.9998168259023649E-3</v>
      </c>
      <c r="E2647" s="31">
        <v>666.17268232298318</v>
      </c>
      <c r="F2647" s="18">
        <v>0</v>
      </c>
    </row>
    <row r="2648" spans="1:6" x14ac:dyDescent="0.35">
      <c r="A2648" s="4">
        <v>2637</v>
      </c>
      <c r="B2648" s="4">
        <v>0.75770040087718804</v>
      </c>
      <c r="C2648" s="4">
        <v>0.69892452747943468</v>
      </c>
      <c r="D2648" s="25">
        <v>1.7501084754548566E-2</v>
      </c>
      <c r="E2648" s="31">
        <v>3886.4854926575249</v>
      </c>
      <c r="F2648" s="18">
        <v>0</v>
      </c>
    </row>
    <row r="2649" spans="1:6" x14ac:dyDescent="0.35">
      <c r="A2649" s="4">
        <v>2638</v>
      </c>
      <c r="B2649" s="4">
        <v>0.98140840035484289</v>
      </c>
      <c r="C2649" s="4">
        <v>2.0837468603656513</v>
      </c>
      <c r="D2649" s="25">
        <v>4.8519323497529361E-2</v>
      </c>
      <c r="E2649" s="31">
        <v>10774.740510738662</v>
      </c>
      <c r="F2649" s="18">
        <v>0</v>
      </c>
    </row>
    <row r="2650" spans="1:6" x14ac:dyDescent="0.35">
      <c r="A2650" s="4">
        <v>2639</v>
      </c>
      <c r="B2650" s="4">
        <v>2.8698159127301004E-2</v>
      </c>
      <c r="C2650" s="4">
        <v>-1.9002805054369811</v>
      </c>
      <c r="D2650" s="25">
        <v>-4.071776421860919E-2</v>
      </c>
      <c r="E2650" s="31">
        <v>-9042.2395039224666</v>
      </c>
      <c r="F2650" s="18">
        <v>9042.2395039224666</v>
      </c>
    </row>
    <row r="2651" spans="1:6" x14ac:dyDescent="0.35">
      <c r="A2651" s="4">
        <v>2640</v>
      </c>
      <c r="B2651" s="4">
        <v>0.11207136519345573</v>
      </c>
      <c r="C2651" s="4">
        <v>-1.2155858413747755</v>
      </c>
      <c r="D2651" s="25">
        <v>-2.5381484573506485E-2</v>
      </c>
      <c r="E2651" s="31">
        <v>-5636.4947065013075</v>
      </c>
      <c r="F2651" s="18">
        <v>5636.4947065013075</v>
      </c>
    </row>
    <row r="2652" spans="1:6" x14ac:dyDescent="0.35">
      <c r="A2652" s="4">
        <v>2641</v>
      </c>
      <c r="B2652" s="4">
        <v>0.20874449961645547</v>
      </c>
      <c r="C2652" s="4">
        <v>-0.81078526254035466</v>
      </c>
      <c r="D2652" s="25">
        <v>-1.6314472365945156E-2</v>
      </c>
      <c r="E2652" s="31">
        <v>-3622.9731505144905</v>
      </c>
      <c r="F2652" s="18">
        <v>3622.9731505144905</v>
      </c>
    </row>
    <row r="2653" spans="1:6" x14ac:dyDescent="0.35">
      <c r="A2653" s="4">
        <v>2642</v>
      </c>
      <c r="B2653" s="4">
        <v>0.78761343480392143</v>
      </c>
      <c r="C2653" s="4">
        <v>0.79816778323408544</v>
      </c>
      <c r="D2653" s="25">
        <v>1.9724006011322803E-2</v>
      </c>
      <c r="E2653" s="31">
        <v>4380.132105821187</v>
      </c>
      <c r="F2653" s="18">
        <v>0</v>
      </c>
    </row>
    <row r="2654" spans="1:6" x14ac:dyDescent="0.35">
      <c r="A2654" s="4">
        <v>2643</v>
      </c>
      <c r="B2654" s="4">
        <v>0.22888742431521503</v>
      </c>
      <c r="C2654" s="4">
        <v>-0.74251585592899461</v>
      </c>
      <c r="D2654" s="25">
        <v>-1.4785325483471541E-2</v>
      </c>
      <c r="E2654" s="31">
        <v>-3283.3937896790667</v>
      </c>
      <c r="F2654" s="18">
        <v>3283.3937896790667</v>
      </c>
    </row>
    <row r="2655" spans="1:6" x14ac:dyDescent="0.35">
      <c r="A2655" s="4">
        <v>2644</v>
      </c>
      <c r="B2655" s="4">
        <v>0.77010181400738864</v>
      </c>
      <c r="C2655" s="4">
        <v>0.73918219338233671</v>
      </c>
      <c r="D2655" s="25">
        <v>1.8402804681038207E-2</v>
      </c>
      <c r="E2655" s="31">
        <v>4086.7314466593971</v>
      </c>
      <c r="F2655" s="18">
        <v>0</v>
      </c>
    </row>
    <row r="2656" spans="1:6" x14ac:dyDescent="0.35">
      <c r="A2656" s="4">
        <v>2645</v>
      </c>
      <c r="B2656" s="4">
        <v>0.84159505060838224</v>
      </c>
      <c r="C2656" s="4">
        <v>1.0010349770084801</v>
      </c>
      <c r="D2656" s="25">
        <v>2.4267970172052254E-2</v>
      </c>
      <c r="E2656" s="31">
        <v>5389.2153162342365</v>
      </c>
      <c r="F2656" s="18">
        <v>0</v>
      </c>
    </row>
    <row r="2657" spans="1:6" x14ac:dyDescent="0.35">
      <c r="A2657" s="4">
        <v>2646</v>
      </c>
      <c r="B2657" s="4">
        <v>0.708224336730777</v>
      </c>
      <c r="C2657" s="4">
        <v>0.54820474183285728</v>
      </c>
      <c r="D2657" s="25">
        <v>1.4125155450510865E-2</v>
      </c>
      <c r="E2657" s="31">
        <v>3136.7890910690521</v>
      </c>
      <c r="F2657" s="18">
        <v>0</v>
      </c>
    </row>
    <row r="2658" spans="1:6" x14ac:dyDescent="0.35">
      <c r="A2658" s="4">
        <v>2647</v>
      </c>
      <c r="B2658" s="4">
        <v>0.10248080758183808</v>
      </c>
      <c r="C2658" s="4">
        <v>-1.2675418337519295</v>
      </c>
      <c r="D2658" s="25">
        <v>-2.6545231963631417E-2</v>
      </c>
      <c r="E2658" s="31">
        <v>-5894.9293928234274</v>
      </c>
      <c r="F2658" s="18">
        <v>5894.9293928234274</v>
      </c>
    </row>
    <row r="2659" spans="1:6" x14ac:dyDescent="0.35">
      <c r="A2659" s="4">
        <v>2648</v>
      </c>
      <c r="B2659" s="4">
        <v>0.10181764527646764</v>
      </c>
      <c r="C2659" s="4">
        <v>-1.2712624658595479</v>
      </c>
      <c r="D2659" s="25">
        <v>-2.6628569336410765E-2</v>
      </c>
      <c r="E2659" s="31">
        <v>-5913.4362165343955</v>
      </c>
      <c r="F2659" s="18">
        <v>5913.4362165343955</v>
      </c>
    </row>
    <row r="2660" spans="1:6" x14ac:dyDescent="0.35">
      <c r="A2660" s="4">
        <v>2649</v>
      </c>
      <c r="B2660" s="4">
        <v>5.2434902048213994E-2</v>
      </c>
      <c r="C2660" s="4">
        <v>-1.6216897056951824</v>
      </c>
      <c r="D2660" s="25">
        <v>-3.4477688699333833E-2</v>
      </c>
      <c r="E2660" s="31">
        <v>-7656.4989444724079</v>
      </c>
      <c r="F2660" s="18">
        <v>7656.4989444724079</v>
      </c>
    </row>
    <row r="2661" spans="1:6" x14ac:dyDescent="0.35">
      <c r="A2661" s="4">
        <v>2650</v>
      </c>
      <c r="B2661" s="4">
        <v>0.54976074718667967</v>
      </c>
      <c r="C2661" s="4">
        <v>0.12505689816158086</v>
      </c>
      <c r="D2661" s="25">
        <v>4.6471881135617997E-3</v>
      </c>
      <c r="E2661" s="31">
        <v>1032.0062692293561</v>
      </c>
      <c r="F2661" s="18">
        <v>0</v>
      </c>
    </row>
    <row r="2662" spans="1:6" x14ac:dyDescent="0.35">
      <c r="A2662" s="4">
        <v>2651</v>
      </c>
      <c r="B2662" s="4">
        <v>0.3565227803857085</v>
      </c>
      <c r="C2662" s="4">
        <v>-0.36776889960062104</v>
      </c>
      <c r="D2662" s="25">
        <v>-6.3914757573681072E-3</v>
      </c>
      <c r="E2662" s="31">
        <v>-1419.3621798915838</v>
      </c>
      <c r="F2662" s="18">
        <v>1419.3621798915838</v>
      </c>
    </row>
    <row r="2663" spans="1:6" x14ac:dyDescent="0.35">
      <c r="A2663" s="4">
        <v>2652</v>
      </c>
      <c r="B2663" s="4">
        <v>0.91828828855661304</v>
      </c>
      <c r="C2663" s="4">
        <v>1.393649665608542</v>
      </c>
      <c r="D2663" s="25">
        <v>3.3062034114981459E-2</v>
      </c>
      <c r="E2663" s="31">
        <v>7342.1229453921414</v>
      </c>
      <c r="F2663" s="18">
        <v>0</v>
      </c>
    </row>
    <row r="2664" spans="1:6" x14ac:dyDescent="0.35">
      <c r="A2664" s="4">
        <v>2653</v>
      </c>
      <c r="B2664" s="4">
        <v>0.8888365710052909</v>
      </c>
      <c r="C2664" s="4">
        <v>1.220364158673926</v>
      </c>
      <c r="D2664" s="25">
        <v>2.9180661683910182E-2</v>
      </c>
      <c r="E2664" s="31">
        <v>6480.1822224870202</v>
      </c>
      <c r="F2664" s="18">
        <v>0</v>
      </c>
    </row>
    <row r="2665" spans="1:6" x14ac:dyDescent="0.35">
      <c r="A2665" s="4">
        <v>2654</v>
      </c>
      <c r="B2665" s="4">
        <v>0.37913624354303654</v>
      </c>
      <c r="C2665" s="4">
        <v>-0.30775010943545106</v>
      </c>
      <c r="D2665" s="25">
        <v>-5.0471320692301183E-3</v>
      </c>
      <c r="E2665" s="31">
        <v>-1120.82227140185</v>
      </c>
      <c r="F2665" s="18">
        <v>1120.82227140185</v>
      </c>
    </row>
    <row r="2666" spans="1:6" x14ac:dyDescent="0.35">
      <c r="A2666" s="4">
        <v>2655</v>
      </c>
      <c r="B2666" s="4">
        <v>0.26515099602558989</v>
      </c>
      <c r="C2666" s="4">
        <v>-0.62754508584917978</v>
      </c>
      <c r="D2666" s="25">
        <v>-1.2210128138576424E-2</v>
      </c>
      <c r="E2666" s="31">
        <v>-2711.5168310771815</v>
      </c>
      <c r="F2666" s="18">
        <v>2711.5168310771815</v>
      </c>
    </row>
    <row r="2667" spans="1:6" x14ac:dyDescent="0.35">
      <c r="A2667" s="4">
        <v>2656</v>
      </c>
      <c r="B2667" s="4">
        <v>0.51841783555912557</v>
      </c>
      <c r="C2667" s="4">
        <v>4.6183079255438332E-2</v>
      </c>
      <c r="D2667" s="25">
        <v>2.8805160378000214E-3</v>
      </c>
      <c r="E2667" s="31">
        <v>639.67942269221305</v>
      </c>
      <c r="F2667" s="18">
        <v>0</v>
      </c>
    </row>
    <row r="2668" spans="1:6" x14ac:dyDescent="0.35">
      <c r="A2668" s="4">
        <v>2657</v>
      </c>
      <c r="B2668" s="4">
        <v>0.86056044927145359</v>
      </c>
      <c r="C2668" s="4">
        <v>1.0828407795243828</v>
      </c>
      <c r="D2668" s="25">
        <v>2.6100314908803334E-2</v>
      </c>
      <c r="E2668" s="31">
        <v>5796.1261641506544</v>
      </c>
      <c r="F2668" s="18">
        <v>0</v>
      </c>
    </row>
    <row r="2669" spans="1:6" x14ac:dyDescent="0.35">
      <c r="A2669" s="4">
        <v>2658</v>
      </c>
      <c r="B2669" s="4">
        <v>0.28569532096689487</v>
      </c>
      <c r="C2669" s="4">
        <v>-0.56600461698600435</v>
      </c>
      <c r="D2669" s="25">
        <v>-1.0831700805176541E-2</v>
      </c>
      <c r="E2669" s="31">
        <v>-2405.4079293104564</v>
      </c>
      <c r="F2669" s="18">
        <v>2405.4079293104564</v>
      </c>
    </row>
    <row r="2670" spans="1:6" x14ac:dyDescent="0.35">
      <c r="A2670" s="4">
        <v>2659</v>
      </c>
      <c r="B2670" s="4">
        <v>8.7398276469671243E-2</v>
      </c>
      <c r="C2670" s="4">
        <v>-1.3569517157775131</v>
      </c>
      <c r="D2670" s="25">
        <v>-2.8547898299081949E-2</v>
      </c>
      <c r="E2670" s="31">
        <v>-6339.6637489232235</v>
      </c>
      <c r="F2670" s="18">
        <v>6339.6637489232235</v>
      </c>
    </row>
    <row r="2671" spans="1:6" x14ac:dyDescent="0.35">
      <c r="A2671" s="4">
        <v>2660</v>
      </c>
      <c r="B2671" s="4">
        <v>0.89475997073594582</v>
      </c>
      <c r="C2671" s="4">
        <v>1.2522464953581938</v>
      </c>
      <c r="D2671" s="25">
        <v>2.9894785010399001E-2</v>
      </c>
      <c r="E2671" s="31">
        <v>6638.7683894185175</v>
      </c>
      <c r="F2671" s="18">
        <v>0</v>
      </c>
    </row>
    <row r="2672" spans="1:6" x14ac:dyDescent="0.35">
      <c r="A2672" s="4">
        <v>2661</v>
      </c>
      <c r="B2672" s="4">
        <v>0.6214424410432996</v>
      </c>
      <c r="C2672" s="4">
        <v>0.30927135637097475</v>
      </c>
      <c r="D2672" s="25">
        <v>8.7733549935678622E-3</v>
      </c>
      <c r="E2672" s="31">
        <v>1948.3087695792078</v>
      </c>
      <c r="F2672" s="18">
        <v>0</v>
      </c>
    </row>
    <row r="2673" spans="1:6" x14ac:dyDescent="0.35">
      <c r="A2673" s="4">
        <v>2662</v>
      </c>
      <c r="B2673" s="4">
        <v>0.49050911945136855</v>
      </c>
      <c r="C2673" s="4">
        <v>-2.3792354057634468E-2</v>
      </c>
      <c r="D2673" s="25">
        <v>1.3131563519371541E-3</v>
      </c>
      <c r="E2673" s="31">
        <v>291.614101809798</v>
      </c>
      <c r="F2673" s="18">
        <v>0</v>
      </c>
    </row>
    <row r="2674" spans="1:6" x14ac:dyDescent="0.35">
      <c r="A2674" s="4">
        <v>2663</v>
      </c>
      <c r="B2674" s="4">
        <v>0.51590134527095499</v>
      </c>
      <c r="C2674" s="4">
        <v>3.9869321607984953E-2</v>
      </c>
      <c r="D2674" s="25">
        <v>2.739095988871535E-3</v>
      </c>
      <c r="E2674" s="31">
        <v>608.27411403620931</v>
      </c>
      <c r="F2674" s="18">
        <v>0</v>
      </c>
    </row>
    <row r="2675" spans="1:6" x14ac:dyDescent="0.35">
      <c r="A2675" s="4">
        <v>2664</v>
      </c>
      <c r="B2675" s="4">
        <v>0.50899689150457772</v>
      </c>
      <c r="C2675" s="4">
        <v>2.255377456502157E-2</v>
      </c>
      <c r="D2675" s="25">
        <v>2.3512500108069366E-3</v>
      </c>
      <c r="E2675" s="31">
        <v>522.14472329990849</v>
      </c>
      <c r="F2675" s="18">
        <v>0</v>
      </c>
    </row>
    <row r="2676" spans="1:6" x14ac:dyDescent="0.35">
      <c r="A2676" s="4">
        <v>2665</v>
      </c>
      <c r="B2676" s="4">
        <v>0.66399773282752073</v>
      </c>
      <c r="C2676" s="4">
        <v>0.42339850651952754</v>
      </c>
      <c r="D2676" s="25">
        <v>1.1329656337283042E-2</v>
      </c>
      <c r="E2676" s="31">
        <v>2515.9894720355428</v>
      </c>
      <c r="F2676" s="18">
        <v>0</v>
      </c>
    </row>
    <row r="2677" spans="1:6" x14ac:dyDescent="0.35">
      <c r="A2677" s="4">
        <v>2666</v>
      </c>
      <c r="B2677" s="4">
        <v>0.64629934386221799</v>
      </c>
      <c r="C2677" s="4">
        <v>0.37534848429163797</v>
      </c>
      <c r="D2677" s="25">
        <v>1.0253397653641007E-2</v>
      </c>
      <c r="E2677" s="31">
        <v>2276.9835007494303</v>
      </c>
      <c r="F2677" s="18">
        <v>0</v>
      </c>
    </row>
    <row r="2678" spans="1:6" x14ac:dyDescent="0.35">
      <c r="A2678" s="4">
        <v>2667</v>
      </c>
      <c r="B2678" s="4">
        <v>0.71744732352293761</v>
      </c>
      <c r="C2678" s="4">
        <v>0.57527496083934992</v>
      </c>
      <c r="D2678" s="25">
        <v>1.4731493531597514E-2</v>
      </c>
      <c r="E2678" s="31">
        <v>3271.4392678346153</v>
      </c>
      <c r="F2678" s="18">
        <v>0</v>
      </c>
    </row>
    <row r="2679" spans="1:6" x14ac:dyDescent="0.35">
      <c r="A2679" s="4">
        <v>2668</v>
      </c>
      <c r="B2679" s="4">
        <v>9.6855473047613216E-2</v>
      </c>
      <c r="C2679" s="4">
        <v>-1.2996791886046068</v>
      </c>
      <c r="D2679" s="25">
        <v>-2.7265067369022834E-2</v>
      </c>
      <c r="E2679" s="31">
        <v>-6054.7840475143539</v>
      </c>
      <c r="F2679" s="18">
        <v>6054.7840475143539</v>
      </c>
    </row>
    <row r="2680" spans="1:6" x14ac:dyDescent="0.35">
      <c r="A2680" s="4">
        <v>2669</v>
      </c>
      <c r="B2680" s="4">
        <v>0.43178101910494759</v>
      </c>
      <c r="C2680" s="4">
        <v>-0.17184162756571111</v>
      </c>
      <c r="D2680" s="25">
        <v>-2.0029569156957859E-3</v>
      </c>
      <c r="E2680" s="31">
        <v>-444.79888558030876</v>
      </c>
      <c r="F2680" s="18">
        <v>444.79888558030876</v>
      </c>
    </row>
    <row r="2681" spans="1:6" x14ac:dyDescent="0.35">
      <c r="A2681" s="4">
        <v>2670</v>
      </c>
      <c r="B2681" s="4">
        <v>0.94627884809487262</v>
      </c>
      <c r="C2681" s="4">
        <v>1.6097964347651685</v>
      </c>
      <c r="D2681" s="25">
        <v>3.7903443680677038E-2</v>
      </c>
      <c r="E2681" s="31">
        <v>8417.2601900248719</v>
      </c>
      <c r="F2681" s="18">
        <v>0</v>
      </c>
    </row>
    <row r="2682" spans="1:6" x14ac:dyDescent="0.35">
      <c r="A2682" s="4">
        <v>2671</v>
      </c>
      <c r="B2682" s="4">
        <v>0.66618343380806277</v>
      </c>
      <c r="C2682" s="4">
        <v>0.42939865507030245</v>
      </c>
      <c r="D2682" s="25">
        <v>1.1464051945890388E-2</v>
      </c>
      <c r="E2682" s="31">
        <v>2545.8348553620576</v>
      </c>
      <c r="F2682" s="18">
        <v>0</v>
      </c>
    </row>
    <row r="2683" spans="1:6" x14ac:dyDescent="0.35">
      <c r="A2683" s="4">
        <v>2672</v>
      </c>
      <c r="B2683" s="4">
        <v>0.45410146699702769</v>
      </c>
      <c r="C2683" s="4">
        <v>-0.11530555687439759</v>
      </c>
      <c r="D2683" s="25">
        <v>-7.366216634051299E-4</v>
      </c>
      <c r="E2683" s="31">
        <v>-163.5823978086402</v>
      </c>
      <c r="F2683" s="18">
        <v>163.5823978086402</v>
      </c>
    </row>
    <row r="2684" spans="1:6" x14ac:dyDescent="0.35">
      <c r="A2684" s="4">
        <v>2673</v>
      </c>
      <c r="B2684" s="4">
        <v>0.50822196210666981</v>
      </c>
      <c r="C2684" s="4">
        <v>2.0610861871761928E-2</v>
      </c>
      <c r="D2684" s="25">
        <v>2.3077312659505545E-3</v>
      </c>
      <c r="E2684" s="31">
        <v>512.48046688865747</v>
      </c>
      <c r="F2684" s="18">
        <v>0</v>
      </c>
    </row>
    <row r="2685" spans="1:6" x14ac:dyDescent="0.35">
      <c r="A2685" s="4">
        <v>2674</v>
      </c>
      <c r="B2685" s="4">
        <v>0.61746892917296281</v>
      </c>
      <c r="C2685" s="4">
        <v>0.29883998358920316</v>
      </c>
      <c r="D2685" s="25">
        <v>8.5397056627633406E-3</v>
      </c>
      <c r="E2685" s="31">
        <v>1896.4220010001973</v>
      </c>
      <c r="F2685" s="18">
        <v>0</v>
      </c>
    </row>
    <row r="2686" spans="1:6" x14ac:dyDescent="0.35">
      <c r="A2686" s="4">
        <v>2675</v>
      </c>
      <c r="B2686" s="4">
        <v>0.41468819351242159</v>
      </c>
      <c r="C2686" s="4">
        <v>-0.21550144314995012</v>
      </c>
      <c r="D2686" s="25">
        <v>-2.9808806183298552E-3</v>
      </c>
      <c r="E2686" s="31">
        <v>-661.96749749880348</v>
      </c>
      <c r="F2686" s="18">
        <v>661.96749749880348</v>
      </c>
    </row>
    <row r="2687" spans="1:6" x14ac:dyDescent="0.35">
      <c r="A2687" s="4">
        <v>2676</v>
      </c>
      <c r="B2687" s="4">
        <v>0.72056979940543808</v>
      </c>
      <c r="C2687" s="4">
        <v>0.58453503490469461</v>
      </c>
      <c r="D2687" s="25">
        <v>1.4938907277978903E-2</v>
      </c>
      <c r="E2687" s="31">
        <v>3317.4998707969262</v>
      </c>
      <c r="F2687" s="18">
        <v>0</v>
      </c>
    </row>
    <row r="2688" spans="1:6" x14ac:dyDescent="0.35">
      <c r="A2688" s="4">
        <v>2677</v>
      </c>
      <c r="B2688" s="4">
        <v>0.95937332948296083</v>
      </c>
      <c r="C2688" s="4">
        <v>1.7434597393133398</v>
      </c>
      <c r="D2688" s="25">
        <v>4.0897329750531154E-2</v>
      </c>
      <c r="E2688" s="31">
        <v>9082.1158227097731</v>
      </c>
      <c r="F2688" s="18">
        <v>0</v>
      </c>
    </row>
    <row r="2689" spans="1:6" x14ac:dyDescent="0.35">
      <c r="A2689" s="4">
        <v>2678</v>
      </c>
      <c r="B2689" s="4">
        <v>0.18977057675157294</v>
      </c>
      <c r="C2689" s="4">
        <v>-0.87874204975421688</v>
      </c>
      <c r="D2689" s="25">
        <v>-1.7836616976086073E-2</v>
      </c>
      <c r="E2689" s="31">
        <v>-3960.9975088904471</v>
      </c>
      <c r="F2689" s="18">
        <v>3960.9975088904471</v>
      </c>
    </row>
    <row r="2690" spans="1:6" x14ac:dyDescent="0.35">
      <c r="A2690" s="4">
        <v>2679</v>
      </c>
      <c r="B2690" s="4">
        <v>0.80676540437183009</v>
      </c>
      <c r="C2690" s="4">
        <v>0.86603824084279235</v>
      </c>
      <c r="D2690" s="25">
        <v>2.1244216949367518E-2</v>
      </c>
      <c r="E2690" s="31">
        <v>4717.7270514690281</v>
      </c>
      <c r="F2690" s="18">
        <v>0</v>
      </c>
    </row>
    <row r="2691" spans="1:6" x14ac:dyDescent="0.35">
      <c r="A2691" s="4">
        <v>2680</v>
      </c>
      <c r="B2691" s="4">
        <v>0.78553837774474489</v>
      </c>
      <c r="C2691" s="4">
        <v>0.79103555377983104</v>
      </c>
      <c r="D2691" s="25">
        <v>1.9564253246850336E-2</v>
      </c>
      <c r="E2691" s="31">
        <v>4344.6556304916903</v>
      </c>
      <c r="F2691" s="18">
        <v>0</v>
      </c>
    </row>
    <row r="2692" spans="1:6" x14ac:dyDescent="0.35">
      <c r="A2692" s="4">
        <v>2681</v>
      </c>
      <c r="B2692" s="4">
        <v>0.66849540377580241</v>
      </c>
      <c r="C2692" s="4">
        <v>0.43576230946443073</v>
      </c>
      <c r="D2692" s="25">
        <v>1.1606589617754398E-2</v>
      </c>
      <c r="E2692" s="31">
        <v>2577.4883557950911</v>
      </c>
      <c r="F2692" s="18">
        <v>0</v>
      </c>
    </row>
    <row r="2693" spans="1:6" x14ac:dyDescent="0.35">
      <c r="A2693" s="4">
        <v>2682</v>
      </c>
      <c r="B2693" s="4">
        <v>0.21116883367859418</v>
      </c>
      <c r="C2693" s="4">
        <v>-0.80237223773572552</v>
      </c>
      <c r="D2693" s="25">
        <v>-1.6126031433311781E-2</v>
      </c>
      <c r="E2693" s="31">
        <v>-3581.1258615507527</v>
      </c>
      <c r="F2693" s="18">
        <v>3581.1258615507527</v>
      </c>
    </row>
    <row r="2694" spans="1:6" x14ac:dyDescent="0.35">
      <c r="A2694" s="4">
        <v>2683</v>
      </c>
      <c r="B2694" s="4">
        <v>0.40791193930465675</v>
      </c>
      <c r="C2694" s="4">
        <v>-0.23291954818770153</v>
      </c>
      <c r="D2694" s="25">
        <v>-3.3710237635413082E-3</v>
      </c>
      <c r="E2694" s="31">
        <v>-748.60702271623347</v>
      </c>
      <c r="F2694" s="18">
        <v>748.60702271623347</v>
      </c>
    </row>
    <row r="2695" spans="1:6" x14ac:dyDescent="0.35">
      <c r="A2695" s="4">
        <v>2684</v>
      </c>
      <c r="B2695" s="4">
        <v>0.61772574955903159</v>
      </c>
      <c r="C2695" s="4">
        <v>0.29951320133397152</v>
      </c>
      <c r="D2695" s="25">
        <v>8.5547848741808173E-3</v>
      </c>
      <c r="E2695" s="31">
        <v>1899.7706583683932</v>
      </c>
      <c r="F2695" s="18">
        <v>0</v>
      </c>
    </row>
    <row r="2696" spans="1:6" x14ac:dyDescent="0.35">
      <c r="A2696" s="4">
        <v>2685</v>
      </c>
      <c r="B2696" s="4">
        <v>0.17796007889329712</v>
      </c>
      <c r="C2696" s="4">
        <v>-0.92316704884262513</v>
      </c>
      <c r="D2696" s="25">
        <v>-1.8831679804838252E-2</v>
      </c>
      <c r="E2696" s="31">
        <v>-4181.9722257418116</v>
      </c>
      <c r="F2696" s="18">
        <v>4181.9722257418116</v>
      </c>
    </row>
    <row r="2697" spans="1:6" x14ac:dyDescent="0.35">
      <c r="A2697" s="4">
        <v>2686</v>
      </c>
      <c r="B2697" s="4">
        <v>0.70473255805251322</v>
      </c>
      <c r="C2697" s="4">
        <v>0.53806107563961303</v>
      </c>
      <c r="D2697" s="25">
        <v>1.3897950377167347E-2</v>
      </c>
      <c r="E2697" s="31">
        <v>3086.3334059619751</v>
      </c>
      <c r="F2697" s="18">
        <v>0</v>
      </c>
    </row>
    <row r="2698" spans="1:6" x14ac:dyDescent="0.35">
      <c r="A2698" s="4">
        <v>2687</v>
      </c>
      <c r="B2698" s="4">
        <v>7.9719021634288456E-2</v>
      </c>
      <c r="C2698" s="4">
        <v>-1.4069640700113768</v>
      </c>
      <c r="D2698" s="25">
        <v>-2.9668110695203073E-2</v>
      </c>
      <c r="E2698" s="31">
        <v>-6588.4305703677246</v>
      </c>
      <c r="F2698" s="18">
        <v>6588.4305703677246</v>
      </c>
    </row>
    <row r="2699" spans="1:6" x14ac:dyDescent="0.35">
      <c r="A2699" s="4">
        <v>2688</v>
      </c>
      <c r="B2699" s="4">
        <v>0.45283642323043605</v>
      </c>
      <c r="C2699" s="4">
        <v>-0.11849829438286152</v>
      </c>
      <c r="D2699" s="25">
        <v>-8.0813487627685019E-4</v>
      </c>
      <c r="E2699" s="31">
        <v>-179.46341708586155</v>
      </c>
      <c r="F2699" s="18">
        <v>179.46341708586155</v>
      </c>
    </row>
    <row r="2700" spans="1:6" x14ac:dyDescent="0.35">
      <c r="A2700" s="4">
        <v>2689</v>
      </c>
      <c r="B2700" s="4">
        <v>0.95724636967049814</v>
      </c>
      <c r="C2700" s="4">
        <v>1.7195885405848155</v>
      </c>
      <c r="D2700" s="25">
        <v>4.0362645608270617E-2</v>
      </c>
      <c r="E2700" s="31">
        <v>8963.377916391737</v>
      </c>
      <c r="F2700" s="18">
        <v>0</v>
      </c>
    </row>
    <row r="2701" spans="1:6" x14ac:dyDescent="0.35">
      <c r="A2701" s="4">
        <v>2690</v>
      </c>
      <c r="B2701" s="4">
        <v>0.76029215819235896</v>
      </c>
      <c r="C2701" s="4">
        <v>0.70724267362894355</v>
      </c>
      <c r="D2701" s="25">
        <v>1.7687400527364509E-2</v>
      </c>
      <c r="E2701" s="31">
        <v>3927.8608450004272</v>
      </c>
      <c r="F2701" s="18">
        <v>0</v>
      </c>
    </row>
    <row r="2702" spans="1:6" x14ac:dyDescent="0.35">
      <c r="A2702" s="4">
        <v>2691</v>
      </c>
      <c r="B2702" s="4">
        <v>0.12058417677371491</v>
      </c>
      <c r="C2702" s="4">
        <v>-1.1720714939706594</v>
      </c>
      <c r="D2702" s="25">
        <v>-2.4406819170968683E-2</v>
      </c>
      <c r="E2702" s="31">
        <v>-5420.0496689344873</v>
      </c>
      <c r="F2702" s="18">
        <v>5420.0496689344873</v>
      </c>
    </row>
    <row r="2703" spans="1:6" x14ac:dyDescent="0.35">
      <c r="A2703" s="4">
        <v>2692</v>
      </c>
      <c r="B2703" s="4">
        <v>0.63192049765668556</v>
      </c>
      <c r="C2703" s="4">
        <v>0.33694414701060699</v>
      </c>
      <c r="D2703" s="25">
        <v>9.3931899040546538E-3</v>
      </c>
      <c r="E2703" s="31">
        <v>2085.9562023661097</v>
      </c>
      <c r="F2703" s="18">
        <v>0</v>
      </c>
    </row>
    <row r="2704" spans="1:6" x14ac:dyDescent="0.35">
      <c r="A2704" s="4">
        <v>2693</v>
      </c>
      <c r="B2704" s="4">
        <v>0.52994170622298853</v>
      </c>
      <c r="C2704" s="4">
        <v>7.5123327563301798E-2</v>
      </c>
      <c r="D2704" s="25">
        <v>3.5287403695260554E-3</v>
      </c>
      <c r="E2704" s="31">
        <v>783.63132604986492</v>
      </c>
      <c r="F2704" s="18">
        <v>0</v>
      </c>
    </row>
    <row r="2705" spans="1:6" x14ac:dyDescent="0.35">
      <c r="A2705" s="4">
        <v>2694</v>
      </c>
      <c r="B2705" s="4">
        <v>0.55215247137101042</v>
      </c>
      <c r="C2705" s="4">
        <v>0.13110144604615853</v>
      </c>
      <c r="D2705" s="25">
        <v>4.7825782101285162E-3</v>
      </c>
      <c r="E2705" s="31">
        <v>1062.0724996108349</v>
      </c>
      <c r="F2705" s="18">
        <v>0</v>
      </c>
    </row>
    <row r="2706" spans="1:6" x14ac:dyDescent="0.35">
      <c r="A2706" s="4">
        <v>2695</v>
      </c>
      <c r="B2706" s="4">
        <v>0.24649264872545673</v>
      </c>
      <c r="C2706" s="4">
        <v>-0.68556842634159043</v>
      </c>
      <c r="D2706" s="25">
        <v>-1.3509776321103775E-2</v>
      </c>
      <c r="E2706" s="31">
        <v>-3000.1311585769949</v>
      </c>
      <c r="F2706" s="18">
        <v>3000.1311585769949</v>
      </c>
    </row>
    <row r="2707" spans="1:6" x14ac:dyDescent="0.35">
      <c r="A2707" s="4">
        <v>2696</v>
      </c>
      <c r="B2707" s="4">
        <v>0.49978286161989327</v>
      </c>
      <c r="C2707" s="4">
        <v>-5.4428522995685828E-4</v>
      </c>
      <c r="D2707" s="25">
        <v>1.8338831860482297E-3</v>
      </c>
      <c r="E2707" s="31">
        <v>407.25249307489872</v>
      </c>
      <c r="F2707" s="18">
        <v>0</v>
      </c>
    </row>
    <row r="2708" spans="1:6" x14ac:dyDescent="0.35">
      <c r="A2708" s="4">
        <v>2697</v>
      </c>
      <c r="B2708" s="4">
        <v>5.7841821099948176E-2</v>
      </c>
      <c r="C2708" s="4">
        <v>-1.5731519330173269</v>
      </c>
      <c r="D2708" s="25">
        <v>-3.3390505033082295E-2</v>
      </c>
      <c r="E2708" s="31">
        <v>-7415.0668500622223</v>
      </c>
      <c r="F2708" s="18">
        <v>7415.0668500622223</v>
      </c>
    </row>
    <row r="2709" spans="1:6" x14ac:dyDescent="0.35">
      <c r="A2709" s="4">
        <v>2698</v>
      </c>
      <c r="B2709" s="4">
        <v>0.81535235060297939</v>
      </c>
      <c r="C2709" s="4">
        <v>0.89779415985363087</v>
      </c>
      <c r="D2709" s="25">
        <v>2.1955508682602359E-2</v>
      </c>
      <c r="E2709" s="31">
        <v>4875.6844033152302</v>
      </c>
      <c r="F2709" s="18">
        <v>0</v>
      </c>
    </row>
    <row r="2710" spans="1:6" x14ac:dyDescent="0.35">
      <c r="A2710" s="4">
        <v>2699</v>
      </c>
      <c r="B2710" s="4">
        <v>0.94955038597670305</v>
      </c>
      <c r="C2710" s="4">
        <v>1.6405097252574046</v>
      </c>
      <c r="D2710" s="25">
        <v>3.8591381876391405E-2</v>
      </c>
      <c r="E2710" s="31">
        <v>8570.0313956379414</v>
      </c>
      <c r="F2710" s="18">
        <v>0</v>
      </c>
    </row>
    <row r="2711" spans="1:6" x14ac:dyDescent="0.35">
      <c r="A2711" s="4">
        <v>2700</v>
      </c>
      <c r="B2711" s="4">
        <v>0.25761501501827699</v>
      </c>
      <c r="C2711" s="4">
        <v>-0.65071569457143097</v>
      </c>
      <c r="D2711" s="25">
        <v>-1.2729119965975002E-2</v>
      </c>
      <c r="E2711" s="31">
        <v>-2826.7699274584306</v>
      </c>
      <c r="F2711" s="18">
        <v>2826.7699274584306</v>
      </c>
    </row>
    <row r="2712" spans="1:6" x14ac:dyDescent="0.35">
      <c r="A2712" s="4">
        <v>2701</v>
      </c>
      <c r="B2712" s="4">
        <v>0.58095270937557753</v>
      </c>
      <c r="C2712" s="4">
        <v>0.20433133941360274</v>
      </c>
      <c r="D2712" s="25">
        <v>6.4228336144880613E-3</v>
      </c>
      <c r="E2712" s="31">
        <v>1426.325854343012</v>
      </c>
      <c r="F2712" s="18">
        <v>0</v>
      </c>
    </row>
    <row r="2713" spans="1:6" x14ac:dyDescent="0.35">
      <c r="A2713" s="4">
        <v>2702</v>
      </c>
      <c r="B2713" s="4">
        <v>5.9240674258411619E-2</v>
      </c>
      <c r="C2713" s="4">
        <v>-1.561179737231891</v>
      </c>
      <c r="D2713" s="25">
        <v>-3.3122343249197432E-2</v>
      </c>
      <c r="E2713" s="31">
        <v>-7355.5158623737125</v>
      </c>
      <c r="F2713" s="18">
        <v>7355.5158623737125</v>
      </c>
    </row>
    <row r="2714" spans="1:6" x14ac:dyDescent="0.35">
      <c r="A2714" s="4">
        <v>2703</v>
      </c>
      <c r="B2714" s="4">
        <v>0.43761885002997514</v>
      </c>
      <c r="C2714" s="4">
        <v>-0.15700906984338617</v>
      </c>
      <c r="D2714" s="25">
        <v>-1.6707267041557756E-3</v>
      </c>
      <c r="E2714" s="31">
        <v>-371.02015040578175</v>
      </c>
      <c r="F2714" s="18">
        <v>371.02015040578175</v>
      </c>
    </row>
    <row r="2715" spans="1:6" x14ac:dyDescent="0.35">
      <c r="A2715" s="4">
        <v>2704</v>
      </c>
      <c r="B2715" s="4">
        <v>1.5495608196790744E-2</v>
      </c>
      <c r="C2715" s="4">
        <v>-2.1571854667012533</v>
      </c>
      <c r="D2715" s="25">
        <v>-4.6472104853875484E-2</v>
      </c>
      <c r="E2715" s="31">
        <v>-10320.112373657565</v>
      </c>
      <c r="F2715" s="18">
        <v>10320.112373657565</v>
      </c>
    </row>
    <row r="2716" spans="1:6" x14ac:dyDescent="0.35">
      <c r="A2716" s="4">
        <v>2705</v>
      </c>
      <c r="B2716" s="4">
        <v>0.20549342765417589</v>
      </c>
      <c r="C2716" s="4">
        <v>-0.82215821741545392</v>
      </c>
      <c r="D2716" s="25">
        <v>-1.656921192433583E-2</v>
      </c>
      <c r="E2716" s="31">
        <v>-3679.5434495546128</v>
      </c>
      <c r="F2716" s="18">
        <v>3679.5434495546128</v>
      </c>
    </row>
    <row r="2717" spans="1:6" x14ac:dyDescent="0.35">
      <c r="A2717" s="4">
        <v>2706</v>
      </c>
      <c r="B2717" s="4">
        <v>0.40169588323116912</v>
      </c>
      <c r="C2717" s="4">
        <v>-0.24895994347247641</v>
      </c>
      <c r="D2717" s="25">
        <v>-3.730307982649732E-3</v>
      </c>
      <c r="E2717" s="31">
        <v>-828.39367165196654</v>
      </c>
      <c r="F2717" s="18">
        <v>828.39367165196654</v>
      </c>
    </row>
    <row r="2718" spans="1:6" x14ac:dyDescent="0.35">
      <c r="A2718" s="4">
        <v>2707</v>
      </c>
      <c r="B2718" s="4">
        <v>0.33186905084412244</v>
      </c>
      <c r="C2718" s="4">
        <v>-0.43475798912731972</v>
      </c>
      <c r="D2718" s="25">
        <v>-7.8919451842175241E-3</v>
      </c>
      <c r="E2718" s="31">
        <v>-1752.5731060377918</v>
      </c>
      <c r="F2718" s="18">
        <v>1752.5731060377918</v>
      </c>
    </row>
    <row r="2719" spans="1:6" x14ac:dyDescent="0.35">
      <c r="A2719" s="4">
        <v>2708</v>
      </c>
      <c r="B2719" s="4">
        <v>0.70113627871207995</v>
      </c>
      <c r="C2719" s="4">
        <v>0.52767137745556492</v>
      </c>
      <c r="D2719" s="25">
        <v>1.3665234503739274E-2</v>
      </c>
      <c r="E2719" s="31">
        <v>3034.6539313080248</v>
      </c>
      <c r="F2719" s="18">
        <v>0</v>
      </c>
    </row>
    <row r="2720" spans="1:6" x14ac:dyDescent="0.35">
      <c r="A2720" s="4">
        <v>2709</v>
      </c>
      <c r="B2720" s="4">
        <v>0.88251483072657533</v>
      </c>
      <c r="C2720" s="4">
        <v>1.1876525160738003</v>
      </c>
      <c r="D2720" s="25">
        <v>2.8447962971772118E-2</v>
      </c>
      <c r="E2720" s="31">
        <v>6317.4709988599625</v>
      </c>
      <c r="F2720" s="18">
        <v>0</v>
      </c>
    </row>
    <row r="2721" spans="1:6" x14ac:dyDescent="0.35">
      <c r="A2721" s="4">
        <v>2710</v>
      </c>
      <c r="B2721" s="4">
        <v>0.26680220340054184</v>
      </c>
      <c r="C2721" s="4">
        <v>-0.62251329133855959</v>
      </c>
      <c r="D2721" s="25">
        <v>-1.2097422414723209E-2</v>
      </c>
      <c r="E2721" s="31">
        <v>-2686.4881447506873</v>
      </c>
      <c r="F2721" s="18">
        <v>2686.4881447506873</v>
      </c>
    </row>
    <row r="2722" spans="1:6" x14ac:dyDescent="0.35">
      <c r="A2722" s="4">
        <v>2711</v>
      </c>
      <c r="B2722" s="4">
        <v>0.33435885212430216</v>
      </c>
      <c r="C2722" s="4">
        <v>-0.42790854692600722</v>
      </c>
      <c r="D2722" s="25">
        <v>-7.7385264904174618E-3</v>
      </c>
      <c r="E2722" s="31">
        <v>-1718.5032448766749</v>
      </c>
      <c r="F2722" s="18">
        <v>1718.5032448766749</v>
      </c>
    </row>
    <row r="2723" spans="1:6" x14ac:dyDescent="0.35">
      <c r="A2723" s="4">
        <v>2712</v>
      </c>
      <c r="B2723" s="4">
        <v>0.66590003473870674</v>
      </c>
      <c r="C2723" s="4">
        <v>0.42861980461537708</v>
      </c>
      <c r="D2723" s="25">
        <v>1.1446606697657277E-2</v>
      </c>
      <c r="E2723" s="31">
        <v>2541.9607695482528</v>
      </c>
      <c r="F2723" s="18">
        <v>0</v>
      </c>
    </row>
    <row r="2724" spans="1:6" x14ac:dyDescent="0.35">
      <c r="A2724" s="4">
        <v>2713</v>
      </c>
      <c r="B2724" s="4">
        <v>0.27001209958220673</v>
      </c>
      <c r="C2724" s="4">
        <v>-0.61277639760823677</v>
      </c>
      <c r="D2724" s="25">
        <v>-1.1879328521254061E-2</v>
      </c>
      <c r="E2724" s="31">
        <v>-2638.0557895628331</v>
      </c>
      <c r="F2724" s="18">
        <v>2638.0557895628331</v>
      </c>
    </row>
    <row r="2725" spans="1:6" x14ac:dyDescent="0.35">
      <c r="A2725" s="4">
        <v>2714</v>
      </c>
      <c r="B2725" s="4">
        <v>0.14243862492745551</v>
      </c>
      <c r="C2725" s="4">
        <v>-1.0694271256919032</v>
      </c>
      <c r="D2725" s="25">
        <v>-2.2107717369037747E-2</v>
      </c>
      <c r="E2725" s="31">
        <v>-4909.4855567856657</v>
      </c>
      <c r="F2725" s="18">
        <v>4909.4855567856657</v>
      </c>
    </row>
    <row r="2726" spans="1:6" x14ac:dyDescent="0.35">
      <c r="A2726" s="4">
        <v>2715</v>
      </c>
      <c r="B2726" s="4">
        <v>7.8922832706841417E-3</v>
      </c>
      <c r="C2726" s="4">
        <v>-2.4138590658025763</v>
      </c>
      <c r="D2726" s="25">
        <v>-5.2221263274329077E-2</v>
      </c>
      <c r="E2726" s="31">
        <v>-11596.834423145125</v>
      </c>
      <c r="F2726" s="18">
        <v>11596.834423145125</v>
      </c>
    </row>
    <row r="2727" spans="1:6" x14ac:dyDescent="0.35">
      <c r="A2727" s="4">
        <v>2716</v>
      </c>
      <c r="B2727" s="4">
        <v>5.176762197595508E-2</v>
      </c>
      <c r="C2727" s="4">
        <v>-1.6279511516651513</v>
      </c>
      <c r="D2727" s="25">
        <v>-3.4617937033983366E-2</v>
      </c>
      <c r="E2727" s="31">
        <v>-7687.6440492261636</v>
      </c>
      <c r="F2727" s="18">
        <v>7687.6440492261636</v>
      </c>
    </row>
    <row r="2728" spans="1:6" x14ac:dyDescent="0.35">
      <c r="A2728" s="4">
        <v>2717</v>
      </c>
      <c r="B2728" s="4">
        <v>0.71002018468575201</v>
      </c>
      <c r="C2728" s="4">
        <v>0.55344368764032648</v>
      </c>
      <c r="D2728" s="25">
        <v>1.4242501096922367E-2</v>
      </c>
      <c r="E2728" s="31">
        <v>3162.8481701947785</v>
      </c>
      <c r="F2728" s="18">
        <v>0</v>
      </c>
    </row>
    <row r="2729" spans="1:6" x14ac:dyDescent="0.35">
      <c r="A2729" s="4">
        <v>2718</v>
      </c>
      <c r="B2729" s="4">
        <v>0.42531054412260116</v>
      </c>
      <c r="C2729" s="4">
        <v>-0.18832602130003917</v>
      </c>
      <c r="D2729" s="25">
        <v>-2.3721861288895163E-3</v>
      </c>
      <c r="E2729" s="31">
        <v>-526.79403049095924</v>
      </c>
      <c r="F2729" s="18">
        <v>526.79403049095924</v>
      </c>
    </row>
    <row r="2730" spans="1:6" x14ac:dyDescent="0.35">
      <c r="A2730" s="4">
        <v>2719</v>
      </c>
      <c r="B2730" s="4">
        <v>0.53486470492814386</v>
      </c>
      <c r="C2730" s="4">
        <v>8.7504397497771877E-2</v>
      </c>
      <c r="D2730" s="25">
        <v>3.8060604083504793E-3</v>
      </c>
      <c r="E2730" s="31">
        <v>845.21609767004827</v>
      </c>
      <c r="F2730" s="18">
        <v>0</v>
      </c>
    </row>
    <row r="2731" spans="1:6" x14ac:dyDescent="0.35">
      <c r="A2731" s="4">
        <v>2720</v>
      </c>
      <c r="B2731" s="4">
        <v>0.77367132321545029</v>
      </c>
      <c r="C2731" s="4">
        <v>0.75099219410233342</v>
      </c>
      <c r="D2731" s="25">
        <v>1.866733350411412E-2</v>
      </c>
      <c r="E2731" s="31">
        <v>4145.4756586721469</v>
      </c>
      <c r="F2731" s="18">
        <v>0</v>
      </c>
    </row>
    <row r="2732" spans="1:6" x14ac:dyDescent="0.35">
      <c r="A2732" s="4">
        <v>2721</v>
      </c>
      <c r="B2732" s="4">
        <v>0.55187348928191338</v>
      </c>
      <c r="C2732" s="4">
        <v>0.13039613862940447</v>
      </c>
      <c r="D2732" s="25">
        <v>4.7667802313405248E-3</v>
      </c>
      <c r="E2732" s="31">
        <v>1058.5642247676494</v>
      </c>
      <c r="F2732" s="18">
        <v>0</v>
      </c>
    </row>
    <row r="2733" spans="1:6" x14ac:dyDescent="0.35">
      <c r="A2733" s="4">
        <v>2722</v>
      </c>
      <c r="B2733" s="4">
        <v>0.78039378963008332</v>
      </c>
      <c r="C2733" s="4">
        <v>0.77352384785728057</v>
      </c>
      <c r="D2733" s="25">
        <v>1.9172013562232849E-2</v>
      </c>
      <c r="E2733" s="31">
        <v>4257.5505244202386</v>
      </c>
      <c r="F2733" s="18">
        <v>0</v>
      </c>
    </row>
    <row r="2734" spans="1:6" x14ac:dyDescent="0.35">
      <c r="A2734" s="4">
        <v>2723</v>
      </c>
      <c r="B2734" s="4">
        <v>0.16535855655343035</v>
      </c>
      <c r="C2734" s="4">
        <v>-0.97267045631755589</v>
      </c>
      <c r="D2734" s="25">
        <v>-1.9940492448297133E-2</v>
      </c>
      <c r="E2734" s="31">
        <v>-4428.207491344886</v>
      </c>
      <c r="F2734" s="18">
        <v>4428.207491344886</v>
      </c>
    </row>
    <row r="2735" spans="1:6" x14ac:dyDescent="0.35">
      <c r="A2735" s="4">
        <v>2724</v>
      </c>
      <c r="B2735" s="4">
        <v>0.92049805018538455</v>
      </c>
      <c r="C2735" s="4">
        <v>1.4084295995261642</v>
      </c>
      <c r="D2735" s="25">
        <v>3.3393085620994363E-2</v>
      </c>
      <c r="E2735" s="31">
        <v>7415.6399241101135</v>
      </c>
      <c r="F2735" s="18">
        <v>0</v>
      </c>
    </row>
    <row r="2736" spans="1:6" x14ac:dyDescent="0.35">
      <c r="A2736" s="4">
        <v>2725</v>
      </c>
      <c r="B2736" s="4">
        <v>0.61823255750397743</v>
      </c>
      <c r="C2736" s="4">
        <v>0.30084212422905704</v>
      </c>
      <c r="D2736" s="25">
        <v>8.5845510374292569E-3</v>
      </c>
      <c r="E2736" s="31">
        <v>1906.380863579077</v>
      </c>
      <c r="F2736" s="18">
        <v>0</v>
      </c>
    </row>
    <row r="2737" spans="1:6" x14ac:dyDescent="0.35">
      <c r="A2737" s="4">
        <v>2726</v>
      </c>
      <c r="B2737" s="4">
        <v>2.3205867335368779E-2</v>
      </c>
      <c r="C2737" s="4">
        <v>-1.9916294042633962</v>
      </c>
      <c r="D2737" s="25">
        <v>-4.2763862035937614E-2</v>
      </c>
      <c r="E2737" s="31">
        <v>-9496.6187378461455</v>
      </c>
      <c r="F2737" s="18">
        <v>9496.6187378461455</v>
      </c>
    </row>
    <row r="2738" spans="1:6" x14ac:dyDescent="0.35">
      <c r="A2738" s="4">
        <v>2727</v>
      </c>
      <c r="B2738" s="4">
        <v>0.67867896576373177</v>
      </c>
      <c r="C2738" s="4">
        <v>0.46400792396804347</v>
      </c>
      <c r="D2738" s="25">
        <v>1.2239255045881378E-2</v>
      </c>
      <c r="E2738" s="31">
        <v>2717.9850760045288</v>
      </c>
      <c r="F2738" s="18">
        <v>0</v>
      </c>
    </row>
    <row r="2739" spans="1:6" x14ac:dyDescent="0.35">
      <c r="A2739" s="4">
        <v>2728</v>
      </c>
      <c r="B2739" s="4">
        <v>0.45396859098370945</v>
      </c>
      <c r="C2739" s="4">
        <v>-0.11564085565986668</v>
      </c>
      <c r="D2739" s="25">
        <v>-7.4413192485234063E-4</v>
      </c>
      <c r="E2739" s="31">
        <v>-165.25020997971512</v>
      </c>
      <c r="F2739" s="18">
        <v>165.25020997971512</v>
      </c>
    </row>
    <row r="2740" spans="1:6" x14ac:dyDescent="0.35">
      <c r="A2740" s="4">
        <v>2729</v>
      </c>
      <c r="B2740" s="4">
        <v>0.66975510385655124</v>
      </c>
      <c r="C2740" s="4">
        <v>0.43923703531204955</v>
      </c>
      <c r="D2740" s="25">
        <v>1.1684419006657461E-2</v>
      </c>
      <c r="E2740" s="31">
        <v>2594.7720153577097</v>
      </c>
      <c r="F2740" s="18">
        <v>0</v>
      </c>
    </row>
    <row r="2741" spans="1:6" x14ac:dyDescent="0.35">
      <c r="A2741" s="4">
        <v>2730</v>
      </c>
      <c r="B2741" s="4">
        <v>0.89947390335834931</v>
      </c>
      <c r="C2741" s="4">
        <v>1.2785595744836911</v>
      </c>
      <c r="D2741" s="25">
        <v>3.0484164132178863E-2</v>
      </c>
      <c r="E2741" s="31">
        <v>6769.6524710967878</v>
      </c>
      <c r="F2741" s="18">
        <v>0</v>
      </c>
    </row>
    <row r="2742" spans="1:6" x14ac:dyDescent="0.35">
      <c r="A2742" s="4">
        <v>2731</v>
      </c>
      <c r="B2742" s="4">
        <v>0.24290915933013435</v>
      </c>
      <c r="C2742" s="4">
        <v>-0.69697519291634535</v>
      </c>
      <c r="D2742" s="25">
        <v>-1.3765273218069455E-2</v>
      </c>
      <c r="E2742" s="31">
        <v>-3056.869640642688</v>
      </c>
      <c r="F2742" s="18">
        <v>3056.869640642688</v>
      </c>
    </row>
    <row r="2743" spans="1:6" x14ac:dyDescent="0.35">
      <c r="A2743" s="4">
        <v>2732</v>
      </c>
      <c r="B2743" s="4">
        <v>0.10712404476586246</v>
      </c>
      <c r="C2743" s="4">
        <v>-1.2419687572307048</v>
      </c>
      <c r="D2743" s="25">
        <v>-2.597242794820611E-2</v>
      </c>
      <c r="E2743" s="31">
        <v>-5767.726163577433</v>
      </c>
      <c r="F2743" s="18">
        <v>5767.726163577433</v>
      </c>
    </row>
    <row r="2744" spans="1:6" x14ac:dyDescent="0.35">
      <c r="A2744" s="4">
        <v>2733</v>
      </c>
      <c r="B2744" s="4">
        <v>0.53735742365897299</v>
      </c>
      <c r="C2744" s="4">
        <v>9.3778447429280987E-2</v>
      </c>
      <c r="D2744" s="25">
        <v>3.9465910555240621E-3</v>
      </c>
      <c r="E2744" s="31">
        <v>876.42389588221067</v>
      </c>
      <c r="F2744" s="18">
        <v>0</v>
      </c>
    </row>
    <row r="2745" spans="1:6" x14ac:dyDescent="0.35">
      <c r="A2745" s="4">
        <v>2734</v>
      </c>
      <c r="B2745" s="4">
        <v>0.66598976921994379</v>
      </c>
      <c r="C2745" s="4">
        <v>0.42886638892409329</v>
      </c>
      <c r="D2745" s="25">
        <v>1.1452129868952539E-2</v>
      </c>
      <c r="E2745" s="31">
        <v>2543.1873063837434</v>
      </c>
      <c r="F2745" s="18">
        <v>0</v>
      </c>
    </row>
    <row r="2746" spans="1:6" x14ac:dyDescent="0.35">
      <c r="A2746" s="4">
        <v>2735</v>
      </c>
      <c r="B2746" s="4">
        <v>0.5265292870413959</v>
      </c>
      <c r="C2746" s="4">
        <v>6.6548148200372803E-2</v>
      </c>
      <c r="D2746" s="25">
        <v>3.3366673833915457E-3</v>
      </c>
      <c r="E2746" s="31">
        <v>740.97746289722988</v>
      </c>
      <c r="F2746" s="18">
        <v>0</v>
      </c>
    </row>
    <row r="2747" spans="1:6" x14ac:dyDescent="0.35">
      <c r="A2747" s="4">
        <v>2736</v>
      </c>
      <c r="B2747" s="4">
        <v>0.1317355345042408</v>
      </c>
      <c r="C2747" s="4">
        <v>-1.1182246264648612</v>
      </c>
      <c r="D2747" s="25">
        <v>-2.3200718610490695E-2</v>
      </c>
      <c r="E2747" s="31">
        <v>-5152.2095666365121</v>
      </c>
      <c r="F2747" s="18">
        <v>5152.2095666365121</v>
      </c>
    </row>
    <row r="2748" spans="1:6" x14ac:dyDescent="0.35">
      <c r="A2748" s="4">
        <v>2737</v>
      </c>
      <c r="B2748" s="4">
        <v>0.76306101865464149</v>
      </c>
      <c r="C2748" s="4">
        <v>0.71618364141020685</v>
      </c>
      <c r="D2748" s="25">
        <v>1.7887666703498825E-2</v>
      </c>
      <c r="E2748" s="31">
        <v>3972.3341790326917</v>
      </c>
      <c r="F2748" s="18">
        <v>0</v>
      </c>
    </row>
    <row r="2749" spans="1:6" x14ac:dyDescent="0.35">
      <c r="A2749" s="4">
        <v>2738</v>
      </c>
      <c r="B2749" s="4">
        <v>0.26130189787753666</v>
      </c>
      <c r="C2749" s="4">
        <v>-0.6393368887178319</v>
      </c>
      <c r="D2749" s="25">
        <v>-1.2474249353192962E-2</v>
      </c>
      <c r="E2749" s="31">
        <v>-2770.1705250228365</v>
      </c>
      <c r="F2749" s="18">
        <v>2770.1705250228365</v>
      </c>
    </row>
    <row r="2750" spans="1:6" x14ac:dyDescent="0.35">
      <c r="A2750" s="4">
        <v>2739</v>
      </c>
      <c r="B2750" s="4">
        <v>0.88938587505998457</v>
      </c>
      <c r="C2750" s="4">
        <v>1.2232686342697536</v>
      </c>
      <c r="D2750" s="25">
        <v>2.9245718200775254E-2</v>
      </c>
      <c r="E2750" s="31">
        <v>6494.6293960505454</v>
      </c>
      <c r="F2750" s="18">
        <v>0</v>
      </c>
    </row>
    <row r="2751" spans="1:6" x14ac:dyDescent="0.35">
      <c r="A2751" s="4">
        <v>2740</v>
      </c>
      <c r="B2751" s="4">
        <v>0.77370797636674915</v>
      </c>
      <c r="C2751" s="4">
        <v>0.75111400603517608</v>
      </c>
      <c r="D2751" s="25">
        <v>1.8670061934704045E-2</v>
      </c>
      <c r="E2751" s="31">
        <v>4146.0815643090937</v>
      </c>
      <c r="F2751" s="18">
        <v>0</v>
      </c>
    </row>
    <row r="2752" spans="1:6" x14ac:dyDescent="0.35">
      <c r="A2752" s="4">
        <v>2741</v>
      </c>
      <c r="B2752" s="4">
        <v>0.30122320741143993</v>
      </c>
      <c r="C2752" s="4">
        <v>-0.5208856753832678</v>
      </c>
      <c r="D2752" s="25">
        <v>-9.8210945568302562E-3</v>
      </c>
      <c r="E2752" s="31">
        <v>-2180.9814678611988</v>
      </c>
      <c r="F2752" s="18">
        <v>2180.9814678611988</v>
      </c>
    </row>
    <row r="2753" spans="1:6" x14ac:dyDescent="0.35">
      <c r="A2753" s="4">
        <v>2742</v>
      </c>
      <c r="B2753" s="4">
        <v>0.14506849058505544</v>
      </c>
      <c r="C2753" s="4">
        <v>-1.0578211661205119</v>
      </c>
      <c r="D2753" s="25">
        <v>-2.1847758805200537E-2</v>
      </c>
      <c r="E2753" s="31">
        <v>-4851.7562673607445</v>
      </c>
      <c r="F2753" s="18">
        <v>4851.7562673607445</v>
      </c>
    </row>
    <row r="2754" spans="1:6" x14ac:dyDescent="0.35">
      <c r="A2754" s="4">
        <v>2743</v>
      </c>
      <c r="B2754" s="4">
        <v>0.51385211794651575</v>
      </c>
      <c r="C2754" s="4">
        <v>3.4729090427696924E-2</v>
      </c>
      <c r="D2754" s="25">
        <v>2.6239614231168182E-3</v>
      </c>
      <c r="E2754" s="31">
        <v>582.70605206834568</v>
      </c>
      <c r="F2754" s="18">
        <v>0</v>
      </c>
    </row>
    <row r="2755" spans="1:6" x14ac:dyDescent="0.35">
      <c r="A2755" s="4">
        <v>2744</v>
      </c>
      <c r="B2755" s="4">
        <v>0.7576759054950607</v>
      </c>
      <c r="C2755" s="4">
        <v>0.6988461416233539</v>
      </c>
      <c r="D2755" s="25">
        <v>1.749932901221235E-2</v>
      </c>
      <c r="E2755" s="31">
        <v>3886.0955929904903</v>
      </c>
      <c r="F2755" s="18">
        <v>0</v>
      </c>
    </row>
    <row r="2756" spans="1:6" x14ac:dyDescent="0.35">
      <c r="A2756" s="4">
        <v>2745</v>
      </c>
      <c r="B2756" s="4">
        <v>0.9922891269644456</v>
      </c>
      <c r="C2756" s="4">
        <v>2.4223204159373282</v>
      </c>
      <c r="D2756" s="25">
        <v>5.6102935582188769E-2</v>
      </c>
      <c r="E2756" s="31">
        <v>12458.841740024513</v>
      </c>
      <c r="F2756" s="18">
        <v>0</v>
      </c>
    </row>
    <row r="2757" spans="1:6" x14ac:dyDescent="0.35">
      <c r="A2757" s="4">
        <v>2746</v>
      </c>
      <c r="B2757" s="4">
        <v>0.62524778206701248</v>
      </c>
      <c r="C2757" s="4">
        <v>0.31929287396720352</v>
      </c>
      <c r="D2757" s="25">
        <v>8.9978240954770878E-3</v>
      </c>
      <c r="E2757" s="31">
        <v>1998.1568744455838</v>
      </c>
      <c r="F2757" s="18">
        <v>0</v>
      </c>
    </row>
    <row r="2758" spans="1:6" x14ac:dyDescent="0.35">
      <c r="A2758" s="4">
        <v>2747</v>
      </c>
      <c r="B2758" s="4">
        <v>0.92489801213260925</v>
      </c>
      <c r="C2758" s="4">
        <v>1.4388113641245601</v>
      </c>
      <c r="D2758" s="25">
        <v>3.4073598063180346E-2</v>
      </c>
      <c r="E2758" s="31">
        <v>7566.7620843202903</v>
      </c>
      <c r="F2758" s="18">
        <v>0</v>
      </c>
    </row>
    <row r="2759" spans="1:6" x14ac:dyDescent="0.35">
      <c r="A2759" s="4">
        <v>2748</v>
      </c>
      <c r="B2759" s="4">
        <v>0.30536843042801476</v>
      </c>
      <c r="C2759" s="4">
        <v>-0.50902191817684217</v>
      </c>
      <c r="D2759" s="25">
        <v>-9.5553616576137135E-3</v>
      </c>
      <c r="E2759" s="31">
        <v>-2121.9698653113337</v>
      </c>
      <c r="F2759" s="18">
        <v>2121.9698653113337</v>
      </c>
    </row>
    <row r="2760" spans="1:6" x14ac:dyDescent="0.35">
      <c r="A2760" s="4">
        <v>2749</v>
      </c>
      <c r="B2760" s="4">
        <v>0.1813197867219779</v>
      </c>
      <c r="C2760" s="4">
        <v>-0.91034693500102537</v>
      </c>
      <c r="D2760" s="25">
        <v>-1.8544525747305005E-2</v>
      </c>
      <c r="E2760" s="31">
        <v>-4118.2036025728594</v>
      </c>
      <c r="F2760" s="18">
        <v>4118.2036025728594</v>
      </c>
    </row>
    <row r="2761" spans="1:6" x14ac:dyDescent="0.35">
      <c r="A2761" s="4">
        <v>2750</v>
      </c>
      <c r="B2761" s="4">
        <v>0.24936771756877363</v>
      </c>
      <c r="C2761" s="4">
        <v>-0.67648079534249939</v>
      </c>
      <c r="D2761" s="25">
        <v>-1.3306225077565965E-2</v>
      </c>
      <c r="E2761" s="31">
        <v>-2954.9283059471609</v>
      </c>
      <c r="F2761" s="18">
        <v>2954.9283059471609</v>
      </c>
    </row>
    <row r="2762" spans="1:6" x14ac:dyDescent="0.35">
      <c r="A2762" s="4">
        <v>2751</v>
      </c>
      <c r="B2762" s="4">
        <v>0.47119645267479593</v>
      </c>
      <c r="C2762" s="4">
        <v>-7.2262628122166411E-2</v>
      </c>
      <c r="D2762" s="25">
        <v>2.2748456779002964E-4</v>
      </c>
      <c r="E2762" s="31">
        <v>50.517752751847809</v>
      </c>
      <c r="F2762" s="18">
        <v>0</v>
      </c>
    </row>
    <row r="2763" spans="1:6" x14ac:dyDescent="0.35">
      <c r="A2763" s="4">
        <v>2752</v>
      </c>
      <c r="B2763" s="4">
        <v>0.5171715138112758</v>
      </c>
      <c r="C2763" s="4">
        <v>4.3055901253805554E-2</v>
      </c>
      <c r="D2763" s="25">
        <v>2.8104712735418664E-3</v>
      </c>
      <c r="E2763" s="31">
        <v>624.12450344326862</v>
      </c>
      <c r="F2763" s="18">
        <v>0</v>
      </c>
    </row>
    <row r="2764" spans="1:6" x14ac:dyDescent="0.35">
      <c r="A2764" s="4">
        <v>2753</v>
      </c>
      <c r="B2764" s="4">
        <v>0.82817313965979078</v>
      </c>
      <c r="C2764" s="4">
        <v>0.94697067791421119</v>
      </c>
      <c r="D2764" s="25">
        <v>2.3056999423708799E-2</v>
      </c>
      <c r="E2764" s="31">
        <v>5120.2936858623671</v>
      </c>
      <c r="F2764" s="18">
        <v>0</v>
      </c>
    </row>
    <row r="2765" spans="1:6" x14ac:dyDescent="0.35">
      <c r="A2765" s="4">
        <v>2754</v>
      </c>
      <c r="B2765" s="4">
        <v>0.84474075391853565</v>
      </c>
      <c r="C2765" s="4">
        <v>1.0141346793843182</v>
      </c>
      <c r="D2765" s="25">
        <v>2.4561386653073961E-2</v>
      </c>
      <c r="E2765" s="31">
        <v>5454.3746428011855</v>
      </c>
      <c r="F2765" s="18">
        <v>0</v>
      </c>
    </row>
    <row r="2766" spans="1:6" x14ac:dyDescent="0.35">
      <c r="A2766" s="4">
        <v>2755</v>
      </c>
      <c r="B2766" s="4">
        <v>0.45912391419322374</v>
      </c>
      <c r="C2766" s="4">
        <v>-0.10264109195740308</v>
      </c>
      <c r="D2766" s="25">
        <v>-4.5295394154747201E-4</v>
      </c>
      <c r="E2766" s="31">
        <v>-100.58798910786165</v>
      </c>
      <c r="F2766" s="18">
        <v>100.58798910786165</v>
      </c>
    </row>
    <row r="2767" spans="1:6" x14ac:dyDescent="0.35">
      <c r="A2767" s="4">
        <v>2756</v>
      </c>
      <c r="B2767" s="4">
        <v>0.55314943413553441</v>
      </c>
      <c r="C2767" s="4">
        <v>0.13362244889615812</v>
      </c>
      <c r="D2767" s="25">
        <v>4.8390454308080422E-3</v>
      </c>
      <c r="E2767" s="31">
        <v>1074.6122385504243</v>
      </c>
      <c r="F2767" s="18">
        <v>0</v>
      </c>
    </row>
    <row r="2768" spans="1:6" x14ac:dyDescent="0.35">
      <c r="A2768" s="4">
        <v>2757</v>
      </c>
      <c r="B2768" s="4">
        <v>0.56880669550450713</v>
      </c>
      <c r="C2768" s="4">
        <v>0.17333691483967506</v>
      </c>
      <c r="D2768" s="25">
        <v>5.7285983770105674E-3</v>
      </c>
      <c r="E2768" s="31">
        <v>1272.156257612919</v>
      </c>
      <c r="F2768" s="18">
        <v>0</v>
      </c>
    </row>
    <row r="2769" spans="1:6" x14ac:dyDescent="0.35">
      <c r="A2769" s="4">
        <v>2758</v>
      </c>
      <c r="B2769" s="4">
        <v>0.48010160997205109</v>
      </c>
      <c r="C2769" s="4">
        <v>-4.9898566130451599E-2</v>
      </c>
      <c r="D2769" s="25">
        <v>7.2841078601186527E-4</v>
      </c>
      <c r="E2769" s="31">
        <v>161.75899906973524</v>
      </c>
      <c r="F2769" s="18">
        <v>0</v>
      </c>
    </row>
    <row r="2770" spans="1:6" x14ac:dyDescent="0.35">
      <c r="A2770" s="4">
        <v>2759</v>
      </c>
      <c r="B2770" s="4">
        <v>0.10626959192550323</v>
      </c>
      <c r="C2770" s="4">
        <v>-1.2466136783486155</v>
      </c>
      <c r="D2770" s="25">
        <v>-2.6076468205758416E-2</v>
      </c>
      <c r="E2770" s="31">
        <v>-5790.8305000971613</v>
      </c>
      <c r="F2770" s="18">
        <v>5790.8305000971613</v>
      </c>
    </row>
    <row r="2771" spans="1:6" x14ac:dyDescent="0.35">
      <c r="A2771" s="4">
        <v>2760</v>
      </c>
      <c r="B2771" s="4">
        <v>0.67713848243042518</v>
      </c>
      <c r="C2771" s="4">
        <v>0.45971188836522897</v>
      </c>
      <c r="D2771" s="25">
        <v>1.2143029375041194E-2</v>
      </c>
      <c r="E2771" s="31">
        <v>2696.6161335082979</v>
      </c>
      <c r="F2771" s="18">
        <v>0</v>
      </c>
    </row>
    <row r="2772" spans="1:6" x14ac:dyDescent="0.35">
      <c r="A2772" s="4">
        <v>2761</v>
      </c>
      <c r="B2772" s="4">
        <v>0.40100912177259551</v>
      </c>
      <c r="C2772" s="4">
        <v>-0.2507359767630542</v>
      </c>
      <c r="D2772" s="25">
        <v>-3.7700888435691308E-3</v>
      </c>
      <c r="E2772" s="31">
        <v>-837.22785199090163</v>
      </c>
      <c r="F2772" s="18">
        <v>837.22785199090163</v>
      </c>
    </row>
    <row r="2773" spans="1:6" x14ac:dyDescent="0.35">
      <c r="A2773" s="4">
        <v>2762</v>
      </c>
      <c r="B2773" s="4">
        <v>0.30978955417204035</v>
      </c>
      <c r="C2773" s="4">
        <v>-0.49644694835172731</v>
      </c>
      <c r="D2773" s="25">
        <v>-9.2736985106826198E-3</v>
      </c>
      <c r="E2773" s="31">
        <v>-2059.4206148096214</v>
      </c>
      <c r="F2773" s="18">
        <v>2059.4206148096214</v>
      </c>
    </row>
    <row r="2774" spans="1:6" x14ac:dyDescent="0.35">
      <c r="A2774" s="4">
        <v>2763</v>
      </c>
      <c r="B2774" s="4">
        <v>0.64224775189726546</v>
      </c>
      <c r="C2774" s="4">
        <v>0.36447345000097786</v>
      </c>
      <c r="D2774" s="25">
        <v>1.0009810875788606E-2</v>
      </c>
      <c r="E2774" s="31">
        <v>2222.8899121745567</v>
      </c>
      <c r="F2774" s="18">
        <v>0</v>
      </c>
    </row>
    <row r="2775" spans="1:6" x14ac:dyDescent="0.35">
      <c r="A2775" s="4">
        <v>2764</v>
      </c>
      <c r="B2775" s="4">
        <v>0.26200861691939403</v>
      </c>
      <c r="C2775" s="4">
        <v>-0.63716521370533707</v>
      </c>
      <c r="D2775" s="25">
        <v>-1.2425606626678482E-2</v>
      </c>
      <c r="E2775" s="31">
        <v>-2759.3683802659125</v>
      </c>
      <c r="F2775" s="18">
        <v>2759.3683802659125</v>
      </c>
    </row>
    <row r="2776" spans="1:6" x14ac:dyDescent="0.35">
      <c r="A2776" s="4">
        <v>2765</v>
      </c>
      <c r="B2776" s="4">
        <v>0.39948021842049519</v>
      </c>
      <c r="C2776" s="4">
        <v>-0.25469272339618271</v>
      </c>
      <c r="D2776" s="25">
        <v>-3.8587148779688444E-3</v>
      </c>
      <c r="E2776" s="31">
        <v>-856.90913471120462</v>
      </c>
      <c r="F2776" s="18">
        <v>856.90913471120462</v>
      </c>
    </row>
    <row r="2777" spans="1:6" x14ac:dyDescent="0.35">
      <c r="A2777" s="4">
        <v>2766</v>
      </c>
      <c r="B2777" s="4">
        <v>8.4653840354553589E-2</v>
      </c>
      <c r="C2777" s="4">
        <v>-1.374431763752443</v>
      </c>
      <c r="D2777" s="25">
        <v>-2.8939428886399308E-2</v>
      </c>
      <c r="E2777" s="31">
        <v>-6426.6113849630465</v>
      </c>
      <c r="F2777" s="18">
        <v>6426.6113849630465</v>
      </c>
    </row>
    <row r="2778" spans="1:6" x14ac:dyDescent="0.35">
      <c r="A2778" s="4">
        <v>2767</v>
      </c>
      <c r="B2778" s="4">
        <v>0.98132230187941771</v>
      </c>
      <c r="C2778" s="4">
        <v>2.081858501802389</v>
      </c>
      <c r="D2778" s="25">
        <v>4.8477026695003402E-2</v>
      </c>
      <c r="E2778" s="31">
        <v>10765.347612429303</v>
      </c>
      <c r="F2778" s="18">
        <v>0</v>
      </c>
    </row>
    <row r="2779" spans="1:6" x14ac:dyDescent="0.35">
      <c r="A2779" s="4">
        <v>2768</v>
      </c>
      <c r="B2779" s="4">
        <v>0.20113103238412111</v>
      </c>
      <c r="C2779" s="4">
        <v>-0.83758812445578656</v>
      </c>
      <c r="D2779" s="25">
        <v>-1.6914821992135308E-2</v>
      </c>
      <c r="E2779" s="31">
        <v>-3756.2934643941189</v>
      </c>
      <c r="F2779" s="18">
        <v>3756.2934643941189</v>
      </c>
    </row>
    <row r="2780" spans="1:6" x14ac:dyDescent="0.35">
      <c r="A2780" s="4">
        <v>2769</v>
      </c>
      <c r="B2780" s="4">
        <v>0.70881683649584881</v>
      </c>
      <c r="C2780" s="4">
        <v>0.54993154484756257</v>
      </c>
      <c r="D2780" s="25">
        <v>1.4163833616583327E-2</v>
      </c>
      <c r="E2780" s="31">
        <v>3145.37839472831</v>
      </c>
      <c r="F2780" s="18">
        <v>0</v>
      </c>
    </row>
    <row r="2781" spans="1:6" x14ac:dyDescent="0.35">
      <c r="A2781" s="4">
        <v>2770</v>
      </c>
      <c r="B2781" s="4">
        <v>0.22295687724210178</v>
      </c>
      <c r="C2781" s="4">
        <v>-0.76224506463719055</v>
      </c>
      <c r="D2781" s="25">
        <v>-1.5227234377766649E-2</v>
      </c>
      <c r="E2781" s="31">
        <v>-3381.5289927731428</v>
      </c>
      <c r="F2781" s="18">
        <v>3381.5289927731428</v>
      </c>
    </row>
    <row r="2782" spans="1:6" x14ac:dyDescent="0.35">
      <c r="A2782" s="4">
        <v>2771</v>
      </c>
      <c r="B2782" s="4">
        <v>0.19311603057030224</v>
      </c>
      <c r="C2782" s="4">
        <v>-0.86647074795954249</v>
      </c>
      <c r="D2782" s="25">
        <v>-1.7561755602381136E-2</v>
      </c>
      <c r="E2782" s="31">
        <v>-3899.9587357870537</v>
      </c>
      <c r="F2782" s="18">
        <v>3899.9587357870537</v>
      </c>
    </row>
    <row r="2783" spans="1:6" x14ac:dyDescent="0.35">
      <c r="A2783" s="4">
        <v>2772</v>
      </c>
      <c r="B2783" s="4">
        <v>0.51209852701784797</v>
      </c>
      <c r="C2783" s="4">
        <v>3.0331159935644145E-2</v>
      </c>
      <c r="D2783" s="25">
        <v>2.5254534378410373E-3</v>
      </c>
      <c r="E2783" s="31">
        <v>560.83027344920947</v>
      </c>
      <c r="F2783" s="18">
        <v>0</v>
      </c>
    </row>
    <row r="2784" spans="1:6" x14ac:dyDescent="0.35">
      <c r="A2784" s="4">
        <v>2773</v>
      </c>
      <c r="B2784" s="4">
        <v>0.30541738132228269</v>
      </c>
      <c r="C2784" s="4">
        <v>-0.50888224960340267</v>
      </c>
      <c r="D2784" s="25">
        <v>-9.5522332612462107E-3</v>
      </c>
      <c r="E2784" s="31">
        <v>-2121.2751388261986</v>
      </c>
      <c r="F2784" s="18">
        <v>2121.2751388261986</v>
      </c>
    </row>
    <row r="2785" spans="1:6" x14ac:dyDescent="0.35">
      <c r="A2785" s="4">
        <v>2774</v>
      </c>
      <c r="B2785" s="4">
        <v>0.89698688882365096</v>
      </c>
      <c r="C2785" s="4">
        <v>1.264568021949189</v>
      </c>
      <c r="D2785" s="25">
        <v>3.0170771354929508E-2</v>
      </c>
      <c r="E2785" s="31">
        <v>6700.0569860531132</v>
      </c>
      <c r="F2785" s="18">
        <v>0</v>
      </c>
    </row>
    <row r="2786" spans="1:6" x14ac:dyDescent="0.35">
      <c r="A2786" s="4">
        <v>2775</v>
      </c>
      <c r="B2786" s="4">
        <v>0.62082864536260329</v>
      </c>
      <c r="C2786" s="4">
        <v>0.30765783228443871</v>
      </c>
      <c r="D2786" s="25">
        <v>8.7372141297579805E-3</v>
      </c>
      <c r="E2786" s="31">
        <v>1940.28292747518</v>
      </c>
      <c r="F2786" s="18">
        <v>0</v>
      </c>
    </row>
    <row r="2787" spans="1:6" x14ac:dyDescent="0.35">
      <c r="A2787" s="4">
        <v>2776</v>
      </c>
      <c r="B2787" s="4">
        <v>0.77528584796112854</v>
      </c>
      <c r="C2787" s="4">
        <v>0.75636847426123799</v>
      </c>
      <c r="D2787" s="25">
        <v>1.878775526332311E-2</v>
      </c>
      <c r="E2787" s="31">
        <v>4172.2178536120582</v>
      </c>
      <c r="F2787" s="18">
        <v>0</v>
      </c>
    </row>
    <row r="2788" spans="1:6" x14ac:dyDescent="0.35">
      <c r="A2788" s="4">
        <v>2777</v>
      </c>
      <c r="B2788" s="4">
        <v>7.316407474082709E-2</v>
      </c>
      <c r="C2788" s="4">
        <v>-1.4526241052719284</v>
      </c>
      <c r="D2788" s="25">
        <v>-3.069083674539097E-2</v>
      </c>
      <c r="E2788" s="31">
        <v>-6815.5484897861279</v>
      </c>
      <c r="F2788" s="18">
        <v>6815.5484897861279</v>
      </c>
    </row>
    <row r="2789" spans="1:6" x14ac:dyDescent="0.35">
      <c r="A2789" s="4">
        <v>2778</v>
      </c>
      <c r="B2789" s="4">
        <v>0.58046083190284248</v>
      </c>
      <c r="C2789" s="4">
        <v>0.20307253775511874</v>
      </c>
      <c r="D2789" s="25">
        <v>6.3946380767315771E-3</v>
      </c>
      <c r="E2789" s="31">
        <v>1420.0644396944272</v>
      </c>
      <c r="F2789" s="18">
        <v>0</v>
      </c>
    </row>
    <row r="2790" spans="1:6" x14ac:dyDescent="0.35">
      <c r="A2790" s="4">
        <v>2779</v>
      </c>
      <c r="B2790" s="4">
        <v>0.82228048334188963</v>
      </c>
      <c r="C2790" s="4">
        <v>0.92409081833384599</v>
      </c>
      <c r="D2790" s="25">
        <v>2.2544520003052348E-2</v>
      </c>
      <c r="E2790" s="31">
        <v>5006.4868069402382</v>
      </c>
      <c r="F2790" s="18">
        <v>0</v>
      </c>
    </row>
    <row r="2791" spans="1:6" x14ac:dyDescent="0.35">
      <c r="A2791" s="4">
        <v>2780</v>
      </c>
      <c r="B2791" s="4">
        <v>0.733082825494343</v>
      </c>
      <c r="C2791" s="4">
        <v>0.62216352269424369</v>
      </c>
      <c r="D2791" s="25">
        <v>1.5781736997052674E-2</v>
      </c>
      <c r="E2791" s="31">
        <v>3504.6680104809238</v>
      </c>
      <c r="F2791" s="18">
        <v>0</v>
      </c>
    </row>
    <row r="2792" spans="1:6" x14ac:dyDescent="0.35">
      <c r="A2792" s="4">
        <v>2781</v>
      </c>
      <c r="B2792" s="4">
        <v>8.1786077047420691E-2</v>
      </c>
      <c r="C2792" s="4">
        <v>-1.3931575474473856</v>
      </c>
      <c r="D2792" s="25">
        <v>-2.9358862351260156E-2</v>
      </c>
      <c r="E2792" s="31">
        <v>-6519.7554442701758</v>
      </c>
      <c r="F2792" s="18">
        <v>6519.7554442701758</v>
      </c>
    </row>
    <row r="2793" spans="1:6" x14ac:dyDescent="0.35">
      <c r="A2793" s="4">
        <v>2782</v>
      </c>
      <c r="B2793" s="4">
        <v>0.11314073180263218</v>
      </c>
      <c r="C2793" s="4">
        <v>-1.2099933005712047</v>
      </c>
      <c r="D2793" s="25">
        <v>-2.525621885406688E-2</v>
      </c>
      <c r="E2793" s="31">
        <v>-5608.6768078877485</v>
      </c>
      <c r="F2793" s="18">
        <v>5608.6768078877485</v>
      </c>
    </row>
    <row r="2794" spans="1:6" x14ac:dyDescent="0.35">
      <c r="A2794" s="4">
        <v>2783</v>
      </c>
      <c r="B2794" s="4">
        <v>0.8687825502509392</v>
      </c>
      <c r="C2794" s="4">
        <v>1.1206546345486943</v>
      </c>
      <c r="D2794" s="25">
        <v>2.6947296615468901E-2</v>
      </c>
      <c r="E2794" s="31">
        <v>5984.2163403693876</v>
      </c>
      <c r="F2794" s="18">
        <v>0</v>
      </c>
    </row>
    <row r="2795" spans="1:6" x14ac:dyDescent="0.35">
      <c r="A2795" s="4">
        <v>2784</v>
      </c>
      <c r="B2795" s="4">
        <v>0.45355618885769622</v>
      </c>
      <c r="C2795" s="4">
        <v>-0.11668159245698476</v>
      </c>
      <c r="D2795" s="25">
        <v>-7.6744309024518397E-4</v>
      </c>
      <c r="E2795" s="31">
        <v>-170.42694658700907</v>
      </c>
      <c r="F2795" s="18">
        <v>170.42694658700907</v>
      </c>
    </row>
    <row r="2796" spans="1:6" x14ac:dyDescent="0.35">
      <c r="A2796" s="4">
        <v>2785</v>
      </c>
      <c r="B2796" s="4">
        <v>0.34554245858626798</v>
      </c>
      <c r="C2796" s="4">
        <v>-0.39738317975967175</v>
      </c>
      <c r="D2796" s="25">
        <v>-7.0547975354480893E-3</v>
      </c>
      <c r="E2796" s="31">
        <v>-1566.6667900701968</v>
      </c>
      <c r="F2796" s="18">
        <v>1566.6667900701968</v>
      </c>
    </row>
    <row r="2797" spans="1:6" x14ac:dyDescent="0.35">
      <c r="A2797" s="4">
        <v>2786</v>
      </c>
      <c r="B2797" s="4">
        <v>0.27488389626211807</v>
      </c>
      <c r="C2797" s="4">
        <v>-0.5981081200388243</v>
      </c>
      <c r="D2797" s="25">
        <v>-1.1550777973800021E-2</v>
      </c>
      <c r="E2797" s="31">
        <v>-2565.0942015131013</v>
      </c>
      <c r="F2797" s="18">
        <v>2565.0942015131013</v>
      </c>
    </row>
    <row r="2798" spans="1:6" x14ac:dyDescent="0.35">
      <c r="A2798" s="4">
        <v>2787</v>
      </c>
      <c r="B2798" s="4">
        <v>0.56498347267655291</v>
      </c>
      <c r="C2798" s="4">
        <v>0.16361649998557995</v>
      </c>
      <c r="D2798" s="25">
        <v>5.5108735891695616E-3</v>
      </c>
      <c r="E2798" s="31">
        <v>1223.8058701253044</v>
      </c>
      <c r="F2798" s="18">
        <v>0</v>
      </c>
    </row>
    <row r="2799" spans="1:6" x14ac:dyDescent="0.35">
      <c r="A2799" s="4">
        <v>2788</v>
      </c>
      <c r="B2799" s="4">
        <v>0.74364152696639008</v>
      </c>
      <c r="C2799" s="4">
        <v>0.65461300922667598</v>
      </c>
      <c r="D2799" s="25">
        <v>1.6508563750526777E-2</v>
      </c>
      <c r="E2799" s="31">
        <v>3666.075241670882</v>
      </c>
      <c r="F2799" s="18">
        <v>0</v>
      </c>
    </row>
    <row r="2800" spans="1:6" x14ac:dyDescent="0.35">
      <c r="A2800" s="4">
        <v>2789</v>
      </c>
      <c r="B2800" s="4">
        <v>0.22411097357103293</v>
      </c>
      <c r="C2800" s="4">
        <v>-0.75838264046125325</v>
      </c>
      <c r="D2800" s="25">
        <v>-1.5140721045066282E-2</v>
      </c>
      <c r="E2800" s="31">
        <v>-3362.3168800854396</v>
      </c>
      <c r="F2800" s="18">
        <v>3362.3168800854396</v>
      </c>
    </row>
    <row r="2801" spans="1:6" x14ac:dyDescent="0.35">
      <c r="A2801" s="4">
        <v>2790</v>
      </c>
      <c r="B2801" s="4">
        <v>0.27153755022470227</v>
      </c>
      <c r="C2801" s="4">
        <v>-0.60816944061814682</v>
      </c>
      <c r="D2801" s="25">
        <v>-1.177613861132574E-2</v>
      </c>
      <c r="E2801" s="31">
        <v>-2615.1402906923518</v>
      </c>
      <c r="F2801" s="18">
        <v>2615.1402906923518</v>
      </c>
    </row>
    <row r="2802" spans="1:6" x14ac:dyDescent="0.35">
      <c r="A2802" s="4">
        <v>2791</v>
      </c>
      <c r="B2802" s="4">
        <v>0.2606791511574974</v>
      </c>
      <c r="C2802" s="4">
        <v>-0.64125302738150736</v>
      </c>
      <c r="D2802" s="25">
        <v>-1.2517168394230284E-2</v>
      </c>
      <c r="E2802" s="31">
        <v>-2779.7016045353207</v>
      </c>
      <c r="F2802" s="18">
        <v>2779.7016045353207</v>
      </c>
    </row>
    <row r="2803" spans="1:6" x14ac:dyDescent="0.35">
      <c r="A2803" s="4">
        <v>2792</v>
      </c>
      <c r="B2803" s="4">
        <v>0.40048073875537271</v>
      </c>
      <c r="C2803" s="4">
        <v>-0.25210296593213138</v>
      </c>
      <c r="D2803" s="25">
        <v>-3.8007076423843787E-3</v>
      </c>
      <c r="E2803" s="31">
        <v>-844.02740293685838</v>
      </c>
      <c r="F2803" s="18">
        <v>844.02740293685838</v>
      </c>
    </row>
    <row r="2804" spans="1:6" x14ac:dyDescent="0.35">
      <c r="A2804" s="4">
        <v>2793</v>
      </c>
      <c r="B2804" s="4">
        <v>0.37778192802716426</v>
      </c>
      <c r="C2804" s="4">
        <v>-0.31131145997063631</v>
      </c>
      <c r="D2804" s="25">
        <v>-5.1269017396957765E-3</v>
      </c>
      <c r="E2804" s="31">
        <v>-1138.5368114641894</v>
      </c>
      <c r="F2804" s="18">
        <v>1138.5368114641894</v>
      </c>
    </row>
    <row r="2805" spans="1:6" x14ac:dyDescent="0.35">
      <c r="A2805" s="4">
        <v>2794</v>
      </c>
      <c r="B2805" s="4">
        <v>8.1044245115498681E-2</v>
      </c>
      <c r="C2805" s="4">
        <v>-1.3980818476683767</v>
      </c>
      <c r="D2805" s="25">
        <v>-2.9469160341312403E-2</v>
      </c>
      <c r="E2805" s="31">
        <v>-6544.2494424548277</v>
      </c>
      <c r="F2805" s="18">
        <v>6544.2494424548277</v>
      </c>
    </row>
    <row r="2806" spans="1:6" x14ac:dyDescent="0.35">
      <c r="A2806" s="4">
        <v>2795</v>
      </c>
      <c r="B2806" s="4">
        <v>0.75286578195879184</v>
      </c>
      <c r="C2806" s="4">
        <v>0.6835356422637261</v>
      </c>
      <c r="D2806" s="25">
        <v>1.7156393522847872E-2</v>
      </c>
      <c r="E2806" s="31">
        <v>3809.9395247795724</v>
      </c>
      <c r="F2806" s="18">
        <v>0</v>
      </c>
    </row>
    <row r="2807" spans="1:6" x14ac:dyDescent="0.35">
      <c r="A2807" s="4">
        <v>2796</v>
      </c>
      <c r="B2807" s="4">
        <v>0.86675757306092793</v>
      </c>
      <c r="C2807" s="4">
        <v>1.1111939987025521</v>
      </c>
      <c r="D2807" s="25">
        <v>2.6735390543211651E-2</v>
      </c>
      <c r="E2807" s="31">
        <v>5937.1581215684191</v>
      </c>
      <c r="F2807" s="18">
        <v>0</v>
      </c>
    </row>
    <row r="2808" spans="1:6" x14ac:dyDescent="0.35">
      <c r="A2808" s="4">
        <v>2797</v>
      </c>
      <c r="B2808" s="4">
        <v>0.45062004000227984</v>
      </c>
      <c r="C2808" s="4">
        <v>-0.12409497092244892</v>
      </c>
      <c r="D2808" s="25">
        <v>-9.3349323088278021E-4</v>
      </c>
      <c r="E2808" s="31">
        <v>-207.30188729455759</v>
      </c>
      <c r="F2808" s="18">
        <v>207.30188729455759</v>
      </c>
    </row>
    <row r="2809" spans="1:6" x14ac:dyDescent="0.35">
      <c r="A2809" s="4">
        <v>2798</v>
      </c>
      <c r="B2809" s="4">
        <v>0.28999503733437526</v>
      </c>
      <c r="C2809" s="4">
        <v>-0.55339921744230547</v>
      </c>
      <c r="D2809" s="25">
        <v>-1.0549356071695673E-2</v>
      </c>
      <c r="E2809" s="31">
        <v>-2342.7073181202582</v>
      </c>
      <c r="F2809" s="18">
        <v>2342.7073181202582</v>
      </c>
    </row>
    <row r="2810" spans="1:6" x14ac:dyDescent="0.35">
      <c r="A2810" s="4">
        <v>2799</v>
      </c>
      <c r="B2810" s="4">
        <v>0.32268271936825688</v>
      </c>
      <c r="C2810" s="4">
        <v>-0.46021007680424664</v>
      </c>
      <c r="D2810" s="25">
        <v>-8.4620392051774438E-3</v>
      </c>
      <c r="E2810" s="31">
        <v>-1879.1745237776647</v>
      </c>
      <c r="F2810" s="18">
        <v>1879.1745237776647</v>
      </c>
    </row>
    <row r="2811" spans="1:6" x14ac:dyDescent="0.35">
      <c r="A2811" s="4">
        <v>2800</v>
      </c>
      <c r="B2811" s="4">
        <v>0.87405977148750935</v>
      </c>
      <c r="C2811" s="4">
        <v>1.1457938582786587</v>
      </c>
      <c r="D2811" s="25">
        <v>2.7510382886502711E-2</v>
      </c>
      <c r="E2811" s="31">
        <v>6109.2615392344896</v>
      </c>
      <c r="F2811" s="18">
        <v>0</v>
      </c>
    </row>
    <row r="2812" spans="1:6" x14ac:dyDescent="0.35">
      <c r="A2812" s="4">
        <v>2801</v>
      </c>
      <c r="B2812" s="4">
        <v>1.307055791740297E-2</v>
      </c>
      <c r="C2812" s="4">
        <v>-2.224108935820226</v>
      </c>
      <c r="D2812" s="25">
        <v>-4.7971104468009639E-2</v>
      </c>
      <c r="E2812" s="31">
        <v>-10652.996896847904</v>
      </c>
      <c r="F2812" s="18">
        <v>10652.996896847904</v>
      </c>
    </row>
    <row r="2813" spans="1:6" x14ac:dyDescent="0.35">
      <c r="A2813" s="4">
        <v>2802</v>
      </c>
      <c r="B2813" s="4">
        <v>0.30346342112058777</v>
      </c>
      <c r="C2813" s="4">
        <v>-0.51446511779397053</v>
      </c>
      <c r="D2813" s="25">
        <v>-9.6772823265979437E-3</v>
      </c>
      <c r="E2813" s="31">
        <v>-2149.044924823811</v>
      </c>
      <c r="F2813" s="18">
        <v>2149.044924823811</v>
      </c>
    </row>
    <row r="2814" spans="1:6" x14ac:dyDescent="0.35">
      <c r="A2814" s="4">
        <v>2803</v>
      </c>
      <c r="B2814" s="4">
        <v>0.2001108443203844</v>
      </c>
      <c r="C2814" s="4">
        <v>-0.8412253730950251</v>
      </c>
      <c r="D2814" s="25">
        <v>-1.6996291682492153E-2</v>
      </c>
      <c r="E2814" s="31">
        <v>-3774.3855297777168</v>
      </c>
      <c r="F2814" s="18">
        <v>3774.3855297777168</v>
      </c>
    </row>
    <row r="2815" spans="1:6" x14ac:dyDescent="0.35">
      <c r="A2815" s="4">
        <v>2804</v>
      </c>
      <c r="B2815" s="4">
        <v>0.52899418790454933</v>
      </c>
      <c r="C2815" s="4">
        <v>7.2741750810150621E-2</v>
      </c>
      <c r="D2815" s="25">
        <v>3.4753961140503269E-3</v>
      </c>
      <c r="E2815" s="31">
        <v>771.78510749080385</v>
      </c>
      <c r="F2815" s="18">
        <v>0</v>
      </c>
    </row>
    <row r="2816" spans="1:6" x14ac:dyDescent="0.35">
      <c r="A2816" s="4">
        <v>2805</v>
      </c>
      <c r="B2816" s="4">
        <v>0.2683862405562929</v>
      </c>
      <c r="C2816" s="4">
        <v>-0.61770095688476234</v>
      </c>
      <c r="D2816" s="25">
        <v>-1.1989632313817016E-2</v>
      </c>
      <c r="E2816" s="31">
        <v>-2662.5510763175362</v>
      </c>
      <c r="F2816" s="18">
        <v>2662.5510763175362</v>
      </c>
    </row>
    <row r="2817" spans="1:6" x14ac:dyDescent="0.35">
      <c r="A2817" s="4">
        <v>2806</v>
      </c>
      <c r="B2817" s="4">
        <v>0.85276024830898767</v>
      </c>
      <c r="C2817" s="4">
        <v>1.0483453917515002</v>
      </c>
      <c r="D2817" s="25">
        <v>2.532766259950606E-2</v>
      </c>
      <c r="E2817" s="31">
        <v>5624.542400454422</v>
      </c>
      <c r="F2817" s="18">
        <v>0</v>
      </c>
    </row>
    <row r="2818" spans="1:6" x14ac:dyDescent="0.35">
      <c r="A2818" s="4">
        <v>2807</v>
      </c>
      <c r="B2818" s="4">
        <v>0.64957091010692614</v>
      </c>
      <c r="C2818" s="4">
        <v>0.38416227147530541</v>
      </c>
      <c r="D2818" s="25">
        <v>1.045081514800148E-2</v>
      </c>
      <c r="E2818" s="31">
        <v>2320.8242248296542</v>
      </c>
      <c r="F2818" s="18">
        <v>0</v>
      </c>
    </row>
    <row r="2819" spans="1:6" x14ac:dyDescent="0.35">
      <c r="A2819" s="4">
        <v>2808</v>
      </c>
      <c r="B2819" s="4">
        <v>0.93576996769701293</v>
      </c>
      <c r="C2819" s="4">
        <v>1.5202025982526142</v>
      </c>
      <c r="D2819" s="25">
        <v>3.58966570013678E-2</v>
      </c>
      <c r="E2819" s="31">
        <v>7971.6108245495889</v>
      </c>
      <c r="F2819" s="18">
        <v>0</v>
      </c>
    </row>
    <row r="2820" spans="1:6" x14ac:dyDescent="0.35">
      <c r="A2820" s="4">
        <v>2809</v>
      </c>
      <c r="B2820" s="4">
        <v>0.5524687578337304</v>
      </c>
      <c r="C2820" s="4">
        <v>0.13190114326947269</v>
      </c>
      <c r="D2820" s="25">
        <v>4.8004903991550746E-3</v>
      </c>
      <c r="E2820" s="31">
        <v>1066.0502794896145</v>
      </c>
      <c r="F2820" s="18">
        <v>0</v>
      </c>
    </row>
    <row r="2821" spans="1:6" x14ac:dyDescent="0.35">
      <c r="A2821" s="4">
        <v>2810</v>
      </c>
      <c r="B2821" s="4">
        <v>0.42580268231173102</v>
      </c>
      <c r="C2821" s="4">
        <v>-0.18707049080996718</v>
      </c>
      <c r="D2821" s="25">
        <v>-2.3440638610972451E-3</v>
      </c>
      <c r="E2821" s="31">
        <v>-520.54888698538969</v>
      </c>
      <c r="F2821" s="18">
        <v>520.54888698538969</v>
      </c>
    </row>
    <row r="2822" spans="1:6" x14ac:dyDescent="0.35">
      <c r="A2822" s="4">
        <v>2811</v>
      </c>
      <c r="B2822" s="4">
        <v>0.57787414989508568</v>
      </c>
      <c r="C2822" s="4">
        <v>0.19645800380554942</v>
      </c>
      <c r="D2822" s="25">
        <v>6.2464810255713175E-3</v>
      </c>
      <c r="E2822" s="31">
        <v>1387.1630374073711</v>
      </c>
      <c r="F2822" s="18">
        <v>0</v>
      </c>
    </row>
    <row r="2823" spans="1:6" x14ac:dyDescent="0.35">
      <c r="A2823" s="4">
        <v>2812</v>
      </c>
      <c r="B2823" s="4">
        <v>0.38651167995181956</v>
      </c>
      <c r="C2823" s="4">
        <v>-0.288422482699419</v>
      </c>
      <c r="D2823" s="25">
        <v>-4.6142180944937503E-3</v>
      </c>
      <c r="E2823" s="31">
        <v>-1024.6845801684929</v>
      </c>
      <c r="F2823" s="18">
        <v>1024.6845801684929</v>
      </c>
    </row>
    <row r="2824" spans="1:6" x14ac:dyDescent="0.35">
      <c r="A2824" s="4">
        <v>2813</v>
      </c>
      <c r="B2824" s="4">
        <v>0.20468172304285592</v>
      </c>
      <c r="C2824" s="4">
        <v>-0.82501434592573475</v>
      </c>
      <c r="D2824" s="25">
        <v>-1.6633185528681076E-2</v>
      </c>
      <c r="E2824" s="31">
        <v>-3693.7501395219988</v>
      </c>
      <c r="F2824" s="18">
        <v>3693.7501395219988</v>
      </c>
    </row>
    <row r="2825" spans="1:6" x14ac:dyDescent="0.35">
      <c r="A2825" s="4">
        <v>2814</v>
      </c>
      <c r="B2825" s="4">
        <v>0.50602213714569677</v>
      </c>
      <c r="C2825" s="4">
        <v>1.509583257370142E-2</v>
      </c>
      <c r="D2825" s="25">
        <v>2.1842017045192036E-3</v>
      </c>
      <c r="E2825" s="31">
        <v>485.04811882848861</v>
      </c>
      <c r="F2825" s="18">
        <v>0</v>
      </c>
    </row>
    <row r="2826" spans="1:6" x14ac:dyDescent="0.35">
      <c r="A2826" s="4">
        <v>2815</v>
      </c>
      <c r="B2826" s="4">
        <v>0.30958821655345703</v>
      </c>
      <c r="C2826" s="4">
        <v>-0.49701789358186094</v>
      </c>
      <c r="D2826" s="25">
        <v>-9.286486949341418E-3</v>
      </c>
      <c r="E2826" s="31">
        <v>-2062.260557705632</v>
      </c>
      <c r="F2826" s="18">
        <v>2062.260557705632</v>
      </c>
    </row>
    <row r="2827" spans="1:6" x14ac:dyDescent="0.35">
      <c r="A2827" s="4">
        <v>2816</v>
      </c>
      <c r="B2827" s="4">
        <v>0.88593091826269843</v>
      </c>
      <c r="C2827" s="4">
        <v>1.205168750298266</v>
      </c>
      <c r="D2827" s="25">
        <v>2.8840304084527042E-2</v>
      </c>
      <c r="E2827" s="31">
        <v>6404.5986291914951</v>
      </c>
      <c r="F2827" s="18">
        <v>0</v>
      </c>
    </row>
    <row r="2828" spans="1:6" x14ac:dyDescent="0.35">
      <c r="A2828" s="4">
        <v>2817</v>
      </c>
      <c r="B2828" s="4">
        <v>0.52154464863606442</v>
      </c>
      <c r="C2828" s="4">
        <v>5.4030702720375724E-2</v>
      </c>
      <c r="D2828" s="25">
        <v>3.0562927077885222E-3</v>
      </c>
      <c r="E2828" s="31">
        <v>678.71434466642984</v>
      </c>
      <c r="F2828" s="18">
        <v>0</v>
      </c>
    </row>
    <row r="2829" spans="1:6" x14ac:dyDescent="0.35">
      <c r="A2829" s="4">
        <v>2818</v>
      </c>
      <c r="B2829" s="4">
        <v>0.18785470698889695</v>
      </c>
      <c r="C2829" s="4">
        <v>-0.88582949392750754</v>
      </c>
      <c r="D2829" s="25">
        <v>-1.7995366607879263E-2</v>
      </c>
      <c r="E2829" s="31">
        <v>-3996.2512174223489</v>
      </c>
      <c r="F2829" s="18">
        <v>3996.2512174223489</v>
      </c>
    </row>
    <row r="2830" spans="1:6" x14ac:dyDescent="0.35">
      <c r="A2830" s="4">
        <v>2819</v>
      </c>
      <c r="B2830" s="4">
        <v>0.3541418971655812</v>
      </c>
      <c r="C2830" s="4">
        <v>-0.37416199908983977</v>
      </c>
      <c r="D2830" s="25">
        <v>-6.5346729614823096E-3</v>
      </c>
      <c r="E2830" s="31">
        <v>-1451.1621433900934</v>
      </c>
      <c r="F2830" s="18">
        <v>1451.1621433900934</v>
      </c>
    </row>
    <row r="2831" spans="1:6" x14ac:dyDescent="0.35">
      <c r="A2831" s="4">
        <v>2820</v>
      </c>
      <c r="B2831" s="4">
        <v>0.39476605626325645</v>
      </c>
      <c r="C2831" s="4">
        <v>-0.26691823996836189</v>
      </c>
      <c r="D2831" s="25">
        <v>-4.1325507215905838E-3</v>
      </c>
      <c r="E2831" s="31">
        <v>-917.72016720042905</v>
      </c>
      <c r="F2831" s="18">
        <v>917.72016720042905</v>
      </c>
    </row>
    <row r="2832" spans="1:6" x14ac:dyDescent="0.35">
      <c r="A2832" s="4">
        <v>2821</v>
      </c>
      <c r="B2832" s="4">
        <v>0.45679815654445666</v>
      </c>
      <c r="C2832" s="4">
        <v>-0.10850348893135507</v>
      </c>
      <c r="D2832" s="25">
        <v>-5.8426409204539293E-4</v>
      </c>
      <c r="E2832" s="31">
        <v>-129.7481812963035</v>
      </c>
      <c r="F2832" s="18">
        <v>129.7481812963035</v>
      </c>
    </row>
    <row r="2833" spans="1:6" x14ac:dyDescent="0.35">
      <c r="A2833" s="4">
        <v>2822</v>
      </c>
      <c r="B2833" s="4">
        <v>0.65852513954954273</v>
      </c>
      <c r="C2833" s="4">
        <v>0.40844129559840481</v>
      </c>
      <c r="D2833" s="25">
        <v>1.0994634054450877E-2</v>
      </c>
      <c r="E2833" s="31">
        <v>2441.5906984620474</v>
      </c>
      <c r="F2833" s="18">
        <v>0</v>
      </c>
    </row>
    <row r="2834" spans="1:6" x14ac:dyDescent="0.35">
      <c r="A2834" s="4">
        <v>2823</v>
      </c>
      <c r="B2834" s="4">
        <v>0.66633209256161707</v>
      </c>
      <c r="C2834" s="4">
        <v>0.42980731009303419</v>
      </c>
      <c r="D2834" s="25">
        <v>1.1473205292682675E-2</v>
      </c>
      <c r="E2834" s="31">
        <v>2547.8675493359692</v>
      </c>
      <c r="F2834" s="18">
        <v>0</v>
      </c>
    </row>
    <row r="2835" spans="1:6" x14ac:dyDescent="0.35">
      <c r="A2835" s="4">
        <v>2824</v>
      </c>
      <c r="B2835" s="4">
        <v>0.6824686340284255</v>
      </c>
      <c r="C2835" s="4">
        <v>0.47461314959635997</v>
      </c>
      <c r="D2835" s="25">
        <v>1.2476798456794386E-2</v>
      </c>
      <c r="E2835" s="31">
        <v>2770.7366073146009</v>
      </c>
      <c r="F2835" s="18">
        <v>0</v>
      </c>
    </row>
    <row r="2836" spans="1:6" x14ac:dyDescent="0.35">
      <c r="A2836" s="4">
        <v>2825</v>
      </c>
      <c r="B2836" s="4">
        <v>0.10652990270983365</v>
      </c>
      <c r="C2836" s="4">
        <v>-1.245195747406137</v>
      </c>
      <c r="D2836" s="25">
        <v>-2.6044708376753354E-2</v>
      </c>
      <c r="E2836" s="31">
        <v>-5783.7775592989992</v>
      </c>
      <c r="F2836" s="18">
        <v>5783.7775592989992</v>
      </c>
    </row>
    <row r="2837" spans="1:6" x14ac:dyDescent="0.35">
      <c r="A2837" s="4">
        <v>2826</v>
      </c>
      <c r="B2837" s="4">
        <v>0.96449579460622237</v>
      </c>
      <c r="C2837" s="4">
        <v>1.805423664689739</v>
      </c>
      <c r="D2837" s="25">
        <v>4.2285241965068873E-2</v>
      </c>
      <c r="E2837" s="31">
        <v>9390.3310426538446</v>
      </c>
      <c r="F2837" s="18">
        <v>0</v>
      </c>
    </row>
    <row r="2838" spans="1:6" x14ac:dyDescent="0.35">
      <c r="A2838" s="4">
        <v>2827</v>
      </c>
      <c r="B2838" s="4">
        <v>0.73137378295181699</v>
      </c>
      <c r="C2838" s="4">
        <v>0.61697315270034969</v>
      </c>
      <c r="D2838" s="25">
        <v>1.5665479386374585E-2</v>
      </c>
      <c r="E2838" s="31">
        <v>3478.8505526691165</v>
      </c>
      <c r="F2838" s="18">
        <v>0</v>
      </c>
    </row>
    <row r="2839" spans="1:6" x14ac:dyDescent="0.35">
      <c r="A2839" s="4">
        <v>2828</v>
      </c>
      <c r="B2839" s="4">
        <v>0.47892897567697568</v>
      </c>
      <c r="C2839" s="4">
        <v>-5.2841806360039906E-2</v>
      </c>
      <c r="D2839" s="25">
        <v>6.6248599121956691E-4</v>
      </c>
      <c r="E2839" s="31">
        <v>147.11900605443938</v>
      </c>
      <c r="F2839" s="18">
        <v>0</v>
      </c>
    </row>
    <row r="2840" spans="1:6" x14ac:dyDescent="0.35">
      <c r="A2840" s="4">
        <v>2829</v>
      </c>
      <c r="B2840" s="4">
        <v>0.27791111244137201</v>
      </c>
      <c r="C2840" s="4">
        <v>-0.58905821128573388</v>
      </c>
      <c r="D2840" s="25">
        <v>-1.1348071660044598E-2</v>
      </c>
      <c r="E2840" s="31">
        <v>-2520.0789833863632</v>
      </c>
      <c r="F2840" s="18">
        <v>2520.0789833863632</v>
      </c>
    </row>
    <row r="2841" spans="1:6" x14ac:dyDescent="0.35">
      <c r="A2841" s="4">
        <v>2830</v>
      </c>
      <c r="B2841" s="4">
        <v>0.86897680677779465</v>
      </c>
      <c r="C2841" s="4">
        <v>1.1215674768253647</v>
      </c>
      <c r="D2841" s="25">
        <v>2.6967743108134452E-2</v>
      </c>
      <c r="E2841" s="31">
        <v>5988.7569158956985</v>
      </c>
      <c r="F2841" s="18">
        <v>0</v>
      </c>
    </row>
    <row r="2842" spans="1:6" x14ac:dyDescent="0.35">
      <c r="A2842" s="4">
        <v>2831</v>
      </c>
      <c r="B2842" s="4">
        <v>0.81319862474769733</v>
      </c>
      <c r="C2842" s="4">
        <v>0.88974513886610318</v>
      </c>
      <c r="D2842" s="25">
        <v>2.1775220967196984E-2</v>
      </c>
      <c r="E2842" s="31">
        <v>4835.6477084329172</v>
      </c>
      <c r="F2842" s="18">
        <v>0</v>
      </c>
    </row>
    <row r="2843" spans="1:6" x14ac:dyDescent="0.35">
      <c r="A2843" s="4">
        <v>2832</v>
      </c>
      <c r="B2843" s="4">
        <v>0.81515544134569651</v>
      </c>
      <c r="C2843" s="4">
        <v>0.89705584722140419</v>
      </c>
      <c r="D2843" s="25">
        <v>2.1938971429447555E-2</v>
      </c>
      <c r="E2843" s="31">
        <v>4872.0119569854196</v>
      </c>
      <c r="F2843" s="18">
        <v>0</v>
      </c>
    </row>
    <row r="2844" spans="1:6" x14ac:dyDescent="0.35">
      <c r="A2844" s="4">
        <v>2833</v>
      </c>
      <c r="B2844" s="4">
        <v>0.79123418192562733</v>
      </c>
      <c r="C2844" s="4">
        <v>0.8107110325627811</v>
      </c>
      <c r="D2844" s="25">
        <v>2.0004958659941147E-2</v>
      </c>
      <c r="E2844" s="31">
        <v>4442.5235751668297</v>
      </c>
      <c r="F2844" s="18">
        <v>0</v>
      </c>
    </row>
    <row r="2845" spans="1:6" x14ac:dyDescent="0.35">
      <c r="A2845" s="4">
        <v>2834</v>
      </c>
      <c r="B2845" s="4">
        <v>0.25711126637553827</v>
      </c>
      <c r="C2845" s="4">
        <v>-0.65227694094181998</v>
      </c>
      <c r="D2845" s="25">
        <v>-1.2764089876196198E-2</v>
      </c>
      <c r="E2845" s="31">
        <v>-2834.5357345875509</v>
      </c>
      <c r="F2845" s="18">
        <v>2834.5357345875509</v>
      </c>
    </row>
    <row r="2846" spans="1:6" x14ac:dyDescent="0.35">
      <c r="A2846" s="4">
        <v>2835</v>
      </c>
      <c r="B2846" s="4">
        <v>0.11537557095432638</v>
      </c>
      <c r="C2846" s="4">
        <v>-1.1984261892962502</v>
      </c>
      <c r="D2846" s="25">
        <v>-2.4997130442093212E-2</v>
      </c>
      <c r="E2846" s="31">
        <v>-5551.1407540617347</v>
      </c>
      <c r="F2846" s="18">
        <v>5551.1407540617347</v>
      </c>
    </row>
    <row r="2847" spans="1:6" x14ac:dyDescent="0.35">
      <c r="A2847" s="4">
        <v>2836</v>
      </c>
      <c r="B2847" s="4">
        <v>3.8856876524088757E-2</v>
      </c>
      <c r="C2847" s="4">
        <v>-1.764108266086829</v>
      </c>
      <c r="D2847" s="25">
        <v>-3.7667681236826143E-2</v>
      </c>
      <c r="E2847" s="31">
        <v>-8364.9041600649671</v>
      </c>
      <c r="F2847" s="18">
        <v>8364.9041600649671</v>
      </c>
    </row>
    <row r="2848" spans="1:6" x14ac:dyDescent="0.35">
      <c r="A2848" s="4">
        <v>2837</v>
      </c>
      <c r="B2848" s="4">
        <v>0.47108738610409961</v>
      </c>
      <c r="C2848" s="4">
        <v>-7.2536734927081861E-2</v>
      </c>
      <c r="D2848" s="25">
        <v>2.2134492798640023E-4</v>
      </c>
      <c r="E2848" s="31">
        <v>49.154316064259241</v>
      </c>
      <c r="F2848" s="18">
        <v>0</v>
      </c>
    </row>
    <row r="2849" spans="1:6" x14ac:dyDescent="0.35">
      <c r="A2849" s="4">
        <v>2838</v>
      </c>
      <c r="B2849" s="4">
        <v>8.1016985522403995E-2</v>
      </c>
      <c r="C2849" s="4">
        <v>-1.3982634442069288</v>
      </c>
      <c r="D2849" s="25">
        <v>-2.9473227870159928E-2</v>
      </c>
      <c r="E2849" s="31">
        <v>-6545.1527231416294</v>
      </c>
      <c r="F2849" s="18">
        <v>6545.1527231416294</v>
      </c>
    </row>
    <row r="2850" spans="1:6" x14ac:dyDescent="0.35">
      <c r="A2850" s="4">
        <v>2839</v>
      </c>
      <c r="B2850" s="4">
        <v>0.78890991309647529</v>
      </c>
      <c r="C2850" s="4">
        <v>0.80264461435727286</v>
      </c>
      <c r="D2850" s="25">
        <v>1.982428126923377E-2</v>
      </c>
      <c r="E2850" s="31">
        <v>4402.4003446537645</v>
      </c>
      <c r="F2850" s="18">
        <v>0</v>
      </c>
    </row>
    <row r="2851" spans="1:6" x14ac:dyDescent="0.35">
      <c r="A2851" s="4">
        <v>2840</v>
      </c>
      <c r="B2851" s="4">
        <v>1.5793218921756669E-2</v>
      </c>
      <c r="C2851" s="4">
        <v>-2.1496054388390307</v>
      </c>
      <c r="D2851" s="25">
        <v>-4.6302321981137699E-2</v>
      </c>
      <c r="E2851" s="31">
        <v>-10282.408500951868</v>
      </c>
      <c r="F2851" s="18">
        <v>10282.408500951868</v>
      </c>
    </row>
    <row r="2852" spans="1:6" x14ac:dyDescent="0.35">
      <c r="A2852" s="4">
        <v>2841</v>
      </c>
      <c r="B2852" s="4">
        <v>0.46504061344606085</v>
      </c>
      <c r="C2852" s="4">
        <v>-8.7742641991782028E-2</v>
      </c>
      <c r="D2852" s="25">
        <v>-1.1924782852513268E-4</v>
      </c>
      <c r="E2852" s="31">
        <v>-26.481498838144162</v>
      </c>
      <c r="F2852" s="18">
        <v>26.481498838144162</v>
      </c>
    </row>
    <row r="2853" spans="1:6" x14ac:dyDescent="0.35">
      <c r="A2853" s="4">
        <v>2842</v>
      </c>
      <c r="B2853" s="4">
        <v>0.97071384044176889</v>
      </c>
      <c r="C2853" s="4">
        <v>1.8913898753254543</v>
      </c>
      <c r="D2853" s="25">
        <v>4.421077449151975E-2</v>
      </c>
      <c r="E2853" s="31">
        <v>9817.9362073992215</v>
      </c>
      <c r="F2853" s="18">
        <v>0</v>
      </c>
    </row>
    <row r="2854" spans="1:6" x14ac:dyDescent="0.35">
      <c r="A2854" s="4">
        <v>2843</v>
      </c>
      <c r="B2854" s="4">
        <v>0.50565307937120818</v>
      </c>
      <c r="C2854" s="4">
        <v>1.417064283731115E-2</v>
      </c>
      <c r="D2854" s="25">
        <v>2.1634786446403974E-3</v>
      </c>
      <c r="E2854" s="31">
        <v>480.44612571137503</v>
      </c>
      <c r="F2854" s="18">
        <v>0</v>
      </c>
    </row>
    <row r="2855" spans="1:6" x14ac:dyDescent="0.35">
      <c r="A2855" s="4">
        <v>2844</v>
      </c>
      <c r="B2855" s="4">
        <v>0.21831190617380003</v>
      </c>
      <c r="C2855" s="4">
        <v>-0.77790704908342623</v>
      </c>
      <c r="D2855" s="25">
        <v>-1.5578042680900872E-2</v>
      </c>
      <c r="E2855" s="31">
        <v>-3459.4333855554592</v>
      </c>
      <c r="F2855" s="18">
        <v>3459.4333855554592</v>
      </c>
    </row>
    <row r="2856" spans="1:6" x14ac:dyDescent="0.35">
      <c r="A2856" s="4">
        <v>2845</v>
      </c>
      <c r="B2856" s="4">
        <v>4.9727465983748442E-2</v>
      </c>
      <c r="C2856" s="4">
        <v>-1.6475018709591207</v>
      </c>
      <c r="D2856" s="25">
        <v>-3.5055847995018666E-2</v>
      </c>
      <c r="E2856" s="31">
        <v>-7784.8914268035496</v>
      </c>
      <c r="F2856" s="18">
        <v>7784.8914268035496</v>
      </c>
    </row>
    <row r="2857" spans="1:6" x14ac:dyDescent="0.35">
      <c r="A2857" s="4">
        <v>2846</v>
      </c>
      <c r="B2857" s="4">
        <v>0.32211418868454411</v>
      </c>
      <c r="C2857" s="4">
        <v>-0.46179494346591093</v>
      </c>
      <c r="D2857" s="25">
        <v>-8.4975381795367299E-3</v>
      </c>
      <c r="E2857" s="31">
        <v>-1887.0578207724827</v>
      </c>
      <c r="F2857" s="18">
        <v>1887.0578207724827</v>
      </c>
    </row>
    <row r="2858" spans="1:6" x14ac:dyDescent="0.35">
      <c r="A2858" s="4">
        <v>2847</v>
      </c>
      <c r="B2858" s="4">
        <v>0.80377522736743001</v>
      </c>
      <c r="C2858" s="4">
        <v>0.85518354324460177</v>
      </c>
      <c r="D2858" s="25">
        <v>2.1001085687264165E-2</v>
      </c>
      <c r="E2858" s="31">
        <v>4663.7346197867228</v>
      </c>
      <c r="F2858" s="18">
        <v>0</v>
      </c>
    </row>
    <row r="2859" spans="1:6" x14ac:dyDescent="0.35">
      <c r="A2859" s="4">
        <v>2848</v>
      </c>
      <c r="B2859" s="4">
        <v>0.46801403534850317</v>
      </c>
      <c r="C2859" s="4">
        <v>-8.0263017935978162E-2</v>
      </c>
      <c r="D2859" s="25">
        <v>4.8286128114003379E-5</v>
      </c>
      <c r="E2859" s="31">
        <v>10.722954550740218</v>
      </c>
      <c r="F2859" s="18">
        <v>0</v>
      </c>
    </row>
    <row r="2860" spans="1:6" x14ac:dyDescent="0.35">
      <c r="A2860" s="4">
        <v>2849</v>
      </c>
      <c r="B2860" s="4">
        <v>0.36589857393196379</v>
      </c>
      <c r="C2860" s="4">
        <v>-0.34273590606327781</v>
      </c>
      <c r="D2860" s="25">
        <v>-5.8307689059884892E-3</v>
      </c>
      <c r="E2860" s="31">
        <v>-1294.8453814140385</v>
      </c>
      <c r="F2860" s="18">
        <v>1294.8453814140385</v>
      </c>
    </row>
    <row r="2861" spans="1:6" x14ac:dyDescent="0.35">
      <c r="A2861" s="4">
        <v>2850</v>
      </c>
      <c r="B2861" s="4">
        <v>0.73461427524201783</v>
      </c>
      <c r="C2861" s="4">
        <v>0.62682882042644428</v>
      </c>
      <c r="D2861" s="25">
        <v>1.5886233664551445E-2</v>
      </c>
      <c r="E2861" s="31">
        <v>3527.8737024686434</v>
      </c>
      <c r="F2861" s="18">
        <v>0</v>
      </c>
    </row>
    <row r="2862" spans="1:6" x14ac:dyDescent="0.35">
      <c r="A2862" s="4">
        <v>2851</v>
      </c>
      <c r="B2862" s="4">
        <v>0.67226011031293853</v>
      </c>
      <c r="C2862" s="4">
        <v>0.44616262375026572</v>
      </c>
      <c r="D2862" s="25">
        <v>1.1839543278205345E-2</v>
      </c>
      <c r="E2862" s="31">
        <v>2629.2206360795326</v>
      </c>
      <c r="F2862" s="18">
        <v>0</v>
      </c>
    </row>
    <row r="2863" spans="1:6" x14ac:dyDescent="0.35">
      <c r="A2863" s="4">
        <v>2852</v>
      </c>
      <c r="B2863" s="4">
        <v>0.81633606417873317</v>
      </c>
      <c r="C2863" s="4">
        <v>0.90148995620357697</v>
      </c>
      <c r="D2863" s="25">
        <v>2.2038289766359971E-2</v>
      </c>
      <c r="E2863" s="31">
        <v>4894.0676913000971</v>
      </c>
      <c r="F2863" s="18">
        <v>0</v>
      </c>
    </row>
    <row r="2864" spans="1:6" x14ac:dyDescent="0.35">
      <c r="A2864" s="4">
        <v>2853</v>
      </c>
      <c r="B2864" s="4">
        <v>0.54834879944889137</v>
      </c>
      <c r="C2864" s="4">
        <v>0.12149067394485753</v>
      </c>
      <c r="D2864" s="25">
        <v>4.5673092788994672E-3</v>
      </c>
      <c r="E2864" s="31">
        <v>1014.267486951597</v>
      </c>
      <c r="F2864" s="18">
        <v>0</v>
      </c>
    </row>
    <row r="2865" spans="1:6" x14ac:dyDescent="0.35">
      <c r="A2865" s="4">
        <v>2854</v>
      </c>
      <c r="B2865" s="4">
        <v>0.43115197778527192</v>
      </c>
      <c r="C2865" s="4">
        <v>-0.17344207447369012</v>
      </c>
      <c r="D2865" s="25">
        <v>-2.0388048675292125E-3</v>
      </c>
      <c r="E2865" s="31">
        <v>-452.75968039366381</v>
      </c>
      <c r="F2865" s="18">
        <v>452.75968039366381</v>
      </c>
    </row>
    <row r="2866" spans="1:6" x14ac:dyDescent="0.35">
      <c r="A2866" s="4">
        <v>2855</v>
      </c>
      <c r="B2866" s="4">
        <v>4.9609936161239876E-2</v>
      </c>
      <c r="C2866" s="4">
        <v>-1.6486474959727146</v>
      </c>
      <c r="D2866" s="25">
        <v>-3.5081508521526437E-2</v>
      </c>
      <c r="E2866" s="31">
        <v>-7790.5898886649202</v>
      </c>
      <c r="F2866" s="18">
        <v>7790.5898886649202</v>
      </c>
    </row>
    <row r="2867" spans="1:6" x14ac:dyDescent="0.35">
      <c r="A2867" s="4">
        <v>2856</v>
      </c>
      <c r="B2867" s="4">
        <v>0.66484116069747501</v>
      </c>
      <c r="C2867" s="4">
        <v>0.42571205252600447</v>
      </c>
      <c r="D2867" s="25">
        <v>1.1381476791551864E-2</v>
      </c>
      <c r="E2867" s="31">
        <v>2527.4972983539287</v>
      </c>
      <c r="F2867" s="18">
        <v>0</v>
      </c>
    </row>
    <row r="2868" spans="1:6" x14ac:dyDescent="0.35">
      <c r="A2868" s="4">
        <v>2857</v>
      </c>
      <c r="B2868" s="4">
        <v>0.71686263370253955</v>
      </c>
      <c r="C2868" s="4">
        <v>0.57354648731580105</v>
      </c>
      <c r="D2868" s="25">
        <v>1.4692777948275991E-2</v>
      </c>
      <c r="E2868" s="31">
        <v>3262.8416548849514</v>
      </c>
      <c r="F2868" s="18">
        <v>0</v>
      </c>
    </row>
    <row r="2869" spans="1:6" x14ac:dyDescent="0.35">
      <c r="A2869" s="4">
        <v>2858</v>
      </c>
      <c r="B2869" s="4">
        <v>0.61398907941661263</v>
      </c>
      <c r="C2869" s="4">
        <v>0.28973125787748044</v>
      </c>
      <c r="D2869" s="25">
        <v>8.3356819248000119E-3</v>
      </c>
      <c r="E2869" s="31">
        <v>1851.1142210040944</v>
      </c>
      <c r="F2869" s="18">
        <v>0</v>
      </c>
    </row>
    <row r="2870" spans="1:6" x14ac:dyDescent="0.35">
      <c r="A2870" s="4">
        <v>2859</v>
      </c>
      <c r="B2870" s="4">
        <v>0.99449954967245568</v>
      </c>
      <c r="C2870" s="4">
        <v>2.5426702087006632</v>
      </c>
      <c r="D2870" s="25">
        <v>5.879861611531613E-2</v>
      </c>
      <c r="E2870" s="31">
        <v>13057.474535178302</v>
      </c>
      <c r="F2870" s="18">
        <v>0</v>
      </c>
    </row>
    <row r="2871" spans="1:6" x14ac:dyDescent="0.35">
      <c r="A2871" s="4">
        <v>2860</v>
      </c>
      <c r="B2871" s="4">
        <v>0.13358874950852473</v>
      </c>
      <c r="C2871" s="4">
        <v>-1.1095859253525073</v>
      </c>
      <c r="D2871" s="25">
        <v>-2.3007222818887035E-2</v>
      </c>
      <c r="E2871" s="31">
        <v>-5109.2397394798008</v>
      </c>
      <c r="F2871" s="18">
        <v>5109.2397394798008</v>
      </c>
    </row>
    <row r="2872" spans="1:6" x14ac:dyDescent="0.35">
      <c r="A2872" s="4">
        <v>2861</v>
      </c>
      <c r="B2872" s="4">
        <v>0.84261888490948844</v>
      </c>
      <c r="C2872" s="4">
        <v>1.0052796106169342</v>
      </c>
      <c r="D2872" s="25">
        <v>2.4363044504345194E-2</v>
      </c>
      <c r="E2872" s="31">
        <v>5410.3285796897817</v>
      </c>
      <c r="F2872" s="18">
        <v>0</v>
      </c>
    </row>
    <row r="2873" spans="1:6" x14ac:dyDescent="0.35">
      <c r="A2873" s="4">
        <v>2862</v>
      </c>
      <c r="B2873" s="4">
        <v>0.56085758001581842</v>
      </c>
      <c r="C2873" s="4">
        <v>0.15314384548244389</v>
      </c>
      <c r="D2873" s="25">
        <v>5.2762996009136122E-3</v>
      </c>
      <c r="E2873" s="31">
        <v>1171.7137618304389</v>
      </c>
      <c r="F2873" s="18">
        <v>0</v>
      </c>
    </row>
    <row r="2874" spans="1:6" x14ac:dyDescent="0.35">
      <c r="A2874" s="4">
        <v>2863</v>
      </c>
      <c r="B2874" s="4">
        <v>0.42391878961749407</v>
      </c>
      <c r="C2874" s="4">
        <v>-0.19187824440951337</v>
      </c>
      <c r="D2874" s="25">
        <v>-2.451751356761284E-3</v>
      </c>
      <c r="E2874" s="31">
        <v>-544.46316975749789</v>
      </c>
      <c r="F2874" s="18">
        <v>544.46316975749789</v>
      </c>
    </row>
    <row r="2875" spans="1:6" x14ac:dyDescent="0.35">
      <c r="A2875" s="4">
        <v>2864</v>
      </c>
      <c r="B2875" s="4">
        <v>7.3973442771678721E-2</v>
      </c>
      <c r="C2875" s="4">
        <v>-1.4468216355357177</v>
      </c>
      <c r="D2875" s="25">
        <v>-3.0560868887924669E-2</v>
      </c>
      <c r="E2875" s="31">
        <v>-6786.6863821145853</v>
      </c>
      <c r="F2875" s="18">
        <v>6786.6863821145853</v>
      </c>
    </row>
    <row r="2876" spans="1:6" x14ac:dyDescent="0.35">
      <c r="A2876" s="4">
        <v>2865</v>
      </c>
      <c r="B2876" s="4">
        <v>0.9242269245487309</v>
      </c>
      <c r="C2876" s="4">
        <v>1.4340915081408814</v>
      </c>
      <c r="D2876" s="25">
        <v>3.3967879361035277E-2</v>
      </c>
      <c r="E2876" s="31">
        <v>7543.2850137299883</v>
      </c>
      <c r="F2876" s="18">
        <v>0</v>
      </c>
    </row>
    <row r="2877" spans="1:6" x14ac:dyDescent="0.35">
      <c r="A2877" s="4">
        <v>2866</v>
      </c>
      <c r="B2877" s="4">
        <v>0.21014294422523838</v>
      </c>
      <c r="C2877" s="4">
        <v>-0.80592535869094739</v>
      </c>
      <c r="D2877" s="25">
        <v>-1.6205616771773255E-2</v>
      </c>
      <c r="E2877" s="31">
        <v>-3598.7994667984713</v>
      </c>
      <c r="F2877" s="18">
        <v>3598.7994667984713</v>
      </c>
    </row>
    <row r="2878" spans="1:6" x14ac:dyDescent="0.35">
      <c r="A2878" s="4">
        <v>2867</v>
      </c>
      <c r="B2878" s="4">
        <v>0.29614169824375924</v>
      </c>
      <c r="C2878" s="4">
        <v>-0.53553003191930071</v>
      </c>
      <c r="D2878" s="25">
        <v>-1.0149109303909961E-2</v>
      </c>
      <c r="E2878" s="31">
        <v>-2253.8240701217055</v>
      </c>
      <c r="F2878" s="18">
        <v>2253.8240701217055</v>
      </c>
    </row>
    <row r="2879" spans="1:6" x14ac:dyDescent="0.35">
      <c r="A2879" s="4">
        <v>2868</v>
      </c>
      <c r="B2879" s="4">
        <v>0.27389576454430054</v>
      </c>
      <c r="C2879" s="4">
        <v>-0.6010727548004251</v>
      </c>
      <c r="D2879" s="25">
        <v>-1.1617181978586265E-2</v>
      </c>
      <c r="E2879" s="31">
        <v>-2579.8406132284676</v>
      </c>
      <c r="F2879" s="18">
        <v>2579.8406132284676</v>
      </c>
    </row>
    <row r="2880" spans="1:6" x14ac:dyDescent="0.35">
      <c r="A2880" s="4">
        <v>2869</v>
      </c>
      <c r="B2880" s="4">
        <v>7.9354489836393705E-2</v>
      </c>
      <c r="C2880" s="4">
        <v>-1.409426882636136</v>
      </c>
      <c r="D2880" s="25">
        <v>-2.9723274529696406E-2</v>
      </c>
      <c r="E2880" s="31">
        <v>-6600.6808648771539</v>
      </c>
      <c r="F2880" s="18">
        <v>6600.6808648771539</v>
      </c>
    </row>
    <row r="2881" spans="1:6" x14ac:dyDescent="0.35">
      <c r="A2881" s="4">
        <v>2870</v>
      </c>
      <c r="B2881" s="4">
        <v>0.94554513483107239</v>
      </c>
      <c r="C2881" s="4">
        <v>1.6031129005928262</v>
      </c>
      <c r="D2881" s="25">
        <v>3.7753741113292452E-2</v>
      </c>
      <c r="E2881" s="31">
        <v>8384.0155732189014</v>
      </c>
      <c r="F2881" s="18">
        <v>0</v>
      </c>
    </row>
    <row r="2882" spans="1:6" x14ac:dyDescent="0.35">
      <c r="A2882" s="4">
        <v>2871</v>
      </c>
      <c r="B2882" s="4">
        <v>0.29561628096138026</v>
      </c>
      <c r="C2882" s="4">
        <v>-0.53705074564933597</v>
      </c>
      <c r="D2882" s="25">
        <v>-1.0183171335130711E-2</v>
      </c>
      <c r="E2882" s="31">
        <v>-2261.3882635443724</v>
      </c>
      <c r="F2882" s="18">
        <v>2261.3882635443724</v>
      </c>
    </row>
    <row r="2883" spans="1:6" x14ac:dyDescent="0.35">
      <c r="A2883" s="4">
        <v>2872</v>
      </c>
      <c r="B2883" s="4">
        <v>0.69015881734513329</v>
      </c>
      <c r="C2883" s="4">
        <v>0.49630056842189213</v>
      </c>
      <c r="D2883" s="25">
        <v>1.296256873856572E-2</v>
      </c>
      <c r="E2883" s="31">
        <v>2878.6121578502766</v>
      </c>
      <c r="F2883" s="18">
        <v>0</v>
      </c>
    </row>
    <row r="2884" spans="1:6" x14ac:dyDescent="0.35">
      <c r="A2884" s="4">
        <v>2873</v>
      </c>
      <c r="B2884" s="4">
        <v>0.50557014258870259</v>
      </c>
      <c r="C2884" s="4">
        <v>1.3962730583945945E-2</v>
      </c>
      <c r="D2884" s="25">
        <v>2.1588216776350835E-3</v>
      </c>
      <c r="E2884" s="31">
        <v>479.41194783270191</v>
      </c>
      <c r="F2884" s="18">
        <v>0</v>
      </c>
    </row>
    <row r="2885" spans="1:6" x14ac:dyDescent="0.35">
      <c r="A2885" s="4">
        <v>2874</v>
      </c>
      <c r="B2885" s="4">
        <v>0.22107663630367747</v>
      </c>
      <c r="C2885" s="4">
        <v>-0.76856216624414753</v>
      </c>
      <c r="D2885" s="25">
        <v>-1.5368729327086156E-2</v>
      </c>
      <c r="E2885" s="31">
        <v>-3412.950934642869</v>
      </c>
      <c r="F2885" s="18">
        <v>3412.950934642869</v>
      </c>
    </row>
    <row r="2886" spans="1:6" x14ac:dyDescent="0.35">
      <c r="A2886" s="4">
        <v>2875</v>
      </c>
      <c r="B2886" s="4">
        <v>0.74768786940099319</v>
      </c>
      <c r="C2886" s="4">
        <v>0.66723151892518884</v>
      </c>
      <c r="D2886" s="25">
        <v>1.6791202134609835E-2</v>
      </c>
      <c r="E2886" s="31">
        <v>3728.841064179197</v>
      </c>
      <c r="F2886" s="18">
        <v>0</v>
      </c>
    </row>
    <row r="2887" spans="1:6" x14ac:dyDescent="0.35">
      <c r="A2887" s="4">
        <v>2876</v>
      </c>
      <c r="B2887" s="4">
        <v>5.8129312583876325E-2</v>
      </c>
      <c r="C2887" s="4">
        <v>-1.5706729943471114</v>
      </c>
      <c r="D2887" s="25">
        <v>-3.333497999591619E-2</v>
      </c>
      <c r="E2887" s="31">
        <v>-7402.736342870704</v>
      </c>
      <c r="F2887" s="18">
        <v>7402.736342870704</v>
      </c>
    </row>
    <row r="2888" spans="1:6" x14ac:dyDescent="0.35">
      <c r="A2888" s="4">
        <v>2877</v>
      </c>
      <c r="B2888" s="4">
        <v>5.4566481640201503E-2</v>
      </c>
      <c r="C2888" s="4">
        <v>-1.6021024185633765</v>
      </c>
      <c r="D2888" s="25">
        <v>-3.4038958665773937E-2</v>
      </c>
      <c r="E2888" s="31">
        <v>-7559.0696745421237</v>
      </c>
      <c r="F2888" s="18">
        <v>7559.0696745421237</v>
      </c>
    </row>
    <row r="2889" spans="1:6" x14ac:dyDescent="0.35">
      <c r="A2889" s="4">
        <v>2878</v>
      </c>
      <c r="B2889" s="4">
        <v>0.46816780858569573</v>
      </c>
      <c r="C2889" s="4">
        <v>-7.9876328009952188E-2</v>
      </c>
      <c r="D2889" s="25">
        <v>5.6947484997222188E-5</v>
      </c>
      <c r="E2889" s="31">
        <v>12.646391774516328</v>
      </c>
      <c r="F2889" s="18">
        <v>0</v>
      </c>
    </row>
    <row r="2890" spans="1:6" x14ac:dyDescent="0.35">
      <c r="A2890" s="4">
        <v>2879</v>
      </c>
      <c r="B2890" s="4">
        <v>0.51501508818809227</v>
      </c>
      <c r="C2890" s="4">
        <v>3.7646134922871811E-2</v>
      </c>
      <c r="D2890" s="25">
        <v>2.6892994671579287E-3</v>
      </c>
      <c r="E2890" s="31">
        <v>597.21574468716437</v>
      </c>
      <c r="F2890" s="18">
        <v>0</v>
      </c>
    </row>
    <row r="2891" spans="1:6" x14ac:dyDescent="0.35">
      <c r="A2891" s="4">
        <v>2880</v>
      </c>
      <c r="B2891" s="4">
        <v>0.63307381804217011</v>
      </c>
      <c r="C2891" s="4">
        <v>0.34000552935622347</v>
      </c>
      <c r="D2891" s="25">
        <v>9.4617609302612912E-3</v>
      </c>
      <c r="E2891" s="31">
        <v>2101.1838469553668</v>
      </c>
      <c r="F2891" s="18">
        <v>0</v>
      </c>
    </row>
    <row r="2892" spans="1:6" x14ac:dyDescent="0.35">
      <c r="A2892" s="4">
        <v>2881</v>
      </c>
      <c r="B2892" s="4">
        <v>0.90436184405898778</v>
      </c>
      <c r="C2892" s="4">
        <v>1.3068127558811133</v>
      </c>
      <c r="D2892" s="25">
        <v>3.1116999048992698E-2</v>
      </c>
      <c r="E2892" s="31">
        <v>6910.1868298487434</v>
      </c>
      <c r="F2892" s="18">
        <v>0</v>
      </c>
    </row>
    <row r="2893" spans="1:6" x14ac:dyDescent="0.35">
      <c r="A2893" s="4">
        <v>2882</v>
      </c>
      <c r="B2893" s="4">
        <v>0.10647659138341958</v>
      </c>
      <c r="C2893" s="4">
        <v>-1.2454859340303375</v>
      </c>
      <c r="D2893" s="25">
        <v>-2.605120818382298E-2</v>
      </c>
      <c r="E2893" s="31">
        <v>-5785.2209787347347</v>
      </c>
      <c r="F2893" s="18">
        <v>5785.2209787347347</v>
      </c>
    </row>
    <row r="2894" spans="1:6" x14ac:dyDescent="0.35">
      <c r="A2894" s="4">
        <v>2883</v>
      </c>
      <c r="B2894" s="4">
        <v>0.82804784916559571</v>
      </c>
      <c r="C2894" s="4">
        <v>0.94647905228332863</v>
      </c>
      <c r="D2894" s="25">
        <v>2.3045987642032011E-2</v>
      </c>
      <c r="E2894" s="31">
        <v>5117.8482871722081</v>
      </c>
      <c r="F2894" s="18">
        <v>0</v>
      </c>
    </row>
    <row r="2895" spans="1:6" x14ac:dyDescent="0.35">
      <c r="A2895" s="4">
        <v>2884</v>
      </c>
      <c r="B2895" s="4">
        <v>0.23852695816993796</v>
      </c>
      <c r="C2895" s="4">
        <v>-0.71104892845573453</v>
      </c>
      <c r="D2895" s="25">
        <v>-1.4080506788903423E-2</v>
      </c>
      <c r="E2895" s="31">
        <v>-3126.8739127793865</v>
      </c>
      <c r="F2895" s="18">
        <v>3126.8739127793865</v>
      </c>
    </row>
    <row r="2896" spans="1:6" x14ac:dyDescent="0.35">
      <c r="A2896" s="4">
        <v>2885</v>
      </c>
      <c r="B2896" s="4">
        <v>0.93205201764213075</v>
      </c>
      <c r="C2896" s="4">
        <v>1.4912496422655765</v>
      </c>
      <c r="D2896" s="25">
        <v>3.5248148033976141E-2</v>
      </c>
      <c r="E2896" s="31">
        <v>7827.5957118308797</v>
      </c>
      <c r="F2896" s="18">
        <v>0</v>
      </c>
    </row>
    <row r="2897" spans="1:6" x14ac:dyDescent="0.35">
      <c r="A2897" s="4">
        <v>2886</v>
      </c>
      <c r="B2897" s="4">
        <v>0.47080197559449044</v>
      </c>
      <c r="C2897" s="4">
        <v>-7.3254056295230588E-2</v>
      </c>
      <c r="D2897" s="25">
        <v>2.0527785214259457E-4</v>
      </c>
      <c r="E2897" s="31">
        <v>45.586282536500377</v>
      </c>
      <c r="F2897" s="18">
        <v>0</v>
      </c>
    </row>
    <row r="2898" spans="1:6" x14ac:dyDescent="0.35">
      <c r="A2898" s="4">
        <v>2887</v>
      </c>
      <c r="B2898" s="4">
        <v>0.10760230794824777</v>
      </c>
      <c r="C2898" s="4">
        <v>-1.2393805096202219</v>
      </c>
      <c r="D2898" s="25">
        <v>-2.5914454531399216E-2</v>
      </c>
      <c r="E2898" s="31">
        <v>-5754.8519419768991</v>
      </c>
      <c r="F2898" s="18">
        <v>5754.8519419768991</v>
      </c>
    </row>
    <row r="2899" spans="1:6" x14ac:dyDescent="0.35">
      <c r="A2899" s="4">
        <v>2888</v>
      </c>
      <c r="B2899" s="4">
        <v>0.1182617216434747</v>
      </c>
      <c r="C2899" s="4">
        <v>-1.1837212019967305</v>
      </c>
      <c r="D2899" s="25">
        <v>-2.466775764391024E-2</v>
      </c>
      <c r="E2899" s="31">
        <v>-5477.9965678717081</v>
      </c>
      <c r="F2899" s="18">
        <v>5477.9965678717081</v>
      </c>
    </row>
    <row r="2900" spans="1:6" x14ac:dyDescent="0.35">
      <c r="A2900" s="4">
        <v>2889</v>
      </c>
      <c r="B2900" s="4">
        <v>0.45499295555752028</v>
      </c>
      <c r="C2900" s="4">
        <v>-0.11305631163538633</v>
      </c>
      <c r="D2900" s="25">
        <v>-6.8624146360740158E-4</v>
      </c>
      <c r="E2900" s="31">
        <v>-152.3944104137349</v>
      </c>
      <c r="F2900" s="18">
        <v>152.3944104137349</v>
      </c>
    </row>
    <row r="2901" spans="1:6" x14ac:dyDescent="0.35">
      <c r="A2901" s="4">
        <v>2890</v>
      </c>
      <c r="B2901" s="4">
        <v>0.47795964570684979</v>
      </c>
      <c r="C2901" s="4">
        <v>-5.5275109713760658E-2</v>
      </c>
      <c r="D2901" s="25">
        <v>6.079831264351012E-4</v>
      </c>
      <c r="E2901" s="31">
        <v>135.01549382854452</v>
      </c>
      <c r="F2901" s="18">
        <v>0</v>
      </c>
    </row>
    <row r="2902" spans="1:6" x14ac:dyDescent="0.35">
      <c r="A2902" s="4">
        <v>2891</v>
      </c>
      <c r="B2902" s="4">
        <v>0.41725616535072685</v>
      </c>
      <c r="C2902" s="4">
        <v>-0.20891789949659903</v>
      </c>
      <c r="D2902" s="25">
        <v>-2.8334177099372171E-3</v>
      </c>
      <c r="E2902" s="31">
        <v>-629.22024427359293</v>
      </c>
      <c r="F2902" s="18">
        <v>629.22024427359293</v>
      </c>
    </row>
    <row r="2903" spans="1:6" x14ac:dyDescent="0.35">
      <c r="A2903" s="4">
        <v>2892</v>
      </c>
      <c r="B2903" s="4">
        <v>0.22052849920134987</v>
      </c>
      <c r="C2903" s="4">
        <v>-0.77040953621870334</v>
      </c>
      <c r="D2903" s="25">
        <v>-1.5410108037955122E-2</v>
      </c>
      <c r="E2903" s="31">
        <v>-3422.1399513096962</v>
      </c>
      <c r="F2903" s="18">
        <v>3422.1399513096962</v>
      </c>
    </row>
    <row r="2904" spans="1:6" x14ac:dyDescent="0.35">
      <c r="A2904" s="4">
        <v>2893</v>
      </c>
      <c r="B2904" s="4">
        <v>0.90075959292132091</v>
      </c>
      <c r="C2904" s="4">
        <v>1.2858918335844978</v>
      </c>
      <c r="D2904" s="25">
        <v>3.0648397303404667E-2</v>
      </c>
      <c r="E2904" s="31">
        <v>6806.1239153720544</v>
      </c>
      <c r="F2904" s="18">
        <v>0</v>
      </c>
    </row>
    <row r="2905" spans="1:6" x14ac:dyDescent="0.35">
      <c r="A2905" s="4">
        <v>2894</v>
      </c>
      <c r="B2905" s="4">
        <v>0.23566090388851224</v>
      </c>
      <c r="C2905" s="4">
        <v>-0.7203300488815555</v>
      </c>
      <c r="D2905" s="25">
        <v>-1.4288391946684255E-2</v>
      </c>
      <c r="E2905" s="31">
        <v>-3173.0392025991528</v>
      </c>
      <c r="F2905" s="18">
        <v>3173.0392025991528</v>
      </c>
    </row>
    <row r="2906" spans="1:6" x14ac:dyDescent="0.35">
      <c r="A2906" s="4">
        <v>2895</v>
      </c>
      <c r="B2906" s="4">
        <v>0.27608415859586111</v>
      </c>
      <c r="C2906" s="4">
        <v>-0.59451409594175419</v>
      </c>
      <c r="D2906" s="25">
        <v>-1.1470276457581257E-2</v>
      </c>
      <c r="E2906" s="31">
        <v>-2547.2171396447025</v>
      </c>
      <c r="F2906" s="18">
        <v>2547.2171396447025</v>
      </c>
    </row>
    <row r="2907" spans="1:6" x14ac:dyDescent="0.35">
      <c r="A2907" s="4">
        <v>2896</v>
      </c>
      <c r="B2907" s="4">
        <v>0.50912124438253259</v>
      </c>
      <c r="C2907" s="4">
        <v>2.2865561394589777E-2</v>
      </c>
      <c r="D2907" s="25">
        <v>2.3582336346890755E-3</v>
      </c>
      <c r="E2907" s="31">
        <v>523.69558447707379</v>
      </c>
      <c r="F2907" s="18">
        <v>0</v>
      </c>
    </row>
    <row r="2908" spans="1:6" x14ac:dyDescent="0.35">
      <c r="A2908" s="4">
        <v>2897</v>
      </c>
      <c r="B2908" s="4">
        <v>0.12527390420552653</v>
      </c>
      <c r="C2908" s="4">
        <v>-1.1490198191263068</v>
      </c>
      <c r="D2908" s="25">
        <v>-2.3890491309431775E-2</v>
      </c>
      <c r="E2908" s="31">
        <v>-5305.3881624357809</v>
      </c>
      <c r="F2908" s="18">
        <v>5305.3881624357809</v>
      </c>
    </row>
    <row r="2909" spans="1:6" x14ac:dyDescent="0.35">
      <c r="A2909" s="4">
        <v>2898</v>
      </c>
      <c r="B2909" s="4">
        <v>0.30549583066906716</v>
      </c>
      <c r="C2909" s="4">
        <v>-0.50865843561048441</v>
      </c>
      <c r="D2909" s="25">
        <v>-9.5472201157318047E-3</v>
      </c>
      <c r="E2909" s="31">
        <v>-2120.1618639870912</v>
      </c>
      <c r="F2909" s="18">
        <v>2120.1618639870912</v>
      </c>
    </row>
    <row r="2910" spans="1:6" x14ac:dyDescent="0.35">
      <c r="A2910" s="4">
        <v>2899</v>
      </c>
      <c r="B2910" s="4">
        <v>0.68809528539991283</v>
      </c>
      <c r="C2910" s="4">
        <v>0.49045858501517675</v>
      </c>
      <c r="D2910" s="25">
        <v>1.2831715825712733E-2</v>
      </c>
      <c r="E2910" s="31">
        <v>2849.5535049377513</v>
      </c>
      <c r="F2910" s="18">
        <v>0</v>
      </c>
    </row>
    <row r="2911" spans="1:6" x14ac:dyDescent="0.35">
      <c r="A2911" s="4">
        <v>2900</v>
      </c>
      <c r="B2911" s="4">
        <v>8.137930599225407E-3</v>
      </c>
      <c r="C2911" s="4">
        <v>-2.4026701424481405</v>
      </c>
      <c r="D2911" s="25">
        <v>-5.197064578525272E-2</v>
      </c>
      <c r="E2911" s="31">
        <v>-11541.179516654351</v>
      </c>
      <c r="F2911" s="18">
        <v>11541.179516654351</v>
      </c>
    </row>
    <row r="2912" spans="1:6" x14ac:dyDescent="0.35">
      <c r="A2912" s="4">
        <v>2901</v>
      </c>
      <c r="B2912" s="4">
        <v>0.71514034792390435</v>
      </c>
      <c r="C2912" s="4">
        <v>0.56846494220456179</v>
      </c>
      <c r="D2912" s="25">
        <v>1.4578957874970894E-2</v>
      </c>
      <c r="E2912" s="31">
        <v>3237.5655037276065</v>
      </c>
      <c r="F2912" s="18">
        <v>0</v>
      </c>
    </row>
    <row r="2913" spans="1:6" x14ac:dyDescent="0.35">
      <c r="A2913" s="4">
        <v>2902</v>
      </c>
      <c r="B2913" s="4">
        <v>0.16978646437418599</v>
      </c>
      <c r="C2913" s="4">
        <v>-0.95500942890340013</v>
      </c>
      <c r="D2913" s="25">
        <v>-1.9544908154363289E-2</v>
      </c>
      <c r="E2913" s="31">
        <v>-4340.359644136588</v>
      </c>
      <c r="F2913" s="18">
        <v>4340.359644136588</v>
      </c>
    </row>
    <row r="2914" spans="1:6" x14ac:dyDescent="0.35">
      <c r="A2914" s="4">
        <v>2903</v>
      </c>
      <c r="B2914" s="4">
        <v>5.0494855444668141E-2</v>
      </c>
      <c r="C2914" s="4">
        <v>-1.6400743403147229</v>
      </c>
      <c r="D2914" s="25">
        <v>-3.4889480863779118E-2</v>
      </c>
      <c r="E2914" s="31">
        <v>-7747.9460916379958</v>
      </c>
      <c r="F2914" s="18">
        <v>7747.9460916379958</v>
      </c>
    </row>
    <row r="2915" spans="1:6" x14ac:dyDescent="0.35">
      <c r="A2915" s="4">
        <v>2904</v>
      </c>
      <c r="B2915" s="4">
        <v>0.34700504396929699</v>
      </c>
      <c r="C2915" s="4">
        <v>-0.39341893340164014</v>
      </c>
      <c r="D2915" s="25">
        <v>-6.9660035168586159E-3</v>
      </c>
      <c r="E2915" s="31">
        <v>-1546.9482029127316</v>
      </c>
      <c r="F2915" s="18">
        <v>1546.9482029127316</v>
      </c>
    </row>
    <row r="2916" spans="1:6" x14ac:dyDescent="0.35">
      <c r="A2916" s="4">
        <v>2905</v>
      </c>
      <c r="B2916" s="4">
        <v>0.69867622133207075</v>
      </c>
      <c r="C2916" s="4">
        <v>0.52059697460120691</v>
      </c>
      <c r="D2916" s="25">
        <v>1.3506776980713084E-2</v>
      </c>
      <c r="E2916" s="31">
        <v>2999.4650916971727</v>
      </c>
      <c r="F2916" s="18">
        <v>0</v>
      </c>
    </row>
    <row r="2917" spans="1:6" x14ac:dyDescent="0.35">
      <c r="A2917" s="4">
        <v>2906</v>
      </c>
      <c r="B2917" s="4">
        <v>0.62153180166089472</v>
      </c>
      <c r="C2917" s="4">
        <v>0.30950633141895528</v>
      </c>
      <c r="D2917" s="25">
        <v>8.7786181323574533E-3</v>
      </c>
      <c r="E2917" s="31">
        <v>1949.4775607049278</v>
      </c>
      <c r="F2917" s="18">
        <v>0</v>
      </c>
    </row>
    <row r="2918" spans="1:6" x14ac:dyDescent="0.35">
      <c r="A2918" s="4">
        <v>2907</v>
      </c>
      <c r="B2918" s="4">
        <v>0.10300919477316683</v>
      </c>
      <c r="C2918" s="4">
        <v>-1.2645898608355712</v>
      </c>
      <c r="D2918" s="25">
        <v>-2.6479111567889693E-2</v>
      </c>
      <c r="E2918" s="31">
        <v>-5880.2459624862204</v>
      </c>
      <c r="F2918" s="18">
        <v>5880.2459624862204</v>
      </c>
    </row>
    <row r="2919" spans="1:6" x14ac:dyDescent="0.35">
      <c r="A2919" s="4">
        <v>2908</v>
      </c>
      <c r="B2919" s="4">
        <v>0.39397578444013048</v>
      </c>
      <c r="C2919" s="4">
        <v>-0.26897155919369242</v>
      </c>
      <c r="D2919" s="25">
        <v>-4.1785424307321552E-3</v>
      </c>
      <c r="E2919" s="31">
        <v>-927.93359756021209</v>
      </c>
      <c r="F2919" s="18">
        <v>927.93359756021209</v>
      </c>
    </row>
    <row r="2920" spans="1:6" x14ac:dyDescent="0.35">
      <c r="A2920" s="4">
        <v>2909</v>
      </c>
      <c r="B2920" s="4">
        <v>0.99241393658834731</v>
      </c>
      <c r="C2920" s="4">
        <v>2.4282441246779136</v>
      </c>
      <c r="D2920" s="25">
        <v>5.623561903738436E-2</v>
      </c>
      <c r="E2920" s="31">
        <v>12488.306903525267</v>
      </c>
      <c r="F2920" s="18">
        <v>0</v>
      </c>
    </row>
    <row r="2921" spans="1:6" x14ac:dyDescent="0.35">
      <c r="A2921" s="4">
        <v>2910</v>
      </c>
      <c r="B2921" s="4">
        <v>0.57812256483576885</v>
      </c>
      <c r="C2921" s="4">
        <v>0.19709286052236907</v>
      </c>
      <c r="D2921" s="25">
        <v>6.2607009993125374E-3</v>
      </c>
      <c r="E2921" s="31">
        <v>1390.3208829024543</v>
      </c>
      <c r="F2921" s="18">
        <v>0</v>
      </c>
    </row>
    <row r="2922" spans="1:6" x14ac:dyDescent="0.35">
      <c r="A2922" s="4">
        <v>2911</v>
      </c>
      <c r="B2922" s="4">
        <v>0.96155353166233015</v>
      </c>
      <c r="C2922" s="4">
        <v>1.7690056202506306</v>
      </c>
      <c r="D2922" s="25">
        <v>4.146952461986228E-2</v>
      </c>
      <c r="E2922" s="31">
        <v>9209.1837782003913</v>
      </c>
      <c r="F2922" s="18">
        <v>0</v>
      </c>
    </row>
    <row r="2923" spans="1:6" x14ac:dyDescent="0.35">
      <c r="A2923" s="4">
        <v>2912</v>
      </c>
      <c r="B2923" s="4">
        <v>0.26311249629726219</v>
      </c>
      <c r="C2923" s="4">
        <v>-0.63377910315372088</v>
      </c>
      <c r="D2923" s="25">
        <v>-1.2349762106406157E-2</v>
      </c>
      <c r="E2923" s="31">
        <v>-2742.5255027031744</v>
      </c>
      <c r="F2923" s="18">
        <v>2742.5255027031744</v>
      </c>
    </row>
    <row r="2924" spans="1:6" x14ac:dyDescent="0.35">
      <c r="A2924" s="4">
        <v>2913</v>
      </c>
      <c r="B2924" s="4">
        <v>0.99138582410519005</v>
      </c>
      <c r="C2924" s="4">
        <v>2.3817978547980427</v>
      </c>
      <c r="D2924" s="25">
        <v>5.5195282343180337E-2</v>
      </c>
      <c r="E2924" s="31">
        <v>12257.278168666282</v>
      </c>
      <c r="F2924" s="18">
        <v>0</v>
      </c>
    </row>
    <row r="2925" spans="1:6" x14ac:dyDescent="0.35">
      <c r="A2925" s="4">
        <v>2914</v>
      </c>
      <c r="B2925" s="4">
        <v>0.18611704953692054</v>
      </c>
      <c r="C2925" s="4">
        <v>-0.89229637066054435</v>
      </c>
      <c r="D2925" s="25">
        <v>-1.8140216327343778E-2</v>
      </c>
      <c r="E2925" s="31">
        <v>-4028.4181568555191</v>
      </c>
      <c r="F2925" s="18">
        <v>4028.4181568555191</v>
      </c>
    </row>
    <row r="2926" spans="1:6" x14ac:dyDescent="0.35">
      <c r="A2926" s="4">
        <v>2915</v>
      </c>
      <c r="B2926" s="4">
        <v>0.46105723766723494</v>
      </c>
      <c r="C2926" s="4">
        <v>-9.7770572260662686E-2</v>
      </c>
      <c r="D2926" s="25">
        <v>-3.4386056605213559E-4</v>
      </c>
      <c r="E2926" s="31">
        <v>-76.361501027031721</v>
      </c>
      <c r="F2926" s="18">
        <v>76.361501027031721</v>
      </c>
    </row>
    <row r="2927" spans="1:6" x14ac:dyDescent="0.35">
      <c r="A2927" s="4">
        <v>2916</v>
      </c>
      <c r="B2927" s="4">
        <v>0.85948019393611319</v>
      </c>
      <c r="C2927" s="4">
        <v>1.0779868779763213</v>
      </c>
      <c r="D2927" s="25">
        <v>2.5991593758459879E-2</v>
      </c>
      <c r="E2927" s="31">
        <v>5771.9823365261946</v>
      </c>
      <c r="F2927" s="18">
        <v>0</v>
      </c>
    </row>
    <row r="2928" spans="1:6" x14ac:dyDescent="0.35">
      <c r="A2928" s="4">
        <v>2917</v>
      </c>
      <c r="B2928" s="4">
        <v>0.11907008211093495</v>
      </c>
      <c r="C2928" s="4">
        <v>-1.1796481995540449</v>
      </c>
      <c r="D2928" s="25">
        <v>-2.4576527628934489E-2</v>
      </c>
      <c r="E2928" s="31">
        <v>-5457.7370162684265</v>
      </c>
      <c r="F2928" s="18">
        <v>5457.7370162684265</v>
      </c>
    </row>
    <row r="2929" spans="1:6" x14ac:dyDescent="0.35">
      <c r="A2929" s="4">
        <v>2918</v>
      </c>
      <c r="B2929" s="4">
        <v>0.73948635346253921</v>
      </c>
      <c r="C2929" s="4">
        <v>0.64176266698119266</v>
      </c>
      <c r="D2929" s="25">
        <v>1.6220732615634066E-2</v>
      </c>
      <c r="E2929" s="31">
        <v>3602.1562591743864</v>
      </c>
      <c r="F2929" s="18">
        <v>0</v>
      </c>
    </row>
    <row r="2930" spans="1:6" x14ac:dyDescent="0.35">
      <c r="A2930" s="4">
        <v>2919</v>
      </c>
      <c r="B2930" s="4">
        <v>6.6076415126638754E-2</v>
      </c>
      <c r="C2930" s="4">
        <v>-1.5056664128064272</v>
      </c>
      <c r="D2930" s="25">
        <v>-3.1878916197543246E-2</v>
      </c>
      <c r="E2930" s="31">
        <v>-7079.3866243745697</v>
      </c>
      <c r="F2930" s="18">
        <v>7079.3866243745697</v>
      </c>
    </row>
    <row r="2931" spans="1:6" x14ac:dyDescent="0.35">
      <c r="A2931" s="4">
        <v>2920</v>
      </c>
      <c r="B2931" s="4">
        <v>0.25185880652011583</v>
      </c>
      <c r="C2931" s="4">
        <v>-0.66865181252521522</v>
      </c>
      <c r="D2931" s="25">
        <v>-1.3130865934104516E-2</v>
      </c>
      <c r="E2931" s="31">
        <v>-2915.9861045564362</v>
      </c>
      <c r="F2931" s="18">
        <v>2915.9861045564362</v>
      </c>
    </row>
    <row r="2932" spans="1:6" x14ac:dyDescent="0.35">
      <c r="A2932" s="4">
        <v>2921</v>
      </c>
      <c r="B2932" s="4">
        <v>0.80084836339665499</v>
      </c>
      <c r="C2932" s="4">
        <v>0.84465539033928749</v>
      </c>
      <c r="D2932" s="25">
        <v>2.0765268606195705E-2</v>
      </c>
      <c r="E2932" s="31">
        <v>4611.3664564787186</v>
      </c>
      <c r="F2932" s="18">
        <v>0</v>
      </c>
    </row>
    <row r="2933" spans="1:6" x14ac:dyDescent="0.35">
      <c r="A2933" s="4">
        <v>2922</v>
      </c>
      <c r="B2933" s="4">
        <v>0.61454505024139805</v>
      </c>
      <c r="C2933" s="4">
        <v>0.29118491437434918</v>
      </c>
      <c r="D2933" s="25">
        <v>8.3682419602640438E-3</v>
      </c>
      <c r="E2933" s="31">
        <v>1858.3448645468318</v>
      </c>
      <c r="F2933" s="18">
        <v>0</v>
      </c>
    </row>
    <row r="2934" spans="1:6" x14ac:dyDescent="0.35">
      <c r="A2934" s="4">
        <v>2923</v>
      </c>
      <c r="B2934" s="4">
        <v>0.62401583478317746</v>
      </c>
      <c r="C2934" s="4">
        <v>0.31604502869014295</v>
      </c>
      <c r="D2934" s="25">
        <v>8.9250765394825494E-3</v>
      </c>
      <c r="E2934" s="31">
        <v>1982.001743208614</v>
      </c>
      <c r="F2934" s="18">
        <v>0</v>
      </c>
    </row>
    <row r="2935" spans="1:6" x14ac:dyDescent="0.35">
      <c r="A2935" s="4">
        <v>2924</v>
      </c>
      <c r="B2935" s="4">
        <v>0.98252872454239859</v>
      </c>
      <c r="C2935" s="4">
        <v>2.1090235269352164</v>
      </c>
      <c r="D2935" s="25">
        <v>4.9085488311355993E-2</v>
      </c>
      <c r="E2935" s="31">
        <v>10900.469365049734</v>
      </c>
      <c r="F2935" s="18">
        <v>0</v>
      </c>
    </row>
    <row r="2936" spans="1:6" x14ac:dyDescent="0.35">
      <c r="A2936" s="4">
        <v>2925</v>
      </c>
      <c r="B2936" s="4">
        <v>0.11550936589642613</v>
      </c>
      <c r="C2936" s="4">
        <v>-1.1977387677679661</v>
      </c>
      <c r="D2936" s="25">
        <v>-2.498173308419753E-2</v>
      </c>
      <c r="E2936" s="31">
        <v>-5547.7214455487992</v>
      </c>
      <c r="F2936" s="18">
        <v>5547.7214455487992</v>
      </c>
    </row>
    <row r="2937" spans="1:6" x14ac:dyDescent="0.35">
      <c r="A2937" s="4">
        <v>2926</v>
      </c>
      <c r="B2937" s="4">
        <v>0.43706201096969854</v>
      </c>
      <c r="C2937" s="4">
        <v>-0.15842232648206139</v>
      </c>
      <c r="D2937" s="25">
        <v>-1.7023818347689332E-3</v>
      </c>
      <c r="E2937" s="31">
        <v>-378.04984071479191</v>
      </c>
      <c r="F2937" s="18">
        <v>378.04984071479191</v>
      </c>
    </row>
    <row r="2938" spans="1:6" x14ac:dyDescent="0.35">
      <c r="A2938" s="4">
        <v>2927</v>
      </c>
      <c r="B2938" s="4">
        <v>5.2961857430829817E-2</v>
      </c>
      <c r="C2938" s="4">
        <v>-1.6167895547804447</v>
      </c>
      <c r="D2938" s="25">
        <v>-3.4367931622674631E-2</v>
      </c>
      <c r="E2938" s="31">
        <v>-7632.1250675307729</v>
      </c>
      <c r="F2938" s="18">
        <v>7632.1250675307729</v>
      </c>
    </row>
    <row r="2939" spans="1:6" x14ac:dyDescent="0.35">
      <c r="A2939" s="4">
        <v>2928</v>
      </c>
      <c r="B2939" s="4">
        <v>0.21117964397461997</v>
      </c>
      <c r="C2939" s="4">
        <v>-0.80233485073185506</v>
      </c>
      <c r="D2939" s="25">
        <v>-1.6125194012521837E-2</v>
      </c>
      <c r="E2939" s="31">
        <v>-3580.9398945780181</v>
      </c>
      <c r="F2939" s="18">
        <v>3580.9398945780181</v>
      </c>
    </row>
    <row r="2940" spans="1:6" x14ac:dyDescent="0.35">
      <c r="A2940" s="4">
        <v>2929</v>
      </c>
      <c r="B2940" s="4">
        <v>0.4448629819905997</v>
      </c>
      <c r="C2940" s="4">
        <v>-0.13865097005379959</v>
      </c>
      <c r="D2940" s="25">
        <v>-1.2595288857655594E-3</v>
      </c>
      <c r="E2940" s="31">
        <v>-279.70499033430985</v>
      </c>
      <c r="F2940" s="18">
        <v>279.70499033430985</v>
      </c>
    </row>
    <row r="2941" spans="1:6" x14ac:dyDescent="0.35">
      <c r="A2941" s="4">
        <v>2930</v>
      </c>
      <c r="B2941" s="4">
        <v>0.42136947597654717</v>
      </c>
      <c r="C2941" s="4">
        <v>-0.19839126396474102</v>
      </c>
      <c r="D2941" s="25">
        <v>-2.5976346160821407E-3</v>
      </c>
      <c r="E2941" s="31">
        <v>-576.85962854413094</v>
      </c>
      <c r="F2941" s="18">
        <v>576.85962854413094</v>
      </c>
    </row>
    <row r="2942" spans="1:6" x14ac:dyDescent="0.35">
      <c r="A2942" s="4">
        <v>2931</v>
      </c>
      <c r="B2942" s="4">
        <v>0.89548643682379692</v>
      </c>
      <c r="C2942" s="4">
        <v>1.25624508186211</v>
      </c>
      <c r="D2942" s="25">
        <v>2.9984348204079189E-2</v>
      </c>
      <c r="E2942" s="31">
        <v>6658.6577881498542</v>
      </c>
      <c r="F2942" s="18">
        <v>0</v>
      </c>
    </row>
    <row r="2943" spans="1:6" x14ac:dyDescent="0.35">
      <c r="A2943" s="4">
        <v>2932</v>
      </c>
      <c r="B2943" s="4">
        <v>0.34820700541721172</v>
      </c>
      <c r="C2943" s="4">
        <v>-0.39016571663308397</v>
      </c>
      <c r="D2943" s="25">
        <v>-6.8931356463647663E-3</v>
      </c>
      <c r="E2943" s="31">
        <v>-1530.7663533001476</v>
      </c>
      <c r="F2943" s="18">
        <v>1530.7663533001476</v>
      </c>
    </row>
    <row r="2944" spans="1:6" x14ac:dyDescent="0.35">
      <c r="A2944" s="4">
        <v>2933</v>
      </c>
      <c r="B2944" s="4">
        <v>4.7091343776446415E-2</v>
      </c>
      <c r="C2944" s="4">
        <v>-1.673735022209728</v>
      </c>
      <c r="D2944" s="25">
        <v>-3.5643436835224723E-2</v>
      </c>
      <c r="E2944" s="31">
        <v>-7915.3779386476099</v>
      </c>
      <c r="F2944" s="18">
        <v>7915.3779386476099</v>
      </c>
    </row>
    <row r="2945" spans="1:6" x14ac:dyDescent="0.35">
      <c r="A2945" s="4">
        <v>2934</v>
      </c>
      <c r="B2945" s="4">
        <v>0.84088685471399693</v>
      </c>
      <c r="C2945" s="4">
        <v>0.99810944514005973</v>
      </c>
      <c r="D2945" s="25">
        <v>2.4202442021769084E-2</v>
      </c>
      <c r="E2945" s="31">
        <v>5374.6634065093249</v>
      </c>
      <c r="F2945" s="18">
        <v>0</v>
      </c>
    </row>
    <row r="2946" spans="1:6" x14ac:dyDescent="0.35">
      <c r="A2946" s="4">
        <v>2935</v>
      </c>
      <c r="B2946" s="4">
        <v>0.95801302048008663</v>
      </c>
      <c r="C2946" s="4">
        <v>1.728079573790257</v>
      </c>
      <c r="D2946" s="25">
        <v>4.0552833828727777E-2</v>
      </c>
      <c r="E2946" s="31">
        <v>9005.613227519465</v>
      </c>
      <c r="F2946" s="18">
        <v>0</v>
      </c>
    </row>
    <row r="2947" spans="1:6" x14ac:dyDescent="0.35">
      <c r="A2947" s="4">
        <v>2936</v>
      </c>
      <c r="B2947" s="4">
        <v>0.740649792269504</v>
      </c>
      <c r="C2947" s="4">
        <v>0.64534997233941138</v>
      </c>
      <c r="D2947" s="25">
        <v>1.6301083640745923E-2</v>
      </c>
      <c r="E2947" s="31">
        <v>3619.9999013141246</v>
      </c>
      <c r="F2947" s="18">
        <v>0</v>
      </c>
    </row>
    <row r="2948" spans="1:6" x14ac:dyDescent="0.35">
      <c r="A2948" s="4">
        <v>2937</v>
      </c>
      <c r="B2948" s="4">
        <v>0.33485435257687213</v>
      </c>
      <c r="C2948" s="4">
        <v>-0.42654782750435255</v>
      </c>
      <c r="D2948" s="25">
        <v>-7.7080481258787201E-3</v>
      </c>
      <c r="E2948" s="31">
        <v>-1711.7348803277882</v>
      </c>
      <c r="F2948" s="18">
        <v>1711.7348803277882</v>
      </c>
    </row>
    <row r="2949" spans="1:6" x14ac:dyDescent="0.35">
      <c r="A2949" s="4">
        <v>2938</v>
      </c>
      <c r="B2949" s="4">
        <v>0.64473133808350058</v>
      </c>
      <c r="C2949" s="4">
        <v>0.371134542968174</v>
      </c>
      <c r="D2949" s="25">
        <v>1.0159010789047556E-2</v>
      </c>
      <c r="E2949" s="31">
        <v>2256.0229040158742</v>
      </c>
      <c r="F2949" s="18">
        <v>0</v>
      </c>
    </row>
    <row r="2950" spans="1:6" x14ac:dyDescent="0.35">
      <c r="A2950" s="4">
        <v>2939</v>
      </c>
      <c r="B2950" s="4">
        <v>0.49562317367633968</v>
      </c>
      <c r="C2950" s="4">
        <v>-1.0971296713374141E-2</v>
      </c>
      <c r="D2950" s="25">
        <v>1.6003315427162226E-3</v>
      </c>
      <c r="E2950" s="31">
        <v>355.3874180623194</v>
      </c>
      <c r="F2950" s="18">
        <v>0</v>
      </c>
    </row>
    <row r="2951" spans="1:6" x14ac:dyDescent="0.35">
      <c r="A2951" s="4">
        <v>2940</v>
      </c>
      <c r="B2951" s="4">
        <v>0.46092201302916747</v>
      </c>
      <c r="C2951" s="4">
        <v>-9.8111159780494853E-2</v>
      </c>
      <c r="D2951" s="25">
        <v>-3.5148928834535255E-4</v>
      </c>
      <c r="E2951" s="31">
        <v>-78.055619930855386</v>
      </c>
      <c r="F2951" s="18">
        <v>78.055619930855386</v>
      </c>
    </row>
    <row r="2952" spans="1:6" x14ac:dyDescent="0.35">
      <c r="A2952" s="4">
        <v>2941</v>
      </c>
      <c r="B2952" s="4">
        <v>0.11810799288035612</v>
      </c>
      <c r="C2952" s="4">
        <v>-1.1844980044463154</v>
      </c>
      <c r="D2952" s="25">
        <v>-2.4685157019458392E-2</v>
      </c>
      <c r="E2952" s="31">
        <v>-5481.8604666869869</v>
      </c>
      <c r="F2952" s="18">
        <v>5481.8604666869869</v>
      </c>
    </row>
    <row r="2953" spans="1:6" x14ac:dyDescent="0.35">
      <c r="A2953" s="4">
        <v>2942</v>
      </c>
      <c r="B2953" s="4">
        <v>0.52644484708044903</v>
      </c>
      <c r="C2953" s="4">
        <v>6.6336020899376624E-2</v>
      </c>
      <c r="D2953" s="25">
        <v>3.3319160047417733E-3</v>
      </c>
      <c r="E2953" s="31">
        <v>739.92231891893084</v>
      </c>
      <c r="F2953" s="18">
        <v>0</v>
      </c>
    </row>
    <row r="2954" spans="1:6" x14ac:dyDescent="0.35">
      <c r="A2954" s="4">
        <v>2943</v>
      </c>
      <c r="B2954" s="4">
        <v>0.16370112392301717</v>
      </c>
      <c r="C2954" s="4">
        <v>-0.97935976925354495</v>
      </c>
      <c r="D2954" s="25">
        <v>-2.0090324452553283E-2</v>
      </c>
      <c r="E2954" s="31">
        <v>-4461.4808523418942</v>
      </c>
      <c r="F2954" s="18">
        <v>4461.4808523418942</v>
      </c>
    </row>
    <row r="2955" spans="1:6" x14ac:dyDescent="0.35">
      <c r="A2955" s="4">
        <v>2944</v>
      </c>
      <c r="B2955" s="4">
        <v>0.92162183993569147</v>
      </c>
      <c r="C2955" s="4">
        <v>1.4160655268342339</v>
      </c>
      <c r="D2955" s="25">
        <v>3.356412056940692E-2</v>
      </c>
      <c r="E2955" s="31">
        <v>7453.6218466632326</v>
      </c>
      <c r="F2955" s="18">
        <v>0</v>
      </c>
    </row>
    <row r="2956" spans="1:6" x14ac:dyDescent="0.35">
      <c r="A2956" s="4">
        <v>2945</v>
      </c>
      <c r="B2956" s="4">
        <v>0.40295097038157313</v>
      </c>
      <c r="C2956" s="4">
        <v>-0.24571618715082769</v>
      </c>
      <c r="D2956" s="25">
        <v>-3.6576520139961557E-3</v>
      </c>
      <c r="E2956" s="31">
        <v>-812.25887931838201</v>
      </c>
      <c r="F2956" s="18">
        <v>812.25887931838201</v>
      </c>
    </row>
    <row r="2957" spans="1:6" x14ac:dyDescent="0.35">
      <c r="A2957" s="4">
        <v>2946</v>
      </c>
      <c r="B2957" s="4">
        <v>4.7804291310460267E-2</v>
      </c>
      <c r="C2957" s="4">
        <v>-1.6665265600003154</v>
      </c>
      <c r="D2957" s="25">
        <v>-3.5481976555106834E-2</v>
      </c>
      <c r="E2957" s="31">
        <v>-7879.5222734063163</v>
      </c>
      <c r="F2957" s="18">
        <v>7879.5222734063163</v>
      </c>
    </row>
    <row r="2958" spans="1:6" x14ac:dyDescent="0.35">
      <c r="A2958" s="4">
        <v>2947</v>
      </c>
      <c r="B2958" s="4">
        <v>0.95799575408420412</v>
      </c>
      <c r="C2958" s="4">
        <v>1.7278869644878416</v>
      </c>
      <c r="D2958" s="25">
        <v>4.0548519628137158E-2</v>
      </c>
      <c r="E2958" s="31">
        <v>9004.6551681624023</v>
      </c>
      <c r="F2958" s="18">
        <v>0</v>
      </c>
    </row>
    <row r="2959" spans="1:6" x14ac:dyDescent="0.35">
      <c r="A2959" s="4">
        <v>2948</v>
      </c>
      <c r="B2959" s="4">
        <v>0.86922729640219965</v>
      </c>
      <c r="C2959" s="4">
        <v>1.1227459487066389</v>
      </c>
      <c r="D2959" s="25">
        <v>2.69941393622222E-2</v>
      </c>
      <c r="E2959" s="31">
        <v>5994.61876160477</v>
      </c>
      <c r="F2959" s="18">
        <v>0</v>
      </c>
    </row>
    <row r="2960" spans="1:6" x14ac:dyDescent="0.35">
      <c r="A2960" s="4">
        <v>2949</v>
      </c>
      <c r="B2960" s="4">
        <v>0.43750635054115505</v>
      </c>
      <c r="C2960" s="4">
        <v>-0.15729456799687191</v>
      </c>
      <c r="D2960" s="25">
        <v>-1.6771214955129054E-3</v>
      </c>
      <c r="E2960" s="31">
        <v>-372.44024888462587</v>
      </c>
      <c r="F2960" s="18">
        <v>372.44024888462587</v>
      </c>
    </row>
    <row r="2961" spans="1:6" x14ac:dyDescent="0.35">
      <c r="A2961" s="4">
        <v>2950</v>
      </c>
      <c r="B2961" s="4">
        <v>0.85280947752646319</v>
      </c>
      <c r="C2961" s="4">
        <v>1.0485591940900665</v>
      </c>
      <c r="D2961" s="25">
        <v>2.5332451496842542E-2</v>
      </c>
      <c r="E2961" s="31">
        <v>5625.6058762494995</v>
      </c>
      <c r="F2961" s="18">
        <v>0</v>
      </c>
    </row>
    <row r="2962" spans="1:6" x14ac:dyDescent="0.35">
      <c r="A2962" s="4">
        <v>2951</v>
      </c>
      <c r="B2962" s="4">
        <v>0.89534658418757584</v>
      </c>
      <c r="C2962" s="4">
        <v>1.2554737496042694</v>
      </c>
      <c r="D2962" s="25">
        <v>2.996707135378894E-2</v>
      </c>
      <c r="E2962" s="31">
        <v>6654.8210986558261</v>
      </c>
      <c r="F2962" s="18">
        <v>0</v>
      </c>
    </row>
    <row r="2963" spans="1:6" x14ac:dyDescent="0.35">
      <c r="A2963" s="4">
        <v>2952</v>
      </c>
      <c r="B2963" s="4">
        <v>0.66969656731975946</v>
      </c>
      <c r="C2963" s="4">
        <v>0.43907545234200385</v>
      </c>
      <c r="D2963" s="25">
        <v>1.1680799755997897E-2</v>
      </c>
      <c r="E2963" s="31">
        <v>2593.9682843101796</v>
      </c>
      <c r="F2963" s="18">
        <v>0</v>
      </c>
    </row>
    <row r="2964" spans="1:6" x14ac:dyDescent="0.35">
      <c r="A2964" s="4">
        <v>2953</v>
      </c>
      <c r="B2964" s="4">
        <v>0.63319569465900682</v>
      </c>
      <c r="C2964" s="4">
        <v>0.34032922530806187</v>
      </c>
      <c r="D2964" s="25">
        <v>9.4690113031617156E-3</v>
      </c>
      <c r="E2964" s="31">
        <v>2102.7939453857816</v>
      </c>
      <c r="F2964" s="18">
        <v>0</v>
      </c>
    </row>
    <row r="2965" spans="1:6" x14ac:dyDescent="0.35">
      <c r="A2965" s="4">
        <v>2954</v>
      </c>
      <c r="B2965" s="4">
        <v>0.9499628400207899</v>
      </c>
      <c r="C2965" s="4">
        <v>1.6444934316503543</v>
      </c>
      <c r="D2965" s="25">
        <v>3.8680611774728556E-2</v>
      </c>
      <c r="E2965" s="31">
        <v>8589.8467790991581</v>
      </c>
      <c r="F2965" s="18">
        <v>0</v>
      </c>
    </row>
    <row r="2966" spans="1:6" x14ac:dyDescent="0.35">
      <c r="A2966" s="4">
        <v>2955</v>
      </c>
      <c r="B2966" s="4">
        <v>6.2051452929542061E-2</v>
      </c>
      <c r="C2966" s="4">
        <v>-1.5377779944231698</v>
      </c>
      <c r="D2966" s="25">
        <v>-3.2598174315605868E-2</v>
      </c>
      <c r="E2966" s="31">
        <v>-7239.1130802218286</v>
      </c>
      <c r="F2966" s="18">
        <v>7239.1130802218286</v>
      </c>
    </row>
    <row r="2967" spans="1:6" x14ac:dyDescent="0.35">
      <c r="A2967" s="4">
        <v>2956</v>
      </c>
      <c r="B2967" s="4">
        <v>0.71493428984842644</v>
      </c>
      <c r="C2967" s="4">
        <v>0.56785795949258056</v>
      </c>
      <c r="D2967" s="25">
        <v>1.4565362243079361E-2</v>
      </c>
      <c r="E2967" s="31">
        <v>3234.5463065263457</v>
      </c>
      <c r="F2967" s="18">
        <v>0</v>
      </c>
    </row>
    <row r="2968" spans="1:6" x14ac:dyDescent="0.35">
      <c r="A2968" s="4">
        <v>2957</v>
      </c>
      <c r="B2968" s="4">
        <v>0.15007972329193087</v>
      </c>
      <c r="C2968" s="4">
        <v>-1.0360915230108347</v>
      </c>
      <c r="D2968" s="25">
        <v>-2.136104275378406E-2</v>
      </c>
      <c r="E2968" s="31">
        <v>-4743.6706887007103</v>
      </c>
      <c r="F2968" s="18">
        <v>4743.6706887007103</v>
      </c>
    </row>
    <row r="2969" spans="1:6" x14ac:dyDescent="0.35">
      <c r="A2969" s="4">
        <v>2958</v>
      </c>
      <c r="B2969" s="4">
        <v>5.9500700668054685E-2</v>
      </c>
      <c r="C2969" s="4">
        <v>-1.5589787856211306</v>
      </c>
      <c r="D2969" s="25">
        <v>-3.3073044764544875E-2</v>
      </c>
      <c r="E2969" s="31">
        <v>-7344.5680926726163</v>
      </c>
      <c r="F2969" s="18">
        <v>7344.5680926726163</v>
      </c>
    </row>
    <row r="2970" spans="1:6" x14ac:dyDescent="0.35">
      <c r="A2970" s="4">
        <v>2959</v>
      </c>
      <c r="B2970" s="4">
        <v>0.24986631671258519</v>
      </c>
      <c r="C2970" s="4">
        <v>-0.67491049317252283</v>
      </c>
      <c r="D2970" s="25">
        <v>-1.3271052329083901E-2</v>
      </c>
      <c r="E2970" s="31">
        <v>-2947.1174542982703</v>
      </c>
      <c r="F2970" s="18">
        <v>2947.1174542982703</v>
      </c>
    </row>
    <row r="2971" spans="1:6" x14ac:dyDescent="0.35">
      <c r="A2971" s="4">
        <v>2960</v>
      </c>
      <c r="B2971" s="4">
        <v>0.17733662949853646</v>
      </c>
      <c r="C2971" s="4">
        <v>-0.92556275041847547</v>
      </c>
      <c r="D2971" s="25">
        <v>-1.8885340438171472E-2</v>
      </c>
      <c r="E2971" s="31">
        <v>-4193.8887026860293</v>
      </c>
      <c r="F2971" s="18">
        <v>4193.8887026860293</v>
      </c>
    </row>
    <row r="2972" spans="1:6" x14ac:dyDescent="0.35">
      <c r="A2972" s="4">
        <v>2961</v>
      </c>
      <c r="B2972" s="4">
        <v>0.64042522079257957</v>
      </c>
      <c r="C2972" s="4">
        <v>0.35959562146364349</v>
      </c>
      <c r="D2972" s="25">
        <v>9.9005537916664697E-3</v>
      </c>
      <c r="E2972" s="31">
        <v>2198.6270691356194</v>
      </c>
      <c r="F2972" s="18">
        <v>0</v>
      </c>
    </row>
    <row r="2973" spans="1:6" x14ac:dyDescent="0.35">
      <c r="A2973" s="4">
        <v>2962</v>
      </c>
      <c r="B2973" s="4">
        <v>0.53469613091218948</v>
      </c>
      <c r="C2973" s="4">
        <v>8.7080232115408621E-2</v>
      </c>
      <c r="D2973" s="25">
        <v>3.796559649455849E-3</v>
      </c>
      <c r="E2973" s="31">
        <v>843.10625350146779</v>
      </c>
      <c r="F2973" s="18">
        <v>0</v>
      </c>
    </row>
    <row r="2974" spans="1:6" x14ac:dyDescent="0.35">
      <c r="A2974" s="4">
        <v>2963</v>
      </c>
      <c r="B2974" s="4">
        <v>0.23045092094120112</v>
      </c>
      <c r="C2974" s="4">
        <v>-0.73736265107312138</v>
      </c>
      <c r="D2974" s="25">
        <v>-1.4669900324073787E-2</v>
      </c>
      <c r="E2974" s="31">
        <v>-3257.7611952554284</v>
      </c>
      <c r="F2974" s="18">
        <v>3257.7611952554284</v>
      </c>
    </row>
    <row r="2975" spans="1:6" x14ac:dyDescent="0.35">
      <c r="A2975" s="4">
        <v>2964</v>
      </c>
      <c r="B2975" s="4">
        <v>0.20606509785429528</v>
      </c>
      <c r="C2975" s="4">
        <v>-0.82015071195225431</v>
      </c>
      <c r="D2975" s="25">
        <v>-1.6524246384528578E-2</v>
      </c>
      <c r="E2975" s="31">
        <v>-3669.5579017682121</v>
      </c>
      <c r="F2975" s="18">
        <v>3669.5579017682121</v>
      </c>
    </row>
    <row r="2976" spans="1:6" x14ac:dyDescent="0.35">
      <c r="A2976" s="4">
        <v>2965</v>
      </c>
      <c r="B2976" s="4">
        <v>0.75105999309643923</v>
      </c>
      <c r="C2976" s="4">
        <v>0.67782916969234464</v>
      </c>
      <c r="D2976" s="25">
        <v>1.7028575878377573E-2</v>
      </c>
      <c r="E2976" s="31">
        <v>3781.5549173162913</v>
      </c>
      <c r="F2976" s="18">
        <v>0</v>
      </c>
    </row>
    <row r="2977" spans="1:6" x14ac:dyDescent="0.35">
      <c r="A2977" s="4">
        <v>2966</v>
      </c>
      <c r="B2977" s="4">
        <v>0.985671282503641</v>
      </c>
      <c r="C2977" s="4">
        <v>2.1881670678877509</v>
      </c>
      <c r="D2977" s="25">
        <v>5.0858201813971278E-2</v>
      </c>
      <c r="E2977" s="31">
        <v>11294.137838014633</v>
      </c>
      <c r="F2977" s="18">
        <v>0</v>
      </c>
    </row>
    <row r="2978" spans="1:6" x14ac:dyDescent="0.35">
      <c r="A2978" s="4">
        <v>2967</v>
      </c>
      <c r="B2978" s="4">
        <v>0.2660594109466613</v>
      </c>
      <c r="C2978" s="4">
        <v>-0.62477487663641484</v>
      </c>
      <c r="D2978" s="25">
        <v>-1.2148079015964095E-2</v>
      </c>
      <c r="E2978" s="31">
        <v>-2697.7375129236443</v>
      </c>
      <c r="F2978" s="18">
        <v>2697.7375129236443</v>
      </c>
    </row>
    <row r="2979" spans="1:6" x14ac:dyDescent="0.35">
      <c r="A2979" s="4">
        <v>2968</v>
      </c>
      <c r="B2979" s="4">
        <v>0.14612308342563518</v>
      </c>
      <c r="C2979" s="4">
        <v>-1.0532069216643773</v>
      </c>
      <c r="D2979" s="25">
        <v>-2.1744405665407824E-2</v>
      </c>
      <c r="E2979" s="31">
        <v>-4828.804519851461</v>
      </c>
      <c r="F2979" s="18">
        <v>4828.804519851461</v>
      </c>
    </row>
    <row r="2980" spans="1:6" x14ac:dyDescent="0.35">
      <c r="A2980" s="4">
        <v>2969</v>
      </c>
      <c r="B2980" s="4">
        <v>0.27124270607042666</v>
      </c>
      <c r="C2980" s="4">
        <v>-0.60905887975262929</v>
      </c>
      <c r="D2980" s="25">
        <v>-1.1796060903713405E-2</v>
      </c>
      <c r="E2980" s="31">
        <v>-2619.5644564758481</v>
      </c>
      <c r="F2980" s="18">
        <v>2619.5644564758481</v>
      </c>
    </row>
    <row r="2981" spans="1:6" x14ac:dyDescent="0.35">
      <c r="A2981" s="4">
        <v>2970</v>
      </c>
      <c r="B2981" s="4">
        <v>0.48875923665512311</v>
      </c>
      <c r="C2981" s="4">
        <v>-2.8180144523089593E-2</v>
      </c>
      <c r="D2981" s="25">
        <v>1.2148754902124577E-3</v>
      </c>
      <c r="E2981" s="31">
        <v>269.78876077202949</v>
      </c>
      <c r="F2981" s="18">
        <v>0</v>
      </c>
    </row>
    <row r="2982" spans="1:6" x14ac:dyDescent="0.35">
      <c r="A2982" s="4">
        <v>2971</v>
      </c>
      <c r="B2982" s="4">
        <v>0.93420784683673286</v>
      </c>
      <c r="C2982" s="4">
        <v>1.5078836562129563</v>
      </c>
      <c r="D2982" s="25">
        <v>3.5620728547462337E-2</v>
      </c>
      <c r="E2982" s="31">
        <v>7910.3350837509342</v>
      </c>
      <c r="F2982" s="18">
        <v>0</v>
      </c>
    </row>
    <row r="2983" spans="1:6" x14ac:dyDescent="0.35">
      <c r="A2983" s="4">
        <v>2972</v>
      </c>
      <c r="B2983" s="4">
        <v>0.36568070072561243</v>
      </c>
      <c r="C2983" s="4">
        <v>-0.34331512762637451</v>
      </c>
      <c r="D2983" s="25">
        <v>-5.843742723858519E-3</v>
      </c>
      <c r="E2983" s="31">
        <v>-1297.7264916791121</v>
      </c>
      <c r="F2983" s="18">
        <v>1297.7264916791121</v>
      </c>
    </row>
    <row r="2984" spans="1:6" x14ac:dyDescent="0.35">
      <c r="A2984" s="4">
        <v>2973</v>
      </c>
      <c r="B2984" s="4">
        <v>0.25239669301737777</v>
      </c>
      <c r="C2984" s="4">
        <v>-0.66696672838585325</v>
      </c>
      <c r="D2984" s="25">
        <v>-1.3093122217170225E-2</v>
      </c>
      <c r="E2984" s="31">
        <v>-2907.6043150638752</v>
      </c>
      <c r="F2984" s="18">
        <v>2907.6043150638752</v>
      </c>
    </row>
    <row r="2985" spans="1:6" x14ac:dyDescent="0.35">
      <c r="A2985" s="4">
        <v>2974</v>
      </c>
      <c r="B2985" s="4">
        <v>0.96609760298982739</v>
      </c>
      <c r="C2985" s="4">
        <v>1.8263019344328029</v>
      </c>
      <c r="D2985" s="25">
        <v>4.2752888348328001E-2</v>
      </c>
      <c r="E2985" s="31">
        <v>9494.18179874815</v>
      </c>
      <c r="F2985" s="18">
        <v>0</v>
      </c>
    </row>
    <row r="2986" spans="1:6" x14ac:dyDescent="0.35">
      <c r="A2986" s="4">
        <v>2975</v>
      </c>
      <c r="B2986" s="4">
        <v>0.9320472652154147</v>
      </c>
      <c r="C2986" s="4">
        <v>1.491213427039028</v>
      </c>
      <c r="D2986" s="25">
        <v>3.5247336859490774E-2</v>
      </c>
      <c r="E2986" s="31">
        <v>7827.4155734043989</v>
      </c>
      <c r="F2986" s="18">
        <v>0</v>
      </c>
    </row>
    <row r="2987" spans="1:6" x14ac:dyDescent="0.35">
      <c r="A2987" s="4">
        <v>2976</v>
      </c>
      <c r="B2987" s="4">
        <v>0.52348857876603605</v>
      </c>
      <c r="C2987" s="4">
        <v>5.8911193432210962E-2</v>
      </c>
      <c r="D2987" s="25">
        <v>3.1656094211947061E-3</v>
      </c>
      <c r="E2987" s="31">
        <v>702.99042964726004</v>
      </c>
      <c r="F2987" s="18">
        <v>0</v>
      </c>
    </row>
    <row r="2988" spans="1:6" x14ac:dyDescent="0.35">
      <c r="A2988" s="4">
        <v>2977</v>
      </c>
      <c r="B2988" s="4">
        <v>0.19908646542946329</v>
      </c>
      <c r="C2988" s="4">
        <v>-0.84488879547677498</v>
      </c>
      <c r="D2988" s="25">
        <v>-1.707834763100987E-2</v>
      </c>
      <c r="E2988" s="31">
        <v>-3792.6077861677086</v>
      </c>
      <c r="F2988" s="18">
        <v>3792.6077861677086</v>
      </c>
    </row>
    <row r="2989" spans="1:6" x14ac:dyDescent="0.35">
      <c r="A2989" s="4">
        <v>2978</v>
      </c>
      <c r="B2989" s="4">
        <v>0.2889759624685444</v>
      </c>
      <c r="C2989" s="4">
        <v>-0.55637880509116933</v>
      </c>
      <c r="D2989" s="25">
        <v>-1.0616095001920371E-2</v>
      </c>
      <c r="E2989" s="31">
        <v>-2357.5281071028589</v>
      </c>
      <c r="F2989" s="18">
        <v>2357.5281071028589</v>
      </c>
    </row>
    <row r="2990" spans="1:6" x14ac:dyDescent="0.35">
      <c r="A2990" s="4">
        <v>2979</v>
      </c>
      <c r="B2990" s="4">
        <v>0.42684040628894404</v>
      </c>
      <c r="C2990" s="4">
        <v>-0.18442403935332202</v>
      </c>
      <c r="D2990" s="25">
        <v>-2.2847867530130317E-3</v>
      </c>
      <c r="E2990" s="31">
        <v>-507.3851532027673</v>
      </c>
      <c r="F2990" s="18">
        <v>507.3851532027673</v>
      </c>
    </row>
    <row r="2991" spans="1:6" x14ac:dyDescent="0.35">
      <c r="A2991" s="4">
        <v>2980</v>
      </c>
      <c r="B2991" s="4">
        <v>0.33996187111778742</v>
      </c>
      <c r="C2991" s="4">
        <v>-0.4125671922838382</v>
      </c>
      <c r="D2991" s="25">
        <v>-7.3948998824180405E-3</v>
      </c>
      <c r="E2991" s="31">
        <v>-1642.1936991764426</v>
      </c>
      <c r="F2991" s="18">
        <v>1642.1936991764426</v>
      </c>
    </row>
    <row r="2992" spans="1:6" x14ac:dyDescent="0.35">
      <c r="A2992" s="4">
        <v>2981</v>
      </c>
      <c r="B2992" s="4">
        <v>0.10005171385453893</v>
      </c>
      <c r="C2992" s="4">
        <v>-1.2812569525260917</v>
      </c>
      <c r="D2992" s="25">
        <v>-2.6852432980269163E-2</v>
      </c>
      <c r="E2992" s="31">
        <v>-5963.1498666533107</v>
      </c>
      <c r="F2992" s="18">
        <v>5963.1498666533107</v>
      </c>
    </row>
    <row r="2993" spans="1:6" x14ac:dyDescent="0.35">
      <c r="A2993" s="4">
        <v>2982</v>
      </c>
      <c r="B2993" s="4">
        <v>0.33459170341967692</v>
      </c>
      <c r="C2993" s="4">
        <v>-0.42726900341359886</v>
      </c>
      <c r="D2993" s="25">
        <v>-7.7242015384844124E-3</v>
      </c>
      <c r="E2993" s="31">
        <v>-1715.3220867569564</v>
      </c>
      <c r="F2993" s="18">
        <v>1715.3220867569564</v>
      </c>
    </row>
    <row r="2994" spans="1:6" x14ac:dyDescent="0.35">
      <c r="A2994" s="4">
        <v>2983</v>
      </c>
      <c r="B2994" s="4">
        <v>0.49468727056127271</v>
      </c>
      <c r="C2994" s="4">
        <v>-1.3317431466020437E-2</v>
      </c>
      <c r="D2994" s="25">
        <v>1.5477811424572125E-3</v>
      </c>
      <c r="E2994" s="31">
        <v>343.71749182035273</v>
      </c>
      <c r="F2994" s="18">
        <v>0</v>
      </c>
    </row>
    <row r="2995" spans="1:6" x14ac:dyDescent="0.35">
      <c r="A2995" s="4">
        <v>2984</v>
      </c>
      <c r="B2995" s="4">
        <v>6.1178270908938792E-2</v>
      </c>
      <c r="C2995" s="4">
        <v>-1.5449575077979945</v>
      </c>
      <c r="D2995" s="25">
        <v>-3.2758986179070401E-2</v>
      </c>
      <c r="E2995" s="31">
        <v>-7274.8247508506847</v>
      </c>
      <c r="F2995" s="18">
        <v>7274.8247508506847</v>
      </c>
    </row>
    <row r="2996" spans="1:6" x14ac:dyDescent="0.35">
      <c r="A2996" s="4">
        <v>2985</v>
      </c>
      <c r="B2996" s="4">
        <v>0.84973679094061849</v>
      </c>
      <c r="C2996" s="4">
        <v>1.035305165793208</v>
      </c>
      <c r="D2996" s="25">
        <v>2.5035578313723564E-2</v>
      </c>
      <c r="E2996" s="31">
        <v>5559.678915976303</v>
      </c>
      <c r="F2996" s="18">
        <v>0</v>
      </c>
    </row>
    <row r="2997" spans="1:6" x14ac:dyDescent="0.35">
      <c r="A2997" s="4">
        <v>2986</v>
      </c>
      <c r="B2997" s="4">
        <v>0.4754830055702608</v>
      </c>
      <c r="C2997" s="4">
        <v>-6.1493725671259998E-2</v>
      </c>
      <c r="D2997" s="25">
        <v>4.6869412896594098E-4</v>
      </c>
      <c r="E2997" s="31">
        <v>104.08343015689096</v>
      </c>
      <c r="F2997" s="18">
        <v>0</v>
      </c>
    </row>
    <row r="2998" spans="1:6" x14ac:dyDescent="0.35">
      <c r="A2998" s="4">
        <v>2987</v>
      </c>
      <c r="B2998" s="4">
        <v>0.70284388392684594</v>
      </c>
      <c r="C2998" s="4">
        <v>0.53259750135651041</v>
      </c>
      <c r="D2998" s="25">
        <v>1.3775573341876415E-2</v>
      </c>
      <c r="E2998" s="31">
        <v>3059.1570006726383</v>
      </c>
      <c r="F2998" s="18">
        <v>0</v>
      </c>
    </row>
    <row r="2999" spans="1:6" x14ac:dyDescent="0.35">
      <c r="A2999" s="4">
        <v>2988</v>
      </c>
      <c r="B2999" s="4">
        <v>0.55271298174101813</v>
      </c>
      <c r="C2999" s="4">
        <v>0.13251869555481621</v>
      </c>
      <c r="D2999" s="25">
        <v>4.8143227758926273E-3</v>
      </c>
      <c r="E2999" s="31">
        <v>1069.1220508839847</v>
      </c>
      <c r="F2999" s="18">
        <v>0</v>
      </c>
    </row>
    <row r="3000" spans="1:6" x14ac:dyDescent="0.35">
      <c r="A3000" s="4">
        <v>2989</v>
      </c>
      <c r="B3000" s="4">
        <v>0.86399513467173938</v>
      </c>
      <c r="C3000" s="4">
        <v>1.0984461250171993</v>
      </c>
      <c r="D3000" s="25">
        <v>2.6449854572244517E-2</v>
      </c>
      <c r="E3000" s="31">
        <v>5873.7488286954604</v>
      </c>
      <c r="F3000" s="18">
        <v>0</v>
      </c>
    </row>
    <row r="3001" spans="1:6" x14ac:dyDescent="0.35">
      <c r="A3001" s="4">
        <v>2990</v>
      </c>
      <c r="B3001" s="4">
        <v>0.92061425676374509</v>
      </c>
      <c r="C3001" s="4">
        <v>1.4092153964390512</v>
      </c>
      <c r="D3001" s="25">
        <v>3.3410686460949496E-2</v>
      </c>
      <c r="E3001" s="31">
        <v>7419.5485623518907</v>
      </c>
      <c r="F3001" s="18">
        <v>0</v>
      </c>
    </row>
    <row r="3002" spans="1:6" x14ac:dyDescent="0.35">
      <c r="A3002" s="4">
        <v>2991</v>
      </c>
      <c r="B3002" s="4">
        <v>0.33182841391428264</v>
      </c>
      <c r="C3002" s="4">
        <v>-0.43486994976752336</v>
      </c>
      <c r="D3002" s="25">
        <v>-7.8944529585255937E-3</v>
      </c>
      <c r="E3002" s="31">
        <v>-1753.1300102870921</v>
      </c>
      <c r="F3002" s="18">
        <v>1753.1300102870921</v>
      </c>
    </row>
    <row r="3003" spans="1:6" x14ac:dyDescent="0.35">
      <c r="A3003" s="4">
        <v>2992</v>
      </c>
      <c r="B3003" s="4">
        <v>0.64273407288266093</v>
      </c>
      <c r="C3003" s="4">
        <v>0.36577650343989571</v>
      </c>
      <c r="D3003" s="25">
        <v>1.003899759649882E-2</v>
      </c>
      <c r="E3003" s="31">
        <v>2229.371439931801</v>
      </c>
      <c r="F3003" s="18">
        <v>0</v>
      </c>
    </row>
    <row r="3004" spans="1:6" x14ac:dyDescent="0.35">
      <c r="A3004" s="4">
        <v>2993</v>
      </c>
      <c r="B3004" s="4">
        <v>0.92358774643745567</v>
      </c>
      <c r="C3004" s="4">
        <v>1.4296255892884921</v>
      </c>
      <c r="D3004" s="25">
        <v>3.3867848523952027E-2</v>
      </c>
      <c r="E3004" s="31">
        <v>7521.0710537043733</v>
      </c>
      <c r="F3004" s="18">
        <v>0</v>
      </c>
    </row>
    <row r="3005" spans="1:6" x14ac:dyDescent="0.35">
      <c r="A3005" s="4">
        <v>2994</v>
      </c>
      <c r="B3005" s="4">
        <v>0.91424944614491133</v>
      </c>
      <c r="C3005" s="4">
        <v>1.3673963438819214</v>
      </c>
      <c r="D3005" s="25">
        <v>3.2473993482061141E-2</v>
      </c>
      <c r="E3005" s="31">
        <v>7211.5361034340176</v>
      </c>
      <c r="F3005" s="18">
        <v>0</v>
      </c>
    </row>
    <row r="3006" spans="1:6" x14ac:dyDescent="0.35">
      <c r="A3006" s="4">
        <v>2995</v>
      </c>
      <c r="B3006" s="4">
        <v>0.18333306678007</v>
      </c>
      <c r="C3006" s="4">
        <v>-0.90273579587563924</v>
      </c>
      <c r="D3006" s="25">
        <v>-1.8374046022295639E-2</v>
      </c>
      <c r="E3006" s="31">
        <v>-4080.3449791027374</v>
      </c>
      <c r="F3006" s="18">
        <v>4080.3449791027374</v>
      </c>
    </row>
    <row r="3007" spans="1:6" x14ac:dyDescent="0.35">
      <c r="A3007" s="4">
        <v>2996</v>
      </c>
      <c r="B3007" s="4">
        <v>0.52060258676257498</v>
      </c>
      <c r="C3007" s="4">
        <v>5.1666003306118119E-2</v>
      </c>
      <c r="D3007" s="25">
        <v>3.003326482992048E-3</v>
      </c>
      <c r="E3007" s="31">
        <v>666.95207580370504</v>
      </c>
      <c r="F3007" s="18">
        <v>0</v>
      </c>
    </row>
    <row r="3008" spans="1:6" x14ac:dyDescent="0.35">
      <c r="A3008" s="4">
        <v>2997</v>
      </c>
      <c r="B3008" s="4">
        <v>0.23207473863110017</v>
      </c>
      <c r="C3008" s="4">
        <v>-0.73203127772648136</v>
      </c>
      <c r="D3008" s="25">
        <v>-1.4550484419688864E-2</v>
      </c>
      <c r="E3008" s="31">
        <v>-3231.2423716228559</v>
      </c>
      <c r="F3008" s="18">
        <v>3231.2423716228559</v>
      </c>
    </row>
    <row r="3009" spans="1:6" x14ac:dyDescent="0.35">
      <c r="A3009" s="4">
        <v>2998</v>
      </c>
      <c r="B3009" s="4">
        <v>9.9896413677159401E-2</v>
      </c>
      <c r="C3009" s="4">
        <v>-1.2821420299957389</v>
      </c>
      <c r="D3009" s="25">
        <v>-2.687225757697561E-2</v>
      </c>
      <c r="E3009" s="31">
        <v>-5967.5523370474593</v>
      </c>
      <c r="F3009" s="18">
        <v>5967.5523370474593</v>
      </c>
    </row>
    <row r="3010" spans="1:6" x14ac:dyDescent="0.35">
      <c r="A3010" s="4">
        <v>2999</v>
      </c>
      <c r="B3010" s="4">
        <v>0.67796668131003102</v>
      </c>
      <c r="C3010" s="4">
        <v>0.46202047517387301</v>
      </c>
      <c r="D3010" s="25">
        <v>1.2194738749658349E-2</v>
      </c>
      <c r="E3010" s="31">
        <v>2708.0992922440291</v>
      </c>
      <c r="F3010" s="18">
        <v>0</v>
      </c>
    </row>
    <row r="3011" spans="1:6" x14ac:dyDescent="0.35">
      <c r="A3011" s="4">
        <v>3000</v>
      </c>
      <c r="B3011" s="4">
        <v>0.83843279728041176</v>
      </c>
      <c r="C3011" s="4">
        <v>0.98803724992565889</v>
      </c>
      <c r="D3011" s="25">
        <v>2.3976837806407355E-2</v>
      </c>
      <c r="E3011" s="31">
        <v>5324.5632257272246</v>
      </c>
      <c r="F3011" s="18">
        <v>0</v>
      </c>
    </row>
    <row r="3012" spans="1:6" x14ac:dyDescent="0.35">
      <c r="A3012" s="4">
        <v>3001</v>
      </c>
      <c r="B3012" s="4">
        <v>0.44350033503002362</v>
      </c>
      <c r="C3012" s="4">
        <v>-0.14210044072717271</v>
      </c>
      <c r="D3012" s="25">
        <v>-1.3367925912552002E-3</v>
      </c>
      <c r="E3012" s="31">
        <v>-296.86302794774451</v>
      </c>
      <c r="F3012" s="18">
        <v>296.86302794774451</v>
      </c>
    </row>
    <row r="3013" spans="1:6" x14ac:dyDescent="0.35">
      <c r="A3013" s="4">
        <v>3002</v>
      </c>
      <c r="B3013" s="4">
        <v>0.37789212931024674</v>
      </c>
      <c r="C3013" s="4">
        <v>-0.31102152421413415</v>
      </c>
      <c r="D3013" s="25">
        <v>-5.1204075517398626E-3</v>
      </c>
      <c r="E3013" s="31">
        <v>-1137.0946398713293</v>
      </c>
      <c r="F3013" s="18">
        <v>1137.0946398713293</v>
      </c>
    </row>
    <row r="3014" spans="1:6" x14ac:dyDescent="0.35">
      <c r="A3014" s="4">
        <v>3003</v>
      </c>
      <c r="B3014" s="4">
        <v>0.90281937309607774</v>
      </c>
      <c r="C3014" s="4">
        <v>1.2977849175462941</v>
      </c>
      <c r="D3014" s="25">
        <v>3.0914787084213916E-2</v>
      </c>
      <c r="E3014" s="31">
        <v>6865.2813923529184</v>
      </c>
      <c r="F3014" s="18">
        <v>0</v>
      </c>
    </row>
    <row r="3015" spans="1:6" x14ac:dyDescent="0.35">
      <c r="A3015" s="4">
        <v>3004</v>
      </c>
      <c r="B3015" s="4">
        <v>0.96698992711664122</v>
      </c>
      <c r="C3015" s="4">
        <v>1.8382868636981879</v>
      </c>
      <c r="D3015" s="25">
        <v>4.3021335345782653E-2</v>
      </c>
      <c r="E3015" s="31">
        <v>9553.7961241335415</v>
      </c>
      <c r="F3015" s="18">
        <v>0</v>
      </c>
    </row>
    <row r="3016" spans="1:6" x14ac:dyDescent="0.35">
      <c r="A3016" s="4">
        <v>3005</v>
      </c>
      <c r="B3016" s="4">
        <v>0.61172757200648198</v>
      </c>
      <c r="C3016" s="4">
        <v>0.28382452873281011</v>
      </c>
      <c r="D3016" s="25">
        <v>8.2033787907094084E-3</v>
      </c>
      <c r="E3016" s="31">
        <v>1821.7335158370838</v>
      </c>
      <c r="F3016" s="18">
        <v>0</v>
      </c>
    </row>
    <row r="3017" spans="1:6" x14ac:dyDescent="0.35">
      <c r="A3017" s="4">
        <v>3006</v>
      </c>
      <c r="B3017" s="4">
        <v>0.82901124914109281</v>
      </c>
      <c r="C3017" s="4">
        <v>0.95026522943084435</v>
      </c>
      <c r="D3017" s="25">
        <v>2.313079313938422E-2</v>
      </c>
      <c r="E3017" s="31">
        <v>5136.6811389513696</v>
      </c>
      <c r="F3017" s="18">
        <v>0</v>
      </c>
    </row>
    <row r="3018" spans="1:6" x14ac:dyDescent="0.35">
      <c r="A3018" s="4">
        <v>3007</v>
      </c>
      <c r="B3018" s="4">
        <v>0.55096544526766222</v>
      </c>
      <c r="C3018" s="4">
        <v>0.12810091814077773</v>
      </c>
      <c r="D3018" s="25">
        <v>4.715370245096568E-3</v>
      </c>
      <c r="E3018" s="31">
        <v>1047.1475515432694</v>
      </c>
      <c r="F3018" s="18">
        <v>0</v>
      </c>
    </row>
    <row r="3019" spans="1:6" x14ac:dyDescent="0.35">
      <c r="A3019" s="4">
        <v>3008</v>
      </c>
      <c r="B3019" s="4">
        <v>0.43900125538928392</v>
      </c>
      <c r="C3019" s="4">
        <v>-0.15350187629007084</v>
      </c>
      <c r="D3019" s="25">
        <v>-1.5921700804134022E-3</v>
      </c>
      <c r="E3019" s="31">
        <v>-353.57499298789429</v>
      </c>
      <c r="F3019" s="18">
        <v>353.57499298789429</v>
      </c>
    </row>
    <row r="3020" spans="1:6" x14ac:dyDescent="0.35">
      <c r="A3020" s="4">
        <v>3009</v>
      </c>
      <c r="B3020" s="4">
        <v>0.49269570599790358</v>
      </c>
      <c r="C3020" s="4">
        <v>-1.8310172939277492E-2</v>
      </c>
      <c r="D3020" s="25">
        <v>1.4359501564008997E-3</v>
      </c>
      <c r="E3020" s="31">
        <v>318.88305949612294</v>
      </c>
      <c r="F3020" s="18">
        <v>0</v>
      </c>
    </row>
    <row r="3021" spans="1:6" x14ac:dyDescent="0.35">
      <c r="A3021" s="4">
        <v>3010</v>
      </c>
      <c r="B3021" s="4">
        <v>0.24824752635208791</v>
      </c>
      <c r="C3021" s="4">
        <v>-0.68001485859326938</v>
      </c>
      <c r="D3021" s="25">
        <v>-1.3385383547964627E-2</v>
      </c>
      <c r="E3021" s="31">
        <v>-2972.5071161260785</v>
      </c>
      <c r="F3021" s="18">
        <v>2972.5071161260785</v>
      </c>
    </row>
    <row r="3022" spans="1:6" x14ac:dyDescent="0.35">
      <c r="A3022" s="4">
        <v>3011</v>
      </c>
      <c r="B3022" s="4">
        <v>4.6829581437939138E-2</v>
      </c>
      <c r="C3022" s="4">
        <v>-1.6764036070511203</v>
      </c>
      <c r="D3022" s="25">
        <v>-3.5703209702653636E-2</v>
      </c>
      <c r="E3022" s="31">
        <v>-7928.6517662631595</v>
      </c>
      <c r="F3022" s="18">
        <v>7928.6517662631595</v>
      </c>
    </row>
    <row r="3023" spans="1:6" x14ac:dyDescent="0.35">
      <c r="A3023" s="4">
        <v>3012</v>
      </c>
      <c r="B3023" s="4">
        <v>0.81655781878744693</v>
      </c>
      <c r="C3023" s="4">
        <v>0.90232478644140801</v>
      </c>
      <c r="D3023" s="25">
        <v>2.2056988889714614E-2</v>
      </c>
      <c r="E3023" s="31">
        <v>4898.220226566481</v>
      </c>
      <c r="F3023" s="18">
        <v>0</v>
      </c>
    </row>
    <row r="3024" spans="1:6" x14ac:dyDescent="0.35">
      <c r="A3024" s="4">
        <v>3013</v>
      </c>
      <c r="B3024" s="4">
        <v>0.43964288589491196</v>
      </c>
      <c r="C3024" s="4">
        <v>-0.15187468918866473</v>
      </c>
      <c r="D3024" s="25">
        <v>-1.5557231826473044E-3</v>
      </c>
      <c r="E3024" s="31">
        <v>-345.48118958045143</v>
      </c>
      <c r="F3024" s="18">
        <v>345.48118958045143</v>
      </c>
    </row>
    <row r="3025" spans="1:6" x14ac:dyDescent="0.35">
      <c r="A3025" s="4">
        <v>3014</v>
      </c>
      <c r="B3025" s="4">
        <v>0.44501992418326564</v>
      </c>
      <c r="C3025" s="4">
        <v>-0.13825378567301905</v>
      </c>
      <c r="D3025" s="25">
        <v>-1.2506324665964976E-3</v>
      </c>
      <c r="E3025" s="31">
        <v>-277.72935256544679</v>
      </c>
      <c r="F3025" s="18">
        <v>277.72935256544679</v>
      </c>
    </row>
    <row r="3026" spans="1:6" x14ac:dyDescent="0.35">
      <c r="A3026" s="4">
        <v>3015</v>
      </c>
      <c r="B3026" s="4">
        <v>0.72934046122942853</v>
      </c>
      <c r="C3026" s="4">
        <v>0.61081950738392554</v>
      </c>
      <c r="D3026" s="25">
        <v>1.5527645647683606E-2</v>
      </c>
      <c r="E3026" s="31">
        <v>3448.2416599442236</v>
      </c>
      <c r="F3026" s="18">
        <v>0</v>
      </c>
    </row>
    <row r="3027" spans="1:6" x14ac:dyDescent="0.35">
      <c r="A3027" s="4">
        <v>3016</v>
      </c>
      <c r="B3027" s="4">
        <v>0.97360137597966234</v>
      </c>
      <c r="C3027" s="4">
        <v>1.9365755587359634</v>
      </c>
      <c r="D3027" s="25">
        <v>4.5222875670499714E-2</v>
      </c>
      <c r="E3027" s="31">
        <v>10042.694649768622</v>
      </c>
      <c r="F3027" s="18">
        <v>0</v>
      </c>
    </row>
    <row r="3028" spans="1:6" x14ac:dyDescent="0.35">
      <c r="A3028" s="4">
        <v>3017</v>
      </c>
      <c r="B3028" s="4">
        <v>3.7997159610282272E-2</v>
      </c>
      <c r="C3028" s="4">
        <v>-1.7744162783440824</v>
      </c>
      <c r="D3028" s="25">
        <v>-3.7898567450579408E-2</v>
      </c>
      <c r="E3028" s="31">
        <v>-8416.1773201457145</v>
      </c>
      <c r="F3028" s="18">
        <v>8416.1773201457145</v>
      </c>
    </row>
    <row r="3029" spans="1:6" x14ac:dyDescent="0.35">
      <c r="A3029" s="4">
        <v>3018</v>
      </c>
      <c r="B3029" s="4">
        <v>0.60241784616999416</v>
      </c>
      <c r="C3029" s="4">
        <v>0.2596104073000895</v>
      </c>
      <c r="D3029" s="25">
        <v>7.6610136210300082E-3</v>
      </c>
      <c r="E3029" s="31">
        <v>1701.2898751573894</v>
      </c>
      <c r="F3029" s="18">
        <v>0</v>
      </c>
    </row>
    <row r="3030" spans="1:6" x14ac:dyDescent="0.35">
      <c r="A3030" s="4">
        <v>3019</v>
      </c>
      <c r="B3030" s="4">
        <v>0.27728689803517337</v>
      </c>
      <c r="C3030" s="4">
        <v>-0.59092034116777503</v>
      </c>
      <c r="D3030" s="25">
        <v>-1.1389780973853257E-2</v>
      </c>
      <c r="E3030" s="31">
        <v>-2529.3414174182835</v>
      </c>
      <c r="F3030" s="18">
        <v>2529.3414174182835</v>
      </c>
    </row>
    <row r="3031" spans="1:6" x14ac:dyDescent="0.35">
      <c r="A3031" s="4">
        <v>3020</v>
      </c>
      <c r="B3031" s="4">
        <v>0.24201285431005692</v>
      </c>
      <c r="C3031" s="4">
        <v>-0.69984243793705647</v>
      </c>
      <c r="D3031" s="25">
        <v>-1.3829495817947434E-2</v>
      </c>
      <c r="E3031" s="31">
        <v>-3071.1316253269028</v>
      </c>
      <c r="F3031" s="18">
        <v>3071.1316253269028</v>
      </c>
    </row>
    <row r="3032" spans="1:6" x14ac:dyDescent="0.35">
      <c r="A3032" s="4">
        <v>3021</v>
      </c>
      <c r="B3032" s="4">
        <v>0.55314981073778058</v>
      </c>
      <c r="C3032" s="4">
        <v>0.13362340136334491</v>
      </c>
      <c r="D3032" s="25">
        <v>4.8390667648477185E-3</v>
      </c>
      <c r="E3032" s="31">
        <v>1074.6169762245095</v>
      </c>
      <c r="F3032" s="18">
        <v>0</v>
      </c>
    </row>
    <row r="3033" spans="1:6" x14ac:dyDescent="0.35">
      <c r="A3033" s="4">
        <v>3022</v>
      </c>
      <c r="B3033" s="4">
        <v>0.29338161475263569</v>
      </c>
      <c r="C3033" s="4">
        <v>-0.543532486717207</v>
      </c>
      <c r="D3033" s="25">
        <v>-1.0328353996573192E-2</v>
      </c>
      <c r="E3033" s="31">
        <v>-2293.6291397754849</v>
      </c>
      <c r="F3033" s="18">
        <v>2293.6291397754849</v>
      </c>
    </row>
    <row r="3034" spans="1:6" x14ac:dyDescent="0.35">
      <c r="A3034" s="4">
        <v>3023</v>
      </c>
      <c r="B3034" s="4">
        <v>0.74992328066560121</v>
      </c>
      <c r="C3034" s="4">
        <v>0.67424834445390947</v>
      </c>
      <c r="D3034" s="25">
        <v>1.6948369999612474E-2</v>
      </c>
      <c r="E3034" s="31">
        <v>3763.7435079883417</v>
      </c>
      <c r="F3034" s="18">
        <v>0</v>
      </c>
    </row>
    <row r="3035" spans="1:6" x14ac:dyDescent="0.35">
      <c r="A3035" s="4">
        <v>3024</v>
      </c>
      <c r="B3035" s="4">
        <v>2.7562258684099894E-2</v>
      </c>
      <c r="C3035" s="4">
        <v>-1.9178934939786341</v>
      </c>
      <c r="D3035" s="25">
        <v>-4.111227250359889E-2</v>
      </c>
      <c r="E3035" s="31">
        <v>-9129.8484006194085</v>
      </c>
      <c r="F3035" s="18">
        <v>9129.8484006194085</v>
      </c>
    </row>
    <row r="3036" spans="1:6" x14ac:dyDescent="0.35">
      <c r="A3036" s="4">
        <v>3025</v>
      </c>
      <c r="B3036" s="4">
        <v>0.17361901052543716</v>
      </c>
      <c r="C3036" s="4">
        <v>-0.9399601125145296</v>
      </c>
      <c r="D3036" s="25">
        <v>-1.9207822827543252E-2</v>
      </c>
      <c r="E3036" s="31">
        <v>-4265.5027280740969</v>
      </c>
      <c r="F3036" s="18">
        <v>4265.5027280740969</v>
      </c>
    </row>
    <row r="3037" spans="1:6" x14ac:dyDescent="0.35">
      <c r="A3037" s="4">
        <v>3026</v>
      </c>
      <c r="B3037" s="4">
        <v>0.4267492886655424</v>
      </c>
      <c r="C3037" s="4">
        <v>-0.18465635972110589</v>
      </c>
      <c r="D3037" s="25">
        <v>-2.2899904303813464E-3</v>
      </c>
      <c r="E3037" s="31">
        <v>-508.54073966406764</v>
      </c>
      <c r="F3037" s="18">
        <v>508.54073966406764</v>
      </c>
    </row>
    <row r="3038" spans="1:6" x14ac:dyDescent="0.35">
      <c r="A3038" s="4">
        <v>3027</v>
      </c>
      <c r="B3038" s="4">
        <v>0.21433149279271657</v>
      </c>
      <c r="C3038" s="4">
        <v>-0.79148164053020997</v>
      </c>
      <c r="D3038" s="25">
        <v>-1.588209606618763E-2</v>
      </c>
      <c r="E3038" s="31">
        <v>-3526.9548613658812</v>
      </c>
      <c r="F3038" s="18">
        <v>3526.9548613658812</v>
      </c>
    </row>
    <row r="3039" spans="1:6" x14ac:dyDescent="0.35">
      <c r="A3039" s="4">
        <v>3028</v>
      </c>
      <c r="B3039" s="4">
        <v>0.17428812834368579</v>
      </c>
      <c r="C3039" s="4">
        <v>-0.93735446243400822</v>
      </c>
      <c r="D3039" s="25">
        <v>-1.9149459617795014E-2</v>
      </c>
      <c r="E3039" s="31">
        <v>-4252.5419447185104</v>
      </c>
      <c r="F3039" s="18">
        <v>4252.5419447185104</v>
      </c>
    </row>
    <row r="3040" spans="1:6" x14ac:dyDescent="0.35">
      <c r="A3040" s="4">
        <v>3029</v>
      </c>
      <c r="B3040" s="4">
        <v>0.30620596985745174</v>
      </c>
      <c r="C3040" s="4">
        <v>-0.5066335836187793</v>
      </c>
      <c r="D3040" s="25">
        <v>-9.5018660360015866E-3</v>
      </c>
      <c r="E3040" s="31">
        <v>-2110.0900327048325</v>
      </c>
      <c r="F3040" s="18">
        <v>2110.0900327048325</v>
      </c>
    </row>
    <row r="3041" spans="1:6" x14ac:dyDescent="0.35">
      <c r="A3041" s="4">
        <v>3030</v>
      </c>
      <c r="B3041" s="4">
        <v>0.13033829924159235</v>
      </c>
      <c r="C3041" s="4">
        <v>-1.1247933844161058</v>
      </c>
      <c r="D3041" s="25">
        <v>-2.3347850338177309E-2</v>
      </c>
      <c r="E3041" s="31">
        <v>-5184.8832741914139</v>
      </c>
      <c r="F3041" s="18">
        <v>5184.8832741914139</v>
      </c>
    </row>
    <row r="3042" spans="1:6" x14ac:dyDescent="0.35">
      <c r="A3042" s="4">
        <v>3031</v>
      </c>
      <c r="B3042" s="4">
        <v>0.25261667140637289</v>
      </c>
      <c r="C3042" s="4">
        <v>-0.66627812836246181</v>
      </c>
      <c r="D3042" s="25">
        <v>-1.3077698462500223E-2</v>
      </c>
      <c r="E3042" s="31">
        <v>-2904.1791445897024</v>
      </c>
      <c r="F3042" s="18">
        <v>2904.1791445897024</v>
      </c>
    </row>
    <row r="3043" spans="1:6" x14ac:dyDescent="0.35">
      <c r="A3043" s="4">
        <v>3032</v>
      </c>
      <c r="B3043" s="4">
        <v>0.40665562437139258</v>
      </c>
      <c r="C3043" s="4">
        <v>-0.23615647953311658</v>
      </c>
      <c r="D3043" s="25">
        <v>-3.4435268615072854E-3</v>
      </c>
      <c r="E3043" s="31">
        <v>-764.70786688500777</v>
      </c>
      <c r="F3043" s="18">
        <v>764.70786688500777</v>
      </c>
    </row>
    <row r="3044" spans="1:6" x14ac:dyDescent="0.35">
      <c r="A3044" s="4">
        <v>3033</v>
      </c>
      <c r="B3044" s="4">
        <v>0.7754340908080134</v>
      </c>
      <c r="C3044" s="4">
        <v>0.75686321016392566</v>
      </c>
      <c r="D3044" s="25">
        <v>1.8798836711087102E-2</v>
      </c>
      <c r="E3044" s="31">
        <v>4174.6787231282287</v>
      </c>
      <c r="F3044" s="18">
        <v>0</v>
      </c>
    </row>
    <row r="3045" spans="1:6" x14ac:dyDescent="0.35">
      <c r="A3045" s="4">
        <v>3034</v>
      </c>
      <c r="B3045" s="4">
        <v>6.8449602897416972E-2</v>
      </c>
      <c r="C3045" s="4">
        <v>-1.4874378524291316</v>
      </c>
      <c r="D3045" s="25">
        <v>-3.1470619895341528E-2</v>
      </c>
      <c r="E3045" s="31">
        <v>-6988.7158072527754</v>
      </c>
      <c r="F3045" s="18">
        <v>6988.7158072527754</v>
      </c>
    </row>
    <row r="3046" spans="1:6" x14ac:dyDescent="0.35">
      <c r="A3046" s="4">
        <v>3035</v>
      </c>
      <c r="B3046" s="4">
        <v>0.60328372337935887</v>
      </c>
      <c r="C3046" s="4">
        <v>0.26185588311826685</v>
      </c>
      <c r="D3046" s="25">
        <v>7.711309390650253E-3</v>
      </c>
      <c r="E3046" s="31">
        <v>1712.4591130482193</v>
      </c>
      <c r="F3046" s="18">
        <v>0</v>
      </c>
    </row>
    <row r="3047" spans="1:6" x14ac:dyDescent="0.35">
      <c r="A3047" s="4">
        <v>3036</v>
      </c>
      <c r="B3047" s="4">
        <v>0.82019973635948529</v>
      </c>
      <c r="C3047" s="4">
        <v>0.91612654356945733</v>
      </c>
      <c r="D3047" s="25">
        <v>2.2366130494022959E-2</v>
      </c>
      <c r="E3047" s="31">
        <v>4966.8716488738319</v>
      </c>
      <c r="F3047" s="18">
        <v>0</v>
      </c>
    </row>
    <row r="3048" spans="1:6" x14ac:dyDescent="0.35">
      <c r="A3048" s="4">
        <v>3037</v>
      </c>
      <c r="B3048" s="4">
        <v>0.35261779302541085</v>
      </c>
      <c r="C3048" s="4">
        <v>-0.37826251892578688</v>
      </c>
      <c r="D3048" s="25">
        <v>-6.6265193306671915E-3</v>
      </c>
      <c r="E3048" s="31">
        <v>-1471.5585694629135</v>
      </c>
      <c r="F3048" s="18">
        <v>1471.5585694629135</v>
      </c>
    </row>
    <row r="3049" spans="1:6" x14ac:dyDescent="0.35">
      <c r="A3049" s="4">
        <v>3038</v>
      </c>
      <c r="B3049" s="4">
        <v>0.46528579636806422</v>
      </c>
      <c r="C3049" s="4">
        <v>-8.7125705882027921E-2</v>
      </c>
      <c r="D3049" s="25">
        <v>-1.054292533280998E-4</v>
      </c>
      <c r="E3049" s="31">
        <v>-23.412792367334848</v>
      </c>
      <c r="F3049" s="18">
        <v>23.412792367334848</v>
      </c>
    </row>
    <row r="3050" spans="1:6" x14ac:dyDescent="0.35">
      <c r="A3050" s="4">
        <v>3039</v>
      </c>
      <c r="B3050" s="4">
        <v>0.97445342715738592</v>
      </c>
      <c r="C3050" s="4">
        <v>1.9506966200429534</v>
      </c>
      <c r="D3050" s="25">
        <v>4.5539169277645397E-2</v>
      </c>
      <c r="E3050" s="31">
        <v>10112.934325356304</v>
      </c>
      <c r="F3050" s="18">
        <v>0</v>
      </c>
    </row>
    <row r="3051" spans="1:6" x14ac:dyDescent="0.35">
      <c r="A3051" s="4">
        <v>3040</v>
      </c>
      <c r="B3051" s="4">
        <v>2.0502464218197125E-2</v>
      </c>
      <c r="C3051" s="4">
        <v>-2.0434801698431913</v>
      </c>
      <c r="D3051" s="25">
        <v>-4.3925252481171399E-2</v>
      </c>
      <c r="E3051" s="31">
        <v>-9754.530014776512</v>
      </c>
      <c r="F3051" s="18">
        <v>9754.530014776512</v>
      </c>
    </row>
    <row r="3052" spans="1:6" x14ac:dyDescent="0.35">
      <c r="A3052" s="4">
        <v>3041</v>
      </c>
      <c r="B3052" s="4">
        <v>0.59808917465495315</v>
      </c>
      <c r="C3052" s="4">
        <v>0.24840424341085601</v>
      </c>
      <c r="D3052" s="25">
        <v>7.4100099661533834E-3</v>
      </c>
      <c r="E3052" s="31">
        <v>1645.5492123948438</v>
      </c>
      <c r="F3052" s="18">
        <v>0</v>
      </c>
    </row>
    <row r="3053" spans="1:6" x14ac:dyDescent="0.35">
      <c r="A3053" s="4">
        <v>3042</v>
      </c>
      <c r="B3053" s="4">
        <v>0.78251914419664492</v>
      </c>
      <c r="C3053" s="4">
        <v>0.78072932101077441</v>
      </c>
      <c r="D3053" s="25">
        <v>1.9333406891343448E-2</v>
      </c>
      <c r="E3053" s="31">
        <v>4293.3913217763575</v>
      </c>
      <c r="F3053" s="18">
        <v>0</v>
      </c>
    </row>
    <row r="3054" spans="1:6" x14ac:dyDescent="0.35">
      <c r="A3054" s="4">
        <v>3043</v>
      </c>
      <c r="B3054" s="4">
        <v>0.32593835173664398</v>
      </c>
      <c r="C3054" s="4">
        <v>-0.45115657684075849</v>
      </c>
      <c r="D3054" s="25">
        <v>-8.2592524529290466E-3</v>
      </c>
      <c r="E3054" s="31">
        <v>-1834.1414425847006</v>
      </c>
      <c r="F3054" s="18">
        <v>1834.1414425847006</v>
      </c>
    </row>
    <row r="3055" spans="1:6" x14ac:dyDescent="0.35">
      <c r="A3055" s="4">
        <v>3044</v>
      </c>
      <c r="B3055" s="4">
        <v>0.94580519429982635</v>
      </c>
      <c r="C3055" s="4">
        <v>1.6054736324078649</v>
      </c>
      <c r="D3055" s="25">
        <v>3.7806618468970564E-2</v>
      </c>
      <c r="E3055" s="31">
        <v>8395.7581068169784</v>
      </c>
      <c r="F3055" s="18">
        <v>0</v>
      </c>
    </row>
    <row r="3056" spans="1:6" x14ac:dyDescent="0.35">
      <c r="A3056" s="4">
        <v>3045</v>
      </c>
      <c r="B3056" s="4">
        <v>0.29675297048103444</v>
      </c>
      <c r="C3056" s="4">
        <v>-0.53376238532961151</v>
      </c>
      <c r="D3056" s="25">
        <v>-1.0109516294301341E-2</v>
      </c>
      <c r="E3056" s="31">
        <v>-2245.0316061337485</v>
      </c>
      <c r="F3056" s="18">
        <v>2245.0316061337485</v>
      </c>
    </row>
    <row r="3057" spans="1:6" x14ac:dyDescent="0.35">
      <c r="A3057" s="4">
        <v>3046</v>
      </c>
      <c r="B3057" s="4">
        <v>0.14636991943350719</v>
      </c>
      <c r="C3057" s="4">
        <v>-1.0521301547483979</v>
      </c>
      <c r="D3057" s="25">
        <v>-2.1720287471703667E-2</v>
      </c>
      <c r="E3057" s="31">
        <v>-4823.4485655632016</v>
      </c>
      <c r="F3057" s="18">
        <v>4823.4485655632016</v>
      </c>
    </row>
    <row r="3058" spans="1:6" x14ac:dyDescent="0.35">
      <c r="A3058" s="4">
        <v>3047</v>
      </c>
      <c r="B3058" s="4">
        <v>0.97956729645425922</v>
      </c>
      <c r="C3058" s="4">
        <v>2.0448930111915451</v>
      </c>
      <c r="D3058" s="25">
        <v>4.7649047259815613E-2</v>
      </c>
      <c r="E3058" s="31">
        <v>10581.477291920184</v>
      </c>
      <c r="F3058" s="18">
        <v>0</v>
      </c>
    </row>
    <row r="3059" spans="1:6" x14ac:dyDescent="0.35">
      <c r="A3059" s="4">
        <v>3048</v>
      </c>
      <c r="B3059" s="4">
        <v>0.16400761882665083</v>
      </c>
      <c r="C3059" s="4">
        <v>-0.97811947331944737</v>
      </c>
      <c r="D3059" s="25">
        <v>-2.0062543419216244E-2</v>
      </c>
      <c r="E3059" s="31">
        <v>-4455.311487153981</v>
      </c>
      <c r="F3059" s="18">
        <v>4455.311487153981</v>
      </c>
    </row>
    <row r="3060" spans="1:6" x14ac:dyDescent="0.35">
      <c r="A3060" s="4">
        <v>3049</v>
      </c>
      <c r="B3060" s="4">
        <v>0.74479852705937577</v>
      </c>
      <c r="C3060" s="4">
        <v>0.65821039544086601</v>
      </c>
      <c r="D3060" s="25">
        <v>1.6589140573843811E-2</v>
      </c>
      <c r="E3060" s="31">
        <v>3683.969027070938</v>
      </c>
      <c r="F3060" s="18">
        <v>0</v>
      </c>
    </row>
    <row r="3061" spans="1:6" x14ac:dyDescent="0.35">
      <c r="A3061" s="4">
        <v>3050</v>
      </c>
      <c r="B3061" s="4">
        <v>0.6537330901927606</v>
      </c>
      <c r="C3061" s="4">
        <v>0.39541882328400568</v>
      </c>
      <c r="D3061" s="25">
        <v>1.0702947427452295E-2</v>
      </c>
      <c r="E3061" s="31">
        <v>2376.8155225154496</v>
      </c>
      <c r="F3061" s="18">
        <v>0</v>
      </c>
    </row>
    <row r="3062" spans="1:6" x14ac:dyDescent="0.35">
      <c r="A3062" s="4">
        <v>3051</v>
      </c>
      <c r="B3062" s="4">
        <v>0.87383723281469838</v>
      </c>
      <c r="C3062" s="4">
        <v>1.1447191058448072</v>
      </c>
      <c r="D3062" s="25">
        <v>2.7486309814606674E-2</v>
      </c>
      <c r="E3062" s="31">
        <v>6103.9156051966966</v>
      </c>
      <c r="F3062" s="18">
        <v>0</v>
      </c>
    </row>
    <row r="3063" spans="1:6" x14ac:dyDescent="0.35">
      <c r="A3063" s="4">
        <v>3052</v>
      </c>
      <c r="B3063" s="4">
        <v>0.21213504999862531</v>
      </c>
      <c r="C3063" s="4">
        <v>-0.7990350304390913</v>
      </c>
      <c r="D3063" s="25">
        <v>-1.6051282283039141E-2</v>
      </c>
      <c r="E3063" s="31">
        <v>-3564.526234030659</v>
      </c>
      <c r="F3063" s="18">
        <v>3564.526234030659</v>
      </c>
    </row>
    <row r="3064" spans="1:6" x14ac:dyDescent="0.35">
      <c r="A3064" s="4">
        <v>3053</v>
      </c>
      <c r="B3064" s="4">
        <v>8.1912967860915953E-2</v>
      </c>
      <c r="C3064" s="4">
        <v>-1.392318619209044</v>
      </c>
      <c r="D3064" s="25">
        <v>-2.9340071437965975E-2</v>
      </c>
      <c r="E3064" s="31">
        <v>-6515.5825251091146</v>
      </c>
      <c r="F3064" s="18">
        <v>6515.5825251091146</v>
      </c>
    </row>
    <row r="3065" spans="1:6" x14ac:dyDescent="0.35">
      <c r="A3065" s="4">
        <v>3054</v>
      </c>
      <c r="B3065" s="4">
        <v>0.14842804305026058</v>
      </c>
      <c r="C3065" s="4">
        <v>-1.0431991089269423</v>
      </c>
      <c r="D3065" s="25">
        <v>-2.1520243534704876E-2</v>
      </c>
      <c r="E3065" s="31">
        <v>-4779.0245844246701</v>
      </c>
      <c r="F3065" s="18">
        <v>4779.0245844246701</v>
      </c>
    </row>
    <row r="3066" spans="1:6" x14ac:dyDescent="0.35">
      <c r="A3066" s="4">
        <v>3055</v>
      </c>
      <c r="B3066" s="4">
        <v>0.35661649565681297</v>
      </c>
      <c r="C3066" s="4">
        <v>-0.36751756617073739</v>
      </c>
      <c r="D3066" s="25">
        <v>-6.3858462118682345E-3</v>
      </c>
      <c r="E3066" s="31">
        <v>-1418.112020417336</v>
      </c>
      <c r="F3066" s="18">
        <v>1418.112020417336</v>
      </c>
    </row>
    <row r="3067" spans="1:6" x14ac:dyDescent="0.35">
      <c r="A3067" s="4">
        <v>3056</v>
      </c>
      <c r="B3067" s="4">
        <v>0.63655694573909938</v>
      </c>
      <c r="C3067" s="4">
        <v>0.3492706793627387</v>
      </c>
      <c r="D3067" s="25">
        <v>9.6692883711949236E-3</v>
      </c>
      <c r="E3067" s="31">
        <v>2147.2696981942322</v>
      </c>
      <c r="F3067" s="18">
        <v>0</v>
      </c>
    </row>
    <row r="3068" spans="1:6" x14ac:dyDescent="0.35">
      <c r="A3068" s="4">
        <v>3057</v>
      </c>
      <c r="B3068" s="4">
        <v>0.33366146270193375</v>
      </c>
      <c r="C3068" s="4">
        <v>-0.42982502795437494</v>
      </c>
      <c r="D3068" s="25">
        <v>-7.7814531999834515E-3</v>
      </c>
      <c r="E3068" s="31">
        <v>-1728.0360273479091</v>
      </c>
      <c r="F3068" s="18">
        <v>1728.0360273479091</v>
      </c>
    </row>
    <row r="3069" spans="1:6" x14ac:dyDescent="0.35">
      <c r="A3069" s="4">
        <v>3058</v>
      </c>
      <c r="B3069" s="4">
        <v>0.24885112966333056</v>
      </c>
      <c r="C3069" s="4">
        <v>-0.67810951325017976</v>
      </c>
      <c r="D3069" s="25">
        <v>-1.3342706263423293E-2</v>
      </c>
      <c r="E3069" s="31">
        <v>-2963.0297237494256</v>
      </c>
      <c r="F3069" s="18">
        <v>2963.0297237494256</v>
      </c>
    </row>
    <row r="3070" spans="1:6" x14ac:dyDescent="0.35">
      <c r="A3070" s="4">
        <v>3059</v>
      </c>
      <c r="B3070" s="4">
        <v>0.56310848374233036</v>
      </c>
      <c r="C3070" s="4">
        <v>0.15885510493612162</v>
      </c>
      <c r="D3070" s="25">
        <v>5.4042244653892332E-3</v>
      </c>
      <c r="E3070" s="31">
        <v>1200.1221797603882</v>
      </c>
      <c r="F3070" s="18">
        <v>0</v>
      </c>
    </row>
    <row r="3071" spans="1:6" x14ac:dyDescent="0.35">
      <c r="A3071" s="4">
        <v>3060</v>
      </c>
      <c r="B3071" s="4">
        <v>0.83300907815616698</v>
      </c>
      <c r="C3071" s="4">
        <v>0.96612458525428879</v>
      </c>
      <c r="D3071" s="25">
        <v>2.3486022307458231E-2</v>
      </c>
      <c r="E3071" s="31">
        <v>5215.5672781622334</v>
      </c>
      <c r="F3071" s="18">
        <v>0</v>
      </c>
    </row>
    <row r="3072" spans="1:6" x14ac:dyDescent="0.35">
      <c r="A3072" s="4">
        <v>3061</v>
      </c>
      <c r="B3072" s="4">
        <v>0.15588915295563699</v>
      </c>
      <c r="C3072" s="4">
        <v>-1.0114976487417908</v>
      </c>
      <c r="D3072" s="25">
        <v>-2.0810171609106514E-2</v>
      </c>
      <c r="E3072" s="31">
        <v>-4621.3381166264853</v>
      </c>
      <c r="F3072" s="18">
        <v>4621.3381166264853</v>
      </c>
    </row>
    <row r="3073" spans="1:6" x14ac:dyDescent="0.35">
      <c r="A3073" s="4">
        <v>3062</v>
      </c>
      <c r="B3073" s="4">
        <v>0.94511100031082917</v>
      </c>
      <c r="C3073" s="4">
        <v>1.5991917658383317</v>
      </c>
      <c r="D3073" s="25">
        <v>3.7665912739161006E-2</v>
      </c>
      <c r="E3073" s="31">
        <v>8364.5114278077526</v>
      </c>
      <c r="F3073" s="18">
        <v>0</v>
      </c>
    </row>
    <row r="3074" spans="1:6" x14ac:dyDescent="0.35">
      <c r="A3074" s="4">
        <v>3063</v>
      </c>
      <c r="B3074" s="4">
        <v>0.62166409134706202</v>
      </c>
      <c r="C3074" s="4">
        <v>0.30985422046112043</v>
      </c>
      <c r="D3074" s="25">
        <v>8.7864103993578382E-3</v>
      </c>
      <c r="E3074" s="31">
        <v>1951.2079981650425</v>
      </c>
      <c r="F3074" s="18">
        <v>0</v>
      </c>
    </row>
    <row r="3075" spans="1:6" x14ac:dyDescent="0.35">
      <c r="A3075" s="4">
        <v>3064</v>
      </c>
      <c r="B3075" s="4">
        <v>0.89407974704912541</v>
      </c>
      <c r="C3075" s="4">
        <v>1.2485204998408528</v>
      </c>
      <c r="D3075" s="25">
        <v>2.9811327504141658E-2</v>
      </c>
      <c r="E3075" s="31">
        <v>6620.234887531542</v>
      </c>
      <c r="F3075" s="18">
        <v>0</v>
      </c>
    </row>
    <row r="3076" spans="1:6" x14ac:dyDescent="0.35">
      <c r="A3076" s="4">
        <v>3065</v>
      </c>
      <c r="B3076" s="4">
        <v>0.94399859303382838</v>
      </c>
      <c r="C3076" s="4">
        <v>1.5892550879955338</v>
      </c>
      <c r="D3076" s="25">
        <v>3.7443343938585984E-2</v>
      </c>
      <c r="E3076" s="31">
        <v>8315.0853249869997</v>
      </c>
      <c r="F3076" s="18">
        <v>0</v>
      </c>
    </row>
    <row r="3077" spans="1:6" x14ac:dyDescent="0.35">
      <c r="A3077" s="4">
        <v>3066</v>
      </c>
      <c r="B3077" s="4">
        <v>0.49377295766735108</v>
      </c>
      <c r="C3077" s="4">
        <v>-1.5609514249574826E-2</v>
      </c>
      <c r="D3077" s="25">
        <v>1.4964414367703547E-3</v>
      </c>
      <c r="E3077" s="31">
        <v>332.31642587800184</v>
      </c>
      <c r="F3077" s="18">
        <v>0</v>
      </c>
    </row>
    <row r="3078" spans="1:6" x14ac:dyDescent="0.35">
      <c r="A3078" s="4">
        <v>3067</v>
      </c>
      <c r="B3078" s="4">
        <v>0.68384516542617402</v>
      </c>
      <c r="C3078" s="4">
        <v>0.47847850577427836</v>
      </c>
      <c r="D3078" s="25">
        <v>1.2563377462567237E-2</v>
      </c>
      <c r="E3078" s="31">
        <v>2789.9633040950644</v>
      </c>
      <c r="F3078" s="18">
        <v>0</v>
      </c>
    </row>
    <row r="3079" spans="1:6" x14ac:dyDescent="0.35">
      <c r="A3079" s="4">
        <v>3068</v>
      </c>
      <c r="B3079" s="4">
        <v>0.78706384796365625</v>
      </c>
      <c r="C3079" s="4">
        <v>0.79627484353637845</v>
      </c>
      <c r="D3079" s="25">
        <v>1.9681606597278717E-2</v>
      </c>
      <c r="E3079" s="31">
        <v>4370.7164204570736</v>
      </c>
      <c r="F3079" s="18">
        <v>0</v>
      </c>
    </row>
    <row r="3080" spans="1:6" x14ac:dyDescent="0.35">
      <c r="A3080" s="4">
        <v>3069</v>
      </c>
      <c r="B3080" s="4">
        <v>0.81937992670275706</v>
      </c>
      <c r="C3080" s="4">
        <v>0.91300455369314559</v>
      </c>
      <c r="D3080" s="25">
        <v>2.2296201937097696E-2</v>
      </c>
      <c r="E3080" s="31">
        <v>4951.3425359174553</v>
      </c>
      <c r="F3080" s="18">
        <v>0</v>
      </c>
    </row>
    <row r="3081" spans="1:6" x14ac:dyDescent="0.35">
      <c r="A3081" s="4">
        <v>3070</v>
      </c>
      <c r="B3081" s="4">
        <v>0.79796068013005583</v>
      </c>
      <c r="C3081" s="4">
        <v>0.83435913159353581</v>
      </c>
      <c r="D3081" s="25">
        <v>2.0534645655979698E-2</v>
      </c>
      <c r="E3081" s="31">
        <v>4560.1517596265458</v>
      </c>
      <c r="F3081" s="18">
        <v>0</v>
      </c>
    </row>
    <row r="3082" spans="1:6" x14ac:dyDescent="0.35">
      <c r="A3082" s="4">
        <v>3071</v>
      </c>
      <c r="B3082" s="4">
        <v>2.1144897572938026E-2</v>
      </c>
      <c r="C3082" s="4">
        <v>-2.0306570596206441</v>
      </c>
      <c r="D3082" s="25">
        <v>-4.3638031308559644E-2</v>
      </c>
      <c r="E3082" s="31">
        <v>-9690.7464872869059</v>
      </c>
      <c r="F3082" s="18">
        <v>9690.7464872869059</v>
      </c>
    </row>
    <row r="3083" spans="1:6" x14ac:dyDescent="0.35">
      <c r="A3083" s="4">
        <v>3072</v>
      </c>
      <c r="B3083" s="4">
        <v>0.57252164630856572</v>
      </c>
      <c r="C3083" s="4">
        <v>0.18279775856863947</v>
      </c>
      <c r="D3083" s="25">
        <v>5.9405091055756039E-3</v>
      </c>
      <c r="E3083" s="31">
        <v>1319.2155104453725</v>
      </c>
      <c r="F3083" s="18">
        <v>0</v>
      </c>
    </row>
    <row r="3084" spans="1:6" x14ac:dyDescent="0.35">
      <c r="A3084" s="4">
        <v>3073</v>
      </c>
      <c r="B3084" s="4">
        <v>9.7306224377125661E-2</v>
      </c>
      <c r="C3084" s="4">
        <v>-1.2970544611207941</v>
      </c>
      <c r="D3084" s="25">
        <v>-2.720627684998312E-2</v>
      </c>
      <c r="E3084" s="31">
        <v>-6041.7283711058235</v>
      </c>
      <c r="F3084" s="18">
        <v>6041.7283711058235</v>
      </c>
    </row>
    <row r="3085" spans="1:6" x14ac:dyDescent="0.35">
      <c r="A3085" s="4">
        <v>3074</v>
      </c>
      <c r="B3085" s="4">
        <v>0.89615385693111838</v>
      </c>
      <c r="C3085" s="4">
        <v>1.2599364560912185</v>
      </c>
      <c r="D3085" s="25">
        <v>3.0067030238018901E-2</v>
      </c>
      <c r="E3085" s="31">
        <v>6677.0190800307237</v>
      </c>
      <c r="F3085" s="18">
        <v>0</v>
      </c>
    </row>
    <row r="3086" spans="1:6" x14ac:dyDescent="0.35">
      <c r="A3086" s="4">
        <v>3075</v>
      </c>
      <c r="B3086" s="4">
        <v>0.87572949448062998</v>
      </c>
      <c r="C3086" s="4">
        <v>1.1539003857141841</v>
      </c>
      <c r="D3086" s="25">
        <v>2.7691958672363692E-2</v>
      </c>
      <c r="E3086" s="31">
        <v>6149.5842773655177</v>
      </c>
      <c r="F3086" s="18">
        <v>0</v>
      </c>
    </row>
    <row r="3087" spans="1:6" x14ac:dyDescent="0.35">
      <c r="A3087" s="4">
        <v>3076</v>
      </c>
      <c r="B3087" s="4">
        <v>0.65224728415433775</v>
      </c>
      <c r="C3087" s="4">
        <v>0.39139480500210799</v>
      </c>
      <c r="D3087" s="25">
        <v>1.06128145946622E-2</v>
      </c>
      <c r="E3087" s="31">
        <v>2356.7996233889808</v>
      </c>
      <c r="F3087" s="18">
        <v>0</v>
      </c>
    </row>
    <row r="3088" spans="1:6" x14ac:dyDescent="0.35">
      <c r="A3088" s="4">
        <v>3077</v>
      </c>
      <c r="B3088" s="4">
        <v>0.14828464464698288</v>
      </c>
      <c r="C3088" s="4">
        <v>-1.0438186758541024</v>
      </c>
      <c r="D3088" s="25">
        <v>-2.1534121036827367E-2</v>
      </c>
      <c r="E3088" s="31">
        <v>-4782.1063768638151</v>
      </c>
      <c r="F3088" s="18">
        <v>4782.1063768638151</v>
      </c>
    </row>
    <row r="3089" spans="1:6" x14ac:dyDescent="0.35">
      <c r="A3089" s="4">
        <v>3078</v>
      </c>
      <c r="B3089" s="4">
        <v>2.4854692079373075E-2</v>
      </c>
      <c r="C3089" s="4">
        <v>-1.9624562950730036</v>
      </c>
      <c r="D3089" s="25">
        <v>-4.2110421920008315E-2</v>
      </c>
      <c r="E3089" s="31">
        <v>-9351.5085594487973</v>
      </c>
      <c r="F3089" s="18">
        <v>9351.5085594487973</v>
      </c>
    </row>
    <row r="3090" spans="1:6" x14ac:dyDescent="0.35">
      <c r="A3090" s="4">
        <v>3079</v>
      </c>
      <c r="B3090" s="4">
        <v>0.66215235894494773</v>
      </c>
      <c r="C3090" s="4">
        <v>0.41834446756483462</v>
      </c>
      <c r="D3090" s="25">
        <v>1.1216452366499109E-2</v>
      </c>
      <c r="E3090" s="31">
        <v>2490.8501394551076</v>
      </c>
      <c r="F3090" s="18">
        <v>0</v>
      </c>
    </row>
    <row r="3091" spans="1:6" x14ac:dyDescent="0.35">
      <c r="A3091" s="4">
        <v>3080</v>
      </c>
      <c r="B3091" s="4">
        <v>0.50589960817914592</v>
      </c>
      <c r="C3091" s="4">
        <v>1.478866371147486E-2</v>
      </c>
      <c r="D3091" s="25">
        <v>2.1773215171647033E-3</v>
      </c>
      <c r="E3091" s="31">
        <v>483.52022791686488</v>
      </c>
      <c r="F3091" s="18">
        <v>0</v>
      </c>
    </row>
    <row r="3092" spans="1:6" x14ac:dyDescent="0.35">
      <c r="A3092" s="4">
        <v>3081</v>
      </c>
      <c r="B3092" s="4">
        <v>0.88304783082656901</v>
      </c>
      <c r="C3092" s="4">
        <v>1.1903614998438719</v>
      </c>
      <c r="D3092" s="25">
        <v>2.8508640723231983E-2</v>
      </c>
      <c r="E3092" s="31">
        <v>6330.9457750857364</v>
      </c>
      <c r="F3092" s="18">
        <v>0</v>
      </c>
    </row>
    <row r="3093" spans="1:6" x14ac:dyDescent="0.35">
      <c r="A3093" s="4">
        <v>3082</v>
      </c>
      <c r="B3093" s="4">
        <v>0.85203165044305418</v>
      </c>
      <c r="C3093" s="4">
        <v>1.0451866785303661</v>
      </c>
      <c r="D3093" s="25">
        <v>2.5256911486899764E-2</v>
      </c>
      <c r="E3093" s="31">
        <v>5608.8306216366955</v>
      </c>
      <c r="F3093" s="18">
        <v>0</v>
      </c>
    </row>
    <row r="3094" spans="1:6" x14ac:dyDescent="0.35">
      <c r="A3094" s="4">
        <v>3083</v>
      </c>
      <c r="B3094" s="4">
        <v>0.26813477142172426</v>
      </c>
      <c r="C3094" s="4">
        <v>-0.61846396736734044</v>
      </c>
      <c r="D3094" s="25">
        <v>-1.2006722767046982E-2</v>
      </c>
      <c r="E3094" s="31">
        <v>-2666.3463724076223</v>
      </c>
      <c r="F3094" s="18">
        <v>2666.3463724076223</v>
      </c>
    </row>
    <row r="3095" spans="1:6" x14ac:dyDescent="0.35">
      <c r="A3095" s="4">
        <v>3084</v>
      </c>
      <c r="B3095" s="4">
        <v>0.74675643283690096</v>
      </c>
      <c r="C3095" s="4">
        <v>0.66431748199561103</v>
      </c>
      <c r="D3095" s="25">
        <v>1.6725931456168998E-2</v>
      </c>
      <c r="E3095" s="31">
        <v>3714.3463315146801</v>
      </c>
      <c r="F3095" s="18">
        <v>0</v>
      </c>
    </row>
    <row r="3096" spans="1:6" x14ac:dyDescent="0.35">
      <c r="A3096" s="4">
        <v>3085</v>
      </c>
      <c r="B3096" s="4">
        <v>0.69987912841150346</v>
      </c>
      <c r="C3096" s="4">
        <v>0.52405290516690861</v>
      </c>
      <c r="D3096" s="25">
        <v>1.3584185379480513E-2</v>
      </c>
      <c r="E3096" s="31">
        <v>3016.6552615088626</v>
      </c>
      <c r="F3096" s="18">
        <v>0</v>
      </c>
    </row>
    <row r="3097" spans="1:6" x14ac:dyDescent="0.35">
      <c r="A3097" s="4">
        <v>3086</v>
      </c>
      <c r="B3097" s="4">
        <v>0.22723197737478473</v>
      </c>
      <c r="C3097" s="4">
        <v>-0.74799370467818227</v>
      </c>
      <c r="D3097" s="25">
        <v>-1.4908022248439299E-2</v>
      </c>
      <c r="E3097" s="31">
        <v>-3310.6411976958334</v>
      </c>
      <c r="F3097" s="18">
        <v>3310.6411976958334</v>
      </c>
    </row>
    <row r="3098" spans="1:6" x14ac:dyDescent="0.35">
      <c r="A3098" s="4">
        <v>3087</v>
      </c>
      <c r="B3098" s="4">
        <v>3.9939457902119613E-2</v>
      </c>
      <c r="C3098" s="4">
        <v>-1.7513890619968882</v>
      </c>
      <c r="D3098" s="25">
        <v>-3.7382787427914052E-2</v>
      </c>
      <c r="E3098" s="31">
        <v>-8301.6374728387927</v>
      </c>
      <c r="F3098" s="18">
        <v>8301.6374728387927</v>
      </c>
    </row>
    <row r="3099" spans="1:6" x14ac:dyDescent="0.35">
      <c r="A3099" s="4">
        <v>3088</v>
      </c>
      <c r="B3099" s="4">
        <v>0.25226344331974904</v>
      </c>
      <c r="C3099" s="4">
        <v>-0.66738399476326904</v>
      </c>
      <c r="D3099" s="25">
        <v>-1.3102468447229303E-2</v>
      </c>
      <c r="E3099" s="31">
        <v>-2909.679842840872</v>
      </c>
      <c r="F3099" s="18">
        <v>2909.679842840872</v>
      </c>
    </row>
    <row r="3100" spans="1:6" x14ac:dyDescent="0.35">
      <c r="A3100" s="4">
        <v>3089</v>
      </c>
      <c r="B3100" s="4">
        <v>0.83073186795002441</v>
      </c>
      <c r="C3100" s="4">
        <v>0.95706140179416177</v>
      </c>
      <c r="D3100" s="25">
        <v>2.328301865734252E-2</v>
      </c>
      <c r="E3100" s="31">
        <v>5170.4860302169491</v>
      </c>
      <c r="F3100" s="18">
        <v>0</v>
      </c>
    </row>
    <row r="3101" spans="1:6" x14ac:dyDescent="0.35">
      <c r="A3101" s="4">
        <v>3090</v>
      </c>
      <c r="B3101" s="4">
        <v>0.22489830237743202</v>
      </c>
      <c r="C3101" s="4">
        <v>-0.75575416076425272</v>
      </c>
      <c r="D3101" s="25">
        <v>-1.508184648127822E-2</v>
      </c>
      <c r="E3101" s="31">
        <v>-3349.2425397655134</v>
      </c>
      <c r="F3101" s="18">
        <v>3349.2425397655134</v>
      </c>
    </row>
    <row r="3102" spans="1:6" x14ac:dyDescent="0.35">
      <c r="A3102" s="4">
        <v>3091</v>
      </c>
      <c r="B3102" s="4">
        <v>0.11383788487805735</v>
      </c>
      <c r="C3102" s="4">
        <v>-1.2063676344444749</v>
      </c>
      <c r="D3102" s="25">
        <v>-2.5175008597089835E-2</v>
      </c>
      <c r="E3102" s="31">
        <v>-5590.6423551653679</v>
      </c>
      <c r="F3102" s="18">
        <v>5590.6423551653679</v>
      </c>
    </row>
    <row r="3103" spans="1:6" x14ac:dyDescent="0.35">
      <c r="A3103" s="4">
        <v>3092</v>
      </c>
      <c r="B3103" s="4">
        <v>0.65452073366165697</v>
      </c>
      <c r="C3103" s="4">
        <v>0.39755459877262905</v>
      </c>
      <c r="D3103" s="25">
        <v>1.0750786050815231E-2</v>
      </c>
      <c r="E3103" s="31">
        <v>2387.439099184915</v>
      </c>
      <c r="F3103" s="18">
        <v>0</v>
      </c>
    </row>
    <row r="3104" spans="1:6" x14ac:dyDescent="0.35">
      <c r="A3104" s="4">
        <v>3093</v>
      </c>
      <c r="B3104" s="4">
        <v>0.45629676696834176</v>
      </c>
      <c r="C3104" s="4">
        <v>-0.10976779323089521</v>
      </c>
      <c r="D3104" s="25">
        <v>-6.1258288188262744E-4</v>
      </c>
      <c r="E3104" s="31">
        <v>-136.03696667250279</v>
      </c>
      <c r="F3104" s="18">
        <v>136.03696667250279</v>
      </c>
    </row>
    <row r="3105" spans="1:6" x14ac:dyDescent="0.35">
      <c r="A3105" s="4">
        <v>3094</v>
      </c>
      <c r="B3105" s="4">
        <v>0.3104452075858497</v>
      </c>
      <c r="C3105" s="4">
        <v>-0.49458879223790181</v>
      </c>
      <c r="D3105" s="25">
        <v>-9.2320782041699096E-3</v>
      </c>
      <c r="E3105" s="31">
        <v>-2050.1779467276006</v>
      </c>
      <c r="F3105" s="18">
        <v>2050.1779467276006</v>
      </c>
    </row>
    <row r="3106" spans="1:6" x14ac:dyDescent="0.35">
      <c r="A3106" s="4">
        <v>3095</v>
      </c>
      <c r="B3106" s="4">
        <v>3.4209199794335343E-2</v>
      </c>
      <c r="C3106" s="4">
        <v>-1.8222411744207454</v>
      </c>
      <c r="D3106" s="25">
        <v>-3.8969783598048965E-2</v>
      </c>
      <c r="E3106" s="31">
        <v>-8654.063489776363</v>
      </c>
      <c r="F3106" s="18">
        <v>8654.063489776363</v>
      </c>
    </row>
    <row r="3107" spans="1:6" x14ac:dyDescent="0.35">
      <c r="A3107" s="4">
        <v>3096</v>
      </c>
      <c r="B3107" s="4">
        <v>0.53316638554235984</v>
      </c>
      <c r="C3107" s="4">
        <v>8.3231798486389563E-2</v>
      </c>
      <c r="D3107" s="25">
        <v>3.7103596870082202E-3</v>
      </c>
      <c r="E3107" s="31">
        <v>823.96373129676488</v>
      </c>
      <c r="F3107" s="18">
        <v>0</v>
      </c>
    </row>
    <row r="3108" spans="1:6" x14ac:dyDescent="0.35">
      <c r="A3108" s="4">
        <v>3097</v>
      </c>
      <c r="B3108" s="4">
        <v>5.7824128124684404E-2</v>
      </c>
      <c r="C3108" s="4">
        <v>-1.5733048094505118</v>
      </c>
      <c r="D3108" s="25">
        <v>-3.3393929268516753E-2</v>
      </c>
      <c r="E3108" s="31">
        <v>-7415.8272738602964</v>
      </c>
      <c r="F3108" s="18">
        <v>7415.8272738602964</v>
      </c>
    </row>
    <row r="3109" spans="1:6" x14ac:dyDescent="0.35">
      <c r="A3109" s="4">
        <v>3098</v>
      </c>
      <c r="B3109" s="4">
        <v>0.1332283043963135</v>
      </c>
      <c r="C3109" s="4">
        <v>-1.1112596346385035</v>
      </c>
      <c r="D3109" s="25">
        <v>-2.3044711753739185E-2</v>
      </c>
      <c r="E3109" s="31">
        <v>-5117.5649492300245</v>
      </c>
      <c r="F3109" s="18">
        <v>5117.5649492300245</v>
      </c>
    </row>
    <row r="3110" spans="1:6" x14ac:dyDescent="0.35">
      <c r="A3110" s="4">
        <v>3099</v>
      </c>
      <c r="B3110" s="4">
        <v>0.8936857599857595</v>
      </c>
      <c r="C3110" s="4">
        <v>1.2463702990388794</v>
      </c>
      <c r="D3110" s="25">
        <v>2.9763165772317222E-2</v>
      </c>
      <c r="E3110" s="31">
        <v>6609.5395578041507</v>
      </c>
      <c r="F3110" s="18">
        <v>0</v>
      </c>
    </row>
    <row r="3111" spans="1:6" x14ac:dyDescent="0.35">
      <c r="A3111" s="4">
        <v>3100</v>
      </c>
      <c r="B3111" s="4">
        <v>0.43486323861532605</v>
      </c>
      <c r="C3111" s="4">
        <v>-0.16400592787843796</v>
      </c>
      <c r="D3111" s="25">
        <v>-1.827447322987543E-3</v>
      </c>
      <c r="E3111" s="31">
        <v>-405.82327375684542</v>
      </c>
      <c r="F3111" s="18">
        <v>405.82327375684542</v>
      </c>
    </row>
    <row r="3112" spans="1:6" x14ac:dyDescent="0.35">
      <c r="A3112" s="4">
        <v>3101</v>
      </c>
      <c r="B3112" s="4">
        <v>0.30105471922797422</v>
      </c>
      <c r="C3112" s="4">
        <v>-0.52136943645172285</v>
      </c>
      <c r="D3112" s="25">
        <v>-9.8319301824260855E-3</v>
      </c>
      <c r="E3112" s="31">
        <v>-2183.387747373165</v>
      </c>
      <c r="F3112" s="18">
        <v>2183.387747373165</v>
      </c>
    </row>
    <row r="3113" spans="1:6" x14ac:dyDescent="0.35">
      <c r="A3113" s="4">
        <v>3102</v>
      </c>
      <c r="B3113" s="4">
        <v>0.50232843512736947</v>
      </c>
      <c r="C3113" s="4">
        <v>5.8365544631349539E-3</v>
      </c>
      <c r="D3113" s="25">
        <v>1.9768057865008847E-3</v>
      </c>
      <c r="E3113" s="31">
        <v>438.99147503073232</v>
      </c>
      <c r="F3113" s="18">
        <v>0</v>
      </c>
    </row>
    <row r="3114" spans="1:6" x14ac:dyDescent="0.35">
      <c r="A3114" s="4">
        <v>3103</v>
      </c>
      <c r="B3114" s="4">
        <v>0.77622385994459531</v>
      </c>
      <c r="C3114" s="4">
        <v>0.75950206356114625</v>
      </c>
      <c r="D3114" s="25">
        <v>1.8857943632414779E-2</v>
      </c>
      <c r="E3114" s="31">
        <v>4187.8046633472186</v>
      </c>
      <c r="F3114" s="18">
        <v>0</v>
      </c>
    </row>
    <row r="3115" spans="1:6" x14ac:dyDescent="0.35">
      <c r="A3115" s="4">
        <v>3104</v>
      </c>
      <c r="B3115" s="4">
        <v>0.24605427821339787</v>
      </c>
      <c r="C3115" s="4">
        <v>-0.68695901439060736</v>
      </c>
      <c r="D3115" s="25">
        <v>-1.354092370447074E-2</v>
      </c>
      <c r="E3115" s="31">
        <v>-3007.0480928863662</v>
      </c>
      <c r="F3115" s="18">
        <v>3007.0480928863662</v>
      </c>
    </row>
    <row r="3116" spans="1:6" x14ac:dyDescent="0.35">
      <c r="A3116" s="4">
        <v>3105</v>
      </c>
      <c r="B3116" s="4">
        <v>0.84636215441262952</v>
      </c>
      <c r="C3116" s="4">
        <v>1.0209551438053142</v>
      </c>
      <c r="D3116" s="25">
        <v>2.4714156281873585E-2</v>
      </c>
      <c r="E3116" s="31">
        <v>5488.3003653707028</v>
      </c>
      <c r="F3116" s="18">
        <v>0</v>
      </c>
    </row>
    <row r="3117" spans="1:6" x14ac:dyDescent="0.35">
      <c r="A3117" s="4">
        <v>3106</v>
      </c>
      <c r="B3117" s="4">
        <v>0.53318904995267924</v>
      </c>
      <c r="C3117" s="4">
        <v>8.3288806995490516E-2</v>
      </c>
      <c r="D3117" s="25">
        <v>3.7116366042731154E-3</v>
      </c>
      <c r="E3117" s="31">
        <v>824.24729774392756</v>
      </c>
      <c r="F3117" s="18">
        <v>0</v>
      </c>
    </row>
    <row r="3118" spans="1:6" x14ac:dyDescent="0.35">
      <c r="A3118" s="4">
        <v>3107</v>
      </c>
      <c r="B3118" s="4">
        <v>0.45037173314289358</v>
      </c>
      <c r="C3118" s="4">
        <v>-0.12472221931098149</v>
      </c>
      <c r="D3118" s="25">
        <v>-9.4754278785815263E-4</v>
      </c>
      <c r="E3118" s="31">
        <v>-210.42188814758237</v>
      </c>
      <c r="F3118" s="18">
        <v>210.42188814758237</v>
      </c>
    </row>
    <row r="3119" spans="1:6" x14ac:dyDescent="0.35">
      <c r="A3119" s="4">
        <v>3108</v>
      </c>
      <c r="B3119" s="4">
        <v>6.6920076356292935E-2</v>
      </c>
      <c r="C3119" s="4">
        <v>-1.499129065151046</v>
      </c>
      <c r="D3119" s="25">
        <v>-3.1732488020075993E-2</v>
      </c>
      <c r="E3119" s="31">
        <v>-7046.8691550048579</v>
      </c>
      <c r="F3119" s="18">
        <v>7046.8691550048579</v>
      </c>
    </row>
    <row r="3120" spans="1:6" x14ac:dyDescent="0.35">
      <c r="A3120" s="4">
        <v>3109</v>
      </c>
      <c r="B3120" s="4">
        <v>0.17842490053992333</v>
      </c>
      <c r="C3120" s="4">
        <v>-0.92138434133694991</v>
      </c>
      <c r="D3120" s="25">
        <v>-1.8791749450086756E-2</v>
      </c>
      <c r="E3120" s="31">
        <v>-4173.10484714015</v>
      </c>
      <c r="F3120" s="18">
        <v>4173.10484714015</v>
      </c>
    </row>
    <row r="3121" spans="1:6" x14ac:dyDescent="0.35">
      <c r="A3121" s="4">
        <v>3110</v>
      </c>
      <c r="B3121" s="4">
        <v>0.77815254072509443</v>
      </c>
      <c r="C3121" s="4">
        <v>0.76596871313407744</v>
      </c>
      <c r="D3121" s="25">
        <v>1.900278826378516E-2</v>
      </c>
      <c r="E3121" s="31">
        <v>4219.9704728616261</v>
      </c>
      <c r="F3121" s="18">
        <v>0</v>
      </c>
    </row>
    <row r="3122" spans="1:6" x14ac:dyDescent="0.35">
      <c r="A3122" s="4">
        <v>3111</v>
      </c>
      <c r="B3122" s="4">
        <v>0.19974218023777734</v>
      </c>
      <c r="C3122" s="4">
        <v>-0.84254250087442373</v>
      </c>
      <c r="D3122" s="25">
        <v>-1.7025793650323109E-2</v>
      </c>
      <c r="E3122" s="31">
        <v>-3780.9370648161412</v>
      </c>
      <c r="F3122" s="18">
        <v>3780.9370648161412</v>
      </c>
    </row>
    <row r="3123" spans="1:6" x14ac:dyDescent="0.35">
      <c r="A3123" s="4">
        <v>3112</v>
      </c>
      <c r="B3123" s="4">
        <v>0.45941948435112723</v>
      </c>
      <c r="C3123" s="4">
        <v>-0.10189632286296113</v>
      </c>
      <c r="D3123" s="25">
        <v>-4.3627207194500369E-4</v>
      </c>
      <c r="E3123" s="31">
        <v>-96.883427641547541</v>
      </c>
      <c r="F3123" s="18">
        <v>96.883427641547541</v>
      </c>
    </row>
    <row r="3124" spans="1:6" x14ac:dyDescent="0.35">
      <c r="A3124" s="4">
        <v>3113</v>
      </c>
      <c r="B3124" s="4">
        <v>0.57845297178154143</v>
      </c>
      <c r="C3124" s="4">
        <v>0.19793738163579361</v>
      </c>
      <c r="D3124" s="25">
        <v>6.2796171858135836E-3</v>
      </c>
      <c r="E3124" s="31">
        <v>1394.5216216248707</v>
      </c>
      <c r="F3124" s="18">
        <v>0</v>
      </c>
    </row>
    <row r="3125" spans="1:6" x14ac:dyDescent="0.35">
      <c r="A3125" s="4">
        <v>3114</v>
      </c>
      <c r="B3125" s="4">
        <v>0.42083591094890738</v>
      </c>
      <c r="C3125" s="4">
        <v>-0.19975547925498016</v>
      </c>
      <c r="D3125" s="25">
        <v>-2.6281912835798907E-3</v>
      </c>
      <c r="E3125" s="31">
        <v>-583.64538191882389</v>
      </c>
      <c r="F3125" s="18">
        <v>583.64538191882389</v>
      </c>
    </row>
    <row r="3126" spans="1:6" x14ac:dyDescent="0.35">
      <c r="A3126" s="4">
        <v>3115</v>
      </c>
      <c r="B3126" s="4">
        <v>0.31071906701980523</v>
      </c>
      <c r="C3126" s="4">
        <v>-0.49381316595032515</v>
      </c>
      <c r="D3126" s="25">
        <v>-9.2147051731376606E-3</v>
      </c>
      <c r="E3126" s="31">
        <v>-2046.3198982684742</v>
      </c>
      <c r="F3126" s="18">
        <v>2046.3198982684742</v>
      </c>
    </row>
    <row r="3127" spans="1:6" x14ac:dyDescent="0.35">
      <c r="A3127" s="4">
        <v>3116</v>
      </c>
      <c r="B3127" s="4">
        <v>0.68204565347107726</v>
      </c>
      <c r="C3127" s="4">
        <v>0.47342682851646611</v>
      </c>
      <c r="D3127" s="25">
        <v>1.2450226390755209E-2</v>
      </c>
      <c r="E3127" s="31">
        <v>2764.835718848567</v>
      </c>
      <c r="F3127" s="18">
        <v>0</v>
      </c>
    </row>
    <row r="3128" spans="1:6" x14ac:dyDescent="0.35">
      <c r="A3128" s="4">
        <v>3117</v>
      </c>
      <c r="B3128" s="4">
        <v>0.91391548841786652</v>
      </c>
      <c r="C3128" s="4">
        <v>1.3652673938877085</v>
      </c>
      <c r="D3128" s="25">
        <v>3.2426307740992297E-2</v>
      </c>
      <c r="E3128" s="31">
        <v>7200.9464775068291</v>
      </c>
      <c r="F3128" s="18">
        <v>0</v>
      </c>
    </row>
    <row r="3129" spans="1:6" x14ac:dyDescent="0.35">
      <c r="A3129" s="4">
        <v>3118</v>
      </c>
      <c r="B3129" s="4">
        <v>0.97474813986396636</v>
      </c>
      <c r="C3129" s="4">
        <v>1.9556727204516728</v>
      </c>
      <c r="D3129" s="25">
        <v>4.5650627525264074E-2</v>
      </c>
      <c r="E3129" s="31">
        <v>10137.685983238222</v>
      </c>
      <c r="F3129" s="18">
        <v>0</v>
      </c>
    </row>
    <row r="3130" spans="1:6" x14ac:dyDescent="0.35">
      <c r="A3130" s="4">
        <v>3119</v>
      </c>
      <c r="B3130" s="4">
        <v>0.333203777000873</v>
      </c>
      <c r="C3130" s="4">
        <v>-0.43108364241519653</v>
      </c>
      <c r="D3130" s="25">
        <v>-7.8096445447531195E-3</v>
      </c>
      <c r="E3130" s="31">
        <v>-1734.2965108552153</v>
      </c>
      <c r="F3130" s="18">
        <v>1734.2965108552153</v>
      </c>
    </row>
    <row r="3131" spans="1:6" x14ac:dyDescent="0.35">
      <c r="A3131" s="4">
        <v>3120</v>
      </c>
      <c r="B3131" s="4">
        <v>0.42475267699025121</v>
      </c>
      <c r="C3131" s="4">
        <v>-0.18974959699597044</v>
      </c>
      <c r="D3131" s="25">
        <v>-2.4040723931101913E-3</v>
      </c>
      <c r="E3131" s="31">
        <v>-533.8750488990604</v>
      </c>
      <c r="F3131" s="18">
        <v>533.8750488990604</v>
      </c>
    </row>
    <row r="3132" spans="1:6" x14ac:dyDescent="0.35">
      <c r="A3132" s="4">
        <v>3121</v>
      </c>
      <c r="B3132" s="4">
        <v>0.66022790787769481</v>
      </c>
      <c r="C3132" s="4">
        <v>0.41308521106172091</v>
      </c>
      <c r="D3132" s="25">
        <v>1.1098651786633995E-2</v>
      </c>
      <c r="E3132" s="31">
        <v>2464.6900327478124</v>
      </c>
      <c r="F3132" s="18">
        <v>0</v>
      </c>
    </row>
    <row r="3133" spans="1:6" x14ac:dyDescent="0.35">
      <c r="A3133" s="4">
        <v>3122</v>
      </c>
      <c r="B3133" s="4">
        <v>0.5090807411550291</v>
      </c>
      <c r="C3133" s="4">
        <v>2.2764008432821083E-2</v>
      </c>
      <c r="D3133" s="25">
        <v>2.3559589789889229E-3</v>
      </c>
      <c r="E3133" s="31">
        <v>523.19044913812661</v>
      </c>
      <c r="F3133" s="18">
        <v>0</v>
      </c>
    </row>
    <row r="3134" spans="1:6" x14ac:dyDescent="0.35">
      <c r="A3134" s="4">
        <v>3123</v>
      </c>
      <c r="B3134" s="4">
        <v>0.74900937850581817</v>
      </c>
      <c r="C3134" s="4">
        <v>0.67137566569755991</v>
      </c>
      <c r="D3134" s="25">
        <v>1.6884025691046457E-2</v>
      </c>
      <c r="E3134" s="31">
        <v>3749.4544953194604</v>
      </c>
      <c r="F3134" s="18">
        <v>0</v>
      </c>
    </row>
    <row r="3135" spans="1:6" x14ac:dyDescent="0.35">
      <c r="A3135" s="4">
        <v>3124</v>
      </c>
      <c r="B3135" s="4">
        <v>0.47410399821533478</v>
      </c>
      <c r="C3135" s="4">
        <v>-6.4957302068928288E-2</v>
      </c>
      <c r="D3135" s="25">
        <v>3.9111447339848873E-4</v>
      </c>
      <c r="E3135" s="31">
        <v>86.855229155812594</v>
      </c>
      <c r="F3135" s="18">
        <v>0</v>
      </c>
    </row>
    <row r="3136" spans="1:6" x14ac:dyDescent="0.35">
      <c r="A3136" s="4">
        <v>3125</v>
      </c>
      <c r="B3136" s="4">
        <v>6.3548917034459862E-2</v>
      </c>
      <c r="C3136" s="4">
        <v>-1.525646864821947</v>
      </c>
      <c r="D3136" s="25">
        <v>-3.2326452618708826E-2</v>
      </c>
      <c r="E3136" s="31">
        <v>-7178.7715386636019</v>
      </c>
      <c r="F3136" s="18">
        <v>7178.7715386636019</v>
      </c>
    </row>
    <row r="3137" spans="1:6" x14ac:dyDescent="0.35">
      <c r="A3137" s="4">
        <v>3126</v>
      </c>
      <c r="B3137" s="4">
        <v>0.43148402532704955</v>
      </c>
      <c r="C3137" s="4">
        <v>-0.17259720291307412</v>
      </c>
      <c r="D3137" s="25">
        <v>-2.0198808314619123E-3</v>
      </c>
      <c r="E3137" s="31">
        <v>-448.55719850927807</v>
      </c>
      <c r="F3137" s="18">
        <v>448.55719850927807</v>
      </c>
    </row>
    <row r="3138" spans="1:6" x14ac:dyDescent="0.35">
      <c r="A3138" s="4">
        <v>3127</v>
      </c>
      <c r="B3138" s="4">
        <v>0.50300108695644241</v>
      </c>
      <c r="C3138" s="4">
        <v>7.5226803713589474E-3</v>
      </c>
      <c r="D3138" s="25">
        <v>2.0145728377174931E-3</v>
      </c>
      <c r="E3138" s="31">
        <v>447.37844639350192</v>
      </c>
      <c r="F3138" s="18">
        <v>0</v>
      </c>
    </row>
    <row r="3139" spans="1:6" x14ac:dyDescent="0.35">
      <c r="A3139" s="4">
        <v>3128</v>
      </c>
      <c r="B3139" s="4">
        <v>0.77262210427145461</v>
      </c>
      <c r="C3139" s="4">
        <v>0.74750996244717982</v>
      </c>
      <c r="D3139" s="25">
        <v>1.8589335994778175E-2</v>
      </c>
      <c r="E3139" s="31">
        <v>4128.1546644167038</v>
      </c>
      <c r="F3139" s="18">
        <v>0</v>
      </c>
    </row>
    <row r="3140" spans="1:6" x14ac:dyDescent="0.35">
      <c r="A3140" s="4">
        <v>3129</v>
      </c>
      <c r="B3140" s="4">
        <v>3.1122960120253174E-2</v>
      </c>
      <c r="C3140" s="4">
        <v>-1.8645399254295989</v>
      </c>
      <c r="D3140" s="25">
        <v>-3.9917221205144751E-2</v>
      </c>
      <c r="E3140" s="31">
        <v>-8864.462020314244</v>
      </c>
      <c r="F3140" s="18">
        <v>8864.462020314244</v>
      </c>
    </row>
    <row r="3141" spans="1:6" x14ac:dyDescent="0.35">
      <c r="A3141" s="4">
        <v>3130</v>
      </c>
      <c r="B3141" s="4">
        <v>0.82736076190308228</v>
      </c>
      <c r="C3141" s="4">
        <v>0.94378705652657469</v>
      </c>
      <c r="D3141" s="25">
        <v>2.298569040021612E-2</v>
      </c>
      <c r="E3141" s="31">
        <v>5104.4580111492423</v>
      </c>
      <c r="F3141" s="18">
        <v>0</v>
      </c>
    </row>
    <row r="3142" spans="1:6" x14ac:dyDescent="0.35">
      <c r="A3142" s="4">
        <v>3131</v>
      </c>
      <c r="B3142" s="4">
        <v>0.67888338244793633</v>
      </c>
      <c r="C3142" s="4">
        <v>0.46457863508041036</v>
      </c>
      <c r="D3142" s="25">
        <v>1.2252038240603386E-2</v>
      </c>
      <c r="E3142" s="31">
        <v>2720.8238543736234</v>
      </c>
      <c r="F3142" s="18">
        <v>0</v>
      </c>
    </row>
    <row r="3143" spans="1:6" x14ac:dyDescent="0.35">
      <c r="A3143" s="4">
        <v>3132</v>
      </c>
      <c r="B3143" s="4">
        <v>0.28958908832911456</v>
      </c>
      <c r="C3143" s="4">
        <v>-0.55458554757948675</v>
      </c>
      <c r="D3143" s="25">
        <v>-1.0575928340606435E-2</v>
      </c>
      <c r="E3143" s="31">
        <v>-2348.6082516382126</v>
      </c>
      <c r="F3143" s="18">
        <v>2348.6082516382126</v>
      </c>
    </row>
    <row r="3144" spans="1:6" x14ac:dyDescent="0.35">
      <c r="A3144" s="4">
        <v>3133</v>
      </c>
      <c r="B3144" s="4">
        <v>0.1160921750176982</v>
      </c>
      <c r="C3144" s="4">
        <v>-1.1947509487394903</v>
      </c>
      <c r="D3144" s="25">
        <v>-2.4914809781658838E-2</v>
      </c>
      <c r="E3144" s="31">
        <v>-5532.8597127999337</v>
      </c>
      <c r="F3144" s="18">
        <v>5532.8597127999337</v>
      </c>
    </row>
    <row r="3145" spans="1:6" x14ac:dyDescent="0.35">
      <c r="A3145" s="4">
        <v>3134</v>
      </c>
      <c r="B3145" s="4">
        <v>0.83646436363535526</v>
      </c>
      <c r="C3145" s="4">
        <v>0.9800300761223838</v>
      </c>
      <c r="D3145" s="25">
        <v>2.3797487414094657E-2</v>
      </c>
      <c r="E3145" s="31">
        <v>5284.7346832339044</v>
      </c>
      <c r="F3145" s="18">
        <v>0</v>
      </c>
    </row>
    <row r="3146" spans="1:6" x14ac:dyDescent="0.35">
      <c r="A3146" s="4">
        <v>3135</v>
      </c>
      <c r="B3146" s="4">
        <v>0.73854534542103722</v>
      </c>
      <c r="C3146" s="4">
        <v>0.63886722791969286</v>
      </c>
      <c r="D3146" s="25">
        <v>1.6155878505512828E-2</v>
      </c>
      <c r="E3146" s="31">
        <v>3587.7540343031596</v>
      </c>
      <c r="F3146" s="18">
        <v>0</v>
      </c>
    </row>
    <row r="3147" spans="1:6" x14ac:dyDescent="0.35">
      <c r="A3147" s="4">
        <v>3136</v>
      </c>
      <c r="B3147" s="4">
        <v>0.14668332172289467</v>
      </c>
      <c r="C3147" s="4">
        <v>-1.0507647624846854</v>
      </c>
      <c r="D3147" s="25">
        <v>-2.1689704441514239E-2</v>
      </c>
      <c r="E3147" s="31">
        <v>-4816.6569577960418</v>
      </c>
      <c r="F3147" s="18">
        <v>4816.6569577960418</v>
      </c>
    </row>
    <row r="3148" spans="1:6" x14ac:dyDescent="0.35">
      <c r="A3148" s="4">
        <v>3137</v>
      </c>
      <c r="B3148" s="4">
        <v>0.78112994254697365</v>
      </c>
      <c r="C3148" s="4">
        <v>0.77601502428986102</v>
      </c>
      <c r="D3148" s="25">
        <v>1.9227812709532575E-2</v>
      </c>
      <c r="E3148" s="31">
        <v>4269.9419035561332</v>
      </c>
      <c r="F3148" s="18">
        <v>0</v>
      </c>
    </row>
    <row r="3149" spans="1:6" x14ac:dyDescent="0.35">
      <c r="A3149" s="4">
        <v>3138</v>
      </c>
      <c r="B3149" s="4">
        <v>0.4848837333238073</v>
      </c>
      <c r="C3149" s="4">
        <v>-3.7899932777694129E-2</v>
      </c>
      <c r="D3149" s="25">
        <v>9.9716473739394716E-4</v>
      </c>
      <c r="E3149" s="31">
        <v>221.44149005757973</v>
      </c>
      <c r="F3149" s="18">
        <v>0</v>
      </c>
    </row>
    <row r="3150" spans="1:6" x14ac:dyDescent="0.35">
      <c r="A3150" s="4">
        <v>3139</v>
      </c>
      <c r="B3150" s="4">
        <v>1.2926294381913395E-2</v>
      </c>
      <c r="C3150" s="4">
        <v>-2.2284189773023493</v>
      </c>
      <c r="D3150" s="25">
        <v>-4.8067643852528388E-2</v>
      </c>
      <c r="E3150" s="31">
        <v>-10674.435506092093</v>
      </c>
      <c r="F3150" s="18">
        <v>10674.435506092093</v>
      </c>
    </row>
    <row r="3151" spans="1:6" x14ac:dyDescent="0.35">
      <c r="A3151" s="4">
        <v>3140</v>
      </c>
      <c r="B3151" s="4">
        <v>0.43876199529053495</v>
      </c>
      <c r="C3151" s="4">
        <v>-0.154108748246996</v>
      </c>
      <c r="D3151" s="25">
        <v>-1.6057632315341615E-3</v>
      </c>
      <c r="E3151" s="31">
        <v>-356.59363928161054</v>
      </c>
      <c r="F3151" s="18">
        <v>356.59363928161054</v>
      </c>
    </row>
    <row r="3152" spans="1:6" x14ac:dyDescent="0.35">
      <c r="A3152" s="4">
        <v>3141</v>
      </c>
      <c r="B3152" s="4">
        <v>0.38673909034698528</v>
      </c>
      <c r="C3152" s="4">
        <v>-0.28782829042619207</v>
      </c>
      <c r="D3152" s="25">
        <v>-4.6009089519759702E-3</v>
      </c>
      <c r="E3152" s="31">
        <v>-1021.7290039833299</v>
      </c>
      <c r="F3152" s="18">
        <v>1021.7290039833299</v>
      </c>
    </row>
    <row r="3153" spans="1:6" x14ac:dyDescent="0.35">
      <c r="A3153" s="4">
        <v>3142</v>
      </c>
      <c r="B3153" s="4">
        <v>0.63697802291963979</v>
      </c>
      <c r="C3153" s="4">
        <v>0.35039276660605762</v>
      </c>
      <c r="D3153" s="25">
        <v>9.6944216819288571E-3</v>
      </c>
      <c r="E3153" s="31">
        <v>2152.8510806582249</v>
      </c>
      <c r="F3153" s="18">
        <v>0</v>
      </c>
    </row>
    <row r="3154" spans="1:6" x14ac:dyDescent="0.35">
      <c r="A3154" s="4">
        <v>3143</v>
      </c>
      <c r="B3154" s="4">
        <v>0.86193033945730668</v>
      </c>
      <c r="C3154" s="4">
        <v>1.0890330282648639</v>
      </c>
      <c r="D3154" s="25">
        <v>2.6239013314531563E-2</v>
      </c>
      <c r="E3154" s="31">
        <v>5826.9270744529358</v>
      </c>
      <c r="F3154" s="18">
        <v>0</v>
      </c>
    </row>
    <row r="3155" spans="1:6" x14ac:dyDescent="0.35">
      <c r="A3155" s="4">
        <v>3144</v>
      </c>
      <c r="B3155" s="4">
        <v>0.93537410527058729</v>
      </c>
      <c r="C3155" s="4">
        <v>1.5170589964652312</v>
      </c>
      <c r="D3155" s="25">
        <v>3.5826244365437333E-2</v>
      </c>
      <c r="E3155" s="31">
        <v>7955.9742116263578</v>
      </c>
      <c r="F3155" s="18">
        <v>0</v>
      </c>
    </row>
    <row r="3156" spans="1:6" x14ac:dyDescent="0.35">
      <c r="A3156" s="4">
        <v>3145</v>
      </c>
      <c r="B3156" s="4">
        <v>0.62087760343935638</v>
      </c>
      <c r="C3156" s="4">
        <v>0.30778650207446845</v>
      </c>
      <c r="D3156" s="25">
        <v>8.7400961675265596E-3</v>
      </c>
      <c r="E3156" s="31">
        <v>1940.9229448303306</v>
      </c>
      <c r="F3156" s="18">
        <v>0</v>
      </c>
    </row>
    <row r="3157" spans="1:6" x14ac:dyDescent="0.35">
      <c r="A3157" s="4">
        <v>3146</v>
      </c>
      <c r="B3157" s="4">
        <v>0.64807762993741913</v>
      </c>
      <c r="C3157" s="4">
        <v>0.38013562787130489</v>
      </c>
      <c r="D3157" s="25">
        <v>1.0360623511373644E-2</v>
      </c>
      <c r="E3157" s="31">
        <v>2300.7952670690779</v>
      </c>
      <c r="F3157" s="18">
        <v>0</v>
      </c>
    </row>
    <row r="3158" spans="1:6" x14ac:dyDescent="0.35">
      <c r="A3158" s="4">
        <v>3147</v>
      </c>
      <c r="B3158" s="4">
        <v>0.26697779944146915</v>
      </c>
      <c r="C3158" s="4">
        <v>-0.62197911829121166</v>
      </c>
      <c r="D3158" s="25">
        <v>-1.2085457625652997E-2</v>
      </c>
      <c r="E3158" s="31">
        <v>-2683.8311106413016</v>
      </c>
      <c r="F3158" s="18">
        <v>2683.8311106413016</v>
      </c>
    </row>
    <row r="3159" spans="1:6" x14ac:dyDescent="0.35">
      <c r="A3159" s="4">
        <v>3148</v>
      </c>
      <c r="B3159" s="4">
        <v>0.45625639424985798</v>
      </c>
      <c r="C3159" s="4">
        <v>-0.10986960471200106</v>
      </c>
      <c r="D3159" s="25">
        <v>-6.1486332808335822E-4</v>
      </c>
      <c r="E3159" s="31">
        <v>-136.54338791439881</v>
      </c>
      <c r="F3159" s="18">
        <v>136.54338791439881</v>
      </c>
    </row>
    <row r="3160" spans="1:6" x14ac:dyDescent="0.35">
      <c r="A3160" s="4">
        <v>3149</v>
      </c>
      <c r="B3160" s="4">
        <v>0.96405585009093353</v>
      </c>
      <c r="C3160" s="4">
        <v>1.7998248437200399</v>
      </c>
      <c r="D3160" s="25">
        <v>4.2159835577987158E-2</v>
      </c>
      <c r="E3160" s="31">
        <v>9362.4819058194553</v>
      </c>
      <c r="F3160" s="18">
        <v>0</v>
      </c>
    </row>
    <row r="3161" spans="1:6" x14ac:dyDescent="0.35">
      <c r="A3161" s="4">
        <v>3150</v>
      </c>
      <c r="B3161" s="4">
        <v>0.37390326997294354</v>
      </c>
      <c r="C3161" s="4">
        <v>-0.32153295837925283</v>
      </c>
      <c r="D3161" s="25">
        <v>-5.3558501545358751E-3</v>
      </c>
      <c r="E3161" s="31">
        <v>-1189.3796423699548</v>
      </c>
      <c r="F3161" s="18">
        <v>1189.3796423699548</v>
      </c>
    </row>
    <row r="3162" spans="1:6" x14ac:dyDescent="0.35">
      <c r="A3162" s="4">
        <v>3151</v>
      </c>
      <c r="B3162" s="4">
        <v>0.84426765439784934</v>
      </c>
      <c r="C3162" s="4">
        <v>1.0121534462115087</v>
      </c>
      <c r="D3162" s="25">
        <v>2.4517009578773289E-2</v>
      </c>
      <c r="E3162" s="31">
        <v>5444.5197762089128</v>
      </c>
      <c r="F3162" s="18">
        <v>0</v>
      </c>
    </row>
    <row r="3163" spans="1:6" x14ac:dyDescent="0.35">
      <c r="A3163" s="4">
        <v>3152</v>
      </c>
      <c r="B3163" s="4">
        <v>8.4501384535731416E-2</v>
      </c>
      <c r="C3163" s="4">
        <v>-1.3754151683277329</v>
      </c>
      <c r="D3163" s="25">
        <v>-2.896145588377861E-2</v>
      </c>
      <c r="E3163" s="31">
        <v>-6431.5029449413059</v>
      </c>
      <c r="F3163" s="18">
        <v>6431.5029449413059</v>
      </c>
    </row>
    <row r="3164" spans="1:6" x14ac:dyDescent="0.35">
      <c r="A3164" s="4">
        <v>3153</v>
      </c>
      <c r="B3164" s="4">
        <v>0.9833863996031329</v>
      </c>
      <c r="C3164" s="4">
        <v>2.129327177318344</v>
      </c>
      <c r="D3164" s="25">
        <v>4.954026396017535E-2</v>
      </c>
      <c r="E3164" s="31">
        <v>11001.461902731775</v>
      </c>
      <c r="F3164" s="18">
        <v>0</v>
      </c>
    </row>
    <row r="3165" spans="1:6" x14ac:dyDescent="0.35">
      <c r="A3165" s="4">
        <v>3154</v>
      </c>
      <c r="B3165" s="4">
        <v>0.41517208206129952</v>
      </c>
      <c r="C3165" s="4">
        <v>-0.21426018586306375</v>
      </c>
      <c r="D3165" s="25">
        <v>-2.9530780519270872E-3</v>
      </c>
      <c r="E3165" s="31">
        <v>-655.79335043886636</v>
      </c>
      <c r="F3165" s="18">
        <v>655.79335043886636</v>
      </c>
    </row>
    <row r="3166" spans="1:6" x14ac:dyDescent="0.35">
      <c r="A3166" s="4">
        <v>3155</v>
      </c>
      <c r="B3166" s="4">
        <v>5.4002174530189073E-2</v>
      </c>
      <c r="C3166" s="4">
        <v>-1.607228058683899</v>
      </c>
      <c r="D3166" s="25">
        <v>-3.4153766410560664E-2</v>
      </c>
      <c r="E3166" s="31">
        <v>-7584.5651590115867</v>
      </c>
      <c r="F3166" s="18">
        <v>7584.5651590115867</v>
      </c>
    </row>
    <row r="3167" spans="1:6" x14ac:dyDescent="0.35">
      <c r="A3167" s="4">
        <v>3156</v>
      </c>
      <c r="B3167" s="4">
        <v>0.78460562340131779</v>
      </c>
      <c r="C3167" s="4">
        <v>0.78784264505025314</v>
      </c>
      <c r="D3167" s="25">
        <v>1.9492736198845933E-2</v>
      </c>
      <c r="E3167" s="31">
        <v>4328.7737595422586</v>
      </c>
      <c r="F3167" s="18">
        <v>0</v>
      </c>
    </row>
    <row r="3168" spans="1:6" x14ac:dyDescent="0.35">
      <c r="A3168" s="4">
        <v>3157</v>
      </c>
      <c r="B3168" s="4">
        <v>0.28931843043662198</v>
      </c>
      <c r="C3168" s="4">
        <v>-0.55537694183977637</v>
      </c>
      <c r="D3168" s="25">
        <v>-1.0593654553942644E-2</v>
      </c>
      <c r="E3168" s="31">
        <v>-2352.5447316871432</v>
      </c>
      <c r="F3168" s="18">
        <v>2352.5447316871432</v>
      </c>
    </row>
    <row r="3169" spans="1:6" x14ac:dyDescent="0.35">
      <c r="A3169" s="4">
        <v>3158</v>
      </c>
      <c r="B3169" s="4">
        <v>0.90346329974029449</v>
      </c>
      <c r="C3169" s="4">
        <v>1.301540823231597</v>
      </c>
      <c r="D3169" s="25">
        <v>3.0998914539755475E-2</v>
      </c>
      <c r="E3169" s="31">
        <v>6883.9636706277824</v>
      </c>
      <c r="F3169" s="18">
        <v>0</v>
      </c>
    </row>
    <row r="3170" spans="1:6" x14ac:dyDescent="0.35">
      <c r="A3170" s="4">
        <v>3159</v>
      </c>
      <c r="B3170" s="4">
        <v>0.64747433731547355</v>
      </c>
      <c r="C3170" s="4">
        <v>0.37851059390886588</v>
      </c>
      <c r="D3170" s="25">
        <v>1.0324224841150489E-2</v>
      </c>
      <c r="E3170" s="31">
        <v>2292.7121736061113</v>
      </c>
      <c r="F3170" s="18">
        <v>0</v>
      </c>
    </row>
    <row r="3171" spans="1:6" x14ac:dyDescent="0.35">
      <c r="A3171" s="4">
        <v>3160</v>
      </c>
      <c r="B3171" s="4">
        <v>0.22136501556973698</v>
      </c>
      <c r="C3171" s="4">
        <v>-0.76759130263497666</v>
      </c>
      <c r="D3171" s="25">
        <v>-1.5346983231214516E-2</v>
      </c>
      <c r="E3171" s="31">
        <v>-3408.1217547770266</v>
      </c>
      <c r="F3171" s="18">
        <v>3408.1217547770266</v>
      </c>
    </row>
    <row r="3172" spans="1:6" x14ac:dyDescent="0.35">
      <c r="A3172" s="4">
        <v>3161</v>
      </c>
      <c r="B3172" s="4">
        <v>0.48996979573841837</v>
      </c>
      <c r="C3172" s="4">
        <v>-2.5144642980760731E-2</v>
      </c>
      <c r="D3172" s="25">
        <v>1.2828668197199804E-3</v>
      </c>
      <c r="E3172" s="31">
        <v>284.88767146605414</v>
      </c>
      <c r="F3172" s="18">
        <v>0</v>
      </c>
    </row>
    <row r="3173" spans="1:6" x14ac:dyDescent="0.35">
      <c r="A3173" s="4">
        <v>3162</v>
      </c>
      <c r="B3173" s="4">
        <v>0.61633755183625083</v>
      </c>
      <c r="C3173" s="4">
        <v>0.29587584784365512</v>
      </c>
      <c r="D3173" s="25">
        <v>8.4733128352947155E-3</v>
      </c>
      <c r="E3173" s="31">
        <v>1881.678071444273</v>
      </c>
      <c r="F3173" s="18">
        <v>0</v>
      </c>
    </row>
    <row r="3174" spans="1:6" x14ac:dyDescent="0.35">
      <c r="A3174" s="4">
        <v>3163</v>
      </c>
      <c r="B3174" s="4">
        <v>0.97117379486733224</v>
      </c>
      <c r="C3174" s="4">
        <v>1.8983316266539969</v>
      </c>
      <c r="D3174" s="25">
        <v>4.4366260791018096E-2</v>
      </c>
      <c r="E3174" s="31">
        <v>9852.465224073474</v>
      </c>
      <c r="F3174" s="18">
        <v>0</v>
      </c>
    </row>
    <row r="3175" spans="1:6" x14ac:dyDescent="0.35">
      <c r="A3175" s="4">
        <v>3164</v>
      </c>
      <c r="B3175" s="4">
        <v>0.78318152549087616</v>
      </c>
      <c r="C3175" s="4">
        <v>0.78298324867937674</v>
      </c>
      <c r="D3175" s="25">
        <v>1.9383891971540276E-2</v>
      </c>
      <c r="E3175" s="31">
        <v>4304.602600078957</v>
      </c>
      <c r="F3175" s="18">
        <v>0</v>
      </c>
    </row>
    <row r="3176" spans="1:6" x14ac:dyDescent="0.35">
      <c r="A3176" s="4">
        <v>3165</v>
      </c>
      <c r="B3176" s="4">
        <v>0.48984467739697168</v>
      </c>
      <c r="C3176" s="4">
        <v>-2.545836855657584E-2</v>
      </c>
      <c r="D3176" s="25">
        <v>1.2758397704160233E-3</v>
      </c>
      <c r="E3176" s="31">
        <v>283.32716675682917</v>
      </c>
      <c r="F3176" s="18">
        <v>0</v>
      </c>
    </row>
    <row r="3177" spans="1:6" x14ac:dyDescent="0.35">
      <c r="A3177" s="4">
        <v>3166</v>
      </c>
      <c r="B3177" s="4">
        <v>0.77643827157449818</v>
      </c>
      <c r="C3177" s="4">
        <v>0.76021938953697465</v>
      </c>
      <c r="D3177" s="25">
        <v>1.887401081146468E-2</v>
      </c>
      <c r="E3177" s="31">
        <v>4191.3727197940707</v>
      </c>
      <c r="F3177" s="18">
        <v>0</v>
      </c>
    </row>
    <row r="3178" spans="1:6" x14ac:dyDescent="0.35">
      <c r="A3178" s="4">
        <v>3167</v>
      </c>
      <c r="B3178" s="4">
        <v>0.49198971309187256</v>
      </c>
      <c r="C3178" s="4">
        <v>-2.0080161000083634E-2</v>
      </c>
      <c r="D3178" s="25">
        <v>1.396304700851461E-3</v>
      </c>
      <c r="E3178" s="31">
        <v>310.07894877934888</v>
      </c>
      <c r="F3178" s="18">
        <v>0</v>
      </c>
    </row>
    <row r="3179" spans="1:6" x14ac:dyDescent="0.35">
      <c r="A3179" s="4">
        <v>3168</v>
      </c>
      <c r="B3179" s="4">
        <v>0.18546102064039416</v>
      </c>
      <c r="C3179" s="4">
        <v>-0.89474757359960932</v>
      </c>
      <c r="D3179" s="25">
        <v>-1.8195120119812919E-2</v>
      </c>
      <c r="E3179" s="31">
        <v>-4040.6107035413888</v>
      </c>
      <c r="F3179" s="18">
        <v>4040.6107035413888</v>
      </c>
    </row>
    <row r="3180" spans="1:6" x14ac:dyDescent="0.35">
      <c r="A3180" s="4">
        <v>3169</v>
      </c>
      <c r="B3180" s="4">
        <v>0.43712756354171722</v>
      </c>
      <c r="C3180" s="4">
        <v>-0.15825593778135721</v>
      </c>
      <c r="D3180" s="25">
        <v>-1.6986549419249826E-3</v>
      </c>
      <c r="E3180" s="31">
        <v>-377.22220544681585</v>
      </c>
      <c r="F3180" s="18">
        <v>377.22220544681585</v>
      </c>
    </row>
    <row r="3181" spans="1:6" x14ac:dyDescent="0.35">
      <c r="A3181" s="4">
        <v>3170</v>
      </c>
      <c r="B3181" s="4">
        <v>0.12787644296443523</v>
      </c>
      <c r="C3181" s="4">
        <v>-1.1364868022750381</v>
      </c>
      <c r="D3181" s="25">
        <v>-2.3609767855144157E-2</v>
      </c>
      <c r="E3181" s="31">
        <v>-5243.0475905318608</v>
      </c>
      <c r="F3181" s="18">
        <v>5243.0475905318608</v>
      </c>
    </row>
    <row r="3182" spans="1:6" x14ac:dyDescent="0.35">
      <c r="A3182" s="4">
        <v>3171</v>
      </c>
      <c r="B3182" s="4">
        <v>0.61973000175719484</v>
      </c>
      <c r="C3182" s="4">
        <v>0.30477175300515008</v>
      </c>
      <c r="D3182" s="25">
        <v>8.67256966671732E-3</v>
      </c>
      <c r="E3182" s="31">
        <v>1925.9272591659419</v>
      </c>
      <c r="F3182" s="18">
        <v>0</v>
      </c>
    </row>
    <row r="3183" spans="1:6" x14ac:dyDescent="0.35">
      <c r="A3183" s="4">
        <v>3172</v>
      </c>
      <c r="B3183" s="4">
        <v>0.26033787837412314</v>
      </c>
      <c r="C3183" s="4">
        <v>-0.64230409376323094</v>
      </c>
      <c r="D3183" s="25">
        <v>-1.254071092902973E-2</v>
      </c>
      <c r="E3183" s="31">
        <v>-2784.9297216058726</v>
      </c>
      <c r="F3183" s="18">
        <v>2784.9297216058726</v>
      </c>
    </row>
    <row r="3184" spans="1:6" x14ac:dyDescent="0.35">
      <c r="A3184" s="4">
        <v>3173</v>
      </c>
      <c r="B3184" s="4">
        <v>3.6811136523675292E-2</v>
      </c>
      <c r="C3184" s="4">
        <v>-1.7889536959401489</v>
      </c>
      <c r="D3184" s="25">
        <v>-3.8224186902976159E-2</v>
      </c>
      <c r="E3184" s="31">
        <v>-8488.4879966332464</v>
      </c>
      <c r="F3184" s="18">
        <v>8488.4879966332464</v>
      </c>
    </row>
    <row r="3185" spans="1:6" x14ac:dyDescent="0.35">
      <c r="A3185" s="4">
        <v>3174</v>
      </c>
      <c r="B3185" s="4">
        <v>0.9023390499461359</v>
      </c>
      <c r="C3185" s="4">
        <v>1.2949951571730436</v>
      </c>
      <c r="D3185" s="25">
        <v>3.0852300040758427E-2</v>
      </c>
      <c r="E3185" s="31">
        <v>6851.4048246272696</v>
      </c>
      <c r="F3185" s="18">
        <v>0</v>
      </c>
    </row>
    <row r="3186" spans="1:6" x14ac:dyDescent="0.35">
      <c r="A3186" s="4">
        <v>3175</v>
      </c>
      <c r="B3186" s="4">
        <v>0.89122923863465364</v>
      </c>
      <c r="C3186" s="4">
        <v>1.2330917831819423</v>
      </c>
      <c r="D3186" s="25">
        <v>2.9465744099354662E-2</v>
      </c>
      <c r="E3186" s="31">
        <v>6543.4907937770813</v>
      </c>
      <c r="F3186" s="18">
        <v>0</v>
      </c>
    </row>
    <row r="3187" spans="1:6" x14ac:dyDescent="0.35">
      <c r="A3187" s="4">
        <v>3176</v>
      </c>
      <c r="B3187" s="4">
        <v>0.94618088671808476</v>
      </c>
      <c r="C3187" s="4">
        <v>1.6088999219871638</v>
      </c>
      <c r="D3187" s="25">
        <v>3.7883362947774411E-2</v>
      </c>
      <c r="E3187" s="31">
        <v>8412.8008391787644</v>
      </c>
      <c r="F3187" s="18">
        <v>0</v>
      </c>
    </row>
    <row r="3188" spans="1:6" x14ac:dyDescent="0.35">
      <c r="A3188" s="4">
        <v>3177</v>
      </c>
      <c r="B3188" s="4">
        <v>0.31299604746402754</v>
      </c>
      <c r="C3188" s="4">
        <v>-0.48737572239858779</v>
      </c>
      <c r="D3188" s="25">
        <v>-9.0705147190697465E-3</v>
      </c>
      <c r="E3188" s="31">
        <v>-2014.299362640304</v>
      </c>
      <c r="F3188" s="18">
        <v>2014.299362640304</v>
      </c>
    </row>
    <row r="3189" spans="1:6" x14ac:dyDescent="0.35">
      <c r="A3189" s="4">
        <v>3178</v>
      </c>
      <c r="B3189" s="4">
        <v>0.25558441659937903</v>
      </c>
      <c r="C3189" s="4">
        <v>-0.65701879222802706</v>
      </c>
      <c r="D3189" s="25">
        <v>-1.28703012448219E-2</v>
      </c>
      <c r="E3189" s="31">
        <v>-2858.1222121749934</v>
      </c>
      <c r="F3189" s="18">
        <v>2858.1222121749934</v>
      </c>
    </row>
    <row r="3190" spans="1:6" x14ac:dyDescent="0.35">
      <c r="A3190" s="4">
        <v>3179</v>
      </c>
      <c r="B3190" s="4">
        <v>0.33821209853735479</v>
      </c>
      <c r="C3190" s="4">
        <v>-0.41734757190186772</v>
      </c>
      <c r="D3190" s="25">
        <v>-7.5019742361115424E-3</v>
      </c>
      <c r="E3190" s="31">
        <v>-1665.9718208244346</v>
      </c>
      <c r="F3190" s="18">
        <v>1665.9718208244346</v>
      </c>
    </row>
    <row r="3191" spans="1:6" x14ac:dyDescent="0.35">
      <c r="A3191" s="4">
        <v>3180</v>
      </c>
      <c r="B3191" s="4">
        <v>0.7052956139479879</v>
      </c>
      <c r="C3191" s="4">
        <v>0.53969299438525131</v>
      </c>
      <c r="D3191" s="25">
        <v>1.3934503257677193E-2</v>
      </c>
      <c r="E3191" s="31">
        <v>3094.4507450760229</v>
      </c>
      <c r="F3191" s="18">
        <v>0</v>
      </c>
    </row>
    <row r="3192" spans="1:6" x14ac:dyDescent="0.35">
      <c r="A3192" s="4">
        <v>3181</v>
      </c>
      <c r="B3192" s="4">
        <v>0.2835996823522432</v>
      </c>
      <c r="C3192" s="4">
        <v>-0.57218099027271851</v>
      </c>
      <c r="D3192" s="25">
        <v>-1.0970043621163472E-2</v>
      </c>
      <c r="E3192" s="31">
        <v>-2436.1298734006277</v>
      </c>
      <c r="F3192" s="18">
        <v>2436.1298734006277</v>
      </c>
    </row>
    <row r="3193" spans="1:6" x14ac:dyDescent="0.35">
      <c r="A3193" s="4">
        <v>3182</v>
      </c>
      <c r="B3193" s="4">
        <v>0.58930746166760894</v>
      </c>
      <c r="C3193" s="4">
        <v>0.22576387319831437</v>
      </c>
      <c r="D3193" s="25">
        <v>6.9028947992435287E-3</v>
      </c>
      <c r="E3193" s="31">
        <v>1532.9335793101855</v>
      </c>
      <c r="F3193" s="18">
        <v>0</v>
      </c>
    </row>
    <row r="3194" spans="1:6" x14ac:dyDescent="0.35">
      <c r="A3194" s="4">
        <v>3183</v>
      </c>
      <c r="B3194" s="4">
        <v>0.83298767083353475</v>
      </c>
      <c r="C3194" s="4">
        <v>0.96603901578105278</v>
      </c>
      <c r="D3194" s="25">
        <v>2.3484105661339148E-2</v>
      </c>
      <c r="E3194" s="31">
        <v>5215.1416464119256</v>
      </c>
      <c r="F3194" s="18">
        <v>0</v>
      </c>
    </row>
    <row r="3195" spans="1:6" x14ac:dyDescent="0.35">
      <c r="A3195" s="4">
        <v>3184</v>
      </c>
      <c r="B3195" s="4">
        <v>0.35034911714819073</v>
      </c>
      <c r="C3195" s="4">
        <v>-0.38437809395341904</v>
      </c>
      <c r="D3195" s="25">
        <v>-6.7635003438650003E-3</v>
      </c>
      <c r="E3195" s="31">
        <v>-1501.9780964824856</v>
      </c>
      <c r="F3195" s="18">
        <v>1501.9780964824856</v>
      </c>
    </row>
    <row r="3196" spans="1:6" x14ac:dyDescent="0.35">
      <c r="A3196" s="4">
        <v>3185</v>
      </c>
      <c r="B3196" s="4">
        <v>0.426845351621296</v>
      </c>
      <c r="C3196" s="4">
        <v>-0.18441143064570212</v>
      </c>
      <c r="D3196" s="25">
        <v>-2.2845043341828989E-3</v>
      </c>
      <c r="E3196" s="31">
        <v>-507.32243613685063</v>
      </c>
      <c r="F3196" s="18">
        <v>507.32243613685063</v>
      </c>
    </row>
    <row r="3197" spans="1:6" x14ac:dyDescent="0.35">
      <c r="A3197" s="4">
        <v>3186</v>
      </c>
      <c r="B3197" s="4">
        <v>0.93210437077132247</v>
      </c>
      <c r="C3197" s="4">
        <v>1.4916487217340997</v>
      </c>
      <c r="D3197" s="25">
        <v>3.5257086900672689E-2</v>
      </c>
      <c r="E3197" s="31">
        <v>7829.5807759697127</v>
      </c>
      <c r="F3197" s="18">
        <v>0</v>
      </c>
    </row>
    <row r="3198" spans="1:6" x14ac:dyDescent="0.35">
      <c r="A3198" s="4">
        <v>3187</v>
      </c>
      <c r="B3198" s="4">
        <v>0.33005994049381027</v>
      </c>
      <c r="C3198" s="4">
        <v>-0.43974765821973905</v>
      </c>
      <c r="D3198" s="25">
        <v>-8.0037073528955571E-3</v>
      </c>
      <c r="E3198" s="31">
        <v>-1777.3922560097515</v>
      </c>
      <c r="F3198" s="18">
        <v>1777.3922560097515</v>
      </c>
    </row>
    <row r="3199" spans="1:6" x14ac:dyDescent="0.35">
      <c r="A3199" s="4">
        <v>3188</v>
      </c>
      <c r="B3199" s="4">
        <v>0.82118010042901879</v>
      </c>
      <c r="C3199" s="4">
        <v>0.91987171934159084</v>
      </c>
      <c r="D3199" s="25">
        <v>2.245001761331309E-2</v>
      </c>
      <c r="E3199" s="31">
        <v>4985.5005554081645</v>
      </c>
      <c r="F3199" s="18">
        <v>0</v>
      </c>
    </row>
    <row r="3200" spans="1:6" x14ac:dyDescent="0.35">
      <c r="A3200" s="4">
        <v>3189</v>
      </c>
      <c r="B3200" s="4">
        <v>0.2193764162406695</v>
      </c>
      <c r="C3200" s="4">
        <v>-0.77430096613939103</v>
      </c>
      <c r="D3200" s="25">
        <v>-1.549727106202327E-2</v>
      </c>
      <c r="E3200" s="31">
        <v>-3441.4963416870969</v>
      </c>
      <c r="F3200" s="18">
        <v>3441.4963416870969</v>
      </c>
    </row>
    <row r="3201" spans="1:6" x14ac:dyDescent="0.35">
      <c r="A3201" s="4">
        <v>3190</v>
      </c>
      <c r="B3201" s="4">
        <v>0.27152587565444286</v>
      </c>
      <c r="C3201" s="4">
        <v>-0.6082046494609965</v>
      </c>
      <c r="D3201" s="25">
        <v>-1.1776927244110929E-2</v>
      </c>
      <c r="E3201" s="31">
        <v>-2615.3154232582274</v>
      </c>
      <c r="F3201" s="18">
        <v>2615.3154232582274</v>
      </c>
    </row>
    <row r="3202" spans="1:6" x14ac:dyDescent="0.35">
      <c r="A3202" s="4">
        <v>3191</v>
      </c>
      <c r="B3202" s="4">
        <v>0.11084106750472833</v>
      </c>
      <c r="C3202" s="4">
        <v>-1.2220674130300093</v>
      </c>
      <c r="D3202" s="25">
        <v>-2.5526663440323834E-2</v>
      </c>
      <c r="E3202" s="31">
        <v>-5668.7347400557674</v>
      </c>
      <c r="F3202" s="18">
        <v>5668.7347400557674</v>
      </c>
    </row>
    <row r="3203" spans="1:6" x14ac:dyDescent="0.35">
      <c r="A3203" s="4">
        <v>3192</v>
      </c>
      <c r="B3203" s="4">
        <v>4.4957749353799481E-2</v>
      </c>
      <c r="C3203" s="4">
        <v>-1.6958436228363625</v>
      </c>
      <c r="D3203" s="25">
        <v>-3.6138641047508691E-2</v>
      </c>
      <c r="E3203" s="31">
        <v>-8025.3484926982283</v>
      </c>
      <c r="F3203" s="18">
        <v>8025.3484926982283</v>
      </c>
    </row>
    <row r="3204" spans="1:6" x14ac:dyDescent="0.35">
      <c r="A3204" s="4">
        <v>3193</v>
      </c>
      <c r="B3204" s="4">
        <v>0.54072655045262874</v>
      </c>
      <c r="C3204" s="4">
        <v>0.10226429002789303</v>
      </c>
      <c r="D3204" s="25">
        <v>4.1366630130657321E-3</v>
      </c>
      <c r="E3204" s="31">
        <v>918.63338837408173</v>
      </c>
      <c r="F3204" s="18">
        <v>0</v>
      </c>
    </row>
    <row r="3205" spans="1:6" x14ac:dyDescent="0.35">
      <c r="A3205" s="4">
        <v>3194</v>
      </c>
      <c r="B3205" s="4">
        <v>0.22418551056831881</v>
      </c>
      <c r="C3205" s="4">
        <v>-0.75813357598004305</v>
      </c>
      <c r="D3205" s="25">
        <v>-1.513514232109779E-2</v>
      </c>
      <c r="E3205" s="31">
        <v>-3361.0780066055859</v>
      </c>
      <c r="F3205" s="18">
        <v>3361.0780066055859</v>
      </c>
    </row>
    <row r="3206" spans="1:6" x14ac:dyDescent="0.35">
      <c r="A3206" s="4">
        <v>3195</v>
      </c>
      <c r="B3206" s="4">
        <v>0.97933017421406809</v>
      </c>
      <c r="C3206" s="4">
        <v>2.0401071818121426</v>
      </c>
      <c r="D3206" s="25">
        <v>4.7541850838478235E-2</v>
      </c>
      <c r="E3206" s="31">
        <v>10557.6720625738</v>
      </c>
      <c r="F3206" s="18">
        <v>0</v>
      </c>
    </row>
    <row r="3207" spans="1:6" x14ac:dyDescent="0.35">
      <c r="A3207" s="4">
        <v>3196</v>
      </c>
      <c r="B3207" s="4">
        <v>0.14706712606448191</v>
      </c>
      <c r="C3207" s="4">
        <v>-1.0490953150719091</v>
      </c>
      <c r="D3207" s="25">
        <v>-2.1652310967139501E-2</v>
      </c>
      <c r="E3207" s="31">
        <v>-4808.3529470609519</v>
      </c>
      <c r="F3207" s="18">
        <v>4808.3529470609519</v>
      </c>
    </row>
    <row r="3208" spans="1:6" x14ac:dyDescent="0.35">
      <c r="A3208" s="4">
        <v>3197</v>
      </c>
      <c r="B3208" s="4">
        <v>0.87081242640649947</v>
      </c>
      <c r="C3208" s="4">
        <v>1.1302399096537747</v>
      </c>
      <c r="D3208" s="25">
        <v>2.7161994446783383E-2</v>
      </c>
      <c r="E3208" s="31">
        <v>6031.894528230966</v>
      </c>
      <c r="F3208" s="18">
        <v>0</v>
      </c>
    </row>
    <row r="3209" spans="1:6" x14ac:dyDescent="0.35">
      <c r="A3209" s="4">
        <v>3198</v>
      </c>
      <c r="B3209" s="4">
        <v>0.85210318379535255</v>
      </c>
      <c r="C3209" s="4">
        <v>1.0454963375556523</v>
      </c>
      <c r="D3209" s="25">
        <v>2.5263847450703314E-2</v>
      </c>
      <c r="E3209" s="31">
        <v>5610.3708988868293</v>
      </c>
      <c r="F3209" s="18">
        <v>0</v>
      </c>
    </row>
    <row r="3210" spans="1:6" x14ac:dyDescent="0.35">
      <c r="A3210" s="4">
        <v>3199</v>
      </c>
      <c r="B3210" s="4">
        <v>0.5062704655633864</v>
      </c>
      <c r="C3210" s="4">
        <v>1.5718373501557883E-2</v>
      </c>
      <c r="D3210" s="25">
        <v>2.1981458204313746E-3</v>
      </c>
      <c r="E3210" s="31">
        <v>488.14470426651422</v>
      </c>
      <c r="F3210" s="18">
        <v>0</v>
      </c>
    </row>
    <row r="3211" spans="1:6" x14ac:dyDescent="0.35">
      <c r="A3211" s="4">
        <v>3200</v>
      </c>
      <c r="B3211" s="4">
        <v>0.51494999324923263</v>
      </c>
      <c r="C3211" s="4">
        <v>3.7482850944754675E-2</v>
      </c>
      <c r="D3211" s="25">
        <v>2.685642116105837E-3</v>
      </c>
      <c r="E3211" s="31">
        <v>596.40355264279322</v>
      </c>
      <c r="F3211" s="18">
        <v>0</v>
      </c>
    </row>
    <row r="3212" spans="1:6" x14ac:dyDescent="0.35">
      <c r="A3212" s="4">
        <v>3201</v>
      </c>
      <c r="B3212" s="4">
        <v>0.48453654062355755</v>
      </c>
      <c r="C3212" s="4">
        <v>-3.8770855564416611E-2</v>
      </c>
      <c r="D3212" s="25">
        <v>9.7765718737563025E-4</v>
      </c>
      <c r="E3212" s="31">
        <v>217.10942657655607</v>
      </c>
      <c r="F3212" s="18">
        <v>0</v>
      </c>
    </row>
    <row r="3213" spans="1:6" x14ac:dyDescent="0.35">
      <c r="A3213" s="4">
        <v>3202</v>
      </c>
      <c r="B3213" s="4">
        <v>0.55910627958044179</v>
      </c>
      <c r="C3213" s="4">
        <v>0.14870370086904044</v>
      </c>
      <c r="D3213" s="25">
        <v>5.1768460736262064E-3</v>
      </c>
      <c r="E3213" s="31">
        <v>1149.6280056377741</v>
      </c>
      <c r="F3213" s="18">
        <v>0</v>
      </c>
    </row>
    <row r="3214" spans="1:6" x14ac:dyDescent="0.35">
      <c r="A3214" s="4">
        <v>3203</v>
      </c>
      <c r="B3214" s="4">
        <v>0.25109040564710605</v>
      </c>
      <c r="C3214" s="4">
        <v>-0.67106234871696457</v>
      </c>
      <c r="D3214" s="25">
        <v>-1.3184858843749786E-2</v>
      </c>
      <c r="E3214" s="31">
        <v>-2927.97637047342</v>
      </c>
      <c r="F3214" s="18">
        <v>2927.97637047342</v>
      </c>
    </row>
    <row r="3215" spans="1:6" x14ac:dyDescent="0.35">
      <c r="A3215" s="4">
        <v>3204</v>
      </c>
      <c r="B3215" s="4">
        <v>0.72459347569308774</v>
      </c>
      <c r="C3215" s="4">
        <v>0.59654223369270931</v>
      </c>
      <c r="D3215" s="25">
        <v>1.5207853084091687E-2</v>
      </c>
      <c r="E3215" s="31">
        <v>3377.2249671796949</v>
      </c>
      <c r="F3215" s="18">
        <v>0</v>
      </c>
    </row>
    <row r="3216" spans="1:6" x14ac:dyDescent="0.35">
      <c r="A3216" s="4">
        <v>3205</v>
      </c>
      <c r="B3216" s="4">
        <v>0.30844641969798636</v>
      </c>
      <c r="C3216" s="4">
        <v>-0.5002588295929562</v>
      </c>
      <c r="D3216" s="25">
        <v>-9.3590797466668041E-3</v>
      </c>
      <c r="E3216" s="31">
        <v>-2078.3813215116134</v>
      </c>
      <c r="F3216" s="18">
        <v>2078.3813215116134</v>
      </c>
    </row>
    <row r="3217" spans="1:6" x14ac:dyDescent="0.35">
      <c r="A3217" s="4">
        <v>3206</v>
      </c>
      <c r="B3217" s="4">
        <v>0.98622762040098799</v>
      </c>
      <c r="C3217" s="4">
        <v>2.2037098044740917</v>
      </c>
      <c r="D3217" s="25">
        <v>5.1206339118451037E-2</v>
      </c>
      <c r="E3217" s="31">
        <v>11371.449079134234</v>
      </c>
      <c r="F3217" s="18">
        <v>0</v>
      </c>
    </row>
    <row r="3218" spans="1:6" x14ac:dyDescent="0.35">
      <c r="A3218" s="4">
        <v>3207</v>
      </c>
      <c r="B3218" s="4">
        <v>0.8043696431710432</v>
      </c>
      <c r="C3218" s="4">
        <v>0.85733329339362052</v>
      </c>
      <c r="D3218" s="25">
        <v>2.1049237325042165E-2</v>
      </c>
      <c r="E3218" s="31">
        <v>4674.4277079179174</v>
      </c>
      <c r="F3218" s="18">
        <v>0</v>
      </c>
    </row>
    <row r="3219" spans="1:6" x14ac:dyDescent="0.35">
      <c r="A3219" s="4">
        <v>3208</v>
      </c>
      <c r="B3219" s="4">
        <v>0.24863413542000168</v>
      </c>
      <c r="C3219" s="4">
        <v>-0.67879419753129899</v>
      </c>
      <c r="D3219" s="25">
        <v>-1.335804231050383E-2</v>
      </c>
      <c r="E3219" s="31">
        <v>-2966.435416900973</v>
      </c>
      <c r="F3219" s="18">
        <v>2966.435416900973</v>
      </c>
    </row>
    <row r="3220" spans="1:6" x14ac:dyDescent="0.35">
      <c r="A3220" s="4">
        <v>3209</v>
      </c>
      <c r="B3220" s="4">
        <v>0.43930711797084154</v>
      </c>
      <c r="C3220" s="4">
        <v>-0.15272615256716623</v>
      </c>
      <c r="D3220" s="25">
        <v>-1.5747948669551529E-3</v>
      </c>
      <c r="E3220" s="31">
        <v>-349.71645987498181</v>
      </c>
      <c r="F3220" s="18">
        <v>349.71645987498181</v>
      </c>
    </row>
    <row r="3221" spans="1:6" x14ac:dyDescent="0.35">
      <c r="A3221" s="4">
        <v>3210</v>
      </c>
      <c r="B3221" s="4">
        <v>0.81044023101600515</v>
      </c>
      <c r="C3221" s="4">
        <v>0.87951973413807705</v>
      </c>
      <c r="D3221" s="25">
        <v>2.1546185055827421E-2</v>
      </c>
      <c r="E3221" s="31">
        <v>4784.785447074858</v>
      </c>
      <c r="F3221" s="18">
        <v>0</v>
      </c>
    </row>
    <row r="3222" spans="1:6" x14ac:dyDescent="0.35">
      <c r="A3222" s="4">
        <v>3211</v>
      </c>
      <c r="B3222" s="4">
        <v>0.35554261812621613</v>
      </c>
      <c r="C3222" s="4">
        <v>-0.37039897656221737</v>
      </c>
      <c r="D3222" s="25">
        <v>-6.4503860978283025E-3</v>
      </c>
      <c r="E3222" s="31">
        <v>-1432.4444651771607</v>
      </c>
      <c r="F3222" s="18">
        <v>1432.4444651771607</v>
      </c>
    </row>
    <row r="3223" spans="1:6" x14ac:dyDescent="0.35">
      <c r="A3223" s="4">
        <v>3212</v>
      </c>
      <c r="B3223" s="4">
        <v>0.77585389597258192</v>
      </c>
      <c r="C3223" s="4">
        <v>0.75826524660284567</v>
      </c>
      <c r="D3223" s="25">
        <v>1.8830240523660041E-2</v>
      </c>
      <c r="E3223" s="31">
        <v>4181.6526029585712</v>
      </c>
      <c r="F3223" s="18">
        <v>0</v>
      </c>
    </row>
    <row r="3224" spans="1:6" x14ac:dyDescent="0.35">
      <c r="A3224" s="4">
        <v>3213</v>
      </c>
      <c r="B3224" s="4">
        <v>6.2099149783013119E-2</v>
      </c>
      <c r="C3224" s="4">
        <v>-1.5373880965792195</v>
      </c>
      <c r="D3224" s="25">
        <v>-3.2589441105487997E-2</v>
      </c>
      <c r="E3224" s="31">
        <v>-7237.1736864697577</v>
      </c>
      <c r="F3224" s="18">
        <v>7237.1736864697577</v>
      </c>
    </row>
    <row r="3225" spans="1:6" x14ac:dyDescent="0.35">
      <c r="A3225" s="4">
        <v>3214</v>
      </c>
      <c r="B3225" s="4">
        <v>0.22719863027119358</v>
      </c>
      <c r="C3225" s="4">
        <v>-0.74810428012899055</v>
      </c>
      <c r="D3225" s="25">
        <v>-1.49104989962869E-2</v>
      </c>
      <c r="E3225" s="31">
        <v>-3311.1912118643077</v>
      </c>
      <c r="F3225" s="18">
        <v>3311.1912118643077</v>
      </c>
    </row>
    <row r="3226" spans="1:6" x14ac:dyDescent="0.35">
      <c r="A3226" s="4">
        <v>3215</v>
      </c>
      <c r="B3226" s="4">
        <v>0.17532164171958897</v>
      </c>
      <c r="C3226" s="4">
        <v>-0.93334225754921252</v>
      </c>
      <c r="D3226" s="25">
        <v>-1.9059591389902583E-2</v>
      </c>
      <c r="E3226" s="31">
        <v>-4232.5848066980234</v>
      </c>
      <c r="F3226" s="18">
        <v>4232.5848066980234</v>
      </c>
    </row>
    <row r="3227" spans="1:6" x14ac:dyDescent="0.35">
      <c r="A3227" s="4">
        <v>3216</v>
      </c>
      <c r="B3227" s="4">
        <v>0.5865770513216273</v>
      </c>
      <c r="C3227" s="4">
        <v>0.21874858843404563</v>
      </c>
      <c r="D3227" s="25">
        <v>6.7457614453824864E-3</v>
      </c>
      <c r="E3227" s="31">
        <v>1498.0387994289076</v>
      </c>
      <c r="F3227" s="18">
        <v>0</v>
      </c>
    </row>
    <row r="3228" spans="1:6" x14ac:dyDescent="0.35">
      <c r="A3228" s="4">
        <v>3217</v>
      </c>
      <c r="B3228" s="4">
        <v>0.62818003894157037</v>
      </c>
      <c r="C3228" s="4">
        <v>0.32703697150802796</v>
      </c>
      <c r="D3228" s="25">
        <v>9.1712819179470551E-3</v>
      </c>
      <c r="E3228" s="31">
        <v>2036.6768473542506</v>
      </c>
      <c r="F3228" s="18">
        <v>0</v>
      </c>
    </row>
    <row r="3229" spans="1:6" x14ac:dyDescent="0.35">
      <c r="A3229" s="4">
        <v>3218</v>
      </c>
      <c r="B3229" s="4">
        <v>0.46987645073772166</v>
      </c>
      <c r="C3229" s="4">
        <v>-7.5580436341110946E-2</v>
      </c>
      <c r="D3229" s="25">
        <v>1.5316993190157076E-4</v>
      </c>
      <c r="E3229" s="31">
        <v>34.014618327705548</v>
      </c>
      <c r="F3229" s="18">
        <v>0</v>
      </c>
    </row>
    <row r="3230" spans="1:6" x14ac:dyDescent="0.35">
      <c r="A3230" s="4">
        <v>3219</v>
      </c>
      <c r="B3230" s="4">
        <v>0.67227937047751896</v>
      </c>
      <c r="C3230" s="4">
        <v>0.44621595486493631</v>
      </c>
      <c r="D3230" s="25">
        <v>1.1840737826565809E-2</v>
      </c>
      <c r="E3230" s="31">
        <v>2629.4859107718348</v>
      </c>
      <c r="F3230" s="18">
        <v>0</v>
      </c>
    </row>
    <row r="3231" spans="1:6" x14ac:dyDescent="0.35">
      <c r="A3231" s="4">
        <v>3220</v>
      </c>
      <c r="B3231" s="4">
        <v>0.71352091306699716</v>
      </c>
      <c r="C3231" s="4">
        <v>0.56370021087025146</v>
      </c>
      <c r="D3231" s="25">
        <v>1.4472234022701867E-2</v>
      </c>
      <c r="E3231" s="31">
        <v>3213.865218323509</v>
      </c>
      <c r="F3231" s="18">
        <v>0</v>
      </c>
    </row>
    <row r="3232" spans="1:6" x14ac:dyDescent="0.35">
      <c r="A3232" s="4">
        <v>3221</v>
      </c>
      <c r="B3232" s="4">
        <v>0.75592610241751057</v>
      </c>
      <c r="C3232" s="4">
        <v>0.69325777737298178</v>
      </c>
      <c r="D3232" s="25">
        <v>1.7374156842191443E-2</v>
      </c>
      <c r="E3232" s="31">
        <v>3858.2984690011172</v>
      </c>
      <c r="F3232" s="18">
        <v>0</v>
      </c>
    </row>
    <row r="3233" spans="1:6" x14ac:dyDescent="0.35">
      <c r="A3233" s="4">
        <v>3222</v>
      </c>
      <c r="B3233" s="4">
        <v>0.47978105065132881</v>
      </c>
      <c r="C3233" s="4">
        <v>-5.0703106379007906E-2</v>
      </c>
      <c r="D3233" s="25">
        <v>7.1039011945022421E-4</v>
      </c>
      <c r="E3233" s="31">
        <v>157.75712946324506</v>
      </c>
      <c r="F3233" s="18">
        <v>0</v>
      </c>
    </row>
    <row r="3234" spans="1:6" x14ac:dyDescent="0.35">
      <c r="A3234" s="4">
        <v>3223</v>
      </c>
      <c r="B3234" s="4">
        <v>0.90287822264826012</v>
      </c>
      <c r="C3234" s="4">
        <v>1.298127416245465</v>
      </c>
      <c r="D3234" s="25">
        <v>3.0922458614465673E-2</v>
      </c>
      <c r="E3234" s="31">
        <v>6866.9850176680402</v>
      </c>
      <c r="F3234" s="18">
        <v>0</v>
      </c>
    </row>
    <row r="3235" spans="1:6" x14ac:dyDescent="0.35">
      <c r="A3235" s="4">
        <v>3224</v>
      </c>
      <c r="B3235" s="4">
        <v>2.9593707234784605E-2</v>
      </c>
      <c r="C3235" s="4">
        <v>-1.8867986374661647</v>
      </c>
      <c r="D3235" s="25">
        <v>-4.0415787719899378E-2</v>
      </c>
      <c r="E3235" s="31">
        <v>-8975.1792446403015</v>
      </c>
      <c r="F3235" s="18">
        <v>8975.1792446403015</v>
      </c>
    </row>
    <row r="3236" spans="1:6" x14ac:dyDescent="0.35">
      <c r="A3236" s="4">
        <v>3225</v>
      </c>
      <c r="B3236" s="4">
        <v>0.77327331914855935</v>
      </c>
      <c r="C3236" s="4">
        <v>0.7496701964561906</v>
      </c>
      <c r="D3236" s="25">
        <v>1.8637722457532965E-2</v>
      </c>
      <c r="E3236" s="31">
        <v>4138.8999003934978</v>
      </c>
      <c r="F3236" s="18">
        <v>0</v>
      </c>
    </row>
    <row r="3237" spans="1:6" x14ac:dyDescent="0.35">
      <c r="A3237" s="4">
        <v>3226</v>
      </c>
      <c r="B3237" s="4">
        <v>0.62956889108636094</v>
      </c>
      <c r="C3237" s="4">
        <v>0.33071176089097526</v>
      </c>
      <c r="D3237" s="25">
        <v>9.2535924726684423E-3</v>
      </c>
      <c r="E3237" s="31">
        <v>2054.9556444290502</v>
      </c>
      <c r="F3237" s="18">
        <v>0</v>
      </c>
    </row>
    <row r="3238" spans="1:6" x14ac:dyDescent="0.35">
      <c r="A3238" s="4">
        <v>3227</v>
      </c>
      <c r="B3238" s="4">
        <v>0.62758042341851017</v>
      </c>
      <c r="C3238" s="4">
        <v>0.32545180460549833</v>
      </c>
      <c r="D3238" s="25">
        <v>9.1357762185786326E-3</v>
      </c>
      <c r="E3238" s="31">
        <v>2028.7920569291216</v>
      </c>
      <c r="F3238" s="18">
        <v>0</v>
      </c>
    </row>
    <row r="3239" spans="1:6" x14ac:dyDescent="0.35">
      <c r="A3239" s="4">
        <v>3228</v>
      </c>
      <c r="B3239" s="4">
        <v>0.67280098836041535</v>
      </c>
      <c r="C3239" s="4">
        <v>0.44766079050766261</v>
      </c>
      <c r="D3239" s="25">
        <v>1.1873100286244696E-2</v>
      </c>
      <c r="E3239" s="31">
        <v>2636.6726784386801</v>
      </c>
      <c r="F3239" s="18">
        <v>0</v>
      </c>
    </row>
    <row r="3240" spans="1:6" x14ac:dyDescent="0.35">
      <c r="A3240" s="4">
        <v>3229</v>
      </c>
      <c r="B3240" s="4">
        <v>0.9889375820666384</v>
      </c>
      <c r="C3240" s="4">
        <v>2.2882178817945196</v>
      </c>
      <c r="D3240" s="25">
        <v>5.3099211334464533E-2</v>
      </c>
      <c r="E3240" s="31">
        <v>11791.801332161232</v>
      </c>
      <c r="F3240" s="18">
        <v>0</v>
      </c>
    </row>
    <row r="3241" spans="1:6" x14ac:dyDescent="0.35">
      <c r="A3241" s="4">
        <v>3230</v>
      </c>
      <c r="B3241" s="4">
        <v>0.43907466501647385</v>
      </c>
      <c r="C3241" s="4">
        <v>-0.15331568757631539</v>
      </c>
      <c r="D3241" s="25">
        <v>-1.5879996927489588E-3</v>
      </c>
      <c r="E3241" s="31">
        <v>-352.64887032841716</v>
      </c>
      <c r="F3241" s="18">
        <v>352.64887032841716</v>
      </c>
    </row>
    <row r="3242" spans="1:6" x14ac:dyDescent="0.35">
      <c r="A3242" s="4">
        <v>3231</v>
      </c>
      <c r="B3242" s="4">
        <v>3.4810687887444791E-2</v>
      </c>
      <c r="C3242" s="4">
        <v>-1.814366135510713</v>
      </c>
      <c r="D3242" s="25">
        <v>-3.8793392857359117E-2</v>
      </c>
      <c r="E3242" s="31">
        <v>-8614.8922004337401</v>
      </c>
      <c r="F3242" s="18">
        <v>8614.8922004337401</v>
      </c>
    </row>
    <row r="3243" spans="1:6" x14ac:dyDescent="0.35">
      <c r="A3243" s="4">
        <v>3232</v>
      </c>
      <c r="B3243" s="4">
        <v>7.5041009359366417E-2</v>
      </c>
      <c r="C3243" s="4">
        <v>-1.4392418260039004</v>
      </c>
      <c r="D3243" s="25">
        <v>-3.0391090905507089E-2</v>
      </c>
      <c r="E3243" s="31">
        <v>-6748.9835954077735</v>
      </c>
      <c r="F3243" s="18">
        <v>6748.9835954077735</v>
      </c>
    </row>
    <row r="3244" spans="1:6" x14ac:dyDescent="0.35">
      <c r="A3244" s="4">
        <v>3233</v>
      </c>
      <c r="B3244" s="4">
        <v>0.68046362321006804</v>
      </c>
      <c r="C3244" s="4">
        <v>0.46899563847458514</v>
      </c>
      <c r="D3244" s="25">
        <v>1.2350973434350241E-2</v>
      </c>
      <c r="E3244" s="31">
        <v>2742.7945036564042</v>
      </c>
      <c r="F3244" s="18">
        <v>0</v>
      </c>
    </row>
    <row r="3245" spans="1:6" x14ac:dyDescent="0.35">
      <c r="A3245" s="4">
        <v>3234</v>
      </c>
      <c r="B3245" s="4">
        <v>0.20195211475530417</v>
      </c>
      <c r="C3245" s="4">
        <v>-0.83466877095965475</v>
      </c>
      <c r="D3245" s="25">
        <v>-1.6849432229443191E-2</v>
      </c>
      <c r="E3245" s="31">
        <v>-3741.7722865565465</v>
      </c>
      <c r="F3245" s="18">
        <v>3741.7722865565465</v>
      </c>
    </row>
    <row r="3246" spans="1:6" x14ac:dyDescent="0.35">
      <c r="A3246" s="4">
        <v>3235</v>
      </c>
      <c r="B3246" s="4">
        <v>0.93901188227163868</v>
      </c>
      <c r="C3246" s="4">
        <v>1.5465315959941448</v>
      </c>
      <c r="D3246" s="25">
        <v>3.6486392679668203E-2</v>
      </c>
      <c r="E3246" s="31">
        <v>8102.5740871337193</v>
      </c>
      <c r="F3246" s="18">
        <v>0</v>
      </c>
    </row>
    <row r="3247" spans="1:6" x14ac:dyDescent="0.35">
      <c r="A3247" s="4">
        <v>3236</v>
      </c>
      <c r="B3247" s="4">
        <v>0.5085410737684406</v>
      </c>
      <c r="C3247" s="4">
        <v>2.1410932786532725E-2</v>
      </c>
      <c r="D3247" s="25">
        <v>2.3256518251850034E-3</v>
      </c>
      <c r="E3247" s="31">
        <v>516.46010554887789</v>
      </c>
      <c r="F3247" s="18">
        <v>0</v>
      </c>
    </row>
    <row r="3248" spans="1:6" x14ac:dyDescent="0.35">
      <c r="A3248" s="4">
        <v>3237</v>
      </c>
      <c r="B3248" s="4">
        <v>0.91080020527870886</v>
      </c>
      <c r="C3248" s="4">
        <v>1.3456990606757866</v>
      </c>
      <c r="D3248" s="25">
        <v>3.1988002250854401E-2</v>
      </c>
      <c r="E3248" s="31">
        <v>7103.6114864097581</v>
      </c>
      <c r="F3248" s="18">
        <v>0</v>
      </c>
    </row>
    <row r="3249" spans="1:6" x14ac:dyDescent="0.35">
      <c r="A3249" s="4">
        <v>3238</v>
      </c>
      <c r="B3249" s="4">
        <v>0.10132315461261299</v>
      </c>
      <c r="C3249" s="4">
        <v>-1.2740482716632417</v>
      </c>
      <c r="D3249" s="25">
        <v>-2.6690967802595566E-2</v>
      </c>
      <c r="E3249" s="31">
        <v>-5927.2931138063359</v>
      </c>
      <c r="F3249" s="18">
        <v>5927.2931138063359</v>
      </c>
    </row>
    <row r="3250" spans="1:6" x14ac:dyDescent="0.35">
      <c r="A3250" s="4">
        <v>3239</v>
      </c>
      <c r="B3250" s="4">
        <v>0.16740989540728279</v>
      </c>
      <c r="C3250" s="4">
        <v>-0.96445114520562603</v>
      </c>
      <c r="D3250" s="25">
        <v>-1.9756390453175985E-2</v>
      </c>
      <c r="E3250" s="31">
        <v>-4387.3237550940985</v>
      </c>
      <c r="F3250" s="18">
        <v>4387.3237550940985</v>
      </c>
    </row>
    <row r="3251" spans="1:6" x14ac:dyDescent="0.35">
      <c r="A3251" s="4">
        <v>3240</v>
      </c>
      <c r="B3251" s="4">
        <v>0.1408809702833046</v>
      </c>
      <c r="C3251" s="4">
        <v>-1.0763697163419383</v>
      </c>
      <c r="D3251" s="25">
        <v>-2.2263222468257772E-2</v>
      </c>
      <c r="E3251" s="31">
        <v>-4944.0187483351674</v>
      </c>
      <c r="F3251" s="18">
        <v>4944.0187483351674</v>
      </c>
    </row>
    <row r="3252" spans="1:6" x14ac:dyDescent="0.35">
      <c r="A3252" s="4">
        <v>3241</v>
      </c>
      <c r="B3252" s="4">
        <v>0.96200242858035179</v>
      </c>
      <c r="C3252" s="4">
        <v>1.7744112954247229</v>
      </c>
      <c r="D3252" s="25">
        <v>4.1590604789596065E-2</v>
      </c>
      <c r="E3252" s="31">
        <v>9236.0721871029618</v>
      </c>
      <c r="F3252" s="18">
        <v>0</v>
      </c>
    </row>
    <row r="3253" spans="1:6" x14ac:dyDescent="0.35">
      <c r="A3253" s="4">
        <v>3242</v>
      </c>
      <c r="B3253" s="4">
        <v>0.52065563141989102</v>
      </c>
      <c r="C3253" s="4">
        <v>5.1799144585201927E-2</v>
      </c>
      <c r="D3253" s="25">
        <v>3.0063086763630633E-3</v>
      </c>
      <c r="E3253" s="31">
        <v>667.61433482566292</v>
      </c>
      <c r="F3253" s="18">
        <v>0</v>
      </c>
    </row>
    <row r="3254" spans="1:6" x14ac:dyDescent="0.35">
      <c r="A3254" s="4">
        <v>3243</v>
      </c>
      <c r="B3254" s="4">
        <v>0.56480343079927875</v>
      </c>
      <c r="C3254" s="4">
        <v>0.16315913770803123</v>
      </c>
      <c r="D3254" s="25">
        <v>5.5006292625291381E-3</v>
      </c>
      <c r="E3254" s="31">
        <v>1221.5309010346198</v>
      </c>
      <c r="F3254" s="18">
        <v>0</v>
      </c>
    </row>
    <row r="3255" spans="1:6" x14ac:dyDescent="0.35">
      <c r="A3255" s="4">
        <v>3244</v>
      </c>
      <c r="B3255" s="4">
        <v>0.80865289218081593</v>
      </c>
      <c r="C3255" s="4">
        <v>0.87294287412164517</v>
      </c>
      <c r="D3255" s="25">
        <v>2.1398871852303564E-2</v>
      </c>
      <c r="E3255" s="31">
        <v>4752.0714389775267</v>
      </c>
      <c r="F3255" s="18">
        <v>0</v>
      </c>
    </row>
    <row r="3256" spans="1:6" x14ac:dyDescent="0.35">
      <c r="A3256" s="4">
        <v>3245</v>
      </c>
      <c r="B3256" s="4">
        <v>0.64829296563859318</v>
      </c>
      <c r="C3256" s="4">
        <v>0.38071590084522755</v>
      </c>
      <c r="D3256" s="25">
        <v>1.0373620879493582E-2</v>
      </c>
      <c r="E3256" s="31">
        <v>2303.6816071645248</v>
      </c>
      <c r="F3256" s="18">
        <v>0</v>
      </c>
    </row>
    <row r="3257" spans="1:6" x14ac:dyDescent="0.35">
      <c r="A3257" s="4">
        <v>3246</v>
      </c>
      <c r="B3257" s="4">
        <v>0.4029336650136095</v>
      </c>
      <c r="C3257" s="4">
        <v>-0.24576089499579554</v>
      </c>
      <c r="D3257" s="25">
        <v>-3.6586534122087389E-3</v>
      </c>
      <c r="E3257" s="31">
        <v>-812.48126094101633</v>
      </c>
      <c r="F3257" s="18">
        <v>812.48126094101633</v>
      </c>
    </row>
    <row r="3258" spans="1:6" x14ac:dyDescent="0.35">
      <c r="A3258" s="4">
        <v>3247</v>
      </c>
      <c r="B3258" s="4">
        <v>0.73612683947137947</v>
      </c>
      <c r="C3258" s="4">
        <v>0.63145001690954039</v>
      </c>
      <c r="D3258" s="25">
        <v>1.5989742520804616E-2</v>
      </c>
      <c r="E3258" s="31">
        <v>3550.8600301067045</v>
      </c>
      <c r="F3258" s="18">
        <v>0</v>
      </c>
    </row>
    <row r="3259" spans="1:6" x14ac:dyDescent="0.35">
      <c r="A3259" s="4">
        <v>3248</v>
      </c>
      <c r="B3259" s="4">
        <v>0.24150233623586836</v>
      </c>
      <c r="C3259" s="4">
        <v>-0.70147813945109561</v>
      </c>
      <c r="D3259" s="25">
        <v>-1.3866133427603089E-2</v>
      </c>
      <c r="E3259" s="31">
        <v>-3079.2677803372567</v>
      </c>
      <c r="F3259" s="18">
        <v>3079.2677803372567</v>
      </c>
    </row>
    <row r="3260" spans="1:6" x14ac:dyDescent="0.35">
      <c r="A3260" s="4">
        <v>3249</v>
      </c>
      <c r="B3260" s="4">
        <v>0.29671648883925195</v>
      </c>
      <c r="C3260" s="4">
        <v>-0.53386783428371476</v>
      </c>
      <c r="D3260" s="25">
        <v>-1.0111878215217763E-2</v>
      </c>
      <c r="E3260" s="31">
        <v>-2245.5561205570098</v>
      </c>
      <c r="F3260" s="18">
        <v>2245.5561205570098</v>
      </c>
    </row>
    <row r="3261" spans="1:6" x14ac:dyDescent="0.35">
      <c r="A3261" s="4">
        <v>3250</v>
      </c>
      <c r="B3261" s="4">
        <v>0.58014425445938</v>
      </c>
      <c r="C3261" s="4">
        <v>0.20226253024220406</v>
      </c>
      <c r="D3261" s="25">
        <v>6.3764949504817054E-3</v>
      </c>
      <c r="E3261" s="31">
        <v>1416.0353753278168</v>
      </c>
      <c r="F3261" s="18">
        <v>0</v>
      </c>
    </row>
    <row r="3262" spans="1:6" x14ac:dyDescent="0.35">
      <c r="A3262" s="4">
        <v>3251</v>
      </c>
      <c r="B3262" s="4">
        <v>0.65097851362069259</v>
      </c>
      <c r="C3262" s="4">
        <v>0.38796359751240561</v>
      </c>
      <c r="D3262" s="25">
        <v>1.0535959960991992E-2</v>
      </c>
      <c r="E3262" s="31">
        <v>2339.7324288126479</v>
      </c>
      <c r="F3262" s="18">
        <v>0</v>
      </c>
    </row>
    <row r="3263" spans="1:6" x14ac:dyDescent="0.35">
      <c r="A3263" s="4">
        <v>3252</v>
      </c>
      <c r="B3263" s="4">
        <v>0.33113271481906947</v>
      </c>
      <c r="C3263" s="4">
        <v>-0.43678754891603483</v>
      </c>
      <c r="D3263" s="25">
        <v>-7.9374047125443919E-3</v>
      </c>
      <c r="E3263" s="31">
        <v>-1762.6683544080111</v>
      </c>
      <c r="F3263" s="18">
        <v>1762.6683544080111</v>
      </c>
    </row>
    <row r="3264" spans="1:6" x14ac:dyDescent="0.35">
      <c r="A3264" s="4">
        <v>3253</v>
      </c>
      <c r="B3264" s="4">
        <v>0.35772215781982097</v>
      </c>
      <c r="C3264" s="4">
        <v>-0.36455405623279774</v>
      </c>
      <c r="D3264" s="25">
        <v>-6.3194674016849627E-3</v>
      </c>
      <c r="E3264" s="31">
        <v>-1403.3712036956695</v>
      </c>
      <c r="F3264" s="18">
        <v>1403.3712036956695</v>
      </c>
    </row>
    <row r="3265" spans="1:6" x14ac:dyDescent="0.35">
      <c r="A3265" s="4">
        <v>3254</v>
      </c>
      <c r="B3265" s="4">
        <v>0.84703118056414817</v>
      </c>
      <c r="C3265" s="4">
        <v>1.0237833023335183</v>
      </c>
      <c r="D3265" s="25">
        <v>2.4777503394602478E-2</v>
      </c>
      <c r="E3265" s="31">
        <v>5502.3679296431746</v>
      </c>
      <c r="F3265" s="18">
        <v>0</v>
      </c>
    </row>
    <row r="3266" spans="1:6" x14ac:dyDescent="0.35">
      <c r="A3266" s="4">
        <v>3255</v>
      </c>
      <c r="B3266" s="4">
        <v>0.1107247676695855</v>
      </c>
      <c r="C3266" s="4">
        <v>-1.2226827749623821</v>
      </c>
      <c r="D3266" s="25">
        <v>-2.5540446755972637E-2</v>
      </c>
      <c r="E3266" s="31">
        <v>-5671.7956163992103</v>
      </c>
      <c r="F3266" s="18">
        <v>5671.7956163992103</v>
      </c>
    </row>
    <row r="3267" spans="1:6" x14ac:dyDescent="0.35">
      <c r="A3267" s="4">
        <v>3256</v>
      </c>
      <c r="B3267" s="4">
        <v>0.31335467224969271</v>
      </c>
      <c r="C3267" s="4">
        <v>-0.48636366932494451</v>
      </c>
      <c r="D3267" s="25">
        <v>-9.0478460321823766E-3</v>
      </c>
      <c r="E3267" s="31">
        <v>-2009.2653019542963</v>
      </c>
      <c r="F3267" s="18">
        <v>2009.2653019542963</v>
      </c>
    </row>
    <row r="3268" spans="1:6" x14ac:dyDescent="0.35">
      <c r="A3268" s="4">
        <v>3257</v>
      </c>
      <c r="B3268" s="4">
        <v>0.89420636940625287</v>
      </c>
      <c r="C3268" s="4">
        <v>1.2492127736469556</v>
      </c>
      <c r="D3268" s="25">
        <v>2.9826833546818234E-2</v>
      </c>
      <c r="E3268" s="31">
        <v>6623.6783317954978</v>
      </c>
      <c r="F3268" s="18">
        <v>0</v>
      </c>
    </row>
    <row r="3269" spans="1:6" x14ac:dyDescent="0.35">
      <c r="A3269" s="4">
        <v>3258</v>
      </c>
      <c r="B3269" s="4">
        <v>0.62195269711708312</v>
      </c>
      <c r="C3269" s="4">
        <v>0.31061331223863564</v>
      </c>
      <c r="D3269" s="25">
        <v>8.8034130786356392E-3</v>
      </c>
      <c r="E3269" s="31">
        <v>1954.9838021952644</v>
      </c>
      <c r="F3269" s="18">
        <v>0</v>
      </c>
    </row>
    <row r="3270" spans="1:6" x14ac:dyDescent="0.35">
      <c r="A3270" s="4">
        <v>3259</v>
      </c>
      <c r="B3270" s="4">
        <v>0.31770516361948409</v>
      </c>
      <c r="C3270" s="4">
        <v>-0.47412562371558342</v>
      </c>
      <c r="D3270" s="25">
        <v>-8.7737295542458238E-3</v>
      </c>
      <c r="E3270" s="31">
        <v>-1948.3919486884708</v>
      </c>
      <c r="F3270" s="18">
        <v>1948.3919486884708</v>
      </c>
    </row>
    <row r="3271" spans="1:6" x14ac:dyDescent="0.35">
      <c r="A3271" s="4">
        <v>3260</v>
      </c>
      <c r="B3271" s="4">
        <v>0.68153759956639548</v>
      </c>
      <c r="C3271" s="4">
        <v>0.47200278479245905</v>
      </c>
      <c r="D3271" s="25">
        <v>1.2418329643307734E-2</v>
      </c>
      <c r="E3271" s="31">
        <v>2757.7523724185489</v>
      </c>
      <c r="F3271" s="18">
        <v>0</v>
      </c>
    </row>
    <row r="3272" spans="1:6" x14ac:dyDescent="0.35">
      <c r="A3272" s="4">
        <v>3261</v>
      </c>
      <c r="B3272" s="4">
        <v>0.18517065933296839</v>
      </c>
      <c r="C3272" s="4">
        <v>-0.89583420471173347</v>
      </c>
      <c r="D3272" s="25">
        <v>-1.8219459258820857E-2</v>
      </c>
      <c r="E3272" s="31">
        <v>-4046.0157234007174</v>
      </c>
      <c r="F3272" s="18">
        <v>4046.0157234007174</v>
      </c>
    </row>
    <row r="3273" spans="1:6" x14ac:dyDescent="0.35">
      <c r="A3273" s="4">
        <v>3262</v>
      </c>
      <c r="B3273" s="4">
        <v>0.97085508920547159</v>
      </c>
      <c r="C3273" s="4">
        <v>1.8935119423143822</v>
      </c>
      <c r="D3273" s="25">
        <v>4.42583060621249E-2</v>
      </c>
      <c r="E3273" s="31">
        <v>9828.4915965188666</v>
      </c>
      <c r="F3273" s="18">
        <v>0</v>
      </c>
    </row>
    <row r="3274" spans="1:6" x14ac:dyDescent="0.35">
      <c r="A3274" s="4">
        <v>3263</v>
      </c>
      <c r="B3274" s="4">
        <v>0.55194646182401452</v>
      </c>
      <c r="C3274" s="4">
        <v>0.13058061758179701</v>
      </c>
      <c r="D3274" s="25">
        <v>4.7709123225499733E-3</v>
      </c>
      <c r="E3274" s="31">
        <v>1059.4818428904739</v>
      </c>
      <c r="F3274" s="18">
        <v>0</v>
      </c>
    </row>
    <row r="3275" spans="1:6" x14ac:dyDescent="0.35">
      <c r="A3275" s="4">
        <v>3264</v>
      </c>
      <c r="B3275" s="4">
        <v>0.74071835872943692</v>
      </c>
      <c r="C3275" s="4">
        <v>0.64556164660885162</v>
      </c>
      <c r="D3275" s="25">
        <v>1.6305824872071648E-2</v>
      </c>
      <c r="E3275" s="31">
        <v>3621.0527918648072</v>
      </c>
      <c r="F3275" s="18">
        <v>0</v>
      </c>
    </row>
    <row r="3276" spans="1:6" x14ac:dyDescent="0.35">
      <c r="A3276" s="4">
        <v>3265</v>
      </c>
      <c r="B3276" s="4">
        <v>0.29001814614217536</v>
      </c>
      <c r="C3276" s="4">
        <v>-0.55333170856964486</v>
      </c>
      <c r="D3276" s="25">
        <v>-1.0547843959795303E-2</v>
      </c>
      <c r="E3276" s="31">
        <v>-2342.3715217369781</v>
      </c>
      <c r="F3276" s="18">
        <v>2342.3715217369781</v>
      </c>
    </row>
    <row r="3277" spans="1:6" x14ac:dyDescent="0.35">
      <c r="A3277" s="4">
        <v>3266</v>
      </c>
      <c r="B3277" s="4">
        <v>0.99203043942472013</v>
      </c>
      <c r="C3277" s="4">
        <v>2.4103065615377401</v>
      </c>
      <c r="D3277" s="25">
        <v>5.5833840698938896E-2</v>
      </c>
      <c r="E3277" s="31">
        <v>12399.083537914943</v>
      </c>
      <c r="F3277" s="18">
        <v>0</v>
      </c>
    </row>
    <row r="3278" spans="1:6" x14ac:dyDescent="0.35">
      <c r="A3278" s="4">
        <v>3267</v>
      </c>
      <c r="B3278" s="4">
        <v>0.33572285403631141</v>
      </c>
      <c r="C3278" s="4">
        <v>-0.42416469288472075</v>
      </c>
      <c r="D3278" s="25">
        <v>-7.6546689761979531E-3</v>
      </c>
      <c r="E3278" s="31">
        <v>-1699.8809127735328</v>
      </c>
      <c r="F3278" s="18">
        <v>1699.8809127735328</v>
      </c>
    </row>
    <row r="3279" spans="1:6" x14ac:dyDescent="0.35">
      <c r="A3279" s="4">
        <v>3268</v>
      </c>
      <c r="B3279" s="4">
        <v>0.95901270721279896</v>
      </c>
      <c r="C3279" s="4">
        <v>1.7393422171349766</v>
      </c>
      <c r="D3279" s="25">
        <v>4.0805102550748928E-2</v>
      </c>
      <c r="E3279" s="31">
        <v>9061.6348251596719</v>
      </c>
      <c r="F3279" s="18">
        <v>0</v>
      </c>
    </row>
    <row r="3280" spans="1:6" x14ac:dyDescent="0.35">
      <c r="A3280" s="4">
        <v>3269</v>
      </c>
      <c r="B3280" s="4">
        <v>0.6257216230311754</v>
      </c>
      <c r="C3280" s="4">
        <v>0.32054298053199509</v>
      </c>
      <c r="D3280" s="25">
        <v>9.0258248743207217E-3</v>
      </c>
      <c r="E3280" s="31">
        <v>2004.3750387642619</v>
      </c>
      <c r="F3280" s="18">
        <v>0</v>
      </c>
    </row>
    <row r="3281" spans="1:6" x14ac:dyDescent="0.35">
      <c r="A3281" s="4">
        <v>3270</v>
      </c>
      <c r="B3281" s="4">
        <v>0.55705848079246112</v>
      </c>
      <c r="C3281" s="4">
        <v>0.14351554092415264</v>
      </c>
      <c r="D3281" s="25">
        <v>5.0606379652027248E-3</v>
      </c>
      <c r="E3281" s="31">
        <v>1123.8215408470901</v>
      </c>
      <c r="F3281" s="18">
        <v>0</v>
      </c>
    </row>
    <row r="3282" spans="1:6" x14ac:dyDescent="0.35">
      <c r="A3282" s="4">
        <v>3271</v>
      </c>
      <c r="B3282" s="4">
        <v>0.29301791829351187</v>
      </c>
      <c r="C3282" s="4">
        <v>-0.54458956007020309</v>
      </c>
      <c r="D3282" s="25">
        <v>-1.0352031079801436E-2</v>
      </c>
      <c r="E3282" s="31">
        <v>-2298.8871361663141</v>
      </c>
      <c r="F3282" s="18">
        <v>2298.8871361663141</v>
      </c>
    </row>
    <row r="3283" spans="1:6" x14ac:dyDescent="0.35">
      <c r="A3283" s="4">
        <v>3272</v>
      </c>
      <c r="B3283" s="4">
        <v>0.60080094550702212</v>
      </c>
      <c r="C3283" s="4">
        <v>0.25542079791255951</v>
      </c>
      <c r="D3283" s="25">
        <v>7.5671717604995012E-3</v>
      </c>
      <c r="E3283" s="31">
        <v>1680.4503080864959</v>
      </c>
      <c r="F3283" s="18">
        <v>0</v>
      </c>
    </row>
    <row r="3284" spans="1:6" x14ac:dyDescent="0.35">
      <c r="A3284" s="4">
        <v>3273</v>
      </c>
      <c r="B3284" s="4">
        <v>0.1990783650968202</v>
      </c>
      <c r="C3284" s="4">
        <v>-0.84491780936026073</v>
      </c>
      <c r="D3284" s="25">
        <v>-1.7078997504674853E-2</v>
      </c>
      <c r="E3284" s="31">
        <v>-3792.7521043403494</v>
      </c>
      <c r="F3284" s="18">
        <v>3792.7521043403494</v>
      </c>
    </row>
    <row r="3285" spans="1:6" x14ac:dyDescent="0.35">
      <c r="A3285" s="4">
        <v>3274</v>
      </c>
      <c r="B3285" s="4">
        <v>0.87273080273317083</v>
      </c>
      <c r="C3285" s="4">
        <v>1.13939511020018</v>
      </c>
      <c r="D3285" s="25">
        <v>2.7367059161255751E-2</v>
      </c>
      <c r="E3285" s="31">
        <v>6077.4334790463254</v>
      </c>
      <c r="F3285" s="18">
        <v>0</v>
      </c>
    </row>
    <row r="3286" spans="1:6" x14ac:dyDescent="0.35">
      <c r="A3286" s="4">
        <v>3275</v>
      </c>
      <c r="B3286" s="4">
        <v>0.50276444884121141</v>
      </c>
      <c r="C3286" s="4">
        <v>6.9295010855321909E-3</v>
      </c>
      <c r="D3286" s="25">
        <v>2.0012863848143129E-3</v>
      </c>
      <c r="E3286" s="31">
        <v>444.42790891646547</v>
      </c>
      <c r="F3286" s="18">
        <v>0</v>
      </c>
    </row>
    <row r="3287" spans="1:6" x14ac:dyDescent="0.35">
      <c r="A3287" s="4">
        <v>3276</v>
      </c>
      <c r="B3287" s="4">
        <v>0.66114273513388866</v>
      </c>
      <c r="C3287" s="4">
        <v>0.41558387279642117</v>
      </c>
      <c r="D3287" s="25">
        <v>1.115461859507169E-2</v>
      </c>
      <c r="E3287" s="31">
        <v>2477.1186445803964</v>
      </c>
      <c r="F3287" s="18">
        <v>0</v>
      </c>
    </row>
    <row r="3288" spans="1:6" x14ac:dyDescent="0.35">
      <c r="A3288" s="4">
        <v>3277</v>
      </c>
      <c r="B3288" s="4">
        <v>0.94703544033533993</v>
      </c>
      <c r="C3288" s="4">
        <v>1.6167645266275186</v>
      </c>
      <c r="D3288" s="25">
        <v>3.8059519974246718E-2</v>
      </c>
      <c r="E3288" s="31">
        <v>8451.9202273433402</v>
      </c>
      <c r="F3288" s="18">
        <v>0</v>
      </c>
    </row>
    <row r="3289" spans="1:6" x14ac:dyDescent="0.35">
      <c r="A3289" s="4">
        <v>3278</v>
      </c>
      <c r="B3289" s="4">
        <v>0.33429689650216876</v>
      </c>
      <c r="C3289" s="4">
        <v>-0.42807874215275565</v>
      </c>
      <c r="D3289" s="25">
        <v>-7.7423386445478722E-3</v>
      </c>
      <c r="E3289" s="31">
        <v>-1719.3498142140279</v>
      </c>
      <c r="F3289" s="18">
        <v>1719.3498142140279</v>
      </c>
    </row>
    <row r="3290" spans="1:6" x14ac:dyDescent="0.35">
      <c r="A3290" s="4">
        <v>3279</v>
      </c>
      <c r="B3290" s="4">
        <v>0.73792977110948965</v>
      </c>
      <c r="C3290" s="4">
        <v>0.63697602892516358</v>
      </c>
      <c r="D3290" s="25">
        <v>1.611351808098058E-2</v>
      </c>
      <c r="E3290" s="31">
        <v>3578.3470073836079</v>
      </c>
      <c r="F3290" s="18">
        <v>0</v>
      </c>
    </row>
    <row r="3291" spans="1:6" x14ac:dyDescent="0.35">
      <c r="A3291" s="4">
        <v>3280</v>
      </c>
      <c r="B3291" s="4">
        <v>0.81682960162171969</v>
      </c>
      <c r="C3291" s="4">
        <v>0.9033488143188948</v>
      </c>
      <c r="D3291" s="25">
        <v>2.2079925796803013E-2</v>
      </c>
      <c r="E3291" s="31">
        <v>4903.3138512129372</v>
      </c>
      <c r="F3291" s="18">
        <v>0</v>
      </c>
    </row>
    <row r="3292" spans="1:6" x14ac:dyDescent="0.35">
      <c r="A3292" s="4">
        <v>3281</v>
      </c>
      <c r="B3292" s="4">
        <v>0.75785685167844941</v>
      </c>
      <c r="C3292" s="4">
        <v>0.6994252754399013</v>
      </c>
      <c r="D3292" s="25">
        <v>1.7512300864672557E-2</v>
      </c>
      <c r="E3292" s="31">
        <v>3888.976266794803</v>
      </c>
      <c r="F3292" s="18">
        <v>0</v>
      </c>
    </row>
    <row r="3293" spans="1:6" x14ac:dyDescent="0.35">
      <c r="A3293" s="4">
        <v>3282</v>
      </c>
      <c r="B3293" s="4">
        <v>0.13663519355624987</v>
      </c>
      <c r="C3293" s="4">
        <v>-1.095562255539541</v>
      </c>
      <c r="D3293" s="25">
        <v>-2.2693110655917559E-2</v>
      </c>
      <c r="E3293" s="31">
        <v>-5039.4844996435468</v>
      </c>
      <c r="F3293" s="18">
        <v>5039.4844996435468</v>
      </c>
    </row>
    <row r="3294" spans="1:6" x14ac:dyDescent="0.35">
      <c r="A3294" s="4">
        <v>3283</v>
      </c>
      <c r="B3294" s="4">
        <v>0.92447728511330418</v>
      </c>
      <c r="C3294" s="4">
        <v>1.4358485906642091</v>
      </c>
      <c r="D3294" s="25">
        <v>3.4007235749147616E-2</v>
      </c>
      <c r="E3294" s="31">
        <v>7552.0249309172495</v>
      </c>
      <c r="F3294" s="18">
        <v>0</v>
      </c>
    </row>
    <row r="3295" spans="1:6" x14ac:dyDescent="0.35">
      <c r="A3295" s="4">
        <v>3284</v>
      </c>
      <c r="B3295" s="4">
        <v>0.49173634230368357</v>
      </c>
      <c r="C3295" s="4">
        <v>-2.0715399530322292E-2</v>
      </c>
      <c r="D3295" s="25">
        <v>1.3820761749808418E-3</v>
      </c>
      <c r="E3295" s="31">
        <v>306.91920410331153</v>
      </c>
      <c r="F3295" s="18">
        <v>0</v>
      </c>
    </row>
    <row r="3296" spans="1:6" x14ac:dyDescent="0.35">
      <c r="A3296" s="4">
        <v>3285</v>
      </c>
      <c r="B3296" s="4">
        <v>0.37528703978884304</v>
      </c>
      <c r="C3296" s="4">
        <v>-0.31788248420249449</v>
      </c>
      <c r="D3296" s="25">
        <v>-5.2740842291526648E-3</v>
      </c>
      <c r="E3296" s="31">
        <v>-1171.2217917422688</v>
      </c>
      <c r="F3296" s="18">
        <v>1171.2217917422688</v>
      </c>
    </row>
    <row r="3297" spans="1:6" x14ac:dyDescent="0.35">
      <c r="A3297" s="4">
        <v>3286</v>
      </c>
      <c r="B3297" s="4">
        <v>8.0394942066030817E-2</v>
      </c>
      <c r="C3297" s="4">
        <v>-1.4024199340963708</v>
      </c>
      <c r="D3297" s="25">
        <v>-2.9566327896540054E-2</v>
      </c>
      <c r="E3297" s="31">
        <v>-6565.8275502718934</v>
      </c>
      <c r="F3297" s="18">
        <v>6565.8275502718934</v>
      </c>
    </row>
    <row r="3298" spans="1:6" x14ac:dyDescent="0.35">
      <c r="A3298" s="4">
        <v>3287</v>
      </c>
      <c r="B3298" s="4">
        <v>0.99153246302925913</v>
      </c>
      <c r="C3298" s="4">
        <v>2.3881142993055802</v>
      </c>
      <c r="D3298" s="25">
        <v>5.5336762574318174E-2</v>
      </c>
      <c r="E3298" s="31">
        <v>12288.696842052919</v>
      </c>
      <c r="F3298" s="18">
        <v>0</v>
      </c>
    </row>
    <row r="3299" spans="1:6" x14ac:dyDescent="0.35">
      <c r="A3299" s="4">
        <v>3288</v>
      </c>
      <c r="B3299" s="4">
        <v>0.82889073255010715</v>
      </c>
      <c r="C3299" s="4">
        <v>0.94979085231836591</v>
      </c>
      <c r="D3299" s="25">
        <v>2.3120167702330215E-2</v>
      </c>
      <c r="E3299" s="31">
        <v>5134.321536244297</v>
      </c>
      <c r="F3299" s="18">
        <v>0</v>
      </c>
    </row>
    <row r="3300" spans="1:6" x14ac:dyDescent="0.35">
      <c r="A3300" s="4">
        <v>3289</v>
      </c>
      <c r="B3300" s="4">
        <v>0.29295444272697069</v>
      </c>
      <c r="C3300" s="4">
        <v>-0.54477411234185158</v>
      </c>
      <c r="D3300" s="25">
        <v>-1.0356164813267895E-2</v>
      </c>
      <c r="E3300" s="31">
        <v>-2299.8051189869921</v>
      </c>
      <c r="F3300" s="18">
        <v>2299.8051189869921</v>
      </c>
    </row>
    <row r="3301" spans="1:6" x14ac:dyDescent="0.35">
      <c r="A3301" s="4">
        <v>3290</v>
      </c>
      <c r="B3301" s="4">
        <v>0.64808912340863889</v>
      </c>
      <c r="C3301" s="4">
        <v>0.3801665965126016</v>
      </c>
      <c r="D3301" s="25">
        <v>1.0361317169098881E-2</v>
      </c>
      <c r="E3301" s="31">
        <v>2300.9493084170176</v>
      </c>
      <c r="F3301" s="18">
        <v>0</v>
      </c>
    </row>
    <row r="3302" spans="1:6" x14ac:dyDescent="0.35">
      <c r="A3302" s="4">
        <v>3291</v>
      </c>
      <c r="B3302" s="4">
        <v>0.84187185402620379</v>
      </c>
      <c r="C3302" s="4">
        <v>1.0021807734682053</v>
      </c>
      <c r="D3302" s="25">
        <v>2.4293634538732817E-2</v>
      </c>
      <c r="E3302" s="31">
        <v>5394.9146308870795</v>
      </c>
      <c r="F3302" s="18">
        <v>0</v>
      </c>
    </row>
    <row r="3303" spans="1:6" x14ac:dyDescent="0.35">
      <c r="A3303" s="4">
        <v>3292</v>
      </c>
      <c r="B3303" s="4">
        <v>0.12936800770095469</v>
      </c>
      <c r="C3303" s="4">
        <v>-1.1293836775191468</v>
      </c>
      <c r="D3303" s="25">
        <v>-2.3450666998473098E-2</v>
      </c>
      <c r="E3303" s="31">
        <v>-5207.7158850979586</v>
      </c>
      <c r="F3303" s="18">
        <v>5207.7158850979586</v>
      </c>
    </row>
    <row r="3304" spans="1:6" x14ac:dyDescent="0.35">
      <c r="A3304" s="4">
        <v>3293</v>
      </c>
      <c r="B3304" s="4">
        <v>0.80971044429318384</v>
      </c>
      <c r="C3304" s="4">
        <v>0.87682976129538714</v>
      </c>
      <c r="D3304" s="25">
        <v>2.1485933124684175E-2</v>
      </c>
      <c r="E3304" s="31">
        <v>4771.4052332437141</v>
      </c>
      <c r="F3304" s="18">
        <v>0</v>
      </c>
    </row>
    <row r="3305" spans="1:6" x14ac:dyDescent="0.35">
      <c r="A3305" s="4">
        <v>3294</v>
      </c>
      <c r="B3305" s="4">
        <v>4.4836486517455754E-2</v>
      </c>
      <c r="C3305" s="4">
        <v>-1.6971253048451578</v>
      </c>
      <c r="D3305" s="25">
        <v>-3.616734907567757E-2</v>
      </c>
      <c r="E3305" s="31">
        <v>-8031.7237166666828</v>
      </c>
      <c r="F3305" s="18">
        <v>8031.7237166666828</v>
      </c>
    </row>
    <row r="3306" spans="1:6" x14ac:dyDescent="0.35">
      <c r="A3306" s="4">
        <v>3295</v>
      </c>
      <c r="B3306" s="4">
        <v>0.71203539291584317</v>
      </c>
      <c r="C3306" s="4">
        <v>0.55934071392440754</v>
      </c>
      <c r="D3306" s="25">
        <v>1.4374586899418078E-2</v>
      </c>
      <c r="E3306" s="31">
        <v>3192.1806122910998</v>
      </c>
      <c r="F3306" s="18">
        <v>0</v>
      </c>
    </row>
    <row r="3307" spans="1:6" x14ac:dyDescent="0.35">
      <c r="A3307" s="4">
        <v>3296</v>
      </c>
      <c r="B3307" s="4">
        <v>0.29588420443842245</v>
      </c>
      <c r="C3307" s="4">
        <v>-0.53627514053715275</v>
      </c>
      <c r="D3307" s="25">
        <v>-1.0165798778400034E-2</v>
      </c>
      <c r="E3307" s="31">
        <v>-2257.5303204139273</v>
      </c>
      <c r="F3307" s="18">
        <v>2257.5303204139273</v>
      </c>
    </row>
    <row r="3308" spans="1:6" x14ac:dyDescent="0.35">
      <c r="A3308" s="4">
        <v>3297</v>
      </c>
      <c r="B3308" s="4">
        <v>0.28706779826337725</v>
      </c>
      <c r="C3308" s="4">
        <v>-0.56197126597412328</v>
      </c>
      <c r="D3308" s="25">
        <v>-1.0741358931240971E-2</v>
      </c>
      <c r="E3308" s="31">
        <v>-2385.3456081826853</v>
      </c>
      <c r="F3308" s="18">
        <v>2385.3456081826853</v>
      </c>
    </row>
    <row r="3309" spans="1:6" x14ac:dyDescent="0.35">
      <c r="A3309" s="4">
        <v>3298</v>
      </c>
      <c r="B3309" s="4">
        <v>1.6872665005207677E-2</v>
      </c>
      <c r="C3309" s="4">
        <v>-2.1231017070822045</v>
      </c>
      <c r="D3309" s="25">
        <v>-4.5708672485682382E-2</v>
      </c>
      <c r="E3309" s="31">
        <v>-10150.57609260867</v>
      </c>
      <c r="F3309" s="18">
        <v>10150.57609260867</v>
      </c>
    </row>
    <row r="3310" spans="1:6" x14ac:dyDescent="0.35">
      <c r="A3310" s="4">
        <v>3299</v>
      </c>
      <c r="B3310" s="4">
        <v>0.17359902316670084</v>
      </c>
      <c r="C3310" s="4">
        <v>-0.94003804459449003</v>
      </c>
      <c r="D3310" s="25">
        <v>-1.9209568405878133E-2</v>
      </c>
      <c r="E3310" s="31">
        <v>-4265.8903706099718</v>
      </c>
      <c r="F3310" s="18">
        <v>4265.8903706099718</v>
      </c>
    </row>
    <row r="3311" spans="1:6" x14ac:dyDescent="0.35">
      <c r="A3311" s="4">
        <v>3300</v>
      </c>
      <c r="B3311" s="4">
        <v>0.47457541848954388</v>
      </c>
      <c r="C3311" s="4">
        <v>-6.3773176302468107E-2</v>
      </c>
      <c r="D3311" s="25">
        <v>4.176373672409256E-4</v>
      </c>
      <c r="E3311" s="31">
        <v>92.745197897043653</v>
      </c>
      <c r="F3311" s="18">
        <v>0</v>
      </c>
    </row>
    <row r="3312" spans="1:6" x14ac:dyDescent="0.35">
      <c r="A3312" s="4">
        <v>3301</v>
      </c>
      <c r="B3312" s="4">
        <v>0.18788269795698509</v>
      </c>
      <c r="C3312" s="4">
        <v>-0.88572562587518178</v>
      </c>
      <c r="D3312" s="25">
        <v>-1.7993040097128897E-2</v>
      </c>
      <c r="E3312" s="31">
        <v>-3995.7345665743228</v>
      </c>
      <c r="F3312" s="18">
        <v>3995.7345665743228</v>
      </c>
    </row>
    <row r="3313" spans="1:6" x14ac:dyDescent="0.35">
      <c r="A3313" s="4">
        <v>3302</v>
      </c>
      <c r="B3313" s="4">
        <v>0.67201531444621099</v>
      </c>
      <c r="C3313" s="4">
        <v>0.4454848980544428</v>
      </c>
      <c r="D3313" s="25">
        <v>1.1824363094483528E-2</v>
      </c>
      <c r="E3313" s="31">
        <v>2625.8495556786229</v>
      </c>
      <c r="F3313" s="18">
        <v>0</v>
      </c>
    </row>
    <row r="3314" spans="1:6" x14ac:dyDescent="0.35">
      <c r="A3314" s="4">
        <v>3303</v>
      </c>
      <c r="B3314" s="4">
        <v>0.68723370061188649</v>
      </c>
      <c r="C3314" s="4">
        <v>0.48802434276500495</v>
      </c>
      <c r="D3314" s="25">
        <v>1.2777191930855612E-2</v>
      </c>
      <c r="E3314" s="31">
        <v>2837.445322540068</v>
      </c>
      <c r="F3314" s="18">
        <v>0</v>
      </c>
    </row>
    <row r="3315" spans="1:6" x14ac:dyDescent="0.35">
      <c r="A3315" s="4">
        <v>3304</v>
      </c>
      <c r="B3315" s="4">
        <v>0.58370211950282125</v>
      </c>
      <c r="C3315" s="4">
        <v>0.21137359295073554</v>
      </c>
      <c r="D3315" s="25">
        <v>6.5805710341671061E-3</v>
      </c>
      <c r="E3315" s="31">
        <v>1461.3547797970475</v>
      </c>
      <c r="F3315" s="18">
        <v>0</v>
      </c>
    </row>
    <row r="3316" spans="1:6" x14ac:dyDescent="0.35">
      <c r="A3316" s="4">
        <v>3305</v>
      </c>
      <c r="B3316" s="4">
        <v>0.16123172171574007</v>
      </c>
      <c r="C3316" s="4">
        <v>-0.98940824241833514</v>
      </c>
      <c r="D3316" s="25">
        <v>-2.0315397324521117E-2</v>
      </c>
      <c r="E3316" s="31">
        <v>-4511.4630371014082</v>
      </c>
      <c r="F3316" s="18">
        <v>4511.4630371014082</v>
      </c>
    </row>
    <row r="3317" spans="1:6" x14ac:dyDescent="0.35">
      <c r="A3317" s="4">
        <v>3306</v>
      </c>
      <c r="B3317" s="4">
        <v>0.70733848396828147</v>
      </c>
      <c r="C3317" s="4">
        <v>0.54562602371765423</v>
      </c>
      <c r="D3317" s="25">
        <v>1.4067395482138959E-2</v>
      </c>
      <c r="E3317" s="31">
        <v>3123.9622702015386</v>
      </c>
      <c r="F3317" s="18">
        <v>0</v>
      </c>
    </row>
    <row r="3318" spans="1:6" x14ac:dyDescent="0.35">
      <c r="A3318" s="4">
        <v>3307</v>
      </c>
      <c r="B3318" s="4">
        <v>0.56800721862898362</v>
      </c>
      <c r="C3318" s="4">
        <v>0.17130294776702396</v>
      </c>
      <c r="D3318" s="25">
        <v>5.6830401311933135E-3</v>
      </c>
      <c r="E3318" s="31">
        <v>1262.039086939046</v>
      </c>
      <c r="F3318" s="18">
        <v>0</v>
      </c>
    </row>
    <row r="3319" spans="1:6" x14ac:dyDescent="0.35">
      <c r="A3319" s="4">
        <v>3308</v>
      </c>
      <c r="B3319" s="4">
        <v>0.29986553586305753</v>
      </c>
      <c r="C3319" s="4">
        <v>-0.52478728473454905</v>
      </c>
      <c r="D3319" s="25">
        <v>-9.9084855870483039E-3</v>
      </c>
      <c r="E3319" s="31">
        <v>-2200.3884918196745</v>
      </c>
      <c r="F3319" s="18">
        <v>2200.3884918196745</v>
      </c>
    </row>
    <row r="3320" spans="1:6" x14ac:dyDescent="0.35">
      <c r="A3320" s="4">
        <v>3309</v>
      </c>
      <c r="B3320" s="4">
        <v>0.80440014231680412</v>
      </c>
      <c r="C3320" s="4">
        <v>0.85744370273310211</v>
      </c>
      <c r="D3320" s="25">
        <v>2.1051710352209742E-2</v>
      </c>
      <c r="E3320" s="31">
        <v>4674.9768958308114</v>
      </c>
      <c r="F3320" s="18">
        <v>0</v>
      </c>
    </row>
    <row r="3321" spans="1:6" x14ac:dyDescent="0.35">
      <c r="A3321" s="4">
        <v>3310</v>
      </c>
      <c r="B3321" s="4">
        <v>0.72880689237881924</v>
      </c>
      <c r="C3321" s="4">
        <v>0.60920854783266387</v>
      </c>
      <c r="D3321" s="25">
        <v>1.5491562226164705E-2</v>
      </c>
      <c r="E3321" s="31">
        <v>3440.2285741140895</v>
      </c>
      <c r="F3321" s="18">
        <v>0</v>
      </c>
    </row>
    <row r="3322" spans="1:6" x14ac:dyDescent="0.35">
      <c r="A3322" s="4">
        <v>3311</v>
      </c>
      <c r="B3322" s="4">
        <v>0.28793673815810006</v>
      </c>
      <c r="C3322" s="4">
        <v>-0.55942240172766133</v>
      </c>
      <c r="D3322" s="25">
        <v>-1.0684267651123161E-2</v>
      </c>
      <c r="E3322" s="31">
        <v>-2372.6672836646899</v>
      </c>
      <c r="F3322" s="18">
        <v>2372.6672836646899</v>
      </c>
    </row>
    <row r="3323" spans="1:6" x14ac:dyDescent="0.35">
      <c r="A3323" s="4">
        <v>3312</v>
      </c>
      <c r="B3323" s="4">
        <v>0.35400885570474172</v>
      </c>
      <c r="C3323" s="4">
        <v>-0.37451968844500977</v>
      </c>
      <c r="D3323" s="25">
        <v>-6.542684742886328E-3</v>
      </c>
      <c r="E3323" s="31">
        <v>-1452.9413286596789</v>
      </c>
      <c r="F3323" s="18">
        <v>1452.9413286596789</v>
      </c>
    </row>
    <row r="3324" spans="1:6" x14ac:dyDescent="0.35">
      <c r="A3324" s="4">
        <v>3313</v>
      </c>
      <c r="B3324" s="4">
        <v>0.49220024415764696</v>
      </c>
      <c r="C3324" s="4">
        <v>-1.9552334247501808E-2</v>
      </c>
      <c r="D3324" s="25">
        <v>1.4081273410831451E-3</v>
      </c>
      <c r="E3324" s="31">
        <v>312.70441573695604</v>
      </c>
      <c r="F3324" s="18">
        <v>0</v>
      </c>
    </row>
    <row r="3325" spans="1:6" x14ac:dyDescent="0.35">
      <c r="A3325" s="4">
        <v>3314</v>
      </c>
      <c r="B3325" s="4">
        <v>0.69493200627005702</v>
      </c>
      <c r="C3325" s="4">
        <v>0.50987935337668067</v>
      </c>
      <c r="D3325" s="25">
        <v>1.3266716053037021E-2</v>
      </c>
      <c r="E3325" s="31">
        <v>2946.1544926199103</v>
      </c>
      <c r="F3325" s="18">
        <v>0</v>
      </c>
    </row>
    <row r="3326" spans="1:6" x14ac:dyDescent="0.35">
      <c r="A3326" s="4">
        <v>3315</v>
      </c>
      <c r="B3326" s="4">
        <v>0.84652753005367543</v>
      </c>
      <c r="C3326" s="4">
        <v>1.0216534720632431</v>
      </c>
      <c r="D3326" s="25">
        <v>2.4729797936482275E-2</v>
      </c>
      <c r="E3326" s="31">
        <v>5491.7739251283074</v>
      </c>
      <c r="F3326" s="18">
        <v>0</v>
      </c>
    </row>
    <row r="3327" spans="1:6" x14ac:dyDescent="0.35">
      <c r="A3327" s="4">
        <v>3316</v>
      </c>
      <c r="B3327" s="4">
        <v>0.57487445647664104</v>
      </c>
      <c r="C3327" s="4">
        <v>0.18879806682334166</v>
      </c>
      <c r="D3327" s="25">
        <v>6.0749082913454672E-3</v>
      </c>
      <c r="E3327" s="31">
        <v>1349.0616881563742</v>
      </c>
      <c r="F3327" s="18">
        <v>0</v>
      </c>
    </row>
    <row r="3328" spans="1:6" x14ac:dyDescent="0.35">
      <c r="A3328" s="4">
        <v>3317</v>
      </c>
      <c r="B3328" s="4">
        <v>0.51214079802345613</v>
      </c>
      <c r="C3328" s="4">
        <v>3.0437166554772681E-2</v>
      </c>
      <c r="D3328" s="25">
        <v>2.5278278497366138E-3</v>
      </c>
      <c r="E3328" s="31">
        <v>561.35756175820154</v>
      </c>
      <c r="F3328" s="18">
        <v>0</v>
      </c>
    </row>
    <row r="3329" spans="1:6" x14ac:dyDescent="0.35">
      <c r="A3329" s="4">
        <v>3318</v>
      </c>
      <c r="B3329" s="4">
        <v>0.94735282116010522</v>
      </c>
      <c r="C3329" s="4">
        <v>1.6197110673483044</v>
      </c>
      <c r="D3329" s="25">
        <v>3.8125518695795904E-2</v>
      </c>
      <c r="E3329" s="31">
        <v>8466.5766373563347</v>
      </c>
      <c r="F3329" s="18">
        <v>0</v>
      </c>
    </row>
    <row r="3330" spans="1:6" x14ac:dyDescent="0.35">
      <c r="A3330" s="4">
        <v>3319</v>
      </c>
      <c r="B3330" s="4">
        <v>0.87123718363063618</v>
      </c>
      <c r="C3330" s="4">
        <v>1.132258831327954</v>
      </c>
      <c r="D3330" s="25">
        <v>2.720721569503012E-2</v>
      </c>
      <c r="E3330" s="31">
        <v>6041.9368614769173</v>
      </c>
      <c r="F3330" s="18">
        <v>0</v>
      </c>
    </row>
    <row r="3331" spans="1:6" x14ac:dyDescent="0.35">
      <c r="A3331" s="4">
        <v>3320</v>
      </c>
      <c r="B3331" s="4">
        <v>0.52496958075342592</v>
      </c>
      <c r="C3331" s="4">
        <v>6.2630378322791863E-2</v>
      </c>
      <c r="D3331" s="25">
        <v>3.2489143781741976E-3</v>
      </c>
      <c r="E3331" s="31">
        <v>721.49005474524756</v>
      </c>
      <c r="F3331" s="18">
        <v>0</v>
      </c>
    </row>
    <row r="3332" spans="1:6" x14ac:dyDescent="0.35">
      <c r="A3332" s="4">
        <v>3321</v>
      </c>
      <c r="B3332" s="4">
        <v>0.9430216686294266</v>
      </c>
      <c r="C3332" s="4">
        <v>1.580656224134009</v>
      </c>
      <c r="D3332" s="25">
        <v>3.7250740450152003E-2</v>
      </c>
      <c r="E3332" s="31">
        <v>8272.3136525945592</v>
      </c>
      <c r="F3332" s="18">
        <v>0</v>
      </c>
    </row>
    <row r="3333" spans="1:6" x14ac:dyDescent="0.35">
      <c r="A3333" s="4">
        <v>3322</v>
      </c>
      <c r="B3333" s="4">
        <v>0.10407137788773013</v>
      </c>
      <c r="C3333" s="4">
        <v>-1.2586888072343432</v>
      </c>
      <c r="D3333" s="25">
        <v>-2.6346935558670855E-2</v>
      </c>
      <c r="E3333" s="31">
        <v>-5850.8934880818624</v>
      </c>
      <c r="F3333" s="18">
        <v>5850.8934880818624</v>
      </c>
    </row>
    <row r="3334" spans="1:6" x14ac:dyDescent="0.35">
      <c r="A3334" s="4">
        <v>3323</v>
      </c>
      <c r="B3334" s="4">
        <v>0.84581487476156469</v>
      </c>
      <c r="C3334" s="4">
        <v>1.0186476993126337</v>
      </c>
      <c r="D3334" s="25">
        <v>2.4662472493664472E-2</v>
      </c>
      <c r="E3334" s="31">
        <v>5476.8228886372617</v>
      </c>
      <c r="F3334" s="18">
        <v>0</v>
      </c>
    </row>
    <row r="3335" spans="1:6" x14ac:dyDescent="0.35">
      <c r="A3335" s="4">
        <v>3324</v>
      </c>
      <c r="B3335" s="4">
        <v>8.190731139712315E-2</v>
      </c>
      <c r="C3335" s="4">
        <v>-1.3923559955925255</v>
      </c>
      <c r="D3335" s="25">
        <v>-2.9340908620872869E-2</v>
      </c>
      <c r="E3335" s="31">
        <v>-6515.7684392548936</v>
      </c>
      <c r="F3335" s="18">
        <v>6515.7684392548936</v>
      </c>
    </row>
    <row r="3336" spans="1:6" x14ac:dyDescent="0.35">
      <c r="A3336" s="4">
        <v>3325</v>
      </c>
      <c r="B3336" s="4">
        <v>0.42583049743371926</v>
      </c>
      <c r="C3336" s="4">
        <v>-0.18699953839710379</v>
      </c>
      <c r="D3336" s="25">
        <v>-2.3424746183262962E-3</v>
      </c>
      <c r="E3336" s="31">
        <v>-520.19596206329311</v>
      </c>
      <c r="F3336" s="18">
        <v>520.19596206329311</v>
      </c>
    </row>
    <row r="3337" spans="1:6" x14ac:dyDescent="0.35">
      <c r="A3337" s="4">
        <v>3326</v>
      </c>
      <c r="B3337" s="4">
        <v>0.68969057915655263</v>
      </c>
      <c r="C3337" s="4">
        <v>0.49497347858073137</v>
      </c>
      <c r="D3337" s="25">
        <v>1.2932843633367051E-2</v>
      </c>
      <c r="E3337" s="31">
        <v>2872.0110704466902</v>
      </c>
      <c r="F3337" s="18">
        <v>0</v>
      </c>
    </row>
    <row r="3338" spans="1:6" x14ac:dyDescent="0.35">
      <c r="A3338" s="4">
        <v>3327</v>
      </c>
      <c r="B3338" s="4">
        <v>0.76671927214435298</v>
      </c>
      <c r="C3338" s="4">
        <v>0.72808516291775272</v>
      </c>
      <c r="D3338" s="25">
        <v>1.8154245474478328E-2</v>
      </c>
      <c r="E3338" s="31">
        <v>4031.5336252723337</v>
      </c>
      <c r="F3338" s="18">
        <v>0</v>
      </c>
    </row>
    <row r="3339" spans="1:6" x14ac:dyDescent="0.35">
      <c r="A3339" s="4">
        <v>3328</v>
      </c>
      <c r="B3339" s="4">
        <v>0.5691278628160642</v>
      </c>
      <c r="C3339" s="4">
        <v>0.17415420527947914</v>
      </c>
      <c r="D3339" s="25">
        <v>5.7469046314535931E-3</v>
      </c>
      <c r="E3339" s="31">
        <v>1276.2215480400866</v>
      </c>
      <c r="F3339" s="18">
        <v>0</v>
      </c>
    </row>
    <row r="3340" spans="1:6" x14ac:dyDescent="0.35">
      <c r="A3340" s="4">
        <v>3329</v>
      </c>
      <c r="B3340" s="4">
        <v>0.39380021419817668</v>
      </c>
      <c r="C3340" s="4">
        <v>-0.26942788725732292</v>
      </c>
      <c r="D3340" s="25">
        <v>-4.1887635923112815E-3</v>
      </c>
      <c r="E3340" s="31">
        <v>-930.20342235978967</v>
      </c>
      <c r="F3340" s="18">
        <v>930.20342235978967</v>
      </c>
    </row>
    <row r="3341" spans="1:6" x14ac:dyDescent="0.35">
      <c r="A3341" s="4">
        <v>3330</v>
      </c>
      <c r="B3341" s="4">
        <v>0.37571142796345869</v>
      </c>
      <c r="C3341" s="4">
        <v>-0.31676377130321426</v>
      </c>
      <c r="D3341" s="25">
        <v>-5.2490264993842522E-3</v>
      </c>
      <c r="E3341" s="31">
        <v>-1165.6571936279402</v>
      </c>
      <c r="F3341" s="18">
        <v>1165.6571936279402</v>
      </c>
    </row>
    <row r="3342" spans="1:6" x14ac:dyDescent="0.35">
      <c r="A3342" s="4">
        <v>3331</v>
      </c>
      <c r="B3342" s="4">
        <v>0.87711329618668532</v>
      </c>
      <c r="C3342" s="4">
        <v>1.1606766830075306</v>
      </c>
      <c r="D3342" s="25">
        <v>2.7843739014323056E-2</v>
      </c>
      <c r="E3342" s="31">
        <v>6183.2903078984173</v>
      </c>
      <c r="F3342" s="18">
        <v>0</v>
      </c>
    </row>
    <row r="3343" spans="1:6" x14ac:dyDescent="0.35">
      <c r="A3343" s="4">
        <v>3332</v>
      </c>
      <c r="B3343" s="4">
        <v>0.51307527615415982</v>
      </c>
      <c r="C3343" s="4">
        <v>3.2780726857786345E-2</v>
      </c>
      <c r="D3343" s="25">
        <v>2.5803205856357704E-3</v>
      </c>
      <c r="E3343" s="31">
        <v>573.01468241119142</v>
      </c>
      <c r="F3343" s="18">
        <v>0</v>
      </c>
    </row>
    <row r="3344" spans="1:6" x14ac:dyDescent="0.35">
      <c r="A3344" s="4">
        <v>3333</v>
      </c>
      <c r="B3344" s="4">
        <v>5.2202048111414712E-2</v>
      </c>
      <c r="C3344" s="4">
        <v>-1.6238674714791765</v>
      </c>
      <c r="D3344" s="25">
        <v>-3.4526467851294387E-2</v>
      </c>
      <c r="E3344" s="31">
        <v>-7667.3313853809377</v>
      </c>
      <c r="F3344" s="18">
        <v>7667.3313853809377</v>
      </c>
    </row>
    <row r="3345" spans="1:6" x14ac:dyDescent="0.35">
      <c r="A3345" s="4">
        <v>3334</v>
      </c>
      <c r="B3345" s="4">
        <v>6.8511112488140458E-2</v>
      </c>
      <c r="C3345" s="4">
        <v>-1.48697192922373</v>
      </c>
      <c r="D3345" s="25">
        <v>-3.1460183814930466E-2</v>
      </c>
      <c r="E3345" s="31">
        <v>-6986.3982551874815</v>
      </c>
      <c r="F3345" s="18">
        <v>6986.3982551874815</v>
      </c>
    </row>
    <row r="3346" spans="1:6" x14ac:dyDescent="0.35">
      <c r="A3346" s="4">
        <v>3335</v>
      </c>
      <c r="B3346" s="4">
        <v>8.6973179637334086E-2</v>
      </c>
      <c r="C3346" s="4">
        <v>-1.3596321491079366</v>
      </c>
      <c r="D3346" s="25">
        <v>-2.8607936557422598E-2</v>
      </c>
      <c r="E3346" s="31">
        <v>-6352.9965121957803</v>
      </c>
      <c r="F3346" s="18">
        <v>6352.9965121957803</v>
      </c>
    </row>
    <row r="3347" spans="1:6" x14ac:dyDescent="0.35">
      <c r="A3347" s="4">
        <v>3336</v>
      </c>
      <c r="B3347" s="4">
        <v>0.67517329525979297</v>
      </c>
      <c r="C3347" s="4">
        <v>0.4542437327834995</v>
      </c>
      <c r="D3347" s="25">
        <v>1.2020549724554661E-2</v>
      </c>
      <c r="E3347" s="31">
        <v>2669.4169403475453</v>
      </c>
      <c r="F3347" s="18">
        <v>0</v>
      </c>
    </row>
    <row r="3348" spans="1:6" x14ac:dyDescent="0.35">
      <c r="A3348" s="4">
        <v>3337</v>
      </c>
      <c r="B3348" s="4">
        <v>0.85833690373652838</v>
      </c>
      <c r="C3348" s="4">
        <v>1.072877254728656</v>
      </c>
      <c r="D3348" s="25">
        <v>2.5877144771020138E-2</v>
      </c>
      <c r="E3348" s="31">
        <v>5746.5665217025853</v>
      </c>
      <c r="F3348" s="18">
        <v>0</v>
      </c>
    </row>
    <row r="3349" spans="1:6" x14ac:dyDescent="0.35">
      <c r="A3349" s="4">
        <v>3338</v>
      </c>
      <c r="B3349" s="4">
        <v>0.47112448673414153</v>
      </c>
      <c r="C3349" s="4">
        <v>-7.2443492775130805E-2</v>
      </c>
      <c r="D3349" s="25">
        <v>2.2343343223813297E-4</v>
      </c>
      <c r="E3349" s="31">
        <v>49.618112542566294</v>
      </c>
      <c r="F3349" s="18">
        <v>0</v>
      </c>
    </row>
    <row r="3350" spans="1:6" x14ac:dyDescent="0.35">
      <c r="A3350" s="4">
        <v>3339</v>
      </c>
      <c r="B3350" s="4">
        <v>0.65513016984471772</v>
      </c>
      <c r="C3350" s="4">
        <v>0.39920839187196655</v>
      </c>
      <c r="D3350" s="25">
        <v>1.0787828888707534E-2</v>
      </c>
      <c r="E3350" s="31">
        <v>2395.6652436836375</v>
      </c>
      <c r="F3350" s="18">
        <v>0</v>
      </c>
    </row>
    <row r="3351" spans="1:6" x14ac:dyDescent="0.35">
      <c r="A3351" s="4">
        <v>3340</v>
      </c>
      <c r="B3351" s="4">
        <v>0.78508867085043088</v>
      </c>
      <c r="C3351" s="4">
        <v>0.78949515861734409</v>
      </c>
      <c r="D3351" s="25">
        <v>1.9529750376861974E-2</v>
      </c>
      <c r="E3351" s="31">
        <v>4336.9935395101602</v>
      </c>
      <c r="F3351" s="18">
        <v>0</v>
      </c>
    </row>
    <row r="3352" spans="1:6" x14ac:dyDescent="0.35">
      <c r="A3352" s="4">
        <v>3341</v>
      </c>
      <c r="B3352" s="4">
        <v>0.53542914573871092</v>
      </c>
      <c r="C3352" s="4">
        <v>8.8924756657014187E-2</v>
      </c>
      <c r="D3352" s="25">
        <v>3.8378746262872554E-3</v>
      </c>
      <c r="E3352" s="31">
        <v>852.28111667919222</v>
      </c>
      <c r="F3352" s="18">
        <v>0</v>
      </c>
    </row>
    <row r="3353" spans="1:6" x14ac:dyDescent="0.35">
      <c r="A3353" s="4">
        <v>3342</v>
      </c>
      <c r="B3353" s="4">
        <v>0.88213314392929887</v>
      </c>
      <c r="C3353" s="4">
        <v>1.1857179279101711</v>
      </c>
      <c r="D3353" s="25">
        <v>2.8404630685670312E-2</v>
      </c>
      <c r="E3353" s="31">
        <v>6307.8481495531742</v>
      </c>
      <c r="F3353" s="18">
        <v>0</v>
      </c>
    </row>
    <row r="3354" spans="1:6" x14ac:dyDescent="0.35">
      <c r="A3354" s="4">
        <v>3343</v>
      </c>
      <c r="B3354" s="4">
        <v>0.15557184498030507</v>
      </c>
      <c r="C3354" s="4">
        <v>-1.012825140718461</v>
      </c>
      <c r="D3354" s="25">
        <v>-2.0839905721623263E-2</v>
      </c>
      <c r="E3354" s="31">
        <v>-4627.9412042952863</v>
      </c>
      <c r="F3354" s="18">
        <v>4627.9412042952863</v>
      </c>
    </row>
    <row r="3355" spans="1:6" x14ac:dyDescent="0.35">
      <c r="A3355" s="4">
        <v>3344</v>
      </c>
      <c r="B3355" s="4">
        <v>0.17033187906599101</v>
      </c>
      <c r="C3355" s="4">
        <v>-0.9528545752485903</v>
      </c>
      <c r="D3355" s="25">
        <v>-1.9496642204621009E-2</v>
      </c>
      <c r="E3355" s="31">
        <v>-4329.6411706194567</v>
      </c>
      <c r="F3355" s="18">
        <v>4329.6411706194567</v>
      </c>
    </row>
    <row r="3356" spans="1:6" x14ac:dyDescent="0.35">
      <c r="A3356" s="4">
        <v>3345</v>
      </c>
      <c r="B3356" s="4">
        <v>0.6345436307849911</v>
      </c>
      <c r="C3356" s="4">
        <v>0.34391163913846434</v>
      </c>
      <c r="D3356" s="25">
        <v>9.549252764343227E-3</v>
      </c>
      <c r="E3356" s="31">
        <v>2120.6132565407966</v>
      </c>
      <c r="F3356" s="18">
        <v>0</v>
      </c>
    </row>
    <row r="3357" spans="1:6" x14ac:dyDescent="0.35">
      <c r="A3357" s="4">
        <v>3346</v>
      </c>
      <c r="B3357" s="4">
        <v>0.359868180468914</v>
      </c>
      <c r="C3357" s="4">
        <v>-0.35881116328643636</v>
      </c>
      <c r="D3357" s="25">
        <v>-6.1908339876683401E-3</v>
      </c>
      <c r="E3357" s="31">
        <v>-1374.8054373755745</v>
      </c>
      <c r="F3357" s="18">
        <v>1374.8054373755745</v>
      </c>
    </row>
    <row r="3358" spans="1:6" x14ac:dyDescent="0.35">
      <c r="A3358" s="4">
        <v>3347</v>
      </c>
      <c r="B3358" s="4">
        <v>0.83928581273193192</v>
      </c>
      <c r="C3358" s="4">
        <v>0.99152687811075935</v>
      </c>
      <c r="D3358" s="25">
        <v>2.4055000988498797E-2</v>
      </c>
      <c r="E3358" s="31">
        <v>5341.9210111170351</v>
      </c>
      <c r="F3358" s="18">
        <v>0</v>
      </c>
    </row>
    <row r="3359" spans="1:6" x14ac:dyDescent="0.35">
      <c r="A3359" s="4">
        <v>3348</v>
      </c>
      <c r="B3359" s="4">
        <v>0.59250112904191488</v>
      </c>
      <c r="C3359" s="4">
        <v>0.23398355966753165</v>
      </c>
      <c r="D3359" s="25">
        <v>7.0870052018850343E-3</v>
      </c>
      <c r="E3359" s="31">
        <v>1573.8191826284356</v>
      </c>
      <c r="F3359" s="18">
        <v>0</v>
      </c>
    </row>
    <row r="3360" spans="1:6" x14ac:dyDescent="0.35">
      <c r="A3360" s="4">
        <v>3349</v>
      </c>
      <c r="B3360" s="4">
        <v>0.90026462312175448</v>
      </c>
      <c r="C3360" s="4">
        <v>1.2830608632373117</v>
      </c>
      <c r="D3360" s="25">
        <v>3.0584987209547859E-2</v>
      </c>
      <c r="E3360" s="31">
        <v>6792.0423648099677</v>
      </c>
      <c r="F3360" s="18">
        <v>0</v>
      </c>
    </row>
    <row r="3361" spans="1:6" x14ac:dyDescent="0.35">
      <c r="A3361" s="4">
        <v>3350</v>
      </c>
      <c r="B3361" s="4">
        <v>0.5519615631068695</v>
      </c>
      <c r="C3361" s="4">
        <v>0.13061879508315469</v>
      </c>
      <c r="D3361" s="25">
        <v>4.771767449466691E-3</v>
      </c>
      <c r="E3361" s="31">
        <v>1059.6717418826115</v>
      </c>
      <c r="F3361" s="18">
        <v>0</v>
      </c>
    </row>
    <row r="3362" spans="1:6" x14ac:dyDescent="0.35">
      <c r="A3362" s="4">
        <v>3351</v>
      </c>
      <c r="B3362" s="4">
        <v>0.79841086424938668</v>
      </c>
      <c r="C3362" s="4">
        <v>0.83595846200297175</v>
      </c>
      <c r="D3362" s="25">
        <v>2.0570468599682087E-2</v>
      </c>
      <c r="E3362" s="31">
        <v>4568.1070008562328</v>
      </c>
      <c r="F3362" s="18">
        <v>0</v>
      </c>
    </row>
    <row r="3363" spans="1:6" x14ac:dyDescent="0.35">
      <c r="A3363" s="4">
        <v>3352</v>
      </c>
      <c r="B3363" s="4">
        <v>0.93599751770067929</v>
      </c>
      <c r="C3363" s="4">
        <v>1.5220164273963943</v>
      </c>
      <c r="D3363" s="25">
        <v>3.5937284440776214E-2</v>
      </c>
      <c r="E3363" s="31">
        <v>7980.6330055217477</v>
      </c>
      <c r="F3363" s="18">
        <v>0</v>
      </c>
    </row>
    <row r="3364" spans="1:6" x14ac:dyDescent="0.35">
      <c r="A3364" s="4">
        <v>3353</v>
      </c>
      <c r="B3364" s="4">
        <v>0.64431185930062707</v>
      </c>
      <c r="C3364" s="4">
        <v>0.37000833316030474</v>
      </c>
      <c r="D3364" s="25">
        <v>1.0133785138171196E-2</v>
      </c>
      <c r="E3364" s="31">
        <v>2250.4210154730322</v>
      </c>
      <c r="F3364" s="18">
        <v>0</v>
      </c>
    </row>
    <row r="3365" spans="1:6" x14ac:dyDescent="0.35">
      <c r="A3365" s="4">
        <v>3354</v>
      </c>
      <c r="B3365" s="4">
        <v>2.2486411061409806E-3</v>
      </c>
      <c r="C3365" s="4">
        <v>-2.8409963854014473</v>
      </c>
      <c r="D3365" s="25">
        <v>-6.1788589739769084E-2</v>
      </c>
      <c r="E3365" s="31">
        <v>-13721.461326731029</v>
      </c>
      <c r="F3365" s="18">
        <v>13721.461326731029</v>
      </c>
    </row>
    <row r="3366" spans="1:6" x14ac:dyDescent="0.35">
      <c r="A3366" s="4">
        <v>3355</v>
      </c>
      <c r="B3366" s="4">
        <v>0.82753070256002403</v>
      </c>
      <c r="C3366" s="4">
        <v>0.94445224391726534</v>
      </c>
      <c r="D3366" s="25">
        <v>2.3000589742032958E-2</v>
      </c>
      <c r="E3366" s="31">
        <v>5107.7667246737701</v>
      </c>
      <c r="F3366" s="18">
        <v>0</v>
      </c>
    </row>
    <row r="3367" spans="1:6" x14ac:dyDescent="0.35">
      <c r="A3367" s="4">
        <v>3356</v>
      </c>
      <c r="B3367" s="4">
        <v>0.57912692149770362</v>
      </c>
      <c r="C3367" s="4">
        <v>0.19966043749936424</v>
      </c>
      <c r="D3367" s="25">
        <v>6.3182114205211767E-3</v>
      </c>
      <c r="E3367" s="31">
        <v>1403.0922865519287</v>
      </c>
      <c r="F3367" s="18">
        <v>0</v>
      </c>
    </row>
    <row r="3368" spans="1:6" x14ac:dyDescent="0.35">
      <c r="A3368" s="4">
        <v>3357</v>
      </c>
      <c r="B3368" s="4">
        <v>0.95279019431000034</v>
      </c>
      <c r="C3368" s="4">
        <v>1.6725312478822441</v>
      </c>
      <c r="D3368" s="25">
        <v>3.9308622788892376E-2</v>
      </c>
      <c r="E3368" s="31">
        <v>8729.3098883868533</v>
      </c>
      <c r="F3368" s="18">
        <v>0</v>
      </c>
    </row>
    <row r="3369" spans="1:6" x14ac:dyDescent="0.35">
      <c r="A3369" s="4">
        <v>3358</v>
      </c>
      <c r="B3369" s="4">
        <v>0.60866659649550858</v>
      </c>
      <c r="C3369" s="4">
        <v>0.275845406238098</v>
      </c>
      <c r="D3369" s="25">
        <v>8.0246567116217336E-3</v>
      </c>
      <c r="E3369" s="31">
        <v>1782.0445035653554</v>
      </c>
      <c r="F3369" s="18">
        <v>0</v>
      </c>
    </row>
    <row r="3370" spans="1:6" x14ac:dyDescent="0.35">
      <c r="A3370" s="4">
        <v>3359</v>
      </c>
      <c r="B3370" s="4">
        <v>3.2387004203824898E-2</v>
      </c>
      <c r="C3370" s="4">
        <v>-1.8468146464497301</v>
      </c>
      <c r="D3370" s="25">
        <v>-3.9520197758795776E-2</v>
      </c>
      <c r="E3370" s="31">
        <v>-8776.2945789172682</v>
      </c>
      <c r="F3370" s="18">
        <v>8776.2945789172682</v>
      </c>
    </row>
    <row r="3371" spans="1:6" x14ac:dyDescent="0.35">
      <c r="A3371" s="4">
        <v>3360</v>
      </c>
      <c r="B3371" s="4">
        <v>0.97857332153107168</v>
      </c>
      <c r="C3371" s="4">
        <v>2.0251364311278666</v>
      </c>
      <c r="D3371" s="25">
        <v>4.7206525282369752E-2</v>
      </c>
      <c r="E3371" s="31">
        <v>10483.205940764166</v>
      </c>
      <c r="F3371" s="18">
        <v>0</v>
      </c>
    </row>
    <row r="3372" spans="1:6" x14ac:dyDescent="0.35">
      <c r="A3372" s="4">
        <v>3361</v>
      </c>
      <c r="B3372" s="4">
        <v>0.16443183377908244</v>
      </c>
      <c r="C3372" s="4">
        <v>-0.97640527687608769</v>
      </c>
      <c r="D3372" s="25">
        <v>-2.002414762412412E-2</v>
      </c>
      <c r="E3372" s="31">
        <v>-4446.7848899345818</v>
      </c>
      <c r="F3372" s="18">
        <v>4446.7848899345818</v>
      </c>
    </row>
    <row r="3373" spans="1:6" x14ac:dyDescent="0.35">
      <c r="A3373" s="4">
        <v>3362</v>
      </c>
      <c r="B3373" s="4">
        <v>1.3335069435914448E-2</v>
      </c>
      <c r="C3373" s="4">
        <v>-2.2163120421447764</v>
      </c>
      <c r="D3373" s="25">
        <v>-4.7796464080044003E-2</v>
      </c>
      <c r="E3373" s="31">
        <v>-10614.214310295141</v>
      </c>
      <c r="F3373" s="18">
        <v>10614.214310295141</v>
      </c>
    </row>
    <row r="3374" spans="1:6" x14ac:dyDescent="0.35">
      <c r="A3374" s="4">
        <v>3363</v>
      </c>
      <c r="B3374" s="4">
        <v>0.49994183018786154</v>
      </c>
      <c r="C3374" s="4">
        <v>-1.4581009635291641E-4</v>
      </c>
      <c r="D3374" s="25">
        <v>1.8428085164200383E-3</v>
      </c>
      <c r="E3374" s="31">
        <v>409.2345511869363</v>
      </c>
      <c r="F3374" s="18">
        <v>0</v>
      </c>
    </row>
    <row r="3375" spans="1:6" x14ac:dyDescent="0.35">
      <c r="A3375" s="4">
        <v>3364</v>
      </c>
      <c r="B3375" s="4">
        <v>0.89322235818505602</v>
      </c>
      <c r="C3375" s="4">
        <v>1.2438486164136713</v>
      </c>
      <c r="D3375" s="25">
        <v>2.9706683325547524E-2</v>
      </c>
      <c r="E3375" s="31">
        <v>6596.9964375896634</v>
      </c>
      <c r="F3375" s="18">
        <v>0</v>
      </c>
    </row>
    <row r="3376" spans="1:6" x14ac:dyDescent="0.35">
      <c r="A3376" s="4">
        <v>3365</v>
      </c>
      <c r="B3376" s="4">
        <v>0.88676000104120445</v>
      </c>
      <c r="C3376" s="4">
        <v>1.2094760733397789</v>
      </c>
      <c r="D3376" s="25">
        <v>2.8936782579473273E-2</v>
      </c>
      <c r="E3376" s="31">
        <v>6426.0237166201186</v>
      </c>
      <c r="F3376" s="18">
        <v>0</v>
      </c>
    </row>
    <row r="3377" spans="1:6" x14ac:dyDescent="0.35">
      <c r="A3377" s="4">
        <v>3366</v>
      </c>
      <c r="B3377" s="4">
        <v>0.69450437843321788</v>
      </c>
      <c r="C3377" s="4">
        <v>0.5086590321401192</v>
      </c>
      <c r="D3377" s="25">
        <v>1.3239382427228212E-2</v>
      </c>
      <c r="E3377" s="31">
        <v>2940.0844837228874</v>
      </c>
      <c r="F3377" s="18">
        <v>0</v>
      </c>
    </row>
    <row r="3378" spans="1:6" x14ac:dyDescent="0.35">
      <c r="A3378" s="4">
        <v>3367</v>
      </c>
      <c r="B3378" s="4">
        <v>0.28938013623734171</v>
      </c>
      <c r="C3378" s="4">
        <v>-0.55519648563008217</v>
      </c>
      <c r="D3378" s="25">
        <v>-1.0589612566994555E-2</v>
      </c>
      <c r="E3378" s="31">
        <v>-2351.647123118556</v>
      </c>
      <c r="F3378" s="18">
        <v>2351.647123118556</v>
      </c>
    </row>
    <row r="3379" spans="1:6" x14ac:dyDescent="0.35">
      <c r="A3379" s="4">
        <v>3368</v>
      </c>
      <c r="B3379" s="4">
        <v>0.8312191133940916</v>
      </c>
      <c r="C3379" s="4">
        <v>0.95899398931192381</v>
      </c>
      <c r="D3379" s="25">
        <v>2.3326306131550643E-2</v>
      </c>
      <c r="E3379" s="31">
        <v>5180.0989280963186</v>
      </c>
      <c r="F3379" s="18">
        <v>0</v>
      </c>
    </row>
    <row r="3380" spans="1:6" x14ac:dyDescent="0.35">
      <c r="A3380" s="4">
        <v>3369</v>
      </c>
      <c r="B3380" s="4">
        <v>0.34736963656492181</v>
      </c>
      <c r="C3380" s="4">
        <v>-0.39243169231454822</v>
      </c>
      <c r="D3380" s="25">
        <v>-6.9438905865504543E-3</v>
      </c>
      <c r="E3380" s="31">
        <v>-1542.0375597127163</v>
      </c>
      <c r="F3380" s="18">
        <v>1542.0375597127163</v>
      </c>
    </row>
    <row r="3381" spans="1:6" x14ac:dyDescent="0.35">
      <c r="A3381" s="4">
        <v>3370</v>
      </c>
      <c r="B3381" s="4">
        <v>0.16188590913386391</v>
      </c>
      <c r="C3381" s="4">
        <v>-0.98673652721997318</v>
      </c>
      <c r="D3381" s="25">
        <v>-2.0255554341123153E-2</v>
      </c>
      <c r="E3381" s="31">
        <v>-4498.1736387540805</v>
      </c>
      <c r="F3381" s="18">
        <v>4498.1736387540805</v>
      </c>
    </row>
    <row r="3382" spans="1:6" x14ac:dyDescent="0.35">
      <c r="A3382" s="4">
        <v>3371</v>
      </c>
      <c r="B3382" s="4">
        <v>0.66009138118098654</v>
      </c>
      <c r="C3382" s="4">
        <v>0.41271253802648405</v>
      </c>
      <c r="D3382" s="25">
        <v>1.1090304390072333E-2</v>
      </c>
      <c r="E3382" s="31">
        <v>2462.8363170442799</v>
      </c>
      <c r="F3382" s="18">
        <v>0</v>
      </c>
    </row>
    <row r="3383" spans="1:6" x14ac:dyDescent="0.35">
      <c r="A3383" s="4">
        <v>3372</v>
      </c>
      <c r="B3383" s="4">
        <v>0.45467025046770038</v>
      </c>
      <c r="C3383" s="4">
        <v>-0.11387043702925689</v>
      </c>
      <c r="D3383" s="25">
        <v>-7.0447682509320957E-4</v>
      </c>
      <c r="E3383" s="31">
        <v>-156.44395756249315</v>
      </c>
      <c r="F3383" s="18">
        <v>156.44395756249315</v>
      </c>
    </row>
    <row r="3384" spans="1:6" x14ac:dyDescent="0.35">
      <c r="A3384" s="4">
        <v>3373</v>
      </c>
      <c r="B3384" s="4">
        <v>0.68629438638506435</v>
      </c>
      <c r="C3384" s="4">
        <v>0.48537378119923424</v>
      </c>
      <c r="D3384" s="25">
        <v>1.2717822761614463E-2</v>
      </c>
      <c r="E3384" s="31">
        <v>2824.2611446332166</v>
      </c>
      <c r="F3384" s="18">
        <v>0</v>
      </c>
    </row>
    <row r="3385" spans="1:6" x14ac:dyDescent="0.35">
      <c r="A3385" s="4">
        <v>3374</v>
      </c>
      <c r="B3385" s="4">
        <v>0.329828894071584</v>
      </c>
      <c r="C3385" s="4">
        <v>-0.44038568900685243</v>
      </c>
      <c r="D3385" s="25">
        <v>-8.0179984217280537E-3</v>
      </c>
      <c r="E3385" s="31">
        <v>-1780.5658896713812</v>
      </c>
      <c r="F3385" s="18">
        <v>1780.5658896713812</v>
      </c>
    </row>
    <row r="3386" spans="1:6" x14ac:dyDescent="0.35">
      <c r="A3386" s="4">
        <v>3375</v>
      </c>
      <c r="B3386" s="4">
        <v>0.11125060391798391</v>
      </c>
      <c r="C3386" s="4">
        <v>-1.2199041621531004</v>
      </c>
      <c r="D3386" s="25">
        <v>-2.5478209403609193E-2</v>
      </c>
      <c r="E3386" s="31">
        <v>-5657.9744978540257</v>
      </c>
      <c r="F3386" s="18">
        <v>5657.9744978540257</v>
      </c>
    </row>
    <row r="3387" spans="1:6" x14ac:dyDescent="0.35">
      <c r="A3387" s="4">
        <v>3376</v>
      </c>
      <c r="B3387" s="4">
        <v>0.79385884987935251</v>
      </c>
      <c r="C3387" s="4">
        <v>0.81988389214774415</v>
      </c>
      <c r="D3387" s="25">
        <v>2.021041891415962E-2</v>
      </c>
      <c r="E3387" s="31">
        <v>4488.150363936611</v>
      </c>
      <c r="F3387" s="18">
        <v>0</v>
      </c>
    </row>
    <row r="3388" spans="1:6" x14ac:dyDescent="0.35">
      <c r="A3388" s="4">
        <v>3377</v>
      </c>
      <c r="B3388" s="4">
        <v>0.37798869385001332</v>
      </c>
      <c r="C3388" s="4">
        <v>-0.31076748774824065</v>
      </c>
      <c r="D3388" s="25">
        <v>-5.1147174617107074E-3</v>
      </c>
      <c r="E3388" s="31">
        <v>-1135.831035205654</v>
      </c>
      <c r="F3388" s="18">
        <v>1135.831035205654</v>
      </c>
    </row>
    <row r="3389" spans="1:6" x14ac:dyDescent="0.35">
      <c r="A3389" s="4">
        <v>3378</v>
      </c>
      <c r="B3389" s="4">
        <v>0.51521535389318385</v>
      </c>
      <c r="C3389" s="4">
        <v>3.8148487218207711E-2</v>
      </c>
      <c r="D3389" s="25">
        <v>2.7005515123190845E-3</v>
      </c>
      <c r="E3389" s="31">
        <v>599.71449895839294</v>
      </c>
      <c r="F3389" s="18">
        <v>0</v>
      </c>
    </row>
    <row r="3390" spans="1:6" x14ac:dyDescent="0.35">
      <c r="A3390" s="4">
        <v>3379</v>
      </c>
      <c r="B3390" s="4">
        <v>0.18969743101892689</v>
      </c>
      <c r="C3390" s="4">
        <v>-0.87901182917363652</v>
      </c>
      <c r="D3390" s="25">
        <v>-1.7842659688021588E-2</v>
      </c>
      <c r="E3390" s="31">
        <v>-3962.3394206978046</v>
      </c>
      <c r="F3390" s="18">
        <v>3962.3394206978046</v>
      </c>
    </row>
    <row r="3391" spans="1:6" x14ac:dyDescent="0.35">
      <c r="A3391" s="4">
        <v>3380</v>
      </c>
      <c r="B3391" s="4">
        <v>3.6103651375205992E-2</v>
      </c>
      <c r="C3391" s="4">
        <v>-1.7978088605063682</v>
      </c>
      <c r="D3391" s="25">
        <v>-3.8422531197475594E-2</v>
      </c>
      <c r="E3391" s="31">
        <v>-8532.5345362583466</v>
      </c>
      <c r="F3391" s="18">
        <v>8532.5345362583466</v>
      </c>
    </row>
    <row r="3392" spans="1:6" x14ac:dyDescent="0.35">
      <c r="A3392" s="4">
        <v>3381</v>
      </c>
      <c r="B3392" s="4">
        <v>3.4384833099936452E-2</v>
      </c>
      <c r="C3392" s="4">
        <v>-1.8199299962528739</v>
      </c>
      <c r="D3392" s="25">
        <v>-3.8918016180318787E-2</v>
      </c>
      <c r="E3392" s="31">
        <v>-8642.5674413415145</v>
      </c>
      <c r="F3392" s="18">
        <v>8642.5674413415145</v>
      </c>
    </row>
    <row r="3393" spans="1:6" x14ac:dyDescent="0.35">
      <c r="A3393" s="4">
        <v>3382</v>
      </c>
      <c r="B3393" s="4">
        <v>0.28878869937581908</v>
      </c>
      <c r="C3393" s="4">
        <v>-0.55692686481835474</v>
      </c>
      <c r="D3393" s="25">
        <v>-1.0628370834754333E-2</v>
      </c>
      <c r="E3393" s="31">
        <v>-2360.2542150492295</v>
      </c>
      <c r="F3393" s="18">
        <v>2360.2542150492295</v>
      </c>
    </row>
    <row r="3394" spans="1:6" x14ac:dyDescent="0.35">
      <c r="A3394" s="4">
        <v>3383</v>
      </c>
      <c r="B3394" s="4">
        <v>0.53539382798199708</v>
      </c>
      <c r="C3394" s="4">
        <v>8.8835877803192978E-2</v>
      </c>
      <c r="D3394" s="25">
        <v>3.8358838543004386E-3</v>
      </c>
      <c r="E3394" s="31">
        <v>851.83902371441513</v>
      </c>
      <c r="F3394" s="18">
        <v>0</v>
      </c>
    </row>
    <row r="3395" spans="1:6" x14ac:dyDescent="0.35">
      <c r="A3395" s="4">
        <v>3384</v>
      </c>
      <c r="B3395" s="4">
        <v>0.88125034679736847</v>
      </c>
      <c r="C3395" s="4">
        <v>1.1812603674720139</v>
      </c>
      <c r="D3395" s="25">
        <v>2.8304787066313123E-2</v>
      </c>
      <c r="E3395" s="31">
        <v>6285.6757651776697</v>
      </c>
      <c r="F3395" s="18">
        <v>0</v>
      </c>
    </row>
    <row r="3396" spans="1:6" x14ac:dyDescent="0.35">
      <c r="A3396" s="4">
        <v>3385</v>
      </c>
      <c r="B3396" s="4">
        <v>0.75074168036655342</v>
      </c>
      <c r="C3396" s="4">
        <v>0.67682555940774369</v>
      </c>
      <c r="D3396" s="25">
        <v>1.7006096299103469E-2</v>
      </c>
      <c r="E3396" s="31">
        <v>3776.5628519697625</v>
      </c>
      <c r="F3396" s="18">
        <v>0</v>
      </c>
    </row>
    <row r="3397" spans="1:6" x14ac:dyDescent="0.35">
      <c r="A3397" s="4">
        <v>3386</v>
      </c>
      <c r="B3397" s="4">
        <v>0.20116954040254098</v>
      </c>
      <c r="C3397" s="4">
        <v>-0.83745104995859321</v>
      </c>
      <c r="D3397" s="25">
        <v>-1.6911751699738551E-2</v>
      </c>
      <c r="E3397" s="31">
        <v>-3755.6116411228436</v>
      </c>
      <c r="F3397" s="18">
        <v>3755.6116411228436</v>
      </c>
    </row>
    <row r="3398" spans="1:6" x14ac:dyDescent="0.35">
      <c r="A3398" s="4">
        <v>3387</v>
      </c>
      <c r="B3398" s="4">
        <v>0.7495730625670971</v>
      </c>
      <c r="C3398" s="4">
        <v>0.67314684366337518</v>
      </c>
      <c r="D3398" s="25">
        <v>1.6923697798937341E-2</v>
      </c>
      <c r="E3398" s="31">
        <v>3758.2645247515502</v>
      </c>
      <c r="F3398" s="18">
        <v>0</v>
      </c>
    </row>
    <row r="3399" spans="1:6" x14ac:dyDescent="0.35">
      <c r="A3399" s="4">
        <v>3388</v>
      </c>
      <c r="B3399" s="4">
        <v>0.99612564880339027</v>
      </c>
      <c r="C3399" s="4">
        <v>2.6628279408478095</v>
      </c>
      <c r="D3399" s="25">
        <v>6.1489994737718483E-2</v>
      </c>
      <c r="E3399" s="31">
        <v>13655.15200019925</v>
      </c>
      <c r="F3399" s="18">
        <v>0</v>
      </c>
    </row>
    <row r="3400" spans="1:6" x14ac:dyDescent="0.35">
      <c r="A3400" s="4">
        <v>3389</v>
      </c>
      <c r="B3400" s="4">
        <v>5.2757895520009201E-2</v>
      </c>
      <c r="C3400" s="4">
        <v>-1.6186815850417524</v>
      </c>
      <c r="D3400" s="25">
        <v>-3.4410310666513323E-2</v>
      </c>
      <c r="E3400" s="31">
        <v>-7641.5362292605596</v>
      </c>
      <c r="F3400" s="18">
        <v>7641.5362292605596</v>
      </c>
    </row>
    <row r="3401" spans="1:6" x14ac:dyDescent="0.35">
      <c r="A3401" s="4">
        <v>3390</v>
      </c>
      <c r="B3401" s="4">
        <v>0.78270853944302299</v>
      </c>
      <c r="C3401" s="4">
        <v>0.78137338316187033</v>
      </c>
      <c r="D3401" s="25">
        <v>1.9347833054970065E-2</v>
      </c>
      <c r="E3401" s="31">
        <v>4296.5949560902236</v>
      </c>
      <c r="F3401" s="18">
        <v>0</v>
      </c>
    </row>
    <row r="3402" spans="1:6" x14ac:dyDescent="0.35">
      <c r="A3402" s="4">
        <v>3391</v>
      </c>
      <c r="B3402" s="4">
        <v>6.42820587485885E-2</v>
      </c>
      <c r="C3402" s="4">
        <v>-1.5197885907954667</v>
      </c>
      <c r="D3402" s="25">
        <v>-3.2195234816930277E-2</v>
      </c>
      <c r="E3402" s="31">
        <v>-7149.6318544587011</v>
      </c>
      <c r="F3402" s="18">
        <v>7149.6318544587011</v>
      </c>
    </row>
    <row r="3403" spans="1:6" x14ac:dyDescent="0.35">
      <c r="A3403" s="4">
        <v>3392</v>
      </c>
      <c r="B3403" s="4">
        <v>1.7350147443033759E-3</v>
      </c>
      <c r="C3403" s="4">
        <v>-2.9227069391098657</v>
      </c>
      <c r="D3403" s="25">
        <v>-6.3618801025765961E-2</v>
      </c>
      <c r="E3403" s="31">
        <v>-14127.898396848996</v>
      </c>
      <c r="F3403" s="18">
        <v>14127.898396848996</v>
      </c>
    </row>
    <row r="3404" spans="1:6" x14ac:dyDescent="0.35">
      <c r="A3404" s="4">
        <v>3393</v>
      </c>
      <c r="B3404" s="4">
        <v>0.2550891645940826</v>
      </c>
      <c r="C3404" s="4">
        <v>-0.65856004180892602</v>
      </c>
      <c r="D3404" s="25">
        <v>-1.2904823252683519E-2</v>
      </c>
      <c r="E3404" s="31">
        <v>-2865.7885531254719</v>
      </c>
      <c r="F3404" s="18">
        <v>2865.7885531254719</v>
      </c>
    </row>
    <row r="3405" spans="1:6" x14ac:dyDescent="0.35">
      <c r="A3405" s="4">
        <v>3394</v>
      </c>
      <c r="B3405" s="4">
        <v>0.18031162870569528</v>
      </c>
      <c r="C3405" s="4">
        <v>-0.91417812330194981</v>
      </c>
      <c r="D3405" s="25">
        <v>-1.8630339436588678E-2</v>
      </c>
      <c r="E3405" s="31">
        <v>-4137.2603446634166</v>
      </c>
      <c r="F3405" s="18">
        <v>4137.2603446634166</v>
      </c>
    </row>
    <row r="3406" spans="1:6" x14ac:dyDescent="0.35">
      <c r="A3406" s="4">
        <v>3395</v>
      </c>
      <c r="B3406" s="4">
        <v>0.48062401444448377</v>
      </c>
      <c r="C3406" s="4">
        <v>-4.8587503596393661E-2</v>
      </c>
      <c r="D3406" s="25">
        <v>7.577769001498643E-4</v>
      </c>
      <c r="E3406" s="31">
        <v>168.28036492640854</v>
      </c>
      <c r="F3406" s="18">
        <v>0</v>
      </c>
    </row>
    <row r="3407" spans="1:6" x14ac:dyDescent="0.35">
      <c r="A3407" s="4">
        <v>3396</v>
      </c>
      <c r="B3407" s="4">
        <v>0.28607417934335466</v>
      </c>
      <c r="C3407" s="4">
        <v>-0.56489033396060273</v>
      </c>
      <c r="D3407" s="25">
        <v>-1.0806742298884169E-2</v>
      </c>
      <c r="E3407" s="31">
        <v>-2399.8653658645821</v>
      </c>
      <c r="F3407" s="18">
        <v>2399.8653658645821</v>
      </c>
    </row>
    <row r="3408" spans="1:6" x14ac:dyDescent="0.35">
      <c r="A3408" s="4">
        <v>3397</v>
      </c>
      <c r="B3408" s="4">
        <v>0.14309222342834471</v>
      </c>
      <c r="C3408" s="4">
        <v>-1.0665292870026266</v>
      </c>
      <c r="D3408" s="25">
        <v>-2.2042809510341325E-2</v>
      </c>
      <c r="E3408" s="31">
        <v>-4895.0713959081495</v>
      </c>
      <c r="F3408" s="18">
        <v>4895.0713959081495</v>
      </c>
    </row>
    <row r="3409" spans="1:6" x14ac:dyDescent="0.35">
      <c r="A3409" s="4">
        <v>3398</v>
      </c>
      <c r="B3409" s="4">
        <v>0.71302357366427638</v>
      </c>
      <c r="C3409" s="4">
        <v>0.5622394995251131</v>
      </c>
      <c r="D3409" s="25">
        <v>1.4439515967712349E-2</v>
      </c>
      <c r="E3409" s="31">
        <v>3206.5994832077654</v>
      </c>
      <c r="F3409" s="18">
        <v>0</v>
      </c>
    </row>
    <row r="3410" spans="1:6" x14ac:dyDescent="0.35">
      <c r="A3410" s="4">
        <v>3399</v>
      </c>
      <c r="B3410" s="4">
        <v>0.56043162092747023</v>
      </c>
      <c r="C3410" s="4">
        <v>0.15206361918248237</v>
      </c>
      <c r="D3410" s="25">
        <v>5.2521039214586032E-3</v>
      </c>
      <c r="E3410" s="31">
        <v>1166.3406001947039</v>
      </c>
      <c r="F3410" s="18">
        <v>0</v>
      </c>
    </row>
    <row r="3411" spans="1:6" x14ac:dyDescent="0.35">
      <c r="A3411" s="4">
        <v>3400</v>
      </c>
      <c r="B3411" s="4">
        <v>0.51179349277720532</v>
      </c>
      <c r="C3411" s="4">
        <v>2.9566209490506579E-2</v>
      </c>
      <c r="D3411" s="25">
        <v>2.5083195319454167E-3</v>
      </c>
      <c r="E3411" s="31">
        <v>557.02532777699446</v>
      </c>
      <c r="F3411" s="18">
        <v>0</v>
      </c>
    </row>
    <row r="3412" spans="1:6" x14ac:dyDescent="0.35">
      <c r="A3412" s="4">
        <v>3401</v>
      </c>
      <c r="B3412" s="4">
        <v>2.9730913985914209E-2</v>
      </c>
      <c r="C3412" s="4">
        <v>-1.8847631069466322</v>
      </c>
      <c r="D3412" s="25">
        <v>-4.0370194454883289E-2</v>
      </c>
      <c r="E3412" s="31">
        <v>-8965.0542972137209</v>
      </c>
      <c r="F3412" s="18">
        <v>8965.0542972137209</v>
      </c>
    </row>
    <row r="3413" spans="1:6" x14ac:dyDescent="0.35">
      <c r="A3413" s="4">
        <v>3402</v>
      </c>
      <c r="B3413" s="4">
        <v>0.1619940278540446</v>
      </c>
      <c r="C3413" s="4">
        <v>-0.98629564603720055</v>
      </c>
      <c r="D3413" s="25">
        <v>-2.0245679169803504E-2</v>
      </c>
      <c r="E3413" s="31">
        <v>-4495.9806483989341</v>
      </c>
      <c r="F3413" s="18">
        <v>4495.9806483989341</v>
      </c>
    </row>
    <row r="3414" spans="1:6" x14ac:dyDescent="0.35">
      <c r="A3414" s="4">
        <v>3403</v>
      </c>
      <c r="B3414" s="4">
        <v>0.50393304410767248</v>
      </c>
      <c r="C3414" s="4">
        <v>9.8588392711274325E-3</v>
      </c>
      <c r="D3414" s="25">
        <v>2.066899791705541E-3</v>
      </c>
      <c r="E3414" s="31">
        <v>458.99875167181619</v>
      </c>
      <c r="F3414" s="18">
        <v>0</v>
      </c>
    </row>
    <row r="3415" spans="1:6" x14ac:dyDescent="0.35">
      <c r="A3415" s="4">
        <v>3404</v>
      </c>
      <c r="B3415" s="4">
        <v>0.85455872724519544</v>
      </c>
      <c r="C3415" s="4">
        <v>1.0561875327557493</v>
      </c>
      <c r="D3415" s="25">
        <v>2.5503316469428092E-2</v>
      </c>
      <c r="E3415" s="31">
        <v>5663.5500520803416</v>
      </c>
      <c r="F3415" s="18">
        <v>0</v>
      </c>
    </row>
    <row r="3416" spans="1:6" x14ac:dyDescent="0.35">
      <c r="A3416" s="4">
        <v>3405</v>
      </c>
      <c r="B3416" s="4">
        <v>0.8653381752573116</v>
      </c>
      <c r="C3416" s="4">
        <v>1.1046214572121136</v>
      </c>
      <c r="D3416" s="25">
        <v>2.6588174069114449E-2</v>
      </c>
      <c r="E3416" s="31">
        <v>5904.4655942832032</v>
      </c>
      <c r="F3416" s="18">
        <v>0</v>
      </c>
    </row>
    <row r="3417" spans="1:6" x14ac:dyDescent="0.35">
      <c r="A3417" s="4">
        <v>3406</v>
      </c>
      <c r="B3417" s="4">
        <v>0.28342335716835598</v>
      </c>
      <c r="C3417" s="4">
        <v>-0.57270165848054833</v>
      </c>
      <c r="D3417" s="25">
        <v>-1.0981705919201867E-2</v>
      </c>
      <c r="E3417" s="31">
        <v>-2438.7197329877881</v>
      </c>
      <c r="F3417" s="18">
        <v>2438.7197329877881</v>
      </c>
    </row>
    <row r="3418" spans="1:6" x14ac:dyDescent="0.35">
      <c r="A3418" s="4">
        <v>3407</v>
      </c>
      <c r="B3418" s="4">
        <v>0.94679381995095824</v>
      </c>
      <c r="C3418" s="4">
        <v>1.6145307150104695</v>
      </c>
      <c r="D3418" s="25">
        <v>3.8009485467726263E-2</v>
      </c>
      <c r="E3418" s="31">
        <v>8440.8090084416945</v>
      </c>
      <c r="F3418" s="18">
        <v>0</v>
      </c>
    </row>
    <row r="3419" spans="1:6" x14ac:dyDescent="0.35">
      <c r="A3419" s="4">
        <v>3408</v>
      </c>
      <c r="B3419" s="4">
        <v>0.61670834815292286</v>
      </c>
      <c r="C3419" s="4">
        <v>0.29684702268901053</v>
      </c>
      <c r="D3419" s="25">
        <v>8.4950659024564997E-3</v>
      </c>
      <c r="E3419" s="31">
        <v>1886.5087994323255</v>
      </c>
      <c r="F3419" s="18">
        <v>0</v>
      </c>
    </row>
    <row r="3420" spans="1:6" x14ac:dyDescent="0.35">
      <c r="A3420" s="4">
        <v>3409</v>
      </c>
      <c r="B3420" s="4">
        <v>4.5815556631117138E-2</v>
      </c>
      <c r="C3420" s="4">
        <v>-1.6868556418716703</v>
      </c>
      <c r="D3420" s="25">
        <v>-3.593732183654598E-2</v>
      </c>
      <c r="E3420" s="31">
        <v>-7980.6413100422224</v>
      </c>
      <c r="F3420" s="18">
        <v>7980.6413100422224</v>
      </c>
    </row>
    <row r="3421" spans="1:6" x14ac:dyDescent="0.35">
      <c r="A3421" s="4">
        <v>3410</v>
      </c>
      <c r="B3421" s="4">
        <v>0.32613803382735218</v>
      </c>
      <c r="C3421" s="4">
        <v>-0.45060249562385446</v>
      </c>
      <c r="D3421" s="25">
        <v>-8.2468417464717711E-3</v>
      </c>
      <c r="E3421" s="31">
        <v>-1831.3853831017423</v>
      </c>
      <c r="F3421" s="18">
        <v>1831.3853831017423</v>
      </c>
    </row>
    <row r="3422" spans="1:6" x14ac:dyDescent="0.35">
      <c r="A3422" s="4">
        <v>3411</v>
      </c>
      <c r="B3422" s="4">
        <v>8.8654623487586903E-2</v>
      </c>
      <c r="C3422" s="4">
        <v>-1.3490863036886931</v>
      </c>
      <c r="D3422" s="25">
        <v>-2.8371723186802769E-2</v>
      </c>
      <c r="E3422" s="31">
        <v>-6300.5403444232597</v>
      </c>
      <c r="F3422" s="18">
        <v>6300.5403444232597</v>
      </c>
    </row>
    <row r="3423" spans="1:6" x14ac:dyDescent="0.35">
      <c r="A3423" s="4">
        <v>3412</v>
      </c>
      <c r="B3423" s="4">
        <v>9.4489305476181173E-2</v>
      </c>
      <c r="C3423" s="4">
        <v>-1.313606646242004</v>
      </c>
      <c r="D3423" s="25">
        <v>-2.7577024503032333E-2</v>
      </c>
      <c r="E3423" s="31">
        <v>-6124.0607176558333</v>
      </c>
      <c r="F3423" s="18">
        <v>6124.0607176558333</v>
      </c>
    </row>
    <row r="3424" spans="1:6" x14ac:dyDescent="0.35">
      <c r="A3424" s="4">
        <v>3413</v>
      </c>
      <c r="B3424" s="4">
        <v>0.87984120618974293</v>
      </c>
      <c r="C3424" s="4">
        <v>1.1741933535816249</v>
      </c>
      <c r="D3424" s="25">
        <v>2.8146495046574255E-2</v>
      </c>
      <c r="E3424" s="31">
        <v>6250.523679067197</v>
      </c>
      <c r="F3424" s="18">
        <v>0</v>
      </c>
    </row>
    <row r="3425" spans="1:6" x14ac:dyDescent="0.35">
      <c r="A3425" s="4">
        <v>3414</v>
      </c>
      <c r="B3425" s="4">
        <v>0.2285554774826517</v>
      </c>
      <c r="C3425" s="4">
        <v>-0.74361247323592394</v>
      </c>
      <c r="D3425" s="25">
        <v>-1.4809888300396314E-2</v>
      </c>
      <c r="E3425" s="31">
        <v>-3288.8484819439059</v>
      </c>
      <c r="F3425" s="18">
        <v>3288.8484819439059</v>
      </c>
    </row>
    <row r="3426" spans="1:6" x14ac:dyDescent="0.35">
      <c r="A3426" s="4">
        <v>3415</v>
      </c>
      <c r="B3426" s="4">
        <v>0.97657503984528893</v>
      </c>
      <c r="C3426" s="4">
        <v>1.9876544458975463</v>
      </c>
      <c r="D3426" s="25">
        <v>4.636697703215354E-2</v>
      </c>
      <c r="E3426" s="31">
        <v>10296.766520544612</v>
      </c>
      <c r="F3426" s="18">
        <v>0</v>
      </c>
    </row>
    <row r="3427" spans="1:6" x14ac:dyDescent="0.35">
      <c r="A3427" s="4">
        <v>3416</v>
      </c>
      <c r="B3427" s="4">
        <v>0.21033994856472993</v>
      </c>
      <c r="C3427" s="4">
        <v>-0.80524225481809042</v>
      </c>
      <c r="D3427" s="25">
        <v>-1.6190316123804668E-2</v>
      </c>
      <c r="E3427" s="31">
        <v>-3595.401634767361</v>
      </c>
      <c r="F3427" s="18">
        <v>3595.401634767361</v>
      </c>
    </row>
    <row r="3428" spans="1:6" x14ac:dyDescent="0.35">
      <c r="A3428" s="4">
        <v>3417</v>
      </c>
      <c r="B3428" s="4">
        <v>0.78098741399890725</v>
      </c>
      <c r="C3428" s="4">
        <v>0.77553232529937555</v>
      </c>
      <c r="D3428" s="25">
        <v>1.9217000873116948E-2</v>
      </c>
      <c r="E3428" s="31">
        <v>4267.5409069340585</v>
      </c>
      <c r="F3428" s="18">
        <v>0</v>
      </c>
    </row>
    <row r="3429" spans="1:6" x14ac:dyDescent="0.35">
      <c r="A3429" s="4">
        <v>3418</v>
      </c>
      <c r="B3429" s="4">
        <v>0.59442691054593444</v>
      </c>
      <c r="C3429" s="4">
        <v>0.23894764647570568</v>
      </c>
      <c r="D3429" s="25">
        <v>7.1981943603064676E-3</v>
      </c>
      <c r="E3429" s="31">
        <v>1598.5110835709409</v>
      </c>
      <c r="F3429" s="18">
        <v>0</v>
      </c>
    </row>
    <row r="3430" spans="1:6" x14ac:dyDescent="0.35">
      <c r="A3430" s="4">
        <v>3419</v>
      </c>
      <c r="B3430" s="4">
        <v>0.80694246819925097</v>
      </c>
      <c r="C3430" s="4">
        <v>0.86668420220753295</v>
      </c>
      <c r="D3430" s="25">
        <v>2.1258685652936524E-2</v>
      </c>
      <c r="E3430" s="31">
        <v>4720.9401326755451</v>
      </c>
      <c r="F3430" s="18">
        <v>0</v>
      </c>
    </row>
    <row r="3431" spans="1:6" x14ac:dyDescent="0.35">
      <c r="A3431" s="4">
        <v>3420</v>
      </c>
      <c r="B3431" s="4">
        <v>2.9000681300211384E-2</v>
      </c>
      <c r="C3431" s="4">
        <v>-1.8956876253518118</v>
      </c>
      <c r="D3431" s="25">
        <v>-4.0614889613241764E-2</v>
      </c>
      <c r="E3431" s="31">
        <v>-9019.3940250889646</v>
      </c>
      <c r="F3431" s="18">
        <v>9019.3940250889646</v>
      </c>
    </row>
    <row r="3432" spans="1:6" x14ac:dyDescent="0.35">
      <c r="A3432" s="4">
        <v>3421</v>
      </c>
      <c r="B3432" s="4">
        <v>0.7578596454078923</v>
      </c>
      <c r="C3432" s="4">
        <v>0.69943421884982682</v>
      </c>
      <c r="D3432" s="25">
        <v>1.7512501185549579E-2</v>
      </c>
      <c r="E3432" s="31">
        <v>3889.0207522763226</v>
      </c>
      <c r="F3432" s="18">
        <v>0</v>
      </c>
    </row>
    <row r="3433" spans="1:6" x14ac:dyDescent="0.35">
      <c r="A3433" s="4">
        <v>3422</v>
      </c>
      <c r="B3433" s="4">
        <v>0.82094449748318199</v>
      </c>
      <c r="C3433" s="4">
        <v>0.91897049512480877</v>
      </c>
      <c r="D3433" s="25">
        <v>2.2429831350242912E-2</v>
      </c>
      <c r="E3433" s="31">
        <v>4981.017769359556</v>
      </c>
      <c r="F3433" s="18">
        <v>0</v>
      </c>
    </row>
    <row r="3434" spans="1:6" x14ac:dyDescent="0.35">
      <c r="A3434" s="4">
        <v>3423</v>
      </c>
      <c r="B3434" s="4">
        <v>0.34671581885064207</v>
      </c>
      <c r="C3434" s="4">
        <v>-0.39420236778582635</v>
      </c>
      <c r="D3434" s="25">
        <v>-6.9835514392101424E-3</v>
      </c>
      <c r="E3434" s="31">
        <v>-1550.8450896830082</v>
      </c>
      <c r="F3434" s="18">
        <v>1550.8450896830082</v>
      </c>
    </row>
    <row r="3435" spans="1:6" x14ac:dyDescent="0.35">
      <c r="A3435" s="4">
        <v>3424</v>
      </c>
      <c r="B3435" s="4">
        <v>0.60806616321131424</v>
      </c>
      <c r="C3435" s="4">
        <v>0.27428231574462919</v>
      </c>
      <c r="D3435" s="25">
        <v>7.9896454954159341E-3</v>
      </c>
      <c r="E3435" s="31">
        <v>1774.2695235699714</v>
      </c>
      <c r="F3435" s="18">
        <v>0</v>
      </c>
    </row>
    <row r="3436" spans="1:6" x14ac:dyDescent="0.35">
      <c r="A3436" s="4">
        <v>3425</v>
      </c>
      <c r="B3436" s="4">
        <v>0.27441699783688212</v>
      </c>
      <c r="C3436" s="4">
        <v>-0.59950827184474609</v>
      </c>
      <c r="D3436" s="25">
        <v>-1.1582139573018298E-2</v>
      </c>
      <c r="E3436" s="31">
        <v>-2572.0587069764952</v>
      </c>
      <c r="F3436" s="18">
        <v>2572.0587069764952</v>
      </c>
    </row>
    <row r="3437" spans="1:6" x14ac:dyDescent="0.35">
      <c r="A3437" s="4">
        <v>3426</v>
      </c>
      <c r="B3437" s="4">
        <v>0.46074416370146987</v>
      </c>
      <c r="C3437" s="4">
        <v>-9.8559122565465188E-2</v>
      </c>
      <c r="D3437" s="25">
        <v>-3.6152307844405864E-4</v>
      </c>
      <c r="E3437" s="31">
        <v>-80.283834935919955</v>
      </c>
      <c r="F3437" s="18">
        <v>80.283834935919955</v>
      </c>
    </row>
    <row r="3438" spans="1:6" x14ac:dyDescent="0.35">
      <c r="A3438" s="4">
        <v>3427</v>
      </c>
      <c r="B3438" s="4">
        <v>0.75265445274089293</v>
      </c>
      <c r="C3438" s="4">
        <v>0.68286667331401396</v>
      </c>
      <c r="D3438" s="25">
        <v>1.7141409478973763E-2</v>
      </c>
      <c r="E3438" s="31">
        <v>3806.6120013743198</v>
      </c>
      <c r="F3438" s="18">
        <v>0</v>
      </c>
    </row>
    <row r="3439" spans="1:6" x14ac:dyDescent="0.35">
      <c r="A3439" s="4">
        <v>3428</v>
      </c>
      <c r="B3439" s="4">
        <v>7.0337254130540261E-2</v>
      </c>
      <c r="C3439" s="4">
        <v>-1.4732838696957151</v>
      </c>
      <c r="D3439" s="25">
        <v>-3.1153588890595878E-2</v>
      </c>
      <c r="E3439" s="31">
        <v>-6918.3123769541835</v>
      </c>
      <c r="F3439" s="18">
        <v>6918.3123769541835</v>
      </c>
    </row>
    <row r="3440" spans="1:6" x14ac:dyDescent="0.35">
      <c r="A3440" s="4">
        <v>3429</v>
      </c>
      <c r="B3440" s="4">
        <v>0.97281325251401063</v>
      </c>
      <c r="C3440" s="4">
        <v>1.9238491471824788</v>
      </c>
      <c r="D3440" s="25">
        <v>4.4937820423676327E-2</v>
      </c>
      <c r="E3440" s="31">
        <v>9979.392111844676</v>
      </c>
      <c r="F3440" s="18">
        <v>0</v>
      </c>
    </row>
    <row r="3441" spans="1:6" x14ac:dyDescent="0.35">
      <c r="A3441" s="4">
        <v>3430</v>
      </c>
      <c r="B3441" s="4">
        <v>0.15979722726823975</v>
      </c>
      <c r="C3441" s="4">
        <v>-0.99529161538734179</v>
      </c>
      <c r="D3441" s="25">
        <v>-2.0447177310323559E-2</v>
      </c>
      <c r="E3441" s="31">
        <v>-4540.7275661421399</v>
      </c>
      <c r="F3441" s="18">
        <v>4540.7275661421399</v>
      </c>
    </row>
    <row r="3442" spans="1:6" x14ac:dyDescent="0.35">
      <c r="A3442" s="4">
        <v>3431</v>
      </c>
      <c r="B3442" s="4">
        <v>0.23814799032162937</v>
      </c>
      <c r="C3442" s="4">
        <v>-0.71227261147491561</v>
      </c>
      <c r="D3442" s="25">
        <v>-1.4107915714318122E-2</v>
      </c>
      <c r="E3442" s="31">
        <v>-3132.9606435442256</v>
      </c>
      <c r="F3442" s="18">
        <v>3132.9606435442256</v>
      </c>
    </row>
    <row r="3443" spans="1:6" x14ac:dyDescent="0.35">
      <c r="A3443" s="4">
        <v>3432</v>
      </c>
      <c r="B3443" s="4">
        <v>0.72938572614231423</v>
      </c>
      <c r="C3443" s="4">
        <v>0.61095624484088384</v>
      </c>
      <c r="D3443" s="25">
        <v>1.5530708390812683E-2</v>
      </c>
      <c r="E3443" s="31">
        <v>3448.9218067411703</v>
      </c>
      <c r="F3443" s="18">
        <v>0</v>
      </c>
    </row>
    <row r="3444" spans="1:6" x14ac:dyDescent="0.35">
      <c r="A3444" s="4">
        <v>3433</v>
      </c>
      <c r="B3444" s="4">
        <v>0.13696282961007422</v>
      </c>
      <c r="C3444" s="4">
        <v>-1.0940668520103276</v>
      </c>
      <c r="D3444" s="25">
        <v>-2.2659615540634746E-2</v>
      </c>
      <c r="E3444" s="31">
        <v>-5032.0462018781636</v>
      </c>
      <c r="F3444" s="18">
        <v>5032.0462018781636</v>
      </c>
    </row>
    <row r="3445" spans="1:6" x14ac:dyDescent="0.35">
      <c r="A3445" s="4">
        <v>3434</v>
      </c>
      <c r="B3445" s="4">
        <v>0.65044626703784891</v>
      </c>
      <c r="C3445" s="4">
        <v>0.38652557430812123</v>
      </c>
      <c r="D3445" s="25">
        <v>1.05037500911703E-2</v>
      </c>
      <c r="E3445" s="31">
        <v>2332.5795469462905</v>
      </c>
      <c r="F3445" s="18">
        <v>0</v>
      </c>
    </row>
    <row r="3446" spans="1:6" x14ac:dyDescent="0.35">
      <c r="A3446" s="4">
        <v>3435</v>
      </c>
      <c r="B3446" s="4">
        <v>0.75120553377805599</v>
      </c>
      <c r="C3446" s="4">
        <v>0.67828827334122999</v>
      </c>
      <c r="D3446" s="25">
        <v>1.7038859209495737E-2</v>
      </c>
      <c r="E3446" s="31">
        <v>3783.8385481750329</v>
      </c>
      <c r="F3446" s="18">
        <v>0</v>
      </c>
    </row>
    <row r="3447" spans="1:6" x14ac:dyDescent="0.35">
      <c r="A3447" s="4">
        <v>3436</v>
      </c>
      <c r="B3447" s="4">
        <v>0.92390653141829937</v>
      </c>
      <c r="C3447" s="4">
        <v>1.431849361023916</v>
      </c>
      <c r="D3447" s="25">
        <v>3.3917658150039949E-2</v>
      </c>
      <c r="E3447" s="31">
        <v>7532.132333156499</v>
      </c>
      <c r="F3447" s="18">
        <v>0</v>
      </c>
    </row>
    <row r="3448" spans="1:6" x14ac:dyDescent="0.35">
      <c r="A3448" s="4">
        <v>3437</v>
      </c>
      <c r="B3448" s="4">
        <v>2.6835995683590186E-2</v>
      </c>
      <c r="C3448" s="4">
        <v>-1.929474430760318</v>
      </c>
      <c r="D3448" s="25">
        <v>-4.1371670589137384E-2</v>
      </c>
      <c r="E3448" s="31">
        <v>-9187.4532240007993</v>
      </c>
      <c r="F3448" s="18">
        <v>9187.4532240007993</v>
      </c>
    </row>
    <row r="3449" spans="1:6" x14ac:dyDescent="0.35">
      <c r="A3449" s="4">
        <v>3438</v>
      </c>
      <c r="B3449" s="4">
        <v>0.83938812432335241</v>
      </c>
      <c r="C3449" s="4">
        <v>0.99194623914627289</v>
      </c>
      <c r="D3449" s="25">
        <v>2.4064394136204575E-2</v>
      </c>
      <c r="E3449" s="31">
        <v>5344.0069579483825</v>
      </c>
      <c r="F3449" s="18">
        <v>0</v>
      </c>
    </row>
    <row r="3450" spans="1:6" x14ac:dyDescent="0.35">
      <c r="A3450" s="4">
        <v>3439</v>
      </c>
      <c r="B3450" s="4">
        <v>9.2605973291103871E-2</v>
      </c>
      <c r="C3450" s="4">
        <v>-1.3248770117916382</v>
      </c>
      <c r="D3450" s="25">
        <v>-2.7829466192509294E-2</v>
      </c>
      <c r="E3450" s="31">
        <v>-6180.1207263726747</v>
      </c>
      <c r="F3450" s="18">
        <v>6180.1207263726747</v>
      </c>
    </row>
    <row r="3451" spans="1:6" x14ac:dyDescent="0.35">
      <c r="A3451" s="4">
        <v>3440</v>
      </c>
      <c r="B3451" s="4">
        <v>6.7106333303850518E-2</v>
      </c>
      <c r="C3451" s="4">
        <v>-1.4976944033123589</v>
      </c>
      <c r="D3451" s="25">
        <v>-3.1700353440519427E-2</v>
      </c>
      <c r="E3451" s="31">
        <v>-7039.7329929320022</v>
      </c>
      <c r="F3451" s="18">
        <v>7039.7329929320022</v>
      </c>
    </row>
    <row r="3452" spans="1:6" x14ac:dyDescent="0.35">
      <c r="A3452" s="4">
        <v>3441</v>
      </c>
      <c r="B3452" s="4">
        <v>0.35334830600106326</v>
      </c>
      <c r="C3452" s="4">
        <v>-0.37629632379989458</v>
      </c>
      <c r="D3452" s="25">
        <v>-6.5824790892716747E-3</v>
      </c>
      <c r="E3452" s="31">
        <v>-1461.7785037311407</v>
      </c>
      <c r="F3452" s="18">
        <v>1461.7785037311407</v>
      </c>
    </row>
    <row r="3453" spans="1:6" x14ac:dyDescent="0.35">
      <c r="A3453" s="4">
        <v>3442</v>
      </c>
      <c r="B3453" s="4">
        <v>0.57250265926634691</v>
      </c>
      <c r="C3453" s="4">
        <v>0.18274936347784917</v>
      </c>
      <c r="D3453" s="25">
        <v>5.9394251178000795E-3</v>
      </c>
      <c r="E3453" s="31">
        <v>1318.9747880659957</v>
      </c>
      <c r="F3453" s="18">
        <v>0</v>
      </c>
    </row>
    <row r="3454" spans="1:6" x14ac:dyDescent="0.35">
      <c r="A3454" s="4">
        <v>3443</v>
      </c>
      <c r="B3454" s="4">
        <v>0.4985201673024231</v>
      </c>
      <c r="C3454" s="4">
        <v>-3.7093989881184747E-3</v>
      </c>
      <c r="D3454" s="25">
        <v>1.7629887096465289E-3</v>
      </c>
      <c r="E3454" s="31">
        <v>391.50887729855947</v>
      </c>
      <c r="F3454" s="18">
        <v>0</v>
      </c>
    </row>
    <row r="3455" spans="1:6" x14ac:dyDescent="0.35">
      <c r="A3455" s="4">
        <v>3444</v>
      </c>
      <c r="B3455" s="4">
        <v>2.4532031746925531E-2</v>
      </c>
      <c r="C3455" s="4">
        <v>-1.9680345416195557</v>
      </c>
      <c r="D3455" s="25">
        <v>-4.2235367466479642E-2</v>
      </c>
      <c r="E3455" s="31">
        <v>-9379.255356892696</v>
      </c>
      <c r="F3455" s="18">
        <v>9379.255356892696</v>
      </c>
    </row>
    <row r="3456" spans="1:6" x14ac:dyDescent="0.35">
      <c r="A3456" s="4">
        <v>3445</v>
      </c>
      <c r="B3456" s="4">
        <v>0.10961498628600941</v>
      </c>
      <c r="C3456" s="4">
        <v>-1.2285782548094488</v>
      </c>
      <c r="D3456" s="25">
        <v>-2.5672497920268652E-2</v>
      </c>
      <c r="E3456" s="31">
        <v>-5701.1203663517299</v>
      </c>
      <c r="F3456" s="18">
        <v>5701.1203663517299</v>
      </c>
    </row>
    <row r="3457" spans="1:6" x14ac:dyDescent="0.35">
      <c r="A3457" s="4">
        <v>3446</v>
      </c>
      <c r="B3457" s="4">
        <v>0.91446661022571452</v>
      </c>
      <c r="C3457" s="4">
        <v>1.3687840773211812</v>
      </c>
      <c r="D3457" s="25">
        <v>3.2505076925841876E-2</v>
      </c>
      <c r="E3457" s="31">
        <v>7218.4388386078626</v>
      </c>
      <c r="F3457" s="18">
        <v>0</v>
      </c>
    </row>
    <row r="3458" spans="1:6" x14ac:dyDescent="0.35">
      <c r="A3458" s="4">
        <v>3447</v>
      </c>
      <c r="B3458" s="4">
        <v>0.18804375725350064</v>
      </c>
      <c r="C3458" s="4">
        <v>-0.88512815739764783</v>
      </c>
      <c r="D3458" s="25">
        <v>-1.7979657571849335E-2</v>
      </c>
      <c r="E3458" s="31">
        <v>-3992.762694197062</v>
      </c>
      <c r="F3458" s="18">
        <v>3992.762694197062</v>
      </c>
    </row>
    <row r="3459" spans="1:6" x14ac:dyDescent="0.35">
      <c r="A3459" s="4">
        <v>3448</v>
      </c>
      <c r="B3459" s="4">
        <v>0.8049946749920992</v>
      </c>
      <c r="C3459" s="4">
        <v>0.85959805052751947</v>
      </c>
      <c r="D3459" s="25">
        <v>2.1099964971330001E-2</v>
      </c>
      <c r="E3459" s="31">
        <v>4685.6928531440208</v>
      </c>
      <c r="F3459" s="18">
        <v>0</v>
      </c>
    </row>
    <row r="3460" spans="1:6" x14ac:dyDescent="0.35">
      <c r="A3460" s="4">
        <v>3449</v>
      </c>
      <c r="B3460" s="4">
        <v>0.43828584696918704</v>
      </c>
      <c r="C3460" s="4">
        <v>-0.15531664512258925</v>
      </c>
      <c r="D3460" s="25">
        <v>-1.6328185676406819E-3</v>
      </c>
      <c r="E3460" s="31">
        <v>-362.60184807276198</v>
      </c>
      <c r="F3460" s="18">
        <v>362.60184807276198</v>
      </c>
    </row>
    <row r="3461" spans="1:6" x14ac:dyDescent="0.35">
      <c r="A3461" s="4">
        <v>3450</v>
      </c>
      <c r="B3461" s="4">
        <v>0.58653384904749772</v>
      </c>
      <c r="C3461" s="4">
        <v>0.21863767555580285</v>
      </c>
      <c r="D3461" s="25">
        <v>6.74327713959444E-3</v>
      </c>
      <c r="E3461" s="31">
        <v>1497.4871068601335</v>
      </c>
      <c r="F3461" s="18">
        <v>0</v>
      </c>
    </row>
    <row r="3462" spans="1:6" x14ac:dyDescent="0.35">
      <c r="A3462" s="4">
        <v>3451</v>
      </c>
      <c r="B3462" s="4">
        <v>0.48213372094707485</v>
      </c>
      <c r="C3462" s="4">
        <v>-4.4799100722687467E-2</v>
      </c>
      <c r="D3462" s="25">
        <v>8.4263225090543906E-4</v>
      </c>
      <c r="E3462" s="31">
        <v>187.12428770669186</v>
      </c>
      <c r="F3462" s="18">
        <v>0</v>
      </c>
    </row>
    <row r="3463" spans="1:6" x14ac:dyDescent="0.35">
      <c r="A3463" s="4">
        <v>3452</v>
      </c>
      <c r="B3463" s="4">
        <v>0.11985329591819527</v>
      </c>
      <c r="C3463" s="4">
        <v>-1.1757204802483825</v>
      </c>
      <c r="D3463" s="25">
        <v>-2.4488551769327623E-2</v>
      </c>
      <c r="E3463" s="31">
        <v>-5438.2001185925665</v>
      </c>
      <c r="F3463" s="18">
        <v>5438.2001185925665</v>
      </c>
    </row>
    <row r="3464" spans="1:6" x14ac:dyDescent="0.35">
      <c r="A3464" s="4">
        <v>3453</v>
      </c>
      <c r="B3464" s="4">
        <v>0.28243792494104802</v>
      </c>
      <c r="C3464" s="4">
        <v>-0.5756143936631235</v>
      </c>
      <c r="D3464" s="25">
        <v>-1.1046947440184486E-2</v>
      </c>
      <c r="E3464" s="31">
        <v>-2453.2079906229019</v>
      </c>
      <c r="F3464" s="18">
        <v>2453.2079906229019</v>
      </c>
    </row>
    <row r="3465" spans="1:6" x14ac:dyDescent="0.35">
      <c r="A3465" s="4">
        <v>3454</v>
      </c>
      <c r="B3465" s="4">
        <v>0.68539274496316316</v>
      </c>
      <c r="C3465" s="4">
        <v>0.48283272875006306</v>
      </c>
      <c r="D3465" s="25">
        <v>1.266090645570643E-2</v>
      </c>
      <c r="E3465" s="31">
        <v>2811.6216768339573</v>
      </c>
      <c r="F3465" s="18">
        <v>0</v>
      </c>
    </row>
    <row r="3466" spans="1:6" x14ac:dyDescent="0.35">
      <c r="A3466" s="4">
        <v>3455</v>
      </c>
      <c r="B3466" s="4">
        <v>0.29337016148628403</v>
      </c>
      <c r="C3466" s="4">
        <v>-0.5435657660417591</v>
      </c>
      <c r="D3466" s="25">
        <v>-1.0329099410630756E-2</v>
      </c>
      <c r="E3466" s="31">
        <v>-2293.7946747101118</v>
      </c>
      <c r="F3466" s="18">
        <v>2293.7946747101118</v>
      </c>
    </row>
    <row r="3467" spans="1:6" x14ac:dyDescent="0.35">
      <c r="A3467" s="4">
        <v>3456</v>
      </c>
      <c r="B3467" s="4">
        <v>0.34633687284888137</v>
      </c>
      <c r="C3467" s="4">
        <v>-0.39522919870881962</v>
      </c>
      <c r="D3467" s="25">
        <v>-7.0065511309118931E-3</v>
      </c>
      <c r="E3467" s="31">
        <v>-1555.9526569788707</v>
      </c>
      <c r="F3467" s="18">
        <v>1555.9526569788707</v>
      </c>
    </row>
    <row r="3468" spans="1:6" x14ac:dyDescent="0.35">
      <c r="A3468" s="4">
        <v>3457</v>
      </c>
      <c r="B3468" s="4">
        <v>0.94852911958771247</v>
      </c>
      <c r="C3468" s="4">
        <v>1.6307562569206879</v>
      </c>
      <c r="D3468" s="25">
        <v>3.8372916733061542E-2</v>
      </c>
      <c r="E3468" s="31">
        <v>8521.5165965777178</v>
      </c>
      <c r="F3468" s="18">
        <v>0</v>
      </c>
    </row>
    <row r="3469" spans="1:6" x14ac:dyDescent="0.35">
      <c r="A3469" s="4">
        <v>3458</v>
      </c>
      <c r="B3469" s="4">
        <v>0.29243305476318937</v>
      </c>
      <c r="C3469" s="4">
        <v>-0.54629072684285584</v>
      </c>
      <c r="D3469" s="25">
        <v>-1.039013502703183E-2</v>
      </c>
      <c r="E3469" s="31">
        <v>-2307.3489224041887</v>
      </c>
      <c r="F3469" s="18">
        <v>2307.3489224041887</v>
      </c>
    </row>
    <row r="3470" spans="1:6" x14ac:dyDescent="0.35">
      <c r="A3470" s="4">
        <v>3459</v>
      </c>
      <c r="B3470" s="4">
        <v>0.86269489161595991</v>
      </c>
      <c r="C3470" s="4">
        <v>1.0925072244615086</v>
      </c>
      <c r="D3470" s="25">
        <v>2.6316830839934177E-2</v>
      </c>
      <c r="E3470" s="31">
        <v>5844.208099474723</v>
      </c>
      <c r="F3470" s="18">
        <v>0</v>
      </c>
    </row>
    <row r="3471" spans="1:6" x14ac:dyDescent="0.35">
      <c r="A3471" s="4">
        <v>3460</v>
      </c>
      <c r="B3471" s="4">
        <v>6.8132643440790397E-2</v>
      </c>
      <c r="C3471" s="4">
        <v>-1.4898438934186677</v>
      </c>
      <c r="D3471" s="25">
        <v>-3.1524512118240103E-2</v>
      </c>
      <c r="E3471" s="31">
        <v>-7000.6837135511523</v>
      </c>
      <c r="F3471" s="18">
        <v>7000.6837135511523</v>
      </c>
    </row>
    <row r="3472" spans="1:6" x14ac:dyDescent="0.35">
      <c r="A3472" s="4">
        <v>3461</v>
      </c>
      <c r="B3472" s="4">
        <v>7.124813307325728E-3</v>
      </c>
      <c r="C3472" s="4">
        <v>-2.4509082593247316</v>
      </c>
      <c r="D3472" s="25">
        <v>-5.3051117547050088E-2</v>
      </c>
      <c r="E3472" s="31">
        <v>-11781.121090925066</v>
      </c>
      <c r="F3472" s="18">
        <v>11781.121090925066</v>
      </c>
    </row>
    <row r="3473" spans="1:6" x14ac:dyDescent="0.35">
      <c r="A3473" s="4">
        <v>3462</v>
      </c>
      <c r="B3473" s="4">
        <v>0.37401097382898807</v>
      </c>
      <c r="C3473" s="4">
        <v>-0.32124867545571456</v>
      </c>
      <c r="D3473" s="25">
        <v>-5.3494825827662277E-3</v>
      </c>
      <c r="E3473" s="31">
        <v>-1187.9655885753889</v>
      </c>
      <c r="F3473" s="18">
        <v>1187.9655885753889</v>
      </c>
    </row>
    <row r="3474" spans="1:6" x14ac:dyDescent="0.35">
      <c r="A3474" s="4">
        <v>3463</v>
      </c>
      <c r="B3474" s="4">
        <v>0.1031608413550118</v>
      </c>
      <c r="C3474" s="4">
        <v>-1.2637446799642991</v>
      </c>
      <c r="D3474" s="25">
        <v>-2.6460180603661607E-2</v>
      </c>
      <c r="E3474" s="31">
        <v>-5876.041942057409</v>
      </c>
      <c r="F3474" s="18">
        <v>5876.041942057409</v>
      </c>
    </row>
    <row r="3475" spans="1:6" x14ac:dyDescent="0.35">
      <c r="A3475" s="4">
        <v>3464</v>
      </c>
      <c r="B3475" s="4">
        <v>0.36365862344596067</v>
      </c>
      <c r="C3475" s="4">
        <v>-0.3486964004418347</v>
      </c>
      <c r="D3475" s="25">
        <v>-5.9642763121515174E-3</v>
      </c>
      <c r="E3475" s="31">
        <v>-1324.493520628957</v>
      </c>
      <c r="F3475" s="18">
        <v>1324.493520628957</v>
      </c>
    </row>
    <row r="3476" spans="1:6" x14ac:dyDescent="0.35">
      <c r="A3476" s="4">
        <v>3465</v>
      </c>
      <c r="B3476" s="4">
        <v>0.78074627835127319</v>
      </c>
      <c r="C3476" s="4">
        <v>0.77471608651507229</v>
      </c>
      <c r="D3476" s="25">
        <v>1.9198718174404231E-2</v>
      </c>
      <c r="E3476" s="31">
        <v>4263.4808475543032</v>
      </c>
      <c r="F3476" s="18">
        <v>0</v>
      </c>
    </row>
    <row r="3477" spans="1:6" x14ac:dyDescent="0.35">
      <c r="A3477" s="4">
        <v>3466</v>
      </c>
      <c r="B3477" s="4">
        <v>0.88044571347237077</v>
      </c>
      <c r="C3477" s="4">
        <v>1.1772178319799393</v>
      </c>
      <c r="D3477" s="25">
        <v>2.8214239471836652E-2</v>
      </c>
      <c r="E3477" s="31">
        <v>6265.5677594589733</v>
      </c>
      <c r="F3477" s="18">
        <v>0</v>
      </c>
    </row>
    <row r="3478" spans="1:6" x14ac:dyDescent="0.35">
      <c r="A3478" s="4">
        <v>3467</v>
      </c>
      <c r="B3478" s="4">
        <v>0.88630712649622079</v>
      </c>
      <c r="C3478" s="4">
        <v>1.2071204846800774</v>
      </c>
      <c r="D3478" s="25">
        <v>2.8884020423858264E-2</v>
      </c>
      <c r="E3478" s="31">
        <v>6414.3067656290796</v>
      </c>
      <c r="F3478" s="18">
        <v>0</v>
      </c>
    </row>
    <row r="3479" spans="1:6" x14ac:dyDescent="0.35">
      <c r="A3479" s="4">
        <v>3468</v>
      </c>
      <c r="B3479" s="4">
        <v>0.48822183819585485</v>
      </c>
      <c r="C3479" s="4">
        <v>-2.9527763661542559E-2</v>
      </c>
      <c r="D3479" s="25">
        <v>1.1846905551644907E-3</v>
      </c>
      <c r="E3479" s="31">
        <v>263.08555843880026</v>
      </c>
      <c r="F3479" s="18">
        <v>0</v>
      </c>
    </row>
    <row r="3480" spans="1:6" x14ac:dyDescent="0.35">
      <c r="A3480" s="4">
        <v>3469</v>
      </c>
      <c r="B3480" s="4">
        <v>0.9541366019275449</v>
      </c>
      <c r="C3480" s="4">
        <v>1.6863583623223501</v>
      </c>
      <c r="D3480" s="25">
        <v>3.9618332364369714E-2</v>
      </c>
      <c r="E3480" s="31">
        <v>8798.0874406878302</v>
      </c>
      <c r="F3480" s="18">
        <v>0</v>
      </c>
    </row>
    <row r="3481" spans="1:6" x14ac:dyDescent="0.35">
      <c r="A3481" s="4">
        <v>3470</v>
      </c>
      <c r="B3481" s="4">
        <v>0.18744157983291676</v>
      </c>
      <c r="C3481" s="4">
        <v>-0.8873636269802665</v>
      </c>
      <c r="D3481" s="25">
        <v>-1.8029729214665651E-2</v>
      </c>
      <c r="E3481" s="31">
        <v>-4003.8821599975213</v>
      </c>
      <c r="F3481" s="18">
        <v>4003.8821599975213</v>
      </c>
    </row>
    <row r="3482" spans="1:6" x14ac:dyDescent="0.35">
      <c r="A3482" s="4">
        <v>3471</v>
      </c>
      <c r="B3482" s="4">
        <v>0.19361956091928845</v>
      </c>
      <c r="C3482" s="4">
        <v>-0.86463506207352869</v>
      </c>
      <c r="D3482" s="25">
        <v>-1.7520638600064441E-2</v>
      </c>
      <c r="E3482" s="31">
        <v>-3890.8278370315425</v>
      </c>
      <c r="F3482" s="18">
        <v>3890.8278370315425</v>
      </c>
    </row>
    <row r="3483" spans="1:6" x14ac:dyDescent="0.35">
      <c r="A3483" s="4">
        <v>3472</v>
      </c>
      <c r="B3483" s="4">
        <v>0.27172899992616939</v>
      </c>
      <c r="C3483" s="4">
        <v>-0.60759216305556651</v>
      </c>
      <c r="D3483" s="25">
        <v>-1.1763208336566406E-2</v>
      </c>
      <c r="E3483" s="31">
        <v>-2612.2688500946388</v>
      </c>
      <c r="F3483" s="18">
        <v>2612.2688500946388</v>
      </c>
    </row>
    <row r="3484" spans="1:6" x14ac:dyDescent="0.35">
      <c r="A3484" s="4">
        <v>3473</v>
      </c>
      <c r="B3484" s="4">
        <v>0.95158593366303978</v>
      </c>
      <c r="C3484" s="4">
        <v>1.6604292361878272</v>
      </c>
      <c r="D3484" s="25">
        <v>3.9037553295648862E-2</v>
      </c>
      <c r="E3484" s="31">
        <v>8669.113182424433</v>
      </c>
      <c r="F3484" s="18">
        <v>0</v>
      </c>
    </row>
    <row r="3485" spans="1:6" x14ac:dyDescent="0.35">
      <c r="A3485" s="4">
        <v>3474</v>
      </c>
      <c r="B3485" s="4">
        <v>0.80366545419439117</v>
      </c>
      <c r="C3485" s="4">
        <v>0.85478697243805624</v>
      </c>
      <c r="D3485" s="25">
        <v>2.0992203011368633E-2</v>
      </c>
      <c r="E3485" s="31">
        <v>4661.7620340020048</v>
      </c>
      <c r="F3485" s="18">
        <v>0</v>
      </c>
    </row>
    <row r="3486" spans="1:6" x14ac:dyDescent="0.35">
      <c r="A3486" s="4">
        <v>3475</v>
      </c>
      <c r="B3486" s="4">
        <v>0.58291666127061736</v>
      </c>
      <c r="C3486" s="4">
        <v>0.20936069013843417</v>
      </c>
      <c r="D3486" s="25">
        <v>6.5354846006834312E-3</v>
      </c>
      <c r="E3486" s="31">
        <v>1451.3423850165223</v>
      </c>
      <c r="F3486" s="18">
        <v>0</v>
      </c>
    </row>
    <row r="3487" spans="1:6" x14ac:dyDescent="0.35">
      <c r="A3487" s="4">
        <v>3476</v>
      </c>
      <c r="B3487" s="4">
        <v>0.51801681511997655</v>
      </c>
      <c r="C3487" s="4">
        <v>4.5176820730509125E-2</v>
      </c>
      <c r="D3487" s="25">
        <v>2.857977141349412E-3</v>
      </c>
      <c r="E3487" s="31">
        <v>634.67418471386225</v>
      </c>
      <c r="F3487" s="18">
        <v>0</v>
      </c>
    </row>
    <row r="3488" spans="1:6" x14ac:dyDescent="0.35">
      <c r="A3488" s="4">
        <v>3477</v>
      </c>
      <c r="B3488" s="4">
        <v>0.21862491414792029</v>
      </c>
      <c r="C3488" s="4">
        <v>-0.77684567015172257</v>
      </c>
      <c r="D3488" s="25">
        <v>-1.5554269158248519E-2</v>
      </c>
      <c r="E3488" s="31">
        <v>-3454.1539727537061</v>
      </c>
      <c r="F3488" s="18">
        <v>3454.1539727537061</v>
      </c>
    </row>
    <row r="3489" spans="1:6" x14ac:dyDescent="0.35">
      <c r="A3489" s="4">
        <v>3478</v>
      </c>
      <c r="B3489" s="4">
        <v>0.60173578577289</v>
      </c>
      <c r="C3489" s="4">
        <v>0.25784254463490142</v>
      </c>
      <c r="D3489" s="25">
        <v>7.6214157716081848E-3</v>
      </c>
      <c r="E3489" s="31">
        <v>1692.4963363866937</v>
      </c>
      <c r="F3489" s="18">
        <v>0</v>
      </c>
    </row>
    <row r="3490" spans="1:6" x14ac:dyDescent="0.35">
      <c r="A3490" s="4">
        <v>3479</v>
      </c>
      <c r="B3490" s="4">
        <v>0.31151336831786558</v>
      </c>
      <c r="C3490" s="4">
        <v>-0.49156521841907019</v>
      </c>
      <c r="D3490" s="25">
        <v>-9.1643540403242279E-3</v>
      </c>
      <c r="E3490" s="31">
        <v>-2035.1383658113264</v>
      </c>
      <c r="F3490" s="18">
        <v>2035.1383658113264</v>
      </c>
    </row>
    <row r="3491" spans="1:6" x14ac:dyDescent="0.35">
      <c r="A3491" s="4">
        <v>3480</v>
      </c>
      <c r="B3491" s="4">
        <v>0.55609237365664455</v>
      </c>
      <c r="C3491" s="4">
        <v>0.14106922840975331</v>
      </c>
      <c r="D3491" s="25">
        <v>5.0058437119547784E-3</v>
      </c>
      <c r="E3491" s="31">
        <v>1111.653319658755</v>
      </c>
      <c r="F3491" s="18">
        <v>0</v>
      </c>
    </row>
    <row r="3492" spans="1:6" x14ac:dyDescent="0.35">
      <c r="A3492" s="4">
        <v>3481</v>
      </c>
      <c r="B3492" s="4">
        <v>0.57697777350356694</v>
      </c>
      <c r="C3492" s="4">
        <v>0.19416785352740418</v>
      </c>
      <c r="D3492" s="25">
        <v>6.1951846055195402E-3</v>
      </c>
      <c r="E3492" s="31">
        <v>1375.7715839544824</v>
      </c>
      <c r="F3492" s="18">
        <v>0</v>
      </c>
    </row>
    <row r="3493" spans="1:6" x14ac:dyDescent="0.35">
      <c r="A3493" s="4">
        <v>3482</v>
      </c>
      <c r="B3493" s="4">
        <v>8.5076067391061438E-2</v>
      </c>
      <c r="C3493" s="4">
        <v>-1.3717151354910386</v>
      </c>
      <c r="D3493" s="25">
        <v>-2.8878579908167893E-2</v>
      </c>
      <c r="E3493" s="31">
        <v>-6413.0985842163409</v>
      </c>
      <c r="F3493" s="18">
        <v>6413.0985842163409</v>
      </c>
    </row>
    <row r="3494" spans="1:6" x14ac:dyDescent="0.35">
      <c r="A3494" s="4">
        <v>3483</v>
      </c>
      <c r="B3494" s="4">
        <v>0.78140938898583223</v>
      </c>
      <c r="C3494" s="4">
        <v>0.77696194595807511</v>
      </c>
      <c r="D3494" s="25">
        <v>1.9249022536727049E-2</v>
      </c>
      <c r="E3494" s="31">
        <v>4274.6519936362165</v>
      </c>
      <c r="F3494" s="18">
        <v>0</v>
      </c>
    </row>
    <row r="3495" spans="1:6" x14ac:dyDescent="0.35">
      <c r="A3495" s="4">
        <v>3484</v>
      </c>
      <c r="B3495" s="4">
        <v>0.24346629057868518</v>
      </c>
      <c r="C3495" s="4">
        <v>-0.69519583657832418</v>
      </c>
      <c r="D3495" s="25">
        <v>-1.372541792516228E-2</v>
      </c>
      <c r="E3495" s="31">
        <v>-3048.0189311088639</v>
      </c>
      <c r="F3495" s="18">
        <v>3048.0189311088639</v>
      </c>
    </row>
    <row r="3496" spans="1:6" x14ac:dyDescent="0.35">
      <c r="A3496" s="4">
        <v>3485</v>
      </c>
      <c r="B3496" s="4">
        <v>0.54249639095996027</v>
      </c>
      <c r="C3496" s="4">
        <v>0.10672491260569597</v>
      </c>
      <c r="D3496" s="25">
        <v>4.2365752204116761E-3</v>
      </c>
      <c r="E3496" s="31">
        <v>940.82100416106778</v>
      </c>
      <c r="F3496" s="18">
        <v>0</v>
      </c>
    </row>
    <row r="3497" spans="1:6" x14ac:dyDescent="0.35">
      <c r="A3497" s="4">
        <v>3486</v>
      </c>
      <c r="B3497" s="4">
        <v>0.8078379952961785</v>
      </c>
      <c r="C3497" s="4">
        <v>0.86995680651813501</v>
      </c>
      <c r="D3497" s="25">
        <v>2.1331987779430971E-2</v>
      </c>
      <c r="E3497" s="31">
        <v>4737.2184180045488</v>
      </c>
      <c r="F3497" s="18">
        <v>0</v>
      </c>
    </row>
    <row r="3498" spans="1:6" x14ac:dyDescent="0.35">
      <c r="A3498" s="4">
        <v>3487</v>
      </c>
      <c r="B3498" s="4">
        <v>0.22254984867390903</v>
      </c>
      <c r="C3498" s="4">
        <v>-0.76360998470113939</v>
      </c>
      <c r="D3498" s="25">
        <v>-1.5257806831288833E-2</v>
      </c>
      <c r="E3498" s="31">
        <v>-3388.318251767962</v>
      </c>
      <c r="F3498" s="18">
        <v>3388.318251767962</v>
      </c>
    </row>
    <row r="3499" spans="1:6" x14ac:dyDescent="0.35">
      <c r="A3499" s="4">
        <v>3488</v>
      </c>
      <c r="B3499" s="4">
        <v>0.41091743922502777</v>
      </c>
      <c r="C3499" s="4">
        <v>-0.22518561654631905</v>
      </c>
      <c r="D3499" s="25">
        <v>-3.1977936441408535E-3</v>
      </c>
      <c r="E3499" s="31">
        <v>-710.1376160832408</v>
      </c>
      <c r="F3499" s="18">
        <v>710.1376160832408</v>
      </c>
    </row>
    <row r="3500" spans="1:6" x14ac:dyDescent="0.35">
      <c r="A3500" s="4">
        <v>3489</v>
      </c>
      <c r="B3500" s="4">
        <v>7.7906762399857166E-2</v>
      </c>
      <c r="C3500" s="4">
        <v>-1.4192932994641123</v>
      </c>
      <c r="D3500" s="25">
        <v>-2.9944269573927165E-2</v>
      </c>
      <c r="E3500" s="31">
        <v>-6649.7574818639287</v>
      </c>
      <c r="F3500" s="18">
        <v>6649.7574818639287</v>
      </c>
    </row>
    <row r="3501" spans="1:6" x14ac:dyDescent="0.35">
      <c r="A3501" s="4">
        <v>3490</v>
      </c>
      <c r="B3501" s="4">
        <v>0.11261001788585712</v>
      </c>
      <c r="C3501" s="4">
        <v>-1.2127640708976992</v>
      </c>
      <c r="D3501" s="25">
        <v>-2.5318280544904904E-2</v>
      </c>
      <c r="E3501" s="31">
        <v>-5622.4589170812424</v>
      </c>
      <c r="F3501" s="18">
        <v>5622.4589170812424</v>
      </c>
    </row>
    <row r="3502" spans="1:6" x14ac:dyDescent="0.35">
      <c r="A3502" s="4">
        <v>3491</v>
      </c>
      <c r="B3502" s="4">
        <v>0.44453728302275275</v>
      </c>
      <c r="C3502" s="4">
        <v>-0.13947530866595736</v>
      </c>
      <c r="D3502" s="25">
        <v>-1.2779930102021404E-3</v>
      </c>
      <c r="E3502" s="31">
        <v>-283.80533912776076</v>
      </c>
      <c r="F3502" s="18">
        <v>283.80533912776076</v>
      </c>
    </row>
    <row r="3503" spans="1:6" x14ac:dyDescent="0.35">
      <c r="A3503" s="4">
        <v>3492</v>
      </c>
      <c r="B3503" s="4">
        <v>0.83305085597669704</v>
      </c>
      <c r="C3503" s="4">
        <v>0.96629160017631255</v>
      </c>
      <c r="D3503" s="25">
        <v>2.3489763226854133E-2</v>
      </c>
      <c r="E3503" s="31">
        <v>5216.3980283223109</v>
      </c>
      <c r="F3503" s="18">
        <v>0</v>
      </c>
    </row>
    <row r="3504" spans="1:6" x14ac:dyDescent="0.35">
      <c r="A3504" s="4">
        <v>3493</v>
      </c>
      <c r="B3504" s="4">
        <v>0.27026407451805246</v>
      </c>
      <c r="C3504" s="4">
        <v>-0.61201452278380808</v>
      </c>
      <c r="D3504" s="25">
        <v>-1.1862263505305665E-2</v>
      </c>
      <c r="E3504" s="31">
        <v>-2634.266142358355</v>
      </c>
      <c r="F3504" s="18">
        <v>2634.266142358355</v>
      </c>
    </row>
    <row r="3505" spans="1:6" x14ac:dyDescent="0.35">
      <c r="A3505" s="4">
        <v>3494</v>
      </c>
      <c r="B3505" s="4">
        <v>0.59623208089560209</v>
      </c>
      <c r="C3505" s="4">
        <v>0.2436061842829913</v>
      </c>
      <c r="D3505" s="25">
        <v>7.3025396141834934E-3</v>
      </c>
      <c r="E3505" s="31">
        <v>1621.6831509660963</v>
      </c>
      <c r="F3505" s="18">
        <v>0</v>
      </c>
    </row>
    <row r="3506" spans="1:6" x14ac:dyDescent="0.35">
      <c r="A3506" s="4">
        <v>3495</v>
      </c>
      <c r="B3506" s="4">
        <v>0.36770941932641954</v>
      </c>
      <c r="C3506" s="4">
        <v>-0.33792615275640542</v>
      </c>
      <c r="D3506" s="25">
        <v>-5.7230366194528795E-3</v>
      </c>
      <c r="E3506" s="31">
        <v>-1270.9211518829147</v>
      </c>
      <c r="F3506" s="18">
        <v>1270.9211518829147</v>
      </c>
    </row>
    <row r="3507" spans="1:6" x14ac:dyDescent="0.35">
      <c r="A3507" s="4">
        <v>3496</v>
      </c>
      <c r="B3507" s="4">
        <v>0.38474202415400394</v>
      </c>
      <c r="C3507" s="4">
        <v>-0.29304985038695064</v>
      </c>
      <c r="D3507" s="25">
        <v>-4.71786517778729E-3</v>
      </c>
      <c r="E3507" s="31">
        <v>-1047.7016040402225</v>
      </c>
      <c r="F3507" s="18">
        <v>1047.7016040402225</v>
      </c>
    </row>
    <row r="3508" spans="1:6" x14ac:dyDescent="0.35">
      <c r="A3508" s="4">
        <v>3497</v>
      </c>
      <c r="B3508" s="4">
        <v>0.46648379695796183</v>
      </c>
      <c r="C3508" s="4">
        <v>-8.4111735770212387E-2</v>
      </c>
      <c r="D3508" s="25">
        <v>-3.7920200164827085E-5</v>
      </c>
      <c r="E3508" s="31">
        <v>-8.4209813212273357</v>
      </c>
      <c r="F3508" s="18">
        <v>8.4209813212273357</v>
      </c>
    </row>
    <row r="3509" spans="1:6" x14ac:dyDescent="0.35">
      <c r="A3509" s="4">
        <v>3498</v>
      </c>
      <c r="B3509" s="4">
        <v>0.2960218461379609</v>
      </c>
      <c r="C3509" s="4">
        <v>-0.53587681038389623</v>
      </c>
      <c r="D3509" s="25">
        <v>-1.0156876695401496E-2</v>
      </c>
      <c r="E3509" s="31">
        <v>-2255.5489834497089</v>
      </c>
      <c r="F3509" s="18">
        <v>2255.5489834497089</v>
      </c>
    </row>
    <row r="3510" spans="1:6" x14ac:dyDescent="0.35">
      <c r="A3510" s="4">
        <v>3499</v>
      </c>
      <c r="B3510" s="4">
        <v>0.55242285324661888</v>
      </c>
      <c r="C3510" s="4">
        <v>0.13178507310371221</v>
      </c>
      <c r="D3510" s="25">
        <v>4.7978905767612568E-3</v>
      </c>
      <c r="E3510" s="31">
        <v>1065.4729340188183</v>
      </c>
      <c r="F3510" s="18">
        <v>0</v>
      </c>
    </row>
    <row r="3511" spans="1:6" x14ac:dyDescent="0.35">
      <c r="A3511" s="4">
        <v>3500</v>
      </c>
      <c r="B3511" s="4">
        <v>0.58268706913453761</v>
      </c>
      <c r="C3511" s="4">
        <v>0.20877247228517784</v>
      </c>
      <c r="D3511" s="25">
        <v>6.5223092774871613E-3</v>
      </c>
      <c r="E3511" s="31">
        <v>1448.4165262379647</v>
      </c>
      <c r="F3511" s="18">
        <v>0</v>
      </c>
    </row>
    <row r="3512" spans="1:6" x14ac:dyDescent="0.35">
      <c r="A3512" s="4">
        <v>3501</v>
      </c>
      <c r="B3512" s="4">
        <v>0.70082664156307073</v>
      </c>
      <c r="C3512" s="4">
        <v>0.5267795051073475</v>
      </c>
      <c r="D3512" s="25">
        <v>1.364525771049417E-2</v>
      </c>
      <c r="E3512" s="31">
        <v>3030.2176624580761</v>
      </c>
      <c r="F3512" s="18">
        <v>0</v>
      </c>
    </row>
    <row r="3513" spans="1:6" x14ac:dyDescent="0.35">
      <c r="A3513" s="4">
        <v>3502</v>
      </c>
      <c r="B3513" s="4">
        <v>6.9049735783828559E-2</v>
      </c>
      <c r="C3513" s="4">
        <v>-1.4829056821300044</v>
      </c>
      <c r="D3513" s="25">
        <v>-3.1369105111080951E-2</v>
      </c>
      <c r="E3513" s="31">
        <v>-6966.1723054154709</v>
      </c>
      <c r="F3513" s="18">
        <v>6966.1723054154709</v>
      </c>
    </row>
    <row r="3514" spans="1:6" x14ac:dyDescent="0.35">
      <c r="A3514" s="4">
        <v>3503</v>
      </c>
      <c r="B3514" s="4">
        <v>0.50468083272710784</v>
      </c>
      <c r="C3514" s="4">
        <v>1.1733376883530983E-2</v>
      </c>
      <c r="D3514" s="25">
        <v>2.1088870227123132E-3</v>
      </c>
      <c r="E3514" s="31">
        <v>468.32290308718882</v>
      </c>
      <c r="F3514" s="18">
        <v>0</v>
      </c>
    </row>
    <row r="3515" spans="1:6" x14ac:dyDescent="0.35">
      <c r="A3515" s="4">
        <v>3504</v>
      </c>
      <c r="B3515" s="4">
        <v>0.66218856330013687</v>
      </c>
      <c r="C3515" s="4">
        <v>0.41844351954070425</v>
      </c>
      <c r="D3515" s="25">
        <v>1.1218671003332532E-2</v>
      </c>
      <c r="E3515" s="31">
        <v>2491.3428346215792</v>
      </c>
      <c r="F3515" s="18">
        <v>0</v>
      </c>
    </row>
    <row r="3516" spans="1:6" x14ac:dyDescent="0.35">
      <c r="A3516" s="4">
        <v>3505</v>
      </c>
      <c r="B3516" s="4">
        <v>0.16678242975809576</v>
      </c>
      <c r="C3516" s="4">
        <v>-0.96695834127432534</v>
      </c>
      <c r="D3516" s="25">
        <v>-1.9812548419716209E-2</v>
      </c>
      <c r="E3516" s="31">
        <v>-4399.7948176206082</v>
      </c>
      <c r="F3516" s="18">
        <v>4399.7948176206082</v>
      </c>
    </row>
    <row r="3517" spans="1:6" x14ac:dyDescent="0.35">
      <c r="A3517" s="4">
        <v>3506</v>
      </c>
      <c r="B3517" s="4">
        <v>0.54950735396554273</v>
      </c>
      <c r="C3517" s="4">
        <v>0.12441677493131632</v>
      </c>
      <c r="D3517" s="25">
        <v>4.6328501766945548E-3</v>
      </c>
      <c r="E3517" s="31">
        <v>1028.8222275307576</v>
      </c>
      <c r="F3517" s="18">
        <v>0</v>
      </c>
    </row>
    <row r="3518" spans="1:6" x14ac:dyDescent="0.35">
      <c r="A3518" s="4">
        <v>3507</v>
      </c>
      <c r="B3518" s="4">
        <v>0.55556764453324103</v>
      </c>
      <c r="C3518" s="4">
        <v>0.13974089870585532</v>
      </c>
      <c r="D3518" s="25">
        <v>4.9760908354258247E-3</v>
      </c>
      <c r="E3518" s="31">
        <v>1105.0460650447485</v>
      </c>
      <c r="F3518" s="18">
        <v>0</v>
      </c>
    </row>
    <row r="3519" spans="1:6" x14ac:dyDescent="0.35">
      <c r="A3519" s="4">
        <v>3508</v>
      </c>
      <c r="B3519" s="4">
        <v>0.36970680800711586</v>
      </c>
      <c r="C3519" s="4">
        <v>-0.33262997211053646</v>
      </c>
      <c r="D3519" s="25">
        <v>-5.6044089862913515E-3</v>
      </c>
      <c r="E3519" s="31">
        <v>-1244.577380523785</v>
      </c>
      <c r="F3519" s="18">
        <v>1244.577380523785</v>
      </c>
    </row>
    <row r="3520" spans="1:6" x14ac:dyDescent="0.35">
      <c r="A3520" s="4">
        <v>3509</v>
      </c>
      <c r="B3520" s="4">
        <v>0.11942807598545768</v>
      </c>
      <c r="C3520" s="4">
        <v>-1.1778506503547643</v>
      </c>
      <c r="D3520" s="25">
        <v>-2.4536264839339426E-2</v>
      </c>
      <c r="E3520" s="31">
        <v>-5448.7958134887267</v>
      </c>
      <c r="F3520" s="18">
        <v>5448.7958134887267</v>
      </c>
    </row>
    <row r="3521" spans="1:6" x14ac:dyDescent="0.35">
      <c r="A3521" s="4">
        <v>3510</v>
      </c>
      <c r="B3521" s="4">
        <v>0.95642287557935302</v>
      </c>
      <c r="C3521" s="4">
        <v>1.7106039525778749</v>
      </c>
      <c r="D3521" s="25">
        <v>4.0161402395196652E-2</v>
      </c>
      <c r="E3521" s="31">
        <v>8918.6876106720028</v>
      </c>
      <c r="F3521" s="18">
        <v>0</v>
      </c>
    </row>
    <row r="3522" spans="1:6" x14ac:dyDescent="0.35">
      <c r="A3522" s="4">
        <v>3511</v>
      </c>
      <c r="B3522" s="4">
        <v>0.74740507453628435</v>
      </c>
      <c r="C3522" s="4">
        <v>0.66634618577658522</v>
      </c>
      <c r="D3522" s="25">
        <v>1.6771371811023686E-2</v>
      </c>
      <c r="E3522" s="31">
        <v>3724.437322010458</v>
      </c>
      <c r="F3522" s="18">
        <v>0</v>
      </c>
    </row>
    <row r="3523" spans="1:6" x14ac:dyDescent="0.35">
      <c r="A3523" s="4">
        <v>3512</v>
      </c>
      <c r="B3523" s="4">
        <v>0.63010574767107386</v>
      </c>
      <c r="C3523" s="4">
        <v>0.33213343452000538</v>
      </c>
      <c r="D3523" s="25">
        <v>9.2854361330374571E-3</v>
      </c>
      <c r="E3523" s="31">
        <v>2062.027201752097</v>
      </c>
      <c r="F3523" s="18">
        <v>0</v>
      </c>
    </row>
    <row r="3524" spans="1:6" x14ac:dyDescent="0.35">
      <c r="A3524" s="4">
        <v>3513</v>
      </c>
      <c r="B3524" s="4">
        <v>0.37760023215060257</v>
      </c>
      <c r="C3524" s="4">
        <v>-0.3117895526876282</v>
      </c>
      <c r="D3524" s="25">
        <v>-5.1376104015109191E-3</v>
      </c>
      <c r="E3524" s="31">
        <v>-1140.9148959871795</v>
      </c>
      <c r="F3524" s="18">
        <v>1140.9148959871795</v>
      </c>
    </row>
    <row r="3525" spans="1:6" x14ac:dyDescent="0.35">
      <c r="A3525" s="4">
        <v>3514</v>
      </c>
      <c r="B3525" s="4">
        <v>0.20594685206494368</v>
      </c>
      <c r="C3525" s="4">
        <v>-0.82056567842918093</v>
      </c>
      <c r="D3525" s="25">
        <v>-1.6533541099775419E-2</v>
      </c>
      <c r="E3525" s="31">
        <v>-3671.621989593159</v>
      </c>
      <c r="F3525" s="18">
        <v>3671.621989593159</v>
      </c>
    </row>
    <row r="3526" spans="1:6" x14ac:dyDescent="0.35">
      <c r="A3526" s="4">
        <v>3515</v>
      </c>
      <c r="B3526" s="4">
        <v>0.59852852204887785</v>
      </c>
      <c r="C3526" s="4">
        <v>0.24954019115277368</v>
      </c>
      <c r="D3526" s="25">
        <v>7.4354537342250001E-3</v>
      </c>
      <c r="E3526" s="31">
        <v>1651.1995384675281</v>
      </c>
      <c r="F3526" s="18">
        <v>0</v>
      </c>
    </row>
    <row r="3527" spans="1:6" x14ac:dyDescent="0.35">
      <c r="A3527" s="4">
        <v>3516</v>
      </c>
      <c r="B3527" s="4">
        <v>0.36799623887879362</v>
      </c>
      <c r="C3527" s="4">
        <v>-0.33716505610713937</v>
      </c>
      <c r="D3527" s="25">
        <v>-5.7059890336270402E-3</v>
      </c>
      <c r="E3527" s="31">
        <v>-1267.1353754052745</v>
      </c>
      <c r="F3527" s="18">
        <v>1267.1353754052745</v>
      </c>
    </row>
    <row r="3528" spans="1:6" x14ac:dyDescent="0.35">
      <c r="A3528" s="4">
        <v>3517</v>
      </c>
      <c r="B3528" s="4">
        <v>0.46290384722688627</v>
      </c>
      <c r="C3528" s="4">
        <v>-9.3120672574252175E-2</v>
      </c>
      <c r="D3528" s="25">
        <v>-2.3970879497014542E-4</v>
      </c>
      <c r="E3528" s="31">
        <v>-53.23240057287056</v>
      </c>
      <c r="F3528" s="18">
        <v>53.23240057287056</v>
      </c>
    </row>
    <row r="3529" spans="1:6" x14ac:dyDescent="0.35">
      <c r="A3529" s="4">
        <v>3518</v>
      </c>
      <c r="B3529" s="4">
        <v>0.64229392796950602</v>
      </c>
      <c r="C3529" s="4">
        <v>0.36459714802099252</v>
      </c>
      <c r="D3529" s="25">
        <v>1.0012581552304814E-2</v>
      </c>
      <c r="E3529" s="31">
        <v>2223.5051994116689</v>
      </c>
      <c r="F3529" s="18">
        <v>0</v>
      </c>
    </row>
    <row r="3530" spans="1:6" x14ac:dyDescent="0.35">
      <c r="A3530" s="4">
        <v>3519</v>
      </c>
      <c r="B3530" s="4">
        <v>7.8582655150287173E-2</v>
      </c>
      <c r="C3530" s="4">
        <v>-1.4146698772139346</v>
      </c>
      <c r="D3530" s="25">
        <v>-2.9840710863354721E-2</v>
      </c>
      <c r="E3530" s="31">
        <v>-6626.7600830213496</v>
      </c>
      <c r="F3530" s="18">
        <v>6626.7600830213496</v>
      </c>
    </row>
    <row r="3531" spans="1:6" x14ac:dyDescent="0.35">
      <c r="A3531" s="4">
        <v>3520</v>
      </c>
      <c r="B3531" s="4">
        <v>0.55506139936173016</v>
      </c>
      <c r="C3531" s="4">
        <v>0.13845959402441238</v>
      </c>
      <c r="D3531" s="25">
        <v>4.947391258904219E-3</v>
      </c>
      <c r="E3531" s="31">
        <v>1098.6727179430698</v>
      </c>
      <c r="F3531" s="18">
        <v>0</v>
      </c>
    </row>
    <row r="3532" spans="1:6" x14ac:dyDescent="0.35">
      <c r="A3532" s="4">
        <v>3521</v>
      </c>
      <c r="B3532" s="4">
        <v>0.12171483455013077</v>
      </c>
      <c r="C3532" s="4">
        <v>-1.1664571365782148</v>
      </c>
      <c r="D3532" s="25">
        <v>-2.4281064788004403E-2</v>
      </c>
      <c r="E3532" s="31">
        <v>-5392.1232522647006</v>
      </c>
      <c r="F3532" s="18">
        <v>5392.1232522647006</v>
      </c>
    </row>
    <row r="3533" spans="1:6" x14ac:dyDescent="0.35">
      <c r="A3533" s="4">
        <v>3522</v>
      </c>
      <c r="B3533" s="4">
        <v>0.24978456648700875</v>
      </c>
      <c r="C3533" s="4">
        <v>-0.67516784549326236</v>
      </c>
      <c r="D3533" s="25">
        <v>-1.3276816689995904E-2</v>
      </c>
      <c r="E3533" s="31">
        <v>-2948.3975523820832</v>
      </c>
      <c r="F3533" s="18">
        <v>2948.3975523820832</v>
      </c>
    </row>
    <row r="3534" spans="1:6" x14ac:dyDescent="0.35">
      <c r="A3534" s="4">
        <v>3523</v>
      </c>
      <c r="B3534" s="4">
        <v>0.26751601270299297</v>
      </c>
      <c r="C3534" s="4">
        <v>-0.62034294735725759</v>
      </c>
      <c r="D3534" s="25">
        <v>-1.2048809501595134E-2</v>
      </c>
      <c r="E3534" s="31">
        <v>-2675.692620685873</v>
      </c>
      <c r="F3534" s="18">
        <v>2675.692620685873</v>
      </c>
    </row>
    <row r="3535" spans="1:6" x14ac:dyDescent="0.35">
      <c r="A3535" s="4">
        <v>3524</v>
      </c>
      <c r="B3535" s="4">
        <v>0.66171114778220874</v>
      </c>
      <c r="C3535" s="4">
        <v>0.41713768148325953</v>
      </c>
      <c r="D3535" s="25">
        <v>1.1189421910749607E-2</v>
      </c>
      <c r="E3535" s="31">
        <v>2484.8474558727053</v>
      </c>
      <c r="F3535" s="18">
        <v>0</v>
      </c>
    </row>
    <row r="3536" spans="1:6" x14ac:dyDescent="0.35">
      <c r="A3536" s="4">
        <v>3525</v>
      </c>
      <c r="B3536" s="4">
        <v>0.6106068664320915</v>
      </c>
      <c r="C3536" s="4">
        <v>0.28090108669365504</v>
      </c>
      <c r="D3536" s="25">
        <v>8.1378974499133044E-3</v>
      </c>
      <c r="E3536" s="31">
        <v>1807.1920011473915</v>
      </c>
      <c r="F3536" s="18">
        <v>0</v>
      </c>
    </row>
    <row r="3537" spans="1:6" x14ac:dyDescent="0.35">
      <c r="A3537" s="4">
        <v>3526</v>
      </c>
      <c r="B3537" s="4">
        <v>0.3927259156337044</v>
      </c>
      <c r="C3537" s="4">
        <v>-0.27222134390597147</v>
      </c>
      <c r="D3537" s="25">
        <v>-4.2513334275805885E-3</v>
      </c>
      <c r="E3537" s="31">
        <v>-944.09837575626011</v>
      </c>
      <c r="F3537" s="18">
        <v>944.09837575626011</v>
      </c>
    </row>
    <row r="3538" spans="1:6" x14ac:dyDescent="0.35">
      <c r="A3538" s="4">
        <v>3527</v>
      </c>
      <c r="B3538" s="4">
        <v>0.6595547210543895</v>
      </c>
      <c r="C3538" s="4">
        <v>0.41124818690962267</v>
      </c>
      <c r="D3538" s="25">
        <v>1.1057504808878628E-2</v>
      </c>
      <c r="E3538" s="31">
        <v>2455.5524773130628</v>
      </c>
      <c r="F3538" s="18">
        <v>0</v>
      </c>
    </row>
    <row r="3539" spans="1:6" x14ac:dyDescent="0.35">
      <c r="A3539" s="4">
        <v>3528</v>
      </c>
      <c r="B3539" s="4">
        <v>0.53936534611401754</v>
      </c>
      <c r="C3539" s="4">
        <v>9.8834963196146208E-2</v>
      </c>
      <c r="D3539" s="25">
        <v>4.0598505037143448E-3</v>
      </c>
      <c r="E3539" s="31">
        <v>901.57554839240868</v>
      </c>
      <c r="F3539" s="18">
        <v>0</v>
      </c>
    </row>
    <row r="3540" spans="1:6" x14ac:dyDescent="0.35">
      <c r="A3540" s="4">
        <v>3529</v>
      </c>
      <c r="B3540" s="4">
        <v>0.10745263683240924</v>
      </c>
      <c r="C3540" s="4">
        <v>-1.2401896013816049</v>
      </c>
      <c r="D3540" s="25">
        <v>-2.5932577145992852E-2</v>
      </c>
      <c r="E3540" s="31">
        <v>-5758.8764512970356</v>
      </c>
      <c r="F3540" s="18">
        <v>5758.8764512970356</v>
      </c>
    </row>
    <row r="3541" spans="1:6" x14ac:dyDescent="0.35">
      <c r="A3541" s="4">
        <v>3530</v>
      </c>
      <c r="B3541" s="4">
        <v>0.12592882512955861</v>
      </c>
      <c r="C3541" s="4">
        <v>-1.14584896666725</v>
      </c>
      <c r="D3541" s="25">
        <v>-2.381946829351261E-2</v>
      </c>
      <c r="E3541" s="31">
        <v>-5289.6160017448337</v>
      </c>
      <c r="F3541" s="18">
        <v>5289.6160017448337</v>
      </c>
    </row>
    <row r="3542" spans="1:6" x14ac:dyDescent="0.35">
      <c r="A3542" s="4">
        <v>3531</v>
      </c>
      <c r="B3542" s="4">
        <v>0.46881086113278492</v>
      </c>
      <c r="C3542" s="4">
        <v>-7.8259387696183166E-2</v>
      </c>
      <c r="D3542" s="25">
        <v>9.3164867902296219E-5</v>
      </c>
      <c r="E3542" s="31">
        <v>20.689226559714971</v>
      </c>
      <c r="F3542" s="18">
        <v>0</v>
      </c>
    </row>
    <row r="3543" spans="1:6" x14ac:dyDescent="0.35">
      <c r="A3543" s="4">
        <v>3532</v>
      </c>
      <c r="B3543" s="4">
        <v>0.57775816837334393</v>
      </c>
      <c r="C3543" s="4">
        <v>0.19616162505725718</v>
      </c>
      <c r="D3543" s="25">
        <v>6.2398425228879341E-3</v>
      </c>
      <c r="E3543" s="31">
        <v>1385.6888176813491</v>
      </c>
      <c r="F3543" s="18">
        <v>0</v>
      </c>
    </row>
    <row r="3544" spans="1:6" x14ac:dyDescent="0.35">
      <c r="A3544" s="4">
        <v>3533</v>
      </c>
      <c r="B3544" s="4">
        <v>0.63563895907042778</v>
      </c>
      <c r="C3544" s="4">
        <v>0.34682594821752688</v>
      </c>
      <c r="D3544" s="25">
        <v>9.6145295385824149E-3</v>
      </c>
      <c r="E3544" s="31">
        <v>2135.1093429060802</v>
      </c>
      <c r="F3544" s="18">
        <v>0</v>
      </c>
    </row>
    <row r="3545" spans="1:6" x14ac:dyDescent="0.35">
      <c r="A3545" s="4">
        <v>3534</v>
      </c>
      <c r="B3545" s="4">
        <v>0.39051302620235029</v>
      </c>
      <c r="C3545" s="4">
        <v>-0.27798216142537058</v>
      </c>
      <c r="D3545" s="25">
        <v>-4.3803683289740727E-3</v>
      </c>
      <c r="E3545" s="31">
        <v>-972.75330082780079</v>
      </c>
      <c r="F3545" s="18">
        <v>972.75330082780079</v>
      </c>
    </row>
    <row r="3546" spans="1:6" x14ac:dyDescent="0.35">
      <c r="A3546" s="4">
        <v>3535</v>
      </c>
      <c r="B3546" s="4">
        <v>0.13083151000776716</v>
      </c>
      <c r="C3546" s="4">
        <v>-1.1224691437180931</v>
      </c>
      <c r="D3546" s="25">
        <v>-2.3295790336576343E-2</v>
      </c>
      <c r="E3546" s="31">
        <v>-5173.3222513286855</v>
      </c>
      <c r="F3546" s="18">
        <v>5173.3222513286855</v>
      </c>
    </row>
    <row r="3547" spans="1:6" x14ac:dyDescent="0.35">
      <c r="A3547" s="4">
        <v>3536</v>
      </c>
      <c r="B3547" s="4">
        <v>0.63546765993811871</v>
      </c>
      <c r="C3547" s="4">
        <v>0.34636998371742911</v>
      </c>
      <c r="D3547" s="25">
        <v>9.6043165203587126E-3</v>
      </c>
      <c r="E3547" s="31">
        <v>2132.8413265105619</v>
      </c>
      <c r="F3547" s="18">
        <v>0</v>
      </c>
    </row>
    <row r="3548" spans="1:6" x14ac:dyDescent="0.35">
      <c r="A3548" s="4">
        <v>3537</v>
      </c>
      <c r="B3548" s="4">
        <v>0.13949836896958634</v>
      </c>
      <c r="C3548" s="4">
        <v>-1.0825758353341919</v>
      </c>
      <c r="D3548" s="25">
        <v>-2.2402231549782228E-2</v>
      </c>
      <c r="E3548" s="31">
        <v>-4974.8886507594752</v>
      </c>
      <c r="F3548" s="18">
        <v>4974.8886507594752</v>
      </c>
    </row>
    <row r="3549" spans="1:6" x14ac:dyDescent="0.35">
      <c r="A3549" s="4">
        <v>3538</v>
      </c>
      <c r="B3549" s="4">
        <v>0.46618377796969523</v>
      </c>
      <c r="C3549" s="4">
        <v>-8.486646083287161E-2</v>
      </c>
      <c r="D3549" s="25">
        <v>-5.4825070647442639E-5</v>
      </c>
      <c r="E3549" s="31">
        <v>-12.175064842756711</v>
      </c>
      <c r="F3549" s="18">
        <v>12.175064842756711</v>
      </c>
    </row>
    <row r="3550" spans="1:6" x14ac:dyDescent="0.35">
      <c r="A3550" s="4">
        <v>3539</v>
      </c>
      <c r="B3550" s="4">
        <v>8.4714115633262588E-2</v>
      </c>
      <c r="C3550" s="4">
        <v>-1.3740433290837839</v>
      </c>
      <c r="D3550" s="25">
        <v>-2.8930728449525642E-2</v>
      </c>
      <c r="E3550" s="31">
        <v>-6424.6792692020226</v>
      </c>
      <c r="F3550" s="18">
        <v>6424.6792692020226</v>
      </c>
    </row>
    <row r="3551" spans="1:6" x14ac:dyDescent="0.35">
      <c r="A3551" s="4">
        <v>3540</v>
      </c>
      <c r="B3551" s="4">
        <v>0.57580202948852766</v>
      </c>
      <c r="C3551" s="4">
        <v>0.19116548865352098</v>
      </c>
      <c r="D3551" s="25">
        <v>6.1279354947563185E-3</v>
      </c>
      <c r="E3551" s="31">
        <v>1360.8374986082897</v>
      </c>
      <c r="F3551" s="18">
        <v>0</v>
      </c>
    </row>
    <row r="3552" spans="1:6" x14ac:dyDescent="0.35">
      <c r="A3552" s="4">
        <v>3541</v>
      </c>
      <c r="B3552" s="4">
        <v>7.553261897818575E-2</v>
      </c>
      <c r="C3552" s="4">
        <v>-1.4357789974467605</v>
      </c>
      <c r="D3552" s="25">
        <v>-3.0313528000605411E-2</v>
      </c>
      <c r="E3552" s="31">
        <v>-6731.7591142458041</v>
      </c>
      <c r="F3552" s="18">
        <v>6731.7591142458041</v>
      </c>
    </row>
    <row r="3553" spans="1:6" x14ac:dyDescent="0.35">
      <c r="A3553" s="4">
        <v>3542</v>
      </c>
      <c r="B3553" s="4">
        <v>0.22007118421350969</v>
      </c>
      <c r="C3553" s="4">
        <v>-0.77195282529998344</v>
      </c>
      <c r="D3553" s="25">
        <v>-1.5444675728001551E-2</v>
      </c>
      <c r="E3553" s="31">
        <v>-3429.8164369541196</v>
      </c>
      <c r="F3553" s="18">
        <v>3429.8164369541196</v>
      </c>
    </row>
    <row r="3554" spans="1:6" x14ac:dyDescent="0.35">
      <c r="A3554" s="4">
        <v>3543</v>
      </c>
      <c r="B3554" s="4">
        <v>0.14257892542996142</v>
      </c>
      <c r="C3554" s="4">
        <v>-1.0688043232780133</v>
      </c>
      <c r="D3554" s="25">
        <v>-2.2093767396174819E-2</v>
      </c>
      <c r="E3554" s="31">
        <v>-4906.3876706880255</v>
      </c>
      <c r="F3554" s="18">
        <v>4906.3876706880255</v>
      </c>
    </row>
    <row r="3555" spans="1:6" x14ac:dyDescent="0.35">
      <c r="A3555" s="4">
        <v>3544</v>
      </c>
      <c r="B3555" s="4">
        <v>0.90155804846766063</v>
      </c>
      <c r="C3555" s="4">
        <v>1.2904804278827571</v>
      </c>
      <c r="D3555" s="25">
        <v>3.0751175912658784E-2</v>
      </c>
      <c r="E3555" s="31">
        <v>6828.9480762411586</v>
      </c>
      <c r="F3555" s="18">
        <v>0</v>
      </c>
    </row>
    <row r="3556" spans="1:6" x14ac:dyDescent="0.35">
      <c r="A3556" s="4">
        <v>3545</v>
      </c>
      <c r="B3556" s="4">
        <v>0.33889028515687047</v>
      </c>
      <c r="C3556" s="4">
        <v>-0.41549363963466701</v>
      </c>
      <c r="D3556" s="25">
        <v>-7.4604485383294337E-3</v>
      </c>
      <c r="E3556" s="31">
        <v>-1656.7501626091803</v>
      </c>
      <c r="F3556" s="18">
        <v>1656.7501626091803</v>
      </c>
    </row>
    <row r="3557" spans="1:6" x14ac:dyDescent="0.35">
      <c r="A3557" s="4">
        <v>3546</v>
      </c>
      <c r="B3557" s="4">
        <v>0.41754903329922732</v>
      </c>
      <c r="C3557" s="4">
        <v>-0.20816765029522991</v>
      </c>
      <c r="D3557" s="25">
        <v>-2.8166130929894988E-3</v>
      </c>
      <c r="E3557" s="31">
        <v>-625.48842416684215</v>
      </c>
      <c r="F3557" s="18">
        <v>625.48842416684215</v>
      </c>
    </row>
    <row r="3558" spans="1:6" x14ac:dyDescent="0.35">
      <c r="A3558" s="4">
        <v>3547</v>
      </c>
      <c r="B3558" s="4">
        <v>0.26129233989751366</v>
      </c>
      <c r="C3558" s="4">
        <v>-0.63936628006060636</v>
      </c>
      <c r="D3558" s="25">
        <v>-1.2474907681460427E-2</v>
      </c>
      <c r="E3558" s="31">
        <v>-2770.3167207185202</v>
      </c>
      <c r="F3558" s="18">
        <v>2770.3167207185202</v>
      </c>
    </row>
    <row r="3559" spans="1:6" x14ac:dyDescent="0.35">
      <c r="A3559" s="4">
        <v>3548</v>
      </c>
      <c r="B3559" s="4">
        <v>0.73647850261002179</v>
      </c>
      <c r="C3559" s="4">
        <v>0.63252635168251969</v>
      </c>
      <c r="D3559" s="25">
        <v>1.6013851035061501E-2</v>
      </c>
      <c r="E3559" s="31">
        <v>3556.213834869267</v>
      </c>
      <c r="F3559" s="18">
        <v>0</v>
      </c>
    </row>
    <row r="3560" spans="1:6" x14ac:dyDescent="0.35">
      <c r="A3560" s="4">
        <v>3549</v>
      </c>
      <c r="B3560" s="4">
        <v>0.63155517991404975</v>
      </c>
      <c r="C3560" s="4">
        <v>0.33597510437508926</v>
      </c>
      <c r="D3560" s="25">
        <v>9.3714845956502386E-3</v>
      </c>
      <c r="E3560" s="31">
        <v>2081.1360802187955</v>
      </c>
      <c r="F3560" s="18">
        <v>0</v>
      </c>
    </row>
    <row r="3561" spans="1:6" x14ac:dyDescent="0.35">
      <c r="A3561" s="4">
        <v>3550</v>
      </c>
      <c r="B3561" s="4">
        <v>0.81543232958587375</v>
      </c>
      <c r="C3561" s="4">
        <v>0.89809418139812258</v>
      </c>
      <c r="D3561" s="25">
        <v>2.1962228779234313E-2</v>
      </c>
      <c r="E3561" s="31">
        <v>4877.1767427007962</v>
      </c>
      <c r="F3561" s="18">
        <v>0</v>
      </c>
    </row>
    <row r="3562" spans="1:6" x14ac:dyDescent="0.35">
      <c r="A3562" s="4">
        <v>3551</v>
      </c>
      <c r="B3562" s="4">
        <v>0.46188182904568476</v>
      </c>
      <c r="C3562" s="4">
        <v>-9.5693934838827155E-2</v>
      </c>
      <c r="D3562" s="25">
        <v>-2.9734655930669751E-4</v>
      </c>
      <c r="E3562" s="31">
        <v>-66.032083453384743</v>
      </c>
      <c r="F3562" s="18">
        <v>66.032083453384743</v>
      </c>
    </row>
    <row r="3563" spans="1:6" x14ac:dyDescent="0.35">
      <c r="A3563" s="4">
        <v>3552</v>
      </c>
      <c r="B3563" s="4">
        <v>0.82122760437391285</v>
      </c>
      <c r="C3563" s="4">
        <v>0.92005352110887073</v>
      </c>
      <c r="D3563" s="25">
        <v>2.2454089739020099E-2</v>
      </c>
      <c r="E3563" s="31">
        <v>4986.4048569247007</v>
      </c>
      <c r="F3563" s="18">
        <v>0</v>
      </c>
    </row>
    <row r="3564" spans="1:6" x14ac:dyDescent="0.35">
      <c r="A3564" s="4">
        <v>3553</v>
      </c>
      <c r="B3564" s="4">
        <v>0.30516698100138195</v>
      </c>
      <c r="C3564" s="4">
        <v>-0.50959680599447255</v>
      </c>
      <c r="D3564" s="25">
        <v>-9.5682384051604726E-3</v>
      </c>
      <c r="E3564" s="31">
        <v>-2124.829419061</v>
      </c>
      <c r="F3564" s="18">
        <v>2124.829419061</v>
      </c>
    </row>
    <row r="3565" spans="1:6" x14ac:dyDescent="0.35">
      <c r="A3565" s="4">
        <v>3554</v>
      </c>
      <c r="B3565" s="4">
        <v>0.9881885329108836</v>
      </c>
      <c r="C3565" s="4">
        <v>2.2632069633897922</v>
      </c>
      <c r="D3565" s="25">
        <v>5.2538998937656817E-2</v>
      </c>
      <c r="E3565" s="31">
        <v>11667.394337764259</v>
      </c>
      <c r="F3565" s="18">
        <v>0</v>
      </c>
    </row>
    <row r="3566" spans="1:6" x14ac:dyDescent="0.35">
      <c r="A3566" s="4">
        <v>3555</v>
      </c>
      <c r="B3566" s="4">
        <v>0.68042920514237626</v>
      </c>
      <c r="C3566" s="4">
        <v>0.46889933772940356</v>
      </c>
      <c r="D3566" s="25">
        <v>1.2348816421544891E-2</v>
      </c>
      <c r="E3566" s="31">
        <v>2742.3154934068662</v>
      </c>
      <c r="F3566" s="18">
        <v>0</v>
      </c>
    </row>
    <row r="3567" spans="1:6" x14ac:dyDescent="0.35">
      <c r="A3567" s="4">
        <v>3556</v>
      </c>
      <c r="B3567" s="4">
        <v>0.7559942214556401</v>
      </c>
      <c r="C3567" s="4">
        <v>0.69347492419369006</v>
      </c>
      <c r="D3567" s="25">
        <v>1.737902065162537E-2</v>
      </c>
      <c r="E3567" s="31">
        <v>3859.3785806095757</v>
      </c>
      <c r="F3567" s="18">
        <v>0</v>
      </c>
    </row>
    <row r="3568" spans="1:6" x14ac:dyDescent="0.35">
      <c r="A3568" s="4">
        <v>3557</v>
      </c>
      <c r="B3568" s="4">
        <v>4.0331085400330813E-2</v>
      </c>
      <c r="C3568" s="4">
        <v>-1.7468568587680871</v>
      </c>
      <c r="D3568" s="25">
        <v>-3.7281271906071146E-2</v>
      </c>
      <c r="E3568" s="31">
        <v>-8279.0938072057543</v>
      </c>
      <c r="F3568" s="18">
        <v>8279.0938072057543</v>
      </c>
    </row>
    <row r="3569" spans="1:6" x14ac:dyDescent="0.35">
      <c r="A3569" s="4">
        <v>3558</v>
      </c>
      <c r="B3569" s="4">
        <v>5.155529509777057E-2</v>
      </c>
      <c r="C3569" s="4">
        <v>-1.6299569769998503</v>
      </c>
      <c r="D3569" s="25">
        <v>-3.4662864941073616E-2</v>
      </c>
      <c r="E3569" s="31">
        <v>-7697.6212398729522</v>
      </c>
      <c r="F3569" s="18">
        <v>7697.6212398729522</v>
      </c>
    </row>
    <row r="3570" spans="1:6" x14ac:dyDescent="0.35">
      <c r="A3570" s="4">
        <v>3559</v>
      </c>
      <c r="B3570" s="4">
        <v>0.52930814094517853</v>
      </c>
      <c r="C3570" s="4">
        <v>7.353082191720027E-2</v>
      </c>
      <c r="D3570" s="25">
        <v>3.4930702917425963E-3</v>
      </c>
      <c r="E3570" s="31">
        <v>775.71003192600506</v>
      </c>
      <c r="F3570" s="18">
        <v>0</v>
      </c>
    </row>
    <row r="3571" spans="1:6" x14ac:dyDescent="0.35">
      <c r="A3571" s="4">
        <v>3560</v>
      </c>
      <c r="B3571" s="4">
        <v>0.21789634824910109</v>
      </c>
      <c r="C3571" s="4">
        <v>-0.77931752030182311</v>
      </c>
      <c r="D3571" s="25">
        <v>-1.5609635421683117E-2</v>
      </c>
      <c r="E3571" s="31">
        <v>-3466.4492208848419</v>
      </c>
      <c r="F3571" s="18">
        <v>3466.4492208848419</v>
      </c>
    </row>
    <row r="3572" spans="1:6" x14ac:dyDescent="0.35">
      <c r="A3572" s="4">
        <v>3561</v>
      </c>
      <c r="B3572" s="4">
        <v>0.93698723716132415</v>
      </c>
      <c r="C3572" s="4">
        <v>1.5299644622172752</v>
      </c>
      <c r="D3572" s="25">
        <v>3.6115310195963007E-2</v>
      </c>
      <c r="E3572" s="31">
        <v>8020.1673843649241</v>
      </c>
      <c r="F3572" s="18">
        <v>0</v>
      </c>
    </row>
    <row r="3573" spans="1:6" x14ac:dyDescent="0.35">
      <c r="A3573" s="4">
        <v>3562</v>
      </c>
      <c r="B3573" s="4">
        <v>0.44271899330238573</v>
      </c>
      <c r="C3573" s="4">
        <v>-0.14407912746852436</v>
      </c>
      <c r="D3573" s="25">
        <v>-1.3811126287670875E-3</v>
      </c>
      <c r="E3573" s="31">
        <v>-306.70522831645133</v>
      </c>
      <c r="F3573" s="18">
        <v>306.70522831645133</v>
      </c>
    </row>
    <row r="3574" spans="1:6" x14ac:dyDescent="0.35">
      <c r="A3574" s="4">
        <v>3563</v>
      </c>
      <c r="B3574" s="4">
        <v>0.24601732059703241</v>
      </c>
      <c r="C3574" s="4">
        <v>-0.68707631112557588</v>
      </c>
      <c r="D3574" s="25">
        <v>-1.3543551000436891E-2</v>
      </c>
      <c r="E3574" s="31">
        <v>-3007.6315394441408</v>
      </c>
      <c r="F3574" s="18">
        <v>3007.6315394441408</v>
      </c>
    </row>
    <row r="3575" spans="1:6" x14ac:dyDescent="0.35">
      <c r="A3575" s="4">
        <v>3564</v>
      </c>
      <c r="B3575" s="4">
        <v>0.51971253396548422</v>
      </c>
      <c r="C3575" s="4">
        <v>4.9432119139797989E-2</v>
      </c>
      <c r="D3575" s="25">
        <v>2.9532903514612489E-3</v>
      </c>
      <c r="E3575" s="31">
        <v>655.84049603419317</v>
      </c>
      <c r="F3575" s="18">
        <v>0</v>
      </c>
    </row>
    <row r="3576" spans="1:6" x14ac:dyDescent="0.35">
      <c r="A3576" s="4">
        <v>3565</v>
      </c>
      <c r="B3576" s="4">
        <v>0.63384984748895656</v>
      </c>
      <c r="C3576" s="4">
        <v>0.34206722089599167</v>
      </c>
      <c r="D3576" s="25">
        <v>9.5079401684756478E-3</v>
      </c>
      <c r="E3576" s="31">
        <v>2111.4389221063757</v>
      </c>
      <c r="F3576" s="18">
        <v>0</v>
      </c>
    </row>
    <row r="3577" spans="1:6" x14ac:dyDescent="0.35">
      <c r="A3577" s="4">
        <v>3566</v>
      </c>
      <c r="B3577" s="4">
        <v>1.9350424754158047E-2</v>
      </c>
      <c r="C3577" s="4">
        <v>-2.0673535738120541</v>
      </c>
      <c r="D3577" s="25">
        <v>-4.4459986017978577E-2</v>
      </c>
      <c r="E3577" s="31">
        <v>-9873.2788901968433</v>
      </c>
      <c r="F3577" s="18">
        <v>9873.2788901968433</v>
      </c>
    </row>
    <row r="3578" spans="1:6" x14ac:dyDescent="0.35">
      <c r="A3578" s="4">
        <v>3567</v>
      </c>
      <c r="B3578" s="4">
        <v>0.43194575694206783</v>
      </c>
      <c r="C3578" s="4">
        <v>-0.171422563976417</v>
      </c>
      <c r="D3578" s="25">
        <v>-1.9935704304026702E-3</v>
      </c>
      <c r="E3578" s="31">
        <v>-442.714418278403</v>
      </c>
      <c r="F3578" s="18">
        <v>442.714418278403</v>
      </c>
    </row>
    <row r="3579" spans="1:6" x14ac:dyDescent="0.35">
      <c r="A3579" s="4">
        <v>3568</v>
      </c>
      <c r="B3579" s="4">
        <v>0.85572053612727728</v>
      </c>
      <c r="C3579" s="4">
        <v>1.0612882416588107</v>
      </c>
      <c r="D3579" s="25">
        <v>2.561756578701662E-2</v>
      </c>
      <c r="E3579" s="31">
        <v>5688.9215259964622</v>
      </c>
      <c r="F3579" s="18">
        <v>0</v>
      </c>
    </row>
    <row r="3580" spans="1:6" x14ac:dyDescent="0.35">
      <c r="A3580" s="4">
        <v>3569</v>
      </c>
      <c r="B3580" s="4">
        <v>0.67961824148071159</v>
      </c>
      <c r="C3580" s="4">
        <v>0.46663154062674655</v>
      </c>
      <c r="D3580" s="25">
        <v>1.2298020683867664E-2</v>
      </c>
      <c r="E3580" s="31">
        <v>2731.0352270496578</v>
      </c>
      <c r="F3580" s="18">
        <v>0</v>
      </c>
    </row>
    <row r="3581" spans="1:6" x14ac:dyDescent="0.35">
      <c r="A3581" s="4">
        <v>3570</v>
      </c>
      <c r="B3581" s="4">
        <v>1.5242249627695714E-2</v>
      </c>
      <c r="C3581" s="4">
        <v>-2.1637375259342408</v>
      </c>
      <c r="D3581" s="25">
        <v>-4.6618862551755319E-2</v>
      </c>
      <c r="E3581" s="31">
        <v>-10352.703019994362</v>
      </c>
      <c r="F3581" s="18">
        <v>10352.703019994362</v>
      </c>
    </row>
    <row r="3582" spans="1:6" x14ac:dyDescent="0.35">
      <c r="A3582" s="4">
        <v>3571</v>
      </c>
      <c r="B3582" s="4">
        <v>0.24745971499378461</v>
      </c>
      <c r="C3582" s="4">
        <v>-0.68250539906157837</v>
      </c>
      <c r="D3582" s="25">
        <v>-1.3441168450482812E-2</v>
      </c>
      <c r="E3582" s="31">
        <v>-2984.8953319073826</v>
      </c>
      <c r="F3582" s="18">
        <v>2984.8953319073826</v>
      </c>
    </row>
    <row r="3583" spans="1:6" x14ac:dyDescent="0.35">
      <c r="A3583" s="4">
        <v>3572</v>
      </c>
      <c r="B3583" s="4">
        <v>0.55234538483542817</v>
      </c>
      <c r="C3583" s="4">
        <v>0.13158919754730222</v>
      </c>
      <c r="D3583" s="25">
        <v>4.7935032162830533E-3</v>
      </c>
      <c r="E3583" s="31">
        <v>1064.4986279635798</v>
      </c>
      <c r="F3583" s="18">
        <v>0</v>
      </c>
    </row>
    <row r="3584" spans="1:6" x14ac:dyDescent="0.35">
      <c r="A3584" s="4">
        <v>3573</v>
      </c>
      <c r="B3584" s="4">
        <v>0.96843043527488226</v>
      </c>
      <c r="C3584" s="4">
        <v>1.85821048635217</v>
      </c>
      <c r="D3584" s="25">
        <v>4.3467598862358292E-2</v>
      </c>
      <c r="E3584" s="31">
        <v>9652.8983630746316</v>
      </c>
      <c r="F3584" s="18">
        <v>0</v>
      </c>
    </row>
    <row r="3585" spans="1:6" x14ac:dyDescent="0.35">
      <c r="A3585" s="4">
        <v>3574</v>
      </c>
      <c r="B3585" s="4">
        <v>0.6742828101767554</v>
      </c>
      <c r="C3585" s="4">
        <v>0.45177042233873366</v>
      </c>
      <c r="D3585" s="25">
        <v>1.1965150752398167E-2</v>
      </c>
      <c r="E3585" s="31">
        <v>2657.1144285539035</v>
      </c>
      <c r="F3585" s="18">
        <v>0</v>
      </c>
    </row>
    <row r="3586" spans="1:6" x14ac:dyDescent="0.35">
      <c r="A3586" s="4">
        <v>3575</v>
      </c>
      <c r="B3586" s="4">
        <v>0.28562046898158344</v>
      </c>
      <c r="C3586" s="4">
        <v>-0.56622485175632664</v>
      </c>
      <c r="D3586" s="25">
        <v>-1.0836633780709313E-2</v>
      </c>
      <c r="E3586" s="31">
        <v>-2406.5034007119516</v>
      </c>
      <c r="F3586" s="18">
        <v>2406.5034007119516</v>
      </c>
    </row>
    <row r="3587" spans="1:6" x14ac:dyDescent="0.35">
      <c r="A3587" s="4">
        <v>3576</v>
      </c>
      <c r="B3587" s="4">
        <v>0.56604371244682961</v>
      </c>
      <c r="C3587" s="4">
        <v>0.16631053584683103</v>
      </c>
      <c r="D3587" s="25">
        <v>5.5712165267016818E-3</v>
      </c>
      <c r="E3587" s="31">
        <v>1237.2062938471524</v>
      </c>
      <c r="F3587" s="18">
        <v>0</v>
      </c>
    </row>
    <row r="3588" spans="1:6" x14ac:dyDescent="0.35">
      <c r="A3588" s="4">
        <v>3577</v>
      </c>
      <c r="B3588" s="4">
        <v>0.82356540437379899</v>
      </c>
      <c r="C3588" s="4">
        <v>0.92903839019501688</v>
      </c>
      <c r="D3588" s="25">
        <v>2.2655339247906671E-2</v>
      </c>
      <c r="E3588" s="31">
        <v>5031.0965607625922</v>
      </c>
      <c r="F3588" s="18">
        <v>0</v>
      </c>
    </row>
    <row r="3589" spans="1:6" x14ac:dyDescent="0.35">
      <c r="A3589" s="4">
        <v>3578</v>
      </c>
      <c r="B3589" s="4">
        <v>0.9040897416171445</v>
      </c>
      <c r="C3589" s="4">
        <v>1.3052124476474676</v>
      </c>
      <c r="D3589" s="25">
        <v>3.1081154203285936E-2</v>
      </c>
      <c r="E3589" s="31">
        <v>6902.2267248164153</v>
      </c>
      <c r="F3589" s="18">
        <v>0</v>
      </c>
    </row>
    <row r="3590" spans="1:6" x14ac:dyDescent="0.35">
      <c r="A3590" s="4">
        <v>3579</v>
      </c>
      <c r="B3590" s="4">
        <v>0.34311794681911212</v>
      </c>
      <c r="C3590" s="4">
        <v>-0.40396848562217003</v>
      </c>
      <c r="D3590" s="25">
        <v>-7.2022999150586188E-3</v>
      </c>
      <c r="E3590" s="31">
        <v>-1599.4228087129723</v>
      </c>
      <c r="F3590" s="18">
        <v>1599.4228087129723</v>
      </c>
    </row>
    <row r="3591" spans="1:6" x14ac:dyDescent="0.35">
      <c r="A3591" s="4">
        <v>3580</v>
      </c>
      <c r="B3591" s="4">
        <v>0.11866900195415875</v>
      </c>
      <c r="C3591" s="4">
        <v>-1.1816666305051877</v>
      </c>
      <c r="D3591" s="25">
        <v>-2.4621737885616501E-2</v>
      </c>
      <c r="E3591" s="31">
        <v>-5467.7769086052886</v>
      </c>
      <c r="F3591" s="18">
        <v>5467.7769086052886</v>
      </c>
    </row>
    <row r="3592" spans="1:6" x14ac:dyDescent="0.35">
      <c r="A3592" s="4">
        <v>3581</v>
      </c>
      <c r="B3592" s="4">
        <v>0.32288473082935043</v>
      </c>
      <c r="C3592" s="4">
        <v>-0.45964721723860497</v>
      </c>
      <c r="D3592" s="25">
        <v>-8.4494318750014084E-3</v>
      </c>
      <c r="E3592" s="31">
        <v>-1876.3747998452627</v>
      </c>
      <c r="F3592" s="18">
        <v>1876.3747998452627</v>
      </c>
    </row>
    <row r="3593" spans="1:6" x14ac:dyDescent="0.35">
      <c r="A3593" s="4">
        <v>3582</v>
      </c>
      <c r="B3593" s="4">
        <v>0.91007282823199853</v>
      </c>
      <c r="C3593" s="4">
        <v>1.3412036441787651</v>
      </c>
      <c r="D3593" s="25">
        <v>3.1887310704478825E-2</v>
      </c>
      <c r="E3593" s="31">
        <v>7081.250801931601</v>
      </c>
      <c r="F3593" s="18">
        <v>0</v>
      </c>
    </row>
    <row r="3594" spans="1:6" x14ac:dyDescent="0.35">
      <c r="A3594" s="4">
        <v>3583</v>
      </c>
      <c r="B3594" s="4">
        <v>0.59347615474923809</v>
      </c>
      <c r="C3594" s="4">
        <v>0.23649615504813498</v>
      </c>
      <c r="D3594" s="25">
        <v>7.1432841060659284E-3</v>
      </c>
      <c r="E3594" s="31">
        <v>1586.3171019122594</v>
      </c>
      <c r="F3594" s="18">
        <v>0</v>
      </c>
    </row>
    <row r="3595" spans="1:6" x14ac:dyDescent="0.35">
      <c r="A3595" s="4">
        <v>3584</v>
      </c>
      <c r="B3595" s="4">
        <v>0.70490660514887205</v>
      </c>
      <c r="C3595" s="4">
        <v>0.5385653674222145</v>
      </c>
      <c r="D3595" s="25">
        <v>1.3909245864348187E-2</v>
      </c>
      <c r="E3595" s="31">
        <v>3088.8418074511701</v>
      </c>
      <c r="F3595" s="18">
        <v>0</v>
      </c>
    </row>
    <row r="3596" spans="1:6" x14ac:dyDescent="0.35">
      <c r="A3596" s="4">
        <v>3585</v>
      </c>
      <c r="B3596" s="4">
        <v>0.31151088050550235</v>
      </c>
      <c r="C3596" s="4">
        <v>-0.49157225528014048</v>
      </c>
      <c r="D3596" s="25">
        <v>-9.1645116569595876E-3</v>
      </c>
      <c r="E3596" s="31">
        <v>-2035.1733679140714</v>
      </c>
      <c r="F3596" s="18">
        <v>2035.1733679140714</v>
      </c>
    </row>
    <row r="3597" spans="1:6" x14ac:dyDescent="0.35">
      <c r="A3597" s="4">
        <v>3586</v>
      </c>
      <c r="B3597" s="4">
        <v>0.42536776985556268</v>
      </c>
      <c r="C3597" s="4">
        <v>-0.18818001324269298</v>
      </c>
      <c r="D3597" s="25">
        <v>-2.3689157362379743E-3</v>
      </c>
      <c r="E3597" s="31">
        <v>-526.06777073199157</v>
      </c>
      <c r="F3597" s="18">
        <v>526.06777073199157</v>
      </c>
    </row>
    <row r="3598" spans="1:6" x14ac:dyDescent="0.35">
      <c r="A3598" s="4">
        <v>3587</v>
      </c>
      <c r="B3598" s="4">
        <v>0.6889687314928683</v>
      </c>
      <c r="C3598" s="4">
        <v>0.49292930927370648</v>
      </c>
      <c r="D3598" s="25">
        <v>1.2887056870624554E-2</v>
      </c>
      <c r="E3598" s="31">
        <v>2861.8431527632897</v>
      </c>
      <c r="F3598" s="18">
        <v>0</v>
      </c>
    </row>
    <row r="3599" spans="1:6" x14ac:dyDescent="0.35">
      <c r="A3599" s="4">
        <v>3588</v>
      </c>
      <c r="B3599" s="4">
        <v>0.85878586598660611</v>
      </c>
      <c r="C3599" s="4">
        <v>1.0748804227086874</v>
      </c>
      <c r="D3599" s="25">
        <v>2.5922013156784406E-2</v>
      </c>
      <c r="E3599" s="31">
        <v>5756.5304943818483</v>
      </c>
      <c r="F3599" s="18">
        <v>0</v>
      </c>
    </row>
    <row r="3600" spans="1:6" x14ac:dyDescent="0.35">
      <c r="A3600" s="4">
        <v>3589</v>
      </c>
      <c r="B3600" s="4">
        <v>0.91320702191951142</v>
      </c>
      <c r="C3600" s="4">
        <v>1.3607713574652269</v>
      </c>
      <c r="D3600" s="25">
        <v>3.232560230908392E-2</v>
      </c>
      <c r="E3600" s="31">
        <v>7178.5827094528522</v>
      </c>
      <c r="F3600" s="18">
        <v>0</v>
      </c>
    </row>
    <row r="3601" spans="1:6" x14ac:dyDescent="0.35">
      <c r="A3601" s="4">
        <v>3590</v>
      </c>
      <c r="B3601" s="4">
        <v>0.50589599585937828</v>
      </c>
      <c r="C3601" s="4">
        <v>1.4779607979003554E-2</v>
      </c>
      <c r="D3601" s="25">
        <v>2.1771186804071516E-3</v>
      </c>
      <c r="E3601" s="31">
        <v>483.47518373093823</v>
      </c>
      <c r="F3601" s="18">
        <v>0</v>
      </c>
    </row>
    <row r="3602" spans="1:6" x14ac:dyDescent="0.35">
      <c r="A3602" s="4">
        <v>3591</v>
      </c>
      <c r="B3602" s="4">
        <v>0.69061489335864334</v>
      </c>
      <c r="C3602" s="4">
        <v>0.49759402882172815</v>
      </c>
      <c r="D3602" s="25">
        <v>1.2991540587541527E-2</v>
      </c>
      <c r="E3602" s="31">
        <v>2885.045968800805</v>
      </c>
      <c r="F3602" s="18">
        <v>0</v>
      </c>
    </row>
    <row r="3603" spans="1:6" x14ac:dyDescent="0.35">
      <c r="A3603" s="4">
        <v>3592</v>
      </c>
      <c r="B3603" s="4">
        <v>0.94358978256820558</v>
      </c>
      <c r="C3603" s="4">
        <v>1.5856424766137656</v>
      </c>
      <c r="D3603" s="25">
        <v>3.7362426091101714E-2</v>
      </c>
      <c r="E3603" s="31">
        <v>8297.1158079681791</v>
      </c>
      <c r="F3603" s="18">
        <v>0</v>
      </c>
    </row>
    <row r="3604" spans="1:6" x14ac:dyDescent="0.35">
      <c r="A3604" s="4">
        <v>3593</v>
      </c>
      <c r="B3604" s="4">
        <v>0.89678974294104208</v>
      </c>
      <c r="C3604" s="4">
        <v>1.2634694634219699</v>
      </c>
      <c r="D3604" s="25">
        <v>3.0146165057167541E-2</v>
      </c>
      <c r="E3604" s="31">
        <v>6694.5926379500597</v>
      </c>
      <c r="F3604" s="18">
        <v>0</v>
      </c>
    </row>
    <row r="3605" spans="1:6" x14ac:dyDescent="0.35">
      <c r="A3605" s="4">
        <v>3594</v>
      </c>
      <c r="B3605" s="4">
        <v>0.79331338173688859</v>
      </c>
      <c r="C3605" s="4">
        <v>0.8179718934106206</v>
      </c>
      <c r="D3605" s="25">
        <v>2.0167592602151226E-2</v>
      </c>
      <c r="E3605" s="31">
        <v>4478.6398768634372</v>
      </c>
      <c r="F3605" s="18">
        <v>0</v>
      </c>
    </row>
    <row r="3606" spans="1:6" x14ac:dyDescent="0.35">
      <c r="A3606" s="4">
        <v>3595</v>
      </c>
      <c r="B3606" s="4">
        <v>0.90084610791052666</v>
      </c>
      <c r="C3606" s="4">
        <v>1.2863877135883048</v>
      </c>
      <c r="D3606" s="25">
        <v>3.0659504377561896E-2</v>
      </c>
      <c r="E3606" s="31">
        <v>6808.5904757700728</v>
      </c>
      <c r="F3606" s="18">
        <v>0</v>
      </c>
    </row>
    <row r="3607" spans="1:6" x14ac:dyDescent="0.35">
      <c r="A3607" s="4">
        <v>3596</v>
      </c>
      <c r="B3607" s="4">
        <v>0.63682477354806111</v>
      </c>
      <c r="C3607" s="4">
        <v>0.349984336408664</v>
      </c>
      <c r="D3607" s="25">
        <v>9.6852733709349159E-3</v>
      </c>
      <c r="E3607" s="31">
        <v>2150.8195049896922</v>
      </c>
      <c r="F3607" s="18">
        <v>0</v>
      </c>
    </row>
    <row r="3608" spans="1:6" x14ac:dyDescent="0.35">
      <c r="A3608" s="4">
        <v>3597</v>
      </c>
      <c r="B3608" s="4">
        <v>4.900252044445419E-2</v>
      </c>
      <c r="C3608" s="4">
        <v>-1.6546030674493564</v>
      </c>
      <c r="D3608" s="25">
        <v>-3.5214905661019667E-2</v>
      </c>
      <c r="E3608" s="31">
        <v>-7820.2135408369777</v>
      </c>
      <c r="F3608" s="18">
        <v>7820.2135408369777</v>
      </c>
    </row>
    <row r="3609" spans="1:6" x14ac:dyDescent="0.35">
      <c r="A3609" s="4">
        <v>3598</v>
      </c>
      <c r="B3609" s="4">
        <v>0.27043694772516358</v>
      </c>
      <c r="C3609" s="4">
        <v>-0.61149202643612244</v>
      </c>
      <c r="D3609" s="25">
        <v>-1.1850560259286323E-2</v>
      </c>
      <c r="E3609" s="31">
        <v>-2631.6671894072042</v>
      </c>
      <c r="F3609" s="18">
        <v>2631.6671894072042</v>
      </c>
    </row>
    <row r="3610" spans="1:6" x14ac:dyDescent="0.35">
      <c r="A3610" s="4">
        <v>3599</v>
      </c>
      <c r="B3610" s="4">
        <v>0.70921647979717528</v>
      </c>
      <c r="C3610" s="4">
        <v>0.55109720634534509</v>
      </c>
      <c r="D3610" s="25">
        <v>1.4189942934560863E-2</v>
      </c>
      <c r="E3610" s="31">
        <v>3151.1765202140177</v>
      </c>
      <c r="F3610" s="18">
        <v>0</v>
      </c>
    </row>
    <row r="3611" spans="1:6" x14ac:dyDescent="0.35">
      <c r="A3611" s="4">
        <v>3600</v>
      </c>
      <c r="B3611" s="4">
        <v>7.2759855235282056E-2</v>
      </c>
      <c r="C3611" s="4">
        <v>-1.4555404135523455</v>
      </c>
      <c r="D3611" s="25">
        <v>-3.0756158299168612E-2</v>
      </c>
      <c r="E3611" s="31">
        <v>-6830.054520393669</v>
      </c>
      <c r="F3611" s="18">
        <v>6830.054520393669</v>
      </c>
    </row>
    <row r="3612" spans="1:6" x14ac:dyDescent="0.35">
      <c r="A3612" s="4">
        <v>3601</v>
      </c>
      <c r="B3612" s="4">
        <v>0.99970532506964149</v>
      </c>
      <c r="C3612" s="4">
        <v>3.4364689691019592</v>
      </c>
      <c r="D3612" s="25">
        <v>7.8818558515093715E-2</v>
      </c>
      <c r="E3612" s="31">
        <v>17503.325566232397</v>
      </c>
      <c r="F3612" s="18">
        <v>0</v>
      </c>
    </row>
    <row r="3613" spans="1:6" x14ac:dyDescent="0.35">
      <c r="A3613" s="4">
        <v>3602</v>
      </c>
      <c r="B3613" s="4">
        <v>0.25364718453230339</v>
      </c>
      <c r="C3613" s="4">
        <v>-0.66305649994135019</v>
      </c>
      <c r="D3613" s="25">
        <v>-1.3005538130352096E-2</v>
      </c>
      <c r="E3613" s="31">
        <v>-2888.1544188099961</v>
      </c>
      <c r="F3613" s="18">
        <v>2888.1544188099961</v>
      </c>
    </row>
    <row r="3614" spans="1:6" x14ac:dyDescent="0.35">
      <c r="A3614" s="4">
        <v>3603</v>
      </c>
      <c r="B3614" s="4">
        <v>0.7186495587088938</v>
      </c>
      <c r="C3614" s="4">
        <v>0.57883445139194611</v>
      </c>
      <c r="D3614" s="25">
        <v>1.4811221540845965E-2</v>
      </c>
      <c r="E3614" s="31">
        <v>3289.144556143789</v>
      </c>
      <c r="F3614" s="18">
        <v>0</v>
      </c>
    </row>
    <row r="3615" spans="1:6" x14ac:dyDescent="0.35">
      <c r="A3615" s="4">
        <v>3604</v>
      </c>
      <c r="B3615" s="4">
        <v>0.24323495473040324</v>
      </c>
      <c r="C3615" s="4">
        <v>-0.69593440556121622</v>
      </c>
      <c r="D3615" s="25">
        <v>-1.3741960920242205E-2</v>
      </c>
      <c r="E3615" s="31">
        <v>-3051.6926525544168</v>
      </c>
      <c r="F3615" s="18">
        <v>3051.6926525544168</v>
      </c>
    </row>
    <row r="3616" spans="1:6" x14ac:dyDescent="0.35">
      <c r="A3616" s="4">
        <v>3605</v>
      </c>
      <c r="B3616" s="4">
        <v>0.18495458737870996</v>
      </c>
      <c r="C3616" s="4">
        <v>-0.8966435066371089</v>
      </c>
      <c r="D3616" s="25">
        <v>-1.8237586580817557E-2</v>
      </c>
      <c r="E3616" s="31">
        <v>-4050.0412780991255</v>
      </c>
      <c r="F3616" s="18">
        <v>4050.0412780991255</v>
      </c>
    </row>
    <row r="3617" spans="1:6" x14ac:dyDescent="0.35">
      <c r="A3617" s="4">
        <v>3606</v>
      </c>
      <c r="B3617" s="4">
        <v>0.32255882327621122</v>
      </c>
      <c r="C3617" s="4">
        <v>-0.46055535757254129</v>
      </c>
      <c r="D3617" s="25">
        <v>-8.4697730501985605E-3</v>
      </c>
      <c r="E3617" s="31">
        <v>-1880.8919874034104</v>
      </c>
      <c r="F3617" s="18">
        <v>1880.8919874034104</v>
      </c>
    </row>
    <row r="3618" spans="1:6" x14ac:dyDescent="0.35">
      <c r="A3618" s="4">
        <v>3607</v>
      </c>
      <c r="B3618" s="4">
        <v>0.5213899527952649</v>
      </c>
      <c r="C3618" s="4">
        <v>5.3642375398304035E-2</v>
      </c>
      <c r="D3618" s="25">
        <v>3.0475946753403182E-3</v>
      </c>
      <c r="E3618" s="31">
        <v>676.78276285886079</v>
      </c>
      <c r="F3618" s="18">
        <v>0</v>
      </c>
    </row>
    <row r="3619" spans="1:6" x14ac:dyDescent="0.35">
      <c r="A3619" s="4">
        <v>3608</v>
      </c>
      <c r="B3619" s="4">
        <v>0.28301093233660413</v>
      </c>
      <c r="C3619" s="4">
        <v>-0.57392010894888779</v>
      </c>
      <c r="D3619" s="25">
        <v>-1.1008997642209164E-2</v>
      </c>
      <c r="E3619" s="31">
        <v>-2444.7804364827484</v>
      </c>
      <c r="F3619" s="18">
        <v>2444.7804364827484</v>
      </c>
    </row>
    <row r="3620" spans="1:6" x14ac:dyDescent="0.35">
      <c r="A3620" s="4">
        <v>3609</v>
      </c>
      <c r="B3620" s="4">
        <v>0.35986903035286688</v>
      </c>
      <c r="C3620" s="4">
        <v>-0.35880889129805676</v>
      </c>
      <c r="D3620" s="25">
        <v>-6.1907830980514516E-3</v>
      </c>
      <c r="E3620" s="31">
        <v>-1374.7941362613556</v>
      </c>
      <c r="F3620" s="18">
        <v>1374.7941362613556</v>
      </c>
    </row>
    <row r="3621" spans="1:6" x14ac:dyDescent="0.35">
      <c r="A3621" s="4">
        <v>3610</v>
      </c>
      <c r="B3621" s="4">
        <v>0.82942531754222726</v>
      </c>
      <c r="C3621" s="4">
        <v>0.95189671656923824</v>
      </c>
      <c r="D3621" s="25">
        <v>2.3167336352447034E-2</v>
      </c>
      <c r="E3621" s="31">
        <v>5144.7963312046277</v>
      </c>
      <c r="F3621" s="18">
        <v>0</v>
      </c>
    </row>
    <row r="3622" spans="1:6" x14ac:dyDescent="0.35">
      <c r="A3622" s="4">
        <v>3611</v>
      </c>
      <c r="B3622" s="4">
        <v>0.37618286918278454</v>
      </c>
      <c r="C3622" s="4">
        <v>-0.31552148829780924</v>
      </c>
      <c r="D3622" s="25">
        <v>-5.2212009582062076E-3</v>
      </c>
      <c r="E3622" s="31">
        <v>-1159.4779445339257</v>
      </c>
      <c r="F3622" s="18">
        <v>1159.4779445339257</v>
      </c>
    </row>
    <row r="3623" spans="1:6" x14ac:dyDescent="0.35">
      <c r="A3623" s="4">
        <v>3612</v>
      </c>
      <c r="B3623" s="4">
        <v>0.57166065319402415</v>
      </c>
      <c r="C3623" s="4">
        <v>0.18060364630686901</v>
      </c>
      <c r="D3623" s="25">
        <v>5.8913638135418929E-3</v>
      </c>
      <c r="E3623" s="31">
        <v>1308.3017604007193</v>
      </c>
      <c r="F3623" s="18">
        <v>0</v>
      </c>
    </row>
    <row r="3624" spans="1:6" x14ac:dyDescent="0.35">
      <c r="A3624" s="4">
        <v>3613</v>
      </c>
      <c r="B3624" s="4">
        <v>0.97653840995717855</v>
      </c>
      <c r="C3624" s="4">
        <v>1.9869929321775153</v>
      </c>
      <c r="D3624" s="25">
        <v>4.635215997583346E-2</v>
      </c>
      <c r="E3624" s="31">
        <v>10293.476080252509</v>
      </c>
      <c r="F3624" s="18">
        <v>0</v>
      </c>
    </row>
    <row r="3625" spans="1:6" x14ac:dyDescent="0.35">
      <c r="A3625" s="4">
        <v>3614</v>
      </c>
      <c r="B3625" s="4">
        <v>4.1249496087630289E-2</v>
      </c>
      <c r="C3625" s="4">
        <v>-1.7363668368840197</v>
      </c>
      <c r="D3625" s="25">
        <v>-3.7046308910824714E-2</v>
      </c>
      <c r="E3625" s="31">
        <v>-8226.9153116928246</v>
      </c>
      <c r="F3625" s="18">
        <v>8226.9153116928246</v>
      </c>
    </row>
    <row r="3626" spans="1:6" x14ac:dyDescent="0.35">
      <c r="A3626" s="4">
        <v>3615</v>
      </c>
      <c r="B3626" s="4">
        <v>0.14834666965602261</v>
      </c>
      <c r="C3626" s="4">
        <v>-1.0435506415315174</v>
      </c>
      <c r="D3626" s="25">
        <v>-2.1528117412815958E-2</v>
      </c>
      <c r="E3626" s="31">
        <v>-4780.7731453555416</v>
      </c>
      <c r="F3626" s="18">
        <v>4780.7731453555416</v>
      </c>
    </row>
    <row r="3627" spans="1:6" x14ac:dyDescent="0.35">
      <c r="A3627" s="4">
        <v>3616</v>
      </c>
      <c r="B3627" s="4">
        <v>0.91042006749424798</v>
      </c>
      <c r="C3627" s="4">
        <v>1.3433463045330525</v>
      </c>
      <c r="D3627" s="25">
        <v>3.1935303539975556E-2</v>
      </c>
      <c r="E3627" s="31">
        <v>7091.9086246623365</v>
      </c>
      <c r="F3627" s="18">
        <v>0</v>
      </c>
    </row>
    <row r="3628" spans="1:6" x14ac:dyDescent="0.35">
      <c r="A3628" s="4">
        <v>3617</v>
      </c>
      <c r="B3628" s="4">
        <v>0.94697667695766574</v>
      </c>
      <c r="C3628" s="4">
        <v>1.6162205091491444</v>
      </c>
      <c r="D3628" s="25">
        <v>3.8047334682585948E-2</v>
      </c>
      <c r="E3628" s="31">
        <v>8449.2142259767061</v>
      </c>
      <c r="F3628" s="18">
        <v>0</v>
      </c>
    </row>
    <row r="3629" spans="1:6" x14ac:dyDescent="0.35">
      <c r="A3629" s="4">
        <v>3618</v>
      </c>
      <c r="B3629" s="4">
        <v>0.64899228368181117</v>
      </c>
      <c r="C3629" s="4">
        <v>0.38260126437029346</v>
      </c>
      <c r="D3629" s="25">
        <v>1.0415850597016925E-2</v>
      </c>
      <c r="E3629" s="31">
        <v>2313.0596078322169</v>
      </c>
      <c r="F3629" s="18">
        <v>0</v>
      </c>
    </row>
    <row r="3630" spans="1:6" x14ac:dyDescent="0.35">
      <c r="A3630" s="4">
        <v>3619</v>
      </c>
      <c r="B3630" s="4">
        <v>0.21162314724723796</v>
      </c>
      <c r="C3630" s="4">
        <v>-0.80080197669167119</v>
      </c>
      <c r="D3630" s="25">
        <v>-1.6090859605997467E-2</v>
      </c>
      <c r="E3630" s="31">
        <v>-3573.315214466616</v>
      </c>
      <c r="F3630" s="18">
        <v>3573.315214466616</v>
      </c>
    </row>
    <row r="3631" spans="1:6" x14ac:dyDescent="0.35">
      <c r="A3631" s="4">
        <v>3620</v>
      </c>
      <c r="B3631" s="4">
        <v>0.42161411088067757</v>
      </c>
      <c r="C3631" s="4">
        <v>-0.19776590675394951</v>
      </c>
      <c r="D3631" s="25">
        <v>-2.5836274190552504E-3</v>
      </c>
      <c r="E3631" s="31">
        <v>-573.74903461230883</v>
      </c>
      <c r="F3631" s="18">
        <v>573.74903461230883</v>
      </c>
    </row>
    <row r="3632" spans="1:6" x14ac:dyDescent="0.35">
      <c r="A3632" s="4">
        <v>3621</v>
      </c>
      <c r="B3632" s="4">
        <v>0.76603231893574908</v>
      </c>
      <c r="C3632" s="4">
        <v>0.72584244671910858</v>
      </c>
      <c r="D3632" s="25">
        <v>1.8104011516785496E-2</v>
      </c>
      <c r="E3632" s="31">
        <v>4020.3781140254537</v>
      </c>
      <c r="F3632" s="18">
        <v>0</v>
      </c>
    </row>
    <row r="3633" spans="1:6" x14ac:dyDescent="0.35">
      <c r="A3633" s="4">
        <v>3622</v>
      </c>
      <c r="B3633" s="4">
        <v>0.46452387328657951</v>
      </c>
      <c r="C3633" s="4">
        <v>-8.9042987655471334E-2</v>
      </c>
      <c r="D3633" s="25">
        <v>-1.4837389855366164E-4</v>
      </c>
      <c r="E3633" s="31">
        <v>-32.949557830578016</v>
      </c>
      <c r="F3633" s="18">
        <v>32.949557830578016</v>
      </c>
    </row>
    <row r="3634" spans="1:6" x14ac:dyDescent="0.35">
      <c r="A3634" s="4">
        <v>3623</v>
      </c>
      <c r="B3634" s="4">
        <v>0.59433342517768339</v>
      </c>
      <c r="C3634" s="4">
        <v>0.2387065342095282</v>
      </c>
      <c r="D3634" s="25">
        <v>7.1927937557245301E-3</v>
      </c>
      <c r="E3634" s="31">
        <v>1597.3117652627527</v>
      </c>
      <c r="F3634" s="18">
        <v>0</v>
      </c>
    </row>
    <row r="3635" spans="1:6" x14ac:dyDescent="0.35">
      <c r="A3635" s="4">
        <v>3624</v>
      </c>
      <c r="B3635" s="4">
        <v>0.3218879060004598</v>
      </c>
      <c r="C3635" s="4">
        <v>-0.4624260638562302</v>
      </c>
      <c r="D3635" s="25">
        <v>-8.5116744643709621E-3</v>
      </c>
      <c r="E3635" s="31">
        <v>-1890.1970813782596</v>
      </c>
      <c r="F3635" s="18">
        <v>1890.1970813782596</v>
      </c>
    </row>
    <row r="3636" spans="1:6" x14ac:dyDescent="0.35">
      <c r="A3636" s="4">
        <v>3625</v>
      </c>
      <c r="B3636" s="4">
        <v>0.28319155448773481</v>
      </c>
      <c r="C3636" s="4">
        <v>-0.57338638174698242</v>
      </c>
      <c r="D3636" s="25">
        <v>-1.0997042839503304E-2</v>
      </c>
      <c r="E3636" s="31">
        <v>-2442.125620056479</v>
      </c>
      <c r="F3636" s="18">
        <v>2442.125620056479</v>
      </c>
    </row>
    <row r="3637" spans="1:6" x14ac:dyDescent="0.35">
      <c r="A3637" s="4">
        <v>3626</v>
      </c>
      <c r="B3637" s="4">
        <v>0.63482725141111862</v>
      </c>
      <c r="C3637" s="4">
        <v>0.34466597934447085</v>
      </c>
      <c r="D3637" s="25">
        <v>9.5661490145319238E-3</v>
      </c>
      <c r="E3637" s="31">
        <v>2124.3654257440007</v>
      </c>
      <c r="F3637" s="18">
        <v>0</v>
      </c>
    </row>
    <row r="3638" spans="1:6" x14ac:dyDescent="0.35">
      <c r="A3638" s="4">
        <v>3627</v>
      </c>
      <c r="B3638" s="4">
        <v>0.63899031467394607</v>
      </c>
      <c r="C3638" s="4">
        <v>0.35576125039465828</v>
      </c>
      <c r="D3638" s="25">
        <v>9.8146688124727283E-3</v>
      </c>
      <c r="E3638" s="31">
        <v>2179.5544956148888</v>
      </c>
      <c r="F3638" s="18">
        <v>0</v>
      </c>
    </row>
    <row r="3639" spans="1:6" x14ac:dyDescent="0.35">
      <c r="A3639" s="4">
        <v>3628</v>
      </c>
      <c r="B3639" s="4">
        <v>0.75710352176333606</v>
      </c>
      <c r="C3639" s="4">
        <v>0.69701571925286732</v>
      </c>
      <c r="D3639" s="25">
        <v>1.7458329905872177E-2</v>
      </c>
      <c r="E3639" s="31">
        <v>3876.9908755265287</v>
      </c>
      <c r="F3639" s="18">
        <v>0</v>
      </c>
    </row>
    <row r="3640" spans="1:6" x14ac:dyDescent="0.35">
      <c r="A3640" s="4">
        <v>3629</v>
      </c>
      <c r="B3640" s="4">
        <v>0.70015624569207702</v>
      </c>
      <c r="C3640" s="4">
        <v>0.5248499444872825</v>
      </c>
      <c r="D3640" s="25">
        <v>1.3602038034900487E-2</v>
      </c>
      <c r="E3640" s="31">
        <v>3020.6198206929503</v>
      </c>
      <c r="F3640" s="18">
        <v>0</v>
      </c>
    </row>
    <row r="3641" spans="1:6" x14ac:dyDescent="0.35">
      <c r="A3641" s="4">
        <v>3630</v>
      </c>
      <c r="B3641" s="4">
        <v>0.20386907564465306</v>
      </c>
      <c r="C3641" s="4">
        <v>-0.82788054952262358</v>
      </c>
      <c r="D3641" s="25">
        <v>-1.669738480200518E-2</v>
      </c>
      <c r="E3641" s="31">
        <v>-3708.0069440522684</v>
      </c>
      <c r="F3641" s="18">
        <v>3708.0069440522684</v>
      </c>
    </row>
    <row r="3642" spans="1:6" x14ac:dyDescent="0.35">
      <c r="A3642" s="4">
        <v>3631</v>
      </c>
      <c r="B3642" s="4">
        <v>0.83684768395818832</v>
      </c>
      <c r="C3642" s="4">
        <v>0.98158440781359002</v>
      </c>
      <c r="D3642" s="25">
        <v>2.3832302444397591E-2</v>
      </c>
      <c r="E3642" s="31">
        <v>5292.466096006111</v>
      </c>
      <c r="F3642" s="18">
        <v>0</v>
      </c>
    </row>
    <row r="3643" spans="1:6" x14ac:dyDescent="0.35">
      <c r="A3643" s="4">
        <v>3632</v>
      </c>
      <c r="B3643" s="4">
        <v>7.8581532822481481E-2</v>
      </c>
      <c r="C3643" s="4">
        <v>-1.4146775294224641</v>
      </c>
      <c r="D3643" s="25">
        <v>-2.9840882262981545E-2</v>
      </c>
      <c r="E3643" s="31">
        <v>-6626.7981459284465</v>
      </c>
      <c r="F3643" s="18">
        <v>6626.7981459284465</v>
      </c>
    </row>
    <row r="3644" spans="1:6" x14ac:dyDescent="0.35">
      <c r="A3644" s="4">
        <v>3633</v>
      </c>
      <c r="B3644" s="4">
        <v>0.52511890390854554</v>
      </c>
      <c r="C3644" s="4">
        <v>6.3005415202439491E-2</v>
      </c>
      <c r="D3644" s="25">
        <v>3.2573147218096787E-3</v>
      </c>
      <c r="E3644" s="31">
        <v>723.35552846476378</v>
      </c>
      <c r="F3644" s="18">
        <v>0</v>
      </c>
    </row>
    <row r="3645" spans="1:6" x14ac:dyDescent="0.35">
      <c r="A3645" s="4">
        <v>3634</v>
      </c>
      <c r="B3645" s="4">
        <v>0.87980381945304398</v>
      </c>
      <c r="C3645" s="4">
        <v>1.1740066522936963</v>
      </c>
      <c r="D3645" s="25">
        <v>2.8142313177907739E-2</v>
      </c>
      <c r="E3645" s="31">
        <v>6249.5950068087304</v>
      </c>
      <c r="F3645" s="18">
        <v>0</v>
      </c>
    </row>
    <row r="3646" spans="1:6" x14ac:dyDescent="0.35">
      <c r="A3646" s="4">
        <v>3635</v>
      </c>
      <c r="B3646" s="4">
        <v>0.52068202264339836</v>
      </c>
      <c r="C3646" s="4">
        <v>5.1865386494740685E-2</v>
      </c>
      <c r="D3646" s="25">
        <v>3.0077924099193975E-3</v>
      </c>
      <c r="E3646" s="31">
        <v>667.94382919829968</v>
      </c>
      <c r="F3646" s="18">
        <v>0</v>
      </c>
    </row>
    <row r="3647" spans="1:6" x14ac:dyDescent="0.35">
      <c r="A3647" s="4">
        <v>3636</v>
      </c>
      <c r="B3647" s="4">
        <v>0.57676924295622845</v>
      </c>
      <c r="C3647" s="4">
        <v>0.19363522566357119</v>
      </c>
      <c r="D3647" s="25">
        <v>6.1832544265722515E-3</v>
      </c>
      <c r="E3647" s="31">
        <v>1373.1222357538577</v>
      </c>
      <c r="F3647" s="18">
        <v>0</v>
      </c>
    </row>
    <row r="3648" spans="1:6" x14ac:dyDescent="0.35">
      <c r="A3648" s="4">
        <v>3637</v>
      </c>
      <c r="B3648" s="4">
        <v>0.38175200618648797</v>
      </c>
      <c r="C3648" s="4">
        <v>-0.3008826087665657</v>
      </c>
      <c r="D3648" s="25">
        <v>-4.8933088889878563E-3</v>
      </c>
      <c r="E3648" s="31">
        <v>-1086.6625854834888</v>
      </c>
      <c r="F3648" s="18">
        <v>1086.6625854834888</v>
      </c>
    </row>
    <row r="3649" spans="1:6" x14ac:dyDescent="0.35">
      <c r="A3649" s="4">
        <v>3638</v>
      </c>
      <c r="B3649" s="4">
        <v>0.98087240051215263</v>
      </c>
      <c r="C3649" s="4">
        <v>2.0721098389833443</v>
      </c>
      <c r="D3649" s="25">
        <v>4.8258669189087305E-2</v>
      </c>
      <c r="E3649" s="31">
        <v>10716.85671653011</v>
      </c>
      <c r="F3649" s="18">
        <v>0</v>
      </c>
    </row>
    <row r="3650" spans="1:6" x14ac:dyDescent="0.35">
      <c r="A3650" s="4">
        <v>3639</v>
      </c>
      <c r="B3650" s="4">
        <v>0.13524774913453019</v>
      </c>
      <c r="C3650" s="4">
        <v>-1.1019221954700071</v>
      </c>
      <c r="D3650" s="25">
        <v>-2.2835565128574035E-2</v>
      </c>
      <c r="E3650" s="31">
        <v>-5071.1195239353801</v>
      </c>
      <c r="F3650" s="18">
        <v>5071.1195239353801</v>
      </c>
    </row>
    <row r="3651" spans="1:6" x14ac:dyDescent="0.35">
      <c r="A3651" s="4">
        <v>3640</v>
      </c>
      <c r="B3651" s="4">
        <v>0.18151717380445631</v>
      </c>
      <c r="C3651" s="4">
        <v>-0.90959839073081028</v>
      </c>
      <c r="D3651" s="25">
        <v>-1.8527759318621818E-2</v>
      </c>
      <c r="E3651" s="31">
        <v>-4114.4802629767837</v>
      </c>
      <c r="F3651" s="18">
        <v>4114.4802629767837</v>
      </c>
    </row>
    <row r="3652" spans="1:6" x14ac:dyDescent="0.35">
      <c r="A3652" s="4">
        <v>3641</v>
      </c>
      <c r="B3652" s="4">
        <v>0.61460590458391318</v>
      </c>
      <c r="C3652" s="4">
        <v>0.29134406311114708</v>
      </c>
      <c r="D3652" s="25">
        <v>8.3718066872303931E-3</v>
      </c>
      <c r="E3652" s="31">
        <v>1859.136487456743</v>
      </c>
      <c r="F3652" s="18">
        <v>0</v>
      </c>
    </row>
    <row r="3653" spans="1:6" x14ac:dyDescent="0.35">
      <c r="A3653" s="4">
        <v>3642</v>
      </c>
      <c r="B3653" s="4">
        <v>0.31118989951191356</v>
      </c>
      <c r="C3653" s="4">
        <v>-0.49248036518838839</v>
      </c>
      <c r="D3653" s="25">
        <v>-9.1848521506604601E-3</v>
      </c>
      <c r="E3653" s="31">
        <v>-2039.690404131577</v>
      </c>
      <c r="F3653" s="18">
        <v>2039.690404131577</v>
      </c>
    </row>
    <row r="3654" spans="1:6" x14ac:dyDescent="0.35">
      <c r="A3654" s="4">
        <v>3643</v>
      </c>
      <c r="B3654" s="4">
        <v>0.80160729473347803</v>
      </c>
      <c r="C3654" s="4">
        <v>0.84737629944579107</v>
      </c>
      <c r="D3654" s="25">
        <v>2.0826213469850221E-2</v>
      </c>
      <c r="E3654" s="31">
        <v>4624.9005506087251</v>
      </c>
      <c r="F3654" s="18">
        <v>0</v>
      </c>
    </row>
    <row r="3655" spans="1:6" x14ac:dyDescent="0.35">
      <c r="A3655" s="4">
        <v>3644</v>
      </c>
      <c r="B3655" s="4">
        <v>0.29162385045042716</v>
      </c>
      <c r="C3655" s="4">
        <v>-0.54864703472877563</v>
      </c>
      <c r="D3655" s="25">
        <v>-1.0442913292388873E-2</v>
      </c>
      <c r="E3655" s="31">
        <v>-2319.0694509036844</v>
      </c>
      <c r="F3655" s="18">
        <v>2319.0694509036844</v>
      </c>
    </row>
    <row r="3656" spans="1:6" x14ac:dyDescent="0.35">
      <c r="A3656" s="4">
        <v>3645</v>
      </c>
      <c r="B3656" s="4">
        <v>0.47163138351125122</v>
      </c>
      <c r="C3656" s="4">
        <v>-7.1169610943083716E-2</v>
      </c>
      <c r="D3656" s="25">
        <v>2.5196674648244395E-4</v>
      </c>
      <c r="E3656" s="31">
        <v>55.954537594112388</v>
      </c>
      <c r="F3656" s="18">
        <v>0</v>
      </c>
    </row>
    <row r="3657" spans="1:6" x14ac:dyDescent="0.35">
      <c r="A3657" s="4">
        <v>3646</v>
      </c>
      <c r="B3657" s="4">
        <v>0.60022836944327373</v>
      </c>
      <c r="C3657" s="4">
        <v>0.25393825357412347</v>
      </c>
      <c r="D3657" s="25">
        <v>7.5339646745473127E-3</v>
      </c>
      <c r="E3657" s="31">
        <v>1673.0759733171571</v>
      </c>
      <c r="F3657" s="18">
        <v>0</v>
      </c>
    </row>
    <row r="3658" spans="1:6" x14ac:dyDescent="0.35">
      <c r="A3658" s="4">
        <v>3647</v>
      </c>
      <c r="B3658" s="4">
        <v>0.83603130547062987</v>
      </c>
      <c r="C3658" s="4">
        <v>0.97827690522929989</v>
      </c>
      <c r="D3658" s="25">
        <v>2.3758218641467641E-2</v>
      </c>
      <c r="E3658" s="31">
        <v>5276.0142229155972</v>
      </c>
      <c r="F3658" s="18">
        <v>0</v>
      </c>
    </row>
    <row r="3659" spans="1:6" x14ac:dyDescent="0.35">
      <c r="A3659" s="4">
        <v>3648</v>
      </c>
      <c r="B3659" s="4">
        <v>0.44379083461150948</v>
      </c>
      <c r="C3659" s="4">
        <v>-0.14136491555285627</v>
      </c>
      <c r="D3659" s="25">
        <v>-1.3203177735716424E-3</v>
      </c>
      <c r="E3659" s="31">
        <v>-293.204446732961</v>
      </c>
      <c r="F3659" s="18">
        <v>293.204446732961</v>
      </c>
    </row>
    <row r="3660" spans="1:6" x14ac:dyDescent="0.35">
      <c r="A3660" s="4">
        <v>3649</v>
      </c>
      <c r="B3660" s="4">
        <v>0.75865394253149332</v>
      </c>
      <c r="C3660" s="4">
        <v>0.70197923234236104</v>
      </c>
      <c r="D3660" s="25">
        <v>1.7569506213733235E-2</v>
      </c>
      <c r="E3660" s="31">
        <v>3901.6799227306988</v>
      </c>
      <c r="F3660" s="18">
        <v>0</v>
      </c>
    </row>
    <row r="3661" spans="1:6" x14ac:dyDescent="0.35">
      <c r="A3661" s="4">
        <v>3650</v>
      </c>
      <c r="B3661" s="4">
        <v>0.91803563720913717</v>
      </c>
      <c r="C3661" s="4">
        <v>1.3919791044958447</v>
      </c>
      <c r="D3661" s="25">
        <v>3.3024615695161214E-2</v>
      </c>
      <c r="E3661" s="31">
        <v>7333.8133949940293</v>
      </c>
      <c r="F3661" s="18">
        <v>0</v>
      </c>
    </row>
    <row r="3662" spans="1:6" x14ac:dyDescent="0.35">
      <c r="A3662" s="4">
        <v>3651</v>
      </c>
      <c r="B3662" s="4">
        <v>0.34715162766727092</v>
      </c>
      <c r="C3662" s="4">
        <v>-0.3930219691291349</v>
      </c>
      <c r="D3662" s="25">
        <v>-6.95711202783176E-3</v>
      </c>
      <c r="E3662" s="31">
        <v>-1544.9736599860701</v>
      </c>
      <c r="F3662" s="18">
        <v>1544.9736599860701</v>
      </c>
    </row>
    <row r="3663" spans="1:6" x14ac:dyDescent="0.35">
      <c r="A3663" s="4">
        <v>3652</v>
      </c>
      <c r="B3663" s="4">
        <v>0.80882730952194093</v>
      </c>
      <c r="C3663" s="4">
        <v>0.87358301198247279</v>
      </c>
      <c r="D3663" s="25">
        <v>2.1413210116876601E-2</v>
      </c>
      <c r="E3663" s="31">
        <v>4755.2555534501171</v>
      </c>
      <c r="F3663" s="18">
        <v>0</v>
      </c>
    </row>
    <row r="3664" spans="1:6" x14ac:dyDescent="0.35">
      <c r="A3664" s="4">
        <v>3653</v>
      </c>
      <c r="B3664" s="4">
        <v>0.15391233125674231</v>
      </c>
      <c r="C3664" s="4">
        <v>-1.0197971765991594</v>
      </c>
      <c r="D3664" s="25">
        <v>-2.0996070356130138E-2</v>
      </c>
      <c r="E3664" s="31">
        <v>-4662.6208595846183</v>
      </c>
      <c r="F3664" s="18">
        <v>4662.6208595846183</v>
      </c>
    </row>
    <row r="3665" spans="1:6" x14ac:dyDescent="0.35">
      <c r="A3665" s="4">
        <v>3654</v>
      </c>
      <c r="B3665" s="4">
        <v>0.32846141773228865</v>
      </c>
      <c r="C3665" s="4">
        <v>-0.44416563546792359</v>
      </c>
      <c r="D3665" s="25">
        <v>-8.1026643597194095E-3</v>
      </c>
      <c r="E3665" s="31">
        <v>-1799.3677493469722</v>
      </c>
      <c r="F3665" s="18">
        <v>1799.3677493469722</v>
      </c>
    </row>
    <row r="3666" spans="1:6" x14ac:dyDescent="0.35">
      <c r="A3666" s="4">
        <v>3655</v>
      </c>
      <c r="B3666" s="4">
        <v>0.53857592258111342</v>
      </c>
      <c r="C3666" s="4">
        <v>9.684667750776009E-2</v>
      </c>
      <c r="D3666" s="25">
        <v>4.0153154621375134E-3</v>
      </c>
      <c r="E3666" s="31">
        <v>891.6856018301952</v>
      </c>
      <c r="F3666" s="18">
        <v>0</v>
      </c>
    </row>
    <row r="3667" spans="1:6" x14ac:dyDescent="0.35">
      <c r="A3667" s="4">
        <v>3656</v>
      </c>
      <c r="B3667" s="4">
        <v>6.9150791946942847E-2</v>
      </c>
      <c r="C3667" s="4">
        <v>-1.4821455015560805</v>
      </c>
      <c r="D3667" s="25">
        <v>-3.1352078044164289E-2</v>
      </c>
      <c r="E3667" s="31">
        <v>-6962.3910855949725</v>
      </c>
      <c r="F3667" s="18">
        <v>6962.3910855949725</v>
      </c>
    </row>
    <row r="3668" spans="1:6" x14ac:dyDescent="0.35">
      <c r="A3668" s="4">
        <v>3657</v>
      </c>
      <c r="B3668" s="4">
        <v>0.99534200442350629</v>
      </c>
      <c r="C3668" s="4">
        <v>2.6002351049337622</v>
      </c>
      <c r="D3668" s="25">
        <v>6.0087995736203485E-2</v>
      </c>
      <c r="E3668" s="31">
        <v>13343.808511693933</v>
      </c>
      <c r="F3668" s="18">
        <v>0</v>
      </c>
    </row>
    <row r="3669" spans="1:6" x14ac:dyDescent="0.35">
      <c r="A3669" s="4">
        <v>3658</v>
      </c>
      <c r="B3669" s="4">
        <v>0.56991764176170967</v>
      </c>
      <c r="C3669" s="4">
        <v>0.17616449109097584</v>
      </c>
      <c r="D3669" s="25">
        <v>5.7919324474859004E-3</v>
      </c>
      <c r="E3669" s="31">
        <v>1286.2209255775351</v>
      </c>
      <c r="F3669" s="18">
        <v>0</v>
      </c>
    </row>
    <row r="3670" spans="1:6" x14ac:dyDescent="0.35">
      <c r="A3670" s="4">
        <v>3659</v>
      </c>
      <c r="B3670" s="4">
        <v>0.89715089580577057</v>
      </c>
      <c r="C3670" s="4">
        <v>1.2654830844210341</v>
      </c>
      <c r="D3670" s="25">
        <v>3.0191267577110787E-2</v>
      </c>
      <c r="E3670" s="31">
        <v>6704.608605068679</v>
      </c>
      <c r="F3670" s="18">
        <v>0</v>
      </c>
    </row>
    <row r="3671" spans="1:6" x14ac:dyDescent="0.35">
      <c r="A3671" s="4">
        <v>3660</v>
      </c>
      <c r="B3671" s="4">
        <v>0.76235057817223284</v>
      </c>
      <c r="C3671" s="4">
        <v>0.71388411024918774</v>
      </c>
      <c r="D3671" s="25">
        <v>1.7836160163738769E-2</v>
      </c>
      <c r="E3671" s="31">
        <v>3960.8960640608516</v>
      </c>
      <c r="F3671" s="18">
        <v>0</v>
      </c>
    </row>
    <row r="3672" spans="1:6" x14ac:dyDescent="0.35">
      <c r="A3672" s="4">
        <v>3661</v>
      </c>
      <c r="B3672" s="4">
        <v>0.3015078853189781</v>
      </c>
      <c r="C3672" s="4">
        <v>-0.5200685887167853</v>
      </c>
      <c r="D3672" s="25">
        <v>-9.8027928666474876E-3</v>
      </c>
      <c r="E3672" s="31">
        <v>-2176.9171910244181</v>
      </c>
      <c r="F3672" s="18">
        <v>2176.9171910244181</v>
      </c>
    </row>
    <row r="3673" spans="1:6" x14ac:dyDescent="0.35">
      <c r="A3673" s="4">
        <v>3662</v>
      </c>
      <c r="B3673" s="4">
        <v>0.53033491276449407</v>
      </c>
      <c r="C3673" s="4">
        <v>7.6111772171997522E-2</v>
      </c>
      <c r="D3673" s="25">
        <v>3.5508802571698628E-3</v>
      </c>
      <c r="E3673" s="31">
        <v>788.54795569559951</v>
      </c>
      <c r="F3673" s="18">
        <v>0</v>
      </c>
    </row>
    <row r="3674" spans="1:6" x14ac:dyDescent="0.35">
      <c r="A3674" s="4">
        <v>3663</v>
      </c>
      <c r="B3674" s="4">
        <v>0.14197314562980623</v>
      </c>
      <c r="C3674" s="4">
        <v>-1.0714963939373643</v>
      </c>
      <c r="D3674" s="25">
        <v>-2.2154066315712522E-2</v>
      </c>
      <c r="E3674" s="31">
        <v>-4919.7783192845536</v>
      </c>
      <c r="F3674" s="18">
        <v>4919.7783192845536</v>
      </c>
    </row>
    <row r="3675" spans="1:6" x14ac:dyDescent="0.35">
      <c r="A3675" s="4">
        <v>3664</v>
      </c>
      <c r="B3675" s="4">
        <v>0.55436744839058427</v>
      </c>
      <c r="C3675" s="4">
        <v>0.13670357551161111</v>
      </c>
      <c r="D3675" s="25">
        <v>4.9080587032588746E-3</v>
      </c>
      <c r="E3675" s="31">
        <v>1089.9380932584459</v>
      </c>
      <c r="F3675" s="18">
        <v>0</v>
      </c>
    </row>
    <row r="3676" spans="1:6" x14ac:dyDescent="0.35">
      <c r="A3676" s="4">
        <v>3665</v>
      </c>
      <c r="B3676" s="4">
        <v>0.18415968998934085</v>
      </c>
      <c r="C3676" s="4">
        <v>-0.89962587973679531</v>
      </c>
      <c r="D3676" s="25">
        <v>-1.830438790155732E-2</v>
      </c>
      <c r="E3676" s="31">
        <v>-4064.875922213284</v>
      </c>
      <c r="F3676" s="18">
        <v>4064.875922213284</v>
      </c>
    </row>
    <row r="3677" spans="1:6" x14ac:dyDescent="0.35">
      <c r="A3677" s="4">
        <v>3666</v>
      </c>
      <c r="B3677" s="4">
        <v>0.66676015882769324</v>
      </c>
      <c r="C3677" s="4">
        <v>0.4309844428532979</v>
      </c>
      <c r="D3677" s="25">
        <v>1.1499571552182508E-2</v>
      </c>
      <c r="E3677" s="31">
        <v>2553.722734113308</v>
      </c>
      <c r="F3677" s="18">
        <v>0</v>
      </c>
    </row>
    <row r="3678" spans="1:6" x14ac:dyDescent="0.35">
      <c r="A3678" s="4">
        <v>3667</v>
      </c>
      <c r="B3678" s="4">
        <v>0.33369316384508019</v>
      </c>
      <c r="C3678" s="4">
        <v>-0.42973787651190215</v>
      </c>
      <c r="D3678" s="25">
        <v>-7.7795011197885995E-3</v>
      </c>
      <c r="E3678" s="31">
        <v>-1727.6025267127084</v>
      </c>
      <c r="F3678" s="18">
        <v>1727.6025267127084</v>
      </c>
    </row>
    <row r="3679" spans="1:6" x14ac:dyDescent="0.35">
      <c r="A3679" s="4">
        <v>3668</v>
      </c>
      <c r="B3679" s="4">
        <v>0.22432133191644155</v>
      </c>
      <c r="C3679" s="4">
        <v>-0.75767985145735994</v>
      </c>
      <c r="D3679" s="25">
        <v>-1.5124979475486541E-2</v>
      </c>
      <c r="E3679" s="31">
        <v>-3358.8211320983087</v>
      </c>
      <c r="F3679" s="18">
        <v>3358.8211320983087</v>
      </c>
    </row>
    <row r="3680" spans="1:6" x14ac:dyDescent="0.35">
      <c r="A3680" s="4">
        <v>3669</v>
      </c>
      <c r="B3680" s="4">
        <v>0.91672000016035937</v>
      </c>
      <c r="C3680" s="4">
        <v>1.383342084503375</v>
      </c>
      <c r="D3680" s="25">
        <v>3.2831157558480276E-2</v>
      </c>
      <c r="E3680" s="31">
        <v>7290.85192990818</v>
      </c>
      <c r="F3680" s="18">
        <v>0</v>
      </c>
    </row>
    <row r="3681" spans="1:6" x14ac:dyDescent="0.35">
      <c r="A3681" s="4">
        <v>3670</v>
      </c>
      <c r="B3681" s="4">
        <v>0.80137842799638259</v>
      </c>
      <c r="C3681" s="4">
        <v>0.84655510995006056</v>
      </c>
      <c r="D3681" s="25">
        <v>2.0807819881570409E-2</v>
      </c>
      <c r="E3681" s="31">
        <v>4620.815865858608</v>
      </c>
      <c r="F3681" s="18">
        <v>0</v>
      </c>
    </row>
    <row r="3682" spans="1:6" x14ac:dyDescent="0.35">
      <c r="A3682" s="4">
        <v>3671</v>
      </c>
      <c r="B3682" s="4">
        <v>0.46644609311960994</v>
      </c>
      <c r="C3682" s="4">
        <v>-8.420658056512631E-2</v>
      </c>
      <c r="D3682" s="25">
        <v>-4.0044601557197648E-5</v>
      </c>
      <c r="E3682" s="31">
        <v>-8.8927495177606257</v>
      </c>
      <c r="F3682" s="18">
        <v>8.8927495177606257</v>
      </c>
    </row>
    <row r="3683" spans="1:6" x14ac:dyDescent="0.35">
      <c r="A3683" s="4">
        <v>3672</v>
      </c>
      <c r="B3683" s="4">
        <v>0.46357773862109719</v>
      </c>
      <c r="C3683" s="4">
        <v>-9.1424270740872671E-2</v>
      </c>
      <c r="D3683" s="25">
        <v>-2.0171157624958411E-4</v>
      </c>
      <c r="E3683" s="31">
        <v>-44.794315654710545</v>
      </c>
      <c r="F3683" s="18">
        <v>44.794315654710545</v>
      </c>
    </row>
    <row r="3684" spans="1:6" x14ac:dyDescent="0.35">
      <c r="A3684" s="4">
        <v>3673</v>
      </c>
      <c r="B3684" s="4">
        <v>0.39996831465358129</v>
      </c>
      <c r="C3684" s="4">
        <v>-0.2534291175993631</v>
      </c>
      <c r="D3684" s="25">
        <v>-3.8304117336939569E-3</v>
      </c>
      <c r="E3684" s="31">
        <v>-850.62382376255869</v>
      </c>
      <c r="F3684" s="18">
        <v>850.62382376255869</v>
      </c>
    </row>
    <row r="3685" spans="1:6" x14ac:dyDescent="0.35">
      <c r="A3685" s="4">
        <v>3674</v>
      </c>
      <c r="B3685" s="4">
        <v>0.85662495608526112</v>
      </c>
      <c r="C3685" s="4">
        <v>1.0652781271860066</v>
      </c>
      <c r="D3685" s="25">
        <v>2.5706934090011697E-2</v>
      </c>
      <c r="E3685" s="31">
        <v>5708.7676451350781</v>
      </c>
      <c r="F3685" s="18">
        <v>0</v>
      </c>
    </row>
    <row r="3686" spans="1:6" x14ac:dyDescent="0.35">
      <c r="A3686" s="4">
        <v>3675</v>
      </c>
      <c r="B3686" s="4">
        <v>6.7629766498455979E-4</v>
      </c>
      <c r="C3686" s="4">
        <v>-3.204580345875756</v>
      </c>
      <c r="D3686" s="25">
        <v>-6.9932402719449865E-2</v>
      </c>
      <c r="E3686" s="31">
        <v>-15529.966996199277</v>
      </c>
      <c r="F3686" s="18">
        <v>15529.966996199277</v>
      </c>
    </row>
    <row r="3687" spans="1:6" x14ac:dyDescent="0.35">
      <c r="A3687" s="4">
        <v>3676</v>
      </c>
      <c r="B3687" s="4">
        <v>0.18163481910575008</v>
      </c>
      <c r="C3687" s="4">
        <v>-0.90915249079969784</v>
      </c>
      <c r="D3687" s="25">
        <v>-1.8517771733795756E-2</v>
      </c>
      <c r="E3687" s="31">
        <v>-4112.2623088283653</v>
      </c>
      <c r="F3687" s="18">
        <v>4112.2623088283653</v>
      </c>
    </row>
    <row r="3688" spans="1:6" x14ac:dyDescent="0.35">
      <c r="A3688" s="4">
        <v>3677</v>
      </c>
      <c r="B3688" s="4">
        <v>0.93911859953288013</v>
      </c>
      <c r="C3688" s="4">
        <v>1.5474166829546525</v>
      </c>
      <c r="D3688" s="25">
        <v>3.6506217488957722E-2</v>
      </c>
      <c r="E3688" s="31">
        <v>8106.9766047364292</v>
      </c>
      <c r="F3688" s="18">
        <v>0</v>
      </c>
    </row>
    <row r="3689" spans="1:6" x14ac:dyDescent="0.35">
      <c r="A3689" s="4">
        <v>3678</v>
      </c>
      <c r="B3689" s="4">
        <v>0.17383501046168404</v>
      </c>
      <c r="C3689" s="4">
        <v>-0.93911827788004509</v>
      </c>
      <c r="D3689" s="25">
        <v>-1.9188966814714423E-2</v>
      </c>
      <c r="E3689" s="31">
        <v>-4261.3153521864642</v>
      </c>
      <c r="F3689" s="18">
        <v>4261.3153521864642</v>
      </c>
    </row>
    <row r="3690" spans="1:6" x14ac:dyDescent="0.35">
      <c r="A3690" s="4">
        <v>3679</v>
      </c>
      <c r="B3690" s="4">
        <v>0.47772294837291152</v>
      </c>
      <c r="C3690" s="4">
        <v>-5.5869338814759723E-2</v>
      </c>
      <c r="D3690" s="25">
        <v>5.9467315902260258E-4</v>
      </c>
      <c r="E3690" s="31">
        <v>132.05973445808746</v>
      </c>
      <c r="F3690" s="18">
        <v>0</v>
      </c>
    </row>
    <row r="3691" spans="1:6" x14ac:dyDescent="0.35">
      <c r="A3691" s="4">
        <v>3680</v>
      </c>
      <c r="B3691" s="4">
        <v>0.87933989546146507</v>
      </c>
      <c r="C3691" s="4">
        <v>1.1716933121300785</v>
      </c>
      <c r="D3691" s="25">
        <v>2.8090497334254155E-2</v>
      </c>
      <c r="E3691" s="31">
        <v>6238.0882043748343</v>
      </c>
      <c r="F3691" s="18">
        <v>0</v>
      </c>
    </row>
    <row r="3692" spans="1:6" x14ac:dyDescent="0.35">
      <c r="A3692" s="4">
        <v>3681</v>
      </c>
      <c r="B3692" s="4">
        <v>0.97591040305068744</v>
      </c>
      <c r="C3692" s="4">
        <v>1.9757844627905028</v>
      </c>
      <c r="D3692" s="25">
        <v>4.6101104680772512E-2</v>
      </c>
      <c r="E3692" s="31">
        <v>10237.723949696394</v>
      </c>
      <c r="F3692" s="18">
        <v>0</v>
      </c>
    </row>
    <row r="3693" spans="1:6" x14ac:dyDescent="0.35">
      <c r="A3693" s="4">
        <v>3682</v>
      </c>
      <c r="B3693" s="4">
        <v>0.59593200205325925</v>
      </c>
      <c r="C3693" s="4">
        <v>0.24283141793511931</v>
      </c>
      <c r="D3693" s="25">
        <v>7.2851858446943531E-3</v>
      </c>
      <c r="E3693" s="31">
        <v>1617.829379939421</v>
      </c>
      <c r="F3693" s="18">
        <v>0</v>
      </c>
    </row>
    <row r="3694" spans="1:6" x14ac:dyDescent="0.35">
      <c r="A3694" s="4">
        <v>3683</v>
      </c>
      <c r="B3694" s="4">
        <v>0.48150402381091784</v>
      </c>
      <c r="C3694" s="4">
        <v>-4.6379158651132478E-2</v>
      </c>
      <c r="D3694" s="25">
        <v>8.0724098598403929E-4</v>
      </c>
      <c r="E3694" s="31">
        <v>179.26490986737991</v>
      </c>
      <c r="F3694" s="18">
        <v>0</v>
      </c>
    </row>
    <row r="3695" spans="1:6" x14ac:dyDescent="0.35">
      <c r="A3695" s="4">
        <v>3684</v>
      </c>
      <c r="B3695" s="4">
        <v>0.67196912189454827</v>
      </c>
      <c r="C3695" s="4">
        <v>0.44535703535620125</v>
      </c>
      <c r="D3695" s="25">
        <v>1.1821499134532716E-2</v>
      </c>
      <c r="E3695" s="31">
        <v>2625.2135528847107</v>
      </c>
      <c r="F3695" s="18">
        <v>0</v>
      </c>
    </row>
    <row r="3696" spans="1:6" x14ac:dyDescent="0.35">
      <c r="A3696" s="4">
        <v>3685</v>
      </c>
      <c r="B3696" s="4">
        <v>0.73929625146969613</v>
      </c>
      <c r="C3696" s="4">
        <v>0.64117729872694218</v>
      </c>
      <c r="D3696" s="25">
        <v>1.6207621119789642E-2</v>
      </c>
      <c r="E3696" s="31">
        <v>3599.2445746073399</v>
      </c>
      <c r="F3696" s="18">
        <v>0</v>
      </c>
    </row>
    <row r="3697" spans="1:6" x14ac:dyDescent="0.35">
      <c r="A3697" s="4">
        <v>3686</v>
      </c>
      <c r="B3697" s="4">
        <v>0.92099858926995282</v>
      </c>
      <c r="C3697" s="4">
        <v>1.4118204975621507</v>
      </c>
      <c r="D3697" s="25">
        <v>3.346903737475769E-2</v>
      </c>
      <c r="E3697" s="31">
        <v>7432.5066151342999</v>
      </c>
      <c r="F3697" s="18">
        <v>0</v>
      </c>
    </row>
    <row r="3698" spans="1:6" x14ac:dyDescent="0.35">
      <c r="A3698" s="4">
        <v>3687</v>
      </c>
      <c r="B3698" s="4">
        <v>0.4472415961754993</v>
      </c>
      <c r="C3698" s="4">
        <v>-0.13263355683666458</v>
      </c>
      <c r="D3698" s="25">
        <v>-1.1247465708419905E-3</v>
      </c>
      <c r="E3698" s="31">
        <v>-249.77373070304017</v>
      </c>
      <c r="F3698" s="18">
        <v>249.77373070304017</v>
      </c>
    </row>
    <row r="3699" spans="1:6" x14ac:dyDescent="0.35">
      <c r="A3699" s="4">
        <v>3688</v>
      </c>
      <c r="B3699" s="4">
        <v>0.45866614765972014</v>
      </c>
      <c r="C3699" s="4">
        <v>-0.10379467129551105</v>
      </c>
      <c r="D3699" s="25">
        <v>-4.7879263469147062E-4</v>
      </c>
      <c r="E3699" s="31">
        <v>-106.32601663368574</v>
      </c>
      <c r="F3699" s="18">
        <v>106.32601663368574</v>
      </c>
    </row>
    <row r="3700" spans="1:6" x14ac:dyDescent="0.35">
      <c r="A3700" s="4">
        <v>3689</v>
      </c>
      <c r="B3700" s="4">
        <v>0.82083772429472379</v>
      </c>
      <c r="C3700" s="4">
        <v>0.91856231390665666</v>
      </c>
      <c r="D3700" s="25">
        <v>2.2420688616063677E-2</v>
      </c>
      <c r="E3700" s="31">
        <v>4978.9874321405105</v>
      </c>
      <c r="F3700" s="18">
        <v>0</v>
      </c>
    </row>
    <row r="3701" spans="1:6" x14ac:dyDescent="0.35">
      <c r="A3701" s="4">
        <v>3690</v>
      </c>
      <c r="B3701" s="4">
        <v>0.16466628301632547</v>
      </c>
      <c r="C3701" s="4">
        <v>-0.97545912844635019</v>
      </c>
      <c r="D3701" s="25">
        <v>-2.0002955116476782E-2</v>
      </c>
      <c r="E3701" s="31">
        <v>-4442.0786460257295</v>
      </c>
      <c r="F3701" s="18">
        <v>4442.0786460257295</v>
      </c>
    </row>
    <row r="3702" spans="1:6" x14ac:dyDescent="0.35">
      <c r="A3702" s="4">
        <v>3691</v>
      </c>
      <c r="B3702" s="4">
        <v>0.41492625566891417</v>
      </c>
      <c r="C3702" s="4">
        <v>-0.21489073143227747</v>
      </c>
      <c r="D3702" s="25">
        <v>-2.9672014615080376E-3</v>
      </c>
      <c r="E3702" s="31">
        <v>-658.92975182272676</v>
      </c>
      <c r="F3702" s="18">
        <v>658.92975182272676</v>
      </c>
    </row>
    <row r="3703" spans="1:6" x14ac:dyDescent="0.35">
      <c r="A3703" s="4">
        <v>3692</v>
      </c>
      <c r="B3703" s="4">
        <v>0.60399657649137706</v>
      </c>
      <c r="C3703" s="4">
        <v>0.26370551311952711</v>
      </c>
      <c r="D3703" s="25">
        <v>7.7527387232099731E-3</v>
      </c>
      <c r="E3703" s="31">
        <v>1721.6593713306088</v>
      </c>
      <c r="F3703" s="18">
        <v>0</v>
      </c>
    </row>
    <row r="3704" spans="1:6" x14ac:dyDescent="0.35">
      <c r="A3704" s="4">
        <v>3693</v>
      </c>
      <c r="B3704" s="4">
        <v>0.1468364862124788</v>
      </c>
      <c r="C3704" s="4">
        <v>-1.0500981865178847</v>
      </c>
      <c r="D3704" s="25">
        <v>-2.1674773997378879E-2</v>
      </c>
      <c r="E3704" s="31">
        <v>-4813.3413373448047</v>
      </c>
      <c r="F3704" s="18">
        <v>4813.3413373448047</v>
      </c>
    </row>
    <row r="3705" spans="1:6" x14ac:dyDescent="0.35">
      <c r="A3705" s="4">
        <v>3694</v>
      </c>
      <c r="B3705" s="4">
        <v>0.59761008064477794</v>
      </c>
      <c r="C3705" s="4">
        <v>0.24716589461500862</v>
      </c>
      <c r="D3705" s="25">
        <v>7.3822725462082406E-3</v>
      </c>
      <c r="E3705" s="31">
        <v>1639.3895324817156</v>
      </c>
      <c r="F3705" s="18">
        <v>0</v>
      </c>
    </row>
    <row r="3706" spans="1:6" x14ac:dyDescent="0.35">
      <c r="A3706" s="4">
        <v>3695</v>
      </c>
      <c r="B3706" s="4">
        <v>0.29169876769438852</v>
      </c>
      <c r="C3706" s="4">
        <v>-0.54842875671636404</v>
      </c>
      <c r="D3706" s="25">
        <v>-1.0438024145716018E-2</v>
      </c>
      <c r="E3706" s="31">
        <v>-2317.9837126261991</v>
      </c>
      <c r="F3706" s="18">
        <v>2317.9837126261991</v>
      </c>
    </row>
    <row r="3707" spans="1:6" x14ac:dyDescent="0.35">
      <c r="A3707" s="4">
        <v>3696</v>
      </c>
      <c r="B3707" s="4">
        <v>0.94251477494722857</v>
      </c>
      <c r="C3707" s="4">
        <v>1.5762402311166437</v>
      </c>
      <c r="D3707" s="25">
        <v>3.7151827887545875E-2</v>
      </c>
      <c r="E3707" s="31">
        <v>8250.3480290345469</v>
      </c>
      <c r="F3707" s="18">
        <v>0</v>
      </c>
    </row>
    <row r="3708" spans="1:6" x14ac:dyDescent="0.35">
      <c r="A3708" s="4">
        <v>3697</v>
      </c>
      <c r="B3708" s="4">
        <v>0.5308175507097137</v>
      </c>
      <c r="C3708" s="4">
        <v>7.7325131664355479E-2</v>
      </c>
      <c r="D3708" s="25">
        <v>3.5780579488644939E-3</v>
      </c>
      <c r="E3708" s="31">
        <v>794.58333612924082</v>
      </c>
      <c r="F3708" s="18">
        <v>0</v>
      </c>
    </row>
    <row r="3709" spans="1:6" x14ac:dyDescent="0.35">
      <c r="A3709" s="4">
        <v>3698</v>
      </c>
      <c r="B3709" s="4">
        <v>0.13972947496251553</v>
      </c>
      <c r="C3709" s="4">
        <v>-1.081535563597789</v>
      </c>
      <c r="D3709" s="25">
        <v>-2.2378930801151126E-2</v>
      </c>
      <c r="E3709" s="31">
        <v>-4969.7142274141279</v>
      </c>
      <c r="F3709" s="18">
        <v>4969.7142274141279</v>
      </c>
    </row>
    <row r="3710" spans="1:6" x14ac:dyDescent="0.35">
      <c r="A3710" s="4">
        <v>3699</v>
      </c>
      <c r="B3710" s="4">
        <v>0.15782728884839103</v>
      </c>
      <c r="C3710" s="4">
        <v>-1.0034276315765238</v>
      </c>
      <c r="D3710" s="25">
        <v>-2.0629413606330447E-2</v>
      </c>
      <c r="E3710" s="31">
        <v>-4581.1969845010417</v>
      </c>
      <c r="F3710" s="18">
        <v>4581.1969845010417</v>
      </c>
    </row>
    <row r="3711" spans="1:6" x14ac:dyDescent="0.35">
      <c r="A3711" s="4">
        <v>3700</v>
      </c>
      <c r="B3711" s="4">
        <v>0.51838711182602892</v>
      </c>
      <c r="C3711" s="4">
        <v>4.6105984241121535E-2</v>
      </c>
      <c r="D3711" s="25">
        <v>2.8787892086587063E-3</v>
      </c>
      <c r="E3711" s="31">
        <v>639.29594381075253</v>
      </c>
      <c r="F3711" s="18">
        <v>0</v>
      </c>
    </row>
    <row r="3712" spans="1:6" x14ac:dyDescent="0.35">
      <c r="A3712" s="4">
        <v>3701</v>
      </c>
      <c r="B3712" s="4">
        <v>0.56160217031428639</v>
      </c>
      <c r="C3712" s="4">
        <v>0.15503254615448053</v>
      </c>
      <c r="D3712" s="25">
        <v>5.3186040662360056E-3</v>
      </c>
      <c r="E3712" s="31">
        <v>1181.1083618255839</v>
      </c>
      <c r="F3712" s="18">
        <v>0</v>
      </c>
    </row>
    <row r="3713" spans="1:6" x14ac:dyDescent="0.35">
      <c r="A3713" s="4">
        <v>3702</v>
      </c>
      <c r="B3713" s="4">
        <v>0.5420262500656815</v>
      </c>
      <c r="C3713" s="4">
        <v>0.10553978817387985</v>
      </c>
      <c r="D3713" s="25">
        <v>4.2100299577500057E-3</v>
      </c>
      <c r="E3713" s="31">
        <v>934.92606795109646</v>
      </c>
      <c r="F3713" s="18">
        <v>0</v>
      </c>
    </row>
    <row r="3714" spans="1:6" x14ac:dyDescent="0.35">
      <c r="A3714" s="4">
        <v>3703</v>
      </c>
      <c r="B3714" s="4">
        <v>0.36050600197401239</v>
      </c>
      <c r="C3714" s="4">
        <v>-0.35710659970871678</v>
      </c>
      <c r="D3714" s="25">
        <v>-6.1526539563742906E-3</v>
      </c>
      <c r="E3714" s="31">
        <v>-1366.3267550644698</v>
      </c>
      <c r="F3714" s="18">
        <v>1366.3267550644698</v>
      </c>
    </row>
    <row r="3715" spans="1:6" x14ac:dyDescent="0.35">
      <c r="A3715" s="4">
        <v>3704</v>
      </c>
      <c r="B3715" s="4">
        <v>0.70457602753054227</v>
      </c>
      <c r="C3715" s="4">
        <v>0.53760765400160482</v>
      </c>
      <c r="D3715" s="25">
        <v>1.3887794315783171E-2</v>
      </c>
      <c r="E3715" s="31">
        <v>3084.0780380356023</v>
      </c>
      <c r="F3715" s="18">
        <v>0</v>
      </c>
    </row>
    <row r="3716" spans="1:6" x14ac:dyDescent="0.35">
      <c r="A3716" s="4">
        <v>3705</v>
      </c>
      <c r="B3716" s="4">
        <v>0.60153118952521156</v>
      </c>
      <c r="C3716" s="4">
        <v>0.25731239985715654</v>
      </c>
      <c r="D3716" s="25">
        <v>7.6095412105948871E-3</v>
      </c>
      <c r="E3716" s="31">
        <v>1689.8593393229623</v>
      </c>
      <c r="F3716" s="18">
        <v>0</v>
      </c>
    </row>
    <row r="3717" spans="1:6" x14ac:dyDescent="0.35">
      <c r="A3717" s="4">
        <v>3706</v>
      </c>
      <c r="B3717" s="4">
        <v>0.64492667130043602</v>
      </c>
      <c r="C3717" s="4">
        <v>0.37165913100005077</v>
      </c>
      <c r="D3717" s="25">
        <v>1.017076088610192E-2</v>
      </c>
      <c r="E3717" s="31">
        <v>2258.6322612288459</v>
      </c>
      <c r="F3717" s="18">
        <v>0</v>
      </c>
    </row>
    <row r="3718" spans="1:6" x14ac:dyDescent="0.35">
      <c r="A3718" s="4">
        <v>3707</v>
      </c>
      <c r="B3718" s="4">
        <v>0.59664851227745774</v>
      </c>
      <c r="C3718" s="4">
        <v>0.24468160087963367</v>
      </c>
      <c r="D3718" s="25">
        <v>7.3266275624716279E-3</v>
      </c>
      <c r="E3718" s="31">
        <v>1627.0323886209444</v>
      </c>
      <c r="F3718" s="18">
        <v>0</v>
      </c>
    </row>
    <row r="3719" spans="1:6" x14ac:dyDescent="0.35">
      <c r="A3719" s="4">
        <v>3708</v>
      </c>
      <c r="B3719" s="4">
        <v>0.93777751275327181</v>
      </c>
      <c r="C3719" s="4">
        <v>1.5363809567847353</v>
      </c>
      <c r="D3719" s="25">
        <v>3.6259031419733072E-2</v>
      </c>
      <c r="E3719" s="31">
        <v>8052.0837174953131</v>
      </c>
      <c r="F3719" s="18">
        <v>0</v>
      </c>
    </row>
    <row r="3720" spans="1:6" x14ac:dyDescent="0.35">
      <c r="A3720" s="4">
        <v>3709</v>
      </c>
      <c r="B3720" s="4">
        <v>9.9568123530494712E-2</v>
      </c>
      <c r="C3720" s="4">
        <v>-1.2840163146177255</v>
      </c>
      <c r="D3720" s="25">
        <v>-2.6914239141322502E-2</v>
      </c>
      <c r="E3720" s="31">
        <v>-5976.875230061326</v>
      </c>
      <c r="F3720" s="18">
        <v>5976.875230061326</v>
      </c>
    </row>
    <row r="3721" spans="1:6" x14ac:dyDescent="0.35">
      <c r="A3721" s="4">
        <v>3710</v>
      </c>
      <c r="B3721" s="4">
        <v>0.38621405263754893</v>
      </c>
      <c r="C3721" s="4">
        <v>-0.28920029609673648</v>
      </c>
      <c r="D3721" s="25">
        <v>-4.6316401139705728E-3</v>
      </c>
      <c r="E3721" s="31">
        <v>-1028.5535075463727</v>
      </c>
      <c r="F3721" s="18">
        <v>1028.5535075463727</v>
      </c>
    </row>
    <row r="3722" spans="1:6" x14ac:dyDescent="0.35">
      <c r="A3722" s="4">
        <v>3711</v>
      </c>
      <c r="B3722" s="4">
        <v>0.11151717549944073</v>
      </c>
      <c r="C3722" s="4">
        <v>-1.2184991410064137</v>
      </c>
      <c r="D3722" s="25">
        <v>-2.5446738737421974E-2</v>
      </c>
      <c r="E3722" s="31">
        <v>-5650.9857717666837</v>
      </c>
      <c r="F3722" s="18">
        <v>5650.9857717666837</v>
      </c>
    </row>
    <row r="3723" spans="1:6" x14ac:dyDescent="0.35">
      <c r="A3723" s="4">
        <v>3712</v>
      </c>
      <c r="B3723" s="4">
        <v>0.68997295230193512</v>
      </c>
      <c r="C3723" s="4">
        <v>0.49577368158603191</v>
      </c>
      <c r="D3723" s="25">
        <v>1.2950767151259437E-2</v>
      </c>
      <c r="E3723" s="31">
        <v>2875.9913661393925</v>
      </c>
      <c r="F3723" s="18">
        <v>0</v>
      </c>
    </row>
    <row r="3724" spans="1:6" x14ac:dyDescent="0.35">
      <c r="A3724" s="4">
        <v>3713</v>
      </c>
      <c r="B3724" s="4">
        <v>0.44833850857345803</v>
      </c>
      <c r="C3724" s="4">
        <v>-0.12986022051649512</v>
      </c>
      <c r="D3724" s="25">
        <v>-1.0626274050466883E-3</v>
      </c>
      <c r="E3724" s="31">
        <v>-235.97885798141172</v>
      </c>
      <c r="F3724" s="18">
        <v>235.97885798141172</v>
      </c>
    </row>
    <row r="3725" spans="1:6" x14ac:dyDescent="0.35">
      <c r="A3725" s="4">
        <v>3714</v>
      </c>
      <c r="B3725" s="4">
        <v>0.270458948280207</v>
      </c>
      <c r="C3725" s="4">
        <v>-0.61142554337877786</v>
      </c>
      <c r="D3725" s="25">
        <v>-1.1849071124329364E-2</v>
      </c>
      <c r="E3725" s="31">
        <v>-2631.3364955394809</v>
      </c>
      <c r="F3725" s="18">
        <v>2631.3364955394809</v>
      </c>
    </row>
    <row r="3726" spans="1:6" x14ac:dyDescent="0.35">
      <c r="A3726" s="4">
        <v>3715</v>
      </c>
      <c r="B3726" s="4">
        <v>0.46519164892799914</v>
      </c>
      <c r="C3726" s="4">
        <v>-8.7362598362981922E-2</v>
      </c>
      <c r="D3726" s="25">
        <v>-1.107353401496008E-4</v>
      </c>
      <c r="E3726" s="31">
        <v>-24.591121010602819</v>
      </c>
      <c r="F3726" s="18">
        <v>24.591121010602819</v>
      </c>
    </row>
    <row r="3727" spans="1:6" x14ac:dyDescent="0.35">
      <c r="A3727" s="4">
        <v>3716</v>
      </c>
      <c r="B3727" s="4">
        <v>0.47742613009982982</v>
      </c>
      <c r="C3727" s="4">
        <v>-5.6614529553104469E-2</v>
      </c>
      <c r="D3727" s="25">
        <v>5.7798184513913791E-4</v>
      </c>
      <c r="E3727" s="31">
        <v>128.3530756897149</v>
      </c>
      <c r="F3727" s="18">
        <v>0</v>
      </c>
    </row>
    <row r="3728" spans="1:6" x14ac:dyDescent="0.35">
      <c r="A3728" s="4">
        <v>3717</v>
      </c>
      <c r="B3728" s="4">
        <v>5.4167063570014329E-2</v>
      </c>
      <c r="C3728" s="4">
        <v>-1.6057259947983169</v>
      </c>
      <c r="D3728" s="25">
        <v>-3.4120122111863452E-2</v>
      </c>
      <c r="E3728" s="31">
        <v>-7577.0937319182822</v>
      </c>
      <c r="F3728" s="18">
        <v>7577.0937319182822</v>
      </c>
    </row>
    <row r="3729" spans="1:6" x14ac:dyDescent="0.35">
      <c r="A3729" s="4">
        <v>3718</v>
      </c>
      <c r="B3729" s="4">
        <v>3.8644891776481671E-2</v>
      </c>
      <c r="C3729" s="4">
        <v>-1.7666325650129657</v>
      </c>
      <c r="D3729" s="25">
        <v>-3.7724222285370888E-2</v>
      </c>
      <c r="E3729" s="31">
        <v>-8377.4602940412733</v>
      </c>
      <c r="F3729" s="18">
        <v>8377.4602940412733</v>
      </c>
    </row>
    <row r="3730" spans="1:6" x14ac:dyDescent="0.35">
      <c r="A3730" s="4">
        <v>3719</v>
      </c>
      <c r="B3730" s="4">
        <v>0.64731793344960764</v>
      </c>
      <c r="C3730" s="4">
        <v>0.37808946644955388</v>
      </c>
      <c r="D3730" s="25">
        <v>1.0314792127824051E-2</v>
      </c>
      <c r="E3730" s="31">
        <v>2290.6174403930704</v>
      </c>
      <c r="F3730" s="18">
        <v>0</v>
      </c>
    </row>
    <row r="3731" spans="1:6" x14ac:dyDescent="0.35">
      <c r="A3731" s="4">
        <v>3720</v>
      </c>
      <c r="B3731" s="4">
        <v>0.71485966818391244</v>
      </c>
      <c r="C3731" s="4">
        <v>0.56763819898546042</v>
      </c>
      <c r="D3731" s="25">
        <v>1.4560439890432198E-2</v>
      </c>
      <c r="E3731" s="31">
        <v>3233.4531941609553</v>
      </c>
      <c r="F3731" s="18">
        <v>0</v>
      </c>
    </row>
    <row r="3732" spans="1:6" x14ac:dyDescent="0.35">
      <c r="A3732" s="4">
        <v>3721</v>
      </c>
      <c r="B3732" s="4">
        <v>0.60148863607248715</v>
      </c>
      <c r="C3732" s="4">
        <v>0.25720214548363335</v>
      </c>
      <c r="D3732" s="25">
        <v>7.6070716544654211E-3</v>
      </c>
      <c r="E3732" s="31">
        <v>1689.310922227389</v>
      </c>
      <c r="F3732" s="18">
        <v>0</v>
      </c>
    </row>
    <row r="3733" spans="1:6" x14ac:dyDescent="0.35">
      <c r="A3733" s="4">
        <v>3722</v>
      </c>
      <c r="B3733" s="4">
        <v>0.46715595276522204</v>
      </c>
      <c r="C3733" s="4">
        <v>-8.2421039923409531E-2</v>
      </c>
      <c r="D3733" s="25">
        <v>-5.0788203079113817E-8</v>
      </c>
      <c r="E3733" s="31">
        <v>-1.1278593140566253E-2</v>
      </c>
      <c r="F3733" s="18">
        <v>1.1278593140566253E-2</v>
      </c>
    </row>
    <row r="3734" spans="1:6" x14ac:dyDescent="0.35">
      <c r="A3734" s="4">
        <v>3723</v>
      </c>
      <c r="B3734" s="4">
        <v>0.23627436985476269</v>
      </c>
      <c r="C3734" s="4">
        <v>-0.71833826843046644</v>
      </c>
      <c r="D3734" s="25">
        <v>-1.4243778626918736E-2</v>
      </c>
      <c r="E3734" s="31">
        <v>-3163.131872711906</v>
      </c>
      <c r="F3734" s="18">
        <v>3163.131872711906</v>
      </c>
    </row>
    <row r="3735" spans="1:6" x14ac:dyDescent="0.35">
      <c r="A3735" s="4">
        <v>3724</v>
      </c>
      <c r="B3735" s="4">
        <v>0.81934340531034344</v>
      </c>
      <c r="C3735" s="4">
        <v>0.9128656803968862</v>
      </c>
      <c r="D3735" s="25">
        <v>2.2293091353915939E-2</v>
      </c>
      <c r="E3735" s="31">
        <v>4950.6517652264292</v>
      </c>
      <c r="F3735" s="18">
        <v>0</v>
      </c>
    </row>
    <row r="3736" spans="1:6" x14ac:dyDescent="0.35">
      <c r="A3736" s="4">
        <v>3725</v>
      </c>
      <c r="B3736" s="4">
        <v>0.48490110691730837</v>
      </c>
      <c r="C3736" s="4">
        <v>-3.7856352384635382E-2</v>
      </c>
      <c r="D3736" s="25">
        <v>9.9814088213418363E-4</v>
      </c>
      <c r="E3736" s="31">
        <v>221.65826361332614</v>
      </c>
      <c r="F3736" s="18">
        <v>0</v>
      </c>
    </row>
    <row r="3737" spans="1:6" x14ac:dyDescent="0.35">
      <c r="A3737" s="4">
        <v>3726</v>
      </c>
      <c r="B3737" s="4">
        <v>0.70711820209857257</v>
      </c>
      <c r="C3737" s="4">
        <v>0.54498534658130682</v>
      </c>
      <c r="D3737" s="25">
        <v>1.4053045138488034E-2</v>
      </c>
      <c r="E3737" s="31">
        <v>3120.7754733145925</v>
      </c>
      <c r="F3737" s="18">
        <v>0</v>
      </c>
    </row>
    <row r="3738" spans="1:6" x14ac:dyDescent="0.35">
      <c r="A3738" s="4">
        <v>3727</v>
      </c>
      <c r="B3738" s="4">
        <v>0.1814874308893426</v>
      </c>
      <c r="C3738" s="4">
        <v>-0.90971115115077517</v>
      </c>
      <c r="D3738" s="25">
        <v>-1.8530285006967656E-2</v>
      </c>
      <c r="E3738" s="31">
        <v>-4115.0411454165151</v>
      </c>
      <c r="F3738" s="18">
        <v>4115.0411454165151</v>
      </c>
    </row>
    <row r="3739" spans="1:6" x14ac:dyDescent="0.35">
      <c r="A3739" s="4">
        <v>3728</v>
      </c>
      <c r="B3739" s="4">
        <v>0.90196739190513819</v>
      </c>
      <c r="C3739" s="4">
        <v>1.2928434299478839</v>
      </c>
      <c r="D3739" s="25">
        <v>3.0804104119018294E-2</v>
      </c>
      <c r="E3739" s="31">
        <v>6840.7019023070061</v>
      </c>
      <c r="F3739" s="18">
        <v>0</v>
      </c>
    </row>
    <row r="3740" spans="1:6" x14ac:dyDescent="0.35">
      <c r="A3740" s="4">
        <v>3729</v>
      </c>
      <c r="B3740" s="4">
        <v>0.52975057152274729</v>
      </c>
      <c r="C3740" s="4">
        <v>7.4642878748107516E-2</v>
      </c>
      <c r="D3740" s="25">
        <v>3.5179789341421974E-3</v>
      </c>
      <c r="E3740" s="31">
        <v>781.24152204136396</v>
      </c>
      <c r="F3740" s="18">
        <v>0</v>
      </c>
    </row>
    <row r="3741" spans="1:6" x14ac:dyDescent="0.35">
      <c r="A3741" s="4">
        <v>3730</v>
      </c>
      <c r="B3741" s="4">
        <v>0.983198267246294</v>
      </c>
      <c r="C3741" s="4">
        <v>2.1247980752954341</v>
      </c>
      <c r="D3741" s="25">
        <v>4.9438817901354841E-2</v>
      </c>
      <c r="E3741" s="31">
        <v>10978.933662829919</v>
      </c>
      <c r="F3741" s="18">
        <v>0</v>
      </c>
    </row>
    <row r="3742" spans="1:6" x14ac:dyDescent="0.35">
      <c r="A3742" s="4">
        <v>3731</v>
      </c>
      <c r="B3742" s="4">
        <v>0.27936247360101674</v>
      </c>
      <c r="C3742" s="4">
        <v>-0.58473644091666988</v>
      </c>
      <c r="D3742" s="25">
        <v>-1.1251269563547082E-2</v>
      </c>
      <c r="E3742" s="31">
        <v>-2498.5820333988117</v>
      </c>
      <c r="F3742" s="18">
        <v>2498.5820333988117</v>
      </c>
    </row>
    <row r="3743" spans="1:6" x14ac:dyDescent="0.35">
      <c r="A3743" s="4">
        <v>3732</v>
      </c>
      <c r="B3743" s="4">
        <v>0.22499661362448142</v>
      </c>
      <c r="C3743" s="4">
        <v>-0.75542631761973333</v>
      </c>
      <c r="D3743" s="25">
        <v>-1.5074503216596926E-2</v>
      </c>
      <c r="E3743" s="31">
        <v>-3347.6118127532818</v>
      </c>
      <c r="F3743" s="18">
        <v>3347.6118127532818</v>
      </c>
    </row>
    <row r="3744" spans="1:6" x14ac:dyDescent="0.35">
      <c r="A3744" s="4">
        <v>3733</v>
      </c>
      <c r="B3744" s="4">
        <v>0.55541807097612139</v>
      </c>
      <c r="C3744" s="4">
        <v>0.13936230479454384</v>
      </c>
      <c r="D3744" s="25">
        <v>4.9676108188570402E-3</v>
      </c>
      <c r="E3744" s="31">
        <v>1103.1628982677</v>
      </c>
      <c r="F3744" s="18">
        <v>0</v>
      </c>
    </row>
    <row r="3745" spans="1:6" x14ac:dyDescent="0.35">
      <c r="A3745" s="4">
        <v>3734</v>
      </c>
      <c r="B3745" s="4">
        <v>1.0263573942914661E-2</v>
      </c>
      <c r="C3745" s="4">
        <v>-2.3165703535219908</v>
      </c>
      <c r="D3745" s="25">
        <v>-5.0042121276938772E-2</v>
      </c>
      <c r="E3745" s="31">
        <v>-11112.909919145623</v>
      </c>
      <c r="F3745" s="18">
        <v>11112.909919145623</v>
      </c>
    </row>
    <row r="3746" spans="1:6" x14ac:dyDescent="0.35">
      <c r="A3746" s="4">
        <v>3735</v>
      </c>
      <c r="B3746" s="4">
        <v>0.19976611357494456</v>
      </c>
      <c r="C3746" s="4">
        <v>-0.84245694978159102</v>
      </c>
      <c r="D3746" s="25">
        <v>-1.7023877415901414E-2</v>
      </c>
      <c r="E3746" s="31">
        <v>-3780.5115244919325</v>
      </c>
      <c r="F3746" s="18">
        <v>3780.5115244919325</v>
      </c>
    </row>
    <row r="3747" spans="1:6" x14ac:dyDescent="0.35">
      <c r="A3747" s="4">
        <v>3736</v>
      </c>
      <c r="B3747" s="4">
        <v>0.65993437957511891</v>
      </c>
      <c r="C3747" s="4">
        <v>0.4122840460583258</v>
      </c>
      <c r="D3747" s="25">
        <v>1.1080706721221859E-2</v>
      </c>
      <c r="E3747" s="31">
        <v>2460.7049519732659</v>
      </c>
      <c r="F3747" s="18">
        <v>0</v>
      </c>
    </row>
    <row r="3748" spans="1:6" x14ac:dyDescent="0.35">
      <c r="A3748" s="4">
        <v>3737</v>
      </c>
      <c r="B3748" s="4">
        <v>0.91632958990595281</v>
      </c>
      <c r="C3748" s="4">
        <v>1.3807988403010185</v>
      </c>
      <c r="D3748" s="25">
        <v>3.277419216012048E-2</v>
      </c>
      <c r="E3748" s="31">
        <v>7278.2015600931745</v>
      </c>
      <c r="F3748" s="18">
        <v>0</v>
      </c>
    </row>
    <row r="3749" spans="1:6" x14ac:dyDescent="0.35">
      <c r="A3749" s="4">
        <v>3738</v>
      </c>
      <c r="B3749" s="4">
        <v>0.59989956385933108</v>
      </c>
      <c r="C3749" s="4">
        <v>0.25308714513017982</v>
      </c>
      <c r="D3749" s="25">
        <v>7.5149009403169516E-3</v>
      </c>
      <c r="E3749" s="31">
        <v>1668.8424685052385</v>
      </c>
      <c r="F3749" s="18">
        <v>0</v>
      </c>
    </row>
    <row r="3750" spans="1:6" x14ac:dyDescent="0.35">
      <c r="A3750" s="4">
        <v>3739</v>
      </c>
      <c r="B3750" s="4">
        <v>0.91306032272798276</v>
      </c>
      <c r="C3750" s="4">
        <v>1.3598438127165882</v>
      </c>
      <c r="D3750" s="25">
        <v>3.2304826499960367E-2</v>
      </c>
      <c r="E3750" s="31">
        <v>7173.969002251878</v>
      </c>
      <c r="F3750" s="18">
        <v>0</v>
      </c>
    </row>
    <row r="3751" spans="1:6" x14ac:dyDescent="0.35">
      <c r="A3751" s="4">
        <v>3740</v>
      </c>
      <c r="B3751" s="4">
        <v>3.5254625903353376E-2</v>
      </c>
      <c r="C3751" s="4">
        <v>-1.8086251933229189</v>
      </c>
      <c r="D3751" s="25">
        <v>-3.8664803137824832E-2</v>
      </c>
      <c r="E3751" s="31">
        <v>-8586.3361373962744</v>
      </c>
      <c r="F3751" s="18">
        <v>8586.3361373962744</v>
      </c>
    </row>
    <row r="3752" spans="1:6" x14ac:dyDescent="0.35">
      <c r="A3752" s="4">
        <v>3741</v>
      </c>
      <c r="B3752" s="4">
        <v>0.33852697285533662</v>
      </c>
      <c r="C3752" s="4">
        <v>-0.41648663427183513</v>
      </c>
      <c r="D3752" s="25">
        <v>-7.4826903407576089E-3</v>
      </c>
      <c r="E3752" s="31">
        <v>-1661.6894245852238</v>
      </c>
      <c r="F3752" s="18">
        <v>1661.6894245852238</v>
      </c>
    </row>
    <row r="3753" spans="1:6" x14ac:dyDescent="0.35">
      <c r="A3753" s="4">
        <v>3742</v>
      </c>
      <c r="B3753" s="4">
        <v>0.7968037035095169</v>
      </c>
      <c r="C3753" s="4">
        <v>0.83025859430468896</v>
      </c>
      <c r="D3753" s="25">
        <v>2.0442798895872315E-2</v>
      </c>
      <c r="E3753" s="31">
        <v>4539.7552467411288</v>
      </c>
      <c r="F3753" s="18">
        <v>0</v>
      </c>
    </row>
    <row r="3754" spans="1:6" x14ac:dyDescent="0.35">
      <c r="A3754" s="4">
        <v>3743</v>
      </c>
      <c r="B3754" s="4">
        <v>0.81546628162704504</v>
      </c>
      <c r="C3754" s="4">
        <v>0.8982215686013687</v>
      </c>
      <c r="D3754" s="25">
        <v>2.1965082088708933E-2</v>
      </c>
      <c r="E3754" s="31">
        <v>4877.8103803315316</v>
      </c>
      <c r="F3754" s="18">
        <v>0</v>
      </c>
    </row>
    <row r="3755" spans="1:6" x14ac:dyDescent="0.35">
      <c r="A3755" s="4">
        <v>3744</v>
      </c>
      <c r="B3755" s="4">
        <v>0.10834758316958715</v>
      </c>
      <c r="C3755" s="4">
        <v>-1.2353637265488706</v>
      </c>
      <c r="D3755" s="25">
        <v>-2.5824483758017578E-2</v>
      </c>
      <c r="E3755" s="31">
        <v>-5734.8720315647724</v>
      </c>
      <c r="F3755" s="18">
        <v>5734.8720315647724</v>
      </c>
    </row>
    <row r="3756" spans="1:6" x14ac:dyDescent="0.35">
      <c r="A3756" s="4">
        <v>3745</v>
      </c>
      <c r="B3756" s="4">
        <v>0.14104825760457274</v>
      </c>
      <c r="C3756" s="4">
        <v>-1.0756216178163338</v>
      </c>
      <c r="D3756" s="25">
        <v>-2.2246466023680429E-2</v>
      </c>
      <c r="E3756" s="31">
        <v>-4940.2976259206589</v>
      </c>
      <c r="F3756" s="18">
        <v>4940.2976259206589</v>
      </c>
    </row>
    <row r="3757" spans="1:6" x14ac:dyDescent="0.35">
      <c r="A3757" s="4">
        <v>3746</v>
      </c>
      <c r="B3757" s="4">
        <v>0.74184504749403779</v>
      </c>
      <c r="C3757" s="4">
        <v>0.64904404883077782</v>
      </c>
      <c r="D3757" s="25">
        <v>1.6383826201883875E-2</v>
      </c>
      <c r="E3757" s="31">
        <v>3638.3746345376981</v>
      </c>
      <c r="F3757" s="18">
        <v>0</v>
      </c>
    </row>
    <row r="3758" spans="1:6" x14ac:dyDescent="0.35">
      <c r="A3758" s="4">
        <v>3747</v>
      </c>
      <c r="B3758" s="4">
        <v>0.28867044682834953</v>
      </c>
      <c r="C3758" s="4">
        <v>-0.55727303873048895</v>
      </c>
      <c r="D3758" s="25">
        <v>-1.0636124685048466E-2</v>
      </c>
      <c r="E3758" s="31">
        <v>-2361.9761212683602</v>
      </c>
      <c r="F3758" s="18">
        <v>2361.9761212683602</v>
      </c>
    </row>
    <row r="3759" spans="1:6" x14ac:dyDescent="0.35">
      <c r="A3759" s="4">
        <v>3748</v>
      </c>
      <c r="B3759" s="4">
        <v>7.1515720890242163E-2</v>
      </c>
      <c r="C3759" s="4">
        <v>-1.4645950190032144</v>
      </c>
      <c r="D3759" s="25">
        <v>-3.0958969812912178E-2</v>
      </c>
      <c r="E3759" s="31">
        <v>-6875.0931003995975</v>
      </c>
      <c r="F3759" s="18">
        <v>6875.0931003995975</v>
      </c>
    </row>
    <row r="3760" spans="1:6" x14ac:dyDescent="0.35">
      <c r="A3760" s="4">
        <v>3749</v>
      </c>
      <c r="B3760" s="4">
        <v>0.49287016076221246</v>
      </c>
      <c r="C3760" s="4">
        <v>-1.7872808121592632E-2</v>
      </c>
      <c r="D3760" s="25">
        <v>1.4457465656662347E-3</v>
      </c>
      <c r="E3760" s="31">
        <v>321.05855907365429</v>
      </c>
      <c r="F3760" s="18">
        <v>0</v>
      </c>
    </row>
    <row r="3761" spans="1:6" x14ac:dyDescent="0.35">
      <c r="A3761" s="4">
        <v>3750</v>
      </c>
      <c r="B3761" s="4">
        <v>0.71125660254626388</v>
      </c>
      <c r="C3761" s="4">
        <v>0.55705947431459257</v>
      </c>
      <c r="D3761" s="25">
        <v>1.4323490066873713E-2</v>
      </c>
      <c r="E3761" s="31">
        <v>3180.83348145952</v>
      </c>
      <c r="F3761" s="18">
        <v>0</v>
      </c>
    </row>
    <row r="3762" spans="1:6" x14ac:dyDescent="0.35">
      <c r="A3762" s="4">
        <v>3751</v>
      </c>
      <c r="B3762" s="4">
        <v>0.34822919244171058</v>
      </c>
      <c r="C3762" s="4">
        <v>-0.39010570435922581</v>
      </c>
      <c r="D3762" s="25">
        <v>-6.8917914486335214E-3</v>
      </c>
      <c r="E3762" s="31">
        <v>-1530.4678458044684</v>
      </c>
      <c r="F3762" s="18">
        <v>1530.4678458044684</v>
      </c>
    </row>
    <row r="3763" spans="1:6" x14ac:dyDescent="0.35">
      <c r="A3763" s="4">
        <v>3752</v>
      </c>
      <c r="B3763" s="4">
        <v>0.85468753238635631</v>
      </c>
      <c r="C3763" s="4">
        <v>1.0567516732204643</v>
      </c>
      <c r="D3763" s="25">
        <v>2.5515952490095545E-2</v>
      </c>
      <c r="E3763" s="31">
        <v>5666.3561473423069</v>
      </c>
      <c r="F3763" s="18">
        <v>0</v>
      </c>
    </row>
    <row r="3764" spans="1:6" x14ac:dyDescent="0.35">
      <c r="A3764" s="4">
        <v>3753</v>
      </c>
      <c r="B3764" s="4">
        <v>0.38163051174382012</v>
      </c>
      <c r="C3764" s="4">
        <v>-0.3012012673262246</v>
      </c>
      <c r="D3764" s="25">
        <v>-4.9004464307838445E-3</v>
      </c>
      <c r="E3764" s="31">
        <v>-1088.2476273841708</v>
      </c>
      <c r="F3764" s="18">
        <v>1088.2476273841708</v>
      </c>
    </row>
    <row r="3765" spans="1:6" x14ac:dyDescent="0.35">
      <c r="A3765" s="4">
        <v>3754</v>
      </c>
      <c r="B3765" s="4">
        <v>0.28954955032773799</v>
      </c>
      <c r="C3765" s="4">
        <v>-0.55470113364643259</v>
      </c>
      <c r="D3765" s="25">
        <v>-1.0578517319809577E-2</v>
      </c>
      <c r="E3765" s="31">
        <v>-2349.1831891495108</v>
      </c>
      <c r="F3765" s="18">
        <v>2349.1831891495108</v>
      </c>
    </row>
    <row r="3766" spans="1:6" x14ac:dyDescent="0.35">
      <c r="A3766" s="4">
        <v>3755</v>
      </c>
      <c r="B3766" s="4">
        <v>0.17586712585946762</v>
      </c>
      <c r="C3766" s="4">
        <v>-0.93123067848737129</v>
      </c>
      <c r="D3766" s="25">
        <v>-1.9012294735371919E-2</v>
      </c>
      <c r="E3766" s="31">
        <v>-4222.0815856541458</v>
      </c>
      <c r="F3766" s="18">
        <v>4222.0815856541458</v>
      </c>
    </row>
    <row r="3767" spans="1:6" x14ac:dyDescent="0.35">
      <c r="A3767" s="4">
        <v>3756</v>
      </c>
      <c r="B3767" s="4">
        <v>0.74590369181271998</v>
      </c>
      <c r="C3767" s="4">
        <v>0.66165458518789844</v>
      </c>
      <c r="D3767" s="25">
        <v>1.6666285993377102E-2</v>
      </c>
      <c r="E3767" s="31">
        <v>3701.1007967895657</v>
      </c>
      <c r="F3767" s="18">
        <v>0</v>
      </c>
    </row>
    <row r="3768" spans="1:6" x14ac:dyDescent="0.35">
      <c r="A3768" s="4">
        <v>3757</v>
      </c>
      <c r="B3768" s="4">
        <v>0.59022977617559758</v>
      </c>
      <c r="C3768" s="4">
        <v>0.22813608531766605</v>
      </c>
      <c r="D3768" s="25">
        <v>6.9560292989693422E-3</v>
      </c>
      <c r="E3768" s="31">
        <v>1544.7332171749367</v>
      </c>
      <c r="F3768" s="18">
        <v>0</v>
      </c>
    </row>
    <row r="3769" spans="1:6" x14ac:dyDescent="0.35">
      <c r="A3769" s="4">
        <v>3758</v>
      </c>
      <c r="B3769" s="4">
        <v>0.70857119454502748</v>
      </c>
      <c r="C3769" s="4">
        <v>0.54921543823891128</v>
      </c>
      <c r="D3769" s="25">
        <v>1.4147793749789528E-2</v>
      </c>
      <c r="E3769" s="31">
        <v>3141.8164035447603</v>
      </c>
      <c r="F3769" s="18">
        <v>0</v>
      </c>
    </row>
    <row r="3770" spans="1:6" x14ac:dyDescent="0.35">
      <c r="A3770" s="4">
        <v>3759</v>
      </c>
      <c r="B3770" s="4">
        <v>1.9087404419183773E-2</v>
      </c>
      <c r="C3770" s="4">
        <v>-2.0729728233136169</v>
      </c>
      <c r="D3770" s="25">
        <v>-4.4585849977893617E-2</v>
      </c>
      <c r="E3770" s="31">
        <v>-9901.2296407428112</v>
      </c>
      <c r="F3770" s="18">
        <v>9901.2296407428112</v>
      </c>
    </row>
    <row r="3771" spans="1:6" x14ac:dyDescent="0.35">
      <c r="A3771" s="4">
        <v>3760</v>
      </c>
      <c r="B3771" s="4">
        <v>6.4651871936099226E-2</v>
      </c>
      <c r="C3771" s="4">
        <v>-1.516853231217637</v>
      </c>
      <c r="D3771" s="25">
        <v>-3.2129486538599254E-2</v>
      </c>
      <c r="E3771" s="31">
        <v>-7135.0310606516596</v>
      </c>
      <c r="F3771" s="18">
        <v>7135.0310606516596</v>
      </c>
    </row>
    <row r="3772" spans="1:6" x14ac:dyDescent="0.35">
      <c r="A3772" s="4">
        <v>3761</v>
      </c>
      <c r="B3772" s="4">
        <v>0.23902310772245561</v>
      </c>
      <c r="C3772" s="4">
        <v>-0.7094484744948838</v>
      </c>
      <c r="D3772" s="25">
        <v>-1.4044658679094742E-2</v>
      </c>
      <c r="E3772" s="31">
        <v>-3118.9130828842899</v>
      </c>
      <c r="F3772" s="18">
        <v>3118.9130828842899</v>
      </c>
    </row>
    <row r="3773" spans="1:6" x14ac:dyDescent="0.35">
      <c r="A3773" s="4">
        <v>3762</v>
      </c>
      <c r="B3773" s="4">
        <v>0.70054195848158518</v>
      </c>
      <c r="C3773" s="4">
        <v>0.52595987951057532</v>
      </c>
      <c r="D3773" s="25">
        <v>1.3626899151539137E-2</v>
      </c>
      <c r="E3773" s="31">
        <v>3026.1407567093456</v>
      </c>
      <c r="F3773" s="18">
        <v>0</v>
      </c>
    </row>
    <row r="3774" spans="1:6" x14ac:dyDescent="0.35">
      <c r="A3774" s="4">
        <v>3763</v>
      </c>
      <c r="B3774" s="4">
        <v>0.58971154780741841</v>
      </c>
      <c r="C3774" s="4">
        <v>0.22680303400438778</v>
      </c>
      <c r="D3774" s="25">
        <v>6.9261706644644155E-3</v>
      </c>
      <c r="E3774" s="31">
        <v>1538.102476768757</v>
      </c>
      <c r="F3774" s="18">
        <v>0</v>
      </c>
    </row>
    <row r="3775" spans="1:6" x14ac:dyDescent="0.35">
      <c r="A3775" s="4">
        <v>3764</v>
      </c>
      <c r="B3775" s="4">
        <v>0.72768600176369269</v>
      </c>
      <c r="C3775" s="4">
        <v>0.60582947261219711</v>
      </c>
      <c r="D3775" s="25">
        <v>1.541587528825948E-2</v>
      </c>
      <c r="E3775" s="31">
        <v>3423.4206910441053</v>
      </c>
      <c r="F3775" s="18">
        <v>0</v>
      </c>
    </row>
    <row r="3776" spans="1:6" x14ac:dyDescent="0.35">
      <c r="A3776" s="4">
        <v>3765</v>
      </c>
      <c r="B3776" s="4">
        <v>0.87335690104629304</v>
      </c>
      <c r="C3776" s="4">
        <v>1.142403835053557</v>
      </c>
      <c r="D3776" s="25">
        <v>2.7434450727377796E-2</v>
      </c>
      <c r="E3776" s="31">
        <v>6092.3991996136019</v>
      </c>
      <c r="F3776" s="18">
        <v>0</v>
      </c>
    </row>
    <row r="3777" spans="1:6" x14ac:dyDescent="0.35">
      <c r="A3777" s="4">
        <v>3766</v>
      </c>
      <c r="B3777" s="4">
        <v>0.92537998060096494</v>
      </c>
      <c r="C3777" s="4">
        <v>1.4422209978063307</v>
      </c>
      <c r="D3777" s="25">
        <v>3.4149969471306642E-2</v>
      </c>
      <c r="E3777" s="31">
        <v>7583.7219684588736</v>
      </c>
      <c r="F3777" s="18">
        <v>0</v>
      </c>
    </row>
    <row r="3778" spans="1:6" x14ac:dyDescent="0.35">
      <c r="A3778" s="4">
        <v>3767</v>
      </c>
      <c r="B3778" s="4">
        <v>0.97602928551638313</v>
      </c>
      <c r="C3778" s="4">
        <v>1.9778872380619101</v>
      </c>
      <c r="D3778" s="25">
        <v>4.6148204141723152E-2</v>
      </c>
      <c r="E3778" s="31">
        <v>10248.183379741098</v>
      </c>
      <c r="F3778" s="18">
        <v>0</v>
      </c>
    </row>
    <row r="3779" spans="1:6" x14ac:dyDescent="0.35">
      <c r="A3779" s="4">
        <v>3768</v>
      </c>
      <c r="B3779" s="4">
        <v>0.39149359847235421</v>
      </c>
      <c r="C3779" s="4">
        <v>-0.27542830957489889</v>
      </c>
      <c r="D3779" s="25">
        <v>-4.3231653329427813E-3</v>
      </c>
      <c r="E3779" s="31">
        <v>-960.05016743177634</v>
      </c>
      <c r="F3779" s="18">
        <v>960.05016743177634</v>
      </c>
    </row>
    <row r="3780" spans="1:6" x14ac:dyDescent="0.35">
      <c r="A3780" s="4">
        <v>3769</v>
      </c>
      <c r="B3780" s="4">
        <v>0.86153830266008424</v>
      </c>
      <c r="C3780" s="4">
        <v>1.0872566643348294</v>
      </c>
      <c r="D3780" s="25">
        <v>2.6199225047713687E-2</v>
      </c>
      <c r="E3780" s="31">
        <v>5818.0912494778313</v>
      </c>
      <c r="F3780" s="18">
        <v>0</v>
      </c>
    </row>
    <row r="3781" spans="1:6" x14ac:dyDescent="0.35">
      <c r="A3781" s="4">
        <v>3770</v>
      </c>
      <c r="B3781" s="4">
        <v>0.96612397611171252</v>
      </c>
      <c r="C3781" s="4">
        <v>1.8266524108193447</v>
      </c>
      <c r="D3781" s="25">
        <v>4.2760738568513923E-2</v>
      </c>
      <c r="E3781" s="31">
        <v>9495.9251059370836</v>
      </c>
      <c r="F3781" s="18">
        <v>0</v>
      </c>
    </row>
    <row r="3782" spans="1:6" x14ac:dyDescent="0.35">
      <c r="A3782" s="4">
        <v>3771</v>
      </c>
      <c r="B3782" s="4">
        <v>0.10850553371143112</v>
      </c>
      <c r="C3782" s="4">
        <v>-1.2345149821499641</v>
      </c>
      <c r="D3782" s="25">
        <v>-2.5805472975354807E-2</v>
      </c>
      <c r="E3782" s="31">
        <v>-5730.6502857667738</v>
      </c>
      <c r="F3782" s="18">
        <v>5730.6502857667738</v>
      </c>
    </row>
    <row r="3783" spans="1:6" x14ac:dyDescent="0.35">
      <c r="A3783" s="4">
        <v>3772</v>
      </c>
      <c r="B3783" s="4">
        <v>0.7975009842233759</v>
      </c>
      <c r="C3783" s="4">
        <v>0.83272820875774856</v>
      </c>
      <c r="D3783" s="25">
        <v>2.0498115082569324E-2</v>
      </c>
      <c r="E3783" s="31">
        <v>4552.0393742750621</v>
      </c>
      <c r="F3783" s="18">
        <v>0</v>
      </c>
    </row>
    <row r="3784" spans="1:6" x14ac:dyDescent="0.35">
      <c r="A3784" s="4">
        <v>3773</v>
      </c>
      <c r="B3784" s="4">
        <v>0.17711591391732551</v>
      </c>
      <c r="C3784" s="4">
        <v>-0.92641215858327053</v>
      </c>
      <c r="D3784" s="25">
        <v>-1.8904366088336236E-2</v>
      </c>
      <c r="E3784" s="31">
        <v>-4198.1137501268468</v>
      </c>
      <c r="F3784" s="18">
        <v>4198.1137501268468</v>
      </c>
    </row>
    <row r="3785" spans="1:6" x14ac:dyDescent="0.35">
      <c r="A3785" s="4">
        <v>3774</v>
      </c>
      <c r="B3785" s="4">
        <v>0.19232936617605934</v>
      </c>
      <c r="C3785" s="4">
        <v>-0.86934449532303371</v>
      </c>
      <c r="D3785" s="25">
        <v>-1.7626123846372407E-2</v>
      </c>
      <c r="E3785" s="31">
        <v>-3914.2530638226281</v>
      </c>
      <c r="F3785" s="18">
        <v>3914.2530638226281</v>
      </c>
    </row>
    <row r="3786" spans="1:6" x14ac:dyDescent="0.35">
      <c r="A3786" s="4">
        <v>3775</v>
      </c>
      <c r="B3786" s="4">
        <v>0.30211991046781539</v>
      </c>
      <c r="C3786" s="4">
        <v>-0.51831311930194601</v>
      </c>
      <c r="D3786" s="25">
        <v>-9.7634726100901004E-3</v>
      </c>
      <c r="E3786" s="31">
        <v>-2168.1852976120317</v>
      </c>
      <c r="F3786" s="18">
        <v>2168.1852976120317</v>
      </c>
    </row>
    <row r="3787" spans="1:6" x14ac:dyDescent="0.35">
      <c r="A3787" s="4">
        <v>3776</v>
      </c>
      <c r="B3787" s="4">
        <v>1.8421955670294143E-2</v>
      </c>
      <c r="C3787" s="4">
        <v>-2.0874894764205916</v>
      </c>
      <c r="D3787" s="25">
        <v>-4.4911004332447324E-2</v>
      </c>
      <c r="E3787" s="31">
        <v>-9973.4370324314295</v>
      </c>
      <c r="F3787" s="18">
        <v>9973.4370324314295</v>
      </c>
    </row>
    <row r="3788" spans="1:6" x14ac:dyDescent="0.35">
      <c r="A3788" s="4">
        <v>3777</v>
      </c>
      <c r="B3788" s="4">
        <v>0.46101864394236536</v>
      </c>
      <c r="C3788" s="4">
        <v>-9.7867776324938913E-2</v>
      </c>
      <c r="D3788" s="25">
        <v>-3.4603781204312436E-4</v>
      </c>
      <c r="E3788" s="31">
        <v>-76.845004482766115</v>
      </c>
      <c r="F3788" s="18">
        <v>76.845004482766115</v>
      </c>
    </row>
    <row r="3789" spans="1:6" x14ac:dyDescent="0.35">
      <c r="A3789" s="4">
        <v>3778</v>
      </c>
      <c r="B3789" s="4">
        <v>0.25708132652002347</v>
      </c>
      <c r="C3789" s="4">
        <v>-0.65236978227772402</v>
      </c>
      <c r="D3789" s="25">
        <v>-1.2766169402684111E-2</v>
      </c>
      <c r="E3789" s="31">
        <v>-2834.9975373637913</v>
      </c>
      <c r="F3789" s="18">
        <v>2834.9975373637913</v>
      </c>
    </row>
    <row r="3790" spans="1:6" x14ac:dyDescent="0.35">
      <c r="A3790" s="4">
        <v>3779</v>
      </c>
      <c r="B3790" s="4">
        <v>0.93620575999648314</v>
      </c>
      <c r="C3790" s="4">
        <v>1.5236807518388902</v>
      </c>
      <c r="D3790" s="25">
        <v>3.5974563167207152E-2</v>
      </c>
      <c r="E3790" s="31">
        <v>7988.9115340524395</v>
      </c>
      <c r="F3790" s="18">
        <v>0</v>
      </c>
    </row>
    <row r="3791" spans="1:6" x14ac:dyDescent="0.35">
      <c r="A3791" s="4">
        <v>3780</v>
      </c>
      <c r="B3791" s="4">
        <v>0.10806162086156512</v>
      </c>
      <c r="C3791" s="4">
        <v>-1.2369026079933088</v>
      </c>
      <c r="D3791" s="25">
        <v>-2.5858952722668978E-2</v>
      </c>
      <c r="E3791" s="31">
        <v>-5742.526593150149</v>
      </c>
      <c r="F3791" s="18">
        <v>5742.526593150149</v>
      </c>
    </row>
    <row r="3792" spans="1:6" x14ac:dyDescent="0.35">
      <c r="A3792" s="4">
        <v>3781</v>
      </c>
      <c r="B3792" s="4">
        <v>0.54930421541223318</v>
      </c>
      <c r="C3792" s="4">
        <v>0.12390364212286228</v>
      </c>
      <c r="D3792" s="25">
        <v>4.6213566619082141E-3</v>
      </c>
      <c r="E3792" s="31">
        <v>1026.2698498294185</v>
      </c>
      <c r="F3792" s="18">
        <v>0</v>
      </c>
    </row>
    <row r="3793" spans="1:6" x14ac:dyDescent="0.35">
      <c r="A3793" s="4">
        <v>3782</v>
      </c>
      <c r="B3793" s="4">
        <v>0.69449081394574586</v>
      </c>
      <c r="C3793" s="4">
        <v>0.50862033557422426</v>
      </c>
      <c r="D3793" s="25">
        <v>1.3238515673933615E-2</v>
      </c>
      <c r="E3793" s="31">
        <v>2939.8920028479924</v>
      </c>
      <c r="F3793" s="18">
        <v>0</v>
      </c>
    </row>
    <row r="3794" spans="1:6" x14ac:dyDescent="0.35">
      <c r="A3794" s="4">
        <v>3783</v>
      </c>
      <c r="B3794" s="4">
        <v>4.6016296841676629E-3</v>
      </c>
      <c r="C3794" s="4">
        <v>-2.6044099806961789</v>
      </c>
      <c r="D3794" s="25">
        <v>-5.6489358632485623E-2</v>
      </c>
      <c r="E3794" s="31">
        <v>-12544.655139597751</v>
      </c>
      <c r="F3794" s="18">
        <v>12544.655139597751</v>
      </c>
    </row>
    <row r="3795" spans="1:6" x14ac:dyDescent="0.35">
      <c r="A3795" s="4">
        <v>3784</v>
      </c>
      <c r="B3795" s="4">
        <v>0.70013308322550738</v>
      </c>
      <c r="C3795" s="4">
        <v>0.52478331228833652</v>
      </c>
      <c r="D3795" s="25">
        <v>1.3600545559363521E-2</v>
      </c>
      <c r="E3795" s="31">
        <v>3020.2883849788836</v>
      </c>
      <c r="F3795" s="18">
        <v>0</v>
      </c>
    </row>
    <row r="3796" spans="1:6" x14ac:dyDescent="0.35">
      <c r="A3796" s="4">
        <v>3785</v>
      </c>
      <c r="B3796" s="4">
        <v>0.10907918318890641</v>
      </c>
      <c r="C3796" s="4">
        <v>-1.2314399409394567</v>
      </c>
      <c r="D3796" s="25">
        <v>-2.5736596008146147E-2</v>
      </c>
      <c r="E3796" s="31">
        <v>-5715.3547005165437</v>
      </c>
      <c r="F3796" s="18">
        <v>5715.3547005165437</v>
      </c>
    </row>
    <row r="3797" spans="1:6" x14ac:dyDescent="0.35">
      <c r="A3797" s="4">
        <v>3786</v>
      </c>
      <c r="B3797" s="4">
        <v>0.7501158423851112</v>
      </c>
      <c r="C3797" s="4">
        <v>0.67485433538442274</v>
      </c>
      <c r="D3797" s="25">
        <v>1.6961943416875007E-2</v>
      </c>
      <c r="E3797" s="31">
        <v>3766.7577719620595</v>
      </c>
      <c r="F3797" s="18">
        <v>0</v>
      </c>
    </row>
    <row r="3798" spans="1:6" x14ac:dyDescent="0.35">
      <c r="A3798" s="4">
        <v>3787</v>
      </c>
      <c r="B3798" s="4">
        <v>0.19549899321754072</v>
      </c>
      <c r="C3798" s="4">
        <v>-0.8578089146096235</v>
      </c>
      <c r="D3798" s="25">
        <v>-1.7367741678414633E-2</v>
      </c>
      <c r="E3798" s="31">
        <v>-3856.8738463962172</v>
      </c>
      <c r="F3798" s="18">
        <v>3856.8738463962172</v>
      </c>
    </row>
    <row r="3799" spans="1:6" x14ac:dyDescent="0.35">
      <c r="A3799" s="4">
        <v>3788</v>
      </c>
      <c r="B3799" s="4">
        <v>0.81240112593192493</v>
      </c>
      <c r="C3799" s="4">
        <v>0.88677927437531689</v>
      </c>
      <c r="D3799" s="25">
        <v>2.1708789418058979E-2</v>
      </c>
      <c r="E3799" s="31">
        <v>4820.8951799125052</v>
      </c>
      <c r="F3799" s="18">
        <v>0</v>
      </c>
    </row>
    <row r="3800" spans="1:6" x14ac:dyDescent="0.35">
      <c r="A3800" s="4">
        <v>3789</v>
      </c>
      <c r="B3800" s="4">
        <v>0.35593177323410763</v>
      </c>
      <c r="C3800" s="4">
        <v>-0.36935444796167149</v>
      </c>
      <c r="D3800" s="25">
        <v>-6.4269900009166657E-3</v>
      </c>
      <c r="E3800" s="31">
        <v>-1427.2488677323649</v>
      </c>
      <c r="F3800" s="18">
        <v>1427.2488677323649</v>
      </c>
    </row>
    <row r="3801" spans="1:6" x14ac:dyDescent="0.35">
      <c r="A3801" s="4">
        <v>3790</v>
      </c>
      <c r="B3801" s="4">
        <v>0.6114639982709863</v>
      </c>
      <c r="C3801" s="4">
        <v>0.28313676019813944</v>
      </c>
      <c r="D3801" s="25">
        <v>8.1879736603170765E-3</v>
      </c>
      <c r="E3801" s="31">
        <v>1818.3124812771127</v>
      </c>
      <c r="F3801" s="18">
        <v>0</v>
      </c>
    </row>
    <row r="3802" spans="1:6" x14ac:dyDescent="0.35">
      <c r="A3802" s="4">
        <v>3791</v>
      </c>
      <c r="B3802" s="4">
        <v>0.83787500688730565</v>
      </c>
      <c r="C3802" s="4">
        <v>0.98576185899032187</v>
      </c>
      <c r="D3802" s="25">
        <v>2.392587197664723E-2</v>
      </c>
      <c r="E3802" s="31">
        <v>5313.2451868306644</v>
      </c>
      <c r="F3802" s="18">
        <v>0</v>
      </c>
    </row>
    <row r="3803" spans="1:6" x14ac:dyDescent="0.35">
      <c r="A3803" s="4">
        <v>3792</v>
      </c>
      <c r="B3803" s="4">
        <v>0.39038989674748381</v>
      </c>
      <c r="C3803" s="4">
        <v>-0.27830297380387731</v>
      </c>
      <c r="D3803" s="25">
        <v>-4.3875541135414585E-3</v>
      </c>
      <c r="E3803" s="31">
        <v>-974.34905605475888</v>
      </c>
      <c r="F3803" s="18">
        <v>974.34905605475888</v>
      </c>
    </row>
    <row r="3804" spans="1:6" x14ac:dyDescent="0.35">
      <c r="A3804" s="4">
        <v>3793</v>
      </c>
      <c r="B3804" s="4">
        <v>0.88825731263075136</v>
      </c>
      <c r="C3804" s="4">
        <v>1.2173124090672656</v>
      </c>
      <c r="D3804" s="25">
        <v>2.9112306418664059E-2</v>
      </c>
      <c r="E3804" s="31">
        <v>6465.0024921759168</v>
      </c>
      <c r="F3804" s="18">
        <v>0</v>
      </c>
    </row>
    <row r="3805" spans="1:6" x14ac:dyDescent="0.35">
      <c r="A3805" s="4">
        <v>3794</v>
      </c>
      <c r="B3805" s="4">
        <v>0.99307130842361824</v>
      </c>
      <c r="C3805" s="4">
        <v>2.4609392406383144</v>
      </c>
      <c r="D3805" s="25">
        <v>5.6967947574053386E-2</v>
      </c>
      <c r="E3805" s="31">
        <v>12650.935921871318</v>
      </c>
      <c r="F3805" s="18">
        <v>0</v>
      </c>
    </row>
    <row r="3806" spans="1:6" x14ac:dyDescent="0.35">
      <c r="A3806" s="4">
        <v>3795</v>
      </c>
      <c r="B3806" s="4">
        <v>4.5755241949615444E-2</v>
      </c>
      <c r="C3806" s="4">
        <v>-1.6874831673990722</v>
      </c>
      <c r="D3806" s="25">
        <v>-3.5951377601075502E-2</v>
      </c>
      <c r="E3806" s="31">
        <v>-7983.7626894137493</v>
      </c>
      <c r="F3806" s="18">
        <v>7983.7626894137493</v>
      </c>
    </row>
    <row r="3807" spans="1:6" x14ac:dyDescent="0.35">
      <c r="A3807" s="4">
        <v>3796</v>
      </c>
      <c r="B3807" s="4">
        <v>0.43933992819772649</v>
      </c>
      <c r="C3807" s="4">
        <v>-0.15264294526742189</v>
      </c>
      <c r="D3807" s="25">
        <v>-1.5729311304834503E-3</v>
      </c>
      <c r="E3807" s="31">
        <v>-349.30257782932591</v>
      </c>
      <c r="F3807" s="18">
        <v>349.30257782932591</v>
      </c>
    </row>
    <row r="3808" spans="1:6" x14ac:dyDescent="0.35">
      <c r="A3808" s="4">
        <v>3797</v>
      </c>
      <c r="B3808" s="4">
        <v>0.79078534632866904</v>
      </c>
      <c r="C3808" s="4">
        <v>0.80914924135999799</v>
      </c>
      <c r="D3808" s="25">
        <v>1.9969976546175223E-2</v>
      </c>
      <c r="E3808" s="31">
        <v>4434.7550579828639</v>
      </c>
      <c r="F3808" s="18">
        <v>0</v>
      </c>
    </row>
    <row r="3809" spans="1:6" x14ac:dyDescent="0.35">
      <c r="A3809" s="4">
        <v>3798</v>
      </c>
      <c r="B3809" s="4">
        <v>0.27920805553491335</v>
      </c>
      <c r="C3809" s="4">
        <v>-0.58519573689754956</v>
      </c>
      <c r="D3809" s="25">
        <v>-1.1261557202654492E-2</v>
      </c>
      <c r="E3809" s="31">
        <v>-2500.8666209375501</v>
      </c>
      <c r="F3809" s="18">
        <v>2500.8666209375501</v>
      </c>
    </row>
    <row r="3810" spans="1:6" x14ac:dyDescent="0.35">
      <c r="A3810" s="4">
        <v>3799</v>
      </c>
      <c r="B3810" s="4">
        <v>0.43313220473954772</v>
      </c>
      <c r="C3810" s="4">
        <v>-0.16840533734423457</v>
      </c>
      <c r="D3810" s="25">
        <v>-1.9259884353725507E-3</v>
      </c>
      <c r="E3810" s="31">
        <v>-427.70640895022996</v>
      </c>
      <c r="F3810" s="18">
        <v>427.70640895022996</v>
      </c>
    </row>
    <row r="3811" spans="1:6" x14ac:dyDescent="0.35">
      <c r="A3811" s="4">
        <v>3800</v>
      </c>
      <c r="B3811" s="4">
        <v>0.56188248704300225</v>
      </c>
      <c r="C3811" s="4">
        <v>0.1557437303263193</v>
      </c>
      <c r="D3811" s="25">
        <v>5.3345336767777049E-3</v>
      </c>
      <c r="E3811" s="31">
        <v>1184.6458682797429</v>
      </c>
      <c r="F3811" s="18">
        <v>0</v>
      </c>
    </row>
    <row r="3812" spans="1:6" x14ac:dyDescent="0.35">
      <c r="A3812" s="4">
        <v>3801</v>
      </c>
      <c r="B3812" s="4">
        <v>0.85771124070894555</v>
      </c>
      <c r="C3812" s="4">
        <v>1.0700928468357878</v>
      </c>
      <c r="D3812" s="25">
        <v>2.581477761623948E-2</v>
      </c>
      <c r="E3812" s="31">
        <v>5732.7165777892315</v>
      </c>
      <c r="F3812" s="18">
        <v>0</v>
      </c>
    </row>
    <row r="3813" spans="1:6" x14ac:dyDescent="0.35">
      <c r="A3813" s="4">
        <v>3802</v>
      </c>
      <c r="B3813" s="4">
        <v>0.50809142736240132</v>
      </c>
      <c r="C3813" s="4">
        <v>2.0283591382539136E-2</v>
      </c>
      <c r="D3813" s="25">
        <v>2.3004008280112071E-3</v>
      </c>
      <c r="E3813" s="31">
        <v>510.85258832537613</v>
      </c>
      <c r="F3813" s="18">
        <v>0</v>
      </c>
    </row>
    <row r="3814" spans="1:6" x14ac:dyDescent="0.35">
      <c r="A3814" s="4">
        <v>3803</v>
      </c>
      <c r="B3814" s="4">
        <v>0.37701285872478496</v>
      </c>
      <c r="C3814" s="4">
        <v>-0.31333558492363939</v>
      </c>
      <c r="D3814" s="25">
        <v>-5.1722395346943742E-3</v>
      </c>
      <c r="E3814" s="31">
        <v>-1148.6050263778586</v>
      </c>
      <c r="F3814" s="18">
        <v>1148.6050263778586</v>
      </c>
    </row>
    <row r="3815" spans="1:6" x14ac:dyDescent="0.35">
      <c r="A3815" s="4">
        <v>3804</v>
      </c>
      <c r="B3815" s="4">
        <v>0.9269277466013669</v>
      </c>
      <c r="C3815" s="4">
        <v>1.4532854809885616</v>
      </c>
      <c r="D3815" s="25">
        <v>3.4397799660612474E-2</v>
      </c>
      <c r="E3815" s="31">
        <v>7638.7578961678319</v>
      </c>
      <c r="F3815" s="18">
        <v>0</v>
      </c>
    </row>
    <row r="3816" spans="1:6" x14ac:dyDescent="0.35">
      <c r="A3816" s="4">
        <v>3805</v>
      </c>
      <c r="B3816" s="4">
        <v>0.1374375216518442</v>
      </c>
      <c r="C3816" s="4">
        <v>-1.091904582507111</v>
      </c>
      <c r="D3816" s="25">
        <v>-2.2611183485428319E-2</v>
      </c>
      <c r="E3816" s="31">
        <v>-5021.2908411345707</v>
      </c>
      <c r="F3816" s="18">
        <v>5021.2908411345707</v>
      </c>
    </row>
    <row r="3817" spans="1:6" x14ac:dyDescent="0.35">
      <c r="A3817" s="4">
        <v>3806</v>
      </c>
      <c r="B3817" s="4">
        <v>0.71196588306210817</v>
      </c>
      <c r="C3817" s="4">
        <v>0.55913698687533819</v>
      </c>
      <c r="D3817" s="25">
        <v>1.4370023675604908E-2</v>
      </c>
      <c r="E3817" s="31">
        <v>3191.1672520680986</v>
      </c>
      <c r="F3817" s="18">
        <v>0</v>
      </c>
    </row>
    <row r="3818" spans="1:6" x14ac:dyDescent="0.35">
      <c r="A3818" s="4">
        <v>3807</v>
      </c>
      <c r="B3818" s="4">
        <v>0.55142143734205529</v>
      </c>
      <c r="C3818" s="4">
        <v>0.12925342292195269</v>
      </c>
      <c r="D3818" s="25">
        <v>4.7411848695476377E-3</v>
      </c>
      <c r="E3818" s="31">
        <v>1052.8802341074977</v>
      </c>
      <c r="F3818" s="18">
        <v>0</v>
      </c>
    </row>
    <row r="3819" spans="1:6" x14ac:dyDescent="0.35">
      <c r="A3819" s="4">
        <v>3808</v>
      </c>
      <c r="B3819" s="4">
        <v>0.13888352402588722</v>
      </c>
      <c r="C3819" s="4">
        <v>-1.0853491428279518</v>
      </c>
      <c r="D3819" s="25">
        <v>-2.2464350069903039E-2</v>
      </c>
      <c r="E3819" s="31">
        <v>-4988.6833800954464</v>
      </c>
      <c r="F3819" s="18">
        <v>4988.6833800954464</v>
      </c>
    </row>
    <row r="3820" spans="1:6" x14ac:dyDescent="0.35">
      <c r="A3820" s="4">
        <v>3809</v>
      </c>
      <c r="B3820" s="4">
        <v>0.77080190569036489</v>
      </c>
      <c r="C3820" s="4">
        <v>0.74149033694623867</v>
      </c>
      <c r="D3820" s="25">
        <v>1.8454504127543354E-2</v>
      </c>
      <c r="E3820" s="31">
        <v>4098.2124006481754</v>
      </c>
      <c r="F3820" s="18">
        <v>0</v>
      </c>
    </row>
    <row r="3821" spans="1:6" x14ac:dyDescent="0.35">
      <c r="A3821" s="4">
        <v>3810</v>
      </c>
      <c r="B3821" s="4">
        <v>0.27922119992362993</v>
      </c>
      <c r="C3821" s="4">
        <v>-0.58515663585728839</v>
      </c>
      <c r="D3821" s="25">
        <v>-1.126068138965443E-2</v>
      </c>
      <c r="E3821" s="31">
        <v>-2500.6721281637156</v>
      </c>
      <c r="F3821" s="18">
        <v>2500.6721281637156</v>
      </c>
    </row>
    <row r="3822" spans="1:6" x14ac:dyDescent="0.35">
      <c r="A3822" s="4">
        <v>3811</v>
      </c>
      <c r="B3822" s="4">
        <v>0.35322079588732069</v>
      </c>
      <c r="C3822" s="4">
        <v>-0.37663941566884496</v>
      </c>
      <c r="D3822" s="25">
        <v>-6.5901639057634022E-3</v>
      </c>
      <c r="E3822" s="31">
        <v>-1463.4850795364532</v>
      </c>
      <c r="F3822" s="18">
        <v>1463.4850795364532</v>
      </c>
    </row>
    <row r="3823" spans="1:6" x14ac:dyDescent="0.35">
      <c r="A3823" s="4">
        <v>3812</v>
      </c>
      <c r="B3823" s="4">
        <v>6.32481569144141E-2</v>
      </c>
      <c r="C3823" s="4">
        <v>-1.5280653483889783</v>
      </c>
      <c r="D3823" s="25">
        <v>-3.2380623539336455E-2</v>
      </c>
      <c r="E3823" s="31">
        <v>-7190.8013356788106</v>
      </c>
      <c r="F3823" s="18">
        <v>7190.8013356788106</v>
      </c>
    </row>
    <row r="3824" spans="1:6" x14ac:dyDescent="0.35">
      <c r="A3824" s="4">
        <v>3813</v>
      </c>
      <c r="B3824" s="4">
        <v>0.87144473704164449</v>
      </c>
      <c r="C3824" s="4">
        <v>1.133247037978319</v>
      </c>
      <c r="D3824" s="25">
        <v>2.7229350252713443E-2</v>
      </c>
      <c r="E3824" s="31">
        <v>6046.8523074923569</v>
      </c>
      <c r="F3824" s="18">
        <v>0</v>
      </c>
    </row>
    <row r="3825" spans="1:6" x14ac:dyDescent="0.35">
      <c r="A3825" s="4">
        <v>3814</v>
      </c>
      <c r="B3825" s="4">
        <v>0.49701812447939619</v>
      </c>
      <c r="C3825" s="4">
        <v>-7.4745230891854345E-3</v>
      </c>
      <c r="D3825" s="25">
        <v>1.6786547734509449E-3</v>
      </c>
      <c r="E3825" s="31">
        <v>372.78074563359758</v>
      </c>
      <c r="F3825" s="18">
        <v>0</v>
      </c>
    </row>
    <row r="3826" spans="1:6" x14ac:dyDescent="0.35">
      <c r="A3826" s="4">
        <v>3815</v>
      </c>
      <c r="B3826" s="4">
        <v>0.25390514214018478</v>
      </c>
      <c r="C3826" s="4">
        <v>-0.66225114036858679</v>
      </c>
      <c r="D3826" s="25">
        <v>-1.2987499111982242E-2</v>
      </c>
      <c r="E3826" s="31">
        <v>-2884.1484737969017</v>
      </c>
      <c r="F3826" s="18">
        <v>2884.1484737969017</v>
      </c>
    </row>
    <row r="3827" spans="1:6" x14ac:dyDescent="0.35">
      <c r="A3827" s="4">
        <v>3816</v>
      </c>
      <c r="B3827" s="4">
        <v>0.84215789358979332</v>
      </c>
      <c r="C3827" s="4">
        <v>1.0033661858494896</v>
      </c>
      <c r="D3827" s="25">
        <v>2.4320186251092137E-2</v>
      </c>
      <c r="E3827" s="31">
        <v>5400.8109993886319</v>
      </c>
      <c r="F3827" s="18">
        <v>0</v>
      </c>
    </row>
    <row r="3828" spans="1:6" x14ac:dyDescent="0.35">
      <c r="A3828" s="4">
        <v>3817</v>
      </c>
      <c r="B3828" s="4">
        <v>0.25645039336098197</v>
      </c>
      <c r="C3828" s="4">
        <v>-0.65432757077917292</v>
      </c>
      <c r="D3828" s="25">
        <v>-1.2810021346506852E-2</v>
      </c>
      <c r="E3828" s="31">
        <v>-2844.7357876426845</v>
      </c>
      <c r="F3828" s="18">
        <v>2844.7357876426845</v>
      </c>
    </row>
    <row r="3829" spans="1:6" x14ac:dyDescent="0.35">
      <c r="A3829" s="4">
        <v>3818</v>
      </c>
      <c r="B3829" s="4">
        <v>0.27368076101459304</v>
      </c>
      <c r="C3829" s="4">
        <v>-0.60171851701361112</v>
      </c>
      <c r="D3829" s="25">
        <v>-1.1631646221416644E-2</v>
      </c>
      <c r="E3829" s="31">
        <v>-2583.0527038337623</v>
      </c>
      <c r="F3829" s="18">
        <v>2583.0527038337623</v>
      </c>
    </row>
    <row r="3830" spans="1:6" x14ac:dyDescent="0.35">
      <c r="A3830" s="4">
        <v>3819</v>
      </c>
      <c r="B3830" s="4">
        <v>0.93667692400402003</v>
      </c>
      <c r="C3830" s="4">
        <v>1.5274620703957356</v>
      </c>
      <c r="D3830" s="25">
        <v>3.605925983837871E-2</v>
      </c>
      <c r="E3830" s="31">
        <v>8007.7202186797786</v>
      </c>
      <c r="F3830" s="18">
        <v>0</v>
      </c>
    </row>
    <row r="3831" spans="1:6" x14ac:dyDescent="0.35">
      <c r="A3831" s="4">
        <v>3820</v>
      </c>
      <c r="B3831" s="4">
        <v>0.59857341684466048</v>
      </c>
      <c r="C3831" s="4">
        <v>0.24965628629601741</v>
      </c>
      <c r="D3831" s="25">
        <v>7.4380541160823099E-3</v>
      </c>
      <c r="E3831" s="31">
        <v>1651.7770081790086</v>
      </c>
      <c r="F3831" s="18">
        <v>0</v>
      </c>
    </row>
    <row r="3832" spans="1:6" x14ac:dyDescent="0.35">
      <c r="A3832" s="4">
        <v>3821</v>
      </c>
      <c r="B3832" s="4">
        <v>0.27910981708217242</v>
      </c>
      <c r="C3832" s="4">
        <v>-0.5854879983541722</v>
      </c>
      <c r="D3832" s="25">
        <v>-1.1268103483301194E-2</v>
      </c>
      <c r="E3832" s="31">
        <v>-2502.3203608125973</v>
      </c>
      <c r="F3832" s="18">
        <v>2502.3203608125973</v>
      </c>
    </row>
    <row r="3833" spans="1:6" x14ac:dyDescent="0.35">
      <c r="A3833" s="4">
        <v>3822</v>
      </c>
      <c r="B3833" s="4">
        <v>0.35992978994950642</v>
      </c>
      <c r="C3833" s="4">
        <v>-0.35864646792382943</v>
      </c>
      <c r="D3833" s="25">
        <v>-6.1871450234193626E-3</v>
      </c>
      <c r="E3833" s="31">
        <v>-1373.9862249531641</v>
      </c>
      <c r="F3833" s="18">
        <v>1373.9862249531641</v>
      </c>
    </row>
    <row r="3834" spans="1:6" x14ac:dyDescent="0.35">
      <c r="A3834" s="4">
        <v>3823</v>
      </c>
      <c r="B3834" s="4">
        <v>0.60575346309483036</v>
      </c>
      <c r="C3834" s="4">
        <v>0.26826795087976313</v>
      </c>
      <c r="D3834" s="25">
        <v>7.8549314596616168E-3</v>
      </c>
      <c r="E3834" s="31">
        <v>1744.3534267702901</v>
      </c>
      <c r="F3834" s="18">
        <v>0</v>
      </c>
    </row>
    <row r="3835" spans="1:6" x14ac:dyDescent="0.35">
      <c r="A3835" s="4">
        <v>3824</v>
      </c>
      <c r="B3835" s="4">
        <v>0.68018262894676274</v>
      </c>
      <c r="C3835" s="4">
        <v>0.46820955184411822</v>
      </c>
      <c r="D3835" s="25">
        <v>1.2333366105094026E-2</v>
      </c>
      <c r="E3835" s="31">
        <v>2738.8844243282679</v>
      </c>
      <c r="F3835" s="18">
        <v>0</v>
      </c>
    </row>
    <row r="3836" spans="1:6" x14ac:dyDescent="0.35">
      <c r="A3836" s="4">
        <v>3825</v>
      </c>
      <c r="B3836" s="4">
        <v>0.78526288301991354</v>
      </c>
      <c r="C3836" s="4">
        <v>0.79009167056974217</v>
      </c>
      <c r="D3836" s="25">
        <v>1.9543111477209021E-2</v>
      </c>
      <c r="E3836" s="31">
        <v>4339.9606540286613</v>
      </c>
      <c r="F3836" s="18">
        <v>0</v>
      </c>
    </row>
    <row r="3837" spans="1:6" x14ac:dyDescent="0.35">
      <c r="A3837" s="4">
        <v>3826</v>
      </c>
      <c r="B3837" s="4">
        <v>6.1617239048438077E-2</v>
      </c>
      <c r="C3837" s="4">
        <v>-1.5413382750944153</v>
      </c>
      <c r="D3837" s="25">
        <v>-3.2677920022495616E-2</v>
      </c>
      <c r="E3837" s="31">
        <v>-7256.8222986660267</v>
      </c>
      <c r="F3837" s="18">
        <v>7256.8222986660267</v>
      </c>
    </row>
    <row r="3838" spans="1:6" x14ac:dyDescent="0.35">
      <c r="A3838" s="4">
        <v>3827</v>
      </c>
      <c r="B3838" s="4">
        <v>0.22104237326851073</v>
      </c>
      <c r="C3838" s="4">
        <v>-0.76867756503353879</v>
      </c>
      <c r="D3838" s="25">
        <v>-1.5371314111512999E-2</v>
      </c>
      <c r="E3838" s="31">
        <v>-3413.5249406154967</v>
      </c>
      <c r="F3838" s="18">
        <v>3413.5249406154967</v>
      </c>
    </row>
    <row r="3839" spans="1:6" x14ac:dyDescent="0.35">
      <c r="A3839" s="4">
        <v>3828</v>
      </c>
      <c r="B3839" s="4">
        <v>0.69641270859942772</v>
      </c>
      <c r="C3839" s="4">
        <v>0.51411072019005866</v>
      </c>
      <c r="D3839" s="25">
        <v>1.3361493226187411E-2</v>
      </c>
      <c r="E3839" s="31">
        <v>2967.2017656118514</v>
      </c>
      <c r="F3839" s="18">
        <v>0</v>
      </c>
    </row>
    <row r="3840" spans="1:6" x14ac:dyDescent="0.35">
      <c r="A3840" s="4">
        <v>3829</v>
      </c>
      <c r="B3840" s="4">
        <v>0.44324070488820355</v>
      </c>
      <c r="C3840" s="4">
        <v>-0.14275787163140463</v>
      </c>
      <c r="D3840" s="25">
        <v>-1.3515181977537454E-3</v>
      </c>
      <c r="E3840" s="31">
        <v>-300.13315987555569</v>
      </c>
      <c r="F3840" s="18">
        <v>300.13315987555569</v>
      </c>
    </row>
    <row r="3841" spans="1:6" x14ac:dyDescent="0.35">
      <c r="A3841" s="4">
        <v>3830</v>
      </c>
      <c r="B3841" s="4">
        <v>0.43135342101353091</v>
      </c>
      <c r="C3841" s="4">
        <v>-0.1729295016486829</v>
      </c>
      <c r="D3841" s="25">
        <v>-2.0273238956516858E-3</v>
      </c>
      <c r="E3841" s="31">
        <v>-450.21008811013297</v>
      </c>
      <c r="F3841" s="18">
        <v>450.21008811013297</v>
      </c>
    </row>
    <row r="3842" spans="1:6" x14ac:dyDescent="0.35">
      <c r="A3842" s="4">
        <v>3831</v>
      </c>
      <c r="B3842" s="4">
        <v>0.98497576666498265</v>
      </c>
      <c r="C3842" s="4">
        <v>2.1694509202065961</v>
      </c>
      <c r="D3842" s="25">
        <v>5.0438984183422964E-2</v>
      </c>
      <c r="E3842" s="31">
        <v>11201.041709275023</v>
      </c>
      <c r="F3842" s="18">
        <v>0</v>
      </c>
    </row>
    <row r="3843" spans="1:6" x14ac:dyDescent="0.35">
      <c r="A3843" s="4">
        <v>3832</v>
      </c>
      <c r="B3843" s="4">
        <v>0.34239189882221865</v>
      </c>
      <c r="C3843" s="4">
        <v>-0.40594393178822813</v>
      </c>
      <c r="D3843" s="25">
        <v>-7.2465473678527898E-3</v>
      </c>
      <c r="E3843" s="31">
        <v>-1609.248890112121</v>
      </c>
      <c r="F3843" s="18">
        <v>1609.248890112121</v>
      </c>
    </row>
    <row r="3844" spans="1:6" x14ac:dyDescent="0.35">
      <c r="A3844" s="4">
        <v>3833</v>
      </c>
      <c r="B3844" s="4">
        <v>0.18376767328456411</v>
      </c>
      <c r="C3844" s="4">
        <v>-0.90109963577826413</v>
      </c>
      <c r="D3844" s="25">
        <v>-1.8337398140963204E-2</v>
      </c>
      <c r="E3844" s="31">
        <v>-4072.2065430496164</v>
      </c>
      <c r="F3844" s="18">
        <v>4072.2065430496164</v>
      </c>
    </row>
    <row r="3845" spans="1:6" x14ac:dyDescent="0.35">
      <c r="A3845" s="4">
        <v>3834</v>
      </c>
      <c r="B3845" s="4">
        <v>0.70551244115700773</v>
      </c>
      <c r="C3845" s="4">
        <v>0.54032181329129458</v>
      </c>
      <c r="D3845" s="25">
        <v>1.3948587992224402E-2</v>
      </c>
      <c r="E3845" s="31">
        <v>3097.5785578518239</v>
      </c>
      <c r="F3845" s="18">
        <v>0</v>
      </c>
    </row>
    <row r="3846" spans="1:6" x14ac:dyDescent="0.35">
      <c r="A3846" s="4">
        <v>3835</v>
      </c>
      <c r="B3846" s="4">
        <v>0.40084140260347856</v>
      </c>
      <c r="C3846" s="4">
        <v>-0.25116983515254476</v>
      </c>
      <c r="D3846" s="25">
        <v>-3.7798067133537807E-3</v>
      </c>
      <c r="E3846" s="31">
        <v>-839.385910217993</v>
      </c>
      <c r="F3846" s="18">
        <v>839.385910217993</v>
      </c>
    </row>
    <row r="3847" spans="1:6" x14ac:dyDescent="0.35">
      <c r="A3847" s="4">
        <v>3836</v>
      </c>
      <c r="B3847" s="4">
        <v>0.57783076730840222</v>
      </c>
      <c r="C3847" s="4">
        <v>0.19634714208641493</v>
      </c>
      <c r="D3847" s="25">
        <v>6.2439978656814825E-3</v>
      </c>
      <c r="E3847" s="31">
        <v>1386.6115993094963</v>
      </c>
      <c r="F3847" s="18">
        <v>0</v>
      </c>
    </row>
    <row r="3848" spans="1:6" x14ac:dyDescent="0.35">
      <c r="A3848" s="4">
        <v>3837</v>
      </c>
      <c r="B3848" s="4">
        <v>8.5427942560394321E-2</v>
      </c>
      <c r="C3848" s="4">
        <v>-1.3694588634553451</v>
      </c>
      <c r="D3848" s="25">
        <v>-2.8828042317164151E-2</v>
      </c>
      <c r="E3848" s="31">
        <v>-6401.8756447800379</v>
      </c>
      <c r="F3848" s="18">
        <v>6401.8756447800379</v>
      </c>
    </row>
    <row r="3849" spans="1:6" x14ac:dyDescent="0.35">
      <c r="A3849" s="4">
        <v>3838</v>
      </c>
      <c r="B3849" s="4">
        <v>0.20206012581097532</v>
      </c>
      <c r="C3849" s="4">
        <v>-0.83428526771854006</v>
      </c>
      <c r="D3849" s="25">
        <v>-1.6840842250202454E-2</v>
      </c>
      <c r="E3849" s="31">
        <v>-3739.8647002457792</v>
      </c>
      <c r="F3849" s="18">
        <v>3739.8647002457792</v>
      </c>
    </row>
    <row r="3850" spans="1:6" x14ac:dyDescent="0.35">
      <c r="A3850" s="4">
        <v>3839</v>
      </c>
      <c r="B3850" s="4">
        <v>0.25134165660350505</v>
      </c>
      <c r="C3850" s="4">
        <v>-0.67027372553181674</v>
      </c>
      <c r="D3850" s="25">
        <v>-1.3167194698931885E-2</v>
      </c>
      <c r="E3850" s="31">
        <v>-2924.0536740498665</v>
      </c>
      <c r="F3850" s="18">
        <v>2924.0536740498665</v>
      </c>
    </row>
    <row r="3851" spans="1:6" x14ac:dyDescent="0.35">
      <c r="A3851" s="4">
        <v>3840</v>
      </c>
      <c r="B3851" s="4">
        <v>0.50777676713350273</v>
      </c>
      <c r="C3851" s="4">
        <v>1.9494699116613789E-2</v>
      </c>
      <c r="D3851" s="25">
        <v>2.2827306561300506E-3</v>
      </c>
      <c r="E3851" s="31">
        <v>506.92855346513522</v>
      </c>
      <c r="F3851" s="18">
        <v>0</v>
      </c>
    </row>
    <row r="3852" spans="1:6" x14ac:dyDescent="0.35">
      <c r="A3852" s="4">
        <v>3841</v>
      </c>
      <c r="B3852" s="4">
        <v>0.65297872759867415</v>
      </c>
      <c r="C3852" s="4">
        <v>0.39337498202775334</v>
      </c>
      <c r="D3852" s="25">
        <v>1.065716801262508E-2</v>
      </c>
      <c r="E3852" s="31">
        <v>2366.6492365918257</v>
      </c>
      <c r="F3852" s="18">
        <v>0</v>
      </c>
    </row>
    <row r="3853" spans="1:6" x14ac:dyDescent="0.35">
      <c r="A3853" s="4">
        <v>3842</v>
      </c>
      <c r="B3853" s="4">
        <v>0.36454617185817495</v>
      </c>
      <c r="C3853" s="4">
        <v>-0.34633316934729852</v>
      </c>
      <c r="D3853" s="25">
        <v>-5.9113429758278734E-3</v>
      </c>
      <c r="E3853" s="31">
        <v>-1312.7385553462286</v>
      </c>
      <c r="F3853" s="18">
        <v>1312.7385553462286</v>
      </c>
    </row>
    <row r="3854" spans="1:6" x14ac:dyDescent="0.35">
      <c r="A3854" s="4">
        <v>3843</v>
      </c>
      <c r="B3854" s="4">
        <v>0.56603496394661745</v>
      </c>
      <c r="C3854" s="4">
        <v>0.16628830127065011</v>
      </c>
      <c r="D3854" s="25">
        <v>5.5707185007990434E-3</v>
      </c>
      <c r="E3854" s="31">
        <v>1237.0956966771644</v>
      </c>
      <c r="F3854" s="18">
        <v>0</v>
      </c>
    </row>
    <row r="3855" spans="1:6" x14ac:dyDescent="0.35">
      <c r="A3855" s="4">
        <v>3844</v>
      </c>
      <c r="B3855" s="4">
        <v>0.66591999260392454</v>
      </c>
      <c r="C3855" s="4">
        <v>0.42867464523027271</v>
      </c>
      <c r="D3855" s="25">
        <v>1.1447835056880875E-2</v>
      </c>
      <c r="E3855" s="31">
        <v>2542.2335526567995</v>
      </c>
      <c r="F3855" s="18">
        <v>0</v>
      </c>
    </row>
    <row r="3856" spans="1:6" x14ac:dyDescent="0.35">
      <c r="A3856" s="4">
        <v>3845</v>
      </c>
      <c r="B3856" s="4">
        <v>0.88357060888197592</v>
      </c>
      <c r="C3856" s="4">
        <v>1.1930270427492549</v>
      </c>
      <c r="D3856" s="25">
        <v>2.8568345455207606E-2</v>
      </c>
      <c r="E3856" s="31">
        <v>6344.204471784863</v>
      </c>
      <c r="F3856" s="18">
        <v>0</v>
      </c>
    </row>
    <row r="3857" spans="1:6" x14ac:dyDescent="0.35">
      <c r="A3857" s="4">
        <v>3846</v>
      </c>
      <c r="B3857" s="4">
        <v>0.95754725310172839</v>
      </c>
      <c r="C3857" s="4">
        <v>1.7229061733435123</v>
      </c>
      <c r="D3857" s="25">
        <v>4.0436956314075248E-2</v>
      </c>
      <c r="E3857" s="31">
        <v>8979.8801780577614</v>
      </c>
      <c r="F3857" s="18">
        <v>0</v>
      </c>
    </row>
    <row r="3858" spans="1:6" x14ac:dyDescent="0.35">
      <c r="A3858" s="4">
        <v>3847</v>
      </c>
      <c r="B3858" s="4">
        <v>0.62609709155908355</v>
      </c>
      <c r="C3858" s="4">
        <v>0.32153391268207138</v>
      </c>
      <c r="D3858" s="25">
        <v>9.0480204796913408E-3</v>
      </c>
      <c r="E3858" s="31">
        <v>2009.3040417079933</v>
      </c>
      <c r="F3858" s="18">
        <v>0</v>
      </c>
    </row>
    <row r="3859" spans="1:6" x14ac:dyDescent="0.35">
      <c r="A3859" s="4">
        <v>3848</v>
      </c>
      <c r="B3859" s="4">
        <v>0.94327424714552954</v>
      </c>
      <c r="C3859" s="4">
        <v>1.5828682105871705</v>
      </c>
      <c r="D3859" s="25">
        <v>3.7300286101078502E-2</v>
      </c>
      <c r="E3859" s="31">
        <v>8283.3163107869368</v>
      </c>
      <c r="F3859" s="18">
        <v>0</v>
      </c>
    </row>
    <row r="3860" spans="1:6" x14ac:dyDescent="0.35">
      <c r="A3860" s="4">
        <v>3849</v>
      </c>
      <c r="B3860" s="4">
        <v>0.66628682884092949</v>
      </c>
      <c r="C3860" s="4">
        <v>0.42968287493020058</v>
      </c>
      <c r="D3860" s="25">
        <v>1.1470418105115624E-2</v>
      </c>
      <c r="E3860" s="31">
        <v>2547.2485954713043</v>
      </c>
      <c r="F3860" s="18">
        <v>0</v>
      </c>
    </row>
    <row r="3861" spans="1:6" x14ac:dyDescent="0.35">
      <c r="A3861" s="4">
        <v>3850</v>
      </c>
      <c r="B3861" s="4">
        <v>0.65413244949711769</v>
      </c>
      <c r="C3861" s="4">
        <v>0.39650150068055706</v>
      </c>
      <c r="D3861" s="25">
        <v>1.0727198008317687E-2</v>
      </c>
      <c r="E3861" s="31">
        <v>2382.200876168878</v>
      </c>
      <c r="F3861" s="18">
        <v>0</v>
      </c>
    </row>
    <row r="3862" spans="1:6" x14ac:dyDescent="0.35">
      <c r="A3862" s="4">
        <v>3851</v>
      </c>
      <c r="B3862" s="4">
        <v>0.53983863206922289</v>
      </c>
      <c r="C3862" s="4">
        <v>0.1000271941997643</v>
      </c>
      <c r="D3862" s="25">
        <v>4.0865549444420836E-3</v>
      </c>
      <c r="E3862" s="31">
        <v>907.5058334537913</v>
      </c>
      <c r="F3862" s="18">
        <v>0</v>
      </c>
    </row>
    <row r="3863" spans="1:6" x14ac:dyDescent="0.35">
      <c r="A3863" s="4">
        <v>3852</v>
      </c>
      <c r="B3863" s="4">
        <v>0.16369693038762756</v>
      </c>
      <c r="C3863" s="4">
        <v>-0.97937674972207511</v>
      </c>
      <c r="D3863" s="25">
        <v>-2.0090704793203726E-2</v>
      </c>
      <c r="E3863" s="31">
        <v>-4461.5653150161197</v>
      </c>
      <c r="F3863" s="18">
        <v>4461.5653150161197</v>
      </c>
    </row>
    <row r="3864" spans="1:6" x14ac:dyDescent="0.35">
      <c r="A3864" s="4">
        <v>3853</v>
      </c>
      <c r="B3864" s="4">
        <v>0.12787385494449488</v>
      </c>
      <c r="C3864" s="4">
        <v>-1.1364991767981627</v>
      </c>
      <c r="D3864" s="25">
        <v>-2.3610045028542866E-2</v>
      </c>
      <c r="E3864" s="31">
        <v>-5243.1091427389456</v>
      </c>
      <c r="F3864" s="18">
        <v>5243.1091427389456</v>
      </c>
    </row>
    <row r="3865" spans="1:6" x14ac:dyDescent="0.35">
      <c r="A3865" s="4">
        <v>3854</v>
      </c>
      <c r="B3865" s="4">
        <v>0.3138177315533206</v>
      </c>
      <c r="C3865" s="4">
        <v>-0.48505763428738635</v>
      </c>
      <c r="D3865" s="25">
        <v>-9.0185925274983165E-3</v>
      </c>
      <c r="E3865" s="31">
        <v>-2002.768943405182</v>
      </c>
      <c r="F3865" s="18">
        <v>2002.768943405182</v>
      </c>
    </row>
    <row r="3866" spans="1:6" x14ac:dyDescent="0.35">
      <c r="A3866" s="4">
        <v>3855</v>
      </c>
      <c r="B3866" s="4">
        <v>0.99879153210508009</v>
      </c>
      <c r="C3866" s="4">
        <v>3.0335513442702573</v>
      </c>
      <c r="D3866" s="25">
        <v>6.9793722054854915E-2</v>
      </c>
      <c r="E3866" s="31">
        <v>15499.170025690331</v>
      </c>
      <c r="F3866" s="18">
        <v>0</v>
      </c>
    </row>
    <row r="3867" spans="1:6" x14ac:dyDescent="0.35">
      <c r="A3867" s="4">
        <v>3856</v>
      </c>
      <c r="B3867" s="4">
        <v>0.90056665149287618</v>
      </c>
      <c r="C3867" s="4">
        <v>1.2847870840468236</v>
      </c>
      <c r="D3867" s="25">
        <v>3.0623652334972971E-2</v>
      </c>
      <c r="E3867" s="31">
        <v>6800.6287725180628</v>
      </c>
      <c r="F3867" s="18">
        <v>0</v>
      </c>
    </row>
    <row r="3868" spans="1:6" x14ac:dyDescent="0.35">
      <c r="A3868" s="4">
        <v>3857</v>
      </c>
      <c r="B3868" s="4">
        <v>4.4798068732085472E-2</v>
      </c>
      <c r="C3868" s="4">
        <v>-1.6975319419938488</v>
      </c>
      <c r="D3868" s="25">
        <v>-3.6176457224687257E-2</v>
      </c>
      <c r="E3868" s="31">
        <v>-8033.746373518391</v>
      </c>
      <c r="F3868" s="18">
        <v>8033.746373518391</v>
      </c>
    </row>
    <row r="3869" spans="1:6" x14ac:dyDescent="0.35">
      <c r="A3869" s="4">
        <v>3858</v>
      </c>
      <c r="B3869" s="4">
        <v>0.42794898009716642</v>
      </c>
      <c r="C3869" s="4">
        <v>-0.18159832914758031</v>
      </c>
      <c r="D3869" s="25">
        <v>-2.2214944795576359E-3</v>
      </c>
      <c r="E3869" s="31">
        <v>-493.32976714918129</v>
      </c>
      <c r="F3869" s="18">
        <v>493.32976714918129</v>
      </c>
    </row>
    <row r="3870" spans="1:6" x14ac:dyDescent="0.35">
      <c r="A3870" s="4">
        <v>3859</v>
      </c>
      <c r="B3870" s="4">
        <v>0.29924094408818613</v>
      </c>
      <c r="C3870" s="4">
        <v>-0.52658488853960017</v>
      </c>
      <c r="D3870" s="25">
        <v>-9.9487495997423771E-3</v>
      </c>
      <c r="E3870" s="31">
        <v>-2209.3299662143413</v>
      </c>
      <c r="F3870" s="18">
        <v>2209.3299662143413</v>
      </c>
    </row>
    <row r="3871" spans="1:6" x14ac:dyDescent="0.35">
      <c r="A3871" s="4">
        <v>3860</v>
      </c>
      <c r="B3871" s="4">
        <v>0.11065898078827385</v>
      </c>
      <c r="C3871" s="4">
        <v>-1.2230310695030817</v>
      </c>
      <c r="D3871" s="25">
        <v>-2.5548248105618537E-2</v>
      </c>
      <c r="E3871" s="31">
        <v>-5673.528070852587</v>
      </c>
      <c r="F3871" s="18">
        <v>5673.528070852587</v>
      </c>
    </row>
    <row r="3872" spans="1:6" x14ac:dyDescent="0.35">
      <c r="A3872" s="4">
        <v>3861</v>
      </c>
      <c r="B3872" s="4">
        <v>0.36922116087674084</v>
      </c>
      <c r="C3872" s="4">
        <v>-0.33391682701895165</v>
      </c>
      <c r="D3872" s="25">
        <v>-5.6332328807570092E-3</v>
      </c>
      <c r="E3872" s="31">
        <v>-1250.9783350505354</v>
      </c>
      <c r="F3872" s="18">
        <v>1250.9783350505354</v>
      </c>
    </row>
    <row r="3873" spans="1:6" x14ac:dyDescent="0.35">
      <c r="A3873" s="4">
        <v>3862</v>
      </c>
      <c r="B3873" s="4">
        <v>0.44634745724133296</v>
      </c>
      <c r="C3873" s="4">
        <v>-0.13489497262734731</v>
      </c>
      <c r="D3873" s="25">
        <v>-1.1753993753402749E-3</v>
      </c>
      <c r="E3873" s="31">
        <v>-261.02225572911522</v>
      </c>
      <c r="F3873" s="18">
        <v>261.02225572911522</v>
      </c>
    </row>
    <row r="3874" spans="1:6" x14ac:dyDescent="0.35">
      <c r="A3874" s="4">
        <v>3863</v>
      </c>
      <c r="B3874" s="4">
        <v>0.94414188647705444</v>
      </c>
      <c r="C3874" s="4">
        <v>1.5905262785705427</v>
      </c>
      <c r="D3874" s="25">
        <v>3.7471816972134822E-2</v>
      </c>
      <c r="E3874" s="31">
        <v>8321.408363436989</v>
      </c>
      <c r="F3874" s="18">
        <v>0</v>
      </c>
    </row>
    <row r="3875" spans="1:6" x14ac:dyDescent="0.35">
      <c r="A3875" s="4">
        <v>3864</v>
      </c>
      <c r="B3875" s="4">
        <v>0.94731949838937191</v>
      </c>
      <c r="C3875" s="4">
        <v>1.6194010400349066</v>
      </c>
      <c r="D3875" s="25">
        <v>3.8118574482812438E-2</v>
      </c>
      <c r="E3875" s="31">
        <v>8465.0345282015787</v>
      </c>
      <c r="F3875" s="18">
        <v>0</v>
      </c>
    </row>
    <row r="3876" spans="1:6" x14ac:dyDescent="0.35">
      <c r="A3876" s="4">
        <v>3865</v>
      </c>
      <c r="B3876" s="4">
        <v>0.72182933463205901</v>
      </c>
      <c r="C3876" s="4">
        <v>0.5882845252310781</v>
      </c>
      <c r="D3876" s="25">
        <v>1.5022891037733748E-2</v>
      </c>
      <c r="E3876" s="31">
        <v>3336.1502383874958</v>
      </c>
      <c r="F3876" s="18">
        <v>0</v>
      </c>
    </row>
    <row r="3877" spans="1:6" x14ac:dyDescent="0.35">
      <c r="A3877" s="4">
        <v>3866</v>
      </c>
      <c r="B3877" s="4">
        <v>0.86213347080508296</v>
      </c>
      <c r="C3877" s="4">
        <v>1.0899547928131506</v>
      </c>
      <c r="D3877" s="25">
        <v>2.6259659654603203E-2</v>
      </c>
      <c r="E3877" s="31">
        <v>5831.5120303165459</v>
      </c>
      <c r="F3877" s="18">
        <v>0</v>
      </c>
    </row>
    <row r="3878" spans="1:6" x14ac:dyDescent="0.35">
      <c r="A3878" s="4">
        <v>3867</v>
      </c>
      <c r="B3878" s="4">
        <v>0.4884853487467965</v>
      </c>
      <c r="C3878" s="4">
        <v>-2.8866959048590175E-2</v>
      </c>
      <c r="D3878" s="25">
        <v>1.1994917283982447E-3</v>
      </c>
      <c r="E3878" s="31">
        <v>266.37247155613403</v>
      </c>
      <c r="F3878" s="18">
        <v>0</v>
      </c>
    </row>
    <row r="3879" spans="1:6" x14ac:dyDescent="0.35">
      <c r="A3879" s="4">
        <v>3868</v>
      </c>
      <c r="B3879" s="4">
        <v>0.19757376373580826</v>
      </c>
      <c r="C3879" s="4">
        <v>-0.85031941103687092</v>
      </c>
      <c r="D3879" s="25">
        <v>-1.7199986433305416E-2</v>
      </c>
      <c r="E3879" s="31">
        <v>-3819.6202512289392</v>
      </c>
      <c r="F3879" s="18">
        <v>3819.6202512289392</v>
      </c>
    </row>
    <row r="3880" spans="1:6" x14ac:dyDescent="0.35">
      <c r="A3880" s="4">
        <v>3869</v>
      </c>
      <c r="B3880" s="4">
        <v>0.92106521558539289</v>
      </c>
      <c r="C3880" s="4">
        <v>1.4122730828468339</v>
      </c>
      <c r="D3880" s="25">
        <v>3.3479174702903326E-2</v>
      </c>
      <c r="E3880" s="31">
        <v>7434.7578229494084</v>
      </c>
      <c r="F3880" s="18">
        <v>0</v>
      </c>
    </row>
    <row r="3881" spans="1:6" x14ac:dyDescent="0.35">
      <c r="A3881" s="4">
        <v>3870</v>
      </c>
      <c r="B3881" s="4">
        <v>0.68808522390347115</v>
      </c>
      <c r="C3881" s="4">
        <v>0.49043014144088953</v>
      </c>
      <c r="D3881" s="25">
        <v>1.2831078726240119E-2</v>
      </c>
      <c r="E3881" s="31">
        <v>2849.4120235443165</v>
      </c>
      <c r="F3881" s="18">
        <v>0</v>
      </c>
    </row>
    <row r="3882" spans="1:6" x14ac:dyDescent="0.35">
      <c r="A3882" s="4">
        <v>3871</v>
      </c>
      <c r="B3882" s="4">
        <v>0.98096658139806603</v>
      </c>
      <c r="C3882" s="4">
        <v>2.0741343284010392</v>
      </c>
      <c r="D3882" s="25">
        <v>4.8304015147626132E-2</v>
      </c>
      <c r="E3882" s="31">
        <v>10726.9267443303</v>
      </c>
      <c r="F3882" s="18">
        <v>0</v>
      </c>
    </row>
    <row r="3883" spans="1:6" x14ac:dyDescent="0.35">
      <c r="A3883" s="4">
        <v>3872</v>
      </c>
      <c r="B3883" s="4">
        <v>0.77164380444929725</v>
      </c>
      <c r="C3883" s="4">
        <v>0.74427124942405964</v>
      </c>
      <c r="D3883" s="25">
        <v>1.8516792989523655E-2</v>
      </c>
      <c r="E3883" s="31">
        <v>4112.0449579916658</v>
      </c>
      <c r="F3883" s="18">
        <v>0</v>
      </c>
    </row>
    <row r="3884" spans="1:6" x14ac:dyDescent="0.35">
      <c r="A3884" s="4">
        <v>3873</v>
      </c>
      <c r="B3884" s="4">
        <v>0.80837983825599558</v>
      </c>
      <c r="C3884" s="4">
        <v>0.87194144287172604</v>
      </c>
      <c r="D3884" s="25">
        <v>2.1376441080603104E-2</v>
      </c>
      <c r="E3884" s="31">
        <v>4747.0902123835413</v>
      </c>
      <c r="F3884" s="18">
        <v>0</v>
      </c>
    </row>
    <row r="3885" spans="1:6" x14ac:dyDescent="0.35">
      <c r="A3885" s="4">
        <v>3874</v>
      </c>
      <c r="B3885" s="4">
        <v>0.41338349689412968</v>
      </c>
      <c r="C3885" s="4">
        <v>-0.2188498750581111</v>
      </c>
      <c r="D3885" s="25">
        <v>-3.0558811854607196E-3</v>
      </c>
      <c r="E3885" s="31">
        <v>-678.62295744218966</v>
      </c>
      <c r="F3885" s="18">
        <v>678.62295744218966</v>
      </c>
    </row>
    <row r="3886" spans="1:6" x14ac:dyDescent="0.35">
      <c r="A3886" s="4">
        <v>3875</v>
      </c>
      <c r="B3886" s="4">
        <v>0.41775197676703957</v>
      </c>
      <c r="C3886" s="4">
        <v>-0.2076478322616071</v>
      </c>
      <c r="D3886" s="25">
        <v>-2.8049698377596282E-3</v>
      </c>
      <c r="E3886" s="31">
        <v>-622.90279343749887</v>
      </c>
      <c r="F3886" s="18">
        <v>622.90279343749887</v>
      </c>
    </row>
    <row r="3887" spans="1:6" x14ac:dyDescent="0.35">
      <c r="A3887" s="4">
        <v>3876</v>
      </c>
      <c r="B3887" s="4">
        <v>0.61893827212718655</v>
      </c>
      <c r="C3887" s="4">
        <v>0.30269349482752861</v>
      </c>
      <c r="D3887" s="25">
        <v>8.6260193571273073E-3</v>
      </c>
      <c r="E3887" s="31">
        <v>1915.589779778941</v>
      </c>
      <c r="F3887" s="18">
        <v>0</v>
      </c>
    </row>
    <row r="3888" spans="1:6" x14ac:dyDescent="0.35">
      <c r="A3888" s="4">
        <v>3877</v>
      </c>
      <c r="B3888" s="4">
        <v>0.68011618157572973</v>
      </c>
      <c r="C3888" s="4">
        <v>0.46802370640703123</v>
      </c>
      <c r="D3888" s="25">
        <v>1.2329203406385344E-2</v>
      </c>
      <c r="E3888" s="31">
        <v>2737.9600091638085</v>
      </c>
      <c r="F3888" s="18">
        <v>0</v>
      </c>
    </row>
    <row r="3889" spans="1:6" x14ac:dyDescent="0.35">
      <c r="A3889" s="4">
        <v>3878</v>
      </c>
      <c r="B3889" s="4">
        <v>0.60677778027184492</v>
      </c>
      <c r="C3889" s="4">
        <v>0.27093056104920366</v>
      </c>
      <c r="D3889" s="25">
        <v>7.9145705021249659E-3</v>
      </c>
      <c r="E3889" s="31">
        <v>1757.5975357258535</v>
      </c>
      <c r="F3889" s="18">
        <v>0</v>
      </c>
    </row>
    <row r="3890" spans="1:6" x14ac:dyDescent="0.35">
      <c r="A3890" s="4">
        <v>3879</v>
      </c>
      <c r="B3890" s="4">
        <v>0.44013399667555253</v>
      </c>
      <c r="C3890" s="4">
        <v>-0.15062949481662868</v>
      </c>
      <c r="D3890" s="25">
        <v>-1.5278324306020714E-3</v>
      </c>
      <c r="E3890" s="31">
        <v>-339.28745903612423</v>
      </c>
      <c r="F3890" s="18">
        <v>339.28745903612423</v>
      </c>
    </row>
    <row r="3891" spans="1:6" x14ac:dyDescent="0.35">
      <c r="A3891" s="4">
        <v>3880</v>
      </c>
      <c r="B3891" s="4">
        <v>8.0165005337518025E-2</v>
      </c>
      <c r="C3891" s="4">
        <v>-1.4039625199679178</v>
      </c>
      <c r="D3891" s="25">
        <v>-2.9600879835593105E-2</v>
      </c>
      <c r="E3891" s="31">
        <v>-6573.5005380755765</v>
      </c>
      <c r="F3891" s="18">
        <v>6573.5005380755765</v>
      </c>
    </row>
    <row r="3892" spans="1:6" x14ac:dyDescent="0.35">
      <c r="A3892" s="4">
        <v>3881</v>
      </c>
      <c r="B3892" s="4">
        <v>0.9185863031376289</v>
      </c>
      <c r="C3892" s="4">
        <v>1.3956251868648482</v>
      </c>
      <c r="D3892" s="25">
        <v>3.3106283249700587E-2</v>
      </c>
      <c r="E3892" s="31">
        <v>7351.9494002982492</v>
      </c>
      <c r="F3892" s="18">
        <v>0</v>
      </c>
    </row>
    <row r="3893" spans="1:6" x14ac:dyDescent="0.35">
      <c r="A3893" s="4">
        <v>3882</v>
      </c>
      <c r="B3893" s="4">
        <v>0.4313028262210975</v>
      </c>
      <c r="C3893" s="4">
        <v>-0.17305823595351</v>
      </c>
      <c r="D3893" s="25">
        <v>-2.0302073784687312E-3</v>
      </c>
      <c r="E3893" s="31">
        <v>-450.85042636881502</v>
      </c>
      <c r="F3893" s="18">
        <v>450.85042636881502</v>
      </c>
    </row>
    <row r="3894" spans="1:6" x14ac:dyDescent="0.35">
      <c r="A3894" s="4">
        <v>3883</v>
      </c>
      <c r="B3894" s="4">
        <v>0.90462032992144237</v>
      </c>
      <c r="C3894" s="4">
        <v>1.3083360872418461</v>
      </c>
      <c r="D3894" s="25">
        <v>3.1151119711773603E-2</v>
      </c>
      <c r="E3894" s="31">
        <v>6917.7640436476413</v>
      </c>
      <c r="F3894" s="18">
        <v>0</v>
      </c>
    </row>
    <row r="3895" spans="1:6" x14ac:dyDescent="0.35">
      <c r="A3895" s="4">
        <v>3884</v>
      </c>
      <c r="B3895" s="4">
        <v>0.59672710901405523</v>
      </c>
      <c r="C3895" s="4">
        <v>0.24488460536984485</v>
      </c>
      <c r="D3895" s="25">
        <v>7.3311746018959153E-3</v>
      </c>
      <c r="E3895" s="31">
        <v>1628.04215475858</v>
      </c>
      <c r="F3895" s="18">
        <v>0</v>
      </c>
    </row>
    <row r="3896" spans="1:6" x14ac:dyDescent="0.35">
      <c r="A3896" s="4">
        <v>3885</v>
      </c>
      <c r="B3896" s="4">
        <v>0.90439087209652147</v>
      </c>
      <c r="C3896" s="4">
        <v>1.3069836752946793</v>
      </c>
      <c r="D3896" s="25">
        <v>3.1120827423976188E-2</v>
      </c>
      <c r="E3896" s="31">
        <v>6911.0370013691063</v>
      </c>
      <c r="F3896" s="18">
        <v>0</v>
      </c>
    </row>
    <row r="3897" spans="1:6" x14ac:dyDescent="0.35">
      <c r="A3897" s="4">
        <v>3886</v>
      </c>
      <c r="B3897" s="4">
        <v>0.72333929770539795</v>
      </c>
      <c r="C3897" s="4">
        <v>0.59279044276272364</v>
      </c>
      <c r="D3897" s="25">
        <v>1.5123817793775781E-2</v>
      </c>
      <c r="E3897" s="31">
        <v>3358.5631561397167</v>
      </c>
      <c r="F3897" s="18">
        <v>0</v>
      </c>
    </row>
    <row r="3898" spans="1:6" x14ac:dyDescent="0.35">
      <c r="A3898" s="4">
        <v>3887</v>
      </c>
      <c r="B3898" s="4">
        <v>0.28651703438662834</v>
      </c>
      <c r="C3898" s="4">
        <v>-0.5635887148968477</v>
      </c>
      <c r="D3898" s="25">
        <v>-1.0777587706332342E-2</v>
      </c>
      <c r="E3898" s="31">
        <v>-2393.3909728434542</v>
      </c>
      <c r="F3898" s="18">
        <v>2393.3909728434542</v>
      </c>
    </row>
    <row r="3899" spans="1:6" x14ac:dyDescent="0.35">
      <c r="A3899" s="4">
        <v>3888</v>
      </c>
      <c r="B3899" s="4">
        <v>0.96600015707708808</v>
      </c>
      <c r="C3899" s="4">
        <v>1.82500890297532</v>
      </c>
      <c r="D3899" s="25">
        <v>4.2723926107109095E-2</v>
      </c>
      <c r="E3899" s="31">
        <v>9487.7501214029562</v>
      </c>
      <c r="F3899" s="18">
        <v>0</v>
      </c>
    </row>
    <row r="3900" spans="1:6" x14ac:dyDescent="0.35">
      <c r="A3900" s="4">
        <v>3889</v>
      </c>
      <c r="B3900" s="4">
        <v>0.14539036132895888</v>
      </c>
      <c r="C3900" s="4">
        <v>-1.0564104743214953</v>
      </c>
      <c r="D3900" s="25">
        <v>-2.1816161123696175E-2</v>
      </c>
      <c r="E3900" s="31">
        <v>-4844.7393348396681</v>
      </c>
      <c r="F3900" s="18">
        <v>4844.7393348396681</v>
      </c>
    </row>
    <row r="3901" spans="1:6" x14ac:dyDescent="0.35">
      <c r="A3901" s="4">
        <v>3890</v>
      </c>
      <c r="B3901" s="4">
        <v>0.9604455669255717</v>
      </c>
      <c r="C3901" s="4">
        <v>1.755880201879858</v>
      </c>
      <c r="D3901" s="25">
        <v>4.1175532133636554E-2</v>
      </c>
      <c r="E3901" s="31">
        <v>9143.8965375126591</v>
      </c>
      <c r="F3901" s="18">
        <v>0</v>
      </c>
    </row>
    <row r="3902" spans="1:6" x14ac:dyDescent="0.35">
      <c r="A3902" s="4">
        <v>3891</v>
      </c>
      <c r="B3902" s="4">
        <v>0.51237395632362615</v>
      </c>
      <c r="C3902" s="4">
        <v>3.1021883760912503E-2</v>
      </c>
      <c r="D3902" s="25">
        <v>2.5409247629409044E-3</v>
      </c>
      <c r="E3902" s="31">
        <v>564.26600794202113</v>
      </c>
      <c r="F3902" s="18">
        <v>0</v>
      </c>
    </row>
    <row r="3903" spans="1:6" x14ac:dyDescent="0.35">
      <c r="A3903" s="4">
        <v>3892</v>
      </c>
      <c r="B3903" s="4">
        <v>0.90371201937174317</v>
      </c>
      <c r="C3903" s="4">
        <v>1.302996485990233</v>
      </c>
      <c r="D3903" s="25">
        <v>3.1031519512902127E-2</v>
      </c>
      <c r="E3903" s="31">
        <v>6891.2042935320296</v>
      </c>
      <c r="F3903" s="18">
        <v>0</v>
      </c>
    </row>
    <row r="3904" spans="1:6" x14ac:dyDescent="0.35">
      <c r="A3904" s="4">
        <v>3893</v>
      </c>
      <c r="B3904" s="4">
        <v>0.61352311230092327</v>
      </c>
      <c r="C3904" s="4">
        <v>0.28851339907638923</v>
      </c>
      <c r="D3904" s="25">
        <v>8.3084034543779196E-3</v>
      </c>
      <c r="E3904" s="31">
        <v>1845.0564605255736</v>
      </c>
      <c r="F3904" s="18">
        <v>0</v>
      </c>
    </row>
    <row r="3905" spans="1:6" x14ac:dyDescent="0.35">
      <c r="A3905" s="4">
        <v>3894</v>
      </c>
      <c r="B3905" s="4">
        <v>0.52639582786147587</v>
      </c>
      <c r="C3905" s="4">
        <v>6.621287779487689E-2</v>
      </c>
      <c r="D3905" s="25">
        <v>3.3291577576192244E-3</v>
      </c>
      <c r="E3905" s="31">
        <v>739.30979189118966</v>
      </c>
      <c r="F3905" s="18">
        <v>0</v>
      </c>
    </row>
    <row r="3906" spans="1:6" x14ac:dyDescent="0.35">
      <c r="A3906" s="4">
        <v>3895</v>
      </c>
      <c r="B3906" s="4">
        <v>0.59380391611569405</v>
      </c>
      <c r="C3906" s="4">
        <v>0.2373411152969549</v>
      </c>
      <c r="D3906" s="25">
        <v>7.1622101286349027E-3</v>
      </c>
      <c r="E3906" s="31">
        <v>1590.5200249412969</v>
      </c>
      <c r="F3906" s="18">
        <v>0</v>
      </c>
    </row>
    <row r="3907" spans="1:6" x14ac:dyDescent="0.35">
      <c r="A3907" s="4">
        <v>3896</v>
      </c>
      <c r="B3907" s="4">
        <v>0.38446399121102304</v>
      </c>
      <c r="C3907" s="4">
        <v>-0.29377743037495252</v>
      </c>
      <c r="D3907" s="25">
        <v>-4.7341620335185387E-3</v>
      </c>
      <c r="E3907" s="31">
        <v>-1051.3206650449395</v>
      </c>
      <c r="F3907" s="18">
        <v>1051.3206650449395</v>
      </c>
    </row>
    <row r="3908" spans="1:6" x14ac:dyDescent="0.35">
      <c r="A3908" s="4">
        <v>3897</v>
      </c>
      <c r="B3908" s="4">
        <v>0.71041445392949554</v>
      </c>
      <c r="C3908" s="4">
        <v>0.55459590277647941</v>
      </c>
      <c r="D3908" s="25">
        <v>1.4268309233697559E-2</v>
      </c>
      <c r="E3908" s="31">
        <v>3168.5794120335586</v>
      </c>
      <c r="F3908" s="18">
        <v>0</v>
      </c>
    </row>
    <row r="3909" spans="1:6" x14ac:dyDescent="0.35">
      <c r="A3909" s="4">
        <v>3898</v>
      </c>
      <c r="B3909" s="4">
        <v>0.47899962366572413</v>
      </c>
      <c r="C3909" s="4">
        <v>-5.266447153327404E-2</v>
      </c>
      <c r="D3909" s="25">
        <v>6.6645806320558463E-4</v>
      </c>
      <c r="E3909" s="31">
        <v>148.00108852909497</v>
      </c>
      <c r="F3909" s="18">
        <v>0</v>
      </c>
    </row>
    <row r="3910" spans="1:6" x14ac:dyDescent="0.35">
      <c r="A3910" s="4">
        <v>3899</v>
      </c>
      <c r="B3910" s="4">
        <v>0.89389396131724574</v>
      </c>
      <c r="C3910" s="4">
        <v>1.2475058478354608</v>
      </c>
      <c r="D3910" s="25">
        <v>2.9788600604526531E-2</v>
      </c>
      <c r="E3910" s="31">
        <v>6615.1878994798835</v>
      </c>
      <c r="F3910" s="18">
        <v>0</v>
      </c>
    </row>
    <row r="3911" spans="1:6" x14ac:dyDescent="0.35">
      <c r="A3911" s="4">
        <v>3900</v>
      </c>
      <c r="B3911" s="4">
        <v>0.82413137743986764</v>
      </c>
      <c r="C3911" s="4">
        <v>0.93122489044426993</v>
      </c>
      <c r="D3911" s="25">
        <v>2.2704314040652512E-2</v>
      </c>
      <c r="E3911" s="31">
        <v>5041.9724478394292</v>
      </c>
      <c r="F3911" s="18">
        <v>0</v>
      </c>
    </row>
    <row r="3912" spans="1:6" x14ac:dyDescent="0.35">
      <c r="A3912" s="4">
        <v>3901</v>
      </c>
      <c r="B3912" s="4">
        <v>0.81039518997477344</v>
      </c>
      <c r="C3912" s="4">
        <v>0.87935352995852101</v>
      </c>
      <c r="D3912" s="25">
        <v>2.1542462296019811E-2</v>
      </c>
      <c r="E3912" s="31">
        <v>4783.9587296348909</v>
      </c>
      <c r="F3912" s="18">
        <v>0</v>
      </c>
    </row>
    <row r="3913" spans="1:6" x14ac:dyDescent="0.35">
      <c r="A3913" s="4">
        <v>3902</v>
      </c>
      <c r="B3913" s="4">
        <v>0.88921966081424941</v>
      </c>
      <c r="C3913" s="4">
        <v>1.2223886790037188</v>
      </c>
      <c r="D3913" s="25">
        <v>2.9226008334840233E-2</v>
      </c>
      <c r="E3913" s="31">
        <v>6490.2524040473054</v>
      </c>
      <c r="F3913" s="18">
        <v>0</v>
      </c>
    </row>
    <row r="3914" spans="1:6" x14ac:dyDescent="0.35">
      <c r="A3914" s="4">
        <v>3903</v>
      </c>
      <c r="B3914" s="4">
        <v>0.12517501968597045</v>
      </c>
      <c r="C3914" s="4">
        <v>-1.1494995811319892</v>
      </c>
      <c r="D3914" s="25">
        <v>-2.390123736116612E-2</v>
      </c>
      <c r="E3914" s="31">
        <v>-5307.7745501800046</v>
      </c>
      <c r="F3914" s="18">
        <v>5307.7745501800046</v>
      </c>
    </row>
    <row r="3915" spans="1:6" x14ac:dyDescent="0.35">
      <c r="A3915" s="4">
        <v>3904</v>
      </c>
      <c r="B3915" s="4">
        <v>0.12187242685156507</v>
      </c>
      <c r="C3915" s="4">
        <v>-1.1656775167846196</v>
      </c>
      <c r="D3915" s="25">
        <v>-2.4263602307574808E-2</v>
      </c>
      <c r="E3915" s="31">
        <v>-5388.2453396777219</v>
      </c>
      <c r="F3915" s="18">
        <v>5388.2453396777219</v>
      </c>
    </row>
    <row r="3916" spans="1:6" x14ac:dyDescent="0.35">
      <c r="A3916" s="4">
        <v>3905</v>
      </c>
      <c r="B3916" s="4">
        <v>0.302600669528719</v>
      </c>
      <c r="C3916" s="4">
        <v>-0.51693527944772311</v>
      </c>
      <c r="D3916" s="25">
        <v>-9.7326107698865235E-3</v>
      </c>
      <c r="E3916" s="31">
        <v>-2161.3317741927626</v>
      </c>
      <c r="F3916" s="18">
        <v>2161.3317741927626</v>
      </c>
    </row>
    <row r="3917" spans="1:6" x14ac:dyDescent="0.35">
      <c r="A3917" s="4">
        <v>3906</v>
      </c>
      <c r="B3917" s="4">
        <v>0.53041183218463328</v>
      </c>
      <c r="C3917" s="4">
        <v>7.6305141268832033E-2</v>
      </c>
      <c r="D3917" s="25">
        <v>3.5552114761780275E-3</v>
      </c>
      <c r="E3917" s="31">
        <v>789.50979435170791</v>
      </c>
      <c r="F3917" s="18">
        <v>0</v>
      </c>
    </row>
    <row r="3918" spans="1:6" x14ac:dyDescent="0.35">
      <c r="A3918" s="4">
        <v>3907</v>
      </c>
      <c r="B3918" s="4">
        <v>0.52175280971016202</v>
      </c>
      <c r="C3918" s="4">
        <v>5.4553254735174445E-2</v>
      </c>
      <c r="D3918" s="25">
        <v>3.0679972006795852E-3</v>
      </c>
      <c r="E3918" s="31">
        <v>681.31357451178019</v>
      </c>
      <c r="F3918" s="18">
        <v>0</v>
      </c>
    </row>
    <row r="3919" spans="1:6" x14ac:dyDescent="0.35">
      <c r="A3919" s="4">
        <v>3908</v>
      </c>
      <c r="B3919" s="4">
        <v>0.39407577982313913</v>
      </c>
      <c r="C3919" s="4">
        <v>-0.26871168426816394</v>
      </c>
      <c r="D3919" s="25">
        <v>-4.1727215667181003E-3</v>
      </c>
      <c r="E3919" s="31">
        <v>-926.6409517692432</v>
      </c>
      <c r="F3919" s="18">
        <v>926.6409517692432</v>
      </c>
    </row>
    <row r="3920" spans="1:6" x14ac:dyDescent="0.35">
      <c r="A3920" s="4">
        <v>3909</v>
      </c>
      <c r="B3920" s="4">
        <v>0.10567909910371842</v>
      </c>
      <c r="C3920" s="4">
        <v>-1.2498394599426372</v>
      </c>
      <c r="D3920" s="25">
        <v>-2.6148721563636852E-2</v>
      </c>
      <c r="E3920" s="31">
        <v>-5806.8758842049865</v>
      </c>
      <c r="F3920" s="18">
        <v>5806.8758842049865</v>
      </c>
    </row>
    <row r="3921" spans="1:6" x14ac:dyDescent="0.35">
      <c r="A3921" s="4">
        <v>3910</v>
      </c>
      <c r="B3921" s="4">
        <v>0.24474493025846633</v>
      </c>
      <c r="C3921" s="4">
        <v>-0.69112043309816307</v>
      </c>
      <c r="D3921" s="25">
        <v>-1.3634134130035907E-2</v>
      </c>
      <c r="E3921" s="31">
        <v>-3027.7474364872992</v>
      </c>
      <c r="F3921" s="18">
        <v>3027.7474364872992</v>
      </c>
    </row>
    <row r="3922" spans="1:6" x14ac:dyDescent="0.35">
      <c r="A3922" s="4">
        <v>3911</v>
      </c>
      <c r="B3922" s="4">
        <v>0.34065509285534945</v>
      </c>
      <c r="C3922" s="4">
        <v>-0.41067592060925706</v>
      </c>
      <c r="D3922" s="25">
        <v>-7.3525378299461328E-3</v>
      </c>
      <c r="E3922" s="31">
        <v>-1632.7863107385072</v>
      </c>
      <c r="F3922" s="18">
        <v>1632.7863107385072</v>
      </c>
    </row>
    <row r="3923" spans="1:6" x14ac:dyDescent="0.35">
      <c r="A3923" s="4">
        <v>3912</v>
      </c>
      <c r="B3923" s="4">
        <v>0.91991923487515015</v>
      </c>
      <c r="C3923" s="4">
        <v>1.4045285027405441</v>
      </c>
      <c r="D3923" s="25">
        <v>3.3305706071587733E-2</v>
      </c>
      <c r="E3923" s="31">
        <v>7396.2354497082879</v>
      </c>
      <c r="F3923" s="18">
        <v>0</v>
      </c>
    </row>
    <row r="3924" spans="1:6" x14ac:dyDescent="0.35">
      <c r="A3924" s="4">
        <v>3913</v>
      </c>
      <c r="B3924" s="4">
        <v>0.82392829494202613</v>
      </c>
      <c r="C3924" s="4">
        <v>0.93043981857835412</v>
      </c>
      <c r="D3924" s="25">
        <v>2.2686729440816792E-2</v>
      </c>
      <c r="E3924" s="31">
        <v>5038.0674160591589</v>
      </c>
      <c r="F3924" s="18">
        <v>0</v>
      </c>
    </row>
    <row r="3925" spans="1:6" x14ac:dyDescent="0.35">
      <c r="A3925" s="4">
        <v>3914</v>
      </c>
      <c r="B3925" s="4">
        <v>0.85581185159840956</v>
      </c>
      <c r="C3925" s="4">
        <v>1.0616903166048821</v>
      </c>
      <c r="D3925" s="25">
        <v>2.56265717485567E-2</v>
      </c>
      <c r="E3925" s="31">
        <v>5690.9214899623448</v>
      </c>
      <c r="F3925" s="18">
        <v>0</v>
      </c>
    </row>
    <row r="3926" spans="1:6" x14ac:dyDescent="0.35">
      <c r="A3926" s="4">
        <v>3915</v>
      </c>
      <c r="B3926" s="4">
        <v>8.2743733427795063E-2</v>
      </c>
      <c r="C3926" s="4">
        <v>-1.3868501315023225</v>
      </c>
      <c r="D3926" s="25">
        <v>-2.9217584348306885E-2</v>
      </c>
      <c r="E3926" s="31">
        <v>-6488.3816799229799</v>
      </c>
      <c r="F3926" s="18">
        <v>6488.3816799229799</v>
      </c>
    </row>
    <row r="3927" spans="1:6" x14ac:dyDescent="0.35">
      <c r="A3927" s="4">
        <v>3916</v>
      </c>
      <c r="B3927" s="4">
        <v>0.77669519442636514</v>
      </c>
      <c r="C3927" s="4">
        <v>0.7610794547112556</v>
      </c>
      <c r="D3927" s="25">
        <v>1.8893275164932152E-2</v>
      </c>
      <c r="E3927" s="31">
        <v>4195.650776344668</v>
      </c>
      <c r="F3927" s="18">
        <v>0</v>
      </c>
    </row>
    <row r="3928" spans="1:6" x14ac:dyDescent="0.35">
      <c r="A3928" s="4">
        <v>3917</v>
      </c>
      <c r="B3928" s="4">
        <v>0.47161828055213251</v>
      </c>
      <c r="C3928" s="4">
        <v>-7.1202538514819627E-2</v>
      </c>
      <c r="D3928" s="25">
        <v>2.512292112354477E-4</v>
      </c>
      <c r="E3928" s="31">
        <v>55.790752315772451</v>
      </c>
      <c r="F3928" s="18">
        <v>0</v>
      </c>
    </row>
    <row r="3929" spans="1:6" x14ac:dyDescent="0.35">
      <c r="A3929" s="4">
        <v>3918</v>
      </c>
      <c r="B3929" s="4">
        <v>0.11223965761063104</v>
      </c>
      <c r="C3929" s="4">
        <v>-1.2147031905681893</v>
      </c>
      <c r="D3929" s="25">
        <v>-2.5361714330930808E-2</v>
      </c>
      <c r="E3929" s="31">
        <v>-5632.1043065898548</v>
      </c>
      <c r="F3929" s="18">
        <v>5632.1043065898548</v>
      </c>
    </row>
    <row r="3930" spans="1:6" x14ac:dyDescent="0.35">
      <c r="A3930" s="4">
        <v>3919</v>
      </c>
      <c r="B3930" s="4">
        <v>0.37759941103980244</v>
      </c>
      <c r="C3930" s="4">
        <v>-0.31179171342169887</v>
      </c>
      <c r="D3930" s="25">
        <v>-5.1376587991744122E-3</v>
      </c>
      <c r="E3930" s="31">
        <v>-1140.9256437105169</v>
      </c>
      <c r="F3930" s="18">
        <v>1140.9256437105169</v>
      </c>
    </row>
    <row r="3931" spans="1:6" x14ac:dyDescent="0.35">
      <c r="A3931" s="4">
        <v>3920</v>
      </c>
      <c r="B3931" s="4">
        <v>0.17339112779672117</v>
      </c>
      <c r="C3931" s="4">
        <v>-0.94084898166912856</v>
      </c>
      <c r="D3931" s="25">
        <v>-1.9227732353114778E-2</v>
      </c>
      <c r="E3931" s="31">
        <v>-4269.924058716434</v>
      </c>
      <c r="F3931" s="18">
        <v>4269.924058716434</v>
      </c>
    </row>
    <row r="3932" spans="1:6" x14ac:dyDescent="0.35">
      <c r="A3932" s="4">
        <v>3921</v>
      </c>
      <c r="B3932" s="4">
        <v>0.23368074710429509</v>
      </c>
      <c r="C3932" s="4">
        <v>-0.72677876380184614</v>
      </c>
      <c r="D3932" s="25">
        <v>-1.4432834864907635E-2</v>
      </c>
      <c r="E3932" s="31">
        <v>-3205.1158032250873</v>
      </c>
      <c r="F3932" s="18">
        <v>3205.1158032250873</v>
      </c>
    </row>
    <row r="3933" spans="1:6" x14ac:dyDescent="0.35">
      <c r="A3933" s="4">
        <v>3922</v>
      </c>
      <c r="B3933" s="4">
        <v>0.22516425795886796</v>
      </c>
      <c r="C3933" s="4">
        <v>-0.75486745335471206</v>
      </c>
      <c r="D3933" s="25">
        <v>-1.5061985376015006E-2</v>
      </c>
      <c r="E3933" s="31">
        <v>-3344.8319618752735</v>
      </c>
      <c r="F3933" s="18">
        <v>3344.8319618752735</v>
      </c>
    </row>
    <row r="3934" spans="1:6" x14ac:dyDescent="0.35">
      <c r="A3934" s="4">
        <v>3923</v>
      </c>
      <c r="B3934" s="4">
        <v>0.13661104588152395</v>
      </c>
      <c r="C3934" s="4">
        <v>-1.0956725678336088</v>
      </c>
      <c r="D3934" s="25">
        <v>-2.2695581509392711E-2</v>
      </c>
      <c r="E3934" s="31">
        <v>-5040.0332048421296</v>
      </c>
      <c r="F3934" s="18">
        <v>5040.0332048421296</v>
      </c>
    </row>
    <row r="3935" spans="1:6" x14ac:dyDescent="0.35">
      <c r="A3935" s="4">
        <v>3924</v>
      </c>
      <c r="B3935" s="4">
        <v>0.78167079482563895</v>
      </c>
      <c r="C3935" s="4">
        <v>0.77784836701943094</v>
      </c>
      <c r="D3935" s="25">
        <v>1.9268877228159297E-2</v>
      </c>
      <c r="E3935" s="31">
        <v>4279.0611471998309</v>
      </c>
      <c r="F3935" s="18">
        <v>0</v>
      </c>
    </row>
    <row r="3936" spans="1:6" x14ac:dyDescent="0.35">
      <c r="A3936" s="4">
        <v>3925</v>
      </c>
      <c r="B3936" s="4">
        <v>0.25445777916958701</v>
      </c>
      <c r="C3936" s="4">
        <v>-0.66052721726721852</v>
      </c>
      <c r="D3936" s="25">
        <v>-1.2948885452263645E-2</v>
      </c>
      <c r="E3936" s="31">
        <v>-2875.5734951358941</v>
      </c>
      <c r="F3936" s="18">
        <v>2875.5734951358941</v>
      </c>
    </row>
    <row r="3937" spans="1:6" x14ac:dyDescent="0.35">
      <c r="A3937" s="4">
        <v>3926</v>
      </c>
      <c r="B3937" s="4">
        <v>0.68675223320234058</v>
      </c>
      <c r="C3937" s="4">
        <v>0.48666530850288686</v>
      </c>
      <c r="D3937" s="25">
        <v>1.2746751311722607E-2</v>
      </c>
      <c r="E3937" s="31">
        <v>2830.6853401557082</v>
      </c>
      <c r="F3937" s="18">
        <v>0</v>
      </c>
    </row>
    <row r="3938" spans="1:6" x14ac:dyDescent="0.35">
      <c r="A3938" s="4">
        <v>3927</v>
      </c>
      <c r="B3938" s="4">
        <v>0.67288289508882371</v>
      </c>
      <c r="C3938" s="4">
        <v>0.44788774977784063</v>
      </c>
      <c r="D3938" s="25">
        <v>1.1878183881923458E-2</v>
      </c>
      <c r="E3938" s="31">
        <v>2637.8015982246902</v>
      </c>
      <c r="F3938" s="18">
        <v>0</v>
      </c>
    </row>
    <row r="3939" spans="1:6" x14ac:dyDescent="0.35">
      <c r="A3939" s="4">
        <v>3928</v>
      </c>
      <c r="B3939" s="4">
        <v>0.75776971700732643</v>
      </c>
      <c r="C3939" s="4">
        <v>0.69914636416238429</v>
      </c>
      <c r="D3939" s="25">
        <v>1.7506053610863399E-2</v>
      </c>
      <c r="E3939" s="31">
        <v>3887.5889321444788</v>
      </c>
      <c r="F3939" s="18">
        <v>0</v>
      </c>
    </row>
    <row r="3940" spans="1:6" x14ac:dyDescent="0.35">
      <c r="A3940" s="4">
        <v>3929</v>
      </c>
      <c r="B3940" s="4">
        <v>0.17134308949140187</v>
      </c>
      <c r="C3940" s="4">
        <v>-0.94887109164043504</v>
      </c>
      <c r="D3940" s="25">
        <v>-1.9407417296376649E-2</v>
      </c>
      <c r="E3940" s="31">
        <v>-4309.826895313734</v>
      </c>
      <c r="F3940" s="18">
        <v>4309.826895313734</v>
      </c>
    </row>
    <row r="3941" spans="1:6" x14ac:dyDescent="0.35">
      <c r="A3941" s="4">
        <v>3930</v>
      </c>
      <c r="B3941" s="4">
        <v>7.2244230444584057E-2</v>
      </c>
      <c r="C3941" s="4">
        <v>-1.4592785347761523</v>
      </c>
      <c r="D3941" s="25">
        <v>-3.0839887405651599E-2</v>
      </c>
      <c r="E3941" s="31">
        <v>-6848.6483368469444</v>
      </c>
      <c r="F3941" s="18">
        <v>6848.6483368469444</v>
      </c>
    </row>
    <row r="3942" spans="1:6" x14ac:dyDescent="0.35">
      <c r="A3942" s="4">
        <v>3931</v>
      </c>
      <c r="B3942" s="4">
        <v>0.78441748200167083</v>
      </c>
      <c r="C3942" s="4">
        <v>0.78719959207933266</v>
      </c>
      <c r="D3942" s="25">
        <v>1.9478332639556978E-2</v>
      </c>
      <c r="E3942" s="31">
        <v>4325.5751449989739</v>
      </c>
      <c r="F3942" s="18">
        <v>0</v>
      </c>
    </row>
    <row r="3943" spans="1:6" x14ac:dyDescent="0.35">
      <c r="A3943" s="4">
        <v>3932</v>
      </c>
      <c r="B3943" s="4">
        <v>0.71989633001296893</v>
      </c>
      <c r="C3943" s="4">
        <v>0.58253356461937267</v>
      </c>
      <c r="D3943" s="25">
        <v>1.489407691839212E-2</v>
      </c>
      <c r="E3943" s="31">
        <v>3307.5443426334868</v>
      </c>
      <c r="F3943" s="18">
        <v>0</v>
      </c>
    </row>
    <row r="3944" spans="1:6" x14ac:dyDescent="0.35">
      <c r="A3944" s="4">
        <v>3933</v>
      </c>
      <c r="B3944" s="4">
        <v>0.77131224051618685</v>
      </c>
      <c r="C3944" s="4">
        <v>0.74317536020629071</v>
      </c>
      <c r="D3944" s="25">
        <v>1.8492246480859422E-2</v>
      </c>
      <c r="E3944" s="31">
        <v>4106.5938873205105</v>
      </c>
      <c r="F3944" s="18">
        <v>0</v>
      </c>
    </row>
    <row r="3945" spans="1:6" x14ac:dyDescent="0.35">
      <c r="A3945" s="4">
        <v>3934</v>
      </c>
      <c r="B3945" s="4">
        <v>0.16758997595457248</v>
      </c>
      <c r="C3945" s="4">
        <v>-0.96373270721953053</v>
      </c>
      <c r="D3945" s="25">
        <v>-1.9740298366526653E-2</v>
      </c>
      <c r="E3945" s="31">
        <v>-4383.7501673887446</v>
      </c>
      <c r="F3945" s="18">
        <v>4383.7501673887446</v>
      </c>
    </row>
    <row r="3946" spans="1:6" x14ac:dyDescent="0.35">
      <c r="A3946" s="4">
        <v>3935</v>
      </c>
      <c r="B3946" s="4">
        <v>0.40962075112605156</v>
      </c>
      <c r="C3946" s="4">
        <v>-0.22852065277587297</v>
      </c>
      <c r="D3946" s="25">
        <v>-3.2724941653038773E-3</v>
      </c>
      <c r="E3946" s="31">
        <v>-726.72644448249719</v>
      </c>
      <c r="F3946" s="18">
        <v>726.72644448249719</v>
      </c>
    </row>
    <row r="3947" spans="1:6" x14ac:dyDescent="0.35">
      <c r="A3947" s="4">
        <v>3936</v>
      </c>
      <c r="B3947" s="4">
        <v>0.40955207241195812</v>
      </c>
      <c r="C3947" s="4">
        <v>-0.22869736258423271</v>
      </c>
      <c r="D3947" s="25">
        <v>-3.2764522376816565E-3</v>
      </c>
      <c r="E3947" s="31">
        <v>-727.60541804847162</v>
      </c>
      <c r="F3947" s="18">
        <v>727.60541804847162</v>
      </c>
    </row>
    <row r="3948" spans="1:6" x14ac:dyDescent="0.35">
      <c r="A3948" s="4">
        <v>3937</v>
      </c>
      <c r="B3948" s="4">
        <v>0.44991772190446211</v>
      </c>
      <c r="C3948" s="4">
        <v>-0.12586922496686936</v>
      </c>
      <c r="D3948" s="25">
        <v>-9.7323423897717671E-4</v>
      </c>
      <c r="E3948" s="31">
        <v>-216.12721747200928</v>
      </c>
      <c r="F3948" s="18">
        <v>216.12721747200928</v>
      </c>
    </row>
    <row r="3949" spans="1:6" x14ac:dyDescent="0.35">
      <c r="A3949" s="4">
        <v>3938</v>
      </c>
      <c r="B3949" s="4">
        <v>0.9634067902174428</v>
      </c>
      <c r="C3949" s="4">
        <v>1.791666401693917</v>
      </c>
      <c r="D3949" s="25">
        <v>4.1977096972082656E-2</v>
      </c>
      <c r="E3949" s="31">
        <v>9321.900938939003</v>
      </c>
      <c r="F3949" s="18">
        <v>0</v>
      </c>
    </row>
    <row r="3950" spans="1:6" x14ac:dyDescent="0.35">
      <c r="A3950" s="4">
        <v>3939</v>
      </c>
      <c r="B3950" s="4">
        <v>0.8730527497780699</v>
      </c>
      <c r="C3950" s="4">
        <v>1.1409409415608673</v>
      </c>
      <c r="D3950" s="25">
        <v>2.7401683795090368E-2</v>
      </c>
      <c r="E3950" s="31">
        <v>6085.1226102615683</v>
      </c>
      <c r="F3950" s="18">
        <v>0</v>
      </c>
    </row>
    <row r="3951" spans="1:6" x14ac:dyDescent="0.35">
      <c r="A3951" s="4">
        <v>3940</v>
      </c>
      <c r="B3951" s="4">
        <v>0.89167847224207186</v>
      </c>
      <c r="C3951" s="4">
        <v>1.235503820366616</v>
      </c>
      <c r="D3951" s="25">
        <v>2.9519770629310476E-2</v>
      </c>
      <c r="E3951" s="31">
        <v>6555.4885257940823</v>
      </c>
      <c r="F3951" s="18">
        <v>0</v>
      </c>
    </row>
    <row r="3952" spans="1:6" x14ac:dyDescent="0.35">
      <c r="A3952" s="4">
        <v>3941</v>
      </c>
      <c r="B3952" s="4">
        <v>0.51070923733981355</v>
      </c>
      <c r="C3952" s="4">
        <v>2.6847301922780571E-2</v>
      </c>
      <c r="D3952" s="25">
        <v>2.4474195001846261E-3</v>
      </c>
      <c r="E3952" s="31">
        <v>543.50118951584011</v>
      </c>
      <c r="F3952" s="18">
        <v>0</v>
      </c>
    </row>
    <row r="3953" spans="1:6" x14ac:dyDescent="0.35">
      <c r="A3953" s="4">
        <v>3942</v>
      </c>
      <c r="B3953" s="4">
        <v>0.94943540574103569</v>
      </c>
      <c r="C3953" s="4">
        <v>1.6394038108414675</v>
      </c>
      <c r="D3953" s="25">
        <v>3.8566610816185183E-2</v>
      </c>
      <c r="E3953" s="31">
        <v>8564.5304585543581</v>
      </c>
      <c r="F3953" s="18">
        <v>0</v>
      </c>
    </row>
    <row r="3954" spans="1:6" x14ac:dyDescent="0.35">
      <c r="A3954" s="4">
        <v>3943</v>
      </c>
      <c r="B3954" s="4">
        <v>0.74653596616810747</v>
      </c>
      <c r="C3954" s="4">
        <v>0.66362856888403476</v>
      </c>
      <c r="D3954" s="25">
        <v>1.671050068872643E-2</v>
      </c>
      <c r="E3954" s="31">
        <v>3710.9196037062497</v>
      </c>
      <c r="F3954" s="18">
        <v>0</v>
      </c>
    </row>
    <row r="3955" spans="1:6" x14ac:dyDescent="0.35">
      <c r="A3955" s="4">
        <v>3944</v>
      </c>
      <c r="B3955" s="4">
        <v>0.5906900152733745</v>
      </c>
      <c r="C3955" s="4">
        <v>0.22932030935105005</v>
      </c>
      <c r="D3955" s="25">
        <v>6.9825543938644569E-3</v>
      </c>
      <c r="E3955" s="31">
        <v>1550.6236747064011</v>
      </c>
      <c r="F3955" s="18">
        <v>0</v>
      </c>
    </row>
    <row r="3956" spans="1:6" x14ac:dyDescent="0.35">
      <c r="A3956" s="4">
        <v>3945</v>
      </c>
      <c r="B3956" s="4">
        <v>0.94554220489523511</v>
      </c>
      <c r="C3956" s="4">
        <v>1.6030863544816483</v>
      </c>
      <c r="D3956" s="25">
        <v>3.7753146514552478E-2</v>
      </c>
      <c r="E3956" s="31">
        <v>8383.8835300107658</v>
      </c>
      <c r="F3956" s="18">
        <v>0</v>
      </c>
    </row>
    <row r="3957" spans="1:6" x14ac:dyDescent="0.35">
      <c r="A3957" s="4">
        <v>3946</v>
      </c>
      <c r="B3957" s="4">
        <v>0.4652964098280411</v>
      </c>
      <c r="C3957" s="4">
        <v>-8.7099000748363062E-2</v>
      </c>
      <c r="D3957" s="25">
        <v>-1.0483109268899916E-4</v>
      </c>
      <c r="E3957" s="31">
        <v>-23.279958164269853</v>
      </c>
      <c r="F3957" s="18">
        <v>23.279958164269853</v>
      </c>
    </row>
    <row r="3958" spans="1:6" x14ac:dyDescent="0.35">
      <c r="A3958" s="4">
        <v>3947</v>
      </c>
      <c r="B3958" s="4">
        <v>0.77184691438970376</v>
      </c>
      <c r="C3958" s="4">
        <v>0.74494301258689977</v>
      </c>
      <c r="D3958" s="25">
        <v>1.8531839620177196E-2</v>
      </c>
      <c r="E3958" s="31">
        <v>4115.3863801131247</v>
      </c>
      <c r="F3958" s="18">
        <v>0</v>
      </c>
    </row>
    <row r="3959" spans="1:6" x14ac:dyDescent="0.35">
      <c r="A3959" s="4">
        <v>3948</v>
      </c>
      <c r="B3959" s="4">
        <v>0.82458474338302068</v>
      </c>
      <c r="C3959" s="4">
        <v>0.93297957689246414</v>
      </c>
      <c r="D3959" s="25">
        <v>2.2743616759764305E-2</v>
      </c>
      <c r="E3959" s="31">
        <v>5050.7004466916296</v>
      </c>
      <c r="F3959" s="18">
        <v>0</v>
      </c>
    </row>
    <row r="3960" spans="1:6" x14ac:dyDescent="0.35">
      <c r="A3960" s="4">
        <v>3949</v>
      </c>
      <c r="B3960" s="4">
        <v>0.92035017526526197</v>
      </c>
      <c r="C3960" s="4">
        <v>1.4074309148602595</v>
      </c>
      <c r="D3960" s="25">
        <v>3.3370716369242465E-2</v>
      </c>
      <c r="E3960" s="31">
        <v>7410.6723593200077</v>
      </c>
      <c r="F3960" s="18">
        <v>0</v>
      </c>
    </row>
    <row r="3961" spans="1:6" x14ac:dyDescent="0.35">
      <c r="A3961" s="4">
        <v>3950</v>
      </c>
      <c r="B3961" s="4">
        <v>0.11230898694353197</v>
      </c>
      <c r="C3961" s="4">
        <v>-1.2143398509865315</v>
      </c>
      <c r="D3961" s="25">
        <v>-2.5353575991722235E-2</v>
      </c>
      <c r="E3961" s="31">
        <v>-5630.2970164868675</v>
      </c>
      <c r="F3961" s="18">
        <v>5630.2970164868675</v>
      </c>
    </row>
    <row r="3962" spans="1:6" x14ac:dyDescent="0.35">
      <c r="A3962" s="4">
        <v>3951</v>
      </c>
      <c r="B3962" s="4">
        <v>0.76976449420528403</v>
      </c>
      <c r="C3962" s="4">
        <v>0.7380714832953752</v>
      </c>
      <c r="D3962" s="25">
        <v>1.8377926203970461E-2</v>
      </c>
      <c r="E3962" s="31">
        <v>4081.2066553930686</v>
      </c>
      <c r="F3962" s="18">
        <v>0</v>
      </c>
    </row>
    <row r="3963" spans="1:6" x14ac:dyDescent="0.35">
      <c r="A3963" s="4">
        <v>3952</v>
      </c>
      <c r="B3963" s="4">
        <v>0.70440072825071776</v>
      </c>
      <c r="C3963" s="4">
        <v>0.53709999610382053</v>
      </c>
      <c r="D3963" s="25">
        <v>1.3876423431952598E-2</v>
      </c>
      <c r="E3963" s="31">
        <v>3081.5528931279568</v>
      </c>
      <c r="F3963" s="18">
        <v>0</v>
      </c>
    </row>
    <row r="3964" spans="1:6" x14ac:dyDescent="0.35">
      <c r="A3964" s="4">
        <v>3953</v>
      </c>
      <c r="B3964" s="4">
        <v>0.6841315762164778</v>
      </c>
      <c r="C3964" s="4">
        <v>0.47928365626820252</v>
      </c>
      <c r="D3964" s="25">
        <v>1.2581411797840064E-2</v>
      </c>
      <c r="E3964" s="31">
        <v>2793.9682091275563</v>
      </c>
      <c r="F3964" s="18">
        <v>0</v>
      </c>
    </row>
    <row r="3965" spans="1:6" x14ac:dyDescent="0.35">
      <c r="A3965" s="4">
        <v>3954</v>
      </c>
      <c r="B3965" s="4">
        <v>6.0309438559394968E-3</v>
      </c>
      <c r="C3965" s="4">
        <v>-2.510328555022824</v>
      </c>
      <c r="D3965" s="25">
        <v>-5.4382055729062635E-2</v>
      </c>
      <c r="E3965" s="31">
        <v>-12076.684023655356</v>
      </c>
      <c r="F3965" s="18">
        <v>12076.684023655356</v>
      </c>
    </row>
    <row r="3966" spans="1:6" x14ac:dyDescent="0.35">
      <c r="A3966" s="4">
        <v>3955</v>
      </c>
      <c r="B3966" s="4">
        <v>0.41598666865737322</v>
      </c>
      <c r="C3966" s="4">
        <v>-0.21217137559784807</v>
      </c>
      <c r="D3966" s="25">
        <v>-2.9062913891497672E-3</v>
      </c>
      <c r="E3966" s="31">
        <v>-645.40338383484459</v>
      </c>
      <c r="F3966" s="18">
        <v>645.40338383484459</v>
      </c>
    </row>
    <row r="3967" spans="1:6" x14ac:dyDescent="0.35">
      <c r="A3967" s="4">
        <v>3956</v>
      </c>
      <c r="B3967" s="4">
        <v>0.39948402668459182</v>
      </c>
      <c r="C3967" s="4">
        <v>-0.25468286281671121</v>
      </c>
      <c r="D3967" s="25">
        <v>-3.8584940136738889E-3</v>
      </c>
      <c r="E3967" s="31">
        <v>-856.86008712985586</v>
      </c>
      <c r="F3967" s="18">
        <v>856.86008712985586</v>
      </c>
    </row>
    <row r="3968" spans="1:6" x14ac:dyDescent="0.35">
      <c r="A3968" s="4">
        <v>3957</v>
      </c>
      <c r="B3968" s="4">
        <v>0.51169887087187893</v>
      </c>
      <c r="C3968" s="4">
        <v>2.9328924687109539E-2</v>
      </c>
      <c r="D3968" s="25">
        <v>2.5030046576058969E-3</v>
      </c>
      <c r="E3968" s="31">
        <v>555.84504767975807</v>
      </c>
      <c r="F3968" s="18">
        <v>0</v>
      </c>
    </row>
    <row r="3969" spans="1:6" x14ac:dyDescent="0.35">
      <c r="A3969" s="4">
        <v>3958</v>
      </c>
      <c r="B3969" s="4">
        <v>0.32359413658999991</v>
      </c>
      <c r="C3969" s="4">
        <v>-0.45767176903587303</v>
      </c>
      <c r="D3969" s="25">
        <v>-8.4051843765883642E-3</v>
      </c>
      <c r="E3969" s="31">
        <v>-1866.5487083154799</v>
      </c>
      <c r="F3969" s="18">
        <v>1866.5487083154799</v>
      </c>
    </row>
    <row r="3970" spans="1:6" x14ac:dyDescent="0.35">
      <c r="A3970" s="4">
        <v>3959</v>
      </c>
      <c r="B3970" s="4">
        <v>0.34259771506518788</v>
      </c>
      <c r="C3970" s="4">
        <v>-0.40538378219835008</v>
      </c>
      <c r="D3970" s="25">
        <v>-7.234000737647594E-3</v>
      </c>
      <c r="E3970" s="31">
        <v>-1606.4626458902273</v>
      </c>
      <c r="F3970" s="18">
        <v>1606.4626458902273</v>
      </c>
    </row>
    <row r="3971" spans="1:6" x14ac:dyDescent="0.35">
      <c r="A3971" s="4">
        <v>3960</v>
      </c>
      <c r="B3971" s="4">
        <v>0.82172259041972717</v>
      </c>
      <c r="C3971" s="4">
        <v>0.92194968876661398</v>
      </c>
      <c r="D3971" s="25">
        <v>2.2496561455216366E-2</v>
      </c>
      <c r="E3971" s="31">
        <v>4995.8365985087285</v>
      </c>
      <c r="F3971" s="18">
        <v>0</v>
      </c>
    </row>
    <row r="3972" spans="1:6" x14ac:dyDescent="0.35">
      <c r="A3972" s="4">
        <v>3961</v>
      </c>
      <c r="B3972" s="4">
        <v>4.2151189102696107E-2</v>
      </c>
      <c r="C3972" s="4">
        <v>-1.7262503788235048</v>
      </c>
      <c r="D3972" s="25">
        <v>-3.6819713264652255E-2</v>
      </c>
      <c r="E3972" s="31">
        <v>-8176.5949627601822</v>
      </c>
      <c r="F3972" s="18">
        <v>8176.5949627601822</v>
      </c>
    </row>
    <row r="3973" spans="1:6" x14ac:dyDescent="0.35">
      <c r="A3973" s="4">
        <v>3962</v>
      </c>
      <c r="B3973" s="4">
        <v>7.62171839196637E-2</v>
      </c>
      <c r="C3973" s="4">
        <v>-1.4309855105396017</v>
      </c>
      <c r="D3973" s="25">
        <v>-3.0206160060497367E-2</v>
      </c>
      <c r="E3973" s="31">
        <v>-6707.9157955339178</v>
      </c>
      <c r="F3973" s="18">
        <v>6707.9157955339178</v>
      </c>
    </row>
    <row r="3974" spans="1:6" x14ac:dyDescent="0.35">
      <c r="A3974" s="4">
        <v>3963</v>
      </c>
      <c r="B3974" s="4">
        <v>0.29637514945602539</v>
      </c>
      <c r="C3974" s="4">
        <v>-0.53485475212893419</v>
      </c>
      <c r="D3974" s="25">
        <v>-1.0133983905323817E-2</v>
      </c>
      <c r="E3974" s="31">
        <v>-2250.4651559172339</v>
      </c>
      <c r="F3974" s="18">
        <v>2250.4651559172339</v>
      </c>
    </row>
    <row r="3975" spans="1:6" x14ac:dyDescent="0.35">
      <c r="A3975" s="4">
        <v>3964</v>
      </c>
      <c r="B3975" s="4">
        <v>0.70294202749148993</v>
      </c>
      <c r="C3975" s="4">
        <v>0.5328810193094945</v>
      </c>
      <c r="D3975" s="25">
        <v>1.3781923779289751E-2</v>
      </c>
      <c r="E3975" s="31">
        <v>3060.5672494215078</v>
      </c>
      <c r="F3975" s="18">
        <v>0</v>
      </c>
    </row>
    <row r="3976" spans="1:6" x14ac:dyDescent="0.35">
      <c r="A3976" s="4">
        <v>3965</v>
      </c>
      <c r="B3976" s="4">
        <v>0.74561096516013448</v>
      </c>
      <c r="C3976" s="4">
        <v>0.6607415547267359</v>
      </c>
      <c r="D3976" s="25">
        <v>1.6645835285621018E-2</v>
      </c>
      <c r="E3976" s="31">
        <v>3696.5592852133791</v>
      </c>
      <c r="F3976" s="18">
        <v>0</v>
      </c>
    </row>
    <row r="3977" spans="1:6" x14ac:dyDescent="0.35">
      <c r="A3977" s="4">
        <v>3966</v>
      </c>
      <c r="B3977" s="4">
        <v>0.61226982993923573</v>
      </c>
      <c r="C3977" s="4">
        <v>0.28523991772986562</v>
      </c>
      <c r="D3977" s="25">
        <v>8.2350816834070983E-3</v>
      </c>
      <c r="E3977" s="31">
        <v>1828.7738127256996</v>
      </c>
      <c r="F3977" s="18">
        <v>0</v>
      </c>
    </row>
    <row r="3978" spans="1:6" x14ac:dyDescent="0.35">
      <c r="A3978" s="4">
        <v>3967</v>
      </c>
      <c r="B3978" s="4">
        <v>7.3767297707784452E-2</v>
      </c>
      <c r="C3978" s="4">
        <v>-1.4482948927385704</v>
      </c>
      <c r="D3978" s="25">
        <v>-3.0593867953987289E-2</v>
      </c>
      <c r="E3978" s="31">
        <v>-6794.0145216740657</v>
      </c>
      <c r="F3978" s="18">
        <v>6794.0145216740657</v>
      </c>
    </row>
    <row r="3979" spans="1:6" x14ac:dyDescent="0.35">
      <c r="A3979" s="4">
        <v>3968</v>
      </c>
      <c r="B3979" s="4">
        <v>0.14049896054212119</v>
      </c>
      <c r="C3979" s="4">
        <v>-1.0780803026876824</v>
      </c>
      <c r="D3979" s="25">
        <v>-2.2301537401807542E-2</v>
      </c>
      <c r="E3979" s="31">
        <v>-4952.5273885412907</v>
      </c>
      <c r="F3979" s="18">
        <v>4952.5273885412907</v>
      </c>
    </row>
    <row r="3980" spans="1:6" x14ac:dyDescent="0.35">
      <c r="A3980" s="4">
        <v>3969</v>
      </c>
      <c r="B3980" s="4">
        <v>0.77456687865252116</v>
      </c>
      <c r="C3980" s="4">
        <v>0.75397165406515343</v>
      </c>
      <c r="D3980" s="25">
        <v>1.87340695743357E-2</v>
      </c>
      <c r="E3980" s="31">
        <v>4160.2958125306523</v>
      </c>
      <c r="F3980" s="18">
        <v>0</v>
      </c>
    </row>
    <row r="3981" spans="1:6" x14ac:dyDescent="0.35">
      <c r="A3981" s="4">
        <v>3970</v>
      </c>
      <c r="B3981" s="4">
        <v>0.13974833910656403</v>
      </c>
      <c r="C3981" s="4">
        <v>-1.0814507025479163</v>
      </c>
      <c r="D3981" s="25">
        <v>-2.2377030022804025E-2</v>
      </c>
      <c r="E3981" s="31">
        <v>-4969.292119437715</v>
      </c>
      <c r="F3981" s="18">
        <v>4969.292119437715</v>
      </c>
    </row>
    <row r="3982" spans="1:6" x14ac:dyDescent="0.35">
      <c r="A3982" s="4">
        <v>3971</v>
      </c>
      <c r="B3982" s="4">
        <v>0.84479590054567999</v>
      </c>
      <c r="C3982" s="4">
        <v>1.0143658800310493</v>
      </c>
      <c r="D3982" s="25">
        <v>2.4566565250131164E-2</v>
      </c>
      <c r="E3982" s="31">
        <v>5455.5246596497072</v>
      </c>
      <c r="F3982" s="18">
        <v>0</v>
      </c>
    </row>
    <row r="3983" spans="1:6" x14ac:dyDescent="0.35">
      <c r="A3983" s="4">
        <v>3972</v>
      </c>
      <c r="B3983" s="4">
        <v>2.6493796281988891E-3</v>
      </c>
      <c r="C3983" s="4">
        <v>-2.788286915526403</v>
      </c>
      <c r="D3983" s="25">
        <v>-6.0607965423007421E-2</v>
      </c>
      <c r="E3983" s="31">
        <v>-13459.278762408532</v>
      </c>
      <c r="F3983" s="18">
        <v>13459.278762408532</v>
      </c>
    </row>
    <row r="3984" spans="1:6" x14ac:dyDescent="0.35">
      <c r="A3984" s="4">
        <v>3973</v>
      </c>
      <c r="B3984" s="4">
        <v>0.57608100021965203</v>
      </c>
      <c r="C3984" s="4">
        <v>0.19187770782190922</v>
      </c>
      <c r="D3984" s="25">
        <v>6.1438882878892473E-3</v>
      </c>
      <c r="E3984" s="31">
        <v>1364.3801532464477</v>
      </c>
      <c r="F3984" s="18">
        <v>0</v>
      </c>
    </row>
    <row r="3985" spans="1:6" x14ac:dyDescent="0.35">
      <c r="A3985" s="4">
        <v>3974</v>
      </c>
      <c r="B3985" s="4">
        <v>0.49806440077273451</v>
      </c>
      <c r="C3985" s="4">
        <v>-4.851846787100017E-3</v>
      </c>
      <c r="D3985" s="25">
        <v>1.7373993486587218E-3</v>
      </c>
      <c r="E3985" s="31">
        <v>385.82621924391287</v>
      </c>
      <c r="F3985" s="18">
        <v>0</v>
      </c>
    </row>
    <row r="3986" spans="1:6" x14ac:dyDescent="0.35">
      <c r="A3986" s="4">
        <v>3975</v>
      </c>
      <c r="B3986" s="4">
        <v>0.401752408999136</v>
      </c>
      <c r="C3986" s="4">
        <v>-0.24881379727466552</v>
      </c>
      <c r="D3986" s="25">
        <v>-3.7270344958294918E-3</v>
      </c>
      <c r="E3986" s="31">
        <v>-827.66672476749056</v>
      </c>
      <c r="F3986" s="18">
        <v>827.66672476749056</v>
      </c>
    </row>
    <row r="3987" spans="1:6" x14ac:dyDescent="0.35">
      <c r="A3987" s="4">
        <v>3976</v>
      </c>
      <c r="B3987" s="4">
        <v>0.65615471247472668</v>
      </c>
      <c r="C3987" s="4">
        <v>0.4019911016159034</v>
      </c>
      <c r="D3987" s="25">
        <v>1.0850158007136724E-2</v>
      </c>
      <c r="E3987" s="31">
        <v>2409.5067408218201</v>
      </c>
      <c r="F3987" s="18">
        <v>0</v>
      </c>
    </row>
    <row r="3988" spans="1:6" x14ac:dyDescent="0.35">
      <c r="A3988" s="4">
        <v>3977</v>
      </c>
      <c r="B3988" s="4">
        <v>0.39058396218927482</v>
      </c>
      <c r="C3988" s="4">
        <v>-0.27779735151771168</v>
      </c>
      <c r="D3988" s="25">
        <v>-4.3762288247924169E-3</v>
      </c>
      <c r="E3988" s="31">
        <v>-971.83403649793581</v>
      </c>
      <c r="F3988" s="18">
        <v>971.83403649793581</v>
      </c>
    </row>
    <row r="3989" spans="1:6" x14ac:dyDescent="0.35">
      <c r="A3989" s="4">
        <v>3978</v>
      </c>
      <c r="B3989" s="4">
        <v>6.9007575250496833E-2</v>
      </c>
      <c r="C3989" s="4">
        <v>-1.4832230822110188</v>
      </c>
      <c r="D3989" s="25">
        <v>-3.1376214464574281E-2</v>
      </c>
      <c r="E3989" s="31">
        <v>-6967.7510875082107</v>
      </c>
      <c r="F3989" s="18">
        <v>6967.7510875082107</v>
      </c>
    </row>
    <row r="3990" spans="1:6" x14ac:dyDescent="0.35">
      <c r="A3990" s="4">
        <v>3979</v>
      </c>
      <c r="B3990" s="4">
        <v>0.65227222212881852</v>
      </c>
      <c r="C3990" s="4">
        <v>0.3914622922330645</v>
      </c>
      <c r="D3990" s="25">
        <v>1.0614326221816239E-2</v>
      </c>
      <c r="E3990" s="31">
        <v>2357.1353121241004</v>
      </c>
      <c r="F3990" s="18">
        <v>0</v>
      </c>
    </row>
    <row r="3991" spans="1:6" x14ac:dyDescent="0.35">
      <c r="A3991" s="4">
        <v>3980</v>
      </c>
      <c r="B3991" s="4">
        <v>0.80333953556810112</v>
      </c>
      <c r="C3991" s="4">
        <v>0.85361033742778392</v>
      </c>
      <c r="D3991" s="25">
        <v>2.0965847900828272E-2</v>
      </c>
      <c r="E3991" s="31">
        <v>4655.9093250865835</v>
      </c>
      <c r="F3991" s="18">
        <v>0</v>
      </c>
    </row>
    <row r="3992" spans="1:6" x14ac:dyDescent="0.35">
      <c r="A3992" s="4">
        <v>3981</v>
      </c>
      <c r="B3992" s="4">
        <v>0.46658626763923228</v>
      </c>
      <c r="C3992" s="4">
        <v>-8.3853972445681518E-2</v>
      </c>
      <c r="D3992" s="25">
        <v>-3.2146633296636093E-5</v>
      </c>
      <c r="E3992" s="31">
        <v>-7.1388388604132693</v>
      </c>
      <c r="F3992" s="18">
        <v>7.1388388604132693</v>
      </c>
    </row>
    <row r="3993" spans="1:6" x14ac:dyDescent="0.35">
      <c r="A3993" s="4">
        <v>3982</v>
      </c>
      <c r="B3993" s="4">
        <v>0.79225753906106466</v>
      </c>
      <c r="C3993" s="4">
        <v>0.81427937603264533</v>
      </c>
      <c r="D3993" s="25">
        <v>2.0084884963147507E-2</v>
      </c>
      <c r="E3993" s="31">
        <v>4460.2728988373256</v>
      </c>
      <c r="F3993" s="18">
        <v>0</v>
      </c>
    </row>
    <row r="3994" spans="1:6" x14ac:dyDescent="0.35">
      <c r="A3994" s="4">
        <v>3983</v>
      </c>
      <c r="B3994" s="4">
        <v>0.86676540593431706</v>
      </c>
      <c r="C3994" s="4">
        <v>1.1112304021771051</v>
      </c>
      <c r="D3994" s="25">
        <v>2.6736205934210149E-2</v>
      </c>
      <c r="E3994" s="31">
        <v>5937.3391963606937</v>
      </c>
      <c r="F3994" s="18">
        <v>0</v>
      </c>
    </row>
    <row r="3995" spans="1:6" x14ac:dyDescent="0.35">
      <c r="A3995" s="4">
        <v>3984</v>
      </c>
      <c r="B3995" s="4">
        <v>0.94751442571102218</v>
      </c>
      <c r="C3995" s="4">
        <v>1.6212168113016985</v>
      </c>
      <c r="D3995" s="25">
        <v>3.8159245423277859E-2</v>
      </c>
      <c r="E3995" s="31">
        <v>8474.0663695021885</v>
      </c>
      <c r="F3995" s="18">
        <v>0</v>
      </c>
    </row>
    <row r="3996" spans="1:6" x14ac:dyDescent="0.35">
      <c r="A3996" s="4">
        <v>3985</v>
      </c>
      <c r="B3996" s="4">
        <v>0.86345491549544529</v>
      </c>
      <c r="C3996" s="4">
        <v>1.0959739629913727</v>
      </c>
      <c r="D3996" s="25">
        <v>2.6394481323194871E-2</v>
      </c>
      <c r="E3996" s="31">
        <v>5861.4520292609668</v>
      </c>
      <c r="F3996" s="18">
        <v>0</v>
      </c>
    </row>
    <row r="3997" spans="1:6" x14ac:dyDescent="0.35">
      <c r="A3997" s="4">
        <v>3986</v>
      </c>
      <c r="B3997" s="4">
        <v>0.98248522824440032</v>
      </c>
      <c r="C3997" s="4">
        <v>2.1080167163566306</v>
      </c>
      <c r="D3997" s="25">
        <v>4.9062937049613668E-2</v>
      </c>
      <c r="E3997" s="31">
        <v>10895.461381097202</v>
      </c>
      <c r="F3997" s="18">
        <v>0</v>
      </c>
    </row>
    <row r="3998" spans="1:6" x14ac:dyDescent="0.35">
      <c r="A3998" s="4">
        <v>3987</v>
      </c>
      <c r="B3998" s="4">
        <v>9.3663860285579603E-2</v>
      </c>
      <c r="C3998" s="4">
        <v>-1.3185257211296504</v>
      </c>
      <c r="D3998" s="25">
        <v>-2.7687205452339825E-2</v>
      </c>
      <c r="E3998" s="31">
        <v>-6148.5287244712117</v>
      </c>
      <c r="F3998" s="18">
        <v>6148.5287244712117</v>
      </c>
    </row>
    <row r="3999" spans="1:6" x14ac:dyDescent="0.35">
      <c r="A3999" s="4">
        <v>3988</v>
      </c>
      <c r="B3999" s="4">
        <v>0.27020748259793514</v>
      </c>
      <c r="C3999" s="4">
        <v>-0.61218560393266475</v>
      </c>
      <c r="D3999" s="25">
        <v>-1.1866095502951602E-2</v>
      </c>
      <c r="E3999" s="31">
        <v>-2635.1171183674255</v>
      </c>
      <c r="F3999" s="18">
        <v>2635.1171183674255</v>
      </c>
    </row>
    <row r="4000" spans="1:6" x14ac:dyDescent="0.35">
      <c r="A4000" s="4">
        <v>3989</v>
      </c>
      <c r="B4000" s="4">
        <v>0.56497365331187765</v>
      </c>
      <c r="C4000" s="4">
        <v>0.16359155486848623</v>
      </c>
      <c r="D4000" s="25">
        <v>5.5103148506374698E-3</v>
      </c>
      <c r="E4000" s="31">
        <v>1223.6817904336956</v>
      </c>
      <c r="F4000" s="18">
        <v>0</v>
      </c>
    </row>
    <row r="4001" spans="1:6" x14ac:dyDescent="0.35">
      <c r="A4001" s="4">
        <v>3990</v>
      </c>
      <c r="B4001" s="4">
        <v>0.53284454773769196</v>
      </c>
      <c r="C4001" s="4">
        <v>8.2422298766781907E-2</v>
      </c>
      <c r="D4001" s="25">
        <v>3.6922279346751725E-3</v>
      </c>
      <c r="E4001" s="31">
        <v>819.93719274860234</v>
      </c>
      <c r="F4001" s="18">
        <v>0</v>
      </c>
    </row>
    <row r="4002" spans="1:6" x14ac:dyDescent="0.35">
      <c r="A4002" s="4">
        <v>3991</v>
      </c>
      <c r="B4002" s="4">
        <v>0.42144156074822658</v>
      </c>
      <c r="C4002" s="4">
        <v>-0.19820698649361496</v>
      </c>
      <c r="D4002" s="25">
        <v>-2.5935070377938645E-3</v>
      </c>
      <c r="E4002" s="31">
        <v>-575.94301261076578</v>
      </c>
      <c r="F4002" s="18">
        <v>575.94301261076578</v>
      </c>
    </row>
    <row r="4003" spans="1:6" x14ac:dyDescent="0.35">
      <c r="A4003" s="4">
        <v>3992</v>
      </c>
      <c r="B4003" s="4">
        <v>0.1027264792283793</v>
      </c>
      <c r="C4003" s="4">
        <v>-1.2661679525329952</v>
      </c>
      <c r="D4003" s="25">
        <v>-2.6514458791765689E-2</v>
      </c>
      <c r="E4003" s="31">
        <v>-5888.0955600812531</v>
      </c>
      <c r="F4003" s="18">
        <v>5888.0955600812531</v>
      </c>
    </row>
    <row r="4004" spans="1:6" x14ac:dyDescent="0.35">
      <c r="A4004" s="4">
        <v>3993</v>
      </c>
      <c r="B4004" s="4">
        <v>0.47255361972861665</v>
      </c>
      <c r="C4004" s="4">
        <v>-6.8852234659812869E-2</v>
      </c>
      <c r="D4004" s="25">
        <v>3.0387299402396357E-4</v>
      </c>
      <c r="E4004" s="31">
        <v>67.481416120654899</v>
      </c>
      <c r="F4004" s="18">
        <v>0</v>
      </c>
    </row>
    <row r="4005" spans="1:6" x14ac:dyDescent="0.35">
      <c r="A4005" s="4">
        <v>3994</v>
      </c>
      <c r="B4005" s="4">
        <v>0.7458961913499923</v>
      </c>
      <c r="C4005" s="4">
        <v>0.66163118395047638</v>
      </c>
      <c r="D4005" s="25">
        <v>1.6665761835763522E-2</v>
      </c>
      <c r="E4005" s="31">
        <v>3700.9843965212613</v>
      </c>
      <c r="F4005" s="18">
        <v>0</v>
      </c>
    </row>
    <row r="4006" spans="1:6" x14ac:dyDescent="0.35">
      <c r="A4006" s="4">
        <v>3995</v>
      </c>
      <c r="B4006" s="4">
        <v>0.41448078421132917</v>
      </c>
      <c r="C4006" s="4">
        <v>-0.21603358521618488</v>
      </c>
      <c r="D4006" s="25">
        <v>-2.9927999160359025E-3</v>
      </c>
      <c r="E4006" s="31">
        <v>-664.61442928999884</v>
      </c>
      <c r="F4006" s="18">
        <v>664.61442928999884</v>
      </c>
    </row>
    <row r="4007" spans="1:6" x14ac:dyDescent="0.35">
      <c r="A4007" s="4">
        <v>3996</v>
      </c>
      <c r="B4007" s="4">
        <v>0.70286968810599382</v>
      </c>
      <c r="C4007" s="4">
        <v>0.53267204053659101</v>
      </c>
      <c r="D4007" s="25">
        <v>1.377724292361881E-2</v>
      </c>
      <c r="E4007" s="31">
        <v>3059.5277665601034</v>
      </c>
      <c r="F4007" s="18">
        <v>0</v>
      </c>
    </row>
    <row r="4008" spans="1:6" x14ac:dyDescent="0.35">
      <c r="A4008" s="4">
        <v>3997</v>
      </c>
      <c r="B4008" s="4">
        <v>0.81403802975947981</v>
      </c>
      <c r="C4008" s="4">
        <v>0.89287532861725605</v>
      </c>
      <c r="D4008" s="25">
        <v>2.1845333190769905E-2</v>
      </c>
      <c r="E4008" s="31">
        <v>4851.2176084474468</v>
      </c>
      <c r="F4008" s="18">
        <v>0</v>
      </c>
    </row>
    <row r="4009" spans="1:6" x14ac:dyDescent="0.35">
      <c r="A4009" s="4">
        <v>3998</v>
      </c>
      <c r="B4009" s="4">
        <v>0.76540014680188628</v>
      </c>
      <c r="C4009" s="4">
        <v>0.72378179692943745</v>
      </c>
      <c r="D4009" s="25">
        <v>1.8057855612433147E-2</v>
      </c>
      <c r="E4009" s="31">
        <v>4010.1282206513147</v>
      </c>
      <c r="F4009" s="18">
        <v>0</v>
      </c>
    </row>
    <row r="4010" spans="1:6" x14ac:dyDescent="0.35">
      <c r="A4010" s="4">
        <v>3999</v>
      </c>
      <c r="B4010" s="4">
        <v>0.3647781199237331</v>
      </c>
      <c r="C4010" s="4">
        <v>-0.34571589194195496</v>
      </c>
      <c r="D4010" s="25">
        <v>-5.8975167560486987E-3</v>
      </c>
      <c r="E4010" s="31">
        <v>-1309.6681512345012</v>
      </c>
      <c r="F4010" s="18">
        <v>1309.6681512345012</v>
      </c>
    </row>
    <row r="4011" spans="1:6" x14ac:dyDescent="0.35">
      <c r="A4011" s="4">
        <v>4000</v>
      </c>
      <c r="B4011" s="4">
        <v>0.51953868683432947</v>
      </c>
      <c r="C4011" s="4">
        <v>4.8995820961395938E-2</v>
      </c>
      <c r="D4011" s="25">
        <v>2.9435178335436643E-3</v>
      </c>
      <c r="E4011" s="31">
        <v>653.67030203501508</v>
      </c>
      <c r="F4011" s="18">
        <v>0</v>
      </c>
    </row>
    <row r="4012" spans="1:6" x14ac:dyDescent="0.35">
      <c r="A4012" s="4">
        <v>4001</v>
      </c>
      <c r="B4012" s="4">
        <v>0.77579524732156691</v>
      </c>
      <c r="C4012" s="4">
        <v>0.75806928633764836</v>
      </c>
      <c r="D4012" s="25">
        <v>1.8825851265813976E-2</v>
      </c>
      <c r="E4012" s="31">
        <v>4180.6778755527275</v>
      </c>
      <c r="F4012" s="18">
        <v>0</v>
      </c>
    </row>
    <row r="4013" spans="1:6" x14ac:dyDescent="0.35">
      <c r="A4013" s="4">
        <v>4002</v>
      </c>
      <c r="B4013" s="4">
        <v>0.23234210312398462</v>
      </c>
      <c r="C4013" s="4">
        <v>-0.73115545312562258</v>
      </c>
      <c r="D4013" s="25">
        <v>-1.4530867075339864E-2</v>
      </c>
      <c r="E4013" s="31">
        <v>-3226.8859259918481</v>
      </c>
      <c r="F4013" s="18">
        <v>3226.8859259918481</v>
      </c>
    </row>
    <row r="4014" spans="1:6" x14ac:dyDescent="0.35">
      <c r="A4014" s="4">
        <v>4003</v>
      </c>
      <c r="B4014" s="4">
        <v>0.16927501820920088</v>
      </c>
      <c r="C4014" s="4">
        <v>-0.95703411447140185</v>
      </c>
      <c r="D4014" s="25">
        <v>-1.9590258506416651E-2</v>
      </c>
      <c r="E4014" s="31">
        <v>-4350.4306476094725</v>
      </c>
      <c r="F4014" s="18">
        <v>4350.4306476094725</v>
      </c>
    </row>
    <row r="4015" spans="1:6" x14ac:dyDescent="0.35">
      <c r="A4015" s="4">
        <v>4004</v>
      </c>
      <c r="B4015" s="4">
        <v>0.88707160251569506</v>
      </c>
      <c r="C4015" s="4">
        <v>1.2111007474811299</v>
      </c>
      <c r="D4015" s="25">
        <v>2.897317319016695E-2</v>
      </c>
      <c r="E4015" s="31">
        <v>6434.105020294347</v>
      </c>
      <c r="F4015" s="18">
        <v>0</v>
      </c>
    </row>
    <row r="4016" spans="1:6" x14ac:dyDescent="0.35">
      <c r="A4016" s="4">
        <v>4005</v>
      </c>
      <c r="B4016" s="4">
        <v>0.62618920046676541</v>
      </c>
      <c r="C4016" s="4">
        <v>0.32177705363209258</v>
      </c>
      <c r="D4016" s="25">
        <v>9.0534665241815641E-3</v>
      </c>
      <c r="E4016" s="31">
        <v>2010.5134509075069</v>
      </c>
      <c r="F4016" s="18">
        <v>0</v>
      </c>
    </row>
    <row r="4017" spans="1:6" x14ac:dyDescent="0.35">
      <c r="A4017" s="4">
        <v>4006</v>
      </c>
      <c r="B4017" s="4">
        <v>0.62450380060383748</v>
      </c>
      <c r="C4017" s="4">
        <v>0.31733107719334003</v>
      </c>
      <c r="D4017" s="25">
        <v>8.9538823715087281E-3</v>
      </c>
      <c r="E4017" s="31">
        <v>1988.3986865891993</v>
      </c>
      <c r="F4017" s="18">
        <v>0</v>
      </c>
    </row>
    <row r="4018" spans="1:6" x14ac:dyDescent="0.35">
      <c r="A4018" s="4">
        <v>4007</v>
      </c>
      <c r="B4018" s="4">
        <v>0.67896021497787218</v>
      </c>
      <c r="C4018" s="4">
        <v>0.46479318300736328</v>
      </c>
      <c r="D4018" s="25">
        <v>1.2256843838160558E-2</v>
      </c>
      <c r="E4018" s="31">
        <v>2721.8910388054137</v>
      </c>
      <c r="F4018" s="18">
        <v>0</v>
      </c>
    </row>
    <row r="4019" spans="1:6" x14ac:dyDescent="0.35">
      <c r="A4019" s="4">
        <v>4008</v>
      </c>
      <c r="B4019" s="4">
        <v>0.15375648104257444</v>
      </c>
      <c r="C4019" s="4">
        <v>-1.0204544908863484</v>
      </c>
      <c r="D4019" s="25">
        <v>-2.1010793350556944E-2</v>
      </c>
      <c r="E4019" s="31">
        <v>-4665.8904114467332</v>
      </c>
      <c r="F4019" s="18">
        <v>4665.8904114467332</v>
      </c>
    </row>
    <row r="4020" spans="1:6" x14ac:dyDescent="0.35">
      <c r="A4020" s="4">
        <v>4009</v>
      </c>
      <c r="B4020" s="4">
        <v>0.60391172492261325</v>
      </c>
      <c r="C4020" s="4">
        <v>0.26348530275655668</v>
      </c>
      <c r="D4020" s="25">
        <v>7.7478062943704849E-3</v>
      </c>
      <c r="E4020" s="31">
        <v>1720.5640213339032</v>
      </c>
      <c r="F4020" s="18">
        <v>0</v>
      </c>
    </row>
    <row r="4021" spans="1:6" x14ac:dyDescent="0.35">
      <c r="A4021" s="4">
        <v>4010</v>
      </c>
      <c r="B4021" s="4">
        <v>0.95166802164278841</v>
      </c>
      <c r="C4021" s="4">
        <v>1.6612464667530058</v>
      </c>
      <c r="D4021" s="25">
        <v>3.90558582089773E-2</v>
      </c>
      <c r="E4021" s="31">
        <v>8673.1781750287828</v>
      </c>
      <c r="F4021" s="18">
        <v>0</v>
      </c>
    </row>
    <row r="4022" spans="1:6" x14ac:dyDescent="0.35">
      <c r="A4022" s="4">
        <v>4011</v>
      </c>
      <c r="B4022" s="4">
        <v>0.69462140205816802</v>
      </c>
      <c r="C4022" s="4">
        <v>0.50899290701856881</v>
      </c>
      <c r="D4022" s="25">
        <v>1.3246860794989981E-2</v>
      </c>
      <c r="E4022" s="31">
        <v>2941.7452132275153</v>
      </c>
      <c r="F4022" s="18">
        <v>0</v>
      </c>
    </row>
    <row r="4023" spans="1:6" x14ac:dyDescent="0.35">
      <c r="A4023" s="4">
        <v>4012</v>
      </c>
      <c r="B4023" s="4">
        <v>0.64456718004852054</v>
      </c>
      <c r="C4023" s="4">
        <v>0.37069375816332295</v>
      </c>
      <c r="D4023" s="25">
        <v>1.0149137776469364E-2</v>
      </c>
      <c r="E4023" s="31">
        <v>2253.8303930548614</v>
      </c>
      <c r="F4023" s="18">
        <v>0</v>
      </c>
    </row>
    <row r="4024" spans="1:6" x14ac:dyDescent="0.35">
      <c r="A4024" s="4">
        <v>4013</v>
      </c>
      <c r="B4024" s="4">
        <v>0.8641106257300355</v>
      </c>
      <c r="C4024" s="4">
        <v>1.0989755091780062</v>
      </c>
      <c r="D4024" s="25">
        <v>2.6461712096416904E-2</v>
      </c>
      <c r="E4024" s="31">
        <v>5876.3820423688494</v>
      </c>
      <c r="F4024" s="18">
        <v>0</v>
      </c>
    </row>
    <row r="4025" spans="1:6" x14ac:dyDescent="0.35">
      <c r="A4025" s="4">
        <v>4014</v>
      </c>
      <c r="B4025" s="4">
        <v>0.14448673290063307</v>
      </c>
      <c r="C4025" s="4">
        <v>-1.0603762428780685</v>
      </c>
      <c r="D4025" s="25">
        <v>-2.1904989237574741E-2</v>
      </c>
      <c r="E4025" s="31">
        <v>-4864.4654935761682</v>
      </c>
      <c r="F4025" s="18">
        <v>4864.4654935761682</v>
      </c>
    </row>
    <row r="4026" spans="1:6" x14ac:dyDescent="0.35">
      <c r="A4026" s="4">
        <v>4015</v>
      </c>
      <c r="B4026" s="4">
        <v>0.47050993083901993</v>
      </c>
      <c r="C4026" s="4">
        <v>-7.3988090515714561E-2</v>
      </c>
      <c r="D4026" s="25">
        <v>1.8883642990683664E-4</v>
      </c>
      <c r="E4026" s="31">
        <v>41.935117486212711</v>
      </c>
      <c r="F4026" s="18">
        <v>0</v>
      </c>
    </row>
    <row r="4027" spans="1:6" x14ac:dyDescent="0.35">
      <c r="A4027" s="4">
        <v>4016</v>
      </c>
      <c r="B4027" s="4">
        <v>0.49099656694613725</v>
      </c>
      <c r="C4027" s="4">
        <v>-2.2570175971396624E-2</v>
      </c>
      <c r="D4027" s="25">
        <v>1.3405315687899572E-3</v>
      </c>
      <c r="E4027" s="31">
        <v>297.69334687654282</v>
      </c>
      <c r="F4027" s="18">
        <v>0</v>
      </c>
    </row>
    <row r="4028" spans="1:6" x14ac:dyDescent="0.35">
      <c r="A4028" s="4">
        <v>4017</v>
      </c>
      <c r="B4028" s="4">
        <v>0.66729442022009211</v>
      </c>
      <c r="C4028" s="4">
        <v>0.43245443841753234</v>
      </c>
      <c r="D4028" s="25">
        <v>1.1532497561736034E-2</v>
      </c>
      <c r="E4028" s="31">
        <v>2561.0346499319899</v>
      </c>
      <c r="F4028" s="18">
        <v>0</v>
      </c>
    </row>
    <row r="4029" spans="1:6" x14ac:dyDescent="0.35">
      <c r="A4029" s="4">
        <v>4018</v>
      </c>
      <c r="B4029" s="4">
        <v>0.76170083985354964</v>
      </c>
      <c r="C4029" s="4">
        <v>0.71178435799738105</v>
      </c>
      <c r="D4029" s="25">
        <v>1.77891284145382E-2</v>
      </c>
      <c r="E4029" s="31">
        <v>3950.4516708403221</v>
      </c>
      <c r="F4029" s="18">
        <v>0</v>
      </c>
    </row>
    <row r="4030" spans="1:6" x14ac:dyDescent="0.35">
      <c r="A4030" s="4">
        <v>4019</v>
      </c>
      <c r="B4030" s="4">
        <v>0.14548189940793943</v>
      </c>
      <c r="C4030" s="4">
        <v>-1.0560096659494096</v>
      </c>
      <c r="D4030" s="25">
        <v>-2.1807183531783986E-2</v>
      </c>
      <c r="E4030" s="31">
        <v>-4842.7456709488251</v>
      </c>
      <c r="F4030" s="18">
        <v>4842.7456709488251</v>
      </c>
    </row>
    <row r="4031" spans="1:6" x14ac:dyDescent="0.35">
      <c r="A4031" s="4">
        <v>4020</v>
      </c>
      <c r="B4031" s="4">
        <v>0.94128430244771621</v>
      </c>
      <c r="C4031" s="4">
        <v>1.5656465103199204</v>
      </c>
      <c r="D4031" s="25">
        <v>3.6914542170060086E-2</v>
      </c>
      <c r="E4031" s="31">
        <v>8197.6537239924728</v>
      </c>
      <c r="F4031" s="18">
        <v>0</v>
      </c>
    </row>
    <row r="4032" spans="1:6" x14ac:dyDescent="0.35">
      <c r="A4032" s="4">
        <v>4021</v>
      </c>
      <c r="B4032" s="4">
        <v>0.26676599479944507</v>
      </c>
      <c r="C4032" s="4">
        <v>-0.62262346203130547</v>
      </c>
      <c r="D4032" s="25">
        <v>-1.2099890096510916E-2</v>
      </c>
      <c r="E4032" s="31">
        <v>-2687.0361456090873</v>
      </c>
      <c r="F4032" s="18">
        <v>2687.0361456090873</v>
      </c>
    </row>
    <row r="4033" spans="1:6" x14ac:dyDescent="0.35">
      <c r="A4033" s="4">
        <v>4022</v>
      </c>
      <c r="B4033" s="4">
        <v>3.5875672638614575E-2</v>
      </c>
      <c r="C4033" s="4">
        <v>-1.8006925958106117</v>
      </c>
      <c r="D4033" s="25">
        <v>-3.8487123158490663E-2</v>
      </c>
      <c r="E4033" s="31">
        <v>-8546.8785453839591</v>
      </c>
      <c r="F4033" s="18">
        <v>8546.8785453839591</v>
      </c>
    </row>
    <row r="4034" spans="1:6" x14ac:dyDescent="0.35">
      <c r="A4034" s="4">
        <v>4023</v>
      </c>
      <c r="B4034" s="4">
        <v>3.2793934178947604E-2</v>
      </c>
      <c r="C4034" s="4">
        <v>-1.841229948376147</v>
      </c>
      <c r="D4034" s="25">
        <v>-3.9395107706418568E-2</v>
      </c>
      <c r="E4034" s="31">
        <v>-8748.5156908850022</v>
      </c>
      <c r="F4034" s="18">
        <v>8748.5156908850022</v>
      </c>
    </row>
    <row r="4035" spans="1:6" x14ac:dyDescent="0.35">
      <c r="A4035" s="4">
        <v>4024</v>
      </c>
      <c r="B4035" s="4">
        <v>0.26120175062957918</v>
      </c>
      <c r="C4035" s="4">
        <v>-0.63964487474388221</v>
      </c>
      <c r="D4035" s="25">
        <v>-1.2481147843965869E-2</v>
      </c>
      <c r="E4035" s="31">
        <v>-2771.7024805950859</v>
      </c>
      <c r="F4035" s="18">
        <v>2771.7024805950859</v>
      </c>
    </row>
    <row r="4036" spans="1:6" x14ac:dyDescent="0.35">
      <c r="A4036" s="4">
        <v>4025</v>
      </c>
      <c r="B4036" s="4">
        <v>0.92384417139809849</v>
      </c>
      <c r="C4036" s="4">
        <v>1.4314137945685077</v>
      </c>
      <c r="D4036" s="25">
        <v>3.3907902021776098E-2</v>
      </c>
      <c r="E4036" s="31">
        <v>7529.965778826082</v>
      </c>
      <c r="F4036" s="18">
        <v>0</v>
      </c>
    </row>
    <row r="4037" spans="1:6" x14ac:dyDescent="0.35">
      <c r="A4037" s="4">
        <v>4026</v>
      </c>
      <c r="B4037" s="4">
        <v>0.61786482278619925</v>
      </c>
      <c r="C4037" s="4">
        <v>0.29987781846470296</v>
      </c>
      <c r="D4037" s="25">
        <v>8.5629518288451289E-3</v>
      </c>
      <c r="E4037" s="31">
        <v>1901.584303137686</v>
      </c>
      <c r="F4037" s="18">
        <v>0</v>
      </c>
    </row>
    <row r="4038" spans="1:6" x14ac:dyDescent="0.35">
      <c r="A4038" s="4">
        <v>4027</v>
      </c>
      <c r="B4038" s="4">
        <v>0.28853177255562612</v>
      </c>
      <c r="C4038" s="4">
        <v>-0.55767908054184423</v>
      </c>
      <c r="D4038" s="25">
        <v>-1.0645219499267703E-2</v>
      </c>
      <c r="E4038" s="31">
        <v>-2363.9958168482181</v>
      </c>
      <c r="F4038" s="18">
        <v>2363.9958168482181</v>
      </c>
    </row>
    <row r="4039" spans="1:6" x14ac:dyDescent="0.35">
      <c r="A4039" s="4">
        <v>4028</v>
      </c>
      <c r="B4039" s="4">
        <v>0.55906282585221234</v>
      </c>
      <c r="C4039" s="4">
        <v>0.14859356845618724</v>
      </c>
      <c r="D4039" s="25">
        <v>5.1743792492588512E-3</v>
      </c>
      <c r="E4039" s="31">
        <v>1149.0801951876722</v>
      </c>
      <c r="F4039" s="18">
        <v>0</v>
      </c>
    </row>
    <row r="4040" spans="1:6" x14ac:dyDescent="0.35">
      <c r="A4040" s="4">
        <v>4029</v>
      </c>
      <c r="B4040" s="4">
        <v>0.7858734581180532</v>
      </c>
      <c r="C4040" s="4">
        <v>0.7921845364657194</v>
      </c>
      <c r="D4040" s="25">
        <v>1.9589988980898008E-2</v>
      </c>
      <c r="E4040" s="31">
        <v>4350.370793775679</v>
      </c>
      <c r="F4040" s="18">
        <v>0</v>
      </c>
    </row>
    <row r="4041" spans="1:6" x14ac:dyDescent="0.35">
      <c r="A4041" s="4">
        <v>4030</v>
      </c>
      <c r="B4041" s="4">
        <v>0.21176157246542493</v>
      </c>
      <c r="C4041" s="4">
        <v>-0.80032392479616921</v>
      </c>
      <c r="D4041" s="25">
        <v>-1.6080151858531181E-2</v>
      </c>
      <c r="E4041" s="31">
        <v>-3570.9373329941009</v>
      </c>
      <c r="F4041" s="18">
        <v>3570.9373329941009</v>
      </c>
    </row>
    <row r="4042" spans="1:6" x14ac:dyDescent="0.35">
      <c r="A4042" s="4">
        <v>4031</v>
      </c>
      <c r="B4042" s="4">
        <v>0.6043055837548077</v>
      </c>
      <c r="C4042" s="4">
        <v>0.26450756995589936</v>
      </c>
      <c r="D4042" s="25">
        <v>7.7707037645334933E-3</v>
      </c>
      <c r="E4042" s="31">
        <v>1725.648888178169</v>
      </c>
      <c r="F4042" s="18">
        <v>0</v>
      </c>
    </row>
    <row r="4043" spans="1:6" x14ac:dyDescent="0.35">
      <c r="A4043" s="4">
        <v>4032</v>
      </c>
      <c r="B4043" s="4">
        <v>0.5908709484105642</v>
      </c>
      <c r="C4043" s="4">
        <v>0.22978594963659885</v>
      </c>
      <c r="D4043" s="25">
        <v>6.992984137234785E-3</v>
      </c>
      <c r="E4043" s="31">
        <v>1552.9398194979624</v>
      </c>
      <c r="F4043" s="18">
        <v>0</v>
      </c>
    </row>
    <row r="4044" spans="1:6" x14ac:dyDescent="0.35">
      <c r="A4044" s="4">
        <v>4033</v>
      </c>
      <c r="B4044" s="4">
        <v>3.668983257459657E-2</v>
      </c>
      <c r="C4044" s="4">
        <v>-1.790462035685559</v>
      </c>
      <c r="D4044" s="25">
        <v>-3.8257971772859896E-2</v>
      </c>
      <c r="E4044" s="31">
        <v>-8495.9906405273832</v>
      </c>
      <c r="F4044" s="18">
        <v>8495.9906405273832</v>
      </c>
    </row>
    <row r="4045" spans="1:6" x14ac:dyDescent="0.35">
      <c r="A4045" s="4">
        <v>4034</v>
      </c>
      <c r="B4045" s="4">
        <v>0.19800725291249455</v>
      </c>
      <c r="C4045" s="4">
        <v>-0.84876062204756919</v>
      </c>
      <c r="D4045" s="25">
        <v>-1.716507156525926E-2</v>
      </c>
      <c r="E4045" s="31">
        <v>-3811.8666673772768</v>
      </c>
      <c r="F4045" s="18">
        <v>3811.8666673772768</v>
      </c>
    </row>
    <row r="4046" spans="1:6" x14ac:dyDescent="0.35">
      <c r="A4046" s="4">
        <v>4035</v>
      </c>
      <c r="B4046" s="4">
        <v>0.41462558327695997</v>
      </c>
      <c r="C4046" s="4">
        <v>-0.21566207338582358</v>
      </c>
      <c r="D4046" s="25">
        <v>-2.9844785289696125E-3</v>
      </c>
      <c r="E4046" s="31">
        <v>-662.76648954423433</v>
      </c>
      <c r="F4046" s="18">
        <v>662.76648954423433</v>
      </c>
    </row>
    <row r="4047" spans="1:6" x14ac:dyDescent="0.35">
      <c r="A4047" s="4">
        <v>4036</v>
      </c>
      <c r="B4047" s="4">
        <v>0.29247729787781263</v>
      </c>
      <c r="C4047" s="4">
        <v>-0.54616198361913337</v>
      </c>
      <c r="D4047" s="25">
        <v>-1.0387251344443002E-2</v>
      </c>
      <c r="E4047" s="31">
        <v>-2306.7085397819633</v>
      </c>
      <c r="F4047" s="18">
        <v>2306.7085397819633</v>
      </c>
    </row>
    <row r="4048" spans="1:6" x14ac:dyDescent="0.35">
      <c r="A4048" s="4">
        <v>4037</v>
      </c>
      <c r="B4048" s="4">
        <v>6.068930398234873E-2</v>
      </c>
      <c r="C4048" s="4">
        <v>-1.5490129462103561</v>
      </c>
      <c r="D4048" s="25">
        <v>-3.2849822782362259E-2</v>
      </c>
      <c r="E4048" s="31">
        <v>-7294.996937080703</v>
      </c>
      <c r="F4048" s="18">
        <v>7294.996937080703</v>
      </c>
    </row>
    <row r="4049" spans="1:6" x14ac:dyDescent="0.35">
      <c r="A4049" s="4">
        <v>4038</v>
      </c>
      <c r="B4049" s="4">
        <v>0.88167310188547976</v>
      </c>
      <c r="C4049" s="4">
        <v>1.1833920761400867</v>
      </c>
      <c r="D4049" s="25">
        <v>2.8352534598127511E-2</v>
      </c>
      <c r="E4049" s="31">
        <v>6296.2791130449259</v>
      </c>
      <c r="F4049" s="18">
        <v>0</v>
      </c>
    </row>
    <row r="4050" spans="1:6" x14ac:dyDescent="0.35">
      <c r="A4050" s="4">
        <v>4039</v>
      </c>
      <c r="B4050" s="4">
        <v>0.36525487944607127</v>
      </c>
      <c r="C4050" s="4">
        <v>-0.34444751736201462</v>
      </c>
      <c r="D4050" s="25">
        <v>-5.8691067971667387E-3</v>
      </c>
      <c r="E4050" s="31">
        <v>-1303.3591198464305</v>
      </c>
      <c r="F4050" s="18">
        <v>1303.3591198464305</v>
      </c>
    </row>
    <row r="4051" spans="1:6" x14ac:dyDescent="0.35">
      <c r="A4051" s="4">
        <v>4040</v>
      </c>
      <c r="B4051" s="4">
        <v>0.19265131167998772</v>
      </c>
      <c r="C4051" s="4">
        <v>-0.86816753623914855</v>
      </c>
      <c r="D4051" s="25">
        <v>-1.7599761477000025E-2</v>
      </c>
      <c r="E4051" s="31">
        <v>-3908.3987429302497</v>
      </c>
      <c r="F4051" s="18">
        <v>3908.3987429302497</v>
      </c>
    </row>
    <row r="4052" spans="1:6" x14ac:dyDescent="0.35">
      <c r="A4052" s="4">
        <v>4041</v>
      </c>
      <c r="B4052" s="4">
        <v>0.6900279850757538</v>
      </c>
      <c r="C4052" s="4">
        <v>0.49592967314121084</v>
      </c>
      <c r="D4052" s="25">
        <v>1.2954261161419097E-2</v>
      </c>
      <c r="E4052" s="31">
        <v>2876.7672848888396</v>
      </c>
      <c r="F4052" s="18">
        <v>0</v>
      </c>
    </row>
    <row r="4053" spans="1:6" x14ac:dyDescent="0.35">
      <c r="A4053" s="4">
        <v>4042</v>
      </c>
      <c r="B4053" s="4">
        <v>0.1116319494135557</v>
      </c>
      <c r="C4053" s="4">
        <v>-1.2178949413075877</v>
      </c>
      <c r="D4053" s="25">
        <v>-2.5433205441444895E-2</v>
      </c>
      <c r="E4053" s="31">
        <v>-5647.9804175717618</v>
      </c>
      <c r="F4053" s="18">
        <v>5647.9804175717618</v>
      </c>
    </row>
    <row r="4054" spans="1:6" x14ac:dyDescent="0.35">
      <c r="A4054" s="4">
        <v>4043</v>
      </c>
      <c r="B4054" s="4">
        <v>0.83105232352398251</v>
      </c>
      <c r="C4054" s="4">
        <v>0.95833203887840268</v>
      </c>
      <c r="D4054" s="25">
        <v>2.3311479293410198E-2</v>
      </c>
      <c r="E4054" s="31">
        <v>5176.8063155444115</v>
      </c>
      <c r="F4054" s="18">
        <v>0</v>
      </c>
    </row>
    <row r="4055" spans="1:6" x14ac:dyDescent="0.35">
      <c r="A4055" s="4">
        <v>4044</v>
      </c>
      <c r="B4055" s="4">
        <v>0.55477919584219126</v>
      </c>
      <c r="C4055" s="4">
        <v>0.13774543674486617</v>
      </c>
      <c r="D4055" s="25">
        <v>4.9313950545746476E-3</v>
      </c>
      <c r="E4055" s="31">
        <v>1095.120422931853</v>
      </c>
      <c r="F4055" s="18">
        <v>0</v>
      </c>
    </row>
    <row r="4056" spans="1:6" x14ac:dyDescent="0.35">
      <c r="A4056" s="4">
        <v>4045</v>
      </c>
      <c r="B4056" s="4">
        <v>0.60965047146192231</v>
      </c>
      <c r="C4056" s="4">
        <v>0.27840815894261883</v>
      </c>
      <c r="D4056" s="25">
        <v>8.0820590753331641E-3</v>
      </c>
      <c r="E4056" s="31">
        <v>1794.7919107654002</v>
      </c>
      <c r="F4056" s="18">
        <v>0</v>
      </c>
    </row>
    <row r="4057" spans="1:6" x14ac:dyDescent="0.35">
      <c r="A4057" s="4">
        <v>4046</v>
      </c>
      <c r="B4057" s="4">
        <v>0.26785623562223326</v>
      </c>
      <c r="C4057" s="4">
        <v>-0.61930952433938979</v>
      </c>
      <c r="D4057" s="25">
        <v>-1.2025662155448638E-2</v>
      </c>
      <c r="E4057" s="31">
        <v>-2670.5522636020933</v>
      </c>
      <c r="F4057" s="18">
        <v>2670.5522636020933</v>
      </c>
    </row>
    <row r="4058" spans="1:6" x14ac:dyDescent="0.35">
      <c r="A4058" s="4">
        <v>4047</v>
      </c>
      <c r="B4058" s="4">
        <v>0.87098127084194843</v>
      </c>
      <c r="C4058" s="4">
        <v>1.1310418953251866</v>
      </c>
      <c r="D4058" s="25">
        <v>2.7179957894103341E-2</v>
      </c>
      <c r="E4058" s="31">
        <v>6035.8836910963701</v>
      </c>
      <c r="F4058" s="18">
        <v>0</v>
      </c>
    </row>
    <row r="4059" spans="1:6" x14ac:dyDescent="0.35">
      <c r="A4059" s="4">
        <v>4048</v>
      </c>
      <c r="B4059" s="4">
        <v>0.89416169350999675</v>
      </c>
      <c r="C4059" s="4">
        <v>1.2489684518164332</v>
      </c>
      <c r="D4059" s="25">
        <v>2.9821361052123938E-2</v>
      </c>
      <c r="E4059" s="31">
        <v>6622.4630487695413</v>
      </c>
      <c r="F4059" s="18">
        <v>0</v>
      </c>
    </row>
    <row r="4060" spans="1:6" x14ac:dyDescent="0.35">
      <c r="A4060" s="4">
        <v>4049</v>
      </c>
      <c r="B4060" s="4">
        <v>0.21380066819107368</v>
      </c>
      <c r="C4060" s="4">
        <v>-0.79330295364305603</v>
      </c>
      <c r="D4060" s="25">
        <v>-1.5922891136875318E-2</v>
      </c>
      <c r="E4060" s="31">
        <v>-3536.0142684039752</v>
      </c>
      <c r="F4060" s="18">
        <v>3536.0142684039752</v>
      </c>
    </row>
    <row r="4061" spans="1:6" x14ac:dyDescent="0.35">
      <c r="A4061" s="4">
        <v>4050</v>
      </c>
      <c r="B4061" s="4">
        <v>0.51168672659771208</v>
      </c>
      <c r="C4061" s="4">
        <v>2.9298470424351998E-2</v>
      </c>
      <c r="D4061" s="25">
        <v>2.502322521298212E-3</v>
      </c>
      <c r="E4061" s="31">
        <v>555.69356490591781</v>
      </c>
      <c r="F4061" s="18">
        <v>0</v>
      </c>
    </row>
    <row r="4062" spans="1:6" x14ac:dyDescent="0.35">
      <c r="A4062" s="4">
        <v>4051</v>
      </c>
      <c r="B4062" s="4">
        <v>0.56713959919425883</v>
      </c>
      <c r="C4062" s="4">
        <v>0.16909641897895153</v>
      </c>
      <c r="D4062" s="25">
        <v>5.6336167249437597E-3</v>
      </c>
      <c r="E4062" s="31">
        <v>1251.0635757589926</v>
      </c>
      <c r="F4062" s="18">
        <v>0</v>
      </c>
    </row>
    <row r="4063" spans="1:6" x14ac:dyDescent="0.35">
      <c r="A4063" s="4">
        <v>4052</v>
      </c>
      <c r="B4063" s="4">
        <v>0.90886545323255219</v>
      </c>
      <c r="C4063" s="4">
        <v>1.3338009684292955</v>
      </c>
      <c r="D4063" s="25">
        <v>3.1721500290910927E-2</v>
      </c>
      <c r="E4063" s="31">
        <v>7044.4290976829152</v>
      </c>
      <c r="F4063" s="18">
        <v>0</v>
      </c>
    </row>
    <row r="4064" spans="1:6" x14ac:dyDescent="0.35">
      <c r="A4064" s="4">
        <v>4053</v>
      </c>
      <c r="B4064" s="4">
        <v>0.97307802125415077</v>
      </c>
      <c r="C4064" s="4">
        <v>1.9280897998858355</v>
      </c>
      <c r="D4064" s="25">
        <v>4.5032805588816345E-2</v>
      </c>
      <c r="E4064" s="31">
        <v>10000.485573850705</v>
      </c>
      <c r="F4064" s="18">
        <v>0</v>
      </c>
    </row>
    <row r="4065" spans="1:6" x14ac:dyDescent="0.35">
      <c r="A4065" s="4">
        <v>4054</v>
      </c>
      <c r="B4065" s="4">
        <v>0.23754870319273547</v>
      </c>
      <c r="C4065" s="4">
        <v>-0.71420988328498936</v>
      </c>
      <c r="D4065" s="25">
        <v>-1.4151308110647893E-2</v>
      </c>
      <c r="E4065" s="31">
        <v>-3142.5968415966613</v>
      </c>
      <c r="F4065" s="18">
        <v>3142.5968415966613</v>
      </c>
    </row>
    <row r="4066" spans="1:6" x14ac:dyDescent="0.35">
      <c r="A4066" s="4">
        <v>4055</v>
      </c>
      <c r="B4066" s="4">
        <v>0.565999118470633</v>
      </c>
      <c r="C4066" s="4">
        <v>0.16619719977463859</v>
      </c>
      <c r="D4066" s="25">
        <v>5.5686779444864961E-3</v>
      </c>
      <c r="E4066" s="31">
        <v>1236.642548051414</v>
      </c>
      <c r="F4066" s="18">
        <v>0</v>
      </c>
    </row>
    <row r="4067" spans="1:6" x14ac:dyDescent="0.35">
      <c r="A4067" s="4">
        <v>4056</v>
      </c>
      <c r="B4067" s="4">
        <v>0.48121769878037446</v>
      </c>
      <c r="C4067" s="4">
        <v>-4.7097653423636789E-2</v>
      </c>
      <c r="D4067" s="25">
        <v>7.9114762739220207E-4</v>
      </c>
      <c r="E4067" s="31">
        <v>175.69103970032899</v>
      </c>
      <c r="F4067" s="18">
        <v>0</v>
      </c>
    </row>
    <row r="4068" spans="1:6" x14ac:dyDescent="0.35">
      <c r="A4068" s="4">
        <v>4057</v>
      </c>
      <c r="B4068" s="4">
        <v>0.13053830304789094</v>
      </c>
      <c r="C4068" s="4">
        <v>-1.123850140759117</v>
      </c>
      <c r="D4068" s="25">
        <v>-2.3326722893702682E-2</v>
      </c>
      <c r="E4068" s="31">
        <v>-5180.1914789341954</v>
      </c>
      <c r="F4068" s="18">
        <v>5180.1914789341954</v>
      </c>
    </row>
    <row r="4069" spans="1:6" x14ac:dyDescent="0.35">
      <c r="A4069" s="4">
        <v>4058</v>
      </c>
      <c r="B4069" s="4">
        <v>0.88219040440108787</v>
      </c>
      <c r="C4069" s="4">
        <v>1.1860078709469979</v>
      </c>
      <c r="D4069" s="25">
        <v>2.8411125036696131E-2</v>
      </c>
      <c r="E4069" s="31">
        <v>6309.2903573591511</v>
      </c>
      <c r="F4069" s="18">
        <v>0</v>
      </c>
    </row>
    <row r="4070" spans="1:6" x14ac:dyDescent="0.35">
      <c r="A4070" s="4">
        <v>4059</v>
      </c>
      <c r="B4070" s="4">
        <v>0.90308929811860184</v>
      </c>
      <c r="C4070" s="4">
        <v>1.2993571094271228</v>
      </c>
      <c r="D4070" s="25">
        <v>3.0950002159788038E-2</v>
      </c>
      <c r="E4070" s="31">
        <v>6873.1016436265481</v>
      </c>
      <c r="F4070" s="18">
        <v>0</v>
      </c>
    </row>
    <row r="4071" spans="1:6" x14ac:dyDescent="0.35">
      <c r="A4071" s="4">
        <v>4060</v>
      </c>
      <c r="B4071" s="4">
        <v>0.5956557631099979</v>
      </c>
      <c r="C4071" s="4">
        <v>0.24211833208983152</v>
      </c>
      <c r="D4071" s="25">
        <v>7.2692136391138166E-3</v>
      </c>
      <c r="E4071" s="31">
        <v>1614.2824143572811</v>
      </c>
      <c r="F4071" s="18">
        <v>0</v>
      </c>
    </row>
    <row r="4072" spans="1:6" x14ac:dyDescent="0.35">
      <c r="A4072" s="4">
        <v>4061</v>
      </c>
      <c r="B4072" s="4">
        <v>0.506607338315338</v>
      </c>
      <c r="C4072" s="4">
        <v>1.6562898292328387E-2</v>
      </c>
      <c r="D4072" s="25">
        <v>2.2170620893002401E-3</v>
      </c>
      <c r="E4072" s="31">
        <v>492.34546128044434</v>
      </c>
      <c r="F4072" s="18">
        <v>0</v>
      </c>
    </row>
    <row r="4073" spans="1:6" x14ac:dyDescent="0.35">
      <c r="A4073" s="4">
        <v>4062</v>
      </c>
      <c r="B4073" s="4">
        <v>0.89029050610093252</v>
      </c>
      <c r="C4073" s="4">
        <v>1.2280745392264436</v>
      </c>
      <c r="D4073" s="25">
        <v>2.9353364289217514E-2</v>
      </c>
      <c r="E4073" s="31">
        <v>6518.5344834745374</v>
      </c>
      <c r="F4073" s="18">
        <v>0</v>
      </c>
    </row>
    <row r="4074" spans="1:6" x14ac:dyDescent="0.35">
      <c r="A4074" s="4">
        <v>4063</v>
      </c>
      <c r="B4074" s="4">
        <v>0.65922795973571624</v>
      </c>
      <c r="C4074" s="4">
        <v>0.41035700556211568</v>
      </c>
      <c r="D4074" s="25">
        <v>1.1037543493160495E-2</v>
      </c>
      <c r="E4074" s="31">
        <v>2451.1196455748636</v>
      </c>
      <c r="F4074" s="18">
        <v>0</v>
      </c>
    </row>
    <row r="4075" spans="1:6" x14ac:dyDescent="0.35">
      <c r="A4075" s="4">
        <v>4064</v>
      </c>
      <c r="B4075" s="4">
        <v>0.7101241315395852</v>
      </c>
      <c r="C4075" s="4">
        <v>0.55374739126110772</v>
      </c>
      <c r="D4075" s="25">
        <v>1.4249303667326374E-2</v>
      </c>
      <c r="E4075" s="31">
        <v>3164.3588246232753</v>
      </c>
      <c r="F4075" s="18">
        <v>0</v>
      </c>
    </row>
    <row r="4076" spans="1:6" x14ac:dyDescent="0.35">
      <c r="A4076" s="4">
        <v>4065</v>
      </c>
      <c r="B4076" s="4">
        <v>0.82356506962179143</v>
      </c>
      <c r="C4076" s="4">
        <v>0.9290370982759002</v>
      </c>
      <c r="D4076" s="25">
        <v>2.2655310310580455E-2</v>
      </c>
      <c r="E4076" s="31">
        <v>5031.090134618149</v>
      </c>
      <c r="F4076" s="18">
        <v>0</v>
      </c>
    </row>
    <row r="4077" spans="1:6" x14ac:dyDescent="0.35">
      <c r="A4077" s="4">
        <v>4066</v>
      </c>
      <c r="B4077" s="4">
        <v>0.7611183102884489</v>
      </c>
      <c r="C4077" s="4">
        <v>0.7099044682002561</v>
      </c>
      <c r="D4077" s="25">
        <v>1.7747021301479021E-2</v>
      </c>
      <c r="E4077" s="31">
        <v>3941.1008970833036</v>
      </c>
      <c r="F4077" s="18">
        <v>0</v>
      </c>
    </row>
    <row r="4078" spans="1:6" x14ac:dyDescent="0.35">
      <c r="A4078" s="4">
        <v>4067</v>
      </c>
      <c r="B4078" s="4">
        <v>0.48585981470935502</v>
      </c>
      <c r="C4078" s="4">
        <v>-3.5451612889065232E-2</v>
      </c>
      <c r="D4078" s="25">
        <v>1.0520039532422368E-3</v>
      </c>
      <c r="E4078" s="31">
        <v>233.61969614093115</v>
      </c>
      <c r="F4078" s="18">
        <v>0</v>
      </c>
    </row>
    <row r="4079" spans="1:6" x14ac:dyDescent="0.35">
      <c r="A4079" s="4">
        <v>4068</v>
      </c>
      <c r="B4079" s="4">
        <v>0.92922938047187398</v>
      </c>
      <c r="C4079" s="4">
        <v>1.4700757508604416</v>
      </c>
      <c r="D4079" s="25">
        <v>3.4773880105791029E-2</v>
      </c>
      <c r="E4079" s="31">
        <v>7722.2745018387322</v>
      </c>
      <c r="F4079" s="18">
        <v>0</v>
      </c>
    </row>
    <row r="4080" spans="1:6" x14ac:dyDescent="0.35">
      <c r="A4080" s="4">
        <v>4069</v>
      </c>
      <c r="B4080" s="4">
        <v>0.45180550177508294</v>
      </c>
      <c r="C4080" s="4">
        <v>-0.12110104238518352</v>
      </c>
      <c r="D4080" s="25">
        <v>-8.6643308320681687E-4</v>
      </c>
      <c r="E4080" s="31">
        <v>-192.40976519279101</v>
      </c>
      <c r="F4080" s="18">
        <v>192.40976519279101</v>
      </c>
    </row>
    <row r="4081" spans="1:6" x14ac:dyDescent="0.35">
      <c r="A4081" s="4">
        <v>4070</v>
      </c>
      <c r="B4081" s="4">
        <v>0.12305985056322621</v>
      </c>
      <c r="C4081" s="4">
        <v>-1.1598258894197087</v>
      </c>
      <c r="D4081" s="25">
        <v>-2.4132533382464773E-2</v>
      </c>
      <c r="E4081" s="31">
        <v>-5359.1387166813402</v>
      </c>
      <c r="F4081" s="18">
        <v>5359.1387166813402</v>
      </c>
    </row>
    <row r="4082" spans="1:6" x14ac:dyDescent="0.35">
      <c r="A4082" s="4">
        <v>4071</v>
      </c>
      <c r="B4082" s="4">
        <v>0.34413469185709555</v>
      </c>
      <c r="C4082" s="4">
        <v>-0.40120475020181173</v>
      </c>
      <c r="D4082" s="25">
        <v>-7.140395797067948E-3</v>
      </c>
      <c r="E4082" s="31">
        <v>-1585.6756918981719</v>
      </c>
      <c r="F4082" s="18">
        <v>1585.6756918981719</v>
      </c>
    </row>
    <row r="4083" spans="1:6" x14ac:dyDescent="0.35">
      <c r="A4083" s="4">
        <v>4072</v>
      </c>
      <c r="B4083" s="4">
        <v>0.83055669133312648</v>
      </c>
      <c r="C4083" s="4">
        <v>0.95636746249489979</v>
      </c>
      <c r="D4083" s="25">
        <v>2.3267475309761764E-2</v>
      </c>
      <c r="E4083" s="31">
        <v>5167.0343016111419</v>
      </c>
      <c r="F4083" s="18">
        <v>0</v>
      </c>
    </row>
    <row r="4084" spans="1:6" x14ac:dyDescent="0.35">
      <c r="A4084" s="4">
        <v>4073</v>
      </c>
      <c r="B4084" s="4">
        <v>0.75636016466495515</v>
      </c>
      <c r="C4084" s="4">
        <v>0.6946420218381818</v>
      </c>
      <c r="D4084" s="25">
        <v>1.7405162137441654E-2</v>
      </c>
      <c r="E4084" s="31">
        <v>3865.183849643262</v>
      </c>
      <c r="F4084" s="18">
        <v>0</v>
      </c>
    </row>
    <row r="4085" spans="1:6" x14ac:dyDescent="0.35">
      <c r="A4085" s="4">
        <v>4074</v>
      </c>
      <c r="B4085" s="4">
        <v>0.90475967960443204</v>
      </c>
      <c r="C4085" s="4">
        <v>1.3091585759724156</v>
      </c>
      <c r="D4085" s="25">
        <v>3.1169542401242398E-2</v>
      </c>
      <c r="E4085" s="31">
        <v>6921.8551909313883</v>
      </c>
      <c r="F4085" s="18">
        <v>0</v>
      </c>
    </row>
    <row r="4086" spans="1:6" x14ac:dyDescent="0.35">
      <c r="A4086" s="4">
        <v>4075</v>
      </c>
      <c r="B4086" s="4">
        <v>0.23900707846710845</v>
      </c>
      <c r="C4086" s="4">
        <v>-0.70950015243218767</v>
      </c>
      <c r="D4086" s="25">
        <v>-1.4045816198408933E-2</v>
      </c>
      <c r="E4086" s="31">
        <v>-3119.1701344948137</v>
      </c>
      <c r="F4086" s="18">
        <v>3119.1701344948137</v>
      </c>
    </row>
    <row r="4087" spans="1:6" x14ac:dyDescent="0.35">
      <c r="A4087" s="4">
        <v>4076</v>
      </c>
      <c r="B4087" s="4">
        <v>5.3912894983785042E-2</v>
      </c>
      <c r="C4087" s="4">
        <v>-1.6080428701859371</v>
      </c>
      <c r="D4087" s="25">
        <v>-3.4172017139986778E-2</v>
      </c>
      <c r="E4087" s="31">
        <v>-7588.6181189360605</v>
      </c>
      <c r="F4087" s="18">
        <v>7588.6181189360605</v>
      </c>
    </row>
    <row r="4088" spans="1:6" x14ac:dyDescent="0.35">
      <c r="A4088" s="4">
        <v>4077</v>
      </c>
      <c r="B4088" s="4">
        <v>0.67236722566550422</v>
      </c>
      <c r="C4088" s="4">
        <v>0.44645924070015891</v>
      </c>
      <c r="D4088" s="25">
        <v>1.1846187116298154E-2</v>
      </c>
      <c r="E4088" s="31">
        <v>2630.6960406459016</v>
      </c>
      <c r="F4088" s="18">
        <v>0</v>
      </c>
    </row>
    <row r="4089" spans="1:6" x14ac:dyDescent="0.35">
      <c r="A4089" s="4">
        <v>4078</v>
      </c>
      <c r="B4089" s="4">
        <v>0.39389236337378053</v>
      </c>
      <c r="C4089" s="4">
        <v>-0.26918837353574654</v>
      </c>
      <c r="D4089" s="25">
        <v>-4.1833987930719506E-3</v>
      </c>
      <c r="E4089" s="31">
        <v>-929.01205538413626</v>
      </c>
      <c r="F4089" s="18">
        <v>929.01205538413626</v>
      </c>
    </row>
    <row r="4090" spans="1:6" x14ac:dyDescent="0.35">
      <c r="A4090" s="4">
        <v>4079</v>
      </c>
      <c r="B4090" s="4">
        <v>3.5389688486036408E-2</v>
      </c>
      <c r="C4090" s="4">
        <v>-1.8068903531330103</v>
      </c>
      <c r="D4090" s="25">
        <v>-3.8625944949367289E-2</v>
      </c>
      <c r="E4090" s="31">
        <v>-8577.7068559643376</v>
      </c>
      <c r="F4090" s="18">
        <v>8577.7068559643376</v>
      </c>
    </row>
    <row r="4091" spans="1:6" x14ac:dyDescent="0.35">
      <c r="A4091" s="4">
        <v>4080</v>
      </c>
      <c r="B4091" s="4">
        <v>0.37841387912681157</v>
      </c>
      <c r="C4091" s="4">
        <v>-0.30964917293099503</v>
      </c>
      <c r="D4091" s="25">
        <v>-5.0896686484677538E-3</v>
      </c>
      <c r="E4091" s="31">
        <v>-1130.2684171941203</v>
      </c>
      <c r="F4091" s="18">
        <v>1130.2684171941203</v>
      </c>
    </row>
    <row r="4092" spans="1:6" x14ac:dyDescent="0.35">
      <c r="A4092" s="4">
        <v>4081</v>
      </c>
      <c r="B4092" s="4">
        <v>0.64238307567102182</v>
      </c>
      <c r="C4092" s="4">
        <v>0.36483597567581399</v>
      </c>
      <c r="D4092" s="25">
        <v>1.001793098453143E-2</v>
      </c>
      <c r="E4092" s="31">
        <v>2224.6931538175972</v>
      </c>
      <c r="F4092" s="18">
        <v>0</v>
      </c>
    </row>
    <row r="4093" spans="1:6" x14ac:dyDescent="0.35">
      <c r="A4093" s="4">
        <v>4082</v>
      </c>
      <c r="B4093" s="4">
        <v>0.80498206714075449</v>
      </c>
      <c r="C4093" s="4">
        <v>0.85955232334032916</v>
      </c>
      <c r="D4093" s="25">
        <v>2.1098940741162975E-2</v>
      </c>
      <c r="E4093" s="31">
        <v>4685.4654012036917</v>
      </c>
      <c r="F4093" s="18">
        <v>0</v>
      </c>
    </row>
    <row r="4094" spans="1:6" x14ac:dyDescent="0.35">
      <c r="A4094" s="4">
        <v>4083</v>
      </c>
      <c r="B4094" s="4">
        <v>0.11656303716935335</v>
      </c>
      <c r="C4094" s="4">
        <v>-1.1923448015385232</v>
      </c>
      <c r="D4094" s="25">
        <v>-2.4860915179760842E-2</v>
      </c>
      <c r="E4094" s="31">
        <v>-5520.8912781944919</v>
      </c>
      <c r="F4094" s="18">
        <v>5520.8912781944919</v>
      </c>
    </row>
    <row r="4095" spans="1:6" x14ac:dyDescent="0.35">
      <c r="A4095" s="4">
        <v>4084</v>
      </c>
      <c r="B4095" s="4">
        <v>0.8544968197721402</v>
      </c>
      <c r="C4095" s="4">
        <v>1.0559165101132315</v>
      </c>
      <c r="D4095" s="25">
        <v>2.5497245910894528E-2</v>
      </c>
      <c r="E4095" s="31">
        <v>5662.2019563477679</v>
      </c>
      <c r="F4095" s="18">
        <v>0</v>
      </c>
    </row>
    <row r="4096" spans="1:6" x14ac:dyDescent="0.35">
      <c r="A4096" s="4">
        <v>4085</v>
      </c>
      <c r="B4096" s="4">
        <v>0.82264181527786884</v>
      </c>
      <c r="C4096" s="4">
        <v>0.92547983247009957</v>
      </c>
      <c r="D4096" s="25">
        <v>2.2575632132798184E-2</v>
      </c>
      <c r="E4096" s="31">
        <v>5013.395912438481</v>
      </c>
      <c r="F4096" s="18">
        <v>0</v>
      </c>
    </row>
    <row r="4097" spans="1:6" x14ac:dyDescent="0.35">
      <c r="A4097" s="4">
        <v>4086</v>
      </c>
      <c r="B4097" s="4">
        <v>0.44473705348905868</v>
      </c>
      <c r="C4097" s="4">
        <v>-0.13896968177166652</v>
      </c>
      <c r="D4097" s="25">
        <v>-1.2666676182370225E-3</v>
      </c>
      <c r="E4097" s="31">
        <v>-281.29029664962803</v>
      </c>
      <c r="F4097" s="18">
        <v>281.29029664962803</v>
      </c>
    </row>
    <row r="4098" spans="1:6" x14ac:dyDescent="0.35">
      <c r="A4098" s="4">
        <v>4087</v>
      </c>
      <c r="B4098" s="4">
        <v>0.52504899481846756</v>
      </c>
      <c r="C4098" s="4">
        <v>6.2829831909672271E-2</v>
      </c>
      <c r="D4098" s="25">
        <v>3.2533818819319585E-3</v>
      </c>
      <c r="E4098" s="31">
        <v>722.48215830833783</v>
      </c>
      <c r="F4098" s="18">
        <v>0</v>
      </c>
    </row>
    <row r="4099" spans="1:6" x14ac:dyDescent="0.35">
      <c r="A4099" s="4">
        <v>4088</v>
      </c>
      <c r="B4099" s="4">
        <v>0.74627737832065699</v>
      </c>
      <c r="C4099" s="4">
        <v>0.66282093603848202</v>
      </c>
      <c r="D4099" s="25">
        <v>1.669241075197056E-2</v>
      </c>
      <c r="E4099" s="31">
        <v>3706.9023511901446</v>
      </c>
      <c r="F4099" s="18">
        <v>0</v>
      </c>
    </row>
    <row r="4100" spans="1:6" x14ac:dyDescent="0.35">
      <c r="A4100" s="4">
        <v>4089</v>
      </c>
      <c r="B4100" s="4">
        <v>0.50982369490065016</v>
      </c>
      <c r="C4100" s="4">
        <v>2.4626840459128989E-2</v>
      </c>
      <c r="D4100" s="25">
        <v>2.3976840199258801E-3</v>
      </c>
      <c r="E4100" s="31">
        <v>532.45637571104248</v>
      </c>
      <c r="F4100" s="18">
        <v>0</v>
      </c>
    </row>
    <row r="4101" spans="1:6" x14ac:dyDescent="0.35">
      <c r="A4101" s="4">
        <v>4090</v>
      </c>
      <c r="B4101" s="4">
        <v>4.7059291613957388E-2</v>
      </c>
      <c r="C4101" s="4">
        <v>-1.6740611438935202</v>
      </c>
      <c r="D4101" s="25">
        <v>-3.5650741541400313E-2</v>
      </c>
      <c r="E4101" s="31">
        <v>-7917.0001029292935</v>
      </c>
      <c r="F4101" s="18">
        <v>7917.0001029292935</v>
      </c>
    </row>
    <row r="4102" spans="1:6" x14ac:dyDescent="0.35">
      <c r="A4102" s="4">
        <v>4091</v>
      </c>
      <c r="B4102" s="4">
        <v>0.7100314034551124</v>
      </c>
      <c r="C4102" s="4">
        <v>0.55347646328739508</v>
      </c>
      <c r="D4102" s="25">
        <v>1.4243235229252259E-2</v>
      </c>
      <c r="E4102" s="31">
        <v>3163.0111997835061</v>
      </c>
      <c r="F4102" s="18">
        <v>0</v>
      </c>
    </row>
    <row r="4103" spans="1:6" x14ac:dyDescent="0.35">
      <c r="A4103" s="4">
        <v>4092</v>
      </c>
      <c r="B4103" s="4">
        <v>0.20070903157896614</v>
      </c>
      <c r="C4103" s="4">
        <v>-0.8390913260830799</v>
      </c>
      <c r="D4103" s="25">
        <v>-1.6948491774783199E-2</v>
      </c>
      <c r="E4103" s="31">
        <v>-3763.7705507368928</v>
      </c>
      <c r="F4103" s="18">
        <v>3763.7705507368928</v>
      </c>
    </row>
    <row r="4104" spans="1:6" x14ac:dyDescent="0.35">
      <c r="A4104" s="4">
        <v>4093</v>
      </c>
      <c r="B4104" s="4">
        <v>0.66824479969587813</v>
      </c>
      <c r="C4104" s="4">
        <v>0.43507167765020965</v>
      </c>
      <c r="D4104" s="25">
        <v>1.1591120353583622E-2</v>
      </c>
      <c r="E4104" s="31">
        <v>2574.053078975111</v>
      </c>
      <c r="F4104" s="18">
        <v>0</v>
      </c>
    </row>
    <row r="4105" spans="1:6" x14ac:dyDescent="0.35">
      <c r="A4105" s="4">
        <v>4094</v>
      </c>
      <c r="B4105" s="4">
        <v>0.25263266098988013</v>
      </c>
      <c r="C4105" s="4">
        <v>-0.66622808836599978</v>
      </c>
      <c r="D4105" s="25">
        <v>-1.3076577630953752E-2</v>
      </c>
      <c r="E4105" s="31">
        <v>-2903.9302402728463</v>
      </c>
      <c r="F4105" s="18">
        <v>2903.9302402728463</v>
      </c>
    </row>
    <row r="4106" spans="1:6" x14ac:dyDescent="0.35">
      <c r="A4106" s="4">
        <v>4095</v>
      </c>
      <c r="B4106" s="4">
        <v>9.568358914701347E-2</v>
      </c>
      <c r="C4106" s="4">
        <v>-1.3065453181304678</v>
      </c>
      <c r="D4106" s="25">
        <v>-2.7418859837425265E-2</v>
      </c>
      <c r="E4106" s="31">
        <v>-6088.9369132200463</v>
      </c>
      <c r="F4106" s="18">
        <v>6088.9369132200463</v>
      </c>
    </row>
    <row r="4107" spans="1:6" x14ac:dyDescent="0.35">
      <c r="A4107" s="4">
        <v>4096</v>
      </c>
      <c r="B4107" s="4">
        <v>7.4890653280250685E-2</v>
      </c>
      <c r="C4107" s="4">
        <v>-1.4403043666007409</v>
      </c>
      <c r="D4107" s="25">
        <v>-3.0414890447964076E-2</v>
      </c>
      <c r="E4107" s="31">
        <v>-6754.2687864566842</v>
      </c>
      <c r="F4107" s="18">
        <v>6754.2687864566842</v>
      </c>
    </row>
    <row r="4108" spans="1:6" x14ac:dyDescent="0.35">
      <c r="A4108" s="4">
        <v>4097</v>
      </c>
      <c r="B4108" s="4">
        <v>0.90493886152050074</v>
      </c>
      <c r="C4108" s="4">
        <v>1.3102174712365917</v>
      </c>
      <c r="D4108" s="25">
        <v>3.1193260292937265E-2</v>
      </c>
      <c r="E4108" s="31">
        <v>6927.1222497041063</v>
      </c>
      <c r="F4108" s="18">
        <v>0</v>
      </c>
    </row>
    <row r="4109" spans="1:6" x14ac:dyDescent="0.35">
      <c r="A4109" s="4">
        <v>4098</v>
      </c>
      <c r="B4109" s="4">
        <v>0.98154452153239868</v>
      </c>
      <c r="C4109" s="4">
        <v>2.0867475900692241</v>
      </c>
      <c r="D4109" s="25">
        <v>4.8586535982581204E-2</v>
      </c>
      <c r="E4109" s="31">
        <v>10789.666462572108</v>
      </c>
      <c r="F4109" s="18">
        <v>0</v>
      </c>
    </row>
    <row r="4110" spans="1:6" x14ac:dyDescent="0.35">
      <c r="A4110" s="4">
        <v>4099</v>
      </c>
      <c r="B4110" s="4">
        <v>0.55170801869053354</v>
      </c>
      <c r="C4110" s="4">
        <v>0.12997783550420586</v>
      </c>
      <c r="D4110" s="25">
        <v>4.7574107794648443E-3</v>
      </c>
      <c r="E4110" s="31">
        <v>1056.4835400958309</v>
      </c>
      <c r="F4110" s="18">
        <v>0</v>
      </c>
    </row>
    <row r="4111" spans="1:6" x14ac:dyDescent="0.35">
      <c r="A4111" s="4">
        <v>4100</v>
      </c>
      <c r="B4111" s="4">
        <v>0.91271576055826009</v>
      </c>
      <c r="C4111" s="4">
        <v>1.3576698151592934</v>
      </c>
      <c r="D4111" s="25">
        <v>3.2256131751430224E-2</v>
      </c>
      <c r="E4111" s="31">
        <v>7163.1553049076711</v>
      </c>
      <c r="F4111" s="18">
        <v>0</v>
      </c>
    </row>
    <row r="4112" spans="1:6" x14ac:dyDescent="0.35">
      <c r="A4112" s="4">
        <v>4101</v>
      </c>
      <c r="B4112" s="4">
        <v>0.44283584576144963</v>
      </c>
      <c r="C4112" s="4">
        <v>-0.14378317207953256</v>
      </c>
      <c r="D4112" s="25">
        <v>-1.3744836087874006E-3</v>
      </c>
      <c r="E4112" s="31">
        <v>-305.23311442505991</v>
      </c>
      <c r="F4112" s="18">
        <v>305.23311442505991</v>
      </c>
    </row>
    <row r="4113" spans="1:6" x14ac:dyDescent="0.35">
      <c r="A4113" s="4">
        <v>4102</v>
      </c>
      <c r="B4113" s="4">
        <v>0.20249431909602678</v>
      </c>
      <c r="C4113" s="4">
        <v>-0.83274486057916142</v>
      </c>
      <c r="D4113" s="25">
        <v>-1.6806339111947125E-2</v>
      </c>
      <c r="E4113" s="31">
        <v>-3732.2025496899032</v>
      </c>
      <c r="F4113" s="18">
        <v>3732.2025496899032</v>
      </c>
    </row>
    <row r="4114" spans="1:6" x14ac:dyDescent="0.35">
      <c r="A4114" s="4">
        <v>4103</v>
      </c>
      <c r="B4114" s="4">
        <v>0.13467066495751323</v>
      </c>
      <c r="C4114" s="4">
        <v>-1.1045806719225328</v>
      </c>
      <c r="D4114" s="25">
        <v>-2.289511158109634E-2</v>
      </c>
      <c r="E4114" s="31">
        <v>-5084.3430713390353</v>
      </c>
      <c r="F4114" s="18">
        <v>5084.3430713390353</v>
      </c>
    </row>
    <row r="4115" spans="1:6" x14ac:dyDescent="0.35">
      <c r="A4115" s="4">
        <v>4104</v>
      </c>
      <c r="B4115" s="4">
        <v>0.15698821038135269</v>
      </c>
      <c r="C4115" s="4">
        <v>-1.0069133400937369</v>
      </c>
      <c r="D4115" s="25">
        <v>-2.0707488992903696E-2</v>
      </c>
      <c r="E4115" s="31">
        <v>-4598.5352730417962</v>
      </c>
      <c r="F4115" s="18">
        <v>4598.5352730417962</v>
      </c>
    </row>
    <row r="4116" spans="1:6" x14ac:dyDescent="0.35">
      <c r="A4116" s="4">
        <v>4105</v>
      </c>
      <c r="B4116" s="4">
        <v>0.6344246274008517</v>
      </c>
      <c r="C4116" s="4">
        <v>0.34359518647365167</v>
      </c>
      <c r="D4116" s="25">
        <v>9.5421646317540073E-3</v>
      </c>
      <c r="E4116" s="31">
        <v>2119.0391869979999</v>
      </c>
      <c r="F4116" s="18">
        <v>0</v>
      </c>
    </row>
    <row r="4117" spans="1:6" x14ac:dyDescent="0.35">
      <c r="A4117" s="4">
        <v>4106</v>
      </c>
      <c r="B4117" s="4">
        <v>0.98817708262329307</v>
      </c>
      <c r="C4117" s="4">
        <v>2.2628354496504701</v>
      </c>
      <c r="D4117" s="25">
        <v>5.253067750783226E-2</v>
      </c>
      <c r="E4117" s="31">
        <v>11665.546388523118</v>
      </c>
      <c r="F4117" s="18">
        <v>0</v>
      </c>
    </row>
    <row r="4118" spans="1:6" x14ac:dyDescent="0.35">
      <c r="A4118" s="4">
        <v>4107</v>
      </c>
      <c r="B4118" s="4">
        <v>0.93611694244979515</v>
      </c>
      <c r="C4118" s="4">
        <v>1.5229703838524136</v>
      </c>
      <c r="D4118" s="25">
        <v>3.5958651838167578E-2</v>
      </c>
      <c r="E4118" s="31">
        <v>7985.3780873919322</v>
      </c>
      <c r="F4118" s="18">
        <v>0</v>
      </c>
    </row>
    <row r="4119" spans="1:6" x14ac:dyDescent="0.35">
      <c r="A4119" s="4">
        <v>4108</v>
      </c>
      <c r="B4119" s="4">
        <v>0.30875289280001439</v>
      </c>
      <c r="C4119" s="4">
        <v>-0.49938840565818932</v>
      </c>
      <c r="D4119" s="25">
        <v>-9.3395833702905415E-3</v>
      </c>
      <c r="E4119" s="31">
        <v>-2074.051739373795</v>
      </c>
      <c r="F4119" s="18">
        <v>2074.051739373795</v>
      </c>
    </row>
    <row r="4120" spans="1:6" x14ac:dyDescent="0.35">
      <c r="A4120" s="4">
        <v>4109</v>
      </c>
      <c r="B4120" s="4">
        <v>0.76775825715365198</v>
      </c>
      <c r="C4120" s="4">
        <v>0.73148414453568988</v>
      </c>
      <c r="D4120" s="25">
        <v>1.8230378290078175E-2</v>
      </c>
      <c r="E4120" s="31">
        <v>4048.4405249013453</v>
      </c>
      <c r="F4120" s="18">
        <v>0</v>
      </c>
    </row>
    <row r="4121" spans="1:6" x14ac:dyDescent="0.35">
      <c r="A4121" s="4">
        <v>4110</v>
      </c>
      <c r="B4121" s="4">
        <v>0.39295358651002243</v>
      </c>
      <c r="C4121" s="4">
        <v>-0.27162916352877331</v>
      </c>
      <c r="D4121" s="25">
        <v>-4.238069348945636E-3</v>
      </c>
      <c r="E4121" s="31">
        <v>-941.15280695802812</v>
      </c>
      <c r="F4121" s="18">
        <v>941.15280695802812</v>
      </c>
    </row>
    <row r="4122" spans="1:6" x14ac:dyDescent="0.35">
      <c r="A4122" s="4">
        <v>4111</v>
      </c>
      <c r="B4122" s="4">
        <v>0.57637425891928429</v>
      </c>
      <c r="C4122" s="4">
        <v>0.1926265094846514</v>
      </c>
      <c r="D4122" s="25">
        <v>6.1606604818339175E-3</v>
      </c>
      <c r="E4122" s="31">
        <v>1368.1047731405977</v>
      </c>
      <c r="F4122" s="18">
        <v>0</v>
      </c>
    </row>
    <row r="4123" spans="1:6" x14ac:dyDescent="0.35">
      <c r="A4123" s="4">
        <v>4112</v>
      </c>
      <c r="B4123" s="4">
        <v>0.40069165958400998</v>
      </c>
      <c r="C4123" s="4">
        <v>-0.25155723252695172</v>
      </c>
      <c r="D4123" s="25">
        <v>-3.788483916170632E-3</v>
      </c>
      <c r="E4123" s="31">
        <v>-841.31286636599839</v>
      </c>
      <c r="F4123" s="18">
        <v>841.31286636599839</v>
      </c>
    </row>
    <row r="4124" spans="1:6" x14ac:dyDescent="0.35">
      <c r="A4124" s="4">
        <v>4113</v>
      </c>
      <c r="B4124" s="4">
        <v>0.55717788219474707</v>
      </c>
      <c r="C4124" s="4">
        <v>0.14381794059277048</v>
      </c>
      <c r="D4124" s="25">
        <v>5.06741132875575E-3</v>
      </c>
      <c r="E4124" s="31">
        <v>1125.3257092774777</v>
      </c>
      <c r="F4124" s="18">
        <v>0</v>
      </c>
    </row>
    <row r="4125" spans="1:6" x14ac:dyDescent="0.35">
      <c r="A4125" s="4">
        <v>4114</v>
      </c>
      <c r="B4125" s="4">
        <v>0.46630226234745498</v>
      </c>
      <c r="C4125" s="4">
        <v>-8.4568396848269459E-2</v>
      </c>
      <c r="D4125" s="25">
        <v>-4.8148820838700424E-5</v>
      </c>
      <c r="E4125" s="31">
        <v>-10.692462570329543</v>
      </c>
      <c r="F4125" s="18">
        <v>10.692462570329543</v>
      </c>
    </row>
    <row r="4126" spans="1:6" x14ac:dyDescent="0.35">
      <c r="A4126" s="4">
        <v>4115</v>
      </c>
      <c r="B4126" s="4">
        <v>0.12057676918367244</v>
      </c>
      <c r="C4126" s="4">
        <v>-1.1721083987517078</v>
      </c>
      <c r="D4126" s="25">
        <v>-2.4407645790587774E-2</v>
      </c>
      <c r="E4126" s="31">
        <v>-5420.2332372791125</v>
      </c>
      <c r="F4126" s="18">
        <v>5420.2332372791125</v>
      </c>
    </row>
    <row r="4127" spans="1:6" x14ac:dyDescent="0.35">
      <c r="A4127" s="4">
        <v>4116</v>
      </c>
      <c r="B4127" s="4">
        <v>0.96818926699150298</v>
      </c>
      <c r="C4127" s="4">
        <v>1.8548232833167591</v>
      </c>
      <c r="D4127" s="25">
        <v>4.3391729871854398E-2</v>
      </c>
      <c r="E4127" s="31">
        <v>9636.0500513801617</v>
      </c>
      <c r="F4127" s="18">
        <v>0</v>
      </c>
    </row>
    <row r="4128" spans="1:6" x14ac:dyDescent="0.35">
      <c r="A4128" s="4">
        <v>4117</v>
      </c>
      <c r="B4128" s="4">
        <v>0.5938524103162991</v>
      </c>
      <c r="C4128" s="4">
        <v>0.23746614645760492</v>
      </c>
      <c r="D4128" s="25">
        <v>7.1650106657863153E-3</v>
      </c>
      <c r="E4128" s="31">
        <v>1591.1419433631127</v>
      </c>
      <c r="F4128" s="18">
        <v>0</v>
      </c>
    </row>
    <row r="4129" spans="1:6" x14ac:dyDescent="0.35">
      <c r="A4129" s="4">
        <v>4118</v>
      </c>
      <c r="B4129" s="4">
        <v>0.29077702898965307</v>
      </c>
      <c r="C4129" s="4">
        <v>-0.55111614579935608</v>
      </c>
      <c r="D4129" s="25">
        <v>-1.0498218203965928E-2</v>
      </c>
      <c r="E4129" s="31">
        <v>-2331.351074559102</v>
      </c>
      <c r="F4129" s="18">
        <v>2331.351074559102</v>
      </c>
    </row>
    <row r="4130" spans="1:6" x14ac:dyDescent="0.35">
      <c r="A4130" s="4">
        <v>4119</v>
      </c>
      <c r="B4130" s="4">
        <v>0.96631128457651883</v>
      </c>
      <c r="C4130" s="4">
        <v>1.8291480604908115</v>
      </c>
      <c r="D4130" s="25">
        <v>4.2816637910610071E-2</v>
      </c>
      <c r="E4130" s="31">
        <v>9508.3387354436381</v>
      </c>
      <c r="F4130" s="18">
        <v>0</v>
      </c>
    </row>
    <row r="4131" spans="1:6" x14ac:dyDescent="0.35">
      <c r="A4131" s="4">
        <v>4120</v>
      </c>
      <c r="B4131" s="4">
        <v>0.58961570013729703</v>
      </c>
      <c r="C4131" s="4">
        <v>0.2265565269629628</v>
      </c>
      <c r="D4131" s="25">
        <v>6.9206492238570779E-3</v>
      </c>
      <c r="E4131" s="31">
        <v>1536.876324269072</v>
      </c>
      <c r="F4131" s="18">
        <v>0</v>
      </c>
    </row>
    <row r="4132" spans="1:6" x14ac:dyDescent="0.35">
      <c r="A4132" s="4">
        <v>4121</v>
      </c>
      <c r="B4132" s="4">
        <v>8.3583171431043768E-2</v>
      </c>
      <c r="C4132" s="4">
        <v>-1.3813663629808539</v>
      </c>
      <c r="D4132" s="25">
        <v>-2.9094754988055565E-2</v>
      </c>
      <c r="E4132" s="31">
        <v>-6461.1048263230859</v>
      </c>
      <c r="F4132" s="18">
        <v>6461.1048263230859</v>
      </c>
    </row>
    <row r="4133" spans="1:6" x14ac:dyDescent="0.35">
      <c r="A4133" s="4">
        <v>4122</v>
      </c>
      <c r="B4133" s="4">
        <v>0.56020971813082054</v>
      </c>
      <c r="C4133" s="4">
        <v>0.15150094715728812</v>
      </c>
      <c r="D4133" s="25">
        <v>5.2395007919473274E-3</v>
      </c>
      <c r="E4133" s="31">
        <v>1163.5418091086299</v>
      </c>
      <c r="F4133" s="18">
        <v>0</v>
      </c>
    </row>
    <row r="4134" spans="1:6" x14ac:dyDescent="0.35">
      <c r="A4134" s="4">
        <v>4123</v>
      </c>
      <c r="B4134" s="4">
        <v>0.9917741238193778</v>
      </c>
      <c r="C4134" s="4">
        <v>2.3987364185520832</v>
      </c>
      <c r="D4134" s="25">
        <v>5.5574684380545657E-2</v>
      </c>
      <c r="E4134" s="31">
        <v>12341.53240403428</v>
      </c>
      <c r="F4134" s="18">
        <v>0</v>
      </c>
    </row>
    <row r="4135" spans="1:6" x14ac:dyDescent="0.35">
      <c r="A4135" s="4">
        <v>4124</v>
      </c>
      <c r="B4135" s="4">
        <v>0.38489940461585559</v>
      </c>
      <c r="C4135" s="4">
        <v>-0.29263807273237852</v>
      </c>
      <c r="D4135" s="25">
        <v>-4.7086418880589089E-3</v>
      </c>
      <c r="E4135" s="31">
        <v>-1045.6533777601564</v>
      </c>
      <c r="F4135" s="18">
        <v>1045.6533777601564</v>
      </c>
    </row>
    <row r="4136" spans="1:6" x14ac:dyDescent="0.35">
      <c r="A4136" s="4">
        <v>4125</v>
      </c>
      <c r="B4136" s="4">
        <v>0.62186261511089169</v>
      </c>
      <c r="C4136" s="4">
        <v>0.31037635907681238</v>
      </c>
      <c r="D4136" s="25">
        <v>8.7981056326407285E-3</v>
      </c>
      <c r="E4136" s="31">
        <v>1953.805171718835</v>
      </c>
      <c r="F4136" s="18">
        <v>0</v>
      </c>
    </row>
    <row r="4137" spans="1:6" x14ac:dyDescent="0.35">
      <c r="A4137" s="4">
        <v>4126</v>
      </c>
      <c r="B4137" s="4">
        <v>0.35483826409642605</v>
      </c>
      <c r="C4137" s="4">
        <v>-0.37229055751758255</v>
      </c>
      <c r="D4137" s="25">
        <v>-6.4927550777918947E-3</v>
      </c>
      <c r="E4137" s="31">
        <v>-1441.8533920109332</v>
      </c>
      <c r="F4137" s="18">
        <v>1441.8533920109332</v>
      </c>
    </row>
    <row r="4138" spans="1:6" x14ac:dyDescent="0.35">
      <c r="A4138" s="4">
        <v>4127</v>
      </c>
      <c r="B4138" s="4">
        <v>0.8766429313754035</v>
      </c>
      <c r="C4138" s="4">
        <v>1.1583673991746644</v>
      </c>
      <c r="D4138" s="25">
        <v>2.7792014027260017E-2</v>
      </c>
      <c r="E4138" s="31">
        <v>6171.8036820893421</v>
      </c>
      <c r="F4138" s="18">
        <v>0</v>
      </c>
    </row>
    <row r="4139" spans="1:6" x14ac:dyDescent="0.35">
      <c r="A4139" s="4">
        <v>4128</v>
      </c>
      <c r="B4139" s="4">
        <v>0.89350699903853037</v>
      </c>
      <c r="C4139" s="4">
        <v>1.2453966015002231</v>
      </c>
      <c r="D4139" s="25">
        <v>2.9741356200070831E-2</v>
      </c>
      <c r="E4139" s="31">
        <v>6604.6962816686737</v>
      </c>
      <c r="F4139" s="18">
        <v>0</v>
      </c>
    </row>
    <row r="4140" spans="1:6" x14ac:dyDescent="0.35">
      <c r="A4140" s="4">
        <v>4129</v>
      </c>
      <c r="B4140" s="4">
        <v>0.22089899069120256</v>
      </c>
      <c r="C4140" s="4">
        <v>-0.76916059236339318</v>
      </c>
      <c r="D4140" s="25">
        <v>-1.53821333023081E-2</v>
      </c>
      <c r="E4140" s="31">
        <v>-3415.9275704328584</v>
      </c>
      <c r="F4140" s="18">
        <v>3415.9275704328584</v>
      </c>
    </row>
    <row r="4141" spans="1:6" x14ac:dyDescent="0.35">
      <c r="A4141" s="4">
        <v>4130</v>
      </c>
      <c r="B4141" s="4">
        <v>0.13473127085073489</v>
      </c>
      <c r="C4141" s="4">
        <v>-1.1043011095265085</v>
      </c>
      <c r="D4141" s="25">
        <v>-2.288884974307025E-2</v>
      </c>
      <c r="E4141" s="31">
        <v>-5082.9524979553225</v>
      </c>
      <c r="F4141" s="18">
        <v>5082.9524979553225</v>
      </c>
    </row>
    <row r="4142" spans="1:6" x14ac:dyDescent="0.35">
      <c r="A4142" s="4">
        <v>4131</v>
      </c>
      <c r="B4142" s="4">
        <v>0.57698323156542897</v>
      </c>
      <c r="C4142" s="4">
        <v>0.19418179522561574</v>
      </c>
      <c r="D4142" s="25">
        <v>6.1954968816240914E-3</v>
      </c>
      <c r="E4142" s="31">
        <v>1375.8409314587693</v>
      </c>
      <c r="F4142" s="18">
        <v>0</v>
      </c>
    </row>
    <row r="4143" spans="1:6" x14ac:dyDescent="0.35">
      <c r="A4143" s="4">
        <v>4132</v>
      </c>
      <c r="B4143" s="4">
        <v>0.51782532321983465</v>
      </c>
      <c r="C4143" s="4">
        <v>4.4696336839833949E-2</v>
      </c>
      <c r="D4143" s="25">
        <v>2.8472149203199052E-3</v>
      </c>
      <c r="E4143" s="31">
        <v>632.28420623615204</v>
      </c>
      <c r="F4143" s="18">
        <v>0</v>
      </c>
    </row>
    <row r="4144" spans="1:6" x14ac:dyDescent="0.35">
      <c r="A4144" s="4">
        <v>4133</v>
      </c>
      <c r="B4144" s="4">
        <v>0.62557910737670663</v>
      </c>
      <c r="C4144" s="4">
        <v>0.32016693732916091</v>
      </c>
      <c r="D4144" s="25">
        <v>9.0174019903404533E-3</v>
      </c>
      <c r="E4144" s="31">
        <v>2002.5045594851335</v>
      </c>
      <c r="F4144" s="18">
        <v>0</v>
      </c>
    </row>
    <row r="4145" spans="1:6" x14ac:dyDescent="0.35">
      <c r="A4145" s="4">
        <v>4134</v>
      </c>
      <c r="B4145" s="4">
        <v>0.49043015281778879</v>
      </c>
      <c r="C4145" s="4">
        <v>-2.399035055425312E-2</v>
      </c>
      <c r="D4145" s="25">
        <v>1.3087214851267733E-3</v>
      </c>
      <c r="E4145" s="31">
        <v>290.62924597016587</v>
      </c>
      <c r="F4145" s="18">
        <v>0</v>
      </c>
    </row>
    <row r="4146" spans="1:6" x14ac:dyDescent="0.35">
      <c r="A4146" s="4">
        <v>4135</v>
      </c>
      <c r="B4146" s="4">
        <v>0.21150306116204065</v>
      </c>
      <c r="C4146" s="4">
        <v>-0.80121684263303827</v>
      </c>
      <c r="D4146" s="25">
        <v>-1.6100152069377108E-2</v>
      </c>
      <c r="E4146" s="31">
        <v>-3575.3788022168919</v>
      </c>
      <c r="F4146" s="18">
        <v>3575.3788022168919</v>
      </c>
    </row>
    <row r="4147" spans="1:6" x14ac:dyDescent="0.35">
      <c r="A4147" s="4">
        <v>4136</v>
      </c>
      <c r="B4147" s="4">
        <v>4.9326419267107346E-2</v>
      </c>
      <c r="C4147" s="4">
        <v>-1.6514200255853693</v>
      </c>
      <c r="D4147" s="25">
        <v>-3.51436096181112E-2</v>
      </c>
      <c r="E4147" s="31">
        <v>-7804.3807487367267</v>
      </c>
      <c r="F4147" s="18">
        <v>7804.3807487367267</v>
      </c>
    </row>
    <row r="4148" spans="1:6" x14ac:dyDescent="0.35">
      <c r="A4148" s="4">
        <v>4137</v>
      </c>
      <c r="B4148" s="4">
        <v>0.78214635036031188</v>
      </c>
      <c r="C4148" s="4">
        <v>0.77946253415747591</v>
      </c>
      <c r="D4148" s="25">
        <v>1.9305032495495724E-2</v>
      </c>
      <c r="E4148" s="31">
        <v>4287.0901879111307</v>
      </c>
      <c r="F4148" s="18">
        <v>0</v>
      </c>
    </row>
    <row r="4149" spans="1:6" x14ac:dyDescent="0.35">
      <c r="A4149" s="4">
        <v>4138</v>
      </c>
      <c r="B4149" s="4">
        <v>0.14409390603203032</v>
      </c>
      <c r="C4149" s="4">
        <v>-1.0621054591559951</v>
      </c>
      <c r="D4149" s="25">
        <v>-2.1943721457638801E-2</v>
      </c>
      <c r="E4149" s="31">
        <v>-4873.066801065881</v>
      </c>
      <c r="F4149" s="18">
        <v>4873.066801065881</v>
      </c>
    </row>
    <row r="4150" spans="1:6" x14ac:dyDescent="0.35">
      <c r="A4150" s="4">
        <v>4139</v>
      </c>
      <c r="B4150" s="4">
        <v>0.28109749884557855</v>
      </c>
      <c r="C4150" s="4">
        <v>-0.57958427820783898</v>
      </c>
      <c r="D4150" s="25">
        <v>-1.1135867746902397E-2</v>
      </c>
      <c r="E4150" s="31">
        <v>-2472.9546227264918</v>
      </c>
      <c r="F4150" s="18">
        <v>2472.9546227264918</v>
      </c>
    </row>
    <row r="4151" spans="1:6" x14ac:dyDescent="0.35">
      <c r="A4151" s="4">
        <v>4140</v>
      </c>
      <c r="B4151" s="4">
        <v>0.13487224664045594</v>
      </c>
      <c r="C4151" s="4">
        <v>-1.1036511511341707</v>
      </c>
      <c r="D4151" s="25">
        <v>-2.2874291511225071E-2</v>
      </c>
      <c r="E4151" s="31">
        <v>-5079.7195351042437</v>
      </c>
      <c r="F4151" s="18">
        <v>5079.7195351042437</v>
      </c>
    </row>
    <row r="4152" spans="1:6" x14ac:dyDescent="0.35">
      <c r="A4152" s="4">
        <v>4141</v>
      </c>
      <c r="B4152" s="4">
        <v>0.13068719040860277</v>
      </c>
      <c r="C4152" s="4">
        <v>-1.1231486175338659</v>
      </c>
      <c r="D4152" s="25">
        <v>-2.3311009675936158E-2</v>
      </c>
      <c r="E4152" s="31">
        <v>-5176.7020270659796</v>
      </c>
      <c r="F4152" s="18">
        <v>5176.7020270659796</v>
      </c>
    </row>
    <row r="4153" spans="1:6" x14ac:dyDescent="0.35">
      <c r="A4153" s="4">
        <v>4142</v>
      </c>
      <c r="B4153" s="4">
        <v>0.89190913124106475</v>
      </c>
      <c r="C4153" s="4">
        <v>1.2367450784797211</v>
      </c>
      <c r="D4153" s="25">
        <v>2.954757321421948E-2</v>
      </c>
      <c r="E4153" s="31">
        <v>6561.6626769637196</v>
      </c>
      <c r="F4153" s="18">
        <v>0</v>
      </c>
    </row>
    <row r="4154" spans="1:6" x14ac:dyDescent="0.35">
      <c r="A4154" s="4">
        <v>4143</v>
      </c>
      <c r="B4154" s="4">
        <v>0.90772931537843837</v>
      </c>
      <c r="C4154" s="4">
        <v>1.326901194346682</v>
      </c>
      <c r="D4154" s="25">
        <v>3.1566954227719497E-2</v>
      </c>
      <c r="E4154" s="31">
        <v>7010.1088803384037</v>
      </c>
      <c r="F4154" s="18">
        <v>0</v>
      </c>
    </row>
    <row r="4155" spans="1:6" x14ac:dyDescent="0.35">
      <c r="A4155" s="4">
        <v>4144</v>
      </c>
      <c r="B4155" s="4">
        <v>0.21419852398072114</v>
      </c>
      <c r="C4155" s="4">
        <v>-0.79193762338586104</v>
      </c>
      <c r="D4155" s="25">
        <v>-1.5892309495552114E-2</v>
      </c>
      <c r="E4155" s="31">
        <v>-3529.2229690638928</v>
      </c>
      <c r="F4155" s="18">
        <v>3529.2229690638928</v>
      </c>
    </row>
    <row r="4156" spans="1:6" x14ac:dyDescent="0.35">
      <c r="A4156" s="4">
        <v>4145</v>
      </c>
      <c r="B4156" s="4">
        <v>0.72666356090837858</v>
      </c>
      <c r="C4156" s="4">
        <v>0.60275320957714429</v>
      </c>
      <c r="D4156" s="25">
        <v>1.5346970953752828E-2</v>
      </c>
      <c r="E4156" s="31">
        <v>3408.1190283073588</v>
      </c>
      <c r="F4156" s="18">
        <v>0</v>
      </c>
    </row>
    <row r="4157" spans="1:6" x14ac:dyDescent="0.35">
      <c r="A4157" s="4">
        <v>4146</v>
      </c>
      <c r="B4157" s="4">
        <v>0.80134726087224584</v>
      </c>
      <c r="C4157" s="4">
        <v>0.84644332434219249</v>
      </c>
      <c r="D4157" s="25">
        <v>2.0805316027761485E-2</v>
      </c>
      <c r="E4157" s="31">
        <v>4620.259832238944</v>
      </c>
      <c r="F4157" s="18">
        <v>0</v>
      </c>
    </row>
    <row r="4158" spans="1:6" x14ac:dyDescent="0.35">
      <c r="A4158" s="4">
        <v>4147</v>
      </c>
      <c r="B4158" s="4">
        <v>0.8319435099574094</v>
      </c>
      <c r="C4158" s="4">
        <v>0.96187384134580634</v>
      </c>
      <c r="D4158" s="25">
        <v>2.3390811112305291E-2</v>
      </c>
      <c r="E4158" s="31">
        <v>5194.4236214180819</v>
      </c>
      <c r="F4158" s="18">
        <v>0</v>
      </c>
    </row>
    <row r="4159" spans="1:6" x14ac:dyDescent="0.35">
      <c r="A4159" s="4">
        <v>4148</v>
      </c>
      <c r="B4159" s="4">
        <v>0.9847496037711706</v>
      </c>
      <c r="C4159" s="4">
        <v>2.1635253979314331</v>
      </c>
      <c r="D4159" s="25">
        <v>5.030626010738587E-2</v>
      </c>
      <c r="E4159" s="31">
        <v>11171.567525058501</v>
      </c>
      <c r="F4159" s="18">
        <v>0</v>
      </c>
    </row>
    <row r="4160" spans="1:6" x14ac:dyDescent="0.35">
      <c r="A4160" s="4">
        <v>4149</v>
      </c>
      <c r="B4160" s="4">
        <v>0.34172063105847217</v>
      </c>
      <c r="C4160" s="4">
        <v>-0.4077717410574121</v>
      </c>
      <c r="D4160" s="25">
        <v>-7.287487944085424E-3</v>
      </c>
      <c r="E4160" s="31">
        <v>-1618.3406097295474</v>
      </c>
      <c r="F4160" s="18">
        <v>1618.3406097295474</v>
      </c>
    </row>
    <row r="4161" spans="1:6" x14ac:dyDescent="0.35">
      <c r="A4161" s="4">
        <v>4150</v>
      </c>
      <c r="B4161" s="4">
        <v>0.14514123339933405</v>
      </c>
      <c r="C4161" s="4">
        <v>-1.0575021655916097</v>
      </c>
      <c r="D4161" s="25">
        <v>-2.1840613603733426E-2</v>
      </c>
      <c r="E4161" s="31">
        <v>-4850.1695244683178</v>
      </c>
      <c r="F4161" s="18">
        <v>4850.1695244683178</v>
      </c>
    </row>
    <row r="4162" spans="1:6" x14ac:dyDescent="0.35">
      <c r="A4162" s="4">
        <v>4151</v>
      </c>
      <c r="B4162" s="4">
        <v>0.64410437547657751</v>
      </c>
      <c r="C4162" s="4">
        <v>0.36945145747861946</v>
      </c>
      <c r="D4162" s="25">
        <v>1.0121311839297778E-2</v>
      </c>
      <c r="E4162" s="31">
        <v>2247.6510560221177</v>
      </c>
      <c r="F4162" s="18">
        <v>0</v>
      </c>
    </row>
    <row r="4163" spans="1:6" x14ac:dyDescent="0.35">
      <c r="A4163" s="4">
        <v>4152</v>
      </c>
      <c r="B4163" s="4">
        <v>0.80383888188397945</v>
      </c>
      <c r="C4163" s="4">
        <v>0.85541356562816684</v>
      </c>
      <c r="D4163" s="25">
        <v>2.1006237892742238E-2</v>
      </c>
      <c r="E4163" s="31">
        <v>4664.8787758277085</v>
      </c>
      <c r="F4163" s="18">
        <v>0</v>
      </c>
    </row>
    <row r="4164" spans="1:6" x14ac:dyDescent="0.35">
      <c r="A4164" s="4">
        <v>4153</v>
      </c>
      <c r="B4164" s="4">
        <v>0.26741859526052891</v>
      </c>
      <c r="C4164" s="4">
        <v>-0.62063897366469234</v>
      </c>
      <c r="D4164" s="25">
        <v>-1.2055440110056709E-2</v>
      </c>
      <c r="E4164" s="31">
        <v>-2677.1650873332164</v>
      </c>
      <c r="F4164" s="18">
        <v>2677.1650873332164</v>
      </c>
    </row>
    <row r="4165" spans="1:6" x14ac:dyDescent="0.35">
      <c r="A4165" s="4">
        <v>4154</v>
      </c>
      <c r="B4165" s="4">
        <v>0.46839781635314881</v>
      </c>
      <c r="C4165" s="4">
        <v>-7.9297955186795804E-2</v>
      </c>
      <c r="D4165" s="25">
        <v>6.9902292184456259E-5</v>
      </c>
      <c r="E4165" s="31">
        <v>15.523280315969448</v>
      </c>
      <c r="F4165" s="18">
        <v>0</v>
      </c>
    </row>
    <row r="4166" spans="1:6" x14ac:dyDescent="0.35">
      <c r="A4166" s="4">
        <v>4155</v>
      </c>
      <c r="B4166" s="4">
        <v>0.15002431573966257</v>
      </c>
      <c r="C4166" s="4">
        <v>-1.0363291067977749</v>
      </c>
      <c r="D4166" s="25">
        <v>-2.1366364324970313E-2</v>
      </c>
      <c r="E4166" s="31">
        <v>-4744.8524559742018</v>
      </c>
      <c r="F4166" s="18">
        <v>4744.8524559742018</v>
      </c>
    </row>
    <row r="4167" spans="1:6" x14ac:dyDescent="0.35">
      <c r="A4167" s="4">
        <v>4156</v>
      </c>
      <c r="B4167" s="4">
        <v>6.5218110751694369E-2</v>
      </c>
      <c r="C4167" s="4">
        <v>-1.5123839266361674</v>
      </c>
      <c r="D4167" s="25">
        <v>-3.2029379865540199E-2</v>
      </c>
      <c r="E4167" s="31">
        <v>-7112.800259645961</v>
      </c>
      <c r="F4167" s="18">
        <v>7112.800259645961</v>
      </c>
    </row>
    <row r="4168" spans="1:6" x14ac:dyDescent="0.35">
      <c r="A4168" s="4">
        <v>4157</v>
      </c>
      <c r="B4168" s="4">
        <v>0.29049820752461242</v>
      </c>
      <c r="C4168" s="4">
        <v>-0.55192985172353903</v>
      </c>
      <c r="D4168" s="25">
        <v>-1.0516444169870362E-2</v>
      </c>
      <c r="E4168" s="31">
        <v>-2335.3985352205814</v>
      </c>
      <c r="F4168" s="18">
        <v>2335.3985352205814</v>
      </c>
    </row>
    <row r="4169" spans="1:6" x14ac:dyDescent="0.35">
      <c r="A4169" s="4">
        <v>4158</v>
      </c>
      <c r="B4169" s="4">
        <v>0.84372379265187347</v>
      </c>
      <c r="C4169" s="4">
        <v>1.0098807744671647</v>
      </c>
      <c r="D4169" s="25">
        <v>2.4466104655393287E-2</v>
      </c>
      <c r="E4169" s="31">
        <v>5433.2152628604008</v>
      </c>
      <c r="F4169" s="18">
        <v>0</v>
      </c>
    </row>
    <row r="4170" spans="1:6" x14ac:dyDescent="0.35">
      <c r="A4170" s="4">
        <v>4159</v>
      </c>
      <c r="B4170" s="4">
        <v>0.80397457920917459</v>
      </c>
      <c r="C4170" s="4">
        <v>0.85590407353515496</v>
      </c>
      <c r="D4170" s="25">
        <v>2.1017224638841692E-2</v>
      </c>
      <c r="E4170" s="31">
        <v>4667.3186148391696</v>
      </c>
      <c r="F4170" s="18">
        <v>0</v>
      </c>
    </row>
    <row r="4171" spans="1:6" x14ac:dyDescent="0.35">
      <c r="A4171" s="4">
        <v>4160</v>
      </c>
      <c r="B4171" s="4">
        <v>4.1497629563010952E-3</v>
      </c>
      <c r="C4171" s="4">
        <v>-2.6396354135682434</v>
      </c>
      <c r="D4171" s="25">
        <v>-5.7278363012833317E-2</v>
      </c>
      <c r="E4171" s="31">
        <v>-12719.870226026469</v>
      </c>
      <c r="F4171" s="18">
        <v>12719.870226026469</v>
      </c>
    </row>
    <row r="4172" spans="1:6" x14ac:dyDescent="0.35">
      <c r="A4172" s="4">
        <v>4161</v>
      </c>
      <c r="B4172" s="4">
        <v>0.68420476448446232</v>
      </c>
      <c r="C4172" s="4">
        <v>0.47948945103678409</v>
      </c>
      <c r="D4172" s="25">
        <v>1.2586021335910276E-2</v>
      </c>
      <c r="E4172" s="31">
        <v>2794.9918544094912</v>
      </c>
      <c r="F4172" s="18">
        <v>0</v>
      </c>
    </row>
    <row r="4173" spans="1:6" x14ac:dyDescent="0.35">
      <c r="A4173" s="4">
        <v>4162</v>
      </c>
      <c r="B4173" s="4">
        <v>0.51711170113469895</v>
      </c>
      <c r="C4173" s="4">
        <v>4.2905834558142786E-2</v>
      </c>
      <c r="D4173" s="25">
        <v>2.8071099726132945E-3</v>
      </c>
      <c r="E4173" s="31">
        <v>623.3780555814036</v>
      </c>
      <c r="F4173" s="18">
        <v>0</v>
      </c>
    </row>
    <row r="4174" spans="1:6" x14ac:dyDescent="0.35">
      <c r="A4174" s="4">
        <v>4163</v>
      </c>
      <c r="B4174" s="4">
        <v>0.96328232272870939</v>
      </c>
      <c r="C4174" s="4">
        <v>1.7901154438114839</v>
      </c>
      <c r="D4174" s="25">
        <v>4.1942357510755979E-2</v>
      </c>
      <c r="E4174" s="31">
        <v>9314.1863078539918</v>
      </c>
      <c r="F4174" s="18">
        <v>0</v>
      </c>
    </row>
    <row r="4175" spans="1:6" x14ac:dyDescent="0.35">
      <c r="A4175" s="4">
        <v>4164</v>
      </c>
      <c r="B4175" s="4">
        <v>0.44087763785380152</v>
      </c>
      <c r="C4175" s="4">
        <v>-0.14874446219637627</v>
      </c>
      <c r="D4175" s="25">
        <v>-1.4856101249208561E-3</v>
      </c>
      <c r="E4175" s="31">
        <v>-329.91110432451438</v>
      </c>
      <c r="F4175" s="18">
        <v>329.91110432451438</v>
      </c>
    </row>
    <row r="4176" spans="1:6" x14ac:dyDescent="0.35">
      <c r="A4176" s="4">
        <v>4165</v>
      </c>
      <c r="B4176" s="4">
        <v>0.71188426386626746</v>
      </c>
      <c r="C4176" s="4">
        <v>0.55889779806658424</v>
      </c>
      <c r="D4176" s="25">
        <v>1.4364666153994815E-2</v>
      </c>
      <c r="E4176" s="31">
        <v>3189.9775012437208</v>
      </c>
      <c r="F4176" s="18">
        <v>0</v>
      </c>
    </row>
    <row r="4177" spans="1:6" x14ac:dyDescent="0.35">
      <c r="A4177" s="4">
        <v>4166</v>
      </c>
      <c r="B4177" s="4">
        <v>0.49250705136439654</v>
      </c>
      <c r="C4177" s="4">
        <v>-1.8783141320652657E-2</v>
      </c>
      <c r="D4177" s="25">
        <v>1.4253562731113374E-3</v>
      </c>
      <c r="E4177" s="31">
        <v>316.53046396886054</v>
      </c>
      <c r="F4177" s="18">
        <v>0</v>
      </c>
    </row>
    <row r="4178" spans="1:6" x14ac:dyDescent="0.35">
      <c r="A4178" s="4">
        <v>4167</v>
      </c>
      <c r="B4178" s="4">
        <v>0.32310834255004361</v>
      </c>
      <c r="C4178" s="4">
        <v>-0.45902434315617596</v>
      </c>
      <c r="D4178" s="25">
        <v>-8.4354802968554018E-3</v>
      </c>
      <c r="E4178" s="31">
        <v>-1873.2765572606115</v>
      </c>
      <c r="F4178" s="18">
        <v>1873.2765572606115</v>
      </c>
    </row>
    <row r="4179" spans="1:6" x14ac:dyDescent="0.35">
      <c r="A4179" s="4">
        <v>4168</v>
      </c>
      <c r="B4179" s="4">
        <v>0.75191966809802147</v>
      </c>
      <c r="C4179" s="4">
        <v>0.68054306428689959</v>
      </c>
      <c r="D4179" s="25">
        <v>1.7089363625988303E-2</v>
      </c>
      <c r="E4179" s="31">
        <v>3795.0541205104832</v>
      </c>
      <c r="F4179" s="18">
        <v>0</v>
      </c>
    </row>
    <row r="4180" spans="1:6" x14ac:dyDescent="0.35">
      <c r="A4180" s="4">
        <v>4169</v>
      </c>
      <c r="B4180" s="4">
        <v>0.47551278501052852</v>
      </c>
      <c r="C4180" s="4">
        <v>-6.141893858658358E-2</v>
      </c>
      <c r="D4180" s="25">
        <v>4.7036926345236257E-4</v>
      </c>
      <c r="E4180" s="31">
        <v>104.45542914844123</v>
      </c>
      <c r="F4180" s="18">
        <v>0</v>
      </c>
    </row>
    <row r="4181" spans="1:6" x14ac:dyDescent="0.35">
      <c r="A4181" s="4">
        <v>4170</v>
      </c>
      <c r="B4181" s="4">
        <v>0.55219501604134147</v>
      </c>
      <c r="C4181" s="4">
        <v>0.13120901090150661</v>
      </c>
      <c r="D4181" s="25">
        <v>4.7849875245108073E-3</v>
      </c>
      <c r="E4181" s="31">
        <v>1062.6075387541423</v>
      </c>
      <c r="F4181" s="18">
        <v>0</v>
      </c>
    </row>
    <row r="4182" spans="1:6" x14ac:dyDescent="0.35">
      <c r="A4182" s="4">
        <v>4171</v>
      </c>
      <c r="B4182" s="4">
        <v>0.62158626377341875</v>
      </c>
      <c r="C4182" s="4">
        <v>0.30964954871953571</v>
      </c>
      <c r="D4182" s="25">
        <v>8.7818260156476285E-3</v>
      </c>
      <c r="E4182" s="31">
        <v>1950.1899389400064</v>
      </c>
      <c r="F4182" s="18">
        <v>0</v>
      </c>
    </row>
    <row r="4183" spans="1:6" x14ac:dyDescent="0.35">
      <c r="A4183" s="4">
        <v>4172</v>
      </c>
      <c r="B4183" s="4">
        <v>0.21943443985656308</v>
      </c>
      <c r="C4183" s="4">
        <v>-0.77410469763452006</v>
      </c>
      <c r="D4183" s="25">
        <v>-1.5492874900005052E-2</v>
      </c>
      <c r="E4183" s="31">
        <v>-3440.5200810640099</v>
      </c>
      <c r="F4183" s="18">
        <v>3440.5200810640099</v>
      </c>
    </row>
    <row r="4184" spans="1:6" x14ac:dyDescent="0.35">
      <c r="A4184" s="4">
        <v>4173</v>
      </c>
      <c r="B4184" s="4">
        <v>0.75731278793324686</v>
      </c>
      <c r="C4184" s="4">
        <v>0.6976846591176723</v>
      </c>
      <c r="D4184" s="25">
        <v>1.7473313298281782E-2</v>
      </c>
      <c r="E4184" s="31">
        <v>3880.3182542603295</v>
      </c>
      <c r="F4184" s="18">
        <v>0</v>
      </c>
    </row>
    <row r="4185" spans="1:6" x14ac:dyDescent="0.35">
      <c r="A4185" s="4">
        <v>4174</v>
      </c>
      <c r="B4185" s="4">
        <v>0.47870364897880224</v>
      </c>
      <c r="C4185" s="4">
        <v>-5.3407414213444124E-2</v>
      </c>
      <c r="D4185" s="25">
        <v>6.4981710293320343E-4</v>
      </c>
      <c r="E4185" s="31">
        <v>144.30561184353178</v>
      </c>
      <c r="F4185" s="18">
        <v>0</v>
      </c>
    </row>
    <row r="4186" spans="1:6" x14ac:dyDescent="0.35">
      <c r="A4186" s="4">
        <v>4175</v>
      </c>
      <c r="B4186" s="4">
        <v>0.58691208333468259</v>
      </c>
      <c r="C4186" s="4">
        <v>0.21960880510607322</v>
      </c>
      <c r="D4186" s="25">
        <v>6.7650291922045887E-3</v>
      </c>
      <c r="E4186" s="31">
        <v>1502.3176095455683</v>
      </c>
      <c r="F4186" s="18">
        <v>0</v>
      </c>
    </row>
    <row r="4187" spans="1:6" x14ac:dyDescent="0.35">
      <c r="A4187" s="4">
        <v>4176</v>
      </c>
      <c r="B4187" s="4">
        <v>0.73364806938494864</v>
      </c>
      <c r="C4187" s="4">
        <v>0.62388385916150535</v>
      </c>
      <c r="D4187" s="25">
        <v>1.5820270320781329E-2</v>
      </c>
      <c r="E4187" s="31">
        <v>3513.2251488386692</v>
      </c>
      <c r="F4187" s="18">
        <v>0</v>
      </c>
    </row>
    <row r="4188" spans="1:6" x14ac:dyDescent="0.35">
      <c r="A4188" s="4">
        <v>4177</v>
      </c>
      <c r="B4188" s="4">
        <v>0.49483966640701205</v>
      </c>
      <c r="C4188" s="4">
        <v>-1.2935398816606264E-2</v>
      </c>
      <c r="D4188" s="25">
        <v>1.5563381823357108E-3</v>
      </c>
      <c r="E4188" s="31">
        <v>345.61776325005548</v>
      </c>
      <c r="F4188" s="18">
        <v>0</v>
      </c>
    </row>
    <row r="4189" spans="1:6" x14ac:dyDescent="0.35">
      <c r="A4189" s="4">
        <v>4178</v>
      </c>
      <c r="B4189" s="4">
        <v>0.37447148441753875</v>
      </c>
      <c r="C4189" s="4">
        <v>-0.32003345621565904</v>
      </c>
      <c r="D4189" s="25">
        <v>-5.3222632351156559E-3</v>
      </c>
      <c r="E4189" s="31">
        <v>-1181.9209575569571</v>
      </c>
      <c r="F4189" s="18">
        <v>1181.9209575569571</v>
      </c>
    </row>
    <row r="4190" spans="1:6" x14ac:dyDescent="0.35">
      <c r="A4190" s="4">
        <v>4179</v>
      </c>
      <c r="B4190" s="4">
        <v>0.60570160635977988</v>
      </c>
      <c r="C4190" s="4">
        <v>0.26813320520243522</v>
      </c>
      <c r="D4190" s="25">
        <v>7.8519133298339209E-3</v>
      </c>
      <c r="E4190" s="31">
        <v>1743.6831872991481</v>
      </c>
      <c r="F4190" s="18">
        <v>0</v>
      </c>
    </row>
    <row r="4191" spans="1:6" x14ac:dyDescent="0.35">
      <c r="A4191" s="4">
        <v>4180</v>
      </c>
      <c r="B4191" s="4">
        <v>0.68384518542524264</v>
      </c>
      <c r="C4191" s="4">
        <v>0.47847856198430144</v>
      </c>
      <c r="D4191" s="25">
        <v>1.2563378721599442E-2</v>
      </c>
      <c r="E4191" s="31">
        <v>2789.963583689756</v>
      </c>
      <c r="F4191" s="18">
        <v>0</v>
      </c>
    </row>
    <row r="4192" spans="1:6" x14ac:dyDescent="0.35">
      <c r="A4192" s="4">
        <v>4181</v>
      </c>
      <c r="B4192" s="4">
        <v>8.5726229423799594E-2</v>
      </c>
      <c r="C4192" s="4">
        <v>-1.3675516522090105</v>
      </c>
      <c r="D4192" s="25">
        <v>-2.8785323238790531E-2</v>
      </c>
      <c r="E4192" s="31">
        <v>-6392.3889712002401</v>
      </c>
      <c r="F4192" s="18">
        <v>6392.3889712002401</v>
      </c>
    </row>
    <row r="4193" spans="1:6" x14ac:dyDescent="0.35">
      <c r="A4193" s="4">
        <v>4182</v>
      </c>
      <c r="B4193" s="4">
        <v>0.68168757695973614</v>
      </c>
      <c r="C4193" s="4">
        <v>0.47242306247142762</v>
      </c>
      <c r="D4193" s="25">
        <v>1.2427743322647684E-2</v>
      </c>
      <c r="E4193" s="31">
        <v>2759.8428787328926</v>
      </c>
      <c r="F4193" s="18">
        <v>0</v>
      </c>
    </row>
    <row r="4194" spans="1:6" x14ac:dyDescent="0.35">
      <c r="A4194" s="4">
        <v>4183</v>
      </c>
      <c r="B4194" s="4">
        <v>2.2550072156195533E-2</v>
      </c>
      <c r="C4194" s="4">
        <v>-2.0037192378548898</v>
      </c>
      <c r="D4194" s="25">
        <v>-4.3034658755342244E-2</v>
      </c>
      <c r="E4194" s="31">
        <v>-9556.7548686166574</v>
      </c>
      <c r="F4194" s="18">
        <v>9556.7548686166574</v>
      </c>
    </row>
    <row r="4195" spans="1:6" x14ac:dyDescent="0.35">
      <c r="A4195" s="4">
        <v>4184</v>
      </c>
      <c r="B4195" s="4">
        <v>0.97491554264887759</v>
      </c>
      <c r="C4195" s="4">
        <v>1.9585209543209312</v>
      </c>
      <c r="D4195" s="25">
        <v>4.571442429980653E-2</v>
      </c>
      <c r="E4195" s="31">
        <v>10151.853404413252</v>
      </c>
      <c r="F4195" s="18">
        <v>0</v>
      </c>
    </row>
    <row r="4196" spans="1:6" x14ac:dyDescent="0.35">
      <c r="A4196" s="4">
        <v>4185</v>
      </c>
      <c r="B4196" s="4">
        <v>3.2208088904006615E-3</v>
      </c>
      <c r="C4196" s="4">
        <v>-2.7244115710048402</v>
      </c>
      <c r="D4196" s="25">
        <v>-5.9177239878575594E-2</v>
      </c>
      <c r="E4196" s="31">
        <v>-13141.555938343945</v>
      </c>
      <c r="F4196" s="18">
        <v>13141.555938343945</v>
      </c>
    </row>
    <row r="4197" spans="1:6" x14ac:dyDescent="0.35">
      <c r="A4197" s="4">
        <v>4186</v>
      </c>
      <c r="B4197" s="4">
        <v>0.65844780312550488</v>
      </c>
      <c r="C4197" s="4">
        <v>0.40823058772170834</v>
      </c>
      <c r="D4197" s="25">
        <v>1.0989914469079392E-2</v>
      </c>
      <c r="E4197" s="31">
        <v>2440.5426148526658</v>
      </c>
      <c r="F4197" s="18">
        <v>0</v>
      </c>
    </row>
    <row r="4198" spans="1:6" x14ac:dyDescent="0.35">
      <c r="A4198" s="4">
        <v>4187</v>
      </c>
      <c r="B4198" s="4">
        <v>0.54923801017412843</v>
      </c>
      <c r="C4198" s="4">
        <v>0.12373641317492892</v>
      </c>
      <c r="D4198" s="25">
        <v>4.6176109486072711E-3</v>
      </c>
      <c r="E4198" s="31">
        <v>1025.438035081479</v>
      </c>
      <c r="F4198" s="18">
        <v>0</v>
      </c>
    </row>
    <row r="4199" spans="1:6" x14ac:dyDescent="0.35">
      <c r="A4199" s="4">
        <v>4188</v>
      </c>
      <c r="B4199" s="4">
        <v>0.80212179138884476</v>
      </c>
      <c r="C4199" s="4">
        <v>0.84922443829739913</v>
      </c>
      <c r="D4199" s="25">
        <v>2.086760940257603E-2</v>
      </c>
      <c r="E4199" s="31">
        <v>4634.0933917525899</v>
      </c>
      <c r="F4199" s="18">
        <v>0</v>
      </c>
    </row>
    <row r="4200" spans="1:6" x14ac:dyDescent="0.35">
      <c r="A4200" s="4">
        <v>4189</v>
      </c>
      <c r="B4200" s="4">
        <v>0.51099003716564373</v>
      </c>
      <c r="C4200" s="4">
        <v>2.7551423128389149E-2</v>
      </c>
      <c r="D4200" s="25">
        <v>2.4631909093689674E-3</v>
      </c>
      <c r="E4200" s="31">
        <v>547.00356401738509</v>
      </c>
      <c r="F4200" s="18">
        <v>0</v>
      </c>
    </row>
    <row r="4201" spans="1:6" x14ac:dyDescent="0.35">
      <c r="A4201" s="4">
        <v>4190</v>
      </c>
      <c r="B4201" s="4">
        <v>0.9750374853812287</v>
      </c>
      <c r="C4201" s="4">
        <v>1.960605766040409</v>
      </c>
      <c r="D4201" s="25">
        <v>4.5761121400303272E-2</v>
      </c>
      <c r="E4201" s="31">
        <v>10162.223481821316</v>
      </c>
      <c r="F4201" s="18">
        <v>0</v>
      </c>
    </row>
    <row r="4202" spans="1:6" x14ac:dyDescent="0.35">
      <c r="A4202" s="4">
        <v>4191</v>
      </c>
      <c r="B4202" s="4">
        <v>0.19351528390440753</v>
      </c>
      <c r="C4202" s="4">
        <v>-0.86501497825568952</v>
      </c>
      <c r="D4202" s="25">
        <v>-1.7529148233799204E-2</v>
      </c>
      <c r="E4202" s="31">
        <v>-3892.717580925811</v>
      </c>
      <c r="F4202" s="18">
        <v>3892.717580925811</v>
      </c>
    </row>
    <row r="4203" spans="1:6" x14ac:dyDescent="0.35">
      <c r="A4203" s="4">
        <v>4192</v>
      </c>
      <c r="B4203" s="4">
        <v>0.39249166513886069</v>
      </c>
      <c r="C4203" s="4">
        <v>-0.27283073777301364</v>
      </c>
      <c r="D4203" s="25">
        <v>-4.2649830662436407E-3</v>
      </c>
      <c r="E4203" s="31">
        <v>-947.1295663017595</v>
      </c>
      <c r="F4203" s="18">
        <v>947.1295663017595</v>
      </c>
    </row>
    <row r="4204" spans="1:6" x14ac:dyDescent="0.35">
      <c r="A4204" s="4">
        <v>4193</v>
      </c>
      <c r="B4204" s="4">
        <v>0.54277640381122094</v>
      </c>
      <c r="C4204" s="4">
        <v>0.1074308361156586</v>
      </c>
      <c r="D4204" s="25">
        <v>4.2523869988949619E-3</v>
      </c>
      <c r="E4204" s="31">
        <v>944.33234351804288</v>
      </c>
      <c r="F4204" s="18">
        <v>0</v>
      </c>
    </row>
    <row r="4205" spans="1:6" x14ac:dyDescent="0.35">
      <c r="A4205" s="4">
        <v>4194</v>
      </c>
      <c r="B4205" s="4">
        <v>0.7538888769921277</v>
      </c>
      <c r="C4205" s="4">
        <v>0.6867786178251033</v>
      </c>
      <c r="D4205" s="25">
        <v>1.722903200347578E-2</v>
      </c>
      <c r="E4205" s="31">
        <v>3826.0704335277105</v>
      </c>
      <c r="F4205" s="18">
        <v>0</v>
      </c>
    </row>
    <row r="4206" spans="1:6" x14ac:dyDescent="0.35">
      <c r="A4206" s="4">
        <v>4195</v>
      </c>
      <c r="B4206" s="4">
        <v>0.41601041245833181</v>
      </c>
      <c r="C4206" s="4">
        <v>-0.21211050429130893</v>
      </c>
      <c r="D4206" s="25">
        <v>-2.9049279501915772E-3</v>
      </c>
      <c r="E4206" s="31">
        <v>-645.10060341834776</v>
      </c>
      <c r="F4206" s="18">
        <v>645.10060341834776</v>
      </c>
    </row>
    <row r="4207" spans="1:6" x14ac:dyDescent="0.35">
      <c r="A4207" s="4">
        <v>4196</v>
      </c>
      <c r="B4207" s="4">
        <v>0.35029353968673793</v>
      </c>
      <c r="C4207" s="4">
        <v>-0.38452809141538979</v>
      </c>
      <c r="D4207" s="25">
        <v>-6.7668600940479365E-3</v>
      </c>
      <c r="E4207" s="31">
        <v>-1502.7241999685305</v>
      </c>
      <c r="F4207" s="18">
        <v>1502.7241999685305</v>
      </c>
    </row>
    <row r="4208" spans="1:6" x14ac:dyDescent="0.35">
      <c r="A4208" s="4">
        <v>4197</v>
      </c>
      <c r="B4208" s="4">
        <v>0.19489038328922847</v>
      </c>
      <c r="C4208" s="4">
        <v>-0.86001501348091713</v>
      </c>
      <c r="D4208" s="25">
        <v>-1.7417155455081414E-2</v>
      </c>
      <c r="E4208" s="31">
        <v>-3867.8472191240389</v>
      </c>
      <c r="F4208" s="18">
        <v>3867.8472191240389</v>
      </c>
    </row>
    <row r="4209" spans="1:6" x14ac:dyDescent="0.35">
      <c r="A4209" s="4">
        <v>4198</v>
      </c>
      <c r="B4209" s="4">
        <v>0.63578628395892767</v>
      </c>
      <c r="C4209" s="4">
        <v>0.34721815568949582</v>
      </c>
      <c r="D4209" s="25">
        <v>9.6233144813966734E-3</v>
      </c>
      <c r="E4209" s="31">
        <v>2137.0602249959784</v>
      </c>
      <c r="F4209" s="18">
        <v>0</v>
      </c>
    </row>
    <row r="4210" spans="1:6" x14ac:dyDescent="0.35">
      <c r="A4210" s="4">
        <v>4199</v>
      </c>
      <c r="B4210" s="4">
        <v>0.36807811151908043</v>
      </c>
      <c r="C4210" s="4">
        <v>-0.33694783691806812</v>
      </c>
      <c r="D4210" s="25">
        <v>-5.7011236032348785E-3</v>
      </c>
      <c r="E4210" s="31">
        <v>-1266.054903828805</v>
      </c>
      <c r="F4210" s="18">
        <v>1266.054903828805</v>
      </c>
    </row>
    <row r="4211" spans="1:6" x14ac:dyDescent="0.35">
      <c r="A4211" s="4">
        <v>4200</v>
      </c>
      <c r="B4211" s="4">
        <v>0.21148261682682534</v>
      </c>
      <c r="C4211" s="4">
        <v>-0.80128748618843859</v>
      </c>
      <c r="D4211" s="25">
        <v>-1.6101734394138215E-2</v>
      </c>
      <c r="E4211" s="31">
        <v>-3575.7301908487948</v>
      </c>
      <c r="F4211" s="18">
        <v>3575.7301908487948</v>
      </c>
    </row>
    <row r="4212" spans="1:6" x14ac:dyDescent="0.35">
      <c r="A4212" s="4">
        <v>4201</v>
      </c>
      <c r="B4212" s="4">
        <v>0.47340859085392595</v>
      </c>
      <c r="C4212" s="4">
        <v>-6.6704211226091936E-2</v>
      </c>
      <c r="D4212" s="25">
        <v>3.5198595560063657E-4</v>
      </c>
      <c r="E4212" s="31">
        <v>78.165915384503634</v>
      </c>
      <c r="F4212" s="18">
        <v>0</v>
      </c>
    </row>
    <row r="4213" spans="1:6" x14ac:dyDescent="0.35">
      <c r="A4213" s="4">
        <v>4202</v>
      </c>
      <c r="B4213" s="4">
        <v>0.42127966113851611</v>
      </c>
      <c r="C4213" s="4">
        <v>-0.19862087599532388</v>
      </c>
      <c r="D4213" s="25">
        <v>-2.6027776301813113E-3</v>
      </c>
      <c r="E4213" s="31">
        <v>-578.00174344530956</v>
      </c>
      <c r="F4213" s="18">
        <v>578.00174344530956</v>
      </c>
    </row>
    <row r="4214" spans="1:6" x14ac:dyDescent="0.35">
      <c r="A4214" s="4">
        <v>4203</v>
      </c>
      <c r="B4214" s="4">
        <v>0.72365779763134286</v>
      </c>
      <c r="C4214" s="4">
        <v>0.59374242210008188</v>
      </c>
      <c r="D4214" s="25">
        <v>1.5145140906252613E-2</v>
      </c>
      <c r="E4214" s="31">
        <v>3363.2984036093326</v>
      </c>
      <c r="F4214" s="18">
        <v>0</v>
      </c>
    </row>
    <row r="4215" spans="1:6" x14ac:dyDescent="0.35">
      <c r="A4215" s="4">
        <v>4204</v>
      </c>
      <c r="B4215" s="4">
        <v>0.89012163448326576</v>
      </c>
      <c r="C4215" s="4">
        <v>1.2271752463854051</v>
      </c>
      <c r="D4215" s="25">
        <v>2.9333221286479357E-2</v>
      </c>
      <c r="E4215" s="31">
        <v>6514.0613042963114</v>
      </c>
      <c r="F4215" s="18">
        <v>0</v>
      </c>
    </row>
    <row r="4216" spans="1:6" x14ac:dyDescent="0.35">
      <c r="A4216" s="4">
        <v>4205</v>
      </c>
      <c r="B4216" s="4">
        <v>0.53476806027137935</v>
      </c>
      <c r="C4216" s="4">
        <v>8.7261218610780442E-2</v>
      </c>
      <c r="D4216" s="25">
        <v>3.8006135141209268E-3</v>
      </c>
      <c r="E4216" s="31">
        <v>844.00649976797001</v>
      </c>
      <c r="F4216" s="18">
        <v>0</v>
      </c>
    </row>
    <row r="4217" spans="1:6" x14ac:dyDescent="0.35">
      <c r="A4217" s="4">
        <v>4206</v>
      </c>
      <c r="B4217" s="4">
        <v>0.39828272044916113</v>
      </c>
      <c r="C4217" s="4">
        <v>-0.25779458878746131</v>
      </c>
      <c r="D4217" s="25">
        <v>-3.9281926723186379E-3</v>
      </c>
      <c r="E4217" s="31">
        <v>-872.33814631759287</v>
      </c>
      <c r="F4217" s="18">
        <v>872.33814631759287</v>
      </c>
    </row>
    <row r="4218" spans="1:6" x14ac:dyDescent="0.35">
      <c r="A4218" s="4">
        <v>4207</v>
      </c>
      <c r="B4218" s="4">
        <v>0.90577825953508229</v>
      </c>
      <c r="C4218" s="4">
        <v>1.3151976613703458</v>
      </c>
      <c r="D4218" s="25">
        <v>3.1304810145135462E-2</v>
      </c>
      <c r="E4218" s="31">
        <v>6951.894250317594</v>
      </c>
      <c r="F4218" s="18">
        <v>0</v>
      </c>
    </row>
    <row r="4219" spans="1:6" x14ac:dyDescent="0.35">
      <c r="A4219" s="4">
        <v>4208</v>
      </c>
      <c r="B4219" s="4">
        <v>0.69198020046608422</v>
      </c>
      <c r="C4219" s="4">
        <v>0.50147111850202009</v>
      </c>
      <c r="D4219" s="25">
        <v>1.3078382408672904E-2</v>
      </c>
      <c r="E4219" s="31">
        <v>2904.3310292822894</v>
      </c>
      <c r="F4219" s="18">
        <v>0</v>
      </c>
    </row>
    <row r="4220" spans="1:6" x14ac:dyDescent="0.35">
      <c r="A4220" s="4">
        <v>4209</v>
      </c>
      <c r="B4220" s="4">
        <v>0.72826883685217225</v>
      </c>
      <c r="C4220" s="4">
        <v>0.607585641458536</v>
      </c>
      <c r="D4220" s="25">
        <v>1.545521121118267E-2</v>
      </c>
      <c r="E4220" s="31">
        <v>3432.1560635038923</v>
      </c>
      <c r="F4220" s="18">
        <v>0</v>
      </c>
    </row>
    <row r="4221" spans="1:6" x14ac:dyDescent="0.35">
      <c r="A4221" s="4">
        <v>4210</v>
      </c>
      <c r="B4221" s="4">
        <v>0.22840224423067101</v>
      </c>
      <c r="C4221" s="4">
        <v>-0.74411899532631254</v>
      </c>
      <c r="D4221" s="25">
        <v>-1.4821233743602389E-2</v>
      </c>
      <c r="E4221" s="31">
        <v>-3291.3679772235755</v>
      </c>
      <c r="F4221" s="18">
        <v>3291.3679772235755</v>
      </c>
    </row>
    <row r="4222" spans="1:6" x14ac:dyDescent="0.35">
      <c r="A4222" s="4">
        <v>4211</v>
      </c>
      <c r="B4222" s="4">
        <v>0.52850862806592447</v>
      </c>
      <c r="C4222" s="4">
        <v>7.152146227871721E-2</v>
      </c>
      <c r="D4222" s="25">
        <v>3.4480632207943133E-3</v>
      </c>
      <c r="E4222" s="31">
        <v>765.7152612726004</v>
      </c>
      <c r="F4222" s="18">
        <v>0</v>
      </c>
    </row>
    <row r="4223" spans="1:6" x14ac:dyDescent="0.35">
      <c r="A4223" s="4">
        <v>4212</v>
      </c>
      <c r="B4223" s="4">
        <v>0.5280514800643864</v>
      </c>
      <c r="C4223" s="4">
        <v>7.0372674541042138E-2</v>
      </c>
      <c r="D4223" s="25">
        <v>3.4223318533358263E-3</v>
      </c>
      <c r="E4223" s="31">
        <v>760.0010676819627</v>
      </c>
      <c r="F4223" s="18">
        <v>0</v>
      </c>
    </row>
    <row r="4224" spans="1:6" x14ac:dyDescent="0.35">
      <c r="A4224" s="4">
        <v>4213</v>
      </c>
      <c r="B4224" s="4">
        <v>0.9892262843983276</v>
      </c>
      <c r="C4224" s="4">
        <v>2.2982523419907861</v>
      </c>
      <c r="D4224" s="25">
        <v>5.3323970333964514E-2</v>
      </c>
      <c r="E4224" s="31">
        <v>11841.713814910274</v>
      </c>
      <c r="F4224" s="18">
        <v>0</v>
      </c>
    </row>
    <row r="4225" spans="1:6" x14ac:dyDescent="0.35">
      <c r="A4225" s="4">
        <v>4214</v>
      </c>
      <c r="B4225" s="4">
        <v>0.48575221404962188</v>
      </c>
      <c r="C4225" s="4">
        <v>-3.5721498583865592E-2</v>
      </c>
      <c r="D4225" s="25">
        <v>1.0459588608749109E-3</v>
      </c>
      <c r="E4225" s="31">
        <v>232.27725570841565</v>
      </c>
      <c r="F4225" s="18">
        <v>0</v>
      </c>
    </row>
    <row r="4226" spans="1:6" x14ac:dyDescent="0.35">
      <c r="A4226" s="4">
        <v>4215</v>
      </c>
      <c r="B4226" s="4">
        <v>0.20654762789835568</v>
      </c>
      <c r="C4226" s="4">
        <v>-0.8184588043973009</v>
      </c>
      <c r="D4226" s="25">
        <v>-1.6486349831863069E-2</v>
      </c>
      <c r="E4226" s="31">
        <v>-3661.1421718736433</v>
      </c>
      <c r="F4226" s="18">
        <v>3661.1421718736433</v>
      </c>
    </row>
    <row r="4227" spans="1:6" x14ac:dyDescent="0.35">
      <c r="A4227" s="4">
        <v>4216</v>
      </c>
      <c r="B4227" s="4">
        <v>0.38647306577681595</v>
      </c>
      <c r="C4227" s="4">
        <v>-0.28852338636824454</v>
      </c>
      <c r="D4227" s="25">
        <v>-4.6164782068672632E-3</v>
      </c>
      <c r="E4227" s="31">
        <v>-1025.1864858546048</v>
      </c>
      <c r="F4227" s="18">
        <v>1025.1864858546048</v>
      </c>
    </row>
    <row r="4228" spans="1:6" x14ac:dyDescent="0.35">
      <c r="A4228" s="4">
        <v>4217</v>
      </c>
      <c r="B4228" s="4">
        <v>0.94787585896342541</v>
      </c>
      <c r="C4228" s="4">
        <v>1.6245978194612751</v>
      </c>
      <c r="D4228" s="25">
        <v>3.8234975656532499E-2</v>
      </c>
      <c r="E4228" s="31">
        <v>8490.8838672189067</v>
      </c>
      <c r="F4228" s="18">
        <v>0</v>
      </c>
    </row>
    <row r="4229" spans="1:6" x14ac:dyDescent="0.35">
      <c r="A4229" s="4">
        <v>4218</v>
      </c>
      <c r="B4229" s="4">
        <v>6.8758472694724238E-2</v>
      </c>
      <c r="C4229" s="4">
        <v>-1.485101475155246</v>
      </c>
      <c r="D4229" s="25">
        <v>-3.1418288050054186E-2</v>
      </c>
      <c r="E4229" s="31">
        <v>-6977.0944157581489</v>
      </c>
      <c r="F4229" s="18">
        <v>6977.0944157581489</v>
      </c>
    </row>
    <row r="4230" spans="1:6" x14ac:dyDescent="0.35">
      <c r="A4230" s="4">
        <v>4219</v>
      </c>
      <c r="B4230" s="4">
        <v>0.81192990263768694</v>
      </c>
      <c r="C4230" s="4">
        <v>0.88503047571468807</v>
      </c>
      <c r="D4230" s="25">
        <v>2.166961857781427E-2</v>
      </c>
      <c r="E4230" s="31">
        <v>4812.1964675480222</v>
      </c>
      <c r="F4230" s="18">
        <v>0</v>
      </c>
    </row>
    <row r="4231" spans="1:6" x14ac:dyDescent="0.35">
      <c r="A4231" s="4">
        <v>4220</v>
      </c>
      <c r="B4231" s="4">
        <v>0.74685526650842726</v>
      </c>
      <c r="C4231" s="4">
        <v>0.6646264193048651</v>
      </c>
      <c r="D4231" s="25">
        <v>1.6732851254461886E-2</v>
      </c>
      <c r="E4231" s="31">
        <v>3715.8830188717557</v>
      </c>
      <c r="F4231" s="18">
        <v>0</v>
      </c>
    </row>
    <row r="4232" spans="1:6" x14ac:dyDescent="0.35">
      <c r="A4232" s="4">
        <v>4221</v>
      </c>
      <c r="B4232" s="4">
        <v>0.83907183469127355</v>
      </c>
      <c r="C4232" s="4">
        <v>0.99065037499193731</v>
      </c>
      <c r="D4232" s="25">
        <v>2.4035368446220305E-2</v>
      </c>
      <c r="E4232" s="31">
        <v>5337.5611904648031</v>
      </c>
      <c r="F4232" s="18">
        <v>0</v>
      </c>
    </row>
    <row r="4233" spans="1:6" x14ac:dyDescent="0.35">
      <c r="A4233" s="4">
        <v>4222</v>
      </c>
      <c r="B4233" s="4">
        <v>0.45325223442028262</v>
      </c>
      <c r="C4233" s="4">
        <v>-0.11744873182998782</v>
      </c>
      <c r="D4233" s="25">
        <v>-7.846260253090312E-4</v>
      </c>
      <c r="E4233" s="31">
        <v>-174.2427802215249</v>
      </c>
      <c r="F4233" s="18">
        <v>174.2427802215249</v>
      </c>
    </row>
    <row r="4234" spans="1:6" x14ac:dyDescent="0.35">
      <c r="A4234" s="4">
        <v>4223</v>
      </c>
      <c r="B4234" s="4">
        <v>0.42404685778827322</v>
      </c>
      <c r="C4234" s="4">
        <v>-0.19155127110891218</v>
      </c>
      <c r="D4234" s="25">
        <v>-2.44442757546474E-3</v>
      </c>
      <c r="E4234" s="31">
        <v>-542.83676944233935</v>
      </c>
      <c r="F4234" s="18">
        <v>542.83676944233935</v>
      </c>
    </row>
    <row r="4235" spans="1:6" x14ac:dyDescent="0.35">
      <c r="A4235" s="4">
        <v>4224</v>
      </c>
      <c r="B4235" s="4">
        <v>0.20604509524859504</v>
      </c>
      <c r="C4235" s="4">
        <v>-0.82022089827510225</v>
      </c>
      <c r="D4235" s="25">
        <v>-1.6525818467868724E-2</v>
      </c>
      <c r="E4235" s="31">
        <v>-3669.9070160762917</v>
      </c>
      <c r="F4235" s="18">
        <v>3669.9070160762917</v>
      </c>
    </row>
    <row r="4236" spans="1:6" x14ac:dyDescent="0.35">
      <c r="A4236" s="4">
        <v>4225</v>
      </c>
      <c r="B4236" s="4">
        <v>0.39552404197430036</v>
      </c>
      <c r="C4236" s="4">
        <v>-0.26494986483117283</v>
      </c>
      <c r="D4236" s="25">
        <v>-4.0884616507465086E-3</v>
      </c>
      <c r="E4236" s="31">
        <v>-907.92925785832597</v>
      </c>
      <c r="F4236" s="18">
        <v>907.92925785832597</v>
      </c>
    </row>
    <row r="4237" spans="1:6" x14ac:dyDescent="0.35">
      <c r="A4237" s="4">
        <v>4226</v>
      </c>
      <c r="B4237" s="4">
        <v>0.96497877109804697</v>
      </c>
      <c r="C4237" s="4">
        <v>1.8116360048704367</v>
      </c>
      <c r="D4237" s="25">
        <v>4.2424390393211192E-2</v>
      </c>
      <c r="E4237" s="31">
        <v>9421.2318899376496</v>
      </c>
      <c r="F4237" s="18">
        <v>0</v>
      </c>
    </row>
    <row r="4238" spans="1:6" x14ac:dyDescent="0.35">
      <c r="A4238" s="4">
        <v>4227</v>
      </c>
      <c r="B4238" s="4">
        <v>0.55560287097465688</v>
      </c>
      <c r="C4238" s="4">
        <v>0.13983006521412142</v>
      </c>
      <c r="D4238" s="25">
        <v>4.9780880505021522E-3</v>
      </c>
      <c r="E4238" s="31">
        <v>1105.4895888336296</v>
      </c>
      <c r="F4238" s="18">
        <v>0</v>
      </c>
    </row>
    <row r="4239" spans="1:6" x14ac:dyDescent="0.35">
      <c r="A4239" s="4">
        <v>4228</v>
      </c>
      <c r="B4239" s="4">
        <v>0.1854409767506674</v>
      </c>
      <c r="C4239" s="4">
        <v>-0.89482255072277217</v>
      </c>
      <c r="D4239" s="25">
        <v>-1.8196799510916961E-2</v>
      </c>
      <c r="E4239" s="31">
        <v>-4040.9836478047819</v>
      </c>
      <c r="F4239" s="18">
        <v>4040.9836478047819</v>
      </c>
    </row>
    <row r="4240" spans="1:6" x14ac:dyDescent="0.35">
      <c r="A4240" s="4">
        <v>4229</v>
      </c>
      <c r="B4240" s="4">
        <v>0.71521304886273562</v>
      </c>
      <c r="C4240" s="4">
        <v>0.56867914643708961</v>
      </c>
      <c r="D4240" s="25">
        <v>1.4583755774215093E-2</v>
      </c>
      <c r="E4240" s="31">
        <v>3238.6309785864128</v>
      </c>
      <c r="F4240" s="18">
        <v>0</v>
      </c>
    </row>
    <row r="4241" spans="1:6" x14ac:dyDescent="0.35">
      <c r="A4241" s="4">
        <v>4230</v>
      </c>
      <c r="B4241" s="4">
        <v>0.11604363354219471</v>
      </c>
      <c r="C4241" s="4">
        <v>-1.1949993934845415</v>
      </c>
      <c r="D4241" s="25">
        <v>-2.4920374624334631E-2</v>
      </c>
      <c r="E4241" s="31">
        <v>-5534.0955036455707</v>
      </c>
      <c r="F4241" s="18">
        <v>5534.0955036455707</v>
      </c>
    </row>
    <row r="4242" spans="1:6" x14ac:dyDescent="0.35">
      <c r="A4242" s="4">
        <v>4231</v>
      </c>
      <c r="B4242" s="4">
        <v>0.36924104046287443</v>
      </c>
      <c r="C4242" s="4">
        <v>-0.33386413977670987</v>
      </c>
      <c r="D4242" s="25">
        <v>-5.6320527543106385E-3</v>
      </c>
      <c r="E4242" s="31">
        <v>-1250.7162630488483</v>
      </c>
      <c r="F4242" s="18">
        <v>1250.7162630488483</v>
      </c>
    </row>
    <row r="4243" spans="1:6" x14ac:dyDescent="0.35">
      <c r="A4243" s="4">
        <v>4232</v>
      </c>
      <c r="B4243" s="4">
        <v>0.3498869181869223</v>
      </c>
      <c r="C4243" s="4">
        <v>-0.38562578166309636</v>
      </c>
      <c r="D4243" s="25">
        <v>-6.7914469434658268E-3</v>
      </c>
      <c r="E4243" s="31">
        <v>-1508.1842291560329</v>
      </c>
      <c r="F4243" s="18">
        <v>1508.1842291560329</v>
      </c>
    </row>
    <row r="4244" spans="1:6" x14ac:dyDescent="0.35">
      <c r="A4244" s="4">
        <v>4233</v>
      </c>
      <c r="B4244" s="4">
        <v>0.64413119886313253</v>
      </c>
      <c r="C4244" s="4">
        <v>0.36952344358698885</v>
      </c>
      <c r="D4244" s="25">
        <v>1.0122924235518256E-2</v>
      </c>
      <c r="E4244" s="31">
        <v>2248.0091226566828</v>
      </c>
      <c r="F4244" s="18">
        <v>0</v>
      </c>
    </row>
    <row r="4245" spans="1:6" x14ac:dyDescent="0.35">
      <c r="A4245" s="4">
        <v>4234</v>
      </c>
      <c r="B4245" s="4">
        <v>0.6880435268628069</v>
      </c>
      <c r="C4245" s="4">
        <v>0.49031226928032062</v>
      </c>
      <c r="D4245" s="25">
        <v>1.2828438541480781E-2</v>
      </c>
      <c r="E4245" s="31">
        <v>2848.8257147578033</v>
      </c>
      <c r="F4245" s="18">
        <v>0</v>
      </c>
    </row>
    <row r="4246" spans="1:6" x14ac:dyDescent="0.35">
      <c r="A4246" s="4">
        <v>4235</v>
      </c>
      <c r="B4246" s="4">
        <v>0.9574822446919703</v>
      </c>
      <c r="C4246" s="4">
        <v>1.7221877642584271</v>
      </c>
      <c r="D4246" s="25">
        <v>4.0420864874771367E-2</v>
      </c>
      <c r="E4246" s="31">
        <v>8976.3067341091373</v>
      </c>
      <c r="F4246" s="18">
        <v>0</v>
      </c>
    </row>
    <row r="4247" spans="1:6" x14ac:dyDescent="0.35">
      <c r="A4247" s="4">
        <v>4236</v>
      </c>
      <c r="B4247" s="4">
        <v>8.2252268559805386E-2</v>
      </c>
      <c r="C4247" s="4">
        <v>-1.390080160256473</v>
      </c>
      <c r="D4247" s="25">
        <v>-2.9289932837108418E-2</v>
      </c>
      <c r="E4247" s="31">
        <v>-6504.448189861444</v>
      </c>
      <c r="F4247" s="18">
        <v>6504.448189861444</v>
      </c>
    </row>
    <row r="4248" spans="1:6" x14ac:dyDescent="0.35">
      <c r="A4248" s="4">
        <v>4237</v>
      </c>
      <c r="B4248" s="4">
        <v>0.99091045256388532</v>
      </c>
      <c r="C4248" s="4">
        <v>2.3619499795896921</v>
      </c>
      <c r="D4248" s="25">
        <v>5.4750715471941054E-2</v>
      </c>
      <c r="E4248" s="31">
        <v>12158.552705655278</v>
      </c>
      <c r="F4248" s="18">
        <v>0</v>
      </c>
    </row>
    <row r="4249" spans="1:6" x14ac:dyDescent="0.35">
      <c r="A4249" s="4">
        <v>4238</v>
      </c>
      <c r="B4249" s="4">
        <v>0.55288437797591727</v>
      </c>
      <c r="C4249" s="4">
        <v>0.1329521236554097</v>
      </c>
      <c r="D4249" s="25">
        <v>4.8240310077595303E-3</v>
      </c>
      <c r="E4249" s="31">
        <v>1071.2779688078876</v>
      </c>
      <c r="F4249" s="18">
        <v>0</v>
      </c>
    </row>
    <row r="4250" spans="1:6" x14ac:dyDescent="0.35">
      <c r="A4250" s="4">
        <v>4239</v>
      </c>
      <c r="B4250" s="4">
        <v>0.29732013218560982</v>
      </c>
      <c r="C4250" s="4">
        <v>-0.53212378575870556</v>
      </c>
      <c r="D4250" s="25">
        <v>-1.0072813771900092E-2</v>
      </c>
      <c r="E4250" s="31">
        <v>-2236.881035877278</v>
      </c>
      <c r="F4250" s="18">
        <v>2236.881035877278</v>
      </c>
    </row>
    <row r="4251" spans="1:6" x14ac:dyDescent="0.35">
      <c r="A4251" s="4">
        <v>4240</v>
      </c>
      <c r="B4251" s="4">
        <v>2.7960343482520744E-2</v>
      </c>
      <c r="C4251" s="4">
        <v>-1.9116532299996358</v>
      </c>
      <c r="D4251" s="25">
        <v>-4.0972498618297389E-2</v>
      </c>
      <c r="E4251" s="31">
        <v>-9098.8086573637538</v>
      </c>
      <c r="F4251" s="18">
        <v>9098.8086573637538</v>
      </c>
    </row>
    <row r="4252" spans="1:6" x14ac:dyDescent="0.35">
      <c r="A4252" s="4">
        <v>4241</v>
      </c>
      <c r="B4252" s="4">
        <v>0.59035631001899314</v>
      </c>
      <c r="C4252" s="4">
        <v>0.22846163286672283</v>
      </c>
      <c r="D4252" s="25">
        <v>6.9633211452654583E-3</v>
      </c>
      <c r="E4252" s="31">
        <v>1546.3525256487831</v>
      </c>
      <c r="F4252" s="18">
        <v>0</v>
      </c>
    </row>
    <row r="4253" spans="1:6" x14ac:dyDescent="0.35">
      <c r="A4253" s="4">
        <v>4242</v>
      </c>
      <c r="B4253" s="4">
        <v>0.9735085999981562</v>
      </c>
      <c r="C4253" s="4">
        <v>1.9350610864275664</v>
      </c>
      <c r="D4253" s="25">
        <v>4.5188953439094341E-2</v>
      </c>
      <c r="E4253" s="31">
        <v>10035.161501847531</v>
      </c>
      <c r="F4253" s="18">
        <v>0</v>
      </c>
    </row>
    <row r="4254" spans="1:6" x14ac:dyDescent="0.35">
      <c r="A4254" s="4">
        <v>4243</v>
      </c>
      <c r="B4254" s="4">
        <v>0.90414797828335158</v>
      </c>
      <c r="C4254" s="4">
        <v>1.3055546720976519</v>
      </c>
      <c r="D4254" s="25">
        <v>3.1088819590713201E-2</v>
      </c>
      <c r="E4254" s="31">
        <v>6903.9289859876217</v>
      </c>
      <c r="F4254" s="18">
        <v>0</v>
      </c>
    </row>
    <row r="4255" spans="1:6" x14ac:dyDescent="0.35">
      <c r="A4255" s="4">
        <v>4244</v>
      </c>
      <c r="B4255" s="4">
        <v>0.54870439918759362</v>
      </c>
      <c r="C4255" s="4">
        <v>0.1223886819455018</v>
      </c>
      <c r="D4255" s="25">
        <v>4.5874235028656833E-3</v>
      </c>
      <c r="E4255" s="31">
        <v>1018.7342751957054</v>
      </c>
      <c r="F4255" s="18">
        <v>0</v>
      </c>
    </row>
    <row r="4256" spans="1:6" x14ac:dyDescent="0.35">
      <c r="A4256" s="4">
        <v>4245</v>
      </c>
      <c r="B4256" s="4">
        <v>0.13378693156809551</v>
      </c>
      <c r="C4256" s="4">
        <v>-1.1086669995508509</v>
      </c>
      <c r="D4256" s="25">
        <v>-2.2986640063087985E-2</v>
      </c>
      <c r="E4256" s="31">
        <v>-5104.6689038468194</v>
      </c>
      <c r="F4256" s="18">
        <v>5104.6689038468194</v>
      </c>
    </row>
    <row r="4257" spans="1:6" x14ac:dyDescent="0.35">
      <c r="A4257" s="4">
        <v>4246</v>
      </c>
      <c r="B4257" s="4">
        <v>0.41431698757727942</v>
      </c>
      <c r="C4257" s="4">
        <v>-0.21645387516932535</v>
      </c>
      <c r="D4257" s="25">
        <v>-3.0022138703015133E-3</v>
      </c>
      <c r="E4257" s="31">
        <v>-666.7049966573918</v>
      </c>
      <c r="F4257" s="18">
        <v>666.7049966573918</v>
      </c>
    </row>
    <row r="4258" spans="1:6" x14ac:dyDescent="0.35">
      <c r="A4258" s="4">
        <v>4247</v>
      </c>
      <c r="B4258" s="4">
        <v>0.11548613589285117</v>
      </c>
      <c r="C4258" s="4">
        <v>-1.1978580799892831</v>
      </c>
      <c r="D4258" s="25">
        <v>-2.4984405524465049E-2</v>
      </c>
      <c r="E4258" s="31">
        <v>-5548.3149173521406</v>
      </c>
      <c r="F4258" s="18">
        <v>5548.3149173521406</v>
      </c>
    </row>
    <row r="4259" spans="1:6" x14ac:dyDescent="0.35">
      <c r="A4259" s="4">
        <v>4248</v>
      </c>
      <c r="B4259" s="4">
        <v>0.13697712928692751</v>
      </c>
      <c r="C4259" s="4">
        <v>-1.0940016408295423</v>
      </c>
      <c r="D4259" s="25">
        <v>-2.2658154894076504E-2</v>
      </c>
      <c r="E4259" s="31">
        <v>-5031.7218344610501</v>
      </c>
      <c r="F4259" s="18">
        <v>5031.7218344610501</v>
      </c>
    </row>
    <row r="4260" spans="1:6" x14ac:dyDescent="0.35">
      <c r="A4260" s="4">
        <v>4249</v>
      </c>
      <c r="B4260" s="4">
        <v>5.1068299175012211E-3</v>
      </c>
      <c r="C4260" s="4">
        <v>-2.5685105661921743</v>
      </c>
      <c r="D4260" s="25">
        <v>-5.5685257930630512E-2</v>
      </c>
      <c r="E4260" s="31">
        <v>-12366.087596144</v>
      </c>
      <c r="F4260" s="18">
        <v>12366.087596144</v>
      </c>
    </row>
    <row r="4261" spans="1:6" x14ac:dyDescent="0.35">
      <c r="A4261" s="4">
        <v>4250</v>
      </c>
      <c r="B4261" s="4">
        <v>0.46279860457931266</v>
      </c>
      <c r="C4261" s="4">
        <v>-9.3385626308866793E-2</v>
      </c>
      <c r="D4261" s="25">
        <v>-2.4564341777406277E-4</v>
      </c>
      <c r="E4261" s="31">
        <v>-54.550308905714026</v>
      </c>
      <c r="F4261" s="18">
        <v>54.550308905714026</v>
      </c>
    </row>
    <row r="4262" spans="1:6" x14ac:dyDescent="0.35">
      <c r="A4262" s="4">
        <v>4251</v>
      </c>
      <c r="B4262" s="4">
        <v>0.30184968304265714</v>
      </c>
      <c r="C4262" s="4">
        <v>-0.51908801435933072</v>
      </c>
      <c r="D4262" s="25">
        <v>-9.7808292625067468E-3</v>
      </c>
      <c r="E4262" s="31">
        <v>-2172.0397088536474</v>
      </c>
      <c r="F4262" s="18">
        <v>2172.0397088536474</v>
      </c>
    </row>
    <row r="4263" spans="1:6" x14ac:dyDescent="0.35">
      <c r="A4263" s="4">
        <v>4252</v>
      </c>
      <c r="B4263" s="4">
        <v>0.3731595439656139</v>
      </c>
      <c r="C4263" s="4">
        <v>-0.3234967242784838</v>
      </c>
      <c r="D4263" s="25">
        <v>-5.3998359843792729E-3</v>
      </c>
      <c r="E4263" s="31">
        <v>-1199.1476248674076</v>
      </c>
      <c r="F4263" s="18">
        <v>1199.1476248674076</v>
      </c>
    </row>
    <row r="4264" spans="1:6" x14ac:dyDescent="0.35">
      <c r="A4264" s="4">
        <v>4253</v>
      </c>
      <c r="B4264" s="4">
        <v>3.0426783495082987E-2</v>
      </c>
      <c r="C4264" s="4">
        <v>-1.8745579187291861</v>
      </c>
      <c r="D4264" s="25">
        <v>-4.0141611367343059E-2</v>
      </c>
      <c r="E4264" s="31">
        <v>-8914.2925949506043</v>
      </c>
      <c r="F4264" s="18">
        <v>8914.2925949506043</v>
      </c>
    </row>
    <row r="4265" spans="1:6" x14ac:dyDescent="0.35">
      <c r="A4265" s="4">
        <v>4254</v>
      </c>
      <c r="B4265" s="4">
        <v>0.22686353647652024</v>
      </c>
      <c r="C4265" s="4">
        <v>-0.74921592382556601</v>
      </c>
      <c r="D4265" s="25">
        <v>-1.4935398385008949E-2</v>
      </c>
      <c r="E4265" s="31">
        <v>-3316.7206470051283</v>
      </c>
      <c r="F4265" s="18">
        <v>3316.7206470051283</v>
      </c>
    </row>
    <row r="4266" spans="1:6" x14ac:dyDescent="0.35">
      <c r="A4266" s="4">
        <v>4255</v>
      </c>
      <c r="B4266" s="4">
        <v>0.76406522717811964</v>
      </c>
      <c r="C4266" s="4">
        <v>0.7194405078786017</v>
      </c>
      <c r="D4266" s="25">
        <v>1.7960616322573879E-2</v>
      </c>
      <c r="E4266" s="31">
        <v>3988.5341826442627</v>
      </c>
      <c r="F4266" s="18">
        <v>0</v>
      </c>
    </row>
    <row r="4267" spans="1:6" x14ac:dyDescent="0.35">
      <c r="A4267" s="4">
        <v>4256</v>
      </c>
      <c r="B4267" s="4">
        <v>0.95751277994002393</v>
      </c>
      <c r="C4267" s="4">
        <v>1.722525099107</v>
      </c>
      <c r="D4267" s="25">
        <v>4.0428420741412799E-2</v>
      </c>
      <c r="E4267" s="31">
        <v>8977.9846738767701</v>
      </c>
      <c r="F4267" s="18">
        <v>0</v>
      </c>
    </row>
    <row r="4268" spans="1:6" x14ac:dyDescent="0.35">
      <c r="A4268" s="4">
        <v>4257</v>
      </c>
      <c r="B4268" s="4">
        <v>0.96731809911129796</v>
      </c>
      <c r="C4268" s="4">
        <v>1.8427617635930773</v>
      </c>
      <c r="D4268" s="25">
        <v>4.312156734666419E-2</v>
      </c>
      <c r="E4268" s="31">
        <v>9576.054756829144</v>
      </c>
      <c r="F4268" s="18">
        <v>0</v>
      </c>
    </row>
    <row r="4269" spans="1:6" x14ac:dyDescent="0.35">
      <c r="A4269" s="4">
        <v>4258</v>
      </c>
      <c r="B4269" s="4">
        <v>0.11805595658382706</v>
      </c>
      <c r="C4269" s="4">
        <v>-1.1847611095565345</v>
      </c>
      <c r="D4269" s="25">
        <v>-2.4691050235454027E-2</v>
      </c>
      <c r="E4269" s="31">
        <v>-5483.1691797635394</v>
      </c>
      <c r="F4269" s="18">
        <v>5483.1691797635394</v>
      </c>
    </row>
    <row r="4270" spans="1:6" x14ac:dyDescent="0.35">
      <c r="A4270" s="4">
        <v>4259</v>
      </c>
      <c r="B4270" s="4">
        <v>0.81682944779286204</v>
      </c>
      <c r="C4270" s="4">
        <v>0.90334823445205903</v>
      </c>
      <c r="D4270" s="25">
        <v>2.2079912808531867E-2</v>
      </c>
      <c r="E4270" s="31">
        <v>4903.3109668930174</v>
      </c>
      <c r="F4270" s="18">
        <v>0</v>
      </c>
    </row>
    <row r="4271" spans="1:6" x14ac:dyDescent="0.35">
      <c r="A4271" s="4">
        <v>4260</v>
      </c>
      <c r="B4271" s="4">
        <v>0.85088722030851605</v>
      </c>
      <c r="C4271" s="4">
        <v>1.0402461416062079</v>
      </c>
      <c r="D4271" s="25">
        <v>2.5146249815584384E-2</v>
      </c>
      <c r="E4271" s="31">
        <v>5584.2558603466177</v>
      </c>
      <c r="F4271" s="18">
        <v>0</v>
      </c>
    </row>
    <row r="4272" spans="1:6" x14ac:dyDescent="0.35">
      <c r="A4272" s="4">
        <v>4261</v>
      </c>
      <c r="B4272" s="4">
        <v>0.57034458453468051</v>
      </c>
      <c r="C4272" s="4">
        <v>0.177251517762257</v>
      </c>
      <c r="D4272" s="25">
        <v>5.8162804465100885E-3</v>
      </c>
      <c r="E4272" s="31">
        <v>1291.6279129905954</v>
      </c>
      <c r="F4272" s="18">
        <v>0</v>
      </c>
    </row>
    <row r="4273" spans="1:6" x14ac:dyDescent="0.35">
      <c r="A4273" s="4">
        <v>4262</v>
      </c>
      <c r="B4273" s="4">
        <v>0.34450787906124347</v>
      </c>
      <c r="C4273" s="4">
        <v>-0.40019111519318101</v>
      </c>
      <c r="D4273" s="25">
        <v>-7.1176916768719489E-3</v>
      </c>
      <c r="E4273" s="31">
        <v>-1580.6337624976318</v>
      </c>
      <c r="F4273" s="18">
        <v>1580.6337624976318</v>
      </c>
    </row>
    <row r="4274" spans="1:6" x14ac:dyDescent="0.35">
      <c r="A4274" s="4">
        <v>4263</v>
      </c>
      <c r="B4274" s="4">
        <v>0.96643061165378696</v>
      </c>
      <c r="C4274" s="4">
        <v>1.8307439039726074</v>
      </c>
      <c r="D4274" s="25">
        <v>4.2852382751619109E-2</v>
      </c>
      <c r="E4274" s="31">
        <v>9516.2766323207379</v>
      </c>
      <c r="F4274" s="18">
        <v>0</v>
      </c>
    </row>
    <row r="4275" spans="1:6" x14ac:dyDescent="0.35">
      <c r="A4275" s="4">
        <v>4264</v>
      </c>
      <c r="B4275" s="4">
        <v>0.38199538487869211</v>
      </c>
      <c r="C4275" s="4">
        <v>-0.30024436110818375</v>
      </c>
      <c r="D4275" s="25">
        <v>-4.8790129625179398E-3</v>
      </c>
      <c r="E4275" s="31">
        <v>-1083.4878730808769</v>
      </c>
      <c r="F4275" s="18">
        <v>1083.4878730808769</v>
      </c>
    </row>
    <row r="4276" spans="1:6" x14ac:dyDescent="0.35">
      <c r="A4276" s="4">
        <v>4265</v>
      </c>
      <c r="B4276" s="4">
        <v>0.7930203198465714</v>
      </c>
      <c r="C4276" s="4">
        <v>0.81694587406850161</v>
      </c>
      <c r="D4276" s="25">
        <v>2.0144611088816999E-2</v>
      </c>
      <c r="E4276" s="31">
        <v>4473.5363464580105</v>
      </c>
      <c r="F4276" s="18">
        <v>0</v>
      </c>
    </row>
    <row r="4277" spans="1:6" x14ac:dyDescent="0.35">
      <c r="A4277" s="4">
        <v>4266</v>
      </c>
      <c r="B4277" s="4">
        <v>0.90582007312995938</v>
      </c>
      <c r="C4277" s="4">
        <v>1.3154465974627034</v>
      </c>
      <c r="D4277" s="25">
        <v>3.1310385993358822E-2</v>
      </c>
      <c r="E4277" s="31">
        <v>6953.1324851775062</v>
      </c>
      <c r="F4277" s="18">
        <v>0</v>
      </c>
    </row>
    <row r="4278" spans="1:6" x14ac:dyDescent="0.35">
      <c r="A4278" s="4">
        <v>4267</v>
      </c>
      <c r="B4278" s="4">
        <v>0.13426484096530533</v>
      </c>
      <c r="C4278" s="4">
        <v>-1.1064548825056888</v>
      </c>
      <c r="D4278" s="25">
        <v>-2.2937091487068673E-2</v>
      </c>
      <c r="E4278" s="31">
        <v>-5093.6655960758053</v>
      </c>
      <c r="F4278" s="18">
        <v>5093.6655960758053</v>
      </c>
    </row>
    <row r="4279" spans="1:6" x14ac:dyDescent="0.35">
      <c r="A4279" s="4">
        <v>4268</v>
      </c>
      <c r="B4279" s="4">
        <v>0.15482233176636828</v>
      </c>
      <c r="C4279" s="4">
        <v>-1.0159679194348858</v>
      </c>
      <c r="D4279" s="25">
        <v>-2.0910299921823122E-2</v>
      </c>
      <c r="E4279" s="31">
        <v>-4643.5737231751727</v>
      </c>
      <c r="F4279" s="18">
        <v>4643.5737231751727</v>
      </c>
    </row>
    <row r="4280" spans="1:6" x14ac:dyDescent="0.35">
      <c r="A4280" s="4">
        <v>4269</v>
      </c>
      <c r="B4280" s="4">
        <v>6.9051171796077671E-2</v>
      </c>
      <c r="C4280" s="4">
        <v>-1.4828948739295089</v>
      </c>
      <c r="D4280" s="25">
        <v>-3.136886302129413E-2</v>
      </c>
      <c r="E4280" s="31">
        <v>-6966.1185442653714</v>
      </c>
      <c r="F4280" s="18">
        <v>6966.1185442653714</v>
      </c>
    </row>
    <row r="4281" spans="1:6" x14ac:dyDescent="0.35">
      <c r="A4281" s="4">
        <v>4270</v>
      </c>
      <c r="B4281" s="4">
        <v>0.6616668631683772</v>
      </c>
      <c r="C4281" s="4">
        <v>0.41701658925148782</v>
      </c>
      <c r="D4281" s="25">
        <v>1.1186709600537808E-2</v>
      </c>
      <c r="E4281" s="31">
        <v>2484.2451301061838</v>
      </c>
      <c r="F4281" s="18">
        <v>0</v>
      </c>
    </row>
    <row r="4282" spans="1:6" x14ac:dyDescent="0.35">
      <c r="A4282" s="4">
        <v>4271</v>
      </c>
      <c r="B4282" s="4">
        <v>0.64252458035878401</v>
      </c>
      <c r="C4282" s="4">
        <v>0.365215111003937</v>
      </c>
      <c r="D4282" s="25">
        <v>1.0026423128140284E-2</v>
      </c>
      <c r="E4282" s="31">
        <v>2226.5790136600162</v>
      </c>
      <c r="F4282" s="18">
        <v>0</v>
      </c>
    </row>
    <row r="4283" spans="1:6" x14ac:dyDescent="0.35">
      <c r="A4283" s="4">
        <v>4272</v>
      </c>
      <c r="B4283" s="4">
        <v>0.82393465276022559</v>
      </c>
      <c r="C4283" s="4">
        <v>0.93046438779637453</v>
      </c>
      <c r="D4283" s="25">
        <v>2.2687279759693219E-2</v>
      </c>
      <c r="E4283" s="31">
        <v>5038.1896259884043</v>
      </c>
      <c r="F4283" s="18">
        <v>0</v>
      </c>
    </row>
    <row r="4284" spans="1:6" x14ac:dyDescent="0.35">
      <c r="A4284" s="4">
        <v>4273</v>
      </c>
      <c r="B4284" s="4">
        <v>0.6819567092002764</v>
      </c>
      <c r="C4284" s="4">
        <v>0.4731774539631336</v>
      </c>
      <c r="D4284" s="25">
        <v>1.2444640721570073E-2</v>
      </c>
      <c r="E4284" s="31">
        <v>2763.5953030366741</v>
      </c>
      <c r="F4284" s="18">
        <v>0</v>
      </c>
    </row>
    <row r="4285" spans="1:6" x14ac:dyDescent="0.35">
      <c r="A4285" s="4">
        <v>4274</v>
      </c>
      <c r="B4285" s="4">
        <v>0.82581958958300072</v>
      </c>
      <c r="C4285" s="4">
        <v>0.93777350297233808</v>
      </c>
      <c r="D4285" s="25">
        <v>2.2850994536776189E-2</v>
      </c>
      <c r="E4285" s="31">
        <v>5074.5459498957698</v>
      </c>
      <c r="F4285" s="18">
        <v>0</v>
      </c>
    </row>
    <row r="4286" spans="1:6" x14ac:dyDescent="0.35">
      <c r="A4286" s="4">
        <v>4275</v>
      </c>
      <c r="B4286" s="4">
        <v>0.44537103463545435</v>
      </c>
      <c r="C4286" s="4">
        <v>-0.13736528522479388</v>
      </c>
      <c r="D4286" s="25">
        <v>-1.2307311995734171E-3</v>
      </c>
      <c r="E4286" s="31">
        <v>-273.30985590821228</v>
      </c>
      <c r="F4286" s="18">
        <v>273.30985590821228</v>
      </c>
    </row>
    <row r="4287" spans="1:6" x14ac:dyDescent="0.35">
      <c r="A4287" s="4">
        <v>4276</v>
      </c>
      <c r="B4287" s="4">
        <v>0.80446479845487218</v>
      </c>
      <c r="C4287" s="4">
        <v>0.85767779768203267</v>
      </c>
      <c r="D4287" s="25">
        <v>2.1056953777912824E-2</v>
      </c>
      <c r="E4287" s="31">
        <v>4676.1413092493322</v>
      </c>
      <c r="F4287" s="18">
        <v>0</v>
      </c>
    </row>
    <row r="4288" spans="1:6" x14ac:dyDescent="0.35">
      <c r="A4288" s="4">
        <v>4277</v>
      </c>
      <c r="B4288" s="4">
        <v>0.64062650080535755</v>
      </c>
      <c r="C4288" s="4">
        <v>0.36013390578814103</v>
      </c>
      <c r="D4288" s="25">
        <v>9.9126106680558559E-3</v>
      </c>
      <c r="E4288" s="31">
        <v>2201.3045531791122</v>
      </c>
      <c r="F4288" s="18">
        <v>0</v>
      </c>
    </row>
    <row r="4289" spans="1:6" x14ac:dyDescent="0.35">
      <c r="A4289" s="4">
        <v>4278</v>
      </c>
      <c r="B4289" s="4">
        <v>4.3281042080967724E-2</v>
      </c>
      <c r="C4289" s="4">
        <v>-1.7138183938787048</v>
      </c>
      <c r="D4289" s="25">
        <v>-3.6541252795096388E-2</v>
      </c>
      <c r="E4289" s="31">
        <v>-8114.7569344101848</v>
      </c>
      <c r="F4289" s="18">
        <v>8114.7569344101848</v>
      </c>
    </row>
    <row r="4290" spans="1:6" x14ac:dyDescent="0.35">
      <c r="A4290" s="4">
        <v>4279</v>
      </c>
      <c r="B4290" s="4">
        <v>9.9384883647637978E-2</v>
      </c>
      <c r="C4290" s="4">
        <v>-1.2850644380348561</v>
      </c>
      <c r="D4290" s="25">
        <v>-2.6937715757501063E-2</v>
      </c>
      <c r="E4290" s="31">
        <v>-5982.0887085099093</v>
      </c>
      <c r="F4290" s="18">
        <v>5982.0887085099093</v>
      </c>
    </row>
    <row r="4291" spans="1:6" x14ac:dyDescent="0.35">
      <c r="A4291" s="4">
        <v>4280</v>
      </c>
      <c r="B4291" s="4">
        <v>0.53125740050972114</v>
      </c>
      <c r="C4291" s="4">
        <v>7.8431020189753939E-2</v>
      </c>
      <c r="D4291" s="25">
        <v>3.6028284291559545E-3</v>
      </c>
      <c r="E4291" s="31">
        <v>800.08414443050344</v>
      </c>
      <c r="F4291" s="18">
        <v>0</v>
      </c>
    </row>
    <row r="4292" spans="1:6" x14ac:dyDescent="0.35">
      <c r="A4292" s="4">
        <v>4281</v>
      </c>
      <c r="B4292" s="4">
        <v>0.75387310223619985</v>
      </c>
      <c r="C4292" s="4">
        <v>0.68672856070699118</v>
      </c>
      <c r="D4292" s="25">
        <v>1.7227910788426372E-2</v>
      </c>
      <c r="E4292" s="31">
        <v>3825.8214440459274</v>
      </c>
      <c r="F4292" s="18">
        <v>0</v>
      </c>
    </row>
    <row r="4293" spans="1:6" x14ac:dyDescent="0.35">
      <c r="A4293" s="4">
        <v>4282</v>
      </c>
      <c r="B4293" s="4">
        <v>0.15461333729402782</v>
      </c>
      <c r="C4293" s="4">
        <v>-1.0168460435208486</v>
      </c>
      <c r="D4293" s="25">
        <v>-2.0929968771680262E-2</v>
      </c>
      <c r="E4293" s="31">
        <v>-4647.9416066920603</v>
      </c>
      <c r="F4293" s="18">
        <v>4647.9416066920603</v>
      </c>
    </row>
    <row r="4294" spans="1:6" x14ac:dyDescent="0.35">
      <c r="A4294" s="4">
        <v>4283</v>
      </c>
      <c r="B4294" s="4">
        <v>0.31006906169541659</v>
      </c>
      <c r="C4294" s="4">
        <v>-0.49565460014690915</v>
      </c>
      <c r="D4294" s="25">
        <v>-9.255950930216179E-3</v>
      </c>
      <c r="E4294" s="31">
        <v>-2055.4793897381487</v>
      </c>
      <c r="F4294" s="18">
        <v>2055.4793897381487</v>
      </c>
    </row>
    <row r="4295" spans="1:6" x14ac:dyDescent="0.35">
      <c r="A4295" s="4">
        <v>4284</v>
      </c>
      <c r="B4295" s="4">
        <v>0.69576274340900035</v>
      </c>
      <c r="C4295" s="4">
        <v>0.51225220148671435</v>
      </c>
      <c r="D4295" s="25">
        <v>1.3319864798135937E-2</v>
      </c>
      <c r="E4295" s="31">
        <v>2957.9572939706213</v>
      </c>
      <c r="F4295" s="18">
        <v>0</v>
      </c>
    </row>
    <row r="4296" spans="1:6" x14ac:dyDescent="0.35">
      <c r="A4296" s="4">
        <v>4285</v>
      </c>
      <c r="B4296" s="4">
        <v>0.15342387279405922</v>
      </c>
      <c r="C4296" s="4">
        <v>-1.0218587769765237</v>
      </c>
      <c r="D4296" s="25">
        <v>-2.1042247552423923E-2</v>
      </c>
      <c r="E4296" s="31">
        <v>-4672.8754812840389</v>
      </c>
      <c r="F4296" s="18">
        <v>4672.8754812840389</v>
      </c>
    </row>
    <row r="4297" spans="1:6" x14ac:dyDescent="0.35">
      <c r="A4297" s="4">
        <v>4286</v>
      </c>
      <c r="B4297" s="4">
        <v>0.92493955004271367</v>
      </c>
      <c r="C4297" s="4">
        <v>1.4391045612146418</v>
      </c>
      <c r="D4297" s="25">
        <v>3.4080165300812877E-2</v>
      </c>
      <c r="E4297" s="31">
        <v>7568.2204781366527</v>
      </c>
      <c r="F4297" s="18">
        <v>0</v>
      </c>
    </row>
    <row r="4298" spans="1:6" x14ac:dyDescent="0.35">
      <c r="A4298" s="4">
        <v>4287</v>
      </c>
      <c r="B4298" s="4">
        <v>0.49225994948726426</v>
      </c>
      <c r="C4298" s="4">
        <v>-1.9402646789027114E-2</v>
      </c>
      <c r="D4298" s="25">
        <v>1.4114801475865768E-3</v>
      </c>
      <c r="E4298" s="31">
        <v>313.44897723231639</v>
      </c>
      <c r="F4298" s="18">
        <v>0</v>
      </c>
    </row>
    <row r="4299" spans="1:6" x14ac:dyDescent="0.35">
      <c r="A4299" s="4">
        <v>4288</v>
      </c>
      <c r="B4299" s="4">
        <v>8.5292198700028576E-2</v>
      </c>
      <c r="C4299" s="4">
        <v>-1.3703284453785198</v>
      </c>
      <c r="D4299" s="25">
        <v>-2.8847519833563959E-2</v>
      </c>
      <c r="E4299" s="31">
        <v>-6406.2010386617621</v>
      </c>
      <c r="F4299" s="18">
        <v>6406.2010386617621</v>
      </c>
    </row>
    <row r="4300" spans="1:6" x14ac:dyDescent="0.35">
      <c r="A4300" s="4">
        <v>4289</v>
      </c>
      <c r="B4300" s="4">
        <v>0.51233282030343164</v>
      </c>
      <c r="C4300" s="4">
        <v>3.0918721586905826E-2</v>
      </c>
      <c r="D4300" s="25">
        <v>2.5386140629568028E-3</v>
      </c>
      <c r="E4300" s="31">
        <v>563.75286820856763</v>
      </c>
      <c r="F4300" s="18">
        <v>0</v>
      </c>
    </row>
    <row r="4301" spans="1:6" x14ac:dyDescent="0.35">
      <c r="A4301" s="4">
        <v>4290</v>
      </c>
      <c r="B4301" s="4">
        <v>0.7211437924979166</v>
      </c>
      <c r="C4301" s="4">
        <v>0.58624272351500561</v>
      </c>
      <c r="D4301" s="25">
        <v>1.4977157305982784E-2</v>
      </c>
      <c r="E4301" s="31">
        <v>3325.9940973557796</v>
      </c>
      <c r="F4301" s="18">
        <v>0</v>
      </c>
    </row>
    <row r="4302" spans="1:6" x14ac:dyDescent="0.35">
      <c r="A4302" s="4">
        <v>4291</v>
      </c>
      <c r="B4302" s="4">
        <v>0.64717221290912108</v>
      </c>
      <c r="C4302" s="4">
        <v>0.37769716486242105</v>
      </c>
      <c r="D4302" s="25">
        <v>1.0306005076951197E-2</v>
      </c>
      <c r="E4302" s="31">
        <v>2288.6660901642385</v>
      </c>
      <c r="F4302" s="18">
        <v>0</v>
      </c>
    </row>
    <row r="4303" spans="1:6" x14ac:dyDescent="0.35">
      <c r="A4303" s="4">
        <v>4292</v>
      </c>
      <c r="B4303" s="4">
        <v>0.69987232692659207</v>
      </c>
      <c r="C4303" s="4">
        <v>0.52403334705581883</v>
      </c>
      <c r="D4303" s="25">
        <v>1.3583747302952762E-2</v>
      </c>
      <c r="E4303" s="31">
        <v>3016.5579773636991</v>
      </c>
      <c r="F4303" s="18">
        <v>0</v>
      </c>
    </row>
    <row r="4304" spans="1:6" x14ac:dyDescent="0.35">
      <c r="A4304" s="4">
        <v>4293</v>
      </c>
      <c r="B4304" s="4">
        <v>0.86413659927082265</v>
      </c>
      <c r="C4304" s="4">
        <v>1.0990946082781732</v>
      </c>
      <c r="D4304" s="25">
        <v>2.6464379763044835E-2</v>
      </c>
      <c r="E4304" s="31">
        <v>5876.9744540847014</v>
      </c>
      <c r="F4304" s="18">
        <v>0</v>
      </c>
    </row>
    <row r="4305" spans="1:6" x14ac:dyDescent="0.35">
      <c r="A4305" s="4">
        <v>4294</v>
      </c>
      <c r="B4305" s="4">
        <v>0.9143608027328457</v>
      </c>
      <c r="C4305" s="4">
        <v>1.3681076115366693</v>
      </c>
      <c r="D4305" s="25">
        <v>3.2489924962512608E-2</v>
      </c>
      <c r="E4305" s="31">
        <v>7215.0740251411326</v>
      </c>
      <c r="F4305" s="18">
        <v>0</v>
      </c>
    </row>
    <row r="4306" spans="1:6" x14ac:dyDescent="0.35">
      <c r="A4306" s="4">
        <v>4295</v>
      </c>
      <c r="B4306" s="4">
        <v>0.70484854797844276</v>
      </c>
      <c r="C4306" s="4">
        <v>0.53839713478193707</v>
      </c>
      <c r="D4306" s="25">
        <v>1.3905477669629943E-2</v>
      </c>
      <c r="E4306" s="31">
        <v>3088.0050002297112</v>
      </c>
      <c r="F4306" s="18">
        <v>0</v>
      </c>
    </row>
    <row r="4307" spans="1:6" x14ac:dyDescent="0.35">
      <c r="A4307" s="4">
        <v>4296</v>
      </c>
      <c r="B4307" s="4">
        <v>0.80529747087811687</v>
      </c>
      <c r="C4307" s="4">
        <v>0.86069679594260284</v>
      </c>
      <c r="D4307" s="25">
        <v>2.1124575455139703E-2</v>
      </c>
      <c r="E4307" s="31">
        <v>4691.1581308473833</v>
      </c>
      <c r="F4307" s="18">
        <v>0</v>
      </c>
    </row>
    <row r="4308" spans="1:6" x14ac:dyDescent="0.35">
      <c r="A4308" s="4">
        <v>4297</v>
      </c>
      <c r="B4308" s="4">
        <v>0.29358684045747885</v>
      </c>
      <c r="C4308" s="4">
        <v>-0.54293627209188211</v>
      </c>
      <c r="D4308" s="25">
        <v>-1.0314999555970086E-2</v>
      </c>
      <c r="E4308" s="31">
        <v>-2290.6635041937798</v>
      </c>
      <c r="F4308" s="18">
        <v>2290.6635041937798</v>
      </c>
    </row>
    <row r="4309" spans="1:6" x14ac:dyDescent="0.35">
      <c r="A4309" s="4">
        <v>4298</v>
      </c>
      <c r="B4309" s="4">
        <v>0.5168743742075772</v>
      </c>
      <c r="C4309" s="4">
        <v>4.2310403920930766E-2</v>
      </c>
      <c r="D4309" s="25">
        <v>2.7937730923353497E-3</v>
      </c>
      <c r="E4309" s="31">
        <v>620.41631964077453</v>
      </c>
      <c r="F4309" s="18">
        <v>0</v>
      </c>
    </row>
    <row r="4310" spans="1:6" x14ac:dyDescent="0.35">
      <c r="A4310" s="4">
        <v>4299</v>
      </c>
      <c r="B4310" s="4">
        <v>9.7965663231793565E-2</v>
      </c>
      <c r="C4310" s="4">
        <v>-1.2932305675575626</v>
      </c>
      <c r="D4310" s="25">
        <v>-2.7120626553439407E-2</v>
      </c>
      <c r="E4310" s="31">
        <v>-6022.7079138240288</v>
      </c>
      <c r="F4310" s="18">
        <v>6022.7079138240288</v>
      </c>
    </row>
    <row r="4311" spans="1:6" x14ac:dyDescent="0.35">
      <c r="A4311" s="4">
        <v>4300</v>
      </c>
      <c r="B4311" s="4">
        <v>0.34553169132851891</v>
      </c>
      <c r="C4311" s="4">
        <v>-0.39741238683166985</v>
      </c>
      <c r="D4311" s="25">
        <v>-7.0554517362872186E-3</v>
      </c>
      <c r="E4311" s="31">
        <v>-1566.8120691832473</v>
      </c>
      <c r="F4311" s="18">
        <v>1566.8120691832473</v>
      </c>
    </row>
    <row r="4312" spans="1:6" x14ac:dyDescent="0.35">
      <c r="A4312" s="4">
        <v>4301</v>
      </c>
      <c r="B4312" s="4">
        <v>0.3063884482045911</v>
      </c>
      <c r="C4312" s="4">
        <v>-0.50611361047084935</v>
      </c>
      <c r="D4312" s="25">
        <v>-9.4902193064107833E-3</v>
      </c>
      <c r="E4312" s="31">
        <v>-2107.5036304202658</v>
      </c>
      <c r="F4312" s="18">
        <v>2107.5036304202658</v>
      </c>
    </row>
    <row r="4313" spans="1:6" x14ac:dyDescent="0.35">
      <c r="A4313" s="4">
        <v>4302</v>
      </c>
      <c r="B4313" s="4">
        <v>0.85541160023827201</v>
      </c>
      <c r="C4313" s="4">
        <v>1.0599292235463418</v>
      </c>
      <c r="D4313" s="25">
        <v>2.5587125529614979E-2</v>
      </c>
      <c r="E4313" s="31">
        <v>5682.1616239421919</v>
      </c>
      <c r="F4313" s="18">
        <v>0</v>
      </c>
    </row>
    <row r="4314" spans="1:6" x14ac:dyDescent="0.35">
      <c r="A4314" s="4">
        <v>4303</v>
      </c>
      <c r="B4314" s="4">
        <v>0.38425706599709564</v>
      </c>
      <c r="C4314" s="4">
        <v>-0.29431903061667503</v>
      </c>
      <c r="D4314" s="25">
        <v>-4.7462931821879795E-3</v>
      </c>
      <c r="E4314" s="31">
        <v>-1054.0146428168487</v>
      </c>
      <c r="F4314" s="18">
        <v>1054.0146428168487</v>
      </c>
    </row>
    <row r="4315" spans="1:6" x14ac:dyDescent="0.35">
      <c r="A4315" s="4">
        <v>4304</v>
      </c>
      <c r="B4315" s="4">
        <v>0.65467866047306922</v>
      </c>
      <c r="C4315" s="4">
        <v>0.39798305143778456</v>
      </c>
      <c r="D4315" s="25">
        <v>1.0760382839329004E-2</v>
      </c>
      <c r="E4315" s="31">
        <v>2389.5702687585722</v>
      </c>
      <c r="F4315" s="18">
        <v>0</v>
      </c>
    </row>
    <row r="4316" spans="1:6" x14ac:dyDescent="0.35">
      <c r="A4316" s="4">
        <v>4305</v>
      </c>
      <c r="B4316" s="4">
        <v>0.36457134771874089</v>
      </c>
      <c r="C4316" s="4">
        <v>-0.34626616309826785</v>
      </c>
      <c r="D4316" s="25">
        <v>-5.9098421220502104E-3</v>
      </c>
      <c r="E4316" s="31">
        <v>-1312.4052590668668</v>
      </c>
      <c r="F4316" s="18">
        <v>1312.4052590668668</v>
      </c>
    </row>
    <row r="4317" spans="1:6" x14ac:dyDescent="0.35">
      <c r="A4317" s="4">
        <v>4306</v>
      </c>
      <c r="B4317" s="4">
        <v>9.4069678189107164E-2</v>
      </c>
      <c r="C4317" s="4">
        <v>-1.3161033510964482</v>
      </c>
      <c r="D4317" s="25">
        <v>-2.7632947479869732E-2</v>
      </c>
      <c r="E4317" s="31">
        <v>-6136.479595755849</v>
      </c>
      <c r="F4317" s="18">
        <v>6136.479595755849</v>
      </c>
    </row>
    <row r="4318" spans="1:6" x14ac:dyDescent="0.35">
      <c r="A4318" s="4">
        <v>4307</v>
      </c>
      <c r="B4318" s="4">
        <v>0.97957085772991315</v>
      </c>
      <c r="C4318" s="4">
        <v>2.0449652462074845</v>
      </c>
      <c r="D4318" s="25">
        <v>4.7650665231245448E-2</v>
      </c>
      <c r="E4318" s="31">
        <v>10581.836596647736</v>
      </c>
      <c r="F4318" s="18">
        <v>0</v>
      </c>
    </row>
    <row r="4319" spans="1:6" x14ac:dyDescent="0.35">
      <c r="A4319" s="4">
        <v>4308</v>
      </c>
      <c r="B4319" s="4">
        <v>0.75560804395285908</v>
      </c>
      <c r="C4319" s="4">
        <v>0.69224431708794731</v>
      </c>
      <c r="D4319" s="25">
        <v>1.7351456635579226E-2</v>
      </c>
      <c r="E4319" s="31">
        <v>3853.2574086945106</v>
      </c>
      <c r="F4319" s="18">
        <v>0</v>
      </c>
    </row>
    <row r="4320" spans="1:6" x14ac:dyDescent="0.35">
      <c r="A4320" s="4">
        <v>4309</v>
      </c>
      <c r="B4320" s="4">
        <v>0.19394538780689874</v>
      </c>
      <c r="C4320" s="4">
        <v>-0.8634487686149348</v>
      </c>
      <c r="D4320" s="25">
        <v>-1.7494067152706849E-2</v>
      </c>
      <c r="E4320" s="31">
        <v>-3884.927085956821</v>
      </c>
      <c r="F4320" s="18">
        <v>3884.927085956821</v>
      </c>
    </row>
    <row r="4321" spans="1:6" x14ac:dyDescent="0.35">
      <c r="A4321" s="4">
        <v>4310</v>
      </c>
      <c r="B4321" s="4">
        <v>0.91736082266422825</v>
      </c>
      <c r="C4321" s="4">
        <v>1.3875360882462919</v>
      </c>
      <c r="D4321" s="25">
        <v>3.29250978469183E-2</v>
      </c>
      <c r="E4321" s="31">
        <v>7311.713354974735</v>
      </c>
      <c r="F4321" s="18">
        <v>0</v>
      </c>
    </row>
    <row r="4322" spans="1:6" x14ac:dyDescent="0.35">
      <c r="A4322" s="4">
        <v>4311</v>
      </c>
      <c r="B4322" s="4">
        <v>9.6938668403161565E-2</v>
      </c>
      <c r="C4322" s="4">
        <v>-1.2991940678563729</v>
      </c>
      <c r="D4322" s="25">
        <v>-2.7254201288349125E-2</v>
      </c>
      <c r="E4322" s="31">
        <v>-6052.3710048091325</v>
      </c>
      <c r="F4322" s="18">
        <v>6052.3710048091325</v>
      </c>
    </row>
    <row r="4323" spans="1:6" x14ac:dyDescent="0.35">
      <c r="A4323" s="4">
        <v>4312</v>
      </c>
      <c r="B4323" s="4">
        <v>0.95524825635973876</v>
      </c>
      <c r="C4323" s="4">
        <v>1.698022648469987</v>
      </c>
      <c r="D4323" s="25">
        <v>3.9879597368480221E-2</v>
      </c>
      <c r="E4323" s="31">
        <v>8856.1068527674561</v>
      </c>
      <c r="F4323" s="18">
        <v>0</v>
      </c>
    </row>
    <row r="4324" spans="1:6" x14ac:dyDescent="0.35">
      <c r="A4324" s="4">
        <v>4313</v>
      </c>
      <c r="B4324" s="4">
        <v>0.58448621565159953</v>
      </c>
      <c r="C4324" s="4">
        <v>0.21338385970792992</v>
      </c>
      <c r="D4324" s="25">
        <v>6.6255984234075537E-3</v>
      </c>
      <c r="E4324" s="31">
        <v>1471.3540625563496</v>
      </c>
      <c r="F4324" s="18">
        <v>0</v>
      </c>
    </row>
    <row r="4325" spans="1:6" x14ac:dyDescent="0.35">
      <c r="A4325" s="4">
        <v>4314</v>
      </c>
      <c r="B4325" s="4">
        <v>0.98885982289365226</v>
      </c>
      <c r="C4325" s="4">
        <v>2.2855541651814386</v>
      </c>
      <c r="D4325" s="25">
        <v>5.3039547509087029E-2</v>
      </c>
      <c r="E4325" s="31">
        <v>11778.551719636167</v>
      </c>
      <c r="F4325" s="18">
        <v>0</v>
      </c>
    </row>
    <row r="4326" spans="1:6" x14ac:dyDescent="0.35">
      <c r="A4326" s="4">
        <v>4315</v>
      </c>
      <c r="B4326" s="4">
        <v>6.0403905124985613E-2</v>
      </c>
      <c r="C4326" s="4">
        <v>-1.5513918370666511</v>
      </c>
      <c r="D4326" s="25">
        <v>-3.29031068772037E-2</v>
      </c>
      <c r="E4326" s="31">
        <v>-7306.8297957003278</v>
      </c>
      <c r="F4326" s="18">
        <v>7306.8297957003278</v>
      </c>
    </row>
    <row r="4327" spans="1:6" x14ac:dyDescent="0.35">
      <c r="A4327" s="4">
        <v>4316</v>
      </c>
      <c r="B4327" s="4">
        <v>0.77089782249883376</v>
      </c>
      <c r="C4327" s="4">
        <v>0.74180687425046654</v>
      </c>
      <c r="D4327" s="25">
        <v>1.846159415594659E-2</v>
      </c>
      <c r="E4327" s="31">
        <v>4099.7868911965143</v>
      </c>
      <c r="F4327" s="18">
        <v>0</v>
      </c>
    </row>
    <row r="4328" spans="1:6" x14ac:dyDescent="0.35">
      <c r="A4328" s="4">
        <v>4317</v>
      </c>
      <c r="B4328" s="4">
        <v>0.94362744625009132</v>
      </c>
      <c r="C4328" s="4">
        <v>1.5859744414490704</v>
      </c>
      <c r="D4328" s="25">
        <v>3.7369861676354227E-2</v>
      </c>
      <c r="E4328" s="31">
        <v>8298.7670367130613</v>
      </c>
      <c r="F4328" s="18">
        <v>0</v>
      </c>
    </row>
    <row r="4329" spans="1:6" x14ac:dyDescent="0.35">
      <c r="A4329" s="4">
        <v>4318</v>
      </c>
      <c r="B4329" s="4">
        <v>0.93467516212326729</v>
      </c>
      <c r="C4329" s="4">
        <v>1.5115449087376043</v>
      </c>
      <c r="D4329" s="25">
        <v>3.5702735893972402E-2</v>
      </c>
      <c r="E4329" s="31">
        <v>7928.5465470386525</v>
      </c>
      <c r="F4329" s="18">
        <v>0</v>
      </c>
    </row>
    <row r="4330" spans="1:6" x14ac:dyDescent="0.35">
      <c r="A4330" s="4">
        <v>4319</v>
      </c>
      <c r="B4330" s="4">
        <v>0.54611225102819783</v>
      </c>
      <c r="C4330" s="4">
        <v>0.11584485841904589</v>
      </c>
      <c r="D4330" s="25">
        <v>4.4408502742172822E-3</v>
      </c>
      <c r="E4330" s="31">
        <v>986.18459414773895</v>
      </c>
      <c r="F4330" s="18">
        <v>0</v>
      </c>
    </row>
    <row r="4331" spans="1:6" x14ac:dyDescent="0.35">
      <c r="A4331" s="4">
        <v>4320</v>
      </c>
      <c r="B4331" s="4">
        <v>0.97420008869714148</v>
      </c>
      <c r="C4331" s="4">
        <v>1.9464573813232473</v>
      </c>
      <c r="D4331" s="25">
        <v>4.5444215783920119E-2</v>
      </c>
      <c r="E4331" s="31">
        <v>10091.847896656818</v>
      </c>
      <c r="F4331" s="18">
        <v>0</v>
      </c>
    </row>
    <row r="4332" spans="1:6" x14ac:dyDescent="0.35">
      <c r="A4332" s="4">
        <v>4321</v>
      </c>
      <c r="B4332" s="4">
        <v>0.52411322101579905</v>
      </c>
      <c r="C4332" s="4">
        <v>6.0479731809678111E-2</v>
      </c>
      <c r="D4332" s="25">
        <v>3.2007426629936031E-3</v>
      </c>
      <c r="E4332" s="31">
        <v>710.79250800277202</v>
      </c>
      <c r="F4332" s="18">
        <v>0</v>
      </c>
    </row>
    <row r="4333" spans="1:6" x14ac:dyDescent="0.35">
      <c r="A4333" s="4">
        <v>4322</v>
      </c>
      <c r="B4333" s="4">
        <v>7.9260131837962766E-2</v>
      </c>
      <c r="C4333" s="4">
        <v>-1.410065769195602</v>
      </c>
      <c r="D4333" s="25">
        <v>-2.9737584766728685E-2</v>
      </c>
      <c r="E4333" s="31">
        <v>-6603.8587552423778</v>
      </c>
      <c r="F4333" s="18">
        <v>6603.8587552423778</v>
      </c>
    </row>
    <row r="4334" spans="1:6" x14ac:dyDescent="0.35">
      <c r="A4334" s="4">
        <v>4323</v>
      </c>
      <c r="B4334" s="4">
        <v>0.55678441796330502</v>
      </c>
      <c r="C4334" s="4">
        <v>0.14282149054632312</v>
      </c>
      <c r="D4334" s="25">
        <v>5.0450921296049537E-3</v>
      </c>
      <c r="E4334" s="31">
        <v>1120.3692597245572</v>
      </c>
      <c r="F4334" s="18">
        <v>0</v>
      </c>
    </row>
    <row r="4335" spans="1:6" x14ac:dyDescent="0.35">
      <c r="A4335" s="4">
        <v>4324</v>
      </c>
      <c r="B4335" s="4">
        <v>0.68275027522929621</v>
      </c>
      <c r="C4335" s="4">
        <v>0.47540343086214903</v>
      </c>
      <c r="D4335" s="25">
        <v>1.2494499740485601E-2</v>
      </c>
      <c r="E4335" s="31">
        <v>2774.6675512093466</v>
      </c>
      <c r="F4335" s="18">
        <v>0</v>
      </c>
    </row>
    <row r="4336" spans="1:6" x14ac:dyDescent="0.35">
      <c r="A4336" s="4">
        <v>4325</v>
      </c>
      <c r="B4336" s="4">
        <v>0.84389266370856242</v>
      </c>
      <c r="C4336" s="4">
        <v>1.0105858885930359</v>
      </c>
      <c r="D4336" s="25">
        <v>2.4481898304714162E-2</v>
      </c>
      <c r="E4336" s="31">
        <v>5436.7225762539747</v>
      </c>
      <c r="F4336" s="18">
        <v>0</v>
      </c>
    </row>
    <row r="4337" spans="1:6" x14ac:dyDescent="0.35">
      <c r="A4337" s="4">
        <v>4326</v>
      </c>
      <c r="B4337" s="4">
        <v>0.89061107130109185</v>
      </c>
      <c r="C4337" s="4">
        <v>1.2297843841719935</v>
      </c>
      <c r="D4337" s="25">
        <v>2.9391662616356715E-2</v>
      </c>
      <c r="E4337" s="31">
        <v>6527.0394358764661</v>
      </c>
      <c r="F4337" s="18">
        <v>0</v>
      </c>
    </row>
    <row r="4338" spans="1:6" x14ac:dyDescent="0.35">
      <c r="A4338" s="4">
        <v>4327</v>
      </c>
      <c r="B4338" s="4">
        <v>0.50527006525282003</v>
      </c>
      <c r="C4338" s="4">
        <v>1.3210478803449048E-2</v>
      </c>
      <c r="D4338" s="25">
        <v>2.1419722054911343E-3</v>
      </c>
      <c r="E4338" s="31">
        <v>475.67016668228632</v>
      </c>
      <c r="F4338" s="18">
        <v>0</v>
      </c>
    </row>
    <row r="4339" spans="1:6" x14ac:dyDescent="0.35">
      <c r="A4339" s="4">
        <v>4328</v>
      </c>
      <c r="B4339" s="4">
        <v>0.91945909236433021</v>
      </c>
      <c r="C4339" s="4">
        <v>1.401442417983529</v>
      </c>
      <c r="D4339" s="25">
        <v>3.3236581743144339E-2</v>
      </c>
      <c r="E4339" s="31">
        <v>7380.8849326716154</v>
      </c>
      <c r="F4339" s="18">
        <v>0</v>
      </c>
    </row>
    <row r="4340" spans="1:6" x14ac:dyDescent="0.35">
      <c r="A4340" s="4">
        <v>4329</v>
      </c>
      <c r="B4340" s="4">
        <v>0.82724007065593819</v>
      </c>
      <c r="C4340" s="4">
        <v>0.94331489631240018</v>
      </c>
      <c r="D4340" s="25">
        <v>2.2975114618832181E-2</v>
      </c>
      <c r="E4340" s="31">
        <v>5102.1094355324358</v>
      </c>
      <c r="F4340" s="18">
        <v>0</v>
      </c>
    </row>
    <row r="4341" spans="1:6" x14ac:dyDescent="0.35">
      <c r="A4341" s="4">
        <v>4330</v>
      </c>
      <c r="B4341" s="4">
        <v>0.28145182854489781</v>
      </c>
      <c r="C4341" s="4">
        <v>-0.57853398868889438</v>
      </c>
      <c r="D4341" s="25">
        <v>-1.11123426128298E-2</v>
      </c>
      <c r="E4341" s="31">
        <v>-2467.7303698548399</v>
      </c>
      <c r="F4341" s="18">
        <v>2467.7303698548399</v>
      </c>
    </row>
    <row r="4342" spans="1:6" x14ac:dyDescent="0.35">
      <c r="A4342" s="4">
        <v>4331</v>
      </c>
      <c r="B4342" s="4">
        <v>0.77439886390078927</v>
      </c>
      <c r="C4342" s="4">
        <v>0.7534121694268664</v>
      </c>
      <c r="D4342" s="25">
        <v>1.8721537838190711E-2</v>
      </c>
      <c r="E4342" s="31">
        <v>4157.5128758493902</v>
      </c>
      <c r="F4342" s="18">
        <v>0</v>
      </c>
    </row>
    <row r="4343" spans="1:6" x14ac:dyDescent="0.35">
      <c r="A4343" s="4">
        <v>4332</v>
      </c>
      <c r="B4343" s="4">
        <v>0.76108490738826662</v>
      </c>
      <c r="C4343" s="4">
        <v>0.70979674928424885</v>
      </c>
      <c r="D4343" s="25">
        <v>1.7744608536336158E-2</v>
      </c>
      <c r="E4343" s="31">
        <v>3940.5650916257314</v>
      </c>
      <c r="F4343" s="18">
        <v>0</v>
      </c>
    </row>
    <row r="4344" spans="1:6" x14ac:dyDescent="0.35">
      <c r="A4344" s="4">
        <v>4333</v>
      </c>
      <c r="B4344" s="4">
        <v>0.28644423629206084</v>
      </c>
      <c r="C4344" s="4">
        <v>-0.56380261406281695</v>
      </c>
      <c r="D4344" s="25">
        <v>-1.0782378772478084E-2</v>
      </c>
      <c r="E4344" s="31">
        <v>-2394.4549302684331</v>
      </c>
      <c r="F4344" s="18">
        <v>2394.4549302684331</v>
      </c>
    </row>
    <row r="4345" spans="1:6" x14ac:dyDescent="0.35">
      <c r="A4345" s="4">
        <v>4334</v>
      </c>
      <c r="B4345" s="4">
        <v>0.21375883420761554</v>
      </c>
      <c r="C4345" s="4">
        <v>-0.79344660213873386</v>
      </c>
      <c r="D4345" s="25">
        <v>-1.592610867838096E-2</v>
      </c>
      <c r="E4345" s="31">
        <v>-3536.7287914497797</v>
      </c>
      <c r="F4345" s="18">
        <v>3536.7287914497797</v>
      </c>
    </row>
    <row r="4346" spans="1:6" x14ac:dyDescent="0.35">
      <c r="A4346" s="4">
        <v>4335</v>
      </c>
      <c r="B4346" s="4">
        <v>0.73452657706941205</v>
      </c>
      <c r="C4346" s="4">
        <v>0.62656129544645356</v>
      </c>
      <c r="D4346" s="25">
        <v>1.5880241449158897E-2</v>
      </c>
      <c r="E4346" s="31">
        <v>3526.5430044851391</v>
      </c>
      <c r="F4346" s="18">
        <v>0</v>
      </c>
    </row>
    <row r="4347" spans="1:6" x14ac:dyDescent="0.35">
      <c r="A4347" s="4">
        <v>4336</v>
      </c>
      <c r="B4347" s="4">
        <v>0.25150770710108761</v>
      </c>
      <c r="C4347" s="4">
        <v>-0.66975275714833093</v>
      </c>
      <c r="D4347" s="25">
        <v>-1.3155525677344957E-2</v>
      </c>
      <c r="E4347" s="31">
        <v>-2921.4623213567534</v>
      </c>
      <c r="F4347" s="18">
        <v>2921.4623213567534</v>
      </c>
    </row>
    <row r="4348" spans="1:6" x14ac:dyDescent="0.35">
      <c r="A4348" s="4">
        <v>4337</v>
      </c>
      <c r="B4348" s="4">
        <v>0.3758642437591494</v>
      </c>
      <c r="C4348" s="4">
        <v>-0.31636103675185251</v>
      </c>
      <c r="D4348" s="25">
        <v>-5.2400057635342244E-3</v>
      </c>
      <c r="E4348" s="31">
        <v>-1163.6539487145003</v>
      </c>
      <c r="F4348" s="18">
        <v>1163.6539487145003</v>
      </c>
    </row>
    <row r="4349" spans="1:6" x14ac:dyDescent="0.35">
      <c r="A4349" s="4">
        <v>4338</v>
      </c>
      <c r="B4349" s="4">
        <v>0.81104204286895254</v>
      </c>
      <c r="C4349" s="4">
        <v>0.88174279246201182</v>
      </c>
      <c r="D4349" s="25">
        <v>2.1595978702415763E-2</v>
      </c>
      <c r="E4349" s="31">
        <v>4795.8431779416151</v>
      </c>
      <c r="F4349" s="18">
        <v>0</v>
      </c>
    </row>
    <row r="4350" spans="1:6" x14ac:dyDescent="0.35">
      <c r="A4350" s="4">
        <v>4339</v>
      </c>
      <c r="B4350" s="4">
        <v>0.81111063742401024</v>
      </c>
      <c r="C4350" s="4">
        <v>0.88199645345670497</v>
      </c>
      <c r="D4350" s="25">
        <v>2.1601660382373059E-2</v>
      </c>
      <c r="E4350" s="31">
        <v>4797.1049149732135</v>
      </c>
      <c r="F4350" s="18">
        <v>0</v>
      </c>
    </row>
    <row r="4351" spans="1:6" x14ac:dyDescent="0.35">
      <c r="A4351" s="4">
        <v>4340</v>
      </c>
      <c r="B4351" s="4">
        <v>0.77689001054209017</v>
      </c>
      <c r="C4351" s="4">
        <v>0.76173198920041874</v>
      </c>
      <c r="D4351" s="25">
        <v>1.8907891098032183E-2</v>
      </c>
      <c r="E4351" s="31">
        <v>4198.8965529780362</v>
      </c>
      <c r="F4351" s="18">
        <v>0</v>
      </c>
    </row>
    <row r="4352" spans="1:6" x14ac:dyDescent="0.35">
      <c r="A4352" s="4">
        <v>4341</v>
      </c>
      <c r="B4352" s="4">
        <v>0.97786999892695359</v>
      </c>
      <c r="C4352" s="4">
        <v>2.0116200695609843</v>
      </c>
      <c r="D4352" s="25">
        <v>4.6903776171482579E-2</v>
      </c>
      <c r="E4352" s="31">
        <v>10415.974106630449</v>
      </c>
      <c r="F4352" s="18">
        <v>0</v>
      </c>
    </row>
    <row r="4353" spans="1:6" x14ac:dyDescent="0.35">
      <c r="A4353" s="4">
        <v>4342</v>
      </c>
      <c r="B4353" s="4">
        <v>0.66572225830753085</v>
      </c>
      <c r="C4353" s="4">
        <v>0.42813136389288764</v>
      </c>
      <c r="D4353" s="25">
        <v>1.143566625383125E-2</v>
      </c>
      <c r="E4353" s="31">
        <v>2539.5312129345098</v>
      </c>
      <c r="F4353" s="18">
        <v>0</v>
      </c>
    </row>
    <row r="4354" spans="1:6" x14ac:dyDescent="0.35">
      <c r="A4354" s="4">
        <v>4343</v>
      </c>
      <c r="B4354" s="4">
        <v>0.75268952519031096</v>
      </c>
      <c r="C4354" s="4">
        <v>0.68297767504402396</v>
      </c>
      <c r="D4354" s="25">
        <v>1.7143895774927091E-2</v>
      </c>
      <c r="E4354" s="31">
        <v>3807.164135901327</v>
      </c>
      <c r="F4354" s="18">
        <v>0</v>
      </c>
    </row>
    <row r="4355" spans="1:6" x14ac:dyDescent="0.35">
      <c r="A4355" s="4">
        <v>4344</v>
      </c>
      <c r="B4355" s="4">
        <v>0.23593731520191696</v>
      </c>
      <c r="C4355" s="4">
        <v>-0.71943225275912526</v>
      </c>
      <c r="D4355" s="25">
        <v>-1.4268282468517459E-2</v>
      </c>
      <c r="E4355" s="31">
        <v>-3168.5734682600369</v>
      </c>
      <c r="F4355" s="18">
        <v>3168.5734682600369</v>
      </c>
    </row>
    <row r="4356" spans="1:6" x14ac:dyDescent="0.35">
      <c r="A4356" s="4">
        <v>4345</v>
      </c>
      <c r="B4356" s="4">
        <v>0.53229285063369569</v>
      </c>
      <c r="C4356" s="4">
        <v>8.1034772799372448E-2</v>
      </c>
      <c r="D4356" s="25">
        <v>3.6611491379969791E-3</v>
      </c>
      <c r="E4356" s="31">
        <v>813.03548956202371</v>
      </c>
      <c r="F4356" s="18">
        <v>0</v>
      </c>
    </row>
    <row r="4357" spans="1:6" x14ac:dyDescent="0.35">
      <c r="A4357" s="4">
        <v>4346</v>
      </c>
      <c r="B4357" s="4">
        <v>0.41064419144416364</v>
      </c>
      <c r="C4357" s="4">
        <v>-0.2258881907375577</v>
      </c>
      <c r="D4357" s="25">
        <v>-3.2135304021934747E-3</v>
      </c>
      <c r="E4357" s="31">
        <v>-713.63229556915542</v>
      </c>
      <c r="F4357" s="18">
        <v>713.63229556915542</v>
      </c>
    </row>
    <row r="4358" spans="1:6" x14ac:dyDescent="0.35">
      <c r="A4358" s="4">
        <v>4347</v>
      </c>
      <c r="B4358" s="4">
        <v>0.90951749889924793</v>
      </c>
      <c r="C4358" s="4">
        <v>1.3377896945762737</v>
      </c>
      <c r="D4358" s="25">
        <v>3.1810842625280625E-2</v>
      </c>
      <c r="E4358" s="31">
        <v>7064.2694499398085</v>
      </c>
      <c r="F4358" s="18">
        <v>0</v>
      </c>
    </row>
    <row r="4359" spans="1:6" x14ac:dyDescent="0.35">
      <c r="A4359" s="4">
        <v>4348</v>
      </c>
      <c r="B4359" s="4">
        <v>0.48939336838399317</v>
      </c>
      <c r="C4359" s="4">
        <v>-2.6590015693414799E-2</v>
      </c>
      <c r="D4359" s="25">
        <v>1.2504923303656283E-3</v>
      </c>
      <c r="E4359" s="31">
        <v>277.69823235570504</v>
      </c>
      <c r="F4359" s="18">
        <v>0</v>
      </c>
    </row>
    <row r="4360" spans="1:6" x14ac:dyDescent="0.35">
      <c r="A4360" s="4">
        <v>4349</v>
      </c>
      <c r="B4360" s="4">
        <v>0.51732054941606576</v>
      </c>
      <c r="C4360" s="4">
        <v>4.3429827564361409E-2</v>
      </c>
      <c r="D4360" s="25">
        <v>2.8188467418583905E-3</v>
      </c>
      <c r="E4360" s="31">
        <v>625.98445307284362</v>
      </c>
      <c r="F4360" s="18">
        <v>0</v>
      </c>
    </row>
    <row r="4361" spans="1:6" x14ac:dyDescent="0.35">
      <c r="A4361" s="4">
        <v>4350</v>
      </c>
      <c r="B4361" s="4">
        <v>0.10919598500716532</v>
      </c>
      <c r="C4361" s="4">
        <v>-1.230815251430005</v>
      </c>
      <c r="D4361" s="25">
        <v>-2.57226037667703E-2</v>
      </c>
      <c r="E4361" s="31">
        <v>-5712.2474278028994</v>
      </c>
      <c r="F4361" s="18">
        <v>5712.2474278028994</v>
      </c>
    </row>
    <row r="4362" spans="1:6" x14ac:dyDescent="0.35">
      <c r="A4362" s="4">
        <v>4351</v>
      </c>
      <c r="B4362" s="4">
        <v>0.71027737666842328</v>
      </c>
      <c r="C4362" s="4">
        <v>0.55419522382998565</v>
      </c>
      <c r="D4362" s="25">
        <v>1.4259334540752127E-2</v>
      </c>
      <c r="E4362" s="31">
        <v>3166.5863919195103</v>
      </c>
      <c r="F4362" s="18">
        <v>0</v>
      </c>
    </row>
    <row r="4363" spans="1:6" x14ac:dyDescent="0.35">
      <c r="A4363" s="4">
        <v>4352</v>
      </c>
      <c r="B4363" s="4">
        <v>0.20916539725726513</v>
      </c>
      <c r="C4363" s="4">
        <v>-0.80932054003695553</v>
      </c>
      <c r="D4363" s="25">
        <v>-1.6281664466170777E-2</v>
      </c>
      <c r="E4363" s="31">
        <v>-3615.6874634667465</v>
      </c>
      <c r="F4363" s="18">
        <v>3615.6874634667465</v>
      </c>
    </row>
    <row r="4364" spans="1:6" x14ac:dyDescent="0.35">
      <c r="A4364" s="4">
        <v>4353</v>
      </c>
      <c r="B4364" s="4">
        <v>0.34297894614242896</v>
      </c>
      <c r="C4364" s="4">
        <v>-0.40434655926199742</v>
      </c>
      <c r="D4364" s="25">
        <v>-7.2107682782154665E-3</v>
      </c>
      <c r="E4364" s="31">
        <v>-1601.3033876037803</v>
      </c>
      <c r="F4364" s="18">
        <v>1601.3033876037803</v>
      </c>
    </row>
    <row r="4365" spans="1:6" x14ac:dyDescent="0.35">
      <c r="A4365" s="4">
        <v>4354</v>
      </c>
      <c r="B4365" s="4">
        <v>0.80447282875916337</v>
      </c>
      <c r="C4365" s="4">
        <v>0.85770687559923042</v>
      </c>
      <c r="D4365" s="25">
        <v>2.1057605085850577E-2</v>
      </c>
      <c r="E4365" s="31">
        <v>4676.2859459325337</v>
      </c>
      <c r="F4365" s="18">
        <v>0</v>
      </c>
    </row>
    <row r="4366" spans="1:6" x14ac:dyDescent="0.35">
      <c r="A4366" s="4">
        <v>4355</v>
      </c>
      <c r="B4366" s="4">
        <v>5.5093632056349873E-2</v>
      </c>
      <c r="C4366" s="4">
        <v>-1.5973520068385054</v>
      </c>
      <c r="D4366" s="25">
        <v>-3.393255555433479E-2</v>
      </c>
      <c r="E4366" s="31">
        <v>-7535.440616413347</v>
      </c>
      <c r="F4366" s="18">
        <v>7535.440616413347</v>
      </c>
    </row>
    <row r="4367" spans="1:6" x14ac:dyDescent="0.35">
      <c r="A4367" s="4">
        <v>4356</v>
      </c>
      <c r="B4367" s="4">
        <v>0.45789414988001897</v>
      </c>
      <c r="C4367" s="4">
        <v>-0.1057404323811187</v>
      </c>
      <c r="D4367" s="25">
        <v>-5.2237517987211552E-4</v>
      </c>
      <c r="E4367" s="31">
        <v>-116.00444125440215</v>
      </c>
      <c r="F4367" s="18">
        <v>116.00444125440215</v>
      </c>
    </row>
    <row r="4368" spans="1:6" x14ac:dyDescent="0.35">
      <c r="A4368" s="4">
        <v>4357</v>
      </c>
      <c r="B4368" s="4">
        <v>0.13802720520765077</v>
      </c>
      <c r="C4368" s="4">
        <v>-1.0892256045670117</v>
      </c>
      <c r="D4368" s="25">
        <v>-2.255117782595864E-2</v>
      </c>
      <c r="E4368" s="31">
        <v>-5007.9653171298005</v>
      </c>
      <c r="F4368" s="18">
        <v>5007.9653171298005</v>
      </c>
    </row>
    <row r="4369" spans="1:6" x14ac:dyDescent="0.35">
      <c r="A4369" s="4">
        <v>4358</v>
      </c>
      <c r="B4369" s="4">
        <v>0.10941267419028211</v>
      </c>
      <c r="C4369" s="4">
        <v>-1.2296576061027722</v>
      </c>
      <c r="D4369" s="25">
        <v>-2.5696674000700623E-2</v>
      </c>
      <c r="E4369" s="31">
        <v>-5706.489175610468</v>
      </c>
      <c r="F4369" s="18">
        <v>5706.489175610468</v>
      </c>
    </row>
    <row r="4370" spans="1:6" x14ac:dyDescent="0.35">
      <c r="A4370" s="4">
        <v>4359</v>
      </c>
      <c r="B4370" s="4">
        <v>0.545765326286481</v>
      </c>
      <c r="C4370" s="4">
        <v>0.11496943660506073</v>
      </c>
      <c r="D4370" s="25">
        <v>4.4212419517760844E-3</v>
      </c>
      <c r="E4370" s="31">
        <v>981.83015202190109</v>
      </c>
      <c r="F4370" s="18">
        <v>0</v>
      </c>
    </row>
    <row r="4371" spans="1:6" x14ac:dyDescent="0.35">
      <c r="A4371" s="4">
        <v>4360</v>
      </c>
      <c r="B4371" s="4">
        <v>0.63644235411525996</v>
      </c>
      <c r="C4371" s="4">
        <v>0.34896539155940748</v>
      </c>
      <c r="D4371" s="25">
        <v>9.6624503171397792E-3</v>
      </c>
      <c r="E4371" s="31">
        <v>2145.751163871586</v>
      </c>
      <c r="F4371" s="18">
        <v>0</v>
      </c>
    </row>
    <row r="4372" spans="1:6" x14ac:dyDescent="0.35">
      <c r="A4372" s="4">
        <v>4361</v>
      </c>
      <c r="B4372" s="4">
        <v>0.16779779993085353</v>
      </c>
      <c r="C4372" s="4">
        <v>-0.96290420359467399</v>
      </c>
      <c r="D4372" s="25">
        <v>-1.9721740951163726E-2</v>
      </c>
      <c r="E4372" s="31">
        <v>-4379.6291013747941</v>
      </c>
      <c r="F4372" s="18">
        <v>4379.6291013747941</v>
      </c>
    </row>
    <row r="4373" spans="1:6" x14ac:dyDescent="0.35">
      <c r="A4373" s="4">
        <v>4362</v>
      </c>
      <c r="B4373" s="4">
        <v>0.55433011416884193</v>
      </c>
      <c r="C4373" s="4">
        <v>0.13660911457395536</v>
      </c>
      <c r="D4373" s="25">
        <v>4.9059428997752716E-3</v>
      </c>
      <c r="E4373" s="31">
        <v>1089.4682344091423</v>
      </c>
      <c r="F4373" s="18">
        <v>0</v>
      </c>
    </row>
    <row r="4374" spans="1:6" x14ac:dyDescent="0.35">
      <c r="A4374" s="4">
        <v>4363</v>
      </c>
      <c r="B4374" s="4">
        <v>0.80836081158634043</v>
      </c>
      <c r="C4374" s="4">
        <v>0.87187169473361392</v>
      </c>
      <c r="D4374" s="25">
        <v>2.1374878812037337E-2</v>
      </c>
      <c r="E4374" s="31">
        <v>4746.7432776534006</v>
      </c>
      <c r="F4374" s="18">
        <v>0</v>
      </c>
    </row>
    <row r="4375" spans="1:6" x14ac:dyDescent="0.35">
      <c r="A4375" s="4">
        <v>4364</v>
      </c>
      <c r="B4375" s="4">
        <v>0.85708313032799988</v>
      </c>
      <c r="C4375" s="4">
        <v>1.0673058676415854</v>
      </c>
      <c r="D4375" s="25">
        <v>2.5752352867616804E-2</v>
      </c>
      <c r="E4375" s="31">
        <v>5718.8538439468757</v>
      </c>
      <c r="F4375" s="18">
        <v>0</v>
      </c>
    </row>
    <row r="4376" spans="1:6" x14ac:dyDescent="0.35">
      <c r="A4376" s="4">
        <v>4365</v>
      </c>
      <c r="B4376" s="4">
        <v>0.20237925500627107</v>
      </c>
      <c r="C4376" s="4">
        <v>-0.83315288609998195</v>
      </c>
      <c r="D4376" s="25">
        <v>-1.6815478358706427E-2</v>
      </c>
      <c r="E4376" s="31">
        <v>-3734.2321124536979</v>
      </c>
      <c r="F4376" s="18">
        <v>3734.2321124536979</v>
      </c>
    </row>
    <row r="4377" spans="1:6" x14ac:dyDescent="0.35">
      <c r="A4377" s="4">
        <v>4366</v>
      </c>
      <c r="B4377" s="4">
        <v>0.84134320816160857</v>
      </c>
      <c r="C4377" s="4">
        <v>0.99999364426399273</v>
      </c>
      <c r="D4377" s="25">
        <v>2.4244645658205E-2</v>
      </c>
      <c r="E4377" s="31">
        <v>5384.0356153207213</v>
      </c>
      <c r="F4377" s="18">
        <v>0</v>
      </c>
    </row>
    <row r="4378" spans="1:6" x14ac:dyDescent="0.35">
      <c r="A4378" s="4">
        <v>4367</v>
      </c>
      <c r="B4378" s="4">
        <v>0.61717282514947291</v>
      </c>
      <c r="C4378" s="4">
        <v>0.29806395747750281</v>
      </c>
      <c r="D4378" s="25">
        <v>8.522323676185075E-3</v>
      </c>
      <c r="E4378" s="31">
        <v>1892.5619637729369</v>
      </c>
      <c r="F4378" s="18">
        <v>0</v>
      </c>
    </row>
    <row r="4379" spans="1:6" x14ac:dyDescent="0.35">
      <c r="A4379" s="4">
        <v>4368</v>
      </c>
      <c r="B4379" s="4">
        <v>0.45946393087368975</v>
      </c>
      <c r="C4379" s="4">
        <v>-0.10178433270565489</v>
      </c>
      <c r="D4379" s="25">
        <v>-4.3376363649180803E-4</v>
      </c>
      <c r="E4379" s="31">
        <v>-96.32637657100868</v>
      </c>
      <c r="F4379" s="18">
        <v>96.32637657100868</v>
      </c>
    </row>
    <row r="4380" spans="1:6" x14ac:dyDescent="0.35">
      <c r="A4380" s="4">
        <v>4369</v>
      </c>
      <c r="B4380" s="4">
        <v>2.827267092469421E-2</v>
      </c>
      <c r="C4380" s="4">
        <v>-1.9068088735736957</v>
      </c>
      <c r="D4380" s="25">
        <v>-4.086399126641007E-2</v>
      </c>
      <c r="E4380" s="31">
        <v>-9074.7123082019025</v>
      </c>
      <c r="F4380" s="18">
        <v>9074.7123082019025</v>
      </c>
    </row>
    <row r="4381" spans="1:6" x14ac:dyDescent="0.35">
      <c r="A4381" s="4">
        <v>4370</v>
      </c>
      <c r="B4381" s="4">
        <v>0.53780937231124282</v>
      </c>
      <c r="C4381" s="4">
        <v>9.4916368068919982E-2</v>
      </c>
      <c r="D4381" s="25">
        <v>3.9720790139665899E-3</v>
      </c>
      <c r="E4381" s="31">
        <v>882.0840353600563</v>
      </c>
      <c r="F4381" s="18">
        <v>0</v>
      </c>
    </row>
    <row r="4382" spans="1:6" x14ac:dyDescent="0.35">
      <c r="A4382" s="4">
        <v>4371</v>
      </c>
      <c r="B4382" s="4">
        <v>0.33615490810342841</v>
      </c>
      <c r="C4382" s="4">
        <v>-0.42298005065276012</v>
      </c>
      <c r="D4382" s="25">
        <v>-7.628134514192717E-3</v>
      </c>
      <c r="E4382" s="31">
        <v>-1693.9883750774325</v>
      </c>
      <c r="F4382" s="18">
        <v>1693.9883750774325</v>
      </c>
    </row>
    <row r="4383" spans="1:6" x14ac:dyDescent="0.35">
      <c r="A4383" s="4">
        <v>4372</v>
      </c>
      <c r="B4383" s="4">
        <v>0.80161950143181149</v>
      </c>
      <c r="C4383" s="4">
        <v>0.84742011396443684</v>
      </c>
      <c r="D4383" s="25">
        <v>2.0827194858702415E-2</v>
      </c>
      <c r="E4383" s="31">
        <v>4625.118488730287</v>
      </c>
      <c r="F4383" s="18">
        <v>0</v>
      </c>
    </row>
    <row r="4384" spans="1:6" x14ac:dyDescent="0.35">
      <c r="A4384" s="4">
        <v>4373</v>
      </c>
      <c r="B4384" s="4">
        <v>7.8222423078549985E-3</v>
      </c>
      <c r="C4384" s="4">
        <v>-2.4171054396756264</v>
      </c>
      <c r="D4384" s="25">
        <v>-5.2293977872766677E-2</v>
      </c>
      <c r="E4384" s="31">
        <v>-11612.982235460513</v>
      </c>
      <c r="F4384" s="18">
        <v>11612.982235460513</v>
      </c>
    </row>
    <row r="4385" spans="1:6" x14ac:dyDescent="0.35">
      <c r="A4385" s="4">
        <v>4374</v>
      </c>
      <c r="B4385" s="4">
        <v>0.92547931004507278</v>
      </c>
      <c r="C4385" s="4">
        <v>1.4429257805189002</v>
      </c>
      <c r="D4385" s="25">
        <v>3.4165755697395911E-2</v>
      </c>
      <c r="E4385" s="31">
        <v>7587.2276333670907</v>
      </c>
      <c r="F4385" s="18">
        <v>0</v>
      </c>
    </row>
    <row r="4386" spans="1:6" x14ac:dyDescent="0.35">
      <c r="A4386" s="4">
        <v>4375</v>
      </c>
      <c r="B4386" s="4">
        <v>0.33107902538889422</v>
      </c>
      <c r="C4386" s="4">
        <v>-0.43693560315755703</v>
      </c>
      <c r="D4386" s="25">
        <v>-7.9407209370891494E-3</v>
      </c>
      <c r="E4386" s="31">
        <v>-1763.404792106837</v>
      </c>
      <c r="F4386" s="18">
        <v>1763.404792106837</v>
      </c>
    </row>
    <row r="4387" spans="1:6" x14ac:dyDescent="0.35">
      <c r="A4387" s="4">
        <v>4376</v>
      </c>
      <c r="B4387" s="4">
        <v>0.57805854142440105</v>
      </c>
      <c r="C4387" s="4">
        <v>0.19692923277256413</v>
      </c>
      <c r="D4387" s="25">
        <v>6.2570359482168863E-3</v>
      </c>
      <c r="E4387" s="31">
        <v>1389.5069809007859</v>
      </c>
      <c r="F4387" s="18">
        <v>0</v>
      </c>
    </row>
    <row r="4388" spans="1:6" x14ac:dyDescent="0.35">
      <c r="A4388" s="4">
        <v>4377</v>
      </c>
      <c r="B4388" s="4">
        <v>0.93986211473518377</v>
      </c>
      <c r="C4388" s="4">
        <v>1.5536171310138855</v>
      </c>
      <c r="D4388" s="25">
        <v>3.6645099548877923E-2</v>
      </c>
      <c r="E4388" s="31">
        <v>8137.8182993308146</v>
      </c>
      <c r="F4388" s="18">
        <v>0</v>
      </c>
    </row>
    <row r="4389" spans="1:6" x14ac:dyDescent="0.35">
      <c r="A4389" s="4">
        <v>4378</v>
      </c>
      <c r="B4389" s="4">
        <v>0.31589340680867706</v>
      </c>
      <c r="C4389" s="4">
        <v>-0.47921341228103659</v>
      </c>
      <c r="D4389" s="25">
        <v>-8.8876894728933814E-3</v>
      </c>
      <c r="E4389" s="31">
        <v>-1973.6991554576427</v>
      </c>
      <c r="F4389" s="18">
        <v>1973.6991554576427</v>
      </c>
    </row>
    <row r="4390" spans="1:6" x14ac:dyDescent="0.35">
      <c r="A4390" s="4">
        <v>4379</v>
      </c>
      <c r="B4390" s="4">
        <v>0.4627160612758886</v>
      </c>
      <c r="C4390" s="4">
        <v>-9.3593437872895105E-2</v>
      </c>
      <c r="D4390" s="25">
        <v>-2.5029812946776304E-4</v>
      </c>
      <c r="E4390" s="31">
        <v>-55.58398594481114</v>
      </c>
      <c r="F4390" s="18">
        <v>55.58398594481114</v>
      </c>
    </row>
    <row r="4391" spans="1:6" x14ac:dyDescent="0.35">
      <c r="A4391" s="4">
        <v>4380</v>
      </c>
      <c r="B4391" s="4">
        <v>0.16418133747690533</v>
      </c>
      <c r="C4391" s="4">
        <v>-0.97741715200744617</v>
      </c>
      <c r="D4391" s="25">
        <v>-2.0046812325333223E-2</v>
      </c>
      <c r="E4391" s="31">
        <v>-4451.8180655165534</v>
      </c>
      <c r="F4391" s="18">
        <v>4451.8180655165534</v>
      </c>
    </row>
    <row r="4392" spans="1:6" x14ac:dyDescent="0.35">
      <c r="A4392" s="4">
        <v>4381</v>
      </c>
      <c r="B4392" s="4">
        <v>0.43618687849476379</v>
      </c>
      <c r="C4392" s="4">
        <v>-0.16064405198757581</v>
      </c>
      <c r="D4392" s="25">
        <v>-1.7521456279392721E-3</v>
      </c>
      <c r="E4392" s="31">
        <v>-389.10094199957746</v>
      </c>
      <c r="F4392" s="18">
        <v>389.10094199957746</v>
      </c>
    </row>
    <row r="4393" spans="1:6" x14ac:dyDescent="0.35">
      <c r="A4393" s="4">
        <v>4382</v>
      </c>
      <c r="B4393" s="4">
        <v>0.45093846345694744</v>
      </c>
      <c r="C4393" s="4">
        <v>-0.12329067229111788</v>
      </c>
      <c r="D4393" s="25">
        <v>-9.1547797623615468E-4</v>
      </c>
      <c r="E4393" s="31">
        <v>-203.30121951809625</v>
      </c>
      <c r="F4393" s="18">
        <v>203.30121951809625</v>
      </c>
    </row>
    <row r="4394" spans="1:6" x14ac:dyDescent="0.35">
      <c r="A4394" s="4">
        <v>4383</v>
      </c>
      <c r="B4394" s="4">
        <v>0.35485509207213017</v>
      </c>
      <c r="C4394" s="4">
        <v>-0.37224534956697136</v>
      </c>
      <c r="D4394" s="25">
        <v>-6.4917424778562658E-3</v>
      </c>
      <c r="E4394" s="31">
        <v>-1441.628522809116</v>
      </c>
      <c r="F4394" s="18">
        <v>1441.628522809116</v>
      </c>
    </row>
    <row r="4395" spans="1:6" x14ac:dyDescent="0.35">
      <c r="A4395" s="4">
        <v>4384</v>
      </c>
      <c r="B4395" s="4">
        <v>0.50820850152432639</v>
      </c>
      <c r="C4395" s="4">
        <v>2.0577114039788059E-2</v>
      </c>
      <c r="D4395" s="25">
        <v>2.3069753579294571E-3</v>
      </c>
      <c r="E4395" s="31">
        <v>512.31260154779545</v>
      </c>
      <c r="F4395" s="18">
        <v>0</v>
      </c>
    </row>
    <row r="4396" spans="1:6" x14ac:dyDescent="0.35">
      <c r="A4396" s="4">
        <v>4385</v>
      </c>
      <c r="B4396" s="4">
        <v>0.61665450848586512</v>
      </c>
      <c r="C4396" s="4">
        <v>0.29670599063713499</v>
      </c>
      <c r="D4396" s="25">
        <v>8.4919069659260844E-3</v>
      </c>
      <c r="E4396" s="31">
        <v>1885.8072908590073</v>
      </c>
      <c r="F4396" s="18">
        <v>0</v>
      </c>
    </row>
    <row r="4397" spans="1:6" x14ac:dyDescent="0.35">
      <c r="A4397" s="4">
        <v>4386</v>
      </c>
      <c r="B4397" s="4">
        <v>0.64112542997908173</v>
      </c>
      <c r="C4397" s="4">
        <v>0.36146864543036838</v>
      </c>
      <c r="D4397" s="25">
        <v>9.9425071189572795E-3</v>
      </c>
      <c r="E4397" s="31">
        <v>2207.9436915148162</v>
      </c>
      <c r="F4397" s="18">
        <v>0</v>
      </c>
    </row>
    <row r="4398" spans="1:6" x14ac:dyDescent="0.35">
      <c r="A4398" s="4">
        <v>4387</v>
      </c>
      <c r="B4398" s="4">
        <v>7.0930660599050177E-2</v>
      </c>
      <c r="C4398" s="4">
        <v>-1.4688948150771788</v>
      </c>
      <c r="D4398" s="25">
        <v>-3.1055279713468435E-2</v>
      </c>
      <c r="E4398" s="31">
        <v>-6896.4807478832145</v>
      </c>
      <c r="F4398" s="18">
        <v>6896.4807478832145</v>
      </c>
    </row>
    <row r="4399" spans="1:6" x14ac:dyDescent="0.35">
      <c r="A4399" s="4">
        <v>4388</v>
      </c>
      <c r="B4399" s="4">
        <v>0.6402031987927963</v>
      </c>
      <c r="C4399" s="4">
        <v>0.35900198754159035</v>
      </c>
      <c r="D4399" s="25">
        <v>9.8872571554966884E-3</v>
      </c>
      <c r="E4399" s="31">
        <v>2195.6742702491638</v>
      </c>
      <c r="F4399" s="18">
        <v>0</v>
      </c>
    </row>
    <row r="4400" spans="1:6" x14ac:dyDescent="0.35">
      <c r="A4400" s="4">
        <v>4389</v>
      </c>
      <c r="B4400" s="4">
        <v>0.46654531973552293</v>
      </c>
      <c r="C4400" s="4">
        <v>-8.395697555913198E-2</v>
      </c>
      <c r="D4400" s="25">
        <v>-3.4453770528903097E-5</v>
      </c>
      <c r="E4400" s="31">
        <v>-7.6511874095765027</v>
      </c>
      <c r="F4400" s="18">
        <v>7.6511874095765027</v>
      </c>
    </row>
    <row r="4401" spans="1:6" x14ac:dyDescent="0.35">
      <c r="A4401" s="4">
        <v>4390</v>
      </c>
      <c r="B4401" s="4">
        <v>0.63199455210661371</v>
      </c>
      <c r="C4401" s="4">
        <v>0.33714062255187988</v>
      </c>
      <c r="D4401" s="25">
        <v>9.3975907034219326E-3</v>
      </c>
      <c r="E4401" s="31">
        <v>2086.9334928104963</v>
      </c>
      <c r="F4401" s="18">
        <v>0</v>
      </c>
    </row>
    <row r="4402" spans="1:6" x14ac:dyDescent="0.35">
      <c r="A4402" s="4">
        <v>4391</v>
      </c>
      <c r="B4402" s="4">
        <v>0.59828069385510807</v>
      </c>
      <c r="C4402" s="4">
        <v>0.24889938337103532</v>
      </c>
      <c r="D4402" s="25">
        <v>7.421100464285387E-3</v>
      </c>
      <c r="E4402" s="31">
        <v>1648.0120917363759</v>
      </c>
      <c r="F4402" s="18">
        <v>0</v>
      </c>
    </row>
    <row r="4403" spans="1:6" x14ac:dyDescent="0.35">
      <c r="A4403" s="4">
        <v>4392</v>
      </c>
      <c r="B4403" s="4">
        <v>0.66598899256584521</v>
      </c>
      <c r="C4403" s="4">
        <v>0.42886425461910355</v>
      </c>
      <c r="D4403" s="25">
        <v>1.1452082063266459E-2</v>
      </c>
      <c r="E4403" s="31">
        <v>2543.1766901214933</v>
      </c>
      <c r="F4403" s="18">
        <v>0</v>
      </c>
    </row>
    <row r="4404" spans="1:6" x14ac:dyDescent="0.35">
      <c r="A4404" s="4">
        <v>4393</v>
      </c>
      <c r="B4404" s="4">
        <v>2.1602963185288093E-2</v>
      </c>
      <c r="C4404" s="4">
        <v>-2.0217138097320611</v>
      </c>
      <c r="D4404" s="25">
        <v>-4.3437714016157196E-2</v>
      </c>
      <c r="E4404" s="31">
        <v>-9646.2618018077264</v>
      </c>
      <c r="F4404" s="18">
        <v>9646.2618018077264</v>
      </c>
    </row>
    <row r="4405" spans="1:6" x14ac:dyDescent="0.35">
      <c r="A4405" s="4">
        <v>4394</v>
      </c>
      <c r="B4405" s="4">
        <v>0.97335641908250559</v>
      </c>
      <c r="C4405" s="4">
        <v>1.9325864591373092</v>
      </c>
      <c r="D4405" s="25">
        <v>4.5133524971292902E-2</v>
      </c>
      <c r="E4405" s="31">
        <v>10022.852439922983</v>
      </c>
      <c r="F4405" s="18">
        <v>0</v>
      </c>
    </row>
    <row r="4406" spans="1:6" x14ac:dyDescent="0.35">
      <c r="A4406" s="4">
        <v>4395</v>
      </c>
      <c r="B4406" s="4">
        <v>0.12637380945349808</v>
      </c>
      <c r="C4406" s="4">
        <v>-1.1437010955256783</v>
      </c>
      <c r="D4406" s="25">
        <v>-2.3771358743084166E-2</v>
      </c>
      <c r="E4406" s="31">
        <v>-5278.9322599984926</v>
      </c>
      <c r="F4406" s="18">
        <v>5278.9322599984926</v>
      </c>
    </row>
    <row r="4407" spans="1:6" x14ac:dyDescent="0.35">
      <c r="A4407" s="4">
        <v>4396</v>
      </c>
      <c r="B4407" s="4">
        <v>0.90710120476744727</v>
      </c>
      <c r="C4407" s="4">
        <v>1.3231136366233438</v>
      </c>
      <c r="D4407" s="25">
        <v>3.1482117807244921E-2</v>
      </c>
      <c r="E4407" s="31">
        <v>6991.2691614268233</v>
      </c>
      <c r="F4407" s="18">
        <v>0</v>
      </c>
    </row>
    <row r="4408" spans="1:6" x14ac:dyDescent="0.35">
      <c r="A4408" s="4">
        <v>4397</v>
      </c>
      <c r="B4408" s="4">
        <v>0.12426725414590989</v>
      </c>
      <c r="C4408" s="4">
        <v>-1.1539162452071061</v>
      </c>
      <c r="D4408" s="25">
        <v>-2.4000164954602596E-2</v>
      </c>
      <c r="E4408" s="31">
        <v>-5329.7435116533479</v>
      </c>
      <c r="F4408" s="18">
        <v>5329.7435116533479</v>
      </c>
    </row>
    <row r="4409" spans="1:6" x14ac:dyDescent="0.35">
      <c r="A4409" s="4">
        <v>4398</v>
      </c>
      <c r="B4409" s="4">
        <v>0.49348397824770884</v>
      </c>
      <c r="C4409" s="4">
        <v>-1.6333970646746576E-2</v>
      </c>
      <c r="D4409" s="25">
        <v>1.4802145454553377E-3</v>
      </c>
      <c r="E4409" s="31">
        <v>328.71290194955776</v>
      </c>
      <c r="F4409" s="18">
        <v>0</v>
      </c>
    </row>
    <row r="4410" spans="1:6" x14ac:dyDescent="0.35">
      <c r="A4410" s="4">
        <v>4399</v>
      </c>
      <c r="B4410" s="4">
        <v>0.69474501383430853</v>
      </c>
      <c r="C4410" s="4">
        <v>0.50934563988857329</v>
      </c>
      <c r="D4410" s="25">
        <v>1.3254761557502593E-2</v>
      </c>
      <c r="E4410" s="31">
        <v>2943.4997444075452</v>
      </c>
      <c r="F4410" s="18">
        <v>0</v>
      </c>
    </row>
    <row r="4411" spans="1:6" x14ac:dyDescent="0.35">
      <c r="A4411" s="4">
        <v>4400</v>
      </c>
      <c r="B4411" s="4">
        <v>0.17356500307985767</v>
      </c>
      <c r="C4411" s="4">
        <v>-0.94017070437246086</v>
      </c>
      <c r="D4411" s="25">
        <v>-1.9212539814243649E-2</v>
      </c>
      <c r="E4411" s="31">
        <v>-4266.5502345936793</v>
      </c>
      <c r="F4411" s="18">
        <v>4266.5502345936793</v>
      </c>
    </row>
    <row r="4412" spans="1:6" x14ac:dyDescent="0.35">
      <c r="A4412" s="4">
        <v>4401</v>
      </c>
      <c r="B4412" s="4">
        <v>0.72537648293550439</v>
      </c>
      <c r="C4412" s="4">
        <v>0.5988888097520132</v>
      </c>
      <c r="D4412" s="25">
        <v>1.5260413369052105E-2</v>
      </c>
      <c r="E4412" s="31">
        <v>3388.8970885283743</v>
      </c>
      <c r="F4412" s="18">
        <v>0</v>
      </c>
    </row>
    <row r="4413" spans="1:6" x14ac:dyDescent="0.35">
      <c r="A4413" s="4">
        <v>4402</v>
      </c>
      <c r="B4413" s="4">
        <v>0.60250381025548927</v>
      </c>
      <c r="C4413" s="4">
        <v>0.25983327890692187</v>
      </c>
      <c r="D4413" s="25">
        <v>7.6660056583084295E-3</v>
      </c>
      <c r="E4413" s="31">
        <v>1702.3984624668901</v>
      </c>
      <c r="F4413" s="18">
        <v>0</v>
      </c>
    </row>
    <row r="4414" spans="1:6" x14ac:dyDescent="0.35">
      <c r="A4414" s="4">
        <v>4403</v>
      </c>
      <c r="B4414" s="4">
        <v>0.95507155105921682</v>
      </c>
      <c r="C4414" s="4">
        <v>1.6961530569910939</v>
      </c>
      <c r="D4414" s="25">
        <v>3.9837720924501101E-2</v>
      </c>
      <c r="E4414" s="31">
        <v>8846.8073039513947</v>
      </c>
      <c r="F4414" s="18">
        <v>0</v>
      </c>
    </row>
    <row r="4415" spans="1:6" x14ac:dyDescent="0.35">
      <c r="A4415" s="4">
        <v>4404</v>
      </c>
      <c r="B4415" s="4">
        <v>0.22109824727110727</v>
      </c>
      <c r="C4415" s="4">
        <v>-0.76848938520976895</v>
      </c>
      <c r="D4415" s="25">
        <v>-1.536709912554571E-2</v>
      </c>
      <c r="E4415" s="31">
        <v>-3412.5889139609562</v>
      </c>
      <c r="F4415" s="18">
        <v>3412.5889139609562</v>
      </c>
    </row>
    <row r="4416" spans="1:6" x14ac:dyDescent="0.35">
      <c r="A4416" s="4">
        <v>4405</v>
      </c>
      <c r="B4416" s="4">
        <v>0.96289873362267686</v>
      </c>
      <c r="C4416" s="4">
        <v>1.7853625271167273</v>
      </c>
      <c r="D4416" s="25">
        <v>4.1835898291213938E-2</v>
      </c>
      <c r="E4416" s="31">
        <v>9290.5447897359645</v>
      </c>
      <c r="F4416" s="18">
        <v>0</v>
      </c>
    </row>
    <row r="4417" spans="1:6" x14ac:dyDescent="0.35">
      <c r="A4417" s="4">
        <v>4406</v>
      </c>
      <c r="B4417" s="4">
        <v>0.55252641654144197</v>
      </c>
      <c r="C4417" s="4">
        <v>0.13204693635402703</v>
      </c>
      <c r="D4417" s="25">
        <v>4.8037559766926329E-3</v>
      </c>
      <c r="E4417" s="31">
        <v>1066.7754699508268</v>
      </c>
      <c r="F4417" s="18">
        <v>0</v>
      </c>
    </row>
    <row r="4418" spans="1:6" x14ac:dyDescent="0.35">
      <c r="A4418" s="4">
        <v>4407</v>
      </c>
      <c r="B4418" s="4">
        <v>9.3591367682947624E-2</v>
      </c>
      <c r="C4418" s="4">
        <v>-1.3189592523984344</v>
      </c>
      <c r="D4418" s="25">
        <v>-2.7696915995041475E-2</v>
      </c>
      <c r="E4418" s="31">
        <v>-6150.6851555647745</v>
      </c>
      <c r="F4418" s="18">
        <v>6150.6851555647745</v>
      </c>
    </row>
    <row r="4419" spans="1:6" x14ac:dyDescent="0.35">
      <c r="A4419" s="4">
        <v>4408</v>
      </c>
      <c r="B4419" s="4">
        <v>0.66728494767283764</v>
      </c>
      <c r="C4419" s="4">
        <v>0.43242836701124826</v>
      </c>
      <c r="D4419" s="25">
        <v>1.1531913595775E-2</v>
      </c>
      <c r="E4419" s="31">
        <v>2560.9049679569816</v>
      </c>
      <c r="F4419" s="18">
        <v>0</v>
      </c>
    </row>
    <row r="4420" spans="1:6" x14ac:dyDescent="0.35">
      <c r="A4420" s="4">
        <v>4409</v>
      </c>
      <c r="B4420" s="4">
        <v>0.36948923366903685</v>
      </c>
      <c r="C4420" s="4">
        <v>-0.33320642659531891</v>
      </c>
      <c r="D4420" s="25">
        <v>-5.6173208251668683E-3</v>
      </c>
      <c r="E4420" s="31">
        <v>-1247.4447270441306</v>
      </c>
      <c r="F4420" s="18">
        <v>1247.4447270441306</v>
      </c>
    </row>
    <row r="4421" spans="1:6" x14ac:dyDescent="0.35">
      <c r="A4421" s="4">
        <v>4410</v>
      </c>
      <c r="B4421" s="4">
        <v>7.4961334855386808E-3</v>
      </c>
      <c r="C4421" s="4">
        <v>-2.4325658052628096</v>
      </c>
      <c r="D4421" s="25">
        <v>-5.2640270172832015E-2</v>
      </c>
      <c r="E4421" s="31">
        <v>-11689.8837543834</v>
      </c>
      <c r="F4421" s="18">
        <v>11689.8837543834</v>
      </c>
    </row>
    <row r="4422" spans="1:6" x14ac:dyDescent="0.35">
      <c r="A4422" s="4">
        <v>4411</v>
      </c>
      <c r="B4422" s="4">
        <v>0.32902028521149207</v>
      </c>
      <c r="C4422" s="4">
        <v>-0.44262006307744056</v>
      </c>
      <c r="D4422" s="25">
        <v>-8.068045526484215E-3</v>
      </c>
      <c r="E4422" s="31">
        <v>-1791.6799062773393</v>
      </c>
      <c r="F4422" s="18">
        <v>1791.6799062773393</v>
      </c>
    </row>
    <row r="4423" spans="1:6" x14ac:dyDescent="0.35">
      <c r="A4423" s="4">
        <v>4412</v>
      </c>
      <c r="B4423" s="4">
        <v>0.10491346402823298</v>
      </c>
      <c r="C4423" s="4">
        <v>-1.2540414824636335</v>
      </c>
      <c r="D4423" s="25">
        <v>-2.6242841462388047E-2</v>
      </c>
      <c r="E4423" s="31">
        <v>-5827.7771955349517</v>
      </c>
      <c r="F4423" s="18">
        <v>5827.7771955349517</v>
      </c>
    </row>
    <row r="4424" spans="1:6" x14ac:dyDescent="0.35">
      <c r="A4424" s="4">
        <v>4413</v>
      </c>
      <c r="B4424" s="4">
        <v>0.63476174143040109</v>
      </c>
      <c r="C4424" s="4">
        <v>0.34449172633236091</v>
      </c>
      <c r="D4424" s="25">
        <v>9.5622459712295781E-3</v>
      </c>
      <c r="E4424" s="31">
        <v>2123.49867254644</v>
      </c>
      <c r="F4424" s="18">
        <v>0</v>
      </c>
    </row>
    <row r="4425" spans="1:6" x14ac:dyDescent="0.35">
      <c r="A4425" s="4">
        <v>4414</v>
      </c>
      <c r="B4425" s="4">
        <v>0.34351617654324718</v>
      </c>
      <c r="C4425" s="4">
        <v>-0.40288564366317947</v>
      </c>
      <c r="D4425" s="25">
        <v>-7.1780456482062908E-3</v>
      </c>
      <c r="E4425" s="31">
        <v>-1594.0366365082969</v>
      </c>
      <c r="F4425" s="18">
        <v>1594.0366365082969</v>
      </c>
    </row>
    <row r="4426" spans="1:6" x14ac:dyDescent="0.35">
      <c r="A4426" s="4">
        <v>4415</v>
      </c>
      <c r="B4426" s="4">
        <v>0.17411732489162968</v>
      </c>
      <c r="C4426" s="4">
        <v>-0.93801899256909682</v>
      </c>
      <c r="D4426" s="25">
        <v>-1.9164344237931896E-2</v>
      </c>
      <c r="E4426" s="31">
        <v>-4255.847388983083</v>
      </c>
      <c r="F4426" s="18">
        <v>4255.847388983083</v>
      </c>
    </row>
    <row r="4427" spans="1:6" x14ac:dyDescent="0.35">
      <c r="A4427" s="4">
        <v>4416</v>
      </c>
      <c r="B4427" s="4">
        <v>0.32979576709382663</v>
      </c>
      <c r="C4427" s="4">
        <v>-0.44047718328595575</v>
      </c>
      <c r="D4427" s="25">
        <v>-8.0200477758765581E-3</v>
      </c>
      <c r="E4427" s="31">
        <v>-1781.0209920424163</v>
      </c>
      <c r="F4427" s="18">
        <v>1781.0209920424163</v>
      </c>
    </row>
    <row r="4428" spans="1:6" x14ac:dyDescent="0.35">
      <c r="A4428" s="4">
        <v>4417</v>
      </c>
      <c r="B4428" s="4">
        <v>0.52982239092547878</v>
      </c>
      <c r="C4428" s="4">
        <v>7.4823406718870514E-2</v>
      </c>
      <c r="D4428" s="25">
        <v>3.5220225284459099E-3</v>
      </c>
      <c r="E4428" s="31">
        <v>782.13948755721503</v>
      </c>
      <c r="F4428" s="18">
        <v>0</v>
      </c>
    </row>
    <row r="4429" spans="1:6" x14ac:dyDescent="0.35">
      <c r="A4429" s="4">
        <v>4418</v>
      </c>
      <c r="B4429" s="4">
        <v>0.43187953097085818</v>
      </c>
      <c r="C4429" s="4">
        <v>-0.17159102737804618</v>
      </c>
      <c r="D4429" s="25">
        <v>-1.997343793878328E-3</v>
      </c>
      <c r="E4429" s="31">
        <v>-443.55237333160943</v>
      </c>
      <c r="F4429" s="18">
        <v>443.55237333160943</v>
      </c>
    </row>
    <row r="4430" spans="1:6" x14ac:dyDescent="0.35">
      <c r="A4430" s="4">
        <v>4419</v>
      </c>
      <c r="B4430" s="4">
        <v>0.55005409760427104</v>
      </c>
      <c r="C4430" s="4">
        <v>0.1257980254862639</v>
      </c>
      <c r="D4430" s="25">
        <v>4.6637884122066476E-3</v>
      </c>
      <c r="E4430" s="31">
        <v>1035.6927161417518</v>
      </c>
      <c r="F4430" s="18">
        <v>0</v>
      </c>
    </row>
    <row r="4431" spans="1:6" x14ac:dyDescent="0.35">
      <c r="A4431" s="4">
        <v>4420</v>
      </c>
      <c r="B4431" s="4">
        <v>0.97670803966245601</v>
      </c>
      <c r="C4431" s="4">
        <v>1.9900636838203456</v>
      </c>
      <c r="D4431" s="25">
        <v>4.6420940862244499E-2</v>
      </c>
      <c r="E4431" s="31">
        <v>10308.750328732402</v>
      </c>
      <c r="F4431" s="18">
        <v>0</v>
      </c>
    </row>
    <row r="4432" spans="1:6" x14ac:dyDescent="0.35">
      <c r="A4432" s="4">
        <v>4421</v>
      </c>
      <c r="B4432" s="4">
        <v>0.73707105348403046</v>
      </c>
      <c r="C4432" s="4">
        <v>0.6343416310544</v>
      </c>
      <c r="D4432" s="25">
        <v>1.6054510957713701E-2</v>
      </c>
      <c r="E4432" s="31">
        <v>3565.2432294317541</v>
      </c>
      <c r="F4432" s="18">
        <v>0</v>
      </c>
    </row>
    <row r="4433" spans="1:6" x14ac:dyDescent="0.35">
      <c r="A4433" s="4">
        <v>4422</v>
      </c>
      <c r="B4433" s="4">
        <v>0.86476348104498879</v>
      </c>
      <c r="C4433" s="4">
        <v>1.1019738556882888</v>
      </c>
      <c r="D4433" s="25">
        <v>2.6528871201004924E-2</v>
      </c>
      <c r="E4433" s="31">
        <v>5891.2961399429087</v>
      </c>
      <c r="F4433" s="18">
        <v>0</v>
      </c>
    </row>
    <row r="4434" spans="1:6" x14ac:dyDescent="0.35">
      <c r="A4434" s="4">
        <v>4423</v>
      </c>
      <c r="B4434" s="4">
        <v>7.9920676928508683E-2</v>
      </c>
      <c r="C4434" s="4">
        <v>-1.4056053252826908</v>
      </c>
      <c r="D4434" s="25">
        <v>-2.9637676561246475E-2</v>
      </c>
      <c r="E4434" s="31">
        <v>-6581.6720281537528</v>
      </c>
      <c r="F4434" s="18">
        <v>6581.6720281537528</v>
      </c>
    </row>
    <row r="4435" spans="1:6" x14ac:dyDescent="0.35">
      <c r="A4435" s="4">
        <v>4424</v>
      </c>
      <c r="B4435" s="4">
        <v>0.51994300906690771</v>
      </c>
      <c r="C4435" s="4">
        <v>5.0010549112422482E-2</v>
      </c>
      <c r="D4435" s="25">
        <v>2.9662464387230484E-3</v>
      </c>
      <c r="E4435" s="31">
        <v>658.7176688432387</v>
      </c>
      <c r="F4435" s="18">
        <v>0</v>
      </c>
    </row>
    <row r="4436" spans="1:6" x14ac:dyDescent="0.35">
      <c r="A4436" s="4">
        <v>4425</v>
      </c>
      <c r="B4436" s="4">
        <v>0.91961991109892116</v>
      </c>
      <c r="C4436" s="4">
        <v>1.4025194793292388</v>
      </c>
      <c r="D4436" s="25">
        <v>3.3260706531695688E-2</v>
      </c>
      <c r="E4436" s="31">
        <v>7386.242351484977</v>
      </c>
      <c r="F4436" s="18">
        <v>0</v>
      </c>
    </row>
    <row r="4437" spans="1:6" x14ac:dyDescent="0.35">
      <c r="A4437" s="4">
        <v>4426</v>
      </c>
      <c r="B4437" s="4">
        <v>0.35550852370156794</v>
      </c>
      <c r="C4437" s="4">
        <v>-0.37049050841760395</v>
      </c>
      <c r="D4437" s="25">
        <v>-6.4524362936372115E-3</v>
      </c>
      <c r="E4437" s="31">
        <v>-1432.8997544566644</v>
      </c>
      <c r="F4437" s="18">
        <v>1432.8997544566644</v>
      </c>
    </row>
    <row r="4438" spans="1:6" x14ac:dyDescent="0.35">
      <c r="A4438" s="4">
        <v>4427</v>
      </c>
      <c r="B4438" s="4">
        <v>0.56130031790333401</v>
      </c>
      <c r="C4438" s="4">
        <v>0.15426681203181733</v>
      </c>
      <c r="D4438" s="25">
        <v>5.3014526069719778E-3</v>
      </c>
      <c r="E4438" s="31">
        <v>1177.2995180571868</v>
      </c>
      <c r="F4438" s="18">
        <v>0</v>
      </c>
    </row>
    <row r="4439" spans="1:6" x14ac:dyDescent="0.35">
      <c r="A4439" s="4">
        <v>4428</v>
      </c>
      <c r="B4439" s="4">
        <v>0.92864259895199086</v>
      </c>
      <c r="C4439" s="4">
        <v>1.4657558893821163</v>
      </c>
      <c r="D4439" s="25">
        <v>3.4677120765990353E-2</v>
      </c>
      <c r="E4439" s="31">
        <v>7700.7870468787351</v>
      </c>
      <c r="F4439" s="18">
        <v>0</v>
      </c>
    </row>
    <row r="4440" spans="1:6" x14ac:dyDescent="0.35">
      <c r="A4440" s="4">
        <v>4429</v>
      </c>
      <c r="B4440" s="4">
        <v>0.55163349417680563</v>
      </c>
      <c r="C4440" s="4">
        <v>0.12978944790667868</v>
      </c>
      <c r="D4440" s="25">
        <v>4.7531911396326816E-3</v>
      </c>
      <c r="E4440" s="31">
        <v>1055.5464799523061</v>
      </c>
      <c r="F4440" s="18">
        <v>0</v>
      </c>
    </row>
    <row r="4441" spans="1:6" x14ac:dyDescent="0.35">
      <c r="A4441" s="4">
        <v>4430</v>
      </c>
      <c r="B4441" s="4">
        <v>0.54168165009710123</v>
      </c>
      <c r="C4441" s="4">
        <v>0.10467121973771974</v>
      </c>
      <c r="D4441" s="25">
        <v>4.1905751421555167E-3</v>
      </c>
      <c r="E4441" s="31">
        <v>930.60571526263482</v>
      </c>
      <c r="F4441" s="18">
        <v>0</v>
      </c>
    </row>
    <row r="4442" spans="1:6" x14ac:dyDescent="0.35">
      <c r="A4442" s="4">
        <v>4431</v>
      </c>
      <c r="B4442" s="4">
        <v>0.79368446831541728</v>
      </c>
      <c r="C4442" s="4">
        <v>0.81927231661531374</v>
      </c>
      <c r="D4442" s="25">
        <v>2.0196720408998489E-2</v>
      </c>
      <c r="E4442" s="31">
        <v>4485.1083215531526</v>
      </c>
      <c r="F4442" s="18">
        <v>0</v>
      </c>
    </row>
    <row r="4443" spans="1:6" x14ac:dyDescent="0.35">
      <c r="A4443" s="4">
        <v>4432</v>
      </c>
      <c r="B4443" s="4">
        <v>0.80294509631973487</v>
      </c>
      <c r="C4443" s="4">
        <v>0.85218790715919146</v>
      </c>
      <c r="D4443" s="25">
        <v>2.0933987292706444E-2</v>
      </c>
      <c r="E4443" s="31">
        <v>4648.8340041570873</v>
      </c>
      <c r="F4443" s="18">
        <v>0</v>
      </c>
    </row>
    <row r="4444" spans="1:6" x14ac:dyDescent="0.35">
      <c r="A4444" s="4">
        <v>4433</v>
      </c>
      <c r="B4444" s="4">
        <v>0.6580465234536268</v>
      </c>
      <c r="C4444" s="4">
        <v>0.40713756710716437</v>
      </c>
      <c r="D4444" s="25">
        <v>1.0965432213437064E-2</v>
      </c>
      <c r="E4444" s="31">
        <v>2435.1058129220478</v>
      </c>
      <c r="F4444" s="18">
        <v>0</v>
      </c>
    </row>
    <row r="4445" spans="1:6" x14ac:dyDescent="0.35">
      <c r="A4445" s="4">
        <v>4434</v>
      </c>
      <c r="B4445" s="4">
        <v>5.0162598772572675E-2</v>
      </c>
      <c r="C4445" s="4">
        <v>-1.6432791142286098</v>
      </c>
      <c r="D4445" s="25">
        <v>-3.4961263676648001E-2</v>
      </c>
      <c r="E4445" s="31">
        <v>-7763.8869812885396</v>
      </c>
      <c r="F4445" s="18">
        <v>7763.8869812885396</v>
      </c>
    </row>
    <row r="4446" spans="1:6" x14ac:dyDescent="0.35">
      <c r="A4446" s="4">
        <v>4435</v>
      </c>
      <c r="B4446" s="4">
        <v>0.50443528135383253</v>
      </c>
      <c r="C4446" s="4">
        <v>1.1117830681938397E-2</v>
      </c>
      <c r="D4446" s="25">
        <v>2.095099579670042E-3</v>
      </c>
      <c r="E4446" s="31">
        <v>465.26111016885545</v>
      </c>
      <c r="F4446" s="18">
        <v>0</v>
      </c>
    </row>
    <row r="4447" spans="1:6" x14ac:dyDescent="0.35">
      <c r="A4447" s="4">
        <v>4436</v>
      </c>
      <c r="B4447" s="4">
        <v>0.97178856797595714</v>
      </c>
      <c r="C4447" s="4">
        <v>1.9077551960870165</v>
      </c>
      <c r="D4447" s="25">
        <v>4.4577336623305722E-2</v>
      </c>
      <c r="E4447" s="31">
        <v>9899.3390705545189</v>
      </c>
      <c r="F4447" s="18">
        <v>0</v>
      </c>
    </row>
    <row r="4448" spans="1:6" x14ac:dyDescent="0.35">
      <c r="A4448" s="4">
        <v>4437</v>
      </c>
      <c r="B4448" s="4">
        <v>0.83926832463104428</v>
      </c>
      <c r="C4448" s="4">
        <v>0.99145521425756744</v>
      </c>
      <c r="D4448" s="25">
        <v>2.4053395810379727E-2</v>
      </c>
      <c r="E4448" s="31">
        <v>5341.5645474143339</v>
      </c>
      <c r="F4448" s="18">
        <v>0</v>
      </c>
    </row>
    <row r="4449" spans="1:6" x14ac:dyDescent="0.35">
      <c r="A4449" s="4">
        <v>4438</v>
      </c>
      <c r="B4449" s="4">
        <v>0.8930115375949661</v>
      </c>
      <c r="C4449" s="4">
        <v>1.2427040124324162</v>
      </c>
      <c r="D4449" s="25">
        <v>2.9681045668850624E-2</v>
      </c>
      <c r="E4449" s="31">
        <v>6591.3030544528074</v>
      </c>
      <c r="F4449" s="18">
        <v>0</v>
      </c>
    </row>
    <row r="4450" spans="1:6" x14ac:dyDescent="0.35">
      <c r="A4450" s="4">
        <v>4439</v>
      </c>
      <c r="B4450" s="4">
        <v>0.21973144750778428</v>
      </c>
      <c r="C4450" s="4">
        <v>-0.77310051725262563</v>
      </c>
      <c r="D4450" s="25">
        <v>-1.5470382551284982E-2</v>
      </c>
      <c r="E4450" s="31">
        <v>-3435.5251799923135</v>
      </c>
      <c r="F4450" s="18">
        <v>3435.5251799923135</v>
      </c>
    </row>
    <row r="4451" spans="1:6" x14ac:dyDescent="0.35">
      <c r="A4451" s="4">
        <v>4440</v>
      </c>
      <c r="B4451" s="4">
        <v>3.900748713852098E-2</v>
      </c>
      <c r="C4451" s="4">
        <v>-1.7623216127442898</v>
      </c>
      <c r="D4451" s="25">
        <v>-3.7627662500405043E-2</v>
      </c>
      <c r="E4451" s="31">
        <v>-8356.0171544469486</v>
      </c>
      <c r="F4451" s="18">
        <v>8356.0171544469486</v>
      </c>
    </row>
    <row r="4452" spans="1:6" x14ac:dyDescent="0.35">
      <c r="A4452" s="4">
        <v>4441</v>
      </c>
      <c r="B4452" s="4">
        <v>0.90570149311121628</v>
      </c>
      <c r="C4452" s="4">
        <v>1.3147408466185218</v>
      </c>
      <c r="D4452" s="25">
        <v>3.1294578082366901E-2</v>
      </c>
      <c r="E4452" s="31">
        <v>6949.6220046786702</v>
      </c>
      <c r="F4452" s="18">
        <v>0</v>
      </c>
    </row>
    <row r="4453" spans="1:6" x14ac:dyDescent="0.35">
      <c r="A4453" s="4">
        <v>4442</v>
      </c>
      <c r="B4453" s="4">
        <v>0.82387364570953037</v>
      </c>
      <c r="C4453" s="4">
        <v>0.93022865468031424</v>
      </c>
      <c r="D4453" s="25">
        <v>2.2681999641153864E-2</v>
      </c>
      <c r="E4453" s="31">
        <v>5037.0170641506365</v>
      </c>
      <c r="F4453" s="18">
        <v>0</v>
      </c>
    </row>
    <row r="4454" spans="1:6" x14ac:dyDescent="0.35">
      <c r="A4454" s="4">
        <v>4443</v>
      </c>
      <c r="B4454" s="4">
        <v>0.16373191221621741</v>
      </c>
      <c r="C4454" s="4">
        <v>-0.97923510990598073</v>
      </c>
      <c r="D4454" s="25">
        <v>-2.0087532243536672E-2</v>
      </c>
      <c r="E4454" s="31">
        <v>-4460.860783358301</v>
      </c>
      <c r="F4454" s="18">
        <v>4460.860783358301</v>
      </c>
    </row>
    <row r="4455" spans="1:6" x14ac:dyDescent="0.35">
      <c r="A4455" s="4">
        <v>4444</v>
      </c>
      <c r="B4455" s="4">
        <v>0.34237839319036967</v>
      </c>
      <c r="C4455" s="4">
        <v>-0.40598069317439284</v>
      </c>
      <c r="D4455" s="25">
        <v>-7.247370775610956E-3</v>
      </c>
      <c r="E4455" s="31">
        <v>-1609.4317451951936</v>
      </c>
      <c r="F4455" s="18">
        <v>1609.4317451951936</v>
      </c>
    </row>
    <row r="4456" spans="1:6" x14ac:dyDescent="0.35">
      <c r="A4456" s="4">
        <v>4445</v>
      </c>
      <c r="B4456" s="4">
        <v>0.48687406143190881</v>
      </c>
      <c r="C4456" s="4">
        <v>-3.2907787211488668E-2</v>
      </c>
      <c r="D4456" s="25">
        <v>1.1089823758989128E-3</v>
      </c>
      <c r="E4456" s="31">
        <v>246.27295827613256</v>
      </c>
      <c r="F4456" s="18">
        <v>0</v>
      </c>
    </row>
    <row r="4457" spans="1:6" x14ac:dyDescent="0.35">
      <c r="A4457" s="4">
        <v>4446</v>
      </c>
      <c r="B4457" s="4">
        <v>0.95791534593040562</v>
      </c>
      <c r="C4457" s="4">
        <v>1.7269908424238296</v>
      </c>
      <c r="D4457" s="25">
        <v>4.0528447646725328E-2</v>
      </c>
      <c r="E4457" s="31">
        <v>9000.1977607696572</v>
      </c>
      <c r="F4457" s="18">
        <v>0</v>
      </c>
    </row>
    <row r="4458" spans="1:6" x14ac:dyDescent="0.35">
      <c r="A4458" s="4">
        <v>4447</v>
      </c>
      <c r="B4458" s="4">
        <v>0.13990754389247273</v>
      </c>
      <c r="C4458" s="4">
        <v>-1.0807348239145254</v>
      </c>
      <c r="D4458" s="25">
        <v>-2.2360995262362775E-2</v>
      </c>
      <c r="E4458" s="31">
        <v>-4965.7312622275949</v>
      </c>
      <c r="F4458" s="18">
        <v>4965.7312622275949</v>
      </c>
    </row>
    <row r="4459" spans="1:6" x14ac:dyDescent="0.35">
      <c r="A4459" s="4">
        <v>4448</v>
      </c>
      <c r="B4459" s="4">
        <v>0.95422654249267469</v>
      </c>
      <c r="C4459" s="4">
        <v>1.6872935792013146</v>
      </c>
      <c r="D4459" s="25">
        <v>3.96392800193427E-2</v>
      </c>
      <c r="E4459" s="31">
        <v>8802.7393098890552</v>
      </c>
      <c r="F4459" s="18">
        <v>0</v>
      </c>
    </row>
    <row r="4460" spans="1:6" x14ac:dyDescent="0.35">
      <c r="A4460" s="4">
        <v>4449</v>
      </c>
      <c r="B4460" s="4">
        <v>0.51080816493740233</v>
      </c>
      <c r="C4460" s="4">
        <v>2.7095366848038122E-2</v>
      </c>
      <c r="D4460" s="25">
        <v>2.4529758353856635E-3</v>
      </c>
      <c r="E4460" s="31">
        <v>544.73509109702991</v>
      </c>
      <c r="F4460" s="18">
        <v>0</v>
      </c>
    </row>
    <row r="4461" spans="1:6" x14ac:dyDescent="0.35">
      <c r="A4461" s="4">
        <v>4450</v>
      </c>
      <c r="B4461" s="4">
        <v>0.22570610300129412</v>
      </c>
      <c r="C4461" s="4">
        <v>-0.7530627521115465</v>
      </c>
      <c r="D4461" s="25">
        <v>-1.5021562389837715E-2</v>
      </c>
      <c r="E4461" s="31">
        <v>-3335.8551840611381</v>
      </c>
      <c r="F4461" s="18">
        <v>3335.8551840611381</v>
      </c>
    </row>
    <row r="4462" spans="1:6" x14ac:dyDescent="0.35">
      <c r="A4462" s="4">
        <v>4451</v>
      </c>
      <c r="B4462" s="4">
        <v>0.84081653476840246</v>
      </c>
      <c r="C4462" s="4">
        <v>0.99781942205650409</v>
      </c>
      <c r="D4462" s="25">
        <v>2.4195945877799514E-2</v>
      </c>
      <c r="E4462" s="31">
        <v>5373.2208005423208</v>
      </c>
      <c r="F4462" s="18">
        <v>0</v>
      </c>
    </row>
    <row r="4463" spans="1:6" x14ac:dyDescent="0.35">
      <c r="A4463" s="4">
        <v>4452</v>
      </c>
      <c r="B4463" s="4">
        <v>8.4046693995546984E-2</v>
      </c>
      <c r="C4463" s="4">
        <v>-1.3783560427888941</v>
      </c>
      <c r="D4463" s="25">
        <v>-2.9027327688401598E-2</v>
      </c>
      <c r="E4463" s="31">
        <v>-6446.1311703703541</v>
      </c>
      <c r="F4463" s="18">
        <v>6446.1311703703541</v>
      </c>
    </row>
    <row r="4464" spans="1:6" x14ac:dyDescent="0.35">
      <c r="A4464" s="4">
        <v>4453</v>
      </c>
      <c r="B4464" s="4">
        <v>0.31797156547313188</v>
      </c>
      <c r="C4464" s="4">
        <v>-0.47337854917426814</v>
      </c>
      <c r="D4464" s="25">
        <v>-8.7569960455992496E-3</v>
      </c>
      <c r="E4464" s="31">
        <v>-1944.6759196817964</v>
      </c>
      <c r="F4464" s="18">
        <v>1944.6759196817964</v>
      </c>
    </row>
    <row r="4465" spans="1:6" x14ac:dyDescent="0.35">
      <c r="A4465" s="4">
        <v>4454</v>
      </c>
      <c r="B4465" s="4">
        <v>0.65870385116078756</v>
      </c>
      <c r="C4465" s="4">
        <v>0.40892827584688213</v>
      </c>
      <c r="D4465" s="25">
        <v>1.1005541785537871E-2</v>
      </c>
      <c r="E4465" s="31">
        <v>2444.0129905211948</v>
      </c>
      <c r="F4465" s="18">
        <v>0</v>
      </c>
    </row>
    <row r="4466" spans="1:6" x14ac:dyDescent="0.35">
      <c r="A4466" s="4">
        <v>4455</v>
      </c>
      <c r="B4466" s="4">
        <v>0.66291021924849158</v>
      </c>
      <c r="C4466" s="4">
        <v>0.42041876589993665</v>
      </c>
      <c r="D4466" s="25">
        <v>1.126291398071085E-2</v>
      </c>
      <c r="E4466" s="31">
        <v>2501.1679221601171</v>
      </c>
      <c r="F4466" s="18">
        <v>0</v>
      </c>
    </row>
    <row r="4467" spans="1:6" x14ac:dyDescent="0.35">
      <c r="A4467" s="4">
        <v>4456</v>
      </c>
      <c r="B4467" s="4">
        <v>0.35867648490704629</v>
      </c>
      <c r="C4467" s="4">
        <v>-0.3619987429465964</v>
      </c>
      <c r="D4467" s="25">
        <v>-6.2622316713734005E-3</v>
      </c>
      <c r="E4467" s="31">
        <v>-1390.6608009613631</v>
      </c>
      <c r="F4467" s="18">
        <v>1390.6608009613631</v>
      </c>
    </row>
    <row r="4468" spans="1:6" x14ac:dyDescent="0.35">
      <c r="A4468" s="4">
        <v>4457</v>
      </c>
      <c r="B4468" s="4">
        <v>0.6120417765483761</v>
      </c>
      <c r="C4468" s="4">
        <v>0.28464458862945274</v>
      </c>
      <c r="D4468" s="25">
        <v>8.2217470774228318E-3</v>
      </c>
      <c r="E4468" s="31">
        <v>1825.8125818400149</v>
      </c>
      <c r="F4468" s="18">
        <v>0</v>
      </c>
    </row>
    <row r="4469" spans="1:6" x14ac:dyDescent="0.35">
      <c r="A4469" s="4">
        <v>4458</v>
      </c>
      <c r="B4469" s="4">
        <v>0.57520642705455194</v>
      </c>
      <c r="C4469" s="4">
        <v>0.18964522491137936</v>
      </c>
      <c r="D4469" s="25">
        <v>6.093883542685496E-3</v>
      </c>
      <c r="E4469" s="31">
        <v>1353.275543473736</v>
      </c>
      <c r="F4469" s="18">
        <v>0</v>
      </c>
    </row>
    <row r="4470" spans="1:6" x14ac:dyDescent="0.35">
      <c r="A4470" s="4">
        <v>4459</v>
      </c>
      <c r="B4470" s="4">
        <v>0.44560220927350824</v>
      </c>
      <c r="C4470" s="4">
        <v>-0.13678034687341212</v>
      </c>
      <c r="D4470" s="25">
        <v>-1.217629333000201E-3</v>
      </c>
      <c r="E4470" s="31">
        <v>-270.4003097242076</v>
      </c>
      <c r="F4470" s="18">
        <v>270.4003097242076</v>
      </c>
    </row>
    <row r="4471" spans="1:6" x14ac:dyDescent="0.35">
      <c r="A4471" s="4">
        <v>4460</v>
      </c>
      <c r="B4471" s="4">
        <v>0.17671108038623784</v>
      </c>
      <c r="C4471" s="4">
        <v>-0.92797187143208992</v>
      </c>
      <c r="D4471" s="25">
        <v>-1.8939301649647085E-2</v>
      </c>
      <c r="E4471" s="31">
        <v>-4205.8719293549757</v>
      </c>
      <c r="F4471" s="18">
        <v>4205.8719293549757</v>
      </c>
    </row>
    <row r="4472" spans="1:6" x14ac:dyDescent="0.35">
      <c r="A4472" s="4">
        <v>4461</v>
      </c>
      <c r="B4472" s="4">
        <v>0.47442479525784143</v>
      </c>
      <c r="C4472" s="4">
        <v>-6.415150587249184E-2</v>
      </c>
      <c r="D4472" s="25">
        <v>4.0916327157692277E-4</v>
      </c>
      <c r="E4472" s="31">
        <v>90.863345981951412</v>
      </c>
      <c r="F4472" s="18">
        <v>0</v>
      </c>
    </row>
    <row r="4473" spans="1:6" x14ac:dyDescent="0.35">
      <c r="A4473" s="4">
        <v>4462</v>
      </c>
      <c r="B4473" s="4">
        <v>7.0223575972574115E-2</v>
      </c>
      <c r="C4473" s="4">
        <v>-1.4741279218712471</v>
      </c>
      <c r="D4473" s="25">
        <v>-3.1172494573491395E-2</v>
      </c>
      <c r="E4473" s="31">
        <v>-6922.5107831291562</v>
      </c>
      <c r="F4473" s="18">
        <v>6922.5107831291562</v>
      </c>
    </row>
    <row r="4474" spans="1:6" x14ac:dyDescent="0.35">
      <c r="A4474" s="4">
        <v>4463</v>
      </c>
      <c r="B4474" s="4">
        <v>0.46617697694733484</v>
      </c>
      <c r="C4474" s="4">
        <v>-8.4883569982139598E-2</v>
      </c>
      <c r="D4474" s="25">
        <v>-5.5208293580869417E-5</v>
      </c>
      <c r="E4474" s="31">
        <v>-12.260167588792482</v>
      </c>
      <c r="F4474" s="18">
        <v>12.260167588792482</v>
      </c>
    </row>
    <row r="4475" spans="1:6" x14ac:dyDescent="0.35">
      <c r="A4475" s="4">
        <v>4464</v>
      </c>
      <c r="B4475" s="4">
        <v>0.80130627484526196</v>
      </c>
      <c r="C4475" s="4">
        <v>0.84629633785153036</v>
      </c>
      <c r="D4475" s="25">
        <v>2.0802023719462378E-2</v>
      </c>
      <c r="E4475" s="31">
        <v>4619.5287056475763</v>
      </c>
      <c r="F4475" s="18">
        <v>0</v>
      </c>
    </row>
    <row r="4476" spans="1:6" x14ac:dyDescent="0.35">
      <c r="A4476" s="4">
        <v>4465</v>
      </c>
      <c r="B4476" s="4">
        <v>0.39964192930647002</v>
      </c>
      <c r="C4476" s="4">
        <v>-0.25427403392703302</v>
      </c>
      <c r="D4476" s="25">
        <v>-3.8493367724856745E-3</v>
      </c>
      <c r="E4476" s="31">
        <v>-854.82652832307895</v>
      </c>
      <c r="F4476" s="18">
        <v>854.82652832307895</v>
      </c>
    </row>
    <row r="4477" spans="1:6" x14ac:dyDescent="0.35">
      <c r="A4477" s="4">
        <v>4466</v>
      </c>
      <c r="B4477" s="4">
        <v>0.17212285849065623</v>
      </c>
      <c r="C4477" s="4">
        <v>-0.94580958282138516</v>
      </c>
      <c r="D4477" s="25">
        <v>-1.9338843437327807E-2</v>
      </c>
      <c r="E4477" s="31">
        <v>-4294.5986216320362</v>
      </c>
      <c r="F4477" s="18">
        <v>4294.5986216320362</v>
      </c>
    </row>
    <row r="4478" spans="1:6" x14ac:dyDescent="0.35">
      <c r="A4478" s="4">
        <v>4467</v>
      </c>
      <c r="B4478" s="4">
        <v>0.23443489093386194</v>
      </c>
      <c r="C4478" s="4">
        <v>-0.72431921689812551</v>
      </c>
      <c r="D4478" s="25">
        <v>-1.4377744178364358E-2</v>
      </c>
      <c r="E4478" s="31">
        <v>-3192.8817527628526</v>
      </c>
      <c r="F4478" s="18">
        <v>3192.8817527628526</v>
      </c>
    </row>
    <row r="4479" spans="1:6" x14ac:dyDescent="0.35">
      <c r="A4479" s="4">
        <v>4468</v>
      </c>
      <c r="B4479" s="4">
        <v>0.75533021870270944</v>
      </c>
      <c r="C4479" s="4">
        <v>0.69135963721201565</v>
      </c>
      <c r="D4479" s="25">
        <v>1.7331640944460519E-2</v>
      </c>
      <c r="E4479" s="31">
        <v>3848.8569159742051</v>
      </c>
      <c r="F4479" s="18">
        <v>0</v>
      </c>
    </row>
    <row r="4480" spans="1:6" x14ac:dyDescent="0.35">
      <c r="A4480" s="4">
        <v>4469</v>
      </c>
      <c r="B4480" s="4">
        <v>0.38578972954477597</v>
      </c>
      <c r="C4480" s="4">
        <v>-0.29030951650131509</v>
      </c>
      <c r="D4480" s="25">
        <v>-4.6564852240693518E-3</v>
      </c>
      <c r="E4480" s="31">
        <v>-1034.070888972532</v>
      </c>
      <c r="F4480" s="18">
        <v>1034.070888972532</v>
      </c>
    </row>
    <row r="4481" spans="1:6" x14ac:dyDescent="0.35">
      <c r="A4481" s="4">
        <v>4470</v>
      </c>
      <c r="B4481" s="4">
        <v>0.90429036046936018</v>
      </c>
      <c r="C4481" s="4">
        <v>1.3063920174511603</v>
      </c>
      <c r="D4481" s="25">
        <v>3.1107575049423429E-2</v>
      </c>
      <c r="E4481" s="31">
        <v>6908.0940317095165</v>
      </c>
      <c r="F4481" s="18">
        <v>0</v>
      </c>
    </row>
    <row r="4482" spans="1:6" x14ac:dyDescent="0.35">
      <c r="A4482" s="4">
        <v>4471</v>
      </c>
      <c r="B4482" s="4">
        <v>0.3487325125717885</v>
      </c>
      <c r="C4482" s="4">
        <v>-0.38874468258869926</v>
      </c>
      <c r="D4482" s="25">
        <v>-6.86130631186901E-3</v>
      </c>
      <c r="E4482" s="31">
        <v>-1523.6979773398202</v>
      </c>
      <c r="F4482" s="18">
        <v>1523.6979773398202</v>
      </c>
    </row>
    <row r="4483" spans="1:6" x14ac:dyDescent="0.35">
      <c r="A4483" s="4">
        <v>4472</v>
      </c>
      <c r="B4483" s="4">
        <v>0.37219361470826851</v>
      </c>
      <c r="C4483" s="4">
        <v>-0.326049069964852</v>
      </c>
      <c r="D4483" s="25">
        <v>-5.4570052442722604E-3</v>
      </c>
      <c r="E4483" s="31">
        <v>-1211.8432664414145</v>
      </c>
      <c r="F4483" s="18">
        <v>1211.8432664414145</v>
      </c>
    </row>
    <row r="4484" spans="1:6" x14ac:dyDescent="0.35">
      <c r="A4484" s="4">
        <v>4473</v>
      </c>
      <c r="B4484" s="4">
        <v>0.21871169327330808</v>
      </c>
      <c r="C4484" s="4">
        <v>-0.7765515656924169</v>
      </c>
      <c r="D4484" s="25">
        <v>-1.5547681596712661E-2</v>
      </c>
      <c r="E4484" s="31">
        <v>-3452.691065585369</v>
      </c>
      <c r="F4484" s="18">
        <v>3452.691065585369</v>
      </c>
    </row>
    <row r="4485" spans="1:6" x14ac:dyDescent="0.35">
      <c r="A4485" s="4">
        <v>4474</v>
      </c>
      <c r="B4485" s="4">
        <v>0.22033211025519783</v>
      </c>
      <c r="C4485" s="4">
        <v>-0.77107205992582195</v>
      </c>
      <c r="D4485" s="25">
        <v>-1.5424947716686661E-2</v>
      </c>
      <c r="E4485" s="31">
        <v>-3425.4354153860495</v>
      </c>
      <c r="F4485" s="18">
        <v>3425.4354153860495</v>
      </c>
    </row>
    <row r="4486" spans="1:6" x14ac:dyDescent="0.35">
      <c r="A4486" s="4">
        <v>4475</v>
      </c>
      <c r="B4486" s="4">
        <v>0.71996123113504795</v>
      </c>
      <c r="C4486" s="4">
        <v>0.58272634127193512</v>
      </c>
      <c r="D4486" s="25">
        <v>1.4898394867410744E-2</v>
      </c>
      <c r="E4486" s="31">
        <v>3308.5032344081555</v>
      </c>
      <c r="F4486" s="18">
        <v>0</v>
      </c>
    </row>
    <row r="4487" spans="1:6" x14ac:dyDescent="0.35">
      <c r="A4487" s="4">
        <v>4476</v>
      </c>
      <c r="B4487" s="4">
        <v>0.57183225744327526</v>
      </c>
      <c r="C4487" s="4">
        <v>0.18104088437977695</v>
      </c>
      <c r="D4487" s="25">
        <v>5.9011573838872768E-3</v>
      </c>
      <c r="E4487" s="31">
        <v>1310.4766295361176</v>
      </c>
      <c r="F4487" s="18">
        <v>0</v>
      </c>
    </row>
    <row r="4488" spans="1:6" x14ac:dyDescent="0.35">
      <c r="A4488" s="4">
        <v>4477</v>
      </c>
      <c r="B4488" s="4">
        <v>0.3123397803809399</v>
      </c>
      <c r="C4488" s="4">
        <v>-0.48922902791980527</v>
      </c>
      <c r="D4488" s="25">
        <v>-9.1120263785481118E-3</v>
      </c>
      <c r="E4488" s="31">
        <v>-2023.5179033537231</v>
      </c>
      <c r="F4488" s="18">
        <v>2023.5179033537231</v>
      </c>
    </row>
    <row r="4489" spans="1:6" x14ac:dyDescent="0.35">
      <c r="A4489" s="4">
        <v>4478</v>
      </c>
      <c r="B4489" s="4">
        <v>0.82997721378516709</v>
      </c>
      <c r="C4489" s="4">
        <v>0.95407521197865719</v>
      </c>
      <c r="D4489" s="25">
        <v>2.3216131847078471E-2</v>
      </c>
      <c r="E4489" s="31">
        <v>5155.6324013483845</v>
      </c>
      <c r="F4489" s="18">
        <v>0</v>
      </c>
    </row>
    <row r="4490" spans="1:6" x14ac:dyDescent="0.35">
      <c r="A4490" s="4">
        <v>4479</v>
      </c>
      <c r="B4490" s="4">
        <v>0.77078677219864378</v>
      </c>
      <c r="C4490" s="4">
        <v>0.74144040134187916</v>
      </c>
      <c r="D4490" s="25">
        <v>1.8453385634245683E-2</v>
      </c>
      <c r="E4490" s="31">
        <v>4097.9640155888492</v>
      </c>
      <c r="F4490" s="18">
        <v>0</v>
      </c>
    </row>
    <row r="4491" spans="1:6" x14ac:dyDescent="0.35">
      <c r="A4491" s="4">
        <v>4480</v>
      </c>
      <c r="B4491" s="4">
        <v>0.59206785010286467</v>
      </c>
      <c r="C4491" s="4">
        <v>0.23286749504995216</v>
      </c>
      <c r="D4491" s="25">
        <v>7.0620067902198184E-3</v>
      </c>
      <c r="E4491" s="31">
        <v>1568.2677573517201</v>
      </c>
      <c r="F4491" s="18">
        <v>0</v>
      </c>
    </row>
    <row r="4492" spans="1:6" x14ac:dyDescent="0.35">
      <c r="A4492" s="4">
        <v>4481</v>
      </c>
      <c r="B4492" s="4">
        <v>0.72032058899577511</v>
      </c>
      <c r="C4492" s="4">
        <v>0.58379413892368404</v>
      </c>
      <c r="D4492" s="25">
        <v>1.4922312161134706E-2</v>
      </c>
      <c r="E4492" s="31">
        <v>3313.8145746128048</v>
      </c>
      <c r="F4492" s="18">
        <v>0</v>
      </c>
    </row>
    <row r="4493" spans="1:6" x14ac:dyDescent="0.35">
      <c r="A4493" s="4">
        <v>4482</v>
      </c>
      <c r="B4493" s="4">
        <v>0.91396625531891384</v>
      </c>
      <c r="C4493" s="4">
        <v>1.3655906294364222</v>
      </c>
      <c r="D4493" s="25">
        <v>3.2433547801455014E-2</v>
      </c>
      <c r="E4493" s="31">
        <v>7202.5542858426525</v>
      </c>
      <c r="F4493" s="18">
        <v>0</v>
      </c>
    </row>
    <row r="4494" spans="1:6" x14ac:dyDescent="0.35">
      <c r="A4494" s="4">
        <v>4483</v>
      </c>
      <c r="B4494" s="4">
        <v>0.41924432245107279</v>
      </c>
      <c r="C4494" s="4">
        <v>-0.2038270612762621</v>
      </c>
      <c r="D4494" s="25">
        <v>-2.7193894829435116E-3</v>
      </c>
      <c r="E4494" s="31">
        <v>-603.89786819348649</v>
      </c>
      <c r="F4494" s="18">
        <v>603.89786819348649</v>
      </c>
    </row>
    <row r="4495" spans="1:6" x14ac:dyDescent="0.35">
      <c r="A4495" s="4">
        <v>4484</v>
      </c>
      <c r="B4495" s="4">
        <v>0.98780364701039958</v>
      </c>
      <c r="C4495" s="4">
        <v>2.250886831815242</v>
      </c>
      <c r="D4495" s="25">
        <v>5.2263043839700048E-2</v>
      </c>
      <c r="E4495" s="31">
        <v>11606.11268009129</v>
      </c>
      <c r="F4495" s="18">
        <v>0</v>
      </c>
    </row>
    <row r="4496" spans="1:6" x14ac:dyDescent="0.35">
      <c r="A4496" s="4">
        <v>4485</v>
      </c>
      <c r="B4496" s="4">
        <v>0.19056344671411385</v>
      </c>
      <c r="C4496" s="4">
        <v>-0.87582184314783129</v>
      </c>
      <c r="D4496" s="25">
        <v>-1.7771208104821759E-2</v>
      </c>
      <c r="E4496" s="31">
        <v>-3946.4720875908451</v>
      </c>
      <c r="F4496" s="18">
        <v>3946.4720875908451</v>
      </c>
    </row>
    <row r="4497" spans="1:6" x14ac:dyDescent="0.35">
      <c r="A4497" s="4">
        <v>4486</v>
      </c>
      <c r="B4497" s="4">
        <v>0.38463480224123925</v>
      </c>
      <c r="C4497" s="4">
        <v>-0.29333041930772852</v>
      </c>
      <c r="D4497" s="25">
        <v>-4.7241495606730067E-3</v>
      </c>
      <c r="E4497" s="31">
        <v>-1049.0971839861625</v>
      </c>
      <c r="F4497" s="18">
        <v>1049.0971839861625</v>
      </c>
    </row>
    <row r="4498" spans="1:6" x14ac:dyDescent="0.35">
      <c r="A4498" s="4">
        <v>4487</v>
      </c>
      <c r="B4498" s="4">
        <v>0.56843668996313956</v>
      </c>
      <c r="C4498" s="4">
        <v>0.17239548680064609</v>
      </c>
      <c r="D4498" s="25">
        <v>5.7075116000425245E-3</v>
      </c>
      <c r="E4498" s="31">
        <v>1267.4734934344353</v>
      </c>
      <c r="F4498" s="18">
        <v>0</v>
      </c>
    </row>
    <row r="4499" spans="1:6" x14ac:dyDescent="0.35">
      <c r="A4499" s="4">
        <v>4488</v>
      </c>
      <c r="B4499" s="4">
        <v>0.14379065754562337</v>
      </c>
      <c r="C4499" s="4">
        <v>-1.0634425283929316</v>
      </c>
      <c r="D4499" s="25">
        <v>-2.1973670088464788E-2</v>
      </c>
      <c r="E4499" s="31">
        <v>-4879.7175270558746</v>
      </c>
      <c r="F4499" s="18">
        <v>4879.7175270558746</v>
      </c>
    </row>
    <row r="4500" spans="1:6" x14ac:dyDescent="0.35">
      <c r="A4500" s="4">
        <v>4489</v>
      </c>
      <c r="B4500" s="4">
        <v>0.25277098238041007</v>
      </c>
      <c r="C4500" s="4">
        <v>-0.66579527603762534</v>
      </c>
      <c r="D4500" s="25">
        <v>-1.3066883191592391E-2</v>
      </c>
      <c r="E4500" s="31">
        <v>-2901.7773852660966</v>
      </c>
      <c r="F4500" s="18">
        <v>2901.7773852660966</v>
      </c>
    </row>
    <row r="4501" spans="1:6" x14ac:dyDescent="0.35">
      <c r="A4501" s="4">
        <v>4490</v>
      </c>
      <c r="B4501" s="4">
        <v>0.23888074387283598</v>
      </c>
      <c r="C4501" s="4">
        <v>-0.7099075184960788</v>
      </c>
      <c r="D4501" s="25">
        <v>-1.4054940674181378E-2</v>
      </c>
      <c r="E4501" s="31">
        <v>-3121.1964170490137</v>
      </c>
      <c r="F4501" s="18">
        <v>3121.1964170490137</v>
      </c>
    </row>
    <row r="4502" spans="1:6" x14ac:dyDescent="0.35">
      <c r="A4502" s="4">
        <v>4491</v>
      </c>
      <c r="B4502" s="4">
        <v>0.49099394609448255</v>
      </c>
      <c r="C4502" s="4">
        <v>-2.2576747146252421E-2</v>
      </c>
      <c r="D4502" s="25">
        <v>1.3403843829267177E-3</v>
      </c>
      <c r="E4502" s="31">
        <v>297.66066114704506</v>
      </c>
      <c r="F4502" s="18">
        <v>0</v>
      </c>
    </row>
    <row r="4503" spans="1:6" x14ac:dyDescent="0.35">
      <c r="A4503" s="4">
        <v>4492</v>
      </c>
      <c r="B4503" s="4">
        <v>0.62621293947348111</v>
      </c>
      <c r="C4503" s="4">
        <v>0.3218397208456179</v>
      </c>
      <c r="D4503" s="25">
        <v>9.0548701891458878E-3</v>
      </c>
      <c r="E4503" s="31">
        <v>2010.8251643582391</v>
      </c>
      <c r="F4503" s="18">
        <v>0</v>
      </c>
    </row>
    <row r="4504" spans="1:6" x14ac:dyDescent="0.35">
      <c r="A4504" s="4">
        <v>4493</v>
      </c>
      <c r="B4504" s="4">
        <v>0.71429758041312952</v>
      </c>
      <c r="C4504" s="4">
        <v>0.56598373235287391</v>
      </c>
      <c r="D4504" s="25">
        <v>1.452338196626159E-2</v>
      </c>
      <c r="E4504" s="31">
        <v>3225.2236994355135</v>
      </c>
      <c r="F4504" s="18">
        <v>0</v>
      </c>
    </row>
    <row r="4505" spans="1:6" x14ac:dyDescent="0.35">
      <c r="A4505" s="4">
        <v>4494</v>
      </c>
      <c r="B4505" s="4">
        <v>9.5203686255340148E-2</v>
      </c>
      <c r="C4505" s="4">
        <v>-1.3093749500734735</v>
      </c>
      <c r="D4505" s="25">
        <v>-2.7482239952750228E-2</v>
      </c>
      <c r="E4505" s="31">
        <v>-6103.0118064159897</v>
      </c>
      <c r="F4505" s="18">
        <v>6103.0118064159897</v>
      </c>
    </row>
    <row r="4506" spans="1:6" x14ac:dyDescent="0.35">
      <c r="A4506" s="4">
        <v>4495</v>
      </c>
      <c r="B4506" s="4">
        <v>0.10618304635819398</v>
      </c>
      <c r="C4506" s="4">
        <v>-1.2470856536411017</v>
      </c>
      <c r="D4506" s="25">
        <v>-2.6087039845134431E-2</v>
      </c>
      <c r="E4506" s="31">
        <v>-5793.1781558936291</v>
      </c>
      <c r="F4506" s="18">
        <v>5793.1781558936291</v>
      </c>
    </row>
    <row r="4507" spans="1:6" x14ac:dyDescent="0.35">
      <c r="A4507" s="4">
        <v>4496</v>
      </c>
      <c r="B4507" s="4">
        <v>0.7114233879910089</v>
      </c>
      <c r="C4507" s="4">
        <v>0.55754777942206324</v>
      </c>
      <c r="D4507" s="25">
        <v>1.4334427473097783E-2</v>
      </c>
      <c r="E4507" s="31">
        <v>3183.2623635095947</v>
      </c>
      <c r="F4507" s="18">
        <v>0</v>
      </c>
    </row>
    <row r="4508" spans="1:6" x14ac:dyDescent="0.35">
      <c r="A4508" s="4">
        <v>4497</v>
      </c>
      <c r="B4508" s="4">
        <v>0.15723176543503281</v>
      </c>
      <c r="C4508" s="4">
        <v>-1.0059003022236912</v>
      </c>
      <c r="D4508" s="25">
        <v>-2.0684798247843809E-2</v>
      </c>
      <c r="E4508" s="31">
        <v>-4593.4963138727117</v>
      </c>
      <c r="F4508" s="18">
        <v>4593.4963138727117</v>
      </c>
    </row>
    <row r="4509" spans="1:6" x14ac:dyDescent="0.35">
      <c r="A4509" s="4">
        <v>4498</v>
      </c>
      <c r="B4509" s="4">
        <v>0.1535837777090453</v>
      </c>
      <c r="C4509" s="4">
        <v>-1.0211834003119078</v>
      </c>
      <c r="D4509" s="25">
        <v>-2.1027119983979218E-2</v>
      </c>
      <c r="E4509" s="31">
        <v>-4669.5160852166473</v>
      </c>
      <c r="F4509" s="18">
        <v>4669.5160852166473</v>
      </c>
    </row>
    <row r="4510" spans="1:6" x14ac:dyDescent="0.35">
      <c r="A4510" s="4">
        <v>4499</v>
      </c>
      <c r="B4510" s="4">
        <v>0.50652413561964482</v>
      </c>
      <c r="C4510" s="4">
        <v>1.6354311812768321E-2</v>
      </c>
      <c r="D4510" s="25">
        <v>2.212390020495524E-3</v>
      </c>
      <c r="E4510" s="31">
        <v>491.30792972826396</v>
      </c>
      <c r="F4510" s="18">
        <v>0</v>
      </c>
    </row>
    <row r="4511" spans="1:6" x14ac:dyDescent="0.35">
      <c r="A4511" s="4">
        <v>4500</v>
      </c>
      <c r="B4511" s="4">
        <v>0.28729897280023486</v>
      </c>
      <c r="C4511" s="4">
        <v>-0.56129280509885793</v>
      </c>
      <c r="D4511" s="25">
        <v>-1.072616228044542E-2</v>
      </c>
      <c r="E4511" s="31">
        <v>-2381.9708709202682</v>
      </c>
      <c r="F4511" s="18">
        <v>2381.9708709202682</v>
      </c>
    </row>
    <row r="4512" spans="1:6" x14ac:dyDescent="0.35">
      <c r="A4512" s="4">
        <v>4501</v>
      </c>
      <c r="B4512" s="4">
        <v>0.12550999945837948</v>
      </c>
      <c r="C4512" s="4">
        <v>-1.147875414484294</v>
      </c>
      <c r="D4512" s="25">
        <v>-2.3864858117677461E-2</v>
      </c>
      <c r="E4512" s="31">
        <v>-5299.695770833725</v>
      </c>
      <c r="F4512" s="18">
        <v>5299.695770833725</v>
      </c>
    </row>
    <row r="4513" spans="1:6" x14ac:dyDescent="0.35">
      <c r="A4513" s="4">
        <v>4502</v>
      </c>
      <c r="B4513" s="4">
        <v>0.26491647642364646</v>
      </c>
      <c r="C4513" s="4">
        <v>-0.62826103478625972</v>
      </c>
      <c r="D4513" s="25">
        <v>-1.2226164473729862E-2</v>
      </c>
      <c r="E4513" s="31">
        <v>-2715.0780379854009</v>
      </c>
      <c r="F4513" s="18">
        <v>2715.0780379854009</v>
      </c>
    </row>
    <row r="4514" spans="1:6" x14ac:dyDescent="0.35">
      <c r="A4514" s="4">
        <v>4503</v>
      </c>
      <c r="B4514" s="4">
        <v>5.9279406737275941E-3</v>
      </c>
      <c r="C4514" s="4">
        <v>-2.5164051311527764</v>
      </c>
      <c r="D4514" s="25">
        <v>-5.45181632171228E-2</v>
      </c>
      <c r="E4514" s="31">
        <v>-12106.909565969263</v>
      </c>
      <c r="F4514" s="18">
        <v>12106.909565969263</v>
      </c>
    </row>
    <row r="4515" spans="1:6" x14ac:dyDescent="0.35">
      <c r="A4515" s="4">
        <v>4504</v>
      </c>
      <c r="B4515" s="4">
        <v>0.10536365862396568</v>
      </c>
      <c r="C4515" s="4">
        <v>-1.2515680102955857</v>
      </c>
      <c r="D4515" s="25">
        <v>-2.6187438867838086E-2</v>
      </c>
      <c r="E4515" s="31">
        <v>-5815.4738793123361</v>
      </c>
      <c r="F4515" s="18">
        <v>5815.4738793123361</v>
      </c>
    </row>
    <row r="4516" spans="1:6" x14ac:dyDescent="0.35">
      <c r="A4516" s="4">
        <v>4505</v>
      </c>
      <c r="B4516" s="4">
        <v>0.3985615777707604</v>
      </c>
      <c r="C4516" s="4">
        <v>-0.25707204735158179</v>
      </c>
      <c r="D4516" s="25">
        <v>-3.912008673673052E-3</v>
      </c>
      <c r="E4516" s="31">
        <v>-868.74414761228911</v>
      </c>
      <c r="F4516" s="18">
        <v>868.74414761228911</v>
      </c>
    </row>
    <row r="4517" spans="1:6" x14ac:dyDescent="0.35">
      <c r="A4517" s="4">
        <v>4506</v>
      </c>
      <c r="B4517" s="4">
        <v>0.33714212253340992</v>
      </c>
      <c r="C4517" s="4">
        <v>-0.42027544598199185</v>
      </c>
      <c r="D4517" s="25">
        <v>-7.5675548489237262E-3</v>
      </c>
      <c r="E4517" s="31">
        <v>-1680.5353809619226</v>
      </c>
      <c r="F4517" s="18">
        <v>1680.5353809619226</v>
      </c>
    </row>
    <row r="4518" spans="1:6" x14ac:dyDescent="0.35">
      <c r="A4518" s="4">
        <v>4507</v>
      </c>
      <c r="B4518" s="4">
        <v>0.87588337630184088</v>
      </c>
      <c r="C4518" s="4">
        <v>1.154651306225797</v>
      </c>
      <c r="D4518" s="25">
        <v>2.7708778325797261E-2</v>
      </c>
      <c r="E4518" s="31">
        <v>6153.3194366415228</v>
      </c>
      <c r="F4518" s="18">
        <v>0</v>
      </c>
    </row>
    <row r="4519" spans="1:6" x14ac:dyDescent="0.35">
      <c r="A4519" s="4">
        <v>4508</v>
      </c>
      <c r="B4519" s="4">
        <v>0.73509022619098507</v>
      </c>
      <c r="C4519" s="4">
        <v>0.62828150147490103</v>
      </c>
      <c r="D4519" s="25">
        <v>1.5918771851225921E-2</v>
      </c>
      <c r="E4519" s="31">
        <v>3535.0994940262135</v>
      </c>
      <c r="F4519" s="18">
        <v>0</v>
      </c>
    </row>
    <row r="4520" spans="1:6" x14ac:dyDescent="0.35">
      <c r="A4520" s="4">
        <v>4509</v>
      </c>
      <c r="B4520" s="4">
        <v>0.85792004715535919</v>
      </c>
      <c r="C4520" s="4">
        <v>1.0710211816115454</v>
      </c>
      <c r="D4520" s="25">
        <v>2.5835571120954158E-2</v>
      </c>
      <c r="E4520" s="31">
        <v>5737.3342146699451</v>
      </c>
      <c r="F4520" s="18">
        <v>0</v>
      </c>
    </row>
    <row r="4521" spans="1:6" x14ac:dyDescent="0.35">
      <c r="A4521" s="4">
        <v>4510</v>
      </c>
      <c r="B4521" s="4">
        <v>0.72478595684675295</v>
      </c>
      <c r="C4521" s="4">
        <v>0.59711877103531408</v>
      </c>
      <c r="D4521" s="25">
        <v>1.522076677887583E-2</v>
      </c>
      <c r="E4521" s="31">
        <v>3380.0927258437478</v>
      </c>
      <c r="F4521" s="18">
        <v>0</v>
      </c>
    </row>
    <row r="4522" spans="1:6" x14ac:dyDescent="0.35">
      <c r="A4522" s="4">
        <v>4511</v>
      </c>
      <c r="B4522" s="4">
        <v>0.94850154477910775</v>
      </c>
      <c r="C4522" s="4">
        <v>1.6304950504515898</v>
      </c>
      <c r="D4522" s="25">
        <v>3.8367066044184502E-2</v>
      </c>
      <c r="E4522" s="31">
        <v>8520.2173275460209</v>
      </c>
      <c r="F4522" s="18">
        <v>0</v>
      </c>
    </row>
    <row r="4523" spans="1:6" x14ac:dyDescent="0.35">
      <c r="A4523" s="4">
        <v>4512</v>
      </c>
      <c r="B4523" s="4">
        <v>0.70905206701506074</v>
      </c>
      <c r="C4523" s="4">
        <v>0.55061756400639417</v>
      </c>
      <c r="D4523" s="25">
        <v>1.4179199563207359E-2</v>
      </c>
      <c r="E4523" s="31">
        <v>3148.790727704969</v>
      </c>
      <c r="F4523" s="18">
        <v>0</v>
      </c>
    </row>
    <row r="4524" spans="1:6" x14ac:dyDescent="0.35">
      <c r="A4524" s="4">
        <v>4513</v>
      </c>
      <c r="B4524" s="4">
        <v>0.38128785216659955</v>
      </c>
      <c r="C4524" s="4">
        <v>-0.30210016805978102</v>
      </c>
      <c r="D4524" s="25">
        <v>-4.920580650818831E-3</v>
      </c>
      <c r="E4524" s="31">
        <v>-1092.7188561776668</v>
      </c>
      <c r="F4524" s="18">
        <v>1092.7188561776668</v>
      </c>
    </row>
    <row r="4525" spans="1:6" x14ac:dyDescent="0.35">
      <c r="A4525" s="4">
        <v>4514</v>
      </c>
      <c r="B4525" s="4">
        <v>0.70146210455588698</v>
      </c>
      <c r="C4525" s="4">
        <v>0.52861033283449066</v>
      </c>
      <c r="D4525" s="25">
        <v>1.3686265896301975E-2</v>
      </c>
      <c r="E4525" s="31">
        <v>3039.3243962095835</v>
      </c>
      <c r="F4525" s="18">
        <v>0</v>
      </c>
    </row>
    <row r="4526" spans="1:6" x14ac:dyDescent="0.35">
      <c r="A4526" s="4">
        <v>4515</v>
      </c>
      <c r="B4526" s="4">
        <v>0.55362549911116221</v>
      </c>
      <c r="C4526" s="4">
        <v>0.1348265649964053</v>
      </c>
      <c r="D4526" s="25">
        <v>4.8660160824106138E-3</v>
      </c>
      <c r="E4526" s="31">
        <v>1080.6016413589373</v>
      </c>
      <c r="F4526" s="18">
        <v>0</v>
      </c>
    </row>
    <row r="4527" spans="1:6" x14ac:dyDescent="0.35">
      <c r="A4527" s="4">
        <v>4516</v>
      </c>
      <c r="B4527" s="4">
        <v>0.9476733016453639</v>
      </c>
      <c r="C4527" s="4">
        <v>1.6227007232908499</v>
      </c>
      <c r="D4527" s="25">
        <v>3.819248314284665E-2</v>
      </c>
      <c r="E4527" s="31">
        <v>8481.4475071130746</v>
      </c>
      <c r="F4527" s="18">
        <v>0</v>
      </c>
    </row>
    <row r="4528" spans="1:6" x14ac:dyDescent="0.35">
      <c r="A4528" s="4">
        <v>4517</v>
      </c>
      <c r="B4528" s="4">
        <v>0.27381541999719794</v>
      </c>
      <c r="C4528" s="4">
        <v>-0.60131403997015387</v>
      </c>
      <c r="D4528" s="25">
        <v>-1.1622586455985318E-2</v>
      </c>
      <c r="E4528" s="31">
        <v>-2581.0407915774904</v>
      </c>
      <c r="F4528" s="18">
        <v>2581.0407915774904</v>
      </c>
    </row>
    <row r="4529" spans="1:6" x14ac:dyDescent="0.35">
      <c r="A4529" s="4">
        <v>4518</v>
      </c>
      <c r="B4529" s="4">
        <v>0.27120170071878802</v>
      </c>
      <c r="C4529" s="4">
        <v>-0.60918261635877413</v>
      </c>
      <c r="D4529" s="25">
        <v>-1.1798832444509291E-2</v>
      </c>
      <c r="E4529" s="31">
        <v>-2620.1799356445158</v>
      </c>
      <c r="F4529" s="18">
        <v>2620.1799356445158</v>
      </c>
    </row>
    <row r="4530" spans="1:6" x14ac:dyDescent="0.35">
      <c r="A4530" s="4">
        <v>4519</v>
      </c>
      <c r="B4530" s="4">
        <v>0.8919335231697394</v>
      </c>
      <c r="C4530" s="4">
        <v>1.2368764515647361</v>
      </c>
      <c r="D4530" s="25">
        <v>2.9550515802318059E-2</v>
      </c>
      <c r="E4530" s="31">
        <v>6562.3161407984699</v>
      </c>
      <c r="F4530" s="18">
        <v>0</v>
      </c>
    </row>
    <row r="4531" spans="1:6" x14ac:dyDescent="0.35">
      <c r="A4531" s="4">
        <v>4520</v>
      </c>
      <c r="B4531" s="4">
        <v>0.62195189204553314</v>
      </c>
      <c r="C4531" s="4">
        <v>0.31061119448823055</v>
      </c>
      <c r="D4531" s="25">
        <v>8.8033656437509576E-3</v>
      </c>
      <c r="E4531" s="31">
        <v>1954.973268277296</v>
      </c>
      <c r="F4531" s="18">
        <v>0</v>
      </c>
    </row>
    <row r="4532" spans="1:6" x14ac:dyDescent="0.35">
      <c r="A4532" s="4">
        <v>4521</v>
      </c>
      <c r="B4532" s="4">
        <v>0.64970625589052999</v>
      </c>
      <c r="C4532" s="4">
        <v>0.38452753968504594</v>
      </c>
      <c r="D4532" s="25">
        <v>1.045899668599801E-2</v>
      </c>
      <c r="E4532" s="31">
        <v>2322.6411081358665</v>
      </c>
      <c r="F4532" s="18">
        <v>0</v>
      </c>
    </row>
    <row r="4533" spans="1:6" x14ac:dyDescent="0.35">
      <c r="A4533" s="4">
        <v>4522</v>
      </c>
      <c r="B4533" s="4">
        <v>0.70247528757922773</v>
      </c>
      <c r="C4533" s="4">
        <v>0.53153307910938974</v>
      </c>
      <c r="D4533" s="25">
        <v>1.3751731652873815E-2</v>
      </c>
      <c r="E4533" s="31">
        <v>3053.8624500931392</v>
      </c>
      <c r="F4533" s="18">
        <v>0</v>
      </c>
    </row>
    <row r="4534" spans="1:6" x14ac:dyDescent="0.35">
      <c r="A4534" s="4">
        <v>4523</v>
      </c>
      <c r="B4534" s="4">
        <v>0.50438288314252278</v>
      </c>
      <c r="C4534" s="4">
        <v>1.0986479821817144E-2</v>
      </c>
      <c r="D4534" s="25">
        <v>2.0921574893804917E-3</v>
      </c>
      <c r="E4534" s="31">
        <v>464.60775688311389</v>
      </c>
      <c r="F4534" s="18">
        <v>0</v>
      </c>
    </row>
    <row r="4535" spans="1:6" x14ac:dyDescent="0.35">
      <c r="A4535" s="4">
        <v>4524</v>
      </c>
      <c r="B4535" s="4">
        <v>0.35697350711462583</v>
      </c>
      <c r="C4535" s="4">
        <v>-0.36656031555434732</v>
      </c>
      <c r="D4535" s="25">
        <v>-6.3644050295223594E-3</v>
      </c>
      <c r="E4535" s="31">
        <v>-1413.3505530396635</v>
      </c>
      <c r="F4535" s="18">
        <v>1413.3505530396635</v>
      </c>
    </row>
    <row r="4536" spans="1:6" x14ac:dyDescent="0.35">
      <c r="A4536" s="4">
        <v>4525</v>
      </c>
      <c r="B4536" s="4">
        <v>5.182512508687076E-2</v>
      </c>
      <c r="C4536" s="4">
        <v>-1.6274090525686262</v>
      </c>
      <c r="D4536" s="25">
        <v>-3.4605794711608101E-2</v>
      </c>
      <c r="E4536" s="31">
        <v>-7684.9475900968882</v>
      </c>
      <c r="F4536" s="18">
        <v>7684.9475900968882</v>
      </c>
    </row>
    <row r="4537" spans="1:6" x14ac:dyDescent="0.35">
      <c r="A4537" s="4">
        <v>4526</v>
      </c>
      <c r="B4537" s="4">
        <v>0.8625310012366042</v>
      </c>
      <c r="C4537" s="4">
        <v>1.0917613815658329</v>
      </c>
      <c r="D4537" s="25">
        <v>2.6300124918565471E-2</v>
      </c>
      <c r="E4537" s="31">
        <v>5840.4981968057427</v>
      </c>
      <c r="F4537" s="18">
        <v>0</v>
      </c>
    </row>
    <row r="4538" spans="1:6" x14ac:dyDescent="0.35">
      <c r="A4538" s="4">
        <v>4527</v>
      </c>
      <c r="B4538" s="4">
        <v>0.85650736798475369</v>
      </c>
      <c r="C4538" s="4">
        <v>1.0647584237469321</v>
      </c>
      <c r="D4538" s="25">
        <v>2.5695293401552289E-2</v>
      </c>
      <c r="E4538" s="31">
        <v>5706.1825844113264</v>
      </c>
      <c r="F4538" s="18">
        <v>0</v>
      </c>
    </row>
    <row r="4539" spans="1:6" x14ac:dyDescent="0.35">
      <c r="A4539" s="4">
        <v>4528</v>
      </c>
      <c r="B4539" s="4">
        <v>0.24311796484951231</v>
      </c>
      <c r="C4539" s="4">
        <v>-0.69630805512495753</v>
      </c>
      <c r="D4539" s="25">
        <v>-1.3750330189786105E-2</v>
      </c>
      <c r="E4539" s="31">
        <v>-3053.551225615613</v>
      </c>
      <c r="F4539" s="18">
        <v>3053.551225615613</v>
      </c>
    </row>
    <row r="4540" spans="1:6" x14ac:dyDescent="0.35">
      <c r="A4540" s="4">
        <v>4529</v>
      </c>
      <c r="B4540" s="4">
        <v>0.78149597386043734</v>
      </c>
      <c r="C4540" s="4">
        <v>0.77725548558782787</v>
      </c>
      <c r="D4540" s="25">
        <v>1.9255597446807552E-2</v>
      </c>
      <c r="E4540" s="31">
        <v>4276.1120912816932</v>
      </c>
      <c r="F4540" s="18">
        <v>0</v>
      </c>
    </row>
    <row r="4541" spans="1:6" x14ac:dyDescent="0.35">
      <c r="A4541" s="4">
        <v>4530</v>
      </c>
      <c r="B4541" s="4">
        <v>0.70710144509805817</v>
      </c>
      <c r="C4541" s="4">
        <v>0.54493661896780443</v>
      </c>
      <c r="D4541" s="25">
        <v>1.4051953702631534E-2</v>
      </c>
      <c r="E4541" s="31">
        <v>3120.5330969315314</v>
      </c>
      <c r="F4541" s="18">
        <v>0</v>
      </c>
    </row>
    <row r="4542" spans="1:6" x14ac:dyDescent="0.35">
      <c r="A4542" s="4">
        <v>4531</v>
      </c>
      <c r="B4542" s="4">
        <v>0.56946961471412794</v>
      </c>
      <c r="C4542" s="4">
        <v>0.17502400612410812</v>
      </c>
      <c r="D4542" s="25">
        <v>5.7663870514123453E-3</v>
      </c>
      <c r="E4542" s="31">
        <v>1280.548030860637</v>
      </c>
      <c r="F4542" s="18">
        <v>0</v>
      </c>
    </row>
    <row r="4543" spans="1:6" x14ac:dyDescent="0.35">
      <c r="A4543" s="4">
        <v>4532</v>
      </c>
      <c r="B4543" s="4">
        <v>0.36091086557837193</v>
      </c>
      <c r="C4543" s="4">
        <v>-0.35602514926970197</v>
      </c>
      <c r="D4543" s="25">
        <v>-6.1284308577792884E-3</v>
      </c>
      <c r="E4543" s="31">
        <v>-1360.9475044296073</v>
      </c>
      <c r="F4543" s="18">
        <v>1360.9475044296073</v>
      </c>
    </row>
    <row r="4544" spans="1:6" x14ac:dyDescent="0.35">
      <c r="A4544" s="4">
        <v>4533</v>
      </c>
      <c r="B4544" s="4">
        <v>2.4370923231701425E-2</v>
      </c>
      <c r="C4544" s="4">
        <v>-1.9708429134749983</v>
      </c>
      <c r="D4544" s="25">
        <v>-4.2298271383193371E-2</v>
      </c>
      <c r="E4544" s="31">
        <v>-9393.2245001297015</v>
      </c>
      <c r="F4544" s="18">
        <v>9393.2245001297015</v>
      </c>
    </row>
    <row r="4545" spans="1:6" x14ac:dyDescent="0.35">
      <c r="A4545" s="4">
        <v>4534</v>
      </c>
      <c r="B4545" s="4">
        <v>0.16572588693290613</v>
      </c>
      <c r="C4545" s="4">
        <v>-0.97119381377781799</v>
      </c>
      <c r="D4545" s="25">
        <v>-1.9907417555043376E-2</v>
      </c>
      <c r="E4545" s="31">
        <v>-4420.8625127561445</v>
      </c>
      <c r="F4545" s="18">
        <v>4420.8625127561445</v>
      </c>
    </row>
    <row r="4546" spans="1:6" x14ac:dyDescent="0.35">
      <c r="A4546" s="4">
        <v>4535</v>
      </c>
      <c r="B4546" s="4">
        <v>2.7783364746740702E-2</v>
      </c>
      <c r="C4546" s="4">
        <v>-1.9144182971258343</v>
      </c>
      <c r="D4546" s="25">
        <v>-4.10344325647857E-2</v>
      </c>
      <c r="E4546" s="31">
        <v>-9112.5623982264333</v>
      </c>
      <c r="F4546" s="18">
        <v>9112.5623982264333</v>
      </c>
    </row>
    <row r="4547" spans="1:6" x14ac:dyDescent="0.35">
      <c r="A4547" s="4">
        <v>4536</v>
      </c>
      <c r="B4547" s="4">
        <v>0.92972746689494301</v>
      </c>
      <c r="C4547" s="4">
        <v>1.473764289947975</v>
      </c>
      <c r="D4547" s="25">
        <v>3.4856498636206747E-2</v>
      </c>
      <c r="E4547" s="31">
        <v>7740.6216914209044</v>
      </c>
      <c r="F4547" s="18">
        <v>0</v>
      </c>
    </row>
    <row r="4548" spans="1:6" x14ac:dyDescent="0.35">
      <c r="A4548" s="4">
        <v>4537</v>
      </c>
      <c r="B4548" s="4">
        <v>0.12592471263511495</v>
      </c>
      <c r="C4548" s="4">
        <v>-1.1458688417060425</v>
      </c>
      <c r="D4548" s="25">
        <v>-2.3819913468813191E-2</v>
      </c>
      <c r="E4548" s="31">
        <v>-5289.7148623224302</v>
      </c>
      <c r="F4548" s="18">
        <v>5289.7148623224302</v>
      </c>
    </row>
    <row r="4549" spans="1:6" x14ac:dyDescent="0.35">
      <c r="A4549" s="4">
        <v>4538</v>
      </c>
      <c r="B4549" s="4">
        <v>0.7512452700819745</v>
      </c>
      <c r="C4549" s="4">
        <v>0.67841364514739877</v>
      </c>
      <c r="D4549" s="25">
        <v>1.7041667376668547E-2</v>
      </c>
      <c r="E4549" s="31">
        <v>3784.4621610042459</v>
      </c>
      <c r="F4549" s="18">
        <v>0</v>
      </c>
    </row>
    <row r="4550" spans="1:6" x14ac:dyDescent="0.35">
      <c r="A4550" s="4">
        <v>4539</v>
      </c>
      <c r="B4550" s="4">
        <v>0.35061384251639494</v>
      </c>
      <c r="C4550" s="4">
        <v>-0.38366374789013263</v>
      </c>
      <c r="D4550" s="25">
        <v>-6.7474999110225089E-3</v>
      </c>
      <c r="E4550" s="31">
        <v>-1498.4248624406689</v>
      </c>
      <c r="F4550" s="18">
        <v>1498.4248624406689</v>
      </c>
    </row>
    <row r="4551" spans="1:6" x14ac:dyDescent="0.35">
      <c r="A4551" s="4">
        <v>4540</v>
      </c>
      <c r="B4551" s="4">
        <v>0.40423005872890361</v>
      </c>
      <c r="C4551" s="4">
        <v>-0.24241305773734897</v>
      </c>
      <c r="D4551" s="25">
        <v>-3.5836661644664874E-3</v>
      </c>
      <c r="E4551" s="31">
        <v>-795.82875884917701</v>
      </c>
      <c r="F4551" s="18">
        <v>795.82875884917701</v>
      </c>
    </row>
    <row r="4552" spans="1:6" x14ac:dyDescent="0.35">
      <c r="A4552" s="4">
        <v>4541</v>
      </c>
      <c r="B4552" s="4">
        <v>0.62135009444953293</v>
      </c>
      <c r="C4552" s="4">
        <v>0.30902854759489373</v>
      </c>
      <c r="D4552" s="25">
        <v>8.7679163893465729E-3</v>
      </c>
      <c r="E4552" s="31">
        <v>1947.1010126485494</v>
      </c>
      <c r="F4552" s="18">
        <v>0</v>
      </c>
    </row>
    <row r="4553" spans="1:6" x14ac:dyDescent="0.35">
      <c r="A4553" s="4">
        <v>4542</v>
      </c>
      <c r="B4553" s="4">
        <v>6.9614566572454351E-2</v>
      </c>
      <c r="C4553" s="4">
        <v>-1.4786677594508182</v>
      </c>
      <c r="D4553" s="25">
        <v>-3.1274181094970294E-2</v>
      </c>
      <c r="E4553" s="31">
        <v>-6945.0924228428794</v>
      </c>
      <c r="F4553" s="18">
        <v>6945.0924228428794</v>
      </c>
    </row>
    <row r="4554" spans="1:6" x14ac:dyDescent="0.35">
      <c r="A4554" s="4">
        <v>4543</v>
      </c>
      <c r="B4554" s="4">
        <v>0.53099196295982365</v>
      </c>
      <c r="C4554" s="4">
        <v>7.7763634753819824E-2</v>
      </c>
      <c r="D4554" s="25">
        <v>3.587879853953352E-3</v>
      </c>
      <c r="E4554" s="31">
        <v>796.76449759285731</v>
      </c>
      <c r="F4554" s="18">
        <v>0</v>
      </c>
    </row>
    <row r="4555" spans="1:6" x14ac:dyDescent="0.35">
      <c r="A4555" s="4">
        <v>4544</v>
      </c>
      <c r="B4555" s="4">
        <v>0.84741151649671131</v>
      </c>
      <c r="C4555" s="4">
        <v>1.0253947444095504</v>
      </c>
      <c r="D4555" s="25">
        <v>2.4813597624055488E-2</v>
      </c>
      <c r="E4555" s="31">
        <v>5510.3834156033408</v>
      </c>
      <c r="F4555" s="18">
        <v>0</v>
      </c>
    </row>
    <row r="4556" spans="1:6" x14ac:dyDescent="0.35">
      <c r="A4556" s="4">
        <v>4545</v>
      </c>
      <c r="B4556" s="4">
        <v>0.19318915670444348</v>
      </c>
      <c r="C4556" s="4">
        <v>-0.86620397590610054</v>
      </c>
      <c r="D4556" s="25">
        <v>-1.7555780251574674E-2</v>
      </c>
      <c r="E4556" s="31">
        <v>-3898.6317829410696</v>
      </c>
      <c r="F4556" s="18">
        <v>3898.6317829410696</v>
      </c>
    </row>
    <row r="4557" spans="1:6" x14ac:dyDescent="0.35">
      <c r="A4557" s="4">
        <v>4546</v>
      </c>
      <c r="B4557" s="4">
        <v>0.96626132091878936</v>
      </c>
      <c r="C4557" s="4">
        <v>1.8284812433203965</v>
      </c>
      <c r="D4557" s="25">
        <v>4.2801702063824047E-2</v>
      </c>
      <c r="E4557" s="31">
        <v>9505.0219152197169</v>
      </c>
      <c r="F4557" s="18">
        <v>0</v>
      </c>
    </row>
    <row r="4558" spans="1:6" x14ac:dyDescent="0.35">
      <c r="A4558" s="4">
        <v>4547</v>
      </c>
      <c r="B4558" s="4">
        <v>0.62369088665432704</v>
      </c>
      <c r="C4558" s="4">
        <v>0.31518890816884759</v>
      </c>
      <c r="D4558" s="25">
        <v>8.9059005411673293E-3</v>
      </c>
      <c r="E4558" s="31">
        <v>1977.7433077856349</v>
      </c>
      <c r="F4558" s="18">
        <v>0</v>
      </c>
    </row>
    <row r="4559" spans="1:6" x14ac:dyDescent="0.35">
      <c r="A4559" s="4">
        <v>4548</v>
      </c>
      <c r="B4559" s="4">
        <v>0.22912766014019703</v>
      </c>
      <c r="C4559" s="4">
        <v>-0.74172277114792429</v>
      </c>
      <c r="D4559" s="25">
        <v>-1.4767561404644627E-2</v>
      </c>
      <c r="E4559" s="31">
        <v>-3279.4489007982056</v>
      </c>
      <c r="F4559" s="18">
        <v>3279.4489007982056</v>
      </c>
    </row>
    <row r="4560" spans="1:6" x14ac:dyDescent="0.35">
      <c r="A4560" s="4">
        <v>4549</v>
      </c>
      <c r="B4560" s="4">
        <v>0.28334479187417616</v>
      </c>
      <c r="C4560" s="4">
        <v>-0.57293370285774725</v>
      </c>
      <c r="D4560" s="25">
        <v>-1.0986903414736128E-2</v>
      </c>
      <c r="E4560" s="31">
        <v>-2439.8739466422767</v>
      </c>
      <c r="F4560" s="18">
        <v>2439.8739466422767</v>
      </c>
    </row>
    <row r="4561" spans="1:6" x14ac:dyDescent="0.35">
      <c r="A4561" s="4">
        <v>4550</v>
      </c>
      <c r="B4561" s="4">
        <v>0.62155354013883646</v>
      </c>
      <c r="C4561" s="4">
        <v>0.30956349564774999</v>
      </c>
      <c r="D4561" s="25">
        <v>8.7798985375431605E-3</v>
      </c>
      <c r="E4561" s="31">
        <v>1949.7619017185716</v>
      </c>
      <c r="F4561" s="18">
        <v>0</v>
      </c>
    </row>
    <row r="4562" spans="1:6" x14ac:dyDescent="0.35">
      <c r="A4562" s="4">
        <v>4551</v>
      </c>
      <c r="B4562" s="4">
        <v>0.18257730258492344</v>
      </c>
      <c r="C4562" s="4">
        <v>-0.90558678658915548</v>
      </c>
      <c r="D4562" s="25">
        <v>-1.843790454660291E-2</v>
      </c>
      <c r="E4562" s="31">
        <v>-4094.5261131172006</v>
      </c>
      <c r="F4562" s="18">
        <v>4094.5261131172006</v>
      </c>
    </row>
    <row r="4563" spans="1:6" x14ac:dyDescent="0.35">
      <c r="A4563" s="4">
        <v>4552</v>
      </c>
      <c r="B4563" s="4">
        <v>8.4159481569731964E-2</v>
      </c>
      <c r="C4563" s="4">
        <v>-1.3776254370802656</v>
      </c>
      <c r="D4563" s="25">
        <v>-2.901096306042077E-2</v>
      </c>
      <c r="E4563" s="31">
        <v>-6442.4970591062674</v>
      </c>
      <c r="F4563" s="18">
        <v>6442.4970591062674</v>
      </c>
    </row>
    <row r="4564" spans="1:6" x14ac:dyDescent="0.35">
      <c r="A4564" s="4">
        <v>4553</v>
      </c>
      <c r="B4564" s="4">
        <v>0.99292376029476559</v>
      </c>
      <c r="C4564" s="4">
        <v>2.4533697201810565</v>
      </c>
      <c r="D4564" s="25">
        <v>5.6798400053669491E-2</v>
      </c>
      <c r="E4564" s="31">
        <v>12613.284314126444</v>
      </c>
      <c r="F4564" s="18">
        <v>0</v>
      </c>
    </row>
    <row r="4565" spans="1:6" x14ac:dyDescent="0.35">
      <c r="A4565" s="4">
        <v>4554</v>
      </c>
      <c r="B4565" s="4">
        <v>0.29164232508136267</v>
      </c>
      <c r="C4565" s="4">
        <v>-0.54859320483057672</v>
      </c>
      <c r="D4565" s="25">
        <v>-1.044170757191904E-2</v>
      </c>
      <c r="E4565" s="31">
        <v>-2318.8016952085418</v>
      </c>
      <c r="F4565" s="18">
        <v>2318.8016952085418</v>
      </c>
    </row>
    <row r="4566" spans="1:6" x14ac:dyDescent="0.35">
      <c r="A4566" s="4">
        <v>4555</v>
      </c>
      <c r="B4566" s="4">
        <v>0.55305106674918447</v>
      </c>
      <c r="C4566" s="4">
        <v>0.13337367144873299</v>
      </c>
      <c r="D4566" s="25">
        <v>4.8334731360270798E-3</v>
      </c>
      <c r="E4566" s="31">
        <v>1073.3747928074458</v>
      </c>
      <c r="F4566" s="18">
        <v>0</v>
      </c>
    </row>
    <row r="4567" spans="1:6" x14ac:dyDescent="0.35">
      <c r="A4567" s="4">
        <v>4556</v>
      </c>
      <c r="B4567" s="4">
        <v>0.57278682690377836</v>
      </c>
      <c r="C4567" s="4">
        <v>0.18347370848514999</v>
      </c>
      <c r="D4567" s="25">
        <v>5.9556495141252861E-3</v>
      </c>
      <c r="E4567" s="31">
        <v>1322.577757929258</v>
      </c>
      <c r="F4567" s="18">
        <v>0</v>
      </c>
    </row>
    <row r="4568" spans="1:6" x14ac:dyDescent="0.35">
      <c r="A4568" s="4">
        <v>4557</v>
      </c>
      <c r="B4568" s="4">
        <v>0.48696555284956877</v>
      </c>
      <c r="C4568" s="4">
        <v>-3.2678328891779171E-2</v>
      </c>
      <c r="D4568" s="25">
        <v>1.114121947072262E-3</v>
      </c>
      <c r="E4568" s="31">
        <v>247.41430860291794</v>
      </c>
      <c r="F4568" s="18">
        <v>0</v>
      </c>
    </row>
    <row r="4569" spans="1:6" x14ac:dyDescent="0.35">
      <c r="A4569" s="4">
        <v>4558</v>
      </c>
      <c r="B4569" s="4">
        <v>0.9917737316503521</v>
      </c>
      <c r="C4569" s="4">
        <v>2.3987189601076584</v>
      </c>
      <c r="D4569" s="25">
        <v>5.5574293333850069E-2</v>
      </c>
      <c r="E4569" s="31">
        <v>12341.445563856618</v>
      </c>
      <c r="F4569" s="18">
        <v>0</v>
      </c>
    </row>
    <row r="4570" spans="1:6" x14ac:dyDescent="0.35">
      <c r="A4570" s="4">
        <v>4559</v>
      </c>
      <c r="B4570" s="4">
        <v>0.38985401562701183</v>
      </c>
      <c r="C4570" s="4">
        <v>-0.27969954002712522</v>
      </c>
      <c r="D4570" s="25">
        <v>-4.4188354003205374E-3</v>
      </c>
      <c r="E4570" s="31">
        <v>-981.29572644483005</v>
      </c>
      <c r="F4570" s="18">
        <v>981.29572644483005</v>
      </c>
    </row>
    <row r="4571" spans="1:6" x14ac:dyDescent="0.35">
      <c r="A4571" s="4">
        <v>4560</v>
      </c>
      <c r="B4571" s="4">
        <v>0.46748538567496778</v>
      </c>
      <c r="C4571" s="4">
        <v>-8.1592492697135865E-2</v>
      </c>
      <c r="D4571" s="25">
        <v>1.8507603775498854E-5</v>
      </c>
      <c r="E4571" s="31">
        <v>4.1100042989412593</v>
      </c>
      <c r="F4571" s="18">
        <v>0</v>
      </c>
    </row>
    <row r="4572" spans="1:6" x14ac:dyDescent="0.35">
      <c r="A4572" s="4">
        <v>4561</v>
      </c>
      <c r="B4572" s="4">
        <v>0.61124143255965169</v>
      </c>
      <c r="C4572" s="4">
        <v>0.28255610217228166</v>
      </c>
      <c r="D4572" s="25">
        <v>8.1749676675291448E-3</v>
      </c>
      <c r="E4572" s="31">
        <v>1815.4242258919849</v>
      </c>
      <c r="F4572" s="18">
        <v>0</v>
      </c>
    </row>
    <row r="4573" spans="1:6" x14ac:dyDescent="0.35">
      <c r="A4573" s="4">
        <v>4562</v>
      </c>
      <c r="B4573" s="4">
        <v>0.97601422622934664</v>
      </c>
      <c r="C4573" s="4">
        <v>1.9776203875886307</v>
      </c>
      <c r="D4573" s="25">
        <v>4.6142227034413209E-2</v>
      </c>
      <c r="E4573" s="31">
        <v>10246.856036826419</v>
      </c>
      <c r="F4573" s="18">
        <v>0</v>
      </c>
    </row>
    <row r="4574" spans="1:6" x14ac:dyDescent="0.35">
      <c r="A4574" s="4">
        <v>4563</v>
      </c>
      <c r="B4574" s="4">
        <v>0.83887334899394417</v>
      </c>
      <c r="C4574" s="4">
        <v>0.9898380119316188</v>
      </c>
      <c r="D4574" s="25">
        <v>2.4017172558738895E-2</v>
      </c>
      <c r="E4574" s="31">
        <v>5333.5204093524126</v>
      </c>
      <c r="F4574" s="18">
        <v>0</v>
      </c>
    </row>
    <row r="4575" spans="1:6" x14ac:dyDescent="0.35">
      <c r="A4575" s="4">
        <v>4564</v>
      </c>
      <c r="B4575" s="4">
        <v>0.36262121566371541</v>
      </c>
      <c r="C4575" s="4">
        <v>-0.35146112625742915</v>
      </c>
      <c r="D4575" s="25">
        <v>-6.026202613721378E-3</v>
      </c>
      <c r="E4575" s="31">
        <v>-1338.2455637760338</v>
      </c>
      <c r="F4575" s="18">
        <v>1338.2455637760338</v>
      </c>
    </row>
    <row r="4576" spans="1:6" x14ac:dyDescent="0.35">
      <c r="A4576" s="4">
        <v>4565</v>
      </c>
      <c r="B4576" s="4">
        <v>0.1073434897277239</v>
      </c>
      <c r="C4576" s="4">
        <v>-1.2407801408307368</v>
      </c>
      <c r="D4576" s="25">
        <v>-2.5945804469950103E-2</v>
      </c>
      <c r="E4576" s="31">
        <v>-5761.8138579428251</v>
      </c>
      <c r="F4576" s="18">
        <v>5761.8138579428251</v>
      </c>
    </row>
    <row r="4577" spans="1:6" x14ac:dyDescent="0.35">
      <c r="A4577" s="4">
        <v>4566</v>
      </c>
      <c r="B4577" s="4">
        <v>0.46056562834693782</v>
      </c>
      <c r="C4577" s="4">
        <v>-9.9008833192509013E-2</v>
      </c>
      <c r="D4577" s="25">
        <v>-3.7159601795668765E-4</v>
      </c>
      <c r="E4577" s="31">
        <v>-82.520743895181738</v>
      </c>
      <c r="F4577" s="18">
        <v>82.520743895181738</v>
      </c>
    </row>
    <row r="4578" spans="1:6" x14ac:dyDescent="0.35">
      <c r="A4578" s="4">
        <v>4567</v>
      </c>
      <c r="B4578" s="4">
        <v>0.58963154337658519</v>
      </c>
      <c r="C4578" s="4">
        <v>0.22659727264798391</v>
      </c>
      <c r="D4578" s="25">
        <v>6.9215618747840001E-3</v>
      </c>
      <c r="E4578" s="31">
        <v>1537.0789976825827</v>
      </c>
      <c r="F4578" s="18">
        <v>0</v>
      </c>
    </row>
    <row r="4579" spans="1:6" x14ac:dyDescent="0.35">
      <c r="A4579" s="4">
        <v>4568</v>
      </c>
      <c r="B4579" s="4">
        <v>0.89924967144895462</v>
      </c>
      <c r="C4579" s="4">
        <v>1.2772878059008668</v>
      </c>
      <c r="D4579" s="25">
        <v>3.0455678151998539E-2</v>
      </c>
      <c r="E4579" s="31">
        <v>6763.326557573846</v>
      </c>
      <c r="F4579" s="18">
        <v>0</v>
      </c>
    </row>
    <row r="4580" spans="1:6" x14ac:dyDescent="0.35">
      <c r="A4580" s="4">
        <v>4569</v>
      </c>
      <c r="B4580" s="4">
        <v>0.42777294685774514</v>
      </c>
      <c r="C4580" s="4">
        <v>-0.18204693340544401</v>
      </c>
      <c r="D4580" s="25">
        <v>-2.231542637823926E-3</v>
      </c>
      <c r="E4580" s="31">
        <v>-495.5611729093136</v>
      </c>
      <c r="F4580" s="18">
        <v>495.5611729093136</v>
      </c>
    </row>
    <row r="4581" spans="1:6" x14ac:dyDescent="0.35">
      <c r="A4581" s="4">
        <v>4570</v>
      </c>
      <c r="B4581" s="4">
        <v>0.63476105170008068</v>
      </c>
      <c r="C4581" s="4">
        <v>0.34448989174259775</v>
      </c>
      <c r="D4581" s="25">
        <v>9.5622048787790039E-3</v>
      </c>
      <c r="E4581" s="31">
        <v>2123.4895470999177</v>
      </c>
      <c r="F4581" s="18">
        <v>0</v>
      </c>
    </row>
    <row r="4582" spans="1:6" x14ac:dyDescent="0.35">
      <c r="A4582" s="4">
        <v>4571</v>
      </c>
      <c r="B4582" s="4">
        <v>2.7153163710850858E-2</v>
      </c>
      <c r="C4582" s="4">
        <v>-1.9243851261637424</v>
      </c>
      <c r="D4582" s="25">
        <v>-4.1257676713342996E-2</v>
      </c>
      <c r="E4582" s="31">
        <v>-9162.1384763299975</v>
      </c>
      <c r="F4582" s="18">
        <v>9162.1384763299975</v>
      </c>
    </row>
    <row r="4583" spans="1:6" x14ac:dyDescent="0.35">
      <c r="A4583" s="4">
        <v>4572</v>
      </c>
      <c r="B4583" s="4">
        <v>0.44007088058686705</v>
      </c>
      <c r="C4583" s="4">
        <v>-0.15078951035408539</v>
      </c>
      <c r="D4583" s="25">
        <v>-1.5314165727880757E-3</v>
      </c>
      <c r="E4583" s="31">
        <v>-340.08339350560948</v>
      </c>
      <c r="F4583" s="18">
        <v>340.08339350560948</v>
      </c>
    </row>
    <row r="4584" spans="1:6" x14ac:dyDescent="0.35">
      <c r="A4584" s="4">
        <v>4573</v>
      </c>
      <c r="B4584" s="4">
        <v>0.6228747791027327</v>
      </c>
      <c r="C4584" s="4">
        <v>0.31303977735547306</v>
      </c>
      <c r="D4584" s="25">
        <v>8.8577627757110127E-3</v>
      </c>
      <c r="E4584" s="31">
        <v>1967.0533002964532</v>
      </c>
      <c r="F4584" s="18">
        <v>0</v>
      </c>
    </row>
    <row r="4585" spans="1:6" x14ac:dyDescent="0.35">
      <c r="A4585" s="4">
        <v>4574</v>
      </c>
      <c r="B4585" s="4">
        <v>0.24226120091201631</v>
      </c>
      <c r="C4585" s="4">
        <v>-0.69904741138972393</v>
      </c>
      <c r="D4585" s="25">
        <v>-1.381168824605424E-2</v>
      </c>
      <c r="E4585" s="31">
        <v>-3067.1770778921004</v>
      </c>
      <c r="F4585" s="18">
        <v>3067.1770778921004</v>
      </c>
    </row>
    <row r="4586" spans="1:6" x14ac:dyDescent="0.35">
      <c r="A4586" s="4">
        <v>4575</v>
      </c>
      <c r="B4586" s="4">
        <v>0.37465053090117695</v>
      </c>
      <c r="C4586" s="4">
        <v>-0.31956110672900312</v>
      </c>
      <c r="D4586" s="25">
        <v>-5.3116832142716241E-3</v>
      </c>
      <c r="E4586" s="31">
        <v>-1179.5714404784994</v>
      </c>
      <c r="F4586" s="18">
        <v>1179.5714404784994</v>
      </c>
    </row>
    <row r="4587" spans="1:6" x14ac:dyDescent="0.35">
      <c r="A4587" s="4">
        <v>4576</v>
      </c>
      <c r="B4587" s="4">
        <v>0.85662637585154733</v>
      </c>
      <c r="C4587" s="4">
        <v>1.0652844038767597</v>
      </c>
      <c r="D4587" s="25">
        <v>2.5707074679809878E-2</v>
      </c>
      <c r="E4587" s="31">
        <v>5708.7988660690207</v>
      </c>
      <c r="F4587" s="18">
        <v>0</v>
      </c>
    </row>
    <row r="4588" spans="1:6" x14ac:dyDescent="0.35">
      <c r="A4588" s="4">
        <v>4577</v>
      </c>
      <c r="B4588" s="4">
        <v>0.35600851056421012</v>
      </c>
      <c r="C4588" s="4">
        <v>-0.36914852540539883</v>
      </c>
      <c r="D4588" s="25">
        <v>-6.422377600566566E-3</v>
      </c>
      <c r="E4588" s="31">
        <v>-1426.2245868207299</v>
      </c>
      <c r="F4588" s="18">
        <v>1426.2245868207299</v>
      </c>
    </row>
    <row r="4589" spans="1:6" x14ac:dyDescent="0.35">
      <c r="A4589" s="4">
        <v>4578</v>
      </c>
      <c r="B4589" s="4">
        <v>0.99842489278624125</v>
      </c>
      <c r="C4589" s="4">
        <v>2.9526867639908834</v>
      </c>
      <c r="D4589" s="25">
        <v>6.7982459485360622E-2</v>
      </c>
      <c r="E4589" s="31">
        <v>15096.940918268656</v>
      </c>
      <c r="F4589" s="18">
        <v>0</v>
      </c>
    </row>
    <row r="4590" spans="1:6" x14ac:dyDescent="0.35">
      <c r="A4590" s="4">
        <v>4579</v>
      </c>
      <c r="B4590" s="4">
        <v>0.54841230187124168</v>
      </c>
      <c r="C4590" s="4">
        <v>0.12165103154509205</v>
      </c>
      <c r="D4590" s="25">
        <v>4.5709010828516462E-3</v>
      </c>
      <c r="E4590" s="31">
        <v>1015.0651228780779</v>
      </c>
      <c r="F4590" s="18">
        <v>0</v>
      </c>
    </row>
    <row r="4591" spans="1:6" x14ac:dyDescent="0.35">
      <c r="A4591" s="4">
        <v>4580</v>
      </c>
      <c r="B4591" s="4">
        <v>0.20966888891898605</v>
      </c>
      <c r="C4591" s="4">
        <v>-0.80757066811608491</v>
      </c>
      <c r="D4591" s="25">
        <v>-1.6242469586277355E-2</v>
      </c>
      <c r="E4591" s="31">
        <v>-3606.9834125905491</v>
      </c>
      <c r="F4591" s="18">
        <v>3606.9834125905491</v>
      </c>
    </row>
    <row r="4592" spans="1:6" x14ac:dyDescent="0.35">
      <c r="A4592" s="4">
        <v>4581</v>
      </c>
      <c r="B4592" s="4">
        <v>0.16451899996282349</v>
      </c>
      <c r="C4592" s="4">
        <v>-0.97605340509494976</v>
      </c>
      <c r="D4592" s="25">
        <v>-2.0016266148894363E-2</v>
      </c>
      <c r="E4592" s="31">
        <v>-4445.0346419030584</v>
      </c>
      <c r="F4592" s="18">
        <v>4445.0346419030584</v>
      </c>
    </row>
    <row r="4593" spans="1:6" x14ac:dyDescent="0.35">
      <c r="A4593" s="4">
        <v>4582</v>
      </c>
      <c r="B4593" s="4">
        <v>0.67224779296757986</v>
      </c>
      <c r="C4593" s="4">
        <v>0.44612851786597751</v>
      </c>
      <c r="D4593" s="25">
        <v>1.1838779350273027E-2</v>
      </c>
      <c r="E4593" s="31">
        <v>2629.0509897480033</v>
      </c>
      <c r="F4593" s="18">
        <v>0</v>
      </c>
    </row>
    <row r="4594" spans="1:6" x14ac:dyDescent="0.35">
      <c r="A4594" s="4">
        <v>4583</v>
      </c>
      <c r="B4594" s="4">
        <v>0.63091571214436659</v>
      </c>
      <c r="C4594" s="4">
        <v>0.33427960934098527</v>
      </c>
      <c r="D4594" s="25">
        <v>9.3335076880668912E-3</v>
      </c>
      <c r="E4594" s="31">
        <v>2072.702505817625</v>
      </c>
      <c r="F4594" s="18">
        <v>0</v>
      </c>
    </row>
    <row r="4595" spans="1:6" x14ac:dyDescent="0.35">
      <c r="A4595" s="4">
        <v>4584</v>
      </c>
      <c r="B4595" s="4">
        <v>8.6525814290437042E-2</v>
      </c>
      <c r="C4595" s="4">
        <v>-1.3624635856921623</v>
      </c>
      <c r="D4595" s="25">
        <v>-2.8671357094389296E-2</v>
      </c>
      <c r="E4595" s="31">
        <v>-6367.0803818709765</v>
      </c>
      <c r="F4595" s="18">
        <v>6367.0803818709765</v>
      </c>
    </row>
    <row r="4596" spans="1:6" x14ac:dyDescent="0.35">
      <c r="A4596" s="4">
        <v>4585</v>
      </c>
      <c r="B4596" s="4">
        <v>0.70221865375345927</v>
      </c>
      <c r="C4596" s="4">
        <v>0.5307923346352228</v>
      </c>
      <c r="D4596" s="25">
        <v>1.3735139929588008E-2</v>
      </c>
      <c r="E4596" s="31">
        <v>3050.1779075203299</v>
      </c>
      <c r="F4596" s="18">
        <v>0</v>
      </c>
    </row>
    <row r="4597" spans="1:6" x14ac:dyDescent="0.35">
      <c r="A4597" s="4">
        <v>4586</v>
      </c>
      <c r="B4597" s="4">
        <v>0.96034566401208921</v>
      </c>
      <c r="C4597" s="4">
        <v>1.7547114765110887</v>
      </c>
      <c r="D4597" s="25">
        <v>4.1149354188890451E-2</v>
      </c>
      <c r="E4597" s="31">
        <v>9138.0831720035931</v>
      </c>
      <c r="F4597" s="18">
        <v>0</v>
      </c>
    </row>
    <row r="4598" spans="1:6" x14ac:dyDescent="0.35">
      <c r="A4598" s="4">
        <v>4587</v>
      </c>
      <c r="B4598" s="4">
        <v>0.19314059721836863</v>
      </c>
      <c r="C4598" s="4">
        <v>-0.86638111929048911</v>
      </c>
      <c r="D4598" s="25">
        <v>-1.7559748035497723E-2</v>
      </c>
      <c r="E4598" s="31">
        <v>-3899.5129131607791</v>
      </c>
      <c r="F4598" s="18">
        <v>3899.5129131607791</v>
      </c>
    </row>
    <row r="4599" spans="1:6" x14ac:dyDescent="0.35">
      <c r="A4599" s="4">
        <v>4588</v>
      </c>
      <c r="B4599" s="4">
        <v>0.236336069088666</v>
      </c>
      <c r="C4599" s="4">
        <v>-0.71813810321674343</v>
      </c>
      <c r="D4599" s="25">
        <v>-1.4239295183635177E-2</v>
      </c>
      <c r="E4599" s="31">
        <v>-3162.1362294404694</v>
      </c>
      <c r="F4599" s="18">
        <v>3162.1362294404694</v>
      </c>
    </row>
    <row r="4600" spans="1:6" x14ac:dyDescent="0.35">
      <c r="A4600" s="4">
        <v>4589</v>
      </c>
      <c r="B4600" s="4">
        <v>0.86458028534330356</v>
      </c>
      <c r="C4600" s="4">
        <v>1.101131499739171</v>
      </c>
      <c r="D4600" s="25">
        <v>2.6510003511398959E-2</v>
      </c>
      <c r="E4600" s="31">
        <v>5887.1061709802998</v>
      </c>
      <c r="F4600" s="18">
        <v>0</v>
      </c>
    </row>
    <row r="4601" spans="1:6" x14ac:dyDescent="0.35">
      <c r="A4601" s="4">
        <v>4590</v>
      </c>
      <c r="B4601" s="4">
        <v>0.55639535891456116</v>
      </c>
      <c r="C4601" s="4">
        <v>0.14183633606671861</v>
      </c>
      <c r="D4601" s="25">
        <v>5.0230259366201811E-3</v>
      </c>
      <c r="E4601" s="31">
        <v>1115.4689955342926</v>
      </c>
      <c r="F4601" s="18">
        <v>0</v>
      </c>
    </row>
    <row r="4602" spans="1:6" x14ac:dyDescent="0.35">
      <c r="A4602" s="4">
        <v>4591</v>
      </c>
      <c r="B4602" s="4">
        <v>1.3715809704191062E-2</v>
      </c>
      <c r="C4602" s="4">
        <v>-2.2053203987134844</v>
      </c>
      <c r="D4602" s="25">
        <v>-4.755026540745403E-2</v>
      </c>
      <c r="E4602" s="31">
        <v>-10559.540695330572</v>
      </c>
      <c r="F4602" s="18">
        <v>10559.540695330572</v>
      </c>
    </row>
    <row r="4603" spans="1:6" x14ac:dyDescent="0.35">
      <c r="A4603" s="4">
        <v>4592</v>
      </c>
      <c r="B4603" s="4">
        <v>0.54861159898603196</v>
      </c>
      <c r="C4603" s="4">
        <v>0.12215432098166902</v>
      </c>
      <c r="D4603" s="25">
        <v>4.5821741187710109E-3</v>
      </c>
      <c r="E4603" s="31">
        <v>1017.5685385904914</v>
      </c>
      <c r="F4603" s="18">
        <v>0</v>
      </c>
    </row>
    <row r="4604" spans="1:6" x14ac:dyDescent="0.35">
      <c r="A4604" s="4">
        <v>4593</v>
      </c>
      <c r="B4604" s="4">
        <v>0.77803256030619428</v>
      </c>
      <c r="C4604" s="4">
        <v>0.76556549942366792</v>
      </c>
      <c r="D4604" s="25">
        <v>1.8993756795388877E-2</v>
      </c>
      <c r="E4604" s="31">
        <v>4217.9648445596185</v>
      </c>
      <c r="F4604" s="18">
        <v>0</v>
      </c>
    </row>
    <row r="4605" spans="1:6" x14ac:dyDescent="0.35">
      <c r="A4605" s="4">
        <v>4594</v>
      </c>
      <c r="B4605" s="4">
        <v>0.60038164727092669</v>
      </c>
      <c r="C4605" s="4">
        <v>0.2543350738223763</v>
      </c>
      <c r="D4605" s="25">
        <v>7.542852937616194E-3</v>
      </c>
      <c r="E4605" s="31">
        <v>1675.0497998517183</v>
      </c>
      <c r="F4605" s="18">
        <v>0</v>
      </c>
    </row>
    <row r="4606" spans="1:6" x14ac:dyDescent="0.35">
      <c r="A4606" s="4">
        <v>4595</v>
      </c>
      <c r="B4606" s="4">
        <v>0.52376371167027524</v>
      </c>
      <c r="C4606" s="4">
        <v>5.9602061237388704E-2</v>
      </c>
      <c r="D4606" s="25">
        <v>3.1810839712593194E-3</v>
      </c>
      <c r="E4606" s="31">
        <v>706.4268803116048</v>
      </c>
      <c r="F4606" s="18">
        <v>0</v>
      </c>
    </row>
    <row r="4607" spans="1:6" x14ac:dyDescent="0.35">
      <c r="A4607" s="4">
        <v>4596</v>
      </c>
      <c r="B4607" s="4">
        <v>3.7910312839836702E-2</v>
      </c>
      <c r="C4607" s="4">
        <v>-1.7754681155582079</v>
      </c>
      <c r="D4607" s="25">
        <v>-3.7922127251033014E-2</v>
      </c>
      <c r="E4607" s="31">
        <v>-8421.409271419423</v>
      </c>
      <c r="F4607" s="18">
        <v>8421.409271419423</v>
      </c>
    </row>
    <row r="4608" spans="1:6" x14ac:dyDescent="0.35">
      <c r="A4608" s="4">
        <v>4597</v>
      </c>
      <c r="B4608" s="4">
        <v>0.54697752516858722</v>
      </c>
      <c r="C4608" s="4">
        <v>0.11802865941581035</v>
      </c>
      <c r="D4608" s="25">
        <v>4.4897646071798518E-3</v>
      </c>
      <c r="E4608" s="31">
        <v>997.04705485278976</v>
      </c>
      <c r="F4608" s="18">
        <v>0</v>
      </c>
    </row>
    <row r="4609" spans="1:6" x14ac:dyDescent="0.35">
      <c r="A4609" s="4">
        <v>4598</v>
      </c>
      <c r="B4609" s="4">
        <v>0.16034417820750813</v>
      </c>
      <c r="C4609" s="4">
        <v>-0.99304432023478639</v>
      </c>
      <c r="D4609" s="25">
        <v>-2.0396840789953741E-2</v>
      </c>
      <c r="E4609" s="31">
        <v>-4529.5492786867117</v>
      </c>
      <c r="F4609" s="18">
        <v>4529.5492786867117</v>
      </c>
    </row>
    <row r="4610" spans="1:6" x14ac:dyDescent="0.35">
      <c r="A4610" s="4">
        <v>4599</v>
      </c>
      <c r="B4610" s="4">
        <v>0.12636340528213463</v>
      </c>
      <c r="C4610" s="4">
        <v>-1.1437512546346944</v>
      </c>
      <c r="D4610" s="25">
        <v>-2.3772482242598612E-2</v>
      </c>
      <c r="E4610" s="31">
        <v>-5279.1817567939852</v>
      </c>
      <c r="F4610" s="18">
        <v>5279.1817567939852</v>
      </c>
    </row>
    <row r="4611" spans="1:6" x14ac:dyDescent="0.35">
      <c r="A4611" s="4">
        <v>4600</v>
      </c>
      <c r="B4611" s="4">
        <v>0.51782306052635196</v>
      </c>
      <c r="C4611" s="4">
        <v>4.4690659440876968E-2</v>
      </c>
      <c r="D4611" s="25">
        <v>2.8470877538869952E-3</v>
      </c>
      <c r="E4611" s="31">
        <v>632.2559662439694</v>
      </c>
      <c r="F4611" s="18">
        <v>0</v>
      </c>
    </row>
    <row r="4612" spans="1:6" x14ac:dyDescent="0.35">
      <c r="A4612" s="4">
        <v>4601</v>
      </c>
      <c r="B4612" s="4">
        <v>1.7199795748200852E-2</v>
      </c>
      <c r="C4612" s="4">
        <v>-2.1153562984946954</v>
      </c>
      <c r="D4612" s="25">
        <v>-4.5535185297453283E-2</v>
      </c>
      <c r="E4612" s="31">
        <v>-10112.049598412983</v>
      </c>
      <c r="F4612" s="18">
        <v>10112.049598412983</v>
      </c>
    </row>
    <row r="4613" spans="1:6" x14ac:dyDescent="0.35">
      <c r="A4613" s="4">
        <v>4602</v>
      </c>
      <c r="B4613" s="4">
        <v>0.5641515152913904</v>
      </c>
      <c r="C4613" s="4">
        <v>0.16150335464534238</v>
      </c>
      <c r="D4613" s="25">
        <v>5.4635418520177659E-3</v>
      </c>
      <c r="E4613" s="31">
        <v>1213.2948582444594</v>
      </c>
      <c r="F4613" s="18">
        <v>0</v>
      </c>
    </row>
    <row r="4614" spans="1:6" x14ac:dyDescent="0.35">
      <c r="A4614" s="4">
        <v>4603</v>
      </c>
      <c r="B4614" s="4">
        <v>0.78417642772585394</v>
      </c>
      <c r="C4614" s="4">
        <v>0.78637616232484053</v>
      </c>
      <c r="D4614" s="25">
        <v>1.9459888872362902E-2</v>
      </c>
      <c r="E4614" s="31">
        <v>4321.4793169611667</v>
      </c>
      <c r="F4614" s="18">
        <v>0</v>
      </c>
    </row>
    <row r="4615" spans="1:6" x14ac:dyDescent="0.35">
      <c r="A4615" s="4">
        <v>4604</v>
      </c>
      <c r="B4615" s="4">
        <v>0.13865926973107567</v>
      </c>
      <c r="C4615" s="4">
        <v>-1.0863627399005533</v>
      </c>
      <c r="D4615" s="25">
        <v>-2.2487053340380786E-2</v>
      </c>
      <c r="E4615" s="31">
        <v>-4993.7251207981026</v>
      </c>
      <c r="F4615" s="18">
        <v>4993.7251207981026</v>
      </c>
    </row>
    <row r="4616" spans="1:6" x14ac:dyDescent="0.35">
      <c r="A4616" s="4">
        <v>4605</v>
      </c>
      <c r="B4616" s="4">
        <v>0.74535694542947928</v>
      </c>
      <c r="C4616" s="4">
        <v>0.65994969943292481</v>
      </c>
      <c r="D4616" s="25">
        <v>1.662809874572703E-2</v>
      </c>
      <c r="E4616" s="31">
        <v>3692.6205119341967</v>
      </c>
      <c r="F4616" s="18">
        <v>0</v>
      </c>
    </row>
    <row r="4617" spans="1:6" x14ac:dyDescent="0.35">
      <c r="A4617" s="4">
        <v>4606</v>
      </c>
      <c r="B4617" s="4">
        <v>0.1327276062309698</v>
      </c>
      <c r="C4617" s="4">
        <v>-1.1135897808582067</v>
      </c>
      <c r="D4617" s="25">
        <v>-2.3096904031428819E-2</v>
      </c>
      <c r="E4617" s="31">
        <v>-5129.155346791913</v>
      </c>
      <c r="F4617" s="18">
        <v>5129.155346791913</v>
      </c>
    </row>
    <row r="4618" spans="1:6" x14ac:dyDescent="0.35">
      <c r="A4618" s="4">
        <v>4607</v>
      </c>
      <c r="B4618" s="4">
        <v>0.9141655931653544</v>
      </c>
      <c r="C4618" s="4">
        <v>1.3668612061863892</v>
      </c>
      <c r="D4618" s="25">
        <v>3.2462007086112576E-2</v>
      </c>
      <c r="E4618" s="31">
        <v>7208.8742710609558</v>
      </c>
      <c r="F4618" s="18">
        <v>0</v>
      </c>
    </row>
    <row r="4619" spans="1:6" x14ac:dyDescent="0.35">
      <c r="A4619" s="4">
        <v>4608</v>
      </c>
      <c r="B4619" s="4">
        <v>0.60499246187687961</v>
      </c>
      <c r="C4619" s="4">
        <v>0.26629103592183151</v>
      </c>
      <c r="D4619" s="25">
        <v>7.8106511078190159E-3</v>
      </c>
      <c r="E4619" s="31">
        <v>1734.5200394426097</v>
      </c>
      <c r="F4619" s="18">
        <v>0</v>
      </c>
    </row>
    <row r="4620" spans="1:6" x14ac:dyDescent="0.35">
      <c r="A4620" s="4">
        <v>4609</v>
      </c>
      <c r="B4620" s="4">
        <v>0.53677025789990818</v>
      </c>
      <c r="C4620" s="4">
        <v>9.2300256982827719E-2</v>
      </c>
      <c r="D4620" s="25">
        <v>3.9134814911511951E-3</v>
      </c>
      <c r="E4620" s="31">
        <v>869.07121783921593</v>
      </c>
      <c r="F4620" s="18">
        <v>0</v>
      </c>
    </row>
    <row r="4621" spans="1:6" x14ac:dyDescent="0.35">
      <c r="A4621" s="4">
        <v>4610</v>
      </c>
      <c r="B4621" s="4">
        <v>0.70288396734532366</v>
      </c>
      <c r="C4621" s="4">
        <v>0.53271328949897823</v>
      </c>
      <c r="D4621" s="25">
        <v>1.3778166847311289E-2</v>
      </c>
      <c r="E4621" s="31">
        <v>3059.7329433292866</v>
      </c>
      <c r="F4621" s="18">
        <v>0</v>
      </c>
    </row>
    <row r="4622" spans="1:6" x14ac:dyDescent="0.35">
      <c r="A4622" s="4">
        <v>4611</v>
      </c>
      <c r="B4622" s="4">
        <v>0.66804139604179369</v>
      </c>
      <c r="C4622" s="4">
        <v>0.43451127653383603</v>
      </c>
      <c r="D4622" s="25">
        <v>1.1578568089508504E-2</v>
      </c>
      <c r="E4622" s="31">
        <v>2571.2655836334138</v>
      </c>
      <c r="F4622" s="18">
        <v>0</v>
      </c>
    </row>
    <row r="4623" spans="1:6" x14ac:dyDescent="0.35">
      <c r="A4623" s="4">
        <v>4612</v>
      </c>
      <c r="B4623" s="4">
        <v>0.61863259991445485</v>
      </c>
      <c r="C4623" s="4">
        <v>0.30189146784024723</v>
      </c>
      <c r="D4623" s="25">
        <v>8.6080549843850235E-3</v>
      </c>
      <c r="E4623" s="31">
        <v>1911.6004114039647</v>
      </c>
      <c r="F4623" s="18">
        <v>0</v>
      </c>
    </row>
    <row r="4624" spans="1:6" x14ac:dyDescent="0.35">
      <c r="A4624" s="4">
        <v>4613</v>
      </c>
      <c r="B4624" s="4">
        <v>0.32957333635186492</v>
      </c>
      <c r="C4624" s="4">
        <v>-0.44109161621170156</v>
      </c>
      <c r="D4624" s="25">
        <v>-8.0338102829720422E-3</v>
      </c>
      <c r="E4624" s="31">
        <v>-1784.0772474071184</v>
      </c>
      <c r="F4624" s="18">
        <v>1784.0772474071184</v>
      </c>
    </row>
    <row r="4625" spans="1:6" x14ac:dyDescent="0.35">
      <c r="A4625" s="4">
        <v>4614</v>
      </c>
      <c r="B4625" s="4">
        <v>0.85328165201054995</v>
      </c>
      <c r="C4625" s="4">
        <v>1.0506122860627776</v>
      </c>
      <c r="D4625" s="25">
        <v>2.5378438115817786E-2</v>
      </c>
      <c r="E4625" s="31">
        <v>5635.8181762303457</v>
      </c>
      <c r="F4625" s="18">
        <v>0</v>
      </c>
    </row>
    <row r="4626" spans="1:6" x14ac:dyDescent="0.35">
      <c r="A4626" s="4">
        <v>4615</v>
      </c>
      <c r="B4626" s="4">
        <v>0.26250196833545814</v>
      </c>
      <c r="C4626" s="4">
        <v>-0.63565097520279212</v>
      </c>
      <c r="D4626" s="25">
        <v>-1.2391689632223415E-2</v>
      </c>
      <c r="E4626" s="31">
        <v>-2751.836395320242</v>
      </c>
      <c r="F4626" s="18">
        <v>2751.836395320242</v>
      </c>
    </row>
    <row r="4627" spans="1:6" x14ac:dyDescent="0.35">
      <c r="A4627" s="4">
        <v>4616</v>
      </c>
      <c r="B4627" s="4">
        <v>0.25000361178659491</v>
      </c>
      <c r="C4627" s="4">
        <v>-0.67447838443453301</v>
      </c>
      <c r="D4627" s="25">
        <v>-1.3261373649242018E-2</v>
      </c>
      <c r="E4627" s="31">
        <v>-2944.968099025662</v>
      </c>
      <c r="F4627" s="18">
        <v>2944.968099025662</v>
      </c>
    </row>
    <row r="4628" spans="1:6" x14ac:dyDescent="0.35">
      <c r="A4628" s="4">
        <v>4617</v>
      </c>
      <c r="B4628" s="4">
        <v>0.11512528827985624</v>
      </c>
      <c r="C4628" s="4">
        <v>-1.1997136328705484</v>
      </c>
      <c r="D4628" s="25">
        <v>-2.5025967521917356E-2</v>
      </c>
      <c r="E4628" s="31">
        <v>-5557.5446366758115</v>
      </c>
      <c r="F4628" s="18">
        <v>5557.5446366758115</v>
      </c>
    </row>
    <row r="4629" spans="1:6" x14ac:dyDescent="0.35">
      <c r="A4629" s="4">
        <v>4618</v>
      </c>
      <c r="B4629" s="4">
        <v>0.85420960295461645</v>
      </c>
      <c r="C4629" s="4">
        <v>1.0546601266124189</v>
      </c>
      <c r="D4629" s="25">
        <v>2.5469104536759029E-2</v>
      </c>
      <c r="E4629" s="31">
        <v>5655.9525698751586</v>
      </c>
      <c r="F4629" s="18">
        <v>0</v>
      </c>
    </row>
    <row r="4630" spans="1:6" x14ac:dyDescent="0.35">
      <c r="A4630" s="4">
        <v>4619</v>
      </c>
      <c r="B4630" s="4">
        <v>0.90048475270449069</v>
      </c>
      <c r="C4630" s="4">
        <v>1.2843186193531011</v>
      </c>
      <c r="D4630" s="25">
        <v>3.0613159328493029E-2</v>
      </c>
      <c r="E4630" s="31">
        <v>6798.2985788168944</v>
      </c>
      <c r="F4630" s="18">
        <v>0</v>
      </c>
    </row>
    <row r="4631" spans="1:6" x14ac:dyDescent="0.35">
      <c r="A4631" s="4">
        <v>4620</v>
      </c>
      <c r="B4631" s="4">
        <v>0.35760365190115806</v>
      </c>
      <c r="C4631" s="4">
        <v>-0.36487153443269549</v>
      </c>
      <c r="D4631" s="25">
        <v>-6.3265785049407839E-3</v>
      </c>
      <c r="E4631" s="31">
        <v>-1404.9503743601254</v>
      </c>
      <c r="F4631" s="18">
        <v>1404.9503743601254</v>
      </c>
    </row>
    <row r="4632" spans="1:6" x14ac:dyDescent="0.35">
      <c r="A4632" s="4">
        <v>4621</v>
      </c>
      <c r="B4632" s="4">
        <v>6.178190205787204E-2</v>
      </c>
      <c r="C4632" s="4">
        <v>-1.5399858437633749</v>
      </c>
      <c r="D4632" s="25">
        <v>-3.2647627300524361E-2</v>
      </c>
      <c r="E4632" s="31">
        <v>-7250.0951599700211</v>
      </c>
      <c r="F4632" s="18">
        <v>7250.0951599700211</v>
      </c>
    </row>
    <row r="4633" spans="1:6" x14ac:dyDescent="0.35">
      <c r="A4633" s="4">
        <v>4622</v>
      </c>
      <c r="B4633" s="4">
        <v>0.58564562319898772</v>
      </c>
      <c r="C4633" s="4">
        <v>0.21635793384316965</v>
      </c>
      <c r="D4633" s="25">
        <v>6.6922138580199665E-3</v>
      </c>
      <c r="E4633" s="31">
        <v>1486.147426730015</v>
      </c>
      <c r="F4633" s="18">
        <v>0</v>
      </c>
    </row>
    <row r="4634" spans="1:6" x14ac:dyDescent="0.35">
      <c r="A4634" s="4">
        <v>4623</v>
      </c>
      <c r="B4634" s="4">
        <v>4.749831121413628E-2</v>
      </c>
      <c r="C4634" s="4">
        <v>-1.6696096372159668</v>
      </c>
      <c r="D4634" s="25">
        <v>-3.5551033518492751E-2</v>
      </c>
      <c r="E4634" s="31">
        <v>-7894.8578306092259</v>
      </c>
      <c r="F4634" s="18">
        <v>7894.8578306092259</v>
      </c>
    </row>
    <row r="4635" spans="1:6" x14ac:dyDescent="0.35">
      <c r="A4635" s="4">
        <v>4624</v>
      </c>
      <c r="B4635" s="4">
        <v>0.76661462596047958</v>
      </c>
      <c r="C4635" s="4">
        <v>0.72774328521565446</v>
      </c>
      <c r="D4635" s="25">
        <v>1.8146587853762115E-2</v>
      </c>
      <c r="E4635" s="31">
        <v>4029.8330888633491</v>
      </c>
      <c r="F4635" s="18">
        <v>0</v>
      </c>
    </row>
    <row r="4636" spans="1:6" x14ac:dyDescent="0.35">
      <c r="A4636" s="4">
        <v>4625</v>
      </c>
      <c r="B4636" s="4">
        <v>0.87272538331864735</v>
      </c>
      <c r="C4636" s="4">
        <v>1.1393691121350047</v>
      </c>
      <c r="D4636" s="25">
        <v>2.7366476838041203E-2</v>
      </c>
      <c r="E4636" s="31">
        <v>6077.3041618778689</v>
      </c>
      <c r="F4636" s="18">
        <v>0</v>
      </c>
    </row>
    <row r="4637" spans="1:6" x14ac:dyDescent="0.35">
      <c r="A4637" s="4">
        <v>4626</v>
      </c>
      <c r="B4637" s="4">
        <v>0.92872834160104456</v>
      </c>
      <c r="C4637" s="4">
        <v>1.4663854174573099</v>
      </c>
      <c r="D4637" s="25">
        <v>3.4691221385014216E-2</v>
      </c>
      <c r="E4637" s="31">
        <v>7703.9183871380583</v>
      </c>
      <c r="F4637" s="18">
        <v>0</v>
      </c>
    </row>
    <row r="4638" spans="1:6" x14ac:dyDescent="0.35">
      <c r="A4638" s="4">
        <v>4627</v>
      </c>
      <c r="B4638" s="4">
        <v>0.62859065096239253</v>
      </c>
      <c r="C4638" s="4">
        <v>0.32812295540624081</v>
      </c>
      <c r="D4638" s="25">
        <v>9.195606560195994E-3</v>
      </c>
      <c r="E4638" s="31">
        <v>2042.0786479020717</v>
      </c>
      <c r="F4638" s="18">
        <v>0</v>
      </c>
    </row>
    <row r="4639" spans="1:6" x14ac:dyDescent="0.35">
      <c r="A4639" s="4">
        <v>4628</v>
      </c>
      <c r="B4639" s="4">
        <v>0.83175470887037006</v>
      </c>
      <c r="C4639" s="4">
        <v>0.96112249110563297</v>
      </c>
      <c r="D4639" s="25">
        <v>2.3373981833504795E-2</v>
      </c>
      <c r="E4639" s="31">
        <v>5190.6863246260637</v>
      </c>
      <c r="F4639" s="18">
        <v>0</v>
      </c>
    </row>
    <row r="4640" spans="1:6" x14ac:dyDescent="0.35">
      <c r="A4640" s="4">
        <v>4629</v>
      </c>
      <c r="B4640" s="4">
        <v>0.22714673654680195</v>
      </c>
      <c r="C4640" s="4">
        <v>-0.74827637239812894</v>
      </c>
      <c r="D4640" s="25">
        <v>-1.4914353641726384E-2</v>
      </c>
      <c r="E4640" s="31">
        <v>-3312.0472172942568</v>
      </c>
      <c r="F4640" s="18">
        <v>3312.0472172942568</v>
      </c>
    </row>
    <row r="4641" spans="1:6" x14ac:dyDescent="0.35">
      <c r="A4641" s="4">
        <v>4630</v>
      </c>
      <c r="B4641" s="4">
        <v>0.72647619631528104</v>
      </c>
      <c r="C4641" s="4">
        <v>0.60219009619209873</v>
      </c>
      <c r="D4641" s="25">
        <v>1.5334357938348673E-2</v>
      </c>
      <c r="E4641" s="31">
        <v>3405.3180418499805</v>
      </c>
      <c r="F4641" s="18">
        <v>0</v>
      </c>
    </row>
    <row r="4642" spans="1:6" x14ac:dyDescent="0.35">
      <c r="A4642" s="4">
        <v>4631</v>
      </c>
      <c r="B4642" s="4">
        <v>0.85737255891583719</v>
      </c>
      <c r="C4642" s="4">
        <v>1.0685890557969284</v>
      </c>
      <c r="D4642" s="25">
        <v>2.5781094631530766E-2</v>
      </c>
      <c r="E4642" s="31">
        <v>5725.236559650024</v>
      </c>
      <c r="F4642" s="18">
        <v>0</v>
      </c>
    </row>
    <row r="4643" spans="1:6" x14ac:dyDescent="0.35">
      <c r="A4643" s="4">
        <v>4632</v>
      </c>
      <c r="B4643" s="4">
        <v>0.42316549375908619</v>
      </c>
      <c r="C4643" s="4">
        <v>-0.19380191496327404</v>
      </c>
      <c r="D4643" s="25">
        <v>-2.4948391024470643E-3</v>
      </c>
      <c r="E4643" s="31">
        <v>-554.03171370021425</v>
      </c>
      <c r="F4643" s="18">
        <v>554.03171370021425</v>
      </c>
    </row>
    <row r="4644" spans="1:6" x14ac:dyDescent="0.35">
      <c r="A4644" s="4">
        <v>4633</v>
      </c>
      <c r="B4644" s="4">
        <v>0.43783294781538495</v>
      </c>
      <c r="C4644" s="4">
        <v>-0.15646577361759523</v>
      </c>
      <c r="D4644" s="25">
        <v>-1.6585575676250116E-3</v>
      </c>
      <c r="E4644" s="31">
        <v>-368.31773662696207</v>
      </c>
      <c r="F4644" s="18">
        <v>368.31773662696207</v>
      </c>
    </row>
    <row r="4645" spans="1:6" x14ac:dyDescent="0.35">
      <c r="A4645" s="4">
        <v>4634</v>
      </c>
      <c r="B4645" s="4">
        <v>0.86268740588041271</v>
      </c>
      <c r="C4645" s="4">
        <v>1.0924731446484213</v>
      </c>
      <c r="D4645" s="25">
        <v>2.6316067495963217E-2</v>
      </c>
      <c r="E4645" s="31">
        <v>5844.0385828241469</v>
      </c>
      <c r="F4645" s="18">
        <v>0</v>
      </c>
    </row>
    <row r="4646" spans="1:6" x14ac:dyDescent="0.35">
      <c r="A4646" s="4">
        <v>4635</v>
      </c>
      <c r="B4646" s="4">
        <v>0.98498918862735307</v>
      </c>
      <c r="C4646" s="4">
        <v>2.1698049827542873</v>
      </c>
      <c r="D4646" s="25">
        <v>5.0446914729005192E-2</v>
      </c>
      <c r="E4646" s="31">
        <v>11202.80285441468</v>
      </c>
      <c r="F4646" s="18">
        <v>0</v>
      </c>
    </row>
    <row r="4647" spans="1:6" x14ac:dyDescent="0.35">
      <c r="A4647" s="4">
        <v>4636</v>
      </c>
      <c r="B4647" s="4">
        <v>0.86851632501761944</v>
      </c>
      <c r="C4647" s="4">
        <v>1.1194051146581459</v>
      </c>
      <c r="D4647" s="25">
        <v>2.6919308977373581E-2</v>
      </c>
      <c r="E4647" s="31">
        <v>5978.0010942314057</v>
      </c>
      <c r="F4647" s="18">
        <v>0</v>
      </c>
    </row>
    <row r="4648" spans="1:6" x14ac:dyDescent="0.35">
      <c r="A4648" s="4">
        <v>4637</v>
      </c>
      <c r="B4648" s="4">
        <v>0.22427228024760748</v>
      </c>
      <c r="C4648" s="4">
        <v>-0.75784369536548313</v>
      </c>
      <c r="D4648" s="25">
        <v>-1.5128649368250443E-2</v>
      </c>
      <c r="E4648" s="31">
        <v>-3359.6361092946681</v>
      </c>
      <c r="F4648" s="18">
        <v>3359.6361092946681</v>
      </c>
    </row>
    <row r="4649" spans="1:6" x14ac:dyDescent="0.35">
      <c r="A4649" s="4">
        <v>4638</v>
      </c>
      <c r="B4649" s="4">
        <v>0.47215884451848422</v>
      </c>
      <c r="C4649" s="4">
        <v>-6.9844171737264663E-2</v>
      </c>
      <c r="D4649" s="25">
        <v>2.8165487957292914E-4</v>
      </c>
      <c r="E4649" s="31">
        <v>62.547414560225491</v>
      </c>
      <c r="F4649" s="18">
        <v>0</v>
      </c>
    </row>
    <row r="4650" spans="1:6" x14ac:dyDescent="0.35">
      <c r="A4650" s="4">
        <v>4639</v>
      </c>
      <c r="B4650" s="4">
        <v>0.6584061606074082</v>
      </c>
      <c r="C4650" s="4">
        <v>0.40811713760956875</v>
      </c>
      <c r="D4650" s="25">
        <v>1.0987373332516096E-2</v>
      </c>
      <c r="E4650" s="31">
        <v>2439.978301809982</v>
      </c>
      <c r="F4650" s="18">
        <v>0</v>
      </c>
    </row>
    <row r="4651" spans="1:6" x14ac:dyDescent="0.35">
      <c r="A4651" s="4">
        <v>4640</v>
      </c>
      <c r="B4651" s="4">
        <v>0.32348827191749163</v>
      </c>
      <c r="C4651" s="4">
        <v>-0.45796645177263623</v>
      </c>
      <c r="D4651" s="25">
        <v>-8.4117848907953423E-3</v>
      </c>
      <c r="E4651" s="31">
        <v>-1868.0144918979993</v>
      </c>
      <c r="F4651" s="18">
        <v>1868.0144918979993</v>
      </c>
    </row>
    <row r="4652" spans="1:6" x14ac:dyDescent="0.35">
      <c r="A4652" s="4">
        <v>4641</v>
      </c>
      <c r="B4652" s="4">
        <v>0.48499819632877827</v>
      </c>
      <c r="C4652" s="4">
        <v>-3.7612811993361868E-2</v>
      </c>
      <c r="D4652" s="25">
        <v>1.0035958735945948E-3</v>
      </c>
      <c r="E4652" s="31">
        <v>222.86965967653009</v>
      </c>
      <c r="F4652" s="18">
        <v>0</v>
      </c>
    </row>
    <row r="4653" spans="1:6" x14ac:dyDescent="0.35">
      <c r="A4653" s="4">
        <v>4642</v>
      </c>
      <c r="B4653" s="4">
        <v>0.85447619462370472</v>
      </c>
      <c r="C4653" s="4">
        <v>1.0558262331928991</v>
      </c>
      <c r="D4653" s="25">
        <v>2.5495223824016412E-2</v>
      </c>
      <c r="E4653" s="31">
        <v>5661.7529092500072</v>
      </c>
      <c r="F4653" s="18">
        <v>0</v>
      </c>
    </row>
    <row r="4654" spans="1:6" x14ac:dyDescent="0.35">
      <c r="A4654" s="4">
        <v>4643</v>
      </c>
      <c r="B4654" s="4">
        <v>0.17128204639189648</v>
      </c>
      <c r="C4654" s="4">
        <v>-0.94911113288548865</v>
      </c>
      <c r="D4654" s="25">
        <v>-1.9412793911463236E-2</v>
      </c>
      <c r="E4654" s="31">
        <v>-4311.0208862478212</v>
      </c>
      <c r="F4654" s="18">
        <v>4311.0208862478212</v>
      </c>
    </row>
    <row r="4655" spans="1:6" x14ac:dyDescent="0.35">
      <c r="A4655" s="4">
        <v>4644</v>
      </c>
      <c r="B4655" s="4">
        <v>0.53613856414718875</v>
      </c>
      <c r="C4655" s="4">
        <v>9.0710192342053922E-2</v>
      </c>
      <c r="D4655" s="25">
        <v>3.87786608874683E-3</v>
      </c>
      <c r="E4655" s="31">
        <v>861.16206553802795</v>
      </c>
      <c r="F4655" s="18">
        <v>0</v>
      </c>
    </row>
    <row r="4656" spans="1:6" x14ac:dyDescent="0.35">
      <c r="A4656" s="4">
        <v>4645</v>
      </c>
      <c r="B4656" s="4">
        <v>0.84011941818455937</v>
      </c>
      <c r="C4656" s="4">
        <v>0.99494880625957505</v>
      </c>
      <c r="D4656" s="25">
        <v>2.4131647776870609E-2</v>
      </c>
      <c r="E4656" s="31">
        <v>5358.9420492551662</v>
      </c>
      <c r="F4656" s="18">
        <v>0</v>
      </c>
    </row>
    <row r="4657" spans="1:6" x14ac:dyDescent="0.35">
      <c r="A4657" s="4">
        <v>4646</v>
      </c>
      <c r="B4657" s="4">
        <v>0.30426929945864412</v>
      </c>
      <c r="C4657" s="4">
        <v>-0.51216062350594471</v>
      </c>
      <c r="D4657" s="25">
        <v>-9.6256646191777862E-3</v>
      </c>
      <c r="E4657" s="31">
        <v>-2137.5821227251845</v>
      </c>
      <c r="F4657" s="18">
        <v>2137.5821227251845</v>
      </c>
    </row>
    <row r="4658" spans="1:6" x14ac:dyDescent="0.35">
      <c r="A4658" s="4">
        <v>4647</v>
      </c>
      <c r="B4658" s="4">
        <v>0.12184153230617822</v>
      </c>
      <c r="C4658" s="4">
        <v>-1.1658302983559508</v>
      </c>
      <c r="D4658" s="25">
        <v>-2.4267024418225782E-2</v>
      </c>
      <c r="E4658" s="31">
        <v>-5389.0052916227478</v>
      </c>
      <c r="F4658" s="18">
        <v>5389.0052916227478</v>
      </c>
    </row>
    <row r="4659" spans="1:6" x14ac:dyDescent="0.35">
      <c r="A4659" s="4">
        <v>4648</v>
      </c>
      <c r="B4659" s="4">
        <v>0.46634667629714788</v>
      </c>
      <c r="C4659" s="4">
        <v>-8.4456669298073578E-2</v>
      </c>
      <c r="D4659" s="25">
        <v>-4.5646267446944029E-5</v>
      </c>
      <c r="E4659" s="31">
        <v>-10.136717735762401</v>
      </c>
      <c r="F4659" s="18">
        <v>10.136717735762401</v>
      </c>
    </row>
    <row r="4660" spans="1:6" x14ac:dyDescent="0.35">
      <c r="A4660" s="4">
        <v>4649</v>
      </c>
      <c r="B4660" s="4">
        <v>0.52017748503775463</v>
      </c>
      <c r="C4660" s="4">
        <v>5.0599037354256311E-2</v>
      </c>
      <c r="D4660" s="25">
        <v>2.9794278182756111E-3</v>
      </c>
      <c r="E4660" s="31">
        <v>661.64487256362145</v>
      </c>
      <c r="F4660" s="18">
        <v>0</v>
      </c>
    </row>
    <row r="4661" spans="1:6" x14ac:dyDescent="0.35">
      <c r="A4661" s="4">
        <v>4650</v>
      </c>
      <c r="B4661" s="4">
        <v>0.88667287952586316</v>
      </c>
      <c r="C4661" s="4">
        <v>1.2090223968993146</v>
      </c>
      <c r="D4661" s="25">
        <v>2.8926620810841869E-2</v>
      </c>
      <c r="E4661" s="31">
        <v>6423.767081278962</v>
      </c>
      <c r="F4661" s="18">
        <v>0</v>
      </c>
    </row>
    <row r="4662" spans="1:6" x14ac:dyDescent="0.35">
      <c r="A4662" s="4">
        <v>4651</v>
      </c>
      <c r="B4662" s="4">
        <v>0.70934318035539146</v>
      </c>
      <c r="C4662" s="4">
        <v>0.55146691711121987</v>
      </c>
      <c r="D4662" s="25">
        <v>1.4198223980099645E-2</v>
      </c>
      <c r="E4662" s="31">
        <v>3153.0155012715859</v>
      </c>
      <c r="F4662" s="18">
        <v>0</v>
      </c>
    </row>
    <row r="4663" spans="1:6" x14ac:dyDescent="0.35">
      <c r="A4663" s="4">
        <v>4652</v>
      </c>
      <c r="B4663" s="4">
        <v>0.37001388532136636</v>
      </c>
      <c r="C4663" s="4">
        <v>-0.33181657107818346</v>
      </c>
      <c r="D4663" s="25">
        <v>-5.586189849571677E-3</v>
      </c>
      <c r="E4663" s="31">
        <v>-1240.5314364270139</v>
      </c>
      <c r="F4663" s="18">
        <v>1240.5314364270139</v>
      </c>
    </row>
    <row r="4664" spans="1:6" x14ac:dyDescent="0.35">
      <c r="A4664" s="4">
        <v>4653</v>
      </c>
      <c r="B4664" s="4">
        <v>0.42142778031354922</v>
      </c>
      <c r="C4664" s="4">
        <v>-0.19824221426877556</v>
      </c>
      <c r="D4664" s="25">
        <v>-2.5942960946384623E-3</v>
      </c>
      <c r="E4664" s="31">
        <v>-576.11823934798929</v>
      </c>
      <c r="F4664" s="18">
        <v>576.11823934798929</v>
      </c>
    </row>
    <row r="4665" spans="1:6" x14ac:dyDescent="0.35">
      <c r="A4665" s="4">
        <v>4654</v>
      </c>
      <c r="B4665" s="4">
        <v>0.8589888998837627</v>
      </c>
      <c r="C4665" s="4">
        <v>1.0757877317877946</v>
      </c>
      <c r="D4665" s="25">
        <v>2.5942335712942757E-2</v>
      </c>
      <c r="E4665" s="31">
        <v>5761.0435471891969</v>
      </c>
      <c r="F4665" s="18">
        <v>0</v>
      </c>
    </row>
    <row r="4666" spans="1:6" x14ac:dyDescent="0.35">
      <c r="A4666" s="4">
        <v>4655</v>
      </c>
      <c r="B4666" s="4">
        <v>0.53383800961009209</v>
      </c>
      <c r="C4666" s="4">
        <v>8.4921271349810687E-2</v>
      </c>
      <c r="D4666" s="25">
        <v>3.7482017057155325E-3</v>
      </c>
      <c r="E4666" s="31">
        <v>832.36735077415869</v>
      </c>
      <c r="F4666" s="18">
        <v>0</v>
      </c>
    </row>
    <row r="4667" spans="1:6" x14ac:dyDescent="0.35">
      <c r="A4667" s="4">
        <v>4656</v>
      </c>
      <c r="B4667" s="4">
        <v>0.10003667939148497</v>
      </c>
      <c r="C4667" s="4">
        <v>-1.2813425921600095</v>
      </c>
      <c r="D4667" s="25">
        <v>-2.6854351197897256E-2</v>
      </c>
      <c r="E4667" s="31">
        <v>-5963.5758473903852</v>
      </c>
      <c r="F4667" s="18">
        <v>5963.5758473903852</v>
      </c>
    </row>
    <row r="4668" spans="1:6" x14ac:dyDescent="0.35">
      <c r="A4668" s="4">
        <v>4657</v>
      </c>
      <c r="B4668" s="4">
        <v>0.54213110470658332</v>
      </c>
      <c r="C4668" s="4">
        <v>0.10580409134881963</v>
      </c>
      <c r="D4668" s="25">
        <v>4.2159500088541236E-3</v>
      </c>
      <c r="E4668" s="31">
        <v>936.2407403302451</v>
      </c>
      <c r="F4668" s="18">
        <v>0</v>
      </c>
    </row>
    <row r="4669" spans="1:6" x14ac:dyDescent="0.35">
      <c r="A4669" s="4">
        <v>4658</v>
      </c>
      <c r="B4669" s="4">
        <v>0.51183203795274712</v>
      </c>
      <c r="C4669" s="4">
        <v>2.9662870294892053E-2</v>
      </c>
      <c r="D4669" s="25">
        <v>2.5104846096137327E-3</v>
      </c>
      <c r="E4669" s="31">
        <v>557.50612899968439</v>
      </c>
      <c r="F4669" s="18">
        <v>0</v>
      </c>
    </row>
    <row r="4670" spans="1:6" x14ac:dyDescent="0.35">
      <c r="A4670" s="4">
        <v>4659</v>
      </c>
      <c r="B4670" s="4">
        <v>0.93052656144362289</v>
      </c>
      <c r="C4670" s="4">
        <v>1.4797241531441478</v>
      </c>
      <c r="D4670" s="25">
        <v>3.4989991904696364E-2</v>
      </c>
      <c r="E4670" s="31">
        <v>7770.2666910668549</v>
      </c>
      <c r="F4670" s="18">
        <v>0</v>
      </c>
    </row>
    <row r="4671" spans="1:6" x14ac:dyDescent="0.35">
      <c r="A4671" s="4">
        <v>4660</v>
      </c>
      <c r="B4671" s="4">
        <v>0.5536309776800723</v>
      </c>
      <c r="C4671" s="4">
        <v>0.13484042313227848</v>
      </c>
      <c r="D4671" s="25">
        <v>4.866326486826284E-3</v>
      </c>
      <c r="E4671" s="31">
        <v>1080.6705732151781</v>
      </c>
      <c r="F4671" s="18">
        <v>0</v>
      </c>
    </row>
    <row r="4672" spans="1:6" x14ac:dyDescent="0.35">
      <c r="A4672" s="4">
        <v>4661</v>
      </c>
      <c r="B4672" s="4">
        <v>0.80092388249892088</v>
      </c>
      <c r="C4672" s="4">
        <v>0.84492585995582603</v>
      </c>
      <c r="D4672" s="25">
        <v>2.0771326777658777E-2</v>
      </c>
      <c r="E4672" s="31">
        <v>4612.7118014006755</v>
      </c>
      <c r="F4672" s="18">
        <v>0</v>
      </c>
    </row>
    <row r="4673" spans="1:6" x14ac:dyDescent="0.35">
      <c r="A4673" s="4">
        <v>4662</v>
      </c>
      <c r="B4673" s="4">
        <v>0.50467343626155803</v>
      </c>
      <c r="C4673" s="4">
        <v>1.1714835419589649E-2</v>
      </c>
      <c r="D4673" s="25">
        <v>2.1084717177728136E-3</v>
      </c>
      <c r="E4673" s="31">
        <v>468.23067585413264</v>
      </c>
      <c r="F4673" s="18">
        <v>0</v>
      </c>
    </row>
    <row r="4674" spans="1:6" x14ac:dyDescent="0.35">
      <c r="A4674" s="4">
        <v>4663</v>
      </c>
      <c r="B4674" s="4">
        <v>0.165839898579758</v>
      </c>
      <c r="C4674" s="4">
        <v>-0.97073592535725062</v>
      </c>
      <c r="D4674" s="25">
        <v>-1.9897161443476193E-2</v>
      </c>
      <c r="E4674" s="31">
        <v>-4418.5849265735751</v>
      </c>
      <c r="F4674" s="18">
        <v>4418.5849265735751</v>
      </c>
    </row>
    <row r="4675" spans="1:6" x14ac:dyDescent="0.35">
      <c r="A4675" s="4">
        <v>4664</v>
      </c>
      <c r="B4675" s="4">
        <v>0.85648622929905693</v>
      </c>
      <c r="C4675" s="4">
        <v>1.0646650277140601</v>
      </c>
      <c r="D4675" s="25">
        <v>2.5693201450565889E-2</v>
      </c>
      <c r="E4675" s="31">
        <v>5705.7180225127913</v>
      </c>
      <c r="F4675" s="18">
        <v>0</v>
      </c>
    </row>
    <row r="4676" spans="1:6" x14ac:dyDescent="0.35">
      <c r="A4676" s="4">
        <v>4665</v>
      </c>
      <c r="B4676" s="4">
        <v>0.40300082081551236</v>
      </c>
      <c r="C4676" s="4">
        <v>-0.24558740295057127</v>
      </c>
      <c r="D4676" s="25">
        <v>-3.6547674135856819E-3</v>
      </c>
      <c r="E4676" s="31">
        <v>-811.61829287447563</v>
      </c>
      <c r="F4676" s="18">
        <v>811.61829287447563</v>
      </c>
    </row>
    <row r="4677" spans="1:6" x14ac:dyDescent="0.35">
      <c r="A4677" s="4">
        <v>4666</v>
      </c>
      <c r="B4677" s="4">
        <v>0.33609553532402492</v>
      </c>
      <c r="C4677" s="4">
        <v>-0.42314280872565369</v>
      </c>
      <c r="D4677" s="25">
        <v>-7.6317800856443548E-3</v>
      </c>
      <c r="E4677" s="31">
        <v>-1694.7979512127376</v>
      </c>
      <c r="F4677" s="18">
        <v>1694.7979512127376</v>
      </c>
    </row>
    <row r="4678" spans="1:6" x14ac:dyDescent="0.35">
      <c r="A4678" s="4">
        <v>4667</v>
      </c>
      <c r="B4678" s="4">
        <v>0.55005149830163769</v>
      </c>
      <c r="C4678" s="4">
        <v>0.1257914582447538</v>
      </c>
      <c r="D4678" s="25">
        <v>4.6636413144452915E-3</v>
      </c>
      <c r="E4678" s="31">
        <v>1035.660049977138</v>
      </c>
      <c r="F4678" s="18">
        <v>0</v>
      </c>
    </row>
    <row r="4679" spans="1:6" x14ac:dyDescent="0.35">
      <c r="A4679" s="4">
        <v>4668</v>
      </c>
      <c r="B4679" s="4">
        <v>5.855593019924632E-2</v>
      </c>
      <c r="C4679" s="4">
        <v>-1.5670121126665482</v>
      </c>
      <c r="D4679" s="25">
        <v>-3.3252980955836557E-2</v>
      </c>
      <c r="E4679" s="31">
        <v>-7384.5267242012942</v>
      </c>
      <c r="F4679" s="18">
        <v>7384.5267242012942</v>
      </c>
    </row>
    <row r="4680" spans="1:6" x14ac:dyDescent="0.35">
      <c r="A4680" s="4">
        <v>4669</v>
      </c>
      <c r="B4680" s="4">
        <v>8.9579457452344524E-2</v>
      </c>
      <c r="C4680" s="4">
        <v>-1.3433492401044176</v>
      </c>
      <c r="D4680" s="25">
        <v>-2.8243220342997651E-2</v>
      </c>
      <c r="E4680" s="31">
        <v>-6272.0035739762725</v>
      </c>
      <c r="F4680" s="18">
        <v>6272.0035739762725</v>
      </c>
    </row>
    <row r="4681" spans="1:6" x14ac:dyDescent="0.35">
      <c r="A4681" s="4">
        <v>4670</v>
      </c>
      <c r="B4681" s="4">
        <v>0.79518432149028295</v>
      </c>
      <c r="C4681" s="4">
        <v>0.82454253624642559</v>
      </c>
      <c r="D4681" s="25">
        <v>2.0314766548827173E-2</v>
      </c>
      <c r="E4681" s="31">
        <v>4511.3229600365848</v>
      </c>
      <c r="F4681" s="18">
        <v>0</v>
      </c>
    </row>
    <row r="4682" spans="1:6" x14ac:dyDescent="0.35">
      <c r="A4682" s="4">
        <v>4671</v>
      </c>
      <c r="B4682" s="4">
        <v>0.5416996368538135</v>
      </c>
      <c r="C4682" s="4">
        <v>0.10471655361913983</v>
      </c>
      <c r="D4682" s="25">
        <v>4.1915905627792609E-3</v>
      </c>
      <c r="E4682" s="31">
        <v>930.83121085782079</v>
      </c>
      <c r="F4682" s="18">
        <v>0</v>
      </c>
    </row>
    <row r="4683" spans="1:6" x14ac:dyDescent="0.35">
      <c r="A4683" s="4">
        <v>4672</v>
      </c>
      <c r="B4683" s="4">
        <v>0.53572196755264478</v>
      </c>
      <c r="C4683" s="4">
        <v>8.9661684127636684E-2</v>
      </c>
      <c r="D4683" s="25">
        <v>3.8543808536040756E-3</v>
      </c>
      <c r="E4683" s="31">
        <v>855.94667306641304</v>
      </c>
      <c r="F4683" s="18">
        <v>0</v>
      </c>
    </row>
    <row r="4684" spans="1:6" x14ac:dyDescent="0.35">
      <c r="A4684" s="4">
        <v>4673</v>
      </c>
      <c r="B4684" s="4">
        <v>2.1604598414398768E-2</v>
      </c>
      <c r="C4684" s="4">
        <v>-2.0216821719247449</v>
      </c>
      <c r="D4684" s="25">
        <v>-4.3437005369973976E-2</v>
      </c>
      <c r="E4684" s="31">
        <v>-9646.1044319561352</v>
      </c>
      <c r="F4684" s="18">
        <v>9646.1044319561352</v>
      </c>
    </row>
    <row r="4685" spans="1:6" x14ac:dyDescent="0.35">
      <c r="A4685" s="4">
        <v>4674</v>
      </c>
      <c r="B4685" s="4">
        <v>0.59172345744925481</v>
      </c>
      <c r="C4685" s="4">
        <v>0.23198059572611748</v>
      </c>
      <c r="D4685" s="25">
        <v>7.0421413863233084E-3</v>
      </c>
      <c r="E4685" s="31">
        <v>1563.8562248591697</v>
      </c>
      <c r="F4685" s="18">
        <v>0</v>
      </c>
    </row>
    <row r="4686" spans="1:6" x14ac:dyDescent="0.35">
      <c r="A4686" s="4">
        <v>4675</v>
      </c>
      <c r="B4686" s="4">
        <v>0.26354401770830593</v>
      </c>
      <c r="C4686" s="4">
        <v>-0.63245740183043964</v>
      </c>
      <c r="D4686" s="25">
        <v>-1.2320157697075895E-2</v>
      </c>
      <c r="E4686" s="31">
        <v>-2735.9512183662646</v>
      </c>
      <c r="F4686" s="18">
        <v>2735.9512183662646</v>
      </c>
    </row>
    <row r="4687" spans="1:6" x14ac:dyDescent="0.35">
      <c r="A4687" s="4">
        <v>4676</v>
      </c>
      <c r="B4687" s="4">
        <v>0.84541084094436636</v>
      </c>
      <c r="C4687" s="4">
        <v>1.0169476829088384</v>
      </c>
      <c r="D4687" s="25">
        <v>2.4624394313216585E-2</v>
      </c>
      <c r="E4687" s="31">
        <v>5468.3668244576374</v>
      </c>
      <c r="F4687" s="18">
        <v>0</v>
      </c>
    </row>
    <row r="4688" spans="1:6" x14ac:dyDescent="0.35">
      <c r="A4688" s="4">
        <v>4677</v>
      </c>
      <c r="B4688" s="4">
        <v>0.10293312622164141</v>
      </c>
      <c r="C4688" s="4">
        <v>-1.2650141586147443</v>
      </c>
      <c r="D4688" s="25">
        <v>-2.648861529230254E-2</v>
      </c>
      <c r="E4688" s="31">
        <v>-5882.3564652107525</v>
      </c>
      <c r="F4688" s="18">
        <v>5882.3564652107525</v>
      </c>
    </row>
    <row r="4689" spans="1:6" x14ac:dyDescent="0.35">
      <c r="A4689" s="4">
        <v>4678</v>
      </c>
      <c r="B4689" s="4">
        <v>0.80879167816722297</v>
      </c>
      <c r="C4689" s="4">
        <v>0.87345221046470933</v>
      </c>
      <c r="D4689" s="25">
        <v>2.141028033114916E-2</v>
      </c>
      <c r="E4689" s="31">
        <v>4754.6049326522652</v>
      </c>
      <c r="F4689" s="18">
        <v>0</v>
      </c>
    </row>
    <row r="4690" spans="1:6" x14ac:dyDescent="0.35">
      <c r="A4690" s="4">
        <v>4679</v>
      </c>
      <c r="B4690" s="4">
        <v>0.83639432360412092</v>
      </c>
      <c r="C4690" s="4">
        <v>0.9797463254524672</v>
      </c>
      <c r="D4690" s="25">
        <v>2.3791131764121416E-2</v>
      </c>
      <c r="E4690" s="31">
        <v>5283.3232769260185</v>
      </c>
      <c r="F4690" s="18">
        <v>0</v>
      </c>
    </row>
    <row r="4691" spans="1:6" x14ac:dyDescent="0.35">
      <c r="A4691" s="4">
        <v>4680</v>
      </c>
      <c r="B4691" s="4">
        <v>0.24930008886507304</v>
      </c>
      <c r="C4691" s="4">
        <v>-0.67669391552909219</v>
      </c>
      <c r="D4691" s="25">
        <v>-1.3310998695575799E-2</v>
      </c>
      <c r="E4691" s="31">
        <v>-2955.9883886450566</v>
      </c>
      <c r="F4691" s="18">
        <v>2955.9883886450566</v>
      </c>
    </row>
    <row r="4692" spans="1:6" x14ac:dyDescent="0.35">
      <c r="A4692" s="4">
        <v>4681</v>
      </c>
      <c r="B4692" s="4">
        <v>0.15835571367440959</v>
      </c>
      <c r="C4692" s="4">
        <v>-1.0012386865841523</v>
      </c>
      <c r="D4692" s="25">
        <v>-2.0580384054483807E-2</v>
      </c>
      <c r="E4692" s="31">
        <v>-4570.3089370093594</v>
      </c>
      <c r="F4692" s="18">
        <v>4570.3089370093594</v>
      </c>
    </row>
    <row r="4693" spans="1:6" x14ac:dyDescent="0.35">
      <c r="A4693" s="4">
        <v>4682</v>
      </c>
      <c r="B4693" s="4">
        <v>0.96140164774122572</v>
      </c>
      <c r="C4693" s="4">
        <v>1.7671882638608838</v>
      </c>
      <c r="D4693" s="25">
        <v>4.1428818174681865E-2</v>
      </c>
      <c r="E4693" s="31">
        <v>9200.144052327958</v>
      </c>
      <c r="F4693" s="18">
        <v>0</v>
      </c>
    </row>
    <row r="4694" spans="1:6" x14ac:dyDescent="0.35">
      <c r="A4694" s="4">
        <v>4683</v>
      </c>
      <c r="B4694" s="4">
        <v>0.35215999877428428</v>
      </c>
      <c r="C4694" s="4">
        <v>-0.37949542962614674</v>
      </c>
      <c r="D4694" s="25">
        <v>-6.6541349442692877E-3</v>
      </c>
      <c r="E4694" s="31">
        <v>-1477.6911997050183</v>
      </c>
      <c r="F4694" s="18">
        <v>1477.6911997050183</v>
      </c>
    </row>
    <row r="4695" spans="1:6" x14ac:dyDescent="0.35">
      <c r="A4695" s="4">
        <v>4684</v>
      </c>
      <c r="B4695" s="4">
        <v>0.47904178056685898</v>
      </c>
      <c r="C4695" s="4">
        <v>-5.2558653503255129E-2</v>
      </c>
      <c r="D4695" s="25">
        <v>6.6882825094771725E-4</v>
      </c>
      <c r="E4695" s="31">
        <v>148.52743877560061</v>
      </c>
      <c r="F4695" s="18">
        <v>0</v>
      </c>
    </row>
    <row r="4696" spans="1:6" x14ac:dyDescent="0.35">
      <c r="A4696" s="4">
        <v>4685</v>
      </c>
      <c r="B4696" s="4">
        <v>2.9171021610218228E-2</v>
      </c>
      <c r="C4696" s="4">
        <v>-1.8931190207950142</v>
      </c>
      <c r="D4696" s="25">
        <v>-4.0557356175567487E-2</v>
      </c>
      <c r="E4696" s="31">
        <v>-9006.617510147189</v>
      </c>
      <c r="F4696" s="18">
        <v>9006.617510147189</v>
      </c>
    </row>
    <row r="4697" spans="1:6" x14ac:dyDescent="0.35">
      <c r="A4697" s="4">
        <v>4686</v>
      </c>
      <c r="B4697" s="4">
        <v>0.88810194010859811</v>
      </c>
      <c r="C4697" s="4">
        <v>1.2164957743387028</v>
      </c>
      <c r="D4697" s="25">
        <v>2.9094014851309295E-2</v>
      </c>
      <c r="E4697" s="31">
        <v>6460.9404633268887</v>
      </c>
      <c r="F4697" s="18">
        <v>0</v>
      </c>
    </row>
    <row r="4698" spans="1:6" x14ac:dyDescent="0.35">
      <c r="A4698" s="4">
        <v>4687</v>
      </c>
      <c r="B4698" s="4">
        <v>0.14789764977274644</v>
      </c>
      <c r="C4698" s="4">
        <v>-1.045492728565254</v>
      </c>
      <c r="D4698" s="25">
        <v>-2.15716176639612E-2</v>
      </c>
      <c r="E4698" s="31">
        <v>-4790.4332948476467</v>
      </c>
      <c r="F4698" s="18">
        <v>4790.4332948476467</v>
      </c>
    </row>
    <row r="4699" spans="1:6" x14ac:dyDescent="0.35">
      <c r="A4699" s="4">
        <v>4688</v>
      </c>
      <c r="B4699" s="4">
        <v>0.78006887175157735</v>
      </c>
      <c r="C4699" s="4">
        <v>0.77242583637926721</v>
      </c>
      <c r="D4699" s="25">
        <v>1.9147419517669337E-2</v>
      </c>
      <c r="E4699" s="31">
        <v>4252.0888973986894</v>
      </c>
      <c r="F4699" s="18">
        <v>0</v>
      </c>
    </row>
    <row r="4700" spans="1:6" x14ac:dyDescent="0.35">
      <c r="A4700" s="4">
        <v>4689</v>
      </c>
      <c r="B4700" s="4">
        <v>0.92069721073678179</v>
      </c>
      <c r="C4700" s="4">
        <v>1.4097768696745947</v>
      </c>
      <c r="D4700" s="25">
        <v>3.3423262739114785E-2</v>
      </c>
      <c r="E4700" s="31">
        <v>7422.3413905294883</v>
      </c>
      <c r="F4700" s="18">
        <v>0</v>
      </c>
    </row>
    <row r="4701" spans="1:6" x14ac:dyDescent="0.35">
      <c r="A4701" s="4">
        <v>4690</v>
      </c>
      <c r="B4701" s="4">
        <v>0.53446361224284933</v>
      </c>
      <c r="C4701" s="4">
        <v>8.6495195099073871E-2</v>
      </c>
      <c r="D4701" s="25">
        <v>3.783455572914614E-3</v>
      </c>
      <c r="E4701" s="31">
        <v>840.19621654739001</v>
      </c>
      <c r="F4701" s="18">
        <v>0</v>
      </c>
    </row>
    <row r="4702" spans="1:6" x14ac:dyDescent="0.35">
      <c r="A4702" s="4">
        <v>4691</v>
      </c>
      <c r="B4702" s="4">
        <v>0.81351058389308561</v>
      </c>
      <c r="C4702" s="4">
        <v>0.89090743322664268</v>
      </c>
      <c r="D4702" s="25">
        <v>2.1801254865631951E-2</v>
      </c>
      <c r="E4702" s="31">
        <v>4841.4290854163364</v>
      </c>
      <c r="F4702" s="18">
        <v>0</v>
      </c>
    </row>
    <row r="4703" spans="1:6" x14ac:dyDescent="0.35">
      <c r="A4703" s="4">
        <v>4692</v>
      </c>
      <c r="B4703" s="4">
        <v>0.40779768156323781</v>
      </c>
      <c r="C4703" s="4">
        <v>-0.23321383515309882</v>
      </c>
      <c r="D4703" s="25">
        <v>-3.3776154129788322E-3</v>
      </c>
      <c r="E4703" s="31">
        <v>-750.07083768947177</v>
      </c>
      <c r="F4703" s="18">
        <v>750.07083768947177</v>
      </c>
    </row>
    <row r="4704" spans="1:6" x14ac:dyDescent="0.35">
      <c r="A4704" s="4">
        <v>4693</v>
      </c>
      <c r="B4704" s="4">
        <v>3.7799780561667995E-2</v>
      </c>
      <c r="C4704" s="4">
        <v>-1.7768096651531773</v>
      </c>
      <c r="D4704" s="25">
        <v>-3.7952176236115152E-2</v>
      </c>
      <c r="E4704" s="31">
        <v>-8428.0822831914757</v>
      </c>
      <c r="F4704" s="18">
        <v>8428.0822831914757</v>
      </c>
    </row>
    <row r="4705" spans="1:6" x14ac:dyDescent="0.35">
      <c r="A4705" s="4">
        <v>4694</v>
      </c>
      <c r="B4705" s="4">
        <v>0.27407289963452153</v>
      </c>
      <c r="C4705" s="4">
        <v>-0.60054091855570002</v>
      </c>
      <c r="D4705" s="25">
        <v>-1.1605269530888609E-2</v>
      </c>
      <c r="E4705" s="31">
        <v>-2577.1952026263079</v>
      </c>
      <c r="F4705" s="18">
        <v>2577.1952026263079</v>
      </c>
    </row>
    <row r="4706" spans="1:6" x14ac:dyDescent="0.35">
      <c r="A4706" s="4">
        <v>4695</v>
      </c>
      <c r="B4706" s="4">
        <v>4.9380247019215395E-2</v>
      </c>
      <c r="C4706" s="4">
        <v>-1.6508926640581061</v>
      </c>
      <c r="D4706" s="25">
        <v>-3.5131797398328161E-2</v>
      </c>
      <c r="E4706" s="31">
        <v>-7801.7575958598209</v>
      </c>
      <c r="F4706" s="18">
        <v>7801.7575958598209</v>
      </c>
    </row>
    <row r="4707" spans="1:6" x14ac:dyDescent="0.35">
      <c r="A4707" s="4">
        <v>4696</v>
      </c>
      <c r="B4707" s="4">
        <v>0.56942169898975925</v>
      </c>
      <c r="C4707" s="4">
        <v>0.17490204671348336</v>
      </c>
      <c r="D4707" s="25">
        <v>5.7636553175098252E-3</v>
      </c>
      <c r="E4707" s="31">
        <v>1279.9413916533624</v>
      </c>
      <c r="F4707" s="18">
        <v>0</v>
      </c>
    </row>
    <row r="4708" spans="1:6" x14ac:dyDescent="0.35">
      <c r="A4708" s="4">
        <v>4697</v>
      </c>
      <c r="B4708" s="4">
        <v>2.0943172283332312E-2</v>
      </c>
      <c r="C4708" s="4">
        <v>-2.0346475963437078</v>
      </c>
      <c r="D4708" s="25">
        <v>-4.3727414197504422E-2</v>
      </c>
      <c r="E4708" s="31">
        <v>-9710.5958455437085</v>
      </c>
      <c r="F4708" s="18">
        <v>9710.5958455437085</v>
      </c>
    </row>
    <row r="4709" spans="1:6" x14ac:dyDescent="0.35">
      <c r="A4709" s="4">
        <v>4698</v>
      </c>
      <c r="B4709" s="4">
        <v>0.78564203422791523</v>
      </c>
      <c r="C4709" s="4">
        <v>0.79139087779684991</v>
      </c>
      <c r="D4709" s="25">
        <v>1.9572212047722675E-2</v>
      </c>
      <c r="E4709" s="31">
        <v>4346.4230503152676</v>
      </c>
      <c r="F4709" s="18">
        <v>0</v>
      </c>
    </row>
    <row r="4710" spans="1:6" x14ac:dyDescent="0.35">
      <c r="A4710" s="4">
        <v>4699</v>
      </c>
      <c r="B4710" s="4">
        <v>3.6199553721997457E-2</v>
      </c>
      <c r="C4710" s="4">
        <v>-1.7966002327112089</v>
      </c>
      <c r="D4710" s="25">
        <v>-3.8395459489711091E-2</v>
      </c>
      <c r="E4710" s="31">
        <v>-8526.5226917947712</v>
      </c>
      <c r="F4710" s="18">
        <v>8526.5226917947712</v>
      </c>
    </row>
    <row r="4711" spans="1:6" x14ac:dyDescent="0.35">
      <c r="A4711" s="4">
        <v>4700</v>
      </c>
      <c r="B4711" s="4">
        <v>9.1015275893301828E-2</v>
      </c>
      <c r="C4711" s="4">
        <v>-1.3345289922533881</v>
      </c>
      <c r="D4711" s="25">
        <v>-2.8045658137999634E-2</v>
      </c>
      <c r="E4711" s="31">
        <v>-6228.1307138426928</v>
      </c>
      <c r="F4711" s="18">
        <v>6228.1307138426928</v>
      </c>
    </row>
    <row r="4712" spans="1:6" x14ac:dyDescent="0.35">
      <c r="A4712" s="4">
        <v>4701</v>
      </c>
      <c r="B4712" s="4">
        <v>0.2775404834994929</v>
      </c>
      <c r="C4712" s="4">
        <v>-0.59016360901431586</v>
      </c>
      <c r="D4712" s="25">
        <v>-1.1372831147118758E-2</v>
      </c>
      <c r="E4712" s="31">
        <v>-2525.5773504115473</v>
      </c>
      <c r="F4712" s="18">
        <v>2525.5773504115473</v>
      </c>
    </row>
    <row r="4713" spans="1:6" x14ac:dyDescent="0.35">
      <c r="A4713" s="4">
        <v>4702</v>
      </c>
      <c r="B4713" s="4">
        <v>0.3284402772899967</v>
      </c>
      <c r="C4713" s="4">
        <v>-0.44422412109192827</v>
      </c>
      <c r="D4713" s="25">
        <v>-8.1039743624579039E-3</v>
      </c>
      <c r="E4713" s="31">
        <v>-1799.6586631223126</v>
      </c>
      <c r="F4713" s="18">
        <v>1799.6586631223126</v>
      </c>
    </row>
    <row r="4714" spans="1:6" x14ac:dyDescent="0.35">
      <c r="A4714" s="4">
        <v>4703</v>
      </c>
      <c r="B4714" s="4">
        <v>0.42528412595103104</v>
      </c>
      <c r="C4714" s="4">
        <v>-0.18839342704941917</v>
      </c>
      <c r="D4714" s="25">
        <v>-2.3736959309610655E-3</v>
      </c>
      <c r="E4714" s="31">
        <v>-527.12931392796645</v>
      </c>
      <c r="F4714" s="18">
        <v>527.12931392796645</v>
      </c>
    </row>
    <row r="4715" spans="1:6" x14ac:dyDescent="0.35">
      <c r="A4715" s="4">
        <v>4704</v>
      </c>
      <c r="B4715" s="4">
        <v>0.22620626075670647</v>
      </c>
      <c r="C4715" s="4">
        <v>-0.75139907124675798</v>
      </c>
      <c r="D4715" s="25">
        <v>-1.4984298078719491E-2</v>
      </c>
      <c r="E4715" s="31">
        <v>-3327.5798567550855</v>
      </c>
      <c r="F4715" s="18">
        <v>3327.5798567550855</v>
      </c>
    </row>
    <row r="4716" spans="1:6" x14ac:dyDescent="0.35">
      <c r="A4716" s="4">
        <v>4705</v>
      </c>
      <c r="B4716" s="4">
        <v>0.62804776195599232</v>
      </c>
      <c r="C4716" s="4">
        <v>0.32668720841426163</v>
      </c>
      <c r="D4716" s="25">
        <v>9.1634476746016887E-3</v>
      </c>
      <c r="E4716" s="31">
        <v>2034.9370881601926</v>
      </c>
      <c r="F4716" s="18">
        <v>0</v>
      </c>
    </row>
    <row r="4717" spans="1:6" x14ac:dyDescent="0.35">
      <c r="A4717" s="4">
        <v>4706</v>
      </c>
      <c r="B4717" s="4">
        <v>0.37724673884175675</v>
      </c>
      <c r="C4717" s="4">
        <v>-0.31271989689133561</v>
      </c>
      <c r="D4717" s="25">
        <v>-5.1584489148266315E-3</v>
      </c>
      <c r="E4717" s="31">
        <v>-1145.5425279783346</v>
      </c>
      <c r="F4717" s="18">
        <v>1145.5425279783346</v>
      </c>
    </row>
    <row r="4718" spans="1:6" x14ac:dyDescent="0.35">
      <c r="A4718" s="4">
        <v>4707</v>
      </c>
      <c r="B4718" s="4">
        <v>0.58614411384514808</v>
      </c>
      <c r="C4718" s="4">
        <v>0.21763723264917972</v>
      </c>
      <c r="D4718" s="25">
        <v>6.7208685055123469E-3</v>
      </c>
      <c r="E4718" s="31">
        <v>1492.5107963918531</v>
      </c>
      <c r="F4718" s="18">
        <v>0</v>
      </c>
    </row>
    <row r="4719" spans="1:6" x14ac:dyDescent="0.35">
      <c r="A4719" s="4">
        <v>4708</v>
      </c>
      <c r="B4719" s="4">
        <v>0.93267242643535941</v>
      </c>
      <c r="C4719" s="4">
        <v>1.4959942747784678</v>
      </c>
      <c r="D4719" s="25">
        <v>3.5354421698501642E-2</v>
      </c>
      <c r="E4719" s="31">
        <v>7851.1960235385623</v>
      </c>
      <c r="F4719" s="18">
        <v>0</v>
      </c>
    </row>
    <row r="4720" spans="1:6" x14ac:dyDescent="0.35">
      <c r="A4720" s="4">
        <v>4709</v>
      </c>
      <c r="B4720" s="4">
        <v>0.47387802336611939</v>
      </c>
      <c r="C4720" s="4">
        <v>-6.5524943794607313E-2</v>
      </c>
      <c r="D4720" s="25">
        <v>3.7840002898965755E-4</v>
      </c>
      <c r="E4720" s="31">
        <v>84.031718245765717</v>
      </c>
      <c r="F4720" s="18">
        <v>0</v>
      </c>
    </row>
    <row r="4721" spans="1:6" x14ac:dyDescent="0.35">
      <c r="A4721" s="4">
        <v>4710</v>
      </c>
      <c r="B4721" s="4">
        <v>0.71816123792283404</v>
      </c>
      <c r="C4721" s="4">
        <v>0.57738778469111607</v>
      </c>
      <c r="D4721" s="25">
        <v>1.477881806782113E-2</v>
      </c>
      <c r="E4721" s="31">
        <v>3281.9486805972742</v>
      </c>
      <c r="F4721" s="18">
        <v>0</v>
      </c>
    </row>
    <row r="4722" spans="1:6" x14ac:dyDescent="0.35">
      <c r="A4722" s="4">
        <v>4711</v>
      </c>
      <c r="B4722" s="4">
        <v>0.32628466664276523</v>
      </c>
      <c r="C4722" s="4">
        <v>-0.45019570450957125</v>
      </c>
      <c r="D4722" s="25">
        <v>-8.2377301488308942E-3</v>
      </c>
      <c r="E4722" s="31">
        <v>-1829.3619604086434</v>
      </c>
      <c r="F4722" s="18">
        <v>1829.3619604086434</v>
      </c>
    </row>
    <row r="4723" spans="1:6" x14ac:dyDescent="0.35">
      <c r="A4723" s="4">
        <v>4712</v>
      </c>
      <c r="B4723" s="4">
        <v>0.62164337576164475</v>
      </c>
      <c r="C4723" s="4">
        <v>0.3097997411374217</v>
      </c>
      <c r="D4723" s="25">
        <v>8.7851901325922653E-3</v>
      </c>
      <c r="E4723" s="31">
        <v>1950.9370121577128</v>
      </c>
      <c r="F4723" s="18">
        <v>0</v>
      </c>
    </row>
    <row r="4724" spans="1:6" x14ac:dyDescent="0.35">
      <c r="A4724" s="4">
        <v>4713</v>
      </c>
      <c r="B4724" s="4">
        <v>0.66851548067842781</v>
      </c>
      <c r="C4724" s="4">
        <v>0.43581764775129012</v>
      </c>
      <c r="D4724" s="25">
        <v>1.1607829124189751E-2</v>
      </c>
      <c r="E4724" s="31">
        <v>2577.7636143774371</v>
      </c>
      <c r="F4724" s="18">
        <v>0</v>
      </c>
    </row>
    <row r="4725" spans="1:6" x14ac:dyDescent="0.35">
      <c r="A4725" s="4">
        <v>4714</v>
      </c>
      <c r="B4725" s="4">
        <v>0.41835053192517968</v>
      </c>
      <c r="C4725" s="4">
        <v>-0.2061150232737653</v>
      </c>
      <c r="D4725" s="25">
        <v>-2.7706368883240341E-3</v>
      </c>
      <c r="E4725" s="31">
        <v>-615.2784369034332</v>
      </c>
      <c r="F4725" s="18">
        <v>615.2784369034332</v>
      </c>
    </row>
    <row r="4726" spans="1:6" x14ac:dyDescent="0.35">
      <c r="A4726" s="4">
        <v>4715</v>
      </c>
      <c r="B4726" s="4">
        <v>0.41043124448540869</v>
      </c>
      <c r="C4726" s="4">
        <v>-0.22643579686530999</v>
      </c>
      <c r="D4726" s="25">
        <v>-3.2257960749836724E-3</v>
      </c>
      <c r="E4726" s="31">
        <v>-716.35614726322808</v>
      </c>
      <c r="F4726" s="18">
        <v>716.35614726322808</v>
      </c>
    </row>
    <row r="4727" spans="1:6" x14ac:dyDescent="0.35">
      <c r="A4727" s="4">
        <v>4716</v>
      </c>
      <c r="B4727" s="4">
        <v>0.69736079070961388</v>
      </c>
      <c r="C4727" s="4">
        <v>0.51682486825435847</v>
      </c>
      <c r="D4727" s="25">
        <v>1.3422286651194349E-2</v>
      </c>
      <c r="E4727" s="31">
        <v>2980.7022295917782</v>
      </c>
      <c r="F4727" s="18">
        <v>0</v>
      </c>
    </row>
    <row r="4728" spans="1:6" x14ac:dyDescent="0.35">
      <c r="A4728" s="4">
        <v>4717</v>
      </c>
      <c r="B4728" s="4">
        <v>0.42203420238905198</v>
      </c>
      <c r="C4728" s="4">
        <v>-0.19669221224213904</v>
      </c>
      <c r="D4728" s="25">
        <v>-2.5595780432519626E-3</v>
      </c>
      <c r="E4728" s="31">
        <v>-568.4083627923718</v>
      </c>
      <c r="F4728" s="18">
        <v>568.4083627923718</v>
      </c>
    </row>
    <row r="4729" spans="1:6" x14ac:dyDescent="0.35">
      <c r="A4729" s="4">
        <v>4718</v>
      </c>
      <c r="B4729" s="4">
        <v>0.22059517567637132</v>
      </c>
      <c r="C4729" s="4">
        <v>-0.77018467811723834</v>
      </c>
      <c r="D4729" s="25">
        <v>-1.5405071505752472E-2</v>
      </c>
      <c r="E4729" s="31">
        <v>-3421.0214829625379</v>
      </c>
      <c r="F4729" s="18">
        <v>3421.0214829625379</v>
      </c>
    </row>
    <row r="4730" spans="1:6" x14ac:dyDescent="0.35">
      <c r="A4730" s="4">
        <v>4719</v>
      </c>
      <c r="B4730" s="4">
        <v>0.33704350612065248</v>
      </c>
      <c r="C4730" s="4">
        <v>-0.42054548020968247</v>
      </c>
      <c r="D4730" s="25">
        <v>-7.5736032682367114E-3</v>
      </c>
      <c r="E4730" s="31">
        <v>-1681.8785602129869</v>
      </c>
      <c r="F4730" s="18">
        <v>1681.8785602129869</v>
      </c>
    </row>
    <row r="4731" spans="1:6" x14ac:dyDescent="0.35">
      <c r="A4731" s="4">
        <v>4720</v>
      </c>
      <c r="B4731" s="4">
        <v>0.69290936355241872</v>
      </c>
      <c r="C4731" s="4">
        <v>0.50411399504364429</v>
      </c>
      <c r="D4731" s="25">
        <v>1.3137579443259622E-2</v>
      </c>
      <c r="E4731" s="31">
        <v>2917.4769810536404</v>
      </c>
      <c r="F4731" s="18">
        <v>0</v>
      </c>
    </row>
    <row r="4732" spans="1:6" x14ac:dyDescent="0.35">
      <c r="A4732" s="4">
        <v>4721</v>
      </c>
      <c r="B4732" s="4">
        <v>0.54012319157310074</v>
      </c>
      <c r="C4732" s="4">
        <v>0.10074408216733541</v>
      </c>
      <c r="D4732" s="25">
        <v>4.1026123126705017E-3</v>
      </c>
      <c r="E4732" s="31">
        <v>911.07171120052851</v>
      </c>
      <c r="F4732" s="18">
        <v>0</v>
      </c>
    </row>
    <row r="4733" spans="1:6" x14ac:dyDescent="0.35">
      <c r="A4733" s="4">
        <v>4722</v>
      </c>
      <c r="B4733" s="4">
        <v>0.46604866517375443</v>
      </c>
      <c r="C4733" s="4">
        <v>-8.5206365126555203E-2</v>
      </c>
      <c r="D4733" s="25">
        <v>-6.2438489553872214E-5</v>
      </c>
      <c r="E4733" s="31">
        <v>-13.865785306336702</v>
      </c>
      <c r="F4733" s="18">
        <v>13.865785306336702</v>
      </c>
    </row>
    <row r="4734" spans="1:6" x14ac:dyDescent="0.35">
      <c r="A4734" s="4">
        <v>4723</v>
      </c>
      <c r="B4734" s="4">
        <v>0.73585367147215075</v>
      </c>
      <c r="C4734" s="4">
        <v>0.63061443667595929</v>
      </c>
      <c r="D4734" s="25">
        <v>1.5971026598510008E-2</v>
      </c>
      <c r="E4734" s="31">
        <v>3546.7037642809078</v>
      </c>
      <c r="F4734" s="18">
        <v>0</v>
      </c>
    </row>
    <row r="4735" spans="1:6" x14ac:dyDescent="0.35">
      <c r="A4735" s="4">
        <v>4724</v>
      </c>
      <c r="B4735" s="4">
        <v>0.28825211732601452</v>
      </c>
      <c r="C4735" s="4">
        <v>-0.55849819803983991</v>
      </c>
      <c r="D4735" s="25">
        <v>-1.0663566677463789E-2</v>
      </c>
      <c r="E4735" s="31">
        <v>-2368.0701952590625</v>
      </c>
      <c r="F4735" s="18">
        <v>2368.0701952590625</v>
      </c>
    </row>
    <row r="4736" spans="1:6" x14ac:dyDescent="0.35">
      <c r="A4736" s="4">
        <v>4725</v>
      </c>
      <c r="B4736" s="4">
        <v>0.64527741089719648</v>
      </c>
      <c r="C4736" s="4">
        <v>0.37260133619417135</v>
      </c>
      <c r="D4736" s="25">
        <v>1.0191865070344239E-2</v>
      </c>
      <c r="E4736" s="31">
        <v>2263.3188910602239</v>
      </c>
      <c r="F4736" s="18">
        <v>0</v>
      </c>
    </row>
    <row r="4737" spans="1:6" x14ac:dyDescent="0.35">
      <c r="A4737" s="4">
        <v>4726</v>
      </c>
      <c r="B4737" s="4">
        <v>0.3025020446166794</v>
      </c>
      <c r="C4737" s="4">
        <v>-0.51721785515673024</v>
      </c>
      <c r="D4737" s="25">
        <v>-9.7389401022469294E-3</v>
      </c>
      <c r="E4737" s="31">
        <v>-2162.7373361188902</v>
      </c>
      <c r="F4737" s="18">
        <v>2162.7373361188902</v>
      </c>
    </row>
    <row r="4738" spans="1:6" x14ac:dyDescent="0.35">
      <c r="A4738" s="4">
        <v>4727</v>
      </c>
      <c r="B4738" s="4">
        <v>0.92692364613652933</v>
      </c>
      <c r="C4738" s="4">
        <v>1.4532559323772296</v>
      </c>
      <c r="D4738" s="25">
        <v>3.4397137809731644E-2</v>
      </c>
      <c r="E4738" s="31">
        <v>7638.6109182014534</v>
      </c>
      <c r="F4738" s="18">
        <v>0</v>
      </c>
    </row>
    <row r="4739" spans="1:6" x14ac:dyDescent="0.35">
      <c r="A4739" s="4">
        <v>4728</v>
      </c>
      <c r="B4739" s="4">
        <v>0.35490058703170779</v>
      </c>
      <c r="C4739" s="4">
        <v>-0.37212313226431587</v>
      </c>
      <c r="D4739" s="25">
        <v>-6.4890049675040253E-3</v>
      </c>
      <c r="E4739" s="31">
        <v>-1441.0206008191824</v>
      </c>
      <c r="F4739" s="18">
        <v>1441.0206008191824</v>
      </c>
    </row>
    <row r="4740" spans="1:6" x14ac:dyDescent="0.35">
      <c r="A4740" s="4">
        <v>4729</v>
      </c>
      <c r="B4740" s="4">
        <v>0.12561118858710896</v>
      </c>
      <c r="C4740" s="4">
        <v>-1.1473853888880707</v>
      </c>
      <c r="D4740" s="25">
        <v>-2.3853882174718666E-2</v>
      </c>
      <c r="E4740" s="31">
        <v>-5297.2583308878102</v>
      </c>
      <c r="F4740" s="18">
        <v>5297.2583308878102</v>
      </c>
    </row>
    <row r="4741" spans="1:6" x14ac:dyDescent="0.35">
      <c r="A4741" s="4">
        <v>4730</v>
      </c>
      <c r="B4741" s="4">
        <v>0.20809826353294014</v>
      </c>
      <c r="C4741" s="4">
        <v>-0.81303755436203506</v>
      </c>
      <c r="D4741" s="25">
        <v>-1.6364920805275376E-2</v>
      </c>
      <c r="E4741" s="31">
        <v>-3634.1762919388043</v>
      </c>
      <c r="F4741" s="18">
        <v>3634.1762919388043</v>
      </c>
    </row>
    <row r="4742" spans="1:6" x14ac:dyDescent="0.35">
      <c r="A4742" s="4">
        <v>4731</v>
      </c>
      <c r="B4742" s="4">
        <v>0.14075556512969389</v>
      </c>
      <c r="C4742" s="4">
        <v>-1.0769309157016713</v>
      </c>
      <c r="D4742" s="25">
        <v>-2.2275792611957234E-2</v>
      </c>
      <c r="E4742" s="31">
        <v>-4946.8102142250682</v>
      </c>
      <c r="F4742" s="18">
        <v>4946.8102142250682</v>
      </c>
    </row>
    <row r="4743" spans="1:6" x14ac:dyDescent="0.35">
      <c r="A4743" s="4">
        <v>4732</v>
      </c>
      <c r="B4743" s="4">
        <v>0.15232841762318383</v>
      </c>
      <c r="C4743" s="4">
        <v>-1.0264981498932944</v>
      </c>
      <c r="D4743" s="25">
        <v>-2.1146163537408211E-2</v>
      </c>
      <c r="E4743" s="31">
        <v>-4695.9522204554032</v>
      </c>
      <c r="F4743" s="18">
        <v>4695.9522204554032</v>
      </c>
    </row>
    <row r="4744" spans="1:6" x14ac:dyDescent="0.35">
      <c r="A4744" s="4">
        <v>4733</v>
      </c>
      <c r="B4744" s="4">
        <v>0.3128955462577323</v>
      </c>
      <c r="C4744" s="4">
        <v>-0.48765943023390002</v>
      </c>
      <c r="D4744" s="25">
        <v>-9.0768694096029553E-3</v>
      </c>
      <c r="E4744" s="31">
        <v>-2015.710555884267</v>
      </c>
      <c r="F4744" s="18">
        <v>2015.710555884267</v>
      </c>
    </row>
    <row r="4745" spans="1:6" x14ac:dyDescent="0.35">
      <c r="A4745" s="4">
        <v>4734</v>
      </c>
      <c r="B4745" s="4">
        <v>0.9326440155536353</v>
      </c>
      <c r="C4745" s="4">
        <v>1.495776263427304</v>
      </c>
      <c r="D4745" s="25">
        <v>3.5349538524697688E-2</v>
      </c>
      <c r="E4745" s="31">
        <v>7850.1116116627627</v>
      </c>
      <c r="F4745" s="18">
        <v>0</v>
      </c>
    </row>
    <row r="4746" spans="1:6" x14ac:dyDescent="0.35">
      <c r="A4746" s="4">
        <v>4735</v>
      </c>
      <c r="B4746" s="4">
        <v>3.9383513664521863E-2</v>
      </c>
      <c r="C4746" s="4">
        <v>-1.7578853011368418</v>
      </c>
      <c r="D4746" s="25">
        <v>-3.7528294827520049E-2</v>
      </c>
      <c r="E4746" s="31">
        <v>-8333.9504640375835</v>
      </c>
      <c r="F4746" s="18">
        <v>8333.9504640375835</v>
      </c>
    </row>
    <row r="4747" spans="1:6" x14ac:dyDescent="0.35">
      <c r="A4747" s="4">
        <v>4736</v>
      </c>
      <c r="B4747" s="4">
        <v>0.80766486395916237</v>
      </c>
      <c r="C4747" s="4">
        <v>0.86932339142149029</v>
      </c>
      <c r="D4747" s="25">
        <v>2.1317800096127087E-2</v>
      </c>
      <c r="E4747" s="31">
        <v>4734.0677432830498</v>
      </c>
      <c r="F4747" s="18">
        <v>0</v>
      </c>
    </row>
    <row r="4748" spans="1:6" x14ac:dyDescent="0.35">
      <c r="A4748" s="4">
        <v>4737</v>
      </c>
      <c r="B4748" s="4">
        <v>0.12625934337555622</v>
      </c>
      <c r="C4748" s="4">
        <v>-1.1442531014876114</v>
      </c>
      <c r="D4748" s="25">
        <v>-2.3783722966499814E-2</v>
      </c>
      <c r="E4748" s="31">
        <v>-5281.677996940336</v>
      </c>
      <c r="F4748" s="18">
        <v>5281.677996940336</v>
      </c>
    </row>
    <row r="4749" spans="1:6" x14ac:dyDescent="0.35">
      <c r="A4749" s="4">
        <v>4738</v>
      </c>
      <c r="B4749" s="4">
        <v>0.5506699409643866</v>
      </c>
      <c r="C4749" s="4">
        <v>0.12735413180399688</v>
      </c>
      <c r="D4749" s="25">
        <v>4.6986431918608022E-3</v>
      </c>
      <c r="E4749" s="31">
        <v>1043.4329560969031</v>
      </c>
      <c r="F4749" s="18">
        <v>0</v>
      </c>
    </row>
    <row r="4750" spans="1:6" x14ac:dyDescent="0.35">
      <c r="A4750" s="4">
        <v>4739</v>
      </c>
      <c r="B4750" s="4">
        <v>0.62860196712042815</v>
      </c>
      <c r="C4750" s="4">
        <v>0.32815288977869012</v>
      </c>
      <c r="D4750" s="25">
        <v>9.1962770516295922E-3</v>
      </c>
      <c r="E4750" s="31">
        <v>2042.2275446856813</v>
      </c>
      <c r="F4750" s="18">
        <v>0</v>
      </c>
    </row>
    <row r="4751" spans="1:6" x14ac:dyDescent="0.35">
      <c r="A4751" s="4">
        <v>4740</v>
      </c>
      <c r="B4751" s="4">
        <v>0.13636219562314378</v>
      </c>
      <c r="C4751" s="4">
        <v>-1.0968101523244185</v>
      </c>
      <c r="D4751" s="25">
        <v>-2.2721061938533904E-2</v>
      </c>
      <c r="E4751" s="31">
        <v>-5045.691672279595</v>
      </c>
      <c r="F4751" s="18">
        <v>5045.691672279595</v>
      </c>
    </row>
    <row r="4752" spans="1:6" x14ac:dyDescent="0.35">
      <c r="A4752" s="4">
        <v>4741</v>
      </c>
      <c r="B4752" s="4">
        <v>0.68230499192346006</v>
      </c>
      <c r="C4752" s="4">
        <v>0.47415410828449095</v>
      </c>
      <c r="D4752" s="25">
        <v>1.2466516521945192E-2</v>
      </c>
      <c r="E4752" s="31">
        <v>2768.4532865268734</v>
      </c>
      <c r="F4752" s="18">
        <v>0</v>
      </c>
    </row>
    <row r="4753" spans="1:6" x14ac:dyDescent="0.35">
      <c r="A4753" s="4">
        <v>4742</v>
      </c>
      <c r="B4753" s="4">
        <v>0.60878872895463743</v>
      </c>
      <c r="C4753" s="4">
        <v>0.2761634324933861</v>
      </c>
      <c r="D4753" s="25">
        <v>8.0317800906132483E-3</v>
      </c>
      <c r="E4753" s="31">
        <v>1783.6264003161855</v>
      </c>
      <c r="F4753" s="18">
        <v>0</v>
      </c>
    </row>
    <row r="4754" spans="1:6" x14ac:dyDescent="0.35">
      <c r="A4754" s="4">
        <v>4743</v>
      </c>
      <c r="B4754" s="4">
        <v>0.8925592834056485</v>
      </c>
      <c r="C4754" s="4">
        <v>1.2402540746870847</v>
      </c>
      <c r="D4754" s="25">
        <v>2.9626170215093499E-2</v>
      </c>
      <c r="E4754" s="31">
        <v>6579.1168009764542</v>
      </c>
      <c r="F4754" s="18">
        <v>0</v>
      </c>
    </row>
    <row r="4755" spans="1:6" x14ac:dyDescent="0.35">
      <c r="A4755" s="4">
        <v>4744</v>
      </c>
      <c r="B4755" s="4">
        <v>0.57108846925688417</v>
      </c>
      <c r="C4755" s="4">
        <v>0.17914600246640719</v>
      </c>
      <c r="D4755" s="25">
        <v>5.8587144667109192E-3</v>
      </c>
      <c r="E4755" s="31">
        <v>1301.0512833826965</v>
      </c>
      <c r="F4755" s="18">
        <v>0</v>
      </c>
    </row>
    <row r="4756" spans="1:6" x14ac:dyDescent="0.35">
      <c r="A4756" s="4">
        <v>4745</v>
      </c>
      <c r="B4756" s="4">
        <v>0.27541468670795244</v>
      </c>
      <c r="C4756" s="4">
        <v>-0.59651778929807453</v>
      </c>
      <c r="D4756" s="25">
        <v>-1.1515156611098521E-2</v>
      </c>
      <c r="E4756" s="31">
        <v>-2557.1837256020531</v>
      </c>
      <c r="F4756" s="18">
        <v>2557.1837256020531</v>
      </c>
    </row>
    <row r="4757" spans="1:6" x14ac:dyDescent="0.35">
      <c r="A4757" s="4">
        <v>4746</v>
      </c>
      <c r="B4757" s="4">
        <v>0.45521220001276252</v>
      </c>
      <c r="C4757" s="4">
        <v>-0.11250324110983098</v>
      </c>
      <c r="D4757" s="25">
        <v>-6.738533953361259E-4</v>
      </c>
      <c r="E4757" s="31">
        <v>-149.64337821809625</v>
      </c>
      <c r="F4757" s="18">
        <v>149.64337821809625</v>
      </c>
    </row>
    <row r="4758" spans="1:6" x14ac:dyDescent="0.35">
      <c r="A4758" s="4">
        <v>4747</v>
      </c>
      <c r="B4758" s="4">
        <v>0.89490731083006358</v>
      </c>
      <c r="C4758" s="4">
        <v>1.253055859949096</v>
      </c>
      <c r="D4758" s="25">
        <v>2.9912913736022884E-2</v>
      </c>
      <c r="E4758" s="31">
        <v>6642.7942558219866</v>
      </c>
      <c r="F4758" s="18">
        <v>0</v>
      </c>
    </row>
    <row r="4759" spans="1:6" x14ac:dyDescent="0.35">
      <c r="A4759" s="4">
        <v>4748</v>
      </c>
      <c r="B4759" s="4">
        <v>0.76989838144818634</v>
      </c>
      <c r="C4759" s="4">
        <v>0.73851223158695534</v>
      </c>
      <c r="D4759" s="25">
        <v>1.8387798398698359E-2</v>
      </c>
      <c r="E4759" s="31">
        <v>4083.3989847331513</v>
      </c>
      <c r="F4759" s="18">
        <v>0</v>
      </c>
    </row>
    <row r="4760" spans="1:6" x14ac:dyDescent="0.35">
      <c r="A4760" s="4">
        <v>4749</v>
      </c>
      <c r="B4760" s="4">
        <v>9.4796082553038064E-3</v>
      </c>
      <c r="C4760" s="4">
        <v>-2.3463318945201346</v>
      </c>
      <c r="D4760" s="25">
        <v>-5.0708741508369778E-2</v>
      </c>
      <c r="E4760" s="31">
        <v>-11260.947020554166</v>
      </c>
      <c r="F4760" s="18">
        <v>11260.947020554166</v>
      </c>
    </row>
    <row r="4761" spans="1:6" x14ac:dyDescent="0.35">
      <c r="A4761" s="4">
        <v>4750</v>
      </c>
      <c r="B4761" s="4">
        <v>0.16527251351481342</v>
      </c>
      <c r="C4761" s="4">
        <v>-0.97301665001687643</v>
      </c>
      <c r="D4761" s="25">
        <v>-1.9948246741798785E-2</v>
      </c>
      <c r="E4761" s="31">
        <v>-4429.929495987607</v>
      </c>
      <c r="F4761" s="18">
        <v>4429.929495987607</v>
      </c>
    </row>
    <row r="4762" spans="1:6" x14ac:dyDescent="0.35">
      <c r="A4762" s="4">
        <v>4751</v>
      </c>
      <c r="B4762" s="4">
        <v>0.32255023839385</v>
      </c>
      <c r="C4762" s="4">
        <v>-0.46057928445110813</v>
      </c>
      <c r="D4762" s="25">
        <v>-8.47030898149757E-3</v>
      </c>
      <c r="E4762" s="31">
        <v>-1881.0110022672245</v>
      </c>
      <c r="F4762" s="18">
        <v>1881.0110022672245</v>
      </c>
    </row>
    <row r="4763" spans="1:6" x14ac:dyDescent="0.35">
      <c r="A4763" s="4">
        <v>4752</v>
      </c>
      <c r="B4763" s="4">
        <v>0.37940857515008097</v>
      </c>
      <c r="C4763" s="4">
        <v>-0.3070344502707465</v>
      </c>
      <c r="D4763" s="25">
        <v>-5.0311022246051088E-3</v>
      </c>
      <c r="E4763" s="31">
        <v>-1117.262505852548</v>
      </c>
      <c r="F4763" s="18">
        <v>1117.262505852548</v>
      </c>
    </row>
    <row r="4764" spans="1:6" x14ac:dyDescent="0.35">
      <c r="A4764" s="4">
        <v>4753</v>
      </c>
      <c r="B4764" s="4">
        <v>0.26825612745112359</v>
      </c>
      <c r="C4764" s="4">
        <v>-0.61809570260924396</v>
      </c>
      <c r="D4764" s="25">
        <v>-1.1998474110222208E-2</v>
      </c>
      <c r="E4764" s="31">
        <v>-2664.5145839480492</v>
      </c>
      <c r="F4764" s="18">
        <v>2664.5145839480492</v>
      </c>
    </row>
    <row r="4765" spans="1:6" x14ac:dyDescent="0.35">
      <c r="A4765" s="4">
        <v>4754</v>
      </c>
      <c r="B4765" s="4">
        <v>0.84544419131309345</v>
      </c>
      <c r="C4765" s="4">
        <v>1.0170878969266868</v>
      </c>
      <c r="D4765" s="25">
        <v>2.4627534926837155E-2</v>
      </c>
      <c r="E4765" s="31">
        <v>5469.0642640418446</v>
      </c>
      <c r="F4765" s="18">
        <v>0</v>
      </c>
    </row>
    <row r="4766" spans="1:6" x14ac:dyDescent="0.35">
      <c r="A4766" s="4">
        <v>4755</v>
      </c>
      <c r="B4766" s="4">
        <v>0.55378929056831061</v>
      </c>
      <c r="C4766" s="4">
        <v>0.13524088954887883</v>
      </c>
      <c r="D4766" s="25">
        <v>4.8752964193755129E-3</v>
      </c>
      <c r="E4766" s="31">
        <v>1082.6625361827098</v>
      </c>
      <c r="F4766" s="18">
        <v>0</v>
      </c>
    </row>
    <row r="4767" spans="1:6" x14ac:dyDescent="0.35">
      <c r="A4767" s="4">
        <v>4756</v>
      </c>
      <c r="B4767" s="4">
        <v>0.92990217951632492</v>
      </c>
      <c r="C4767" s="4">
        <v>1.4750628725149997</v>
      </c>
      <c r="D4767" s="25">
        <v>3.4885585215138133E-2</v>
      </c>
      <c r="E4767" s="31">
        <v>7747.0809805811659</v>
      </c>
      <c r="F4767" s="18">
        <v>0</v>
      </c>
    </row>
    <row r="4768" spans="1:6" x14ac:dyDescent="0.35">
      <c r="A4768" s="4">
        <v>4757</v>
      </c>
      <c r="B4768" s="4">
        <v>0.85892326446328182</v>
      </c>
      <c r="C4768" s="4">
        <v>1.0754943262204304</v>
      </c>
      <c r="D4768" s="25">
        <v>2.5935763805687295E-2</v>
      </c>
      <c r="E4768" s="31">
        <v>5759.5841163844398</v>
      </c>
      <c r="F4768" s="18">
        <v>0</v>
      </c>
    </row>
    <row r="4769" spans="1:6" x14ac:dyDescent="0.35">
      <c r="A4769" s="4">
        <v>4758</v>
      </c>
      <c r="B4769" s="4">
        <v>0.39415173355562771</v>
      </c>
      <c r="C4769" s="4">
        <v>-0.26851430257622672</v>
      </c>
      <c r="D4769" s="25">
        <v>-4.1683004707416633E-3</v>
      </c>
      <c r="E4769" s="31">
        <v>-925.65915403412839</v>
      </c>
      <c r="F4769" s="18">
        <v>925.65915403412839</v>
      </c>
    </row>
    <row r="4770" spans="1:6" x14ac:dyDescent="0.35">
      <c r="A4770" s="4">
        <v>4759</v>
      </c>
      <c r="B4770" s="4">
        <v>0.42779579359781916</v>
      </c>
      <c r="C4770" s="4">
        <v>-0.18198870855671434</v>
      </c>
      <c r="D4770" s="25">
        <v>-2.2302384761161151E-3</v>
      </c>
      <c r="E4770" s="31">
        <v>-495.27155625819893</v>
      </c>
      <c r="F4770" s="18">
        <v>495.27155625819893</v>
      </c>
    </row>
    <row r="4771" spans="1:6" x14ac:dyDescent="0.35">
      <c r="A4771" s="4">
        <v>4760</v>
      </c>
      <c r="B4771" s="4">
        <v>0.91150015118075589</v>
      </c>
      <c r="C4771" s="4">
        <v>1.3500507714695362</v>
      </c>
      <c r="D4771" s="25">
        <v>3.208547497434782E-2</v>
      </c>
      <c r="E4771" s="31">
        <v>7125.2573632853919</v>
      </c>
      <c r="F4771" s="18">
        <v>0</v>
      </c>
    </row>
    <row r="4772" spans="1:6" x14ac:dyDescent="0.35">
      <c r="A4772" s="4">
        <v>4761</v>
      </c>
      <c r="B4772" s="4">
        <v>0.94895413883683077</v>
      </c>
      <c r="C4772" s="4">
        <v>1.6347964638168229</v>
      </c>
      <c r="D4772" s="25">
        <v>3.8463412169984605E-2</v>
      </c>
      <c r="E4772" s="31">
        <v>8541.6130196101112</v>
      </c>
      <c r="F4772" s="18">
        <v>0</v>
      </c>
    </row>
    <row r="4773" spans="1:6" x14ac:dyDescent="0.35">
      <c r="A4773" s="4">
        <v>4762</v>
      </c>
      <c r="B4773" s="4">
        <v>0.12329931767828251</v>
      </c>
      <c r="C4773" s="4">
        <v>-1.158650598170978</v>
      </c>
      <c r="D4773" s="25">
        <v>-2.4106208370454255E-2</v>
      </c>
      <c r="E4773" s="31">
        <v>-5353.2926917801515</v>
      </c>
      <c r="F4773" s="18">
        <v>5353.2926917801515</v>
      </c>
    </row>
    <row r="4774" spans="1:6" x14ac:dyDescent="0.35">
      <c r="A4774" s="4">
        <v>4763</v>
      </c>
      <c r="B4774" s="4">
        <v>0.20335419570828683</v>
      </c>
      <c r="C4774" s="4">
        <v>-0.8297000531276788</v>
      </c>
      <c r="D4774" s="25">
        <v>-1.6738139342046206E-2</v>
      </c>
      <c r="E4774" s="31">
        <v>-3717.0573504042641</v>
      </c>
      <c r="F4774" s="18">
        <v>3717.0573504042641</v>
      </c>
    </row>
    <row r="4775" spans="1:6" x14ac:dyDescent="0.35">
      <c r="A4775" s="4">
        <v>4764</v>
      </c>
      <c r="B4775" s="4">
        <v>0.15377037000907345</v>
      </c>
      <c r="C4775" s="4">
        <v>-1.02039589484924</v>
      </c>
      <c r="D4775" s="25">
        <v>-2.1009480874706967E-2</v>
      </c>
      <c r="E4775" s="31">
        <v>-4665.5989484647562</v>
      </c>
      <c r="F4775" s="18">
        <v>4665.5989484647562</v>
      </c>
    </row>
    <row r="4776" spans="1:6" x14ac:dyDescent="0.35">
      <c r="A4776" s="4">
        <v>4765</v>
      </c>
      <c r="B4776" s="4">
        <v>0.21260013507083886</v>
      </c>
      <c r="C4776" s="4">
        <v>-0.79743184597089001</v>
      </c>
      <c r="D4776" s="25">
        <v>-1.6015373013378489E-2</v>
      </c>
      <c r="E4776" s="31">
        <v>-3556.5518222987357</v>
      </c>
      <c r="F4776" s="18">
        <v>3556.5518222987357</v>
      </c>
    </row>
    <row r="4777" spans="1:6" x14ac:dyDescent="0.35">
      <c r="A4777" s="4">
        <v>4766</v>
      </c>
      <c r="B4777" s="4">
        <v>0.11000635367322775</v>
      </c>
      <c r="C4777" s="4">
        <v>-1.2264943309951397</v>
      </c>
      <c r="D4777" s="25">
        <v>-2.562582070770543E-2</v>
      </c>
      <c r="E4777" s="31">
        <v>-5690.7547054793376</v>
      </c>
      <c r="F4777" s="18">
        <v>5690.7547054793376</v>
      </c>
    </row>
    <row r="4778" spans="1:6" x14ac:dyDescent="0.35">
      <c r="A4778" s="4">
        <v>4767</v>
      </c>
      <c r="B4778" s="4">
        <v>0.89151085705850885</v>
      </c>
      <c r="C4778" s="4">
        <v>1.2346030163047876</v>
      </c>
      <c r="D4778" s="25">
        <v>2.9499593777170745E-2</v>
      </c>
      <c r="E4778" s="31">
        <v>6551.0078296413376</v>
      </c>
      <c r="F4778" s="18">
        <v>0</v>
      </c>
    </row>
    <row r="4779" spans="1:6" x14ac:dyDescent="0.35">
      <c r="A4779" s="4">
        <v>4768</v>
      </c>
      <c r="B4779" s="4">
        <v>0.9826499656979939</v>
      </c>
      <c r="C4779" s="4">
        <v>2.1118412415030035</v>
      </c>
      <c r="D4779" s="25">
        <v>4.9148601492807246E-2</v>
      </c>
      <c r="E4779" s="31">
        <v>10914.484979941377</v>
      </c>
      <c r="F4779" s="18">
        <v>0</v>
      </c>
    </row>
    <row r="4780" spans="1:6" x14ac:dyDescent="0.35">
      <c r="A4780" s="4">
        <v>4769</v>
      </c>
      <c r="B4780" s="4">
        <v>0.77384474236739154</v>
      </c>
      <c r="C4780" s="4">
        <v>0.75156862829019011</v>
      </c>
      <c r="D4780" s="25">
        <v>1.8680244888364613E-2</v>
      </c>
      <c r="E4780" s="31">
        <v>4148.3429042334046</v>
      </c>
      <c r="F4780" s="18">
        <v>0</v>
      </c>
    </row>
    <row r="4781" spans="1:6" x14ac:dyDescent="0.35">
      <c r="A4781" s="4">
        <v>4770</v>
      </c>
      <c r="B4781" s="4">
        <v>0.79126153257588916</v>
      </c>
      <c r="C4781" s="4">
        <v>0.81080626719235327</v>
      </c>
      <c r="D4781" s="25">
        <v>2.0007091793128356E-2</v>
      </c>
      <c r="E4781" s="31">
        <v>4442.9972824428223</v>
      </c>
      <c r="F4781" s="18">
        <v>0</v>
      </c>
    </row>
    <row r="4782" spans="1:6" x14ac:dyDescent="0.35">
      <c r="A4782" s="4">
        <v>4771</v>
      </c>
      <c r="B4782" s="4">
        <v>0.64908660629516934</v>
      </c>
      <c r="C4782" s="4">
        <v>0.38285566238740215</v>
      </c>
      <c r="D4782" s="25">
        <v>1.042154878532818E-2</v>
      </c>
      <c r="E4782" s="31">
        <v>2314.3250108924685</v>
      </c>
      <c r="F4782" s="18">
        <v>0</v>
      </c>
    </row>
    <row r="4783" spans="1:6" x14ac:dyDescent="0.35">
      <c r="A4783" s="4">
        <v>4772</v>
      </c>
      <c r="B4783" s="4">
        <v>0.28991420791100309</v>
      </c>
      <c r="C4783" s="4">
        <v>-0.5536353681708478</v>
      </c>
      <c r="D4783" s="25">
        <v>-1.0554645544217386E-2</v>
      </c>
      <c r="E4783" s="31">
        <v>-2343.8819572073644</v>
      </c>
      <c r="F4783" s="18">
        <v>2343.8819572073644</v>
      </c>
    </row>
    <row r="4784" spans="1:6" x14ac:dyDescent="0.35">
      <c r="A4784" s="4">
        <v>4773</v>
      </c>
      <c r="B4784" s="4">
        <v>0.7421277178354051</v>
      </c>
      <c r="C4784" s="4">
        <v>0.64991896932118332</v>
      </c>
      <c r="D4784" s="25">
        <v>1.6403423295321819E-2</v>
      </c>
      <c r="E4784" s="31">
        <v>3642.7265830262072</v>
      </c>
      <c r="F4784" s="18">
        <v>0</v>
      </c>
    </row>
    <row r="4785" spans="1:6" x14ac:dyDescent="0.35">
      <c r="A4785" s="4">
        <v>4774</v>
      </c>
      <c r="B4785" s="4">
        <v>0.38605335978373745</v>
      </c>
      <c r="C4785" s="4">
        <v>-0.28962032037114788</v>
      </c>
      <c r="D4785" s="25">
        <v>-4.6410481173744366E-3</v>
      </c>
      <c r="E4785" s="31">
        <v>-1030.6427533992326</v>
      </c>
      <c r="F4785" s="18">
        <v>1030.6427533992326</v>
      </c>
    </row>
    <row r="4786" spans="1:6" x14ac:dyDescent="0.35">
      <c r="A4786" s="4">
        <v>4775</v>
      </c>
      <c r="B4786" s="4">
        <v>0.73281513680917121</v>
      </c>
      <c r="C4786" s="4">
        <v>0.62134944663861846</v>
      </c>
      <c r="D4786" s="25">
        <v>1.5763502740680089E-2</v>
      </c>
      <c r="E4786" s="31">
        <v>3500.618708745897</v>
      </c>
      <c r="F4786" s="18">
        <v>0</v>
      </c>
    </row>
    <row r="4787" spans="1:6" x14ac:dyDescent="0.35">
      <c r="A4787" s="4">
        <v>4776</v>
      </c>
      <c r="B4787" s="4">
        <v>2.5965210133502947E-2</v>
      </c>
      <c r="C4787" s="4">
        <v>-1.9437100976005885</v>
      </c>
      <c r="D4787" s="25">
        <v>-4.1690531212793522E-2</v>
      </c>
      <c r="E4787" s="31">
        <v>-9258.2629598200147</v>
      </c>
      <c r="F4787" s="18">
        <v>9258.2629598200147</v>
      </c>
    </row>
    <row r="4788" spans="1:6" x14ac:dyDescent="0.35">
      <c r="A4788" s="4">
        <v>4777</v>
      </c>
      <c r="B4788" s="4">
        <v>0.71537361806235622</v>
      </c>
      <c r="C4788" s="4">
        <v>0.5691523360114974</v>
      </c>
      <c r="D4788" s="25">
        <v>1.4594354611944031E-2</v>
      </c>
      <c r="E4788" s="31">
        <v>3240.9846743515764</v>
      </c>
      <c r="F4788" s="18">
        <v>0</v>
      </c>
    </row>
    <row r="4789" spans="1:6" x14ac:dyDescent="0.35">
      <c r="A4789" s="4">
        <v>4778</v>
      </c>
      <c r="B4789" s="4">
        <v>0.30959525590256742</v>
      </c>
      <c r="C4789" s="4">
        <v>-0.4969979289425332</v>
      </c>
      <c r="D4789" s="25">
        <v>-9.2860397671041175E-3</v>
      </c>
      <c r="E4789" s="31">
        <v>-2062.1612514453504</v>
      </c>
      <c r="F4789" s="18">
        <v>2062.1612514453504</v>
      </c>
    </row>
    <row r="4790" spans="1:6" x14ac:dyDescent="0.35">
      <c r="A4790" s="4">
        <v>4779</v>
      </c>
      <c r="B4790" s="4">
        <v>0.39839307722347927</v>
      </c>
      <c r="C4790" s="4">
        <v>-0.25750862956197113</v>
      </c>
      <c r="D4790" s="25">
        <v>-3.9217875535417571E-3</v>
      </c>
      <c r="E4790" s="31">
        <v>-870.91575441707789</v>
      </c>
      <c r="F4790" s="18">
        <v>870.91575441707789</v>
      </c>
    </row>
    <row r="4791" spans="1:6" x14ac:dyDescent="0.35">
      <c r="A4791" s="4">
        <v>4780</v>
      </c>
      <c r="B4791" s="4">
        <v>0.40710006218959238</v>
      </c>
      <c r="C4791" s="4">
        <v>-0.23501109167601231</v>
      </c>
      <c r="D4791" s="25">
        <v>-3.4178716469997856E-3</v>
      </c>
      <c r="E4791" s="31">
        <v>-759.01058466548704</v>
      </c>
      <c r="F4791" s="18">
        <v>759.01058466548704</v>
      </c>
    </row>
    <row r="4792" spans="1:6" x14ac:dyDescent="0.35">
      <c r="A4792" s="4">
        <v>4781</v>
      </c>
      <c r="B4792" s="4">
        <v>0.38684742612077716</v>
      </c>
      <c r="C4792" s="4">
        <v>-0.28754525960592714</v>
      </c>
      <c r="D4792" s="25">
        <v>-4.5945694257088698E-3</v>
      </c>
      <c r="E4792" s="31">
        <v>-1020.3211782849255</v>
      </c>
      <c r="F4792" s="18">
        <v>1020.3211782849255</v>
      </c>
    </row>
    <row r="4793" spans="1:6" x14ac:dyDescent="0.35">
      <c r="A4793" s="4">
        <v>4782</v>
      </c>
      <c r="B4793" s="4">
        <v>0.47802572498566254</v>
      </c>
      <c r="C4793" s="4">
        <v>-5.5109221054294742E-2</v>
      </c>
      <c r="D4793" s="25">
        <v>6.1169881899859587E-4</v>
      </c>
      <c r="E4793" s="31">
        <v>135.84064183769547</v>
      </c>
      <c r="F4793" s="18">
        <v>0</v>
      </c>
    </row>
    <row r="4794" spans="1:6" x14ac:dyDescent="0.35">
      <c r="A4794" s="4">
        <v>4783</v>
      </c>
      <c r="B4794" s="4">
        <v>0.509807826128304</v>
      </c>
      <c r="C4794" s="4">
        <v>2.4587051301300053E-2</v>
      </c>
      <c r="D4794" s="25">
        <v>2.3967927939775317E-3</v>
      </c>
      <c r="E4794" s="31">
        <v>532.25846016651974</v>
      </c>
      <c r="F4794" s="18">
        <v>0</v>
      </c>
    </row>
    <row r="4795" spans="1:6" x14ac:dyDescent="0.35">
      <c r="A4795" s="4">
        <v>4784</v>
      </c>
      <c r="B4795" s="4">
        <v>0.60882684899834916</v>
      </c>
      <c r="C4795" s="4">
        <v>0.27626270072416603</v>
      </c>
      <c r="D4795" s="25">
        <v>8.0340035712784599E-3</v>
      </c>
      <c r="E4795" s="31">
        <v>1784.1201711578074</v>
      </c>
      <c r="F4795" s="18">
        <v>0</v>
      </c>
    </row>
    <row r="4796" spans="1:6" x14ac:dyDescent="0.35">
      <c r="A4796" s="4">
        <v>4785</v>
      </c>
      <c r="B4796" s="4">
        <v>2.2730739011411649E-2</v>
      </c>
      <c r="C4796" s="4">
        <v>-2.0003593176321246</v>
      </c>
      <c r="D4796" s="25">
        <v>-4.2959400864743459E-2</v>
      </c>
      <c r="E4796" s="31">
        <v>-9540.0422645625476</v>
      </c>
      <c r="F4796" s="18">
        <v>9540.0422645625476</v>
      </c>
    </row>
    <row r="4797" spans="1:6" x14ac:dyDescent="0.35">
      <c r="A4797" s="4">
        <v>4786</v>
      </c>
      <c r="B4797" s="4">
        <v>0.16772492750635626</v>
      </c>
      <c r="C4797" s="4">
        <v>-0.96319463892313306</v>
      </c>
      <c r="D4797" s="25">
        <v>-1.97282463288888E-2</v>
      </c>
      <c r="E4797" s="31">
        <v>-4381.0737578922244</v>
      </c>
      <c r="F4797" s="18">
        <v>4381.0737578922244</v>
      </c>
    </row>
    <row r="4798" spans="1:6" x14ac:dyDescent="0.35">
      <c r="A4798" s="4">
        <v>4787</v>
      </c>
      <c r="B4798" s="4">
        <v>7.0065018587614269E-2</v>
      </c>
      <c r="C4798" s="4">
        <v>-1.4753069559506731</v>
      </c>
      <c r="D4798" s="25">
        <v>-3.1198903420094501E-2</v>
      </c>
      <c r="E4798" s="31">
        <v>-6928.3754252722165</v>
      </c>
      <c r="F4798" s="18">
        <v>6928.3754252722165</v>
      </c>
    </row>
    <row r="4799" spans="1:6" x14ac:dyDescent="0.35">
      <c r="A4799" s="4">
        <v>4788</v>
      </c>
      <c r="B4799" s="4">
        <v>0.24320940650745959</v>
      </c>
      <c r="C4799" s="4">
        <v>-0.69601599477221632</v>
      </c>
      <c r="D4799" s="25">
        <v>-1.3743788413607638E-2</v>
      </c>
      <c r="E4799" s="31">
        <v>-3052.0984860528711</v>
      </c>
      <c r="F4799" s="18">
        <v>3052.0984860528711</v>
      </c>
    </row>
    <row r="4800" spans="1:6" x14ac:dyDescent="0.35">
      <c r="A4800" s="4">
        <v>4789</v>
      </c>
      <c r="B4800" s="4">
        <v>0.4139975199365975</v>
      </c>
      <c r="C4800" s="4">
        <v>-0.21727371541613566</v>
      </c>
      <c r="D4800" s="25">
        <v>-3.0205772371412623E-3</v>
      </c>
      <c r="E4800" s="31">
        <v>-670.78297009846574</v>
      </c>
      <c r="F4800" s="18">
        <v>670.78297009846574</v>
      </c>
    </row>
    <row r="4801" spans="1:6" x14ac:dyDescent="0.35">
      <c r="A4801" s="4">
        <v>4790</v>
      </c>
      <c r="B4801" s="4">
        <v>0.83021493804639279</v>
      </c>
      <c r="C4801" s="4">
        <v>0.95501497537742264</v>
      </c>
      <c r="D4801" s="25">
        <v>2.3237181338246097E-2</v>
      </c>
      <c r="E4801" s="31">
        <v>5160.3068854274097</v>
      </c>
      <c r="F4801" s="18">
        <v>0</v>
      </c>
    </row>
    <row r="4802" spans="1:6" x14ac:dyDescent="0.35">
      <c r="A4802" s="4">
        <v>4791</v>
      </c>
      <c r="B4802" s="4">
        <v>0.61131158216923243</v>
      </c>
      <c r="C4802" s="4">
        <v>0.28273910719696427</v>
      </c>
      <c r="D4802" s="25">
        <v>8.1790667446540351E-3</v>
      </c>
      <c r="E4802" s="31">
        <v>1816.3345125400756</v>
      </c>
      <c r="F4802" s="18">
        <v>0</v>
      </c>
    </row>
    <row r="4803" spans="1:6" x14ac:dyDescent="0.35">
      <c r="A4803" s="4">
        <v>4792</v>
      </c>
      <c r="B4803" s="4">
        <v>0.15255523134880045</v>
      </c>
      <c r="C4803" s="4">
        <v>-1.0255357567750203</v>
      </c>
      <c r="D4803" s="25">
        <v>-2.112460716963574E-2</v>
      </c>
      <c r="E4803" s="31">
        <v>-4691.1651737210386</v>
      </c>
      <c r="F4803" s="18">
        <v>4691.1651737210386</v>
      </c>
    </row>
    <row r="4804" spans="1:6" x14ac:dyDescent="0.35">
      <c r="A4804" s="4">
        <v>4793</v>
      </c>
      <c r="B4804" s="4">
        <v>0.34842031587392741</v>
      </c>
      <c r="C4804" s="4">
        <v>-0.3895888048695591</v>
      </c>
      <c r="D4804" s="25">
        <v>-6.8802135650336887E-3</v>
      </c>
      <c r="E4804" s="31">
        <v>-1527.896732226224</v>
      </c>
      <c r="F4804" s="18">
        <v>1527.896732226224</v>
      </c>
    </row>
    <row r="4805" spans="1:6" x14ac:dyDescent="0.35">
      <c r="A4805" s="4">
        <v>4794</v>
      </c>
      <c r="B4805" s="4">
        <v>1.0210341702183046E-2</v>
      </c>
      <c r="C4805" s="4">
        <v>-2.3185272563428354</v>
      </c>
      <c r="D4805" s="25">
        <v>-5.0085953382655368E-2</v>
      </c>
      <c r="E4805" s="31">
        <v>-11122.643763954065</v>
      </c>
      <c r="F4805" s="18">
        <v>11122.643763954065</v>
      </c>
    </row>
    <row r="4806" spans="1:6" x14ac:dyDescent="0.35">
      <c r="A4806" s="4">
        <v>4795</v>
      </c>
      <c r="B4806" s="4">
        <v>0.26031675605506144</v>
      </c>
      <c r="C4806" s="4">
        <v>-0.64236917048863817</v>
      </c>
      <c r="D4806" s="25">
        <v>-1.2542168563960475E-2</v>
      </c>
      <c r="E4806" s="31">
        <v>-2785.2534202274942</v>
      </c>
      <c r="F4806" s="18">
        <v>2785.2534202274942</v>
      </c>
    </row>
    <row r="4807" spans="1:6" x14ac:dyDescent="0.35">
      <c r="A4807" s="4">
        <v>4796</v>
      </c>
      <c r="B4807" s="4">
        <v>7.0800030979149331E-2</v>
      </c>
      <c r="C4807" s="4">
        <v>-1.4698585713285537</v>
      </c>
      <c r="D4807" s="25">
        <v>-3.1076866613668756E-2</v>
      </c>
      <c r="E4807" s="31">
        <v>-6901.2745749880278</v>
      </c>
      <c r="F4807" s="18">
        <v>6901.2745749880278</v>
      </c>
    </row>
    <row r="4808" spans="1:6" x14ac:dyDescent="0.35">
      <c r="A4808" s="4">
        <v>4797</v>
      </c>
      <c r="B4808" s="4">
        <v>5.9537615933720645E-2</v>
      </c>
      <c r="C4808" s="4">
        <v>-1.5586669338287307</v>
      </c>
      <c r="D4808" s="25">
        <v>-3.3066059685578873E-2</v>
      </c>
      <c r="E4808" s="31">
        <v>-7343.0169083633482</v>
      </c>
      <c r="F4808" s="18">
        <v>7343.0169083633482</v>
      </c>
    </row>
    <row r="4809" spans="1:6" x14ac:dyDescent="0.35">
      <c r="A4809" s="4">
        <v>4798</v>
      </c>
      <c r="B4809" s="4">
        <v>0.35642800848772771</v>
      </c>
      <c r="C4809" s="4">
        <v>-0.36802309040862557</v>
      </c>
      <c r="D4809" s="25">
        <v>-6.3971693044619958E-3</v>
      </c>
      <c r="E4809" s="31">
        <v>-1420.6265522714964</v>
      </c>
      <c r="F4809" s="18">
        <v>1420.6265522714964</v>
      </c>
    </row>
    <row r="4810" spans="1:6" x14ac:dyDescent="0.35">
      <c r="A4810" s="4">
        <v>4799</v>
      </c>
      <c r="B4810" s="4">
        <v>0.82930670580863519</v>
      </c>
      <c r="C4810" s="4">
        <v>0.9514291110183033</v>
      </c>
      <c r="D4810" s="25">
        <v>2.3156862589660283E-2</v>
      </c>
      <c r="E4810" s="31">
        <v>5142.4704109719596</v>
      </c>
      <c r="F4810" s="18">
        <v>0</v>
      </c>
    </row>
    <row r="4811" spans="1:6" x14ac:dyDescent="0.35">
      <c r="A4811" s="4">
        <v>4800</v>
      </c>
      <c r="B4811" s="4">
        <v>0.56757894610317472</v>
      </c>
      <c r="C4811" s="4">
        <v>0.17021366198344282</v>
      </c>
      <c r="D4811" s="25">
        <v>5.6586415309598558E-3</v>
      </c>
      <c r="E4811" s="31">
        <v>1256.6208624587698</v>
      </c>
      <c r="F4811" s="18">
        <v>0</v>
      </c>
    </row>
    <row r="4812" spans="1:6" x14ac:dyDescent="0.35">
      <c r="A4812" s="4">
        <v>4801</v>
      </c>
      <c r="B4812" s="4">
        <v>0.85099776247395165</v>
      </c>
      <c r="C4812" s="4">
        <v>1.0407222470010951</v>
      </c>
      <c r="D4812" s="25">
        <v>2.5156913963940986E-2</v>
      </c>
      <c r="E4812" s="31">
        <v>5586.624059716014</v>
      </c>
      <c r="F4812" s="18">
        <v>0</v>
      </c>
    </row>
    <row r="4813" spans="1:6" x14ac:dyDescent="0.35">
      <c r="A4813" s="4">
        <v>4802</v>
      </c>
      <c r="B4813" s="4">
        <v>0.31157257474208155</v>
      </c>
      <c r="C4813" s="4">
        <v>-0.4913977582353391</v>
      </c>
      <c r="D4813" s="25">
        <v>-9.1606031476388905E-3</v>
      </c>
      <c r="E4813" s="31">
        <v>-2034.3054008716938</v>
      </c>
      <c r="F4813" s="18">
        <v>2034.3054008716938</v>
      </c>
    </row>
    <row r="4814" spans="1:6" x14ac:dyDescent="0.35">
      <c r="A4814" s="4">
        <v>4803</v>
      </c>
      <c r="B4814" s="4">
        <v>0.14150102534101761</v>
      </c>
      <c r="C4814" s="4">
        <v>-1.0735998816501027</v>
      </c>
      <c r="D4814" s="25">
        <v>-2.2201181734432453E-2</v>
      </c>
      <c r="E4814" s="31">
        <v>-4930.2412930889568</v>
      </c>
      <c r="F4814" s="18">
        <v>4930.2412930889568</v>
      </c>
    </row>
    <row r="4815" spans="1:6" x14ac:dyDescent="0.35">
      <c r="A4815" s="4">
        <v>4804</v>
      </c>
      <c r="B4815" s="4">
        <v>0.14717639078844635</v>
      </c>
      <c r="C4815" s="4">
        <v>-1.0486205768094932</v>
      </c>
      <c r="D4815" s="25">
        <v>-2.1641677440791499E-2</v>
      </c>
      <c r="E4815" s="31">
        <v>-4805.9915479553019</v>
      </c>
      <c r="F4815" s="18">
        <v>4805.9915479553019</v>
      </c>
    </row>
    <row r="4816" spans="1:6" x14ac:dyDescent="0.35">
      <c r="A4816" s="4">
        <v>4805</v>
      </c>
      <c r="B4816" s="4">
        <v>0.85038496364779681</v>
      </c>
      <c r="C4816" s="4">
        <v>1.0380858839386664</v>
      </c>
      <c r="D4816" s="25">
        <v>2.5097862822908941E-2</v>
      </c>
      <c r="E4816" s="31">
        <v>5573.5105066897504</v>
      </c>
      <c r="F4816" s="18">
        <v>0</v>
      </c>
    </row>
    <row r="4817" spans="1:6" x14ac:dyDescent="0.35">
      <c r="A4817" s="4">
        <v>4806</v>
      </c>
      <c r="B4817" s="4">
        <v>0.71206354094498026</v>
      </c>
      <c r="C4817" s="4">
        <v>0.55942321983753773</v>
      </c>
      <c r="D4817" s="25">
        <v>1.4376434925731927E-2</v>
      </c>
      <c r="E4817" s="31">
        <v>3192.5910055644058</v>
      </c>
      <c r="F4817" s="18">
        <v>0</v>
      </c>
    </row>
    <row r="4818" spans="1:6" x14ac:dyDescent="0.35">
      <c r="A4818" s="4">
        <v>4807</v>
      </c>
      <c r="B4818" s="4">
        <v>0.25161605494510997</v>
      </c>
      <c r="C4818" s="4">
        <v>-0.66941292359271742</v>
      </c>
      <c r="D4818" s="25">
        <v>-1.3147913842880296E-2</v>
      </c>
      <c r="E4818" s="31">
        <v>-2919.7719527519312</v>
      </c>
      <c r="F4818" s="18">
        <v>2919.7719527519312</v>
      </c>
    </row>
    <row r="4819" spans="1:6" x14ac:dyDescent="0.35">
      <c r="A4819" s="4">
        <v>4808</v>
      </c>
      <c r="B4819" s="4">
        <v>0.5815225048206657</v>
      </c>
      <c r="C4819" s="4">
        <v>0.20578995200128378</v>
      </c>
      <c r="D4819" s="25">
        <v>6.455504660010495E-3</v>
      </c>
      <c r="E4819" s="31">
        <v>1433.5811500137497</v>
      </c>
      <c r="F4819" s="18">
        <v>0</v>
      </c>
    </row>
    <row r="4820" spans="1:6" x14ac:dyDescent="0.35">
      <c r="A4820" s="4">
        <v>4809</v>
      </c>
      <c r="B4820" s="4">
        <v>0.54913250593590723</v>
      </c>
      <c r="C4820" s="4">
        <v>0.12346992535661579</v>
      </c>
      <c r="D4820" s="25">
        <v>4.6116419643020389E-3</v>
      </c>
      <c r="E4820" s="31">
        <v>1024.1124960515538</v>
      </c>
      <c r="F4820" s="18">
        <v>0</v>
      </c>
    </row>
    <row r="4821" spans="1:6" x14ac:dyDescent="0.35">
      <c r="A4821" s="4">
        <v>4810</v>
      </c>
      <c r="B4821" s="4">
        <v>0.85716488625748088</v>
      </c>
      <c r="C4821" s="4">
        <v>1.0676681562415957</v>
      </c>
      <c r="D4821" s="25">
        <v>2.5760467666188516E-2</v>
      </c>
      <c r="E4821" s="31">
        <v>5720.65590635427</v>
      </c>
      <c r="F4821" s="18">
        <v>0</v>
      </c>
    </row>
    <row r="4822" spans="1:6" x14ac:dyDescent="0.35">
      <c r="A4822" s="4">
        <v>4811</v>
      </c>
      <c r="B4822" s="4">
        <v>0.96936724577674238</v>
      </c>
      <c r="C4822" s="4">
        <v>1.8715743957767856</v>
      </c>
      <c r="D4822" s="25">
        <v>4.3766933241381735E-2</v>
      </c>
      <c r="E4822" s="31">
        <v>9719.3718838788718</v>
      </c>
      <c r="F4822" s="18">
        <v>0</v>
      </c>
    </row>
    <row r="4823" spans="1:6" x14ac:dyDescent="0.35">
      <c r="A4823" s="4">
        <v>4812</v>
      </c>
      <c r="B4823" s="4">
        <v>0.26508038698285563</v>
      </c>
      <c r="C4823" s="4">
        <v>-0.62776060953259338</v>
      </c>
      <c r="D4823" s="25">
        <v>-1.2214955591823048E-2</v>
      </c>
      <c r="E4823" s="31">
        <v>-2712.5888690264073</v>
      </c>
      <c r="F4823" s="18">
        <v>2712.5888690264073</v>
      </c>
    </row>
    <row r="4824" spans="1:6" x14ac:dyDescent="0.35">
      <c r="A4824" s="4">
        <v>4813</v>
      </c>
      <c r="B4824" s="4">
        <v>5.1960928930276928E-2</v>
      </c>
      <c r="C4824" s="4">
        <v>-1.6261306839339194</v>
      </c>
      <c r="D4824" s="25">
        <v>-3.4577160898756287E-2</v>
      </c>
      <c r="E4824" s="31">
        <v>-7678.5888472070155</v>
      </c>
      <c r="F4824" s="18">
        <v>7678.5888472070155</v>
      </c>
    </row>
    <row r="4825" spans="1:6" x14ac:dyDescent="0.35">
      <c r="A4825" s="4">
        <v>4814</v>
      </c>
      <c r="B4825" s="4">
        <v>0.31228060214207365</v>
      </c>
      <c r="C4825" s="4">
        <v>-0.48939623045216463</v>
      </c>
      <c r="D4825" s="25">
        <v>-9.1157715001741798E-3</v>
      </c>
      <c r="E4825" s="31">
        <v>-2024.3495867077602</v>
      </c>
      <c r="F4825" s="18">
        <v>2024.3495867077602</v>
      </c>
    </row>
    <row r="4826" spans="1:6" x14ac:dyDescent="0.35">
      <c r="A4826" s="4">
        <v>4815</v>
      </c>
      <c r="B4826" s="4">
        <v>0.50231853633648826</v>
      </c>
      <c r="C4826" s="4">
        <v>5.8117414531930808E-3</v>
      </c>
      <c r="D4826" s="25">
        <v>1.9762500069990443E-3</v>
      </c>
      <c r="E4826" s="31">
        <v>438.86805245428559</v>
      </c>
      <c r="F4826" s="18">
        <v>0</v>
      </c>
    </row>
    <row r="4827" spans="1:6" x14ac:dyDescent="0.35">
      <c r="A4827" s="4">
        <v>4816</v>
      </c>
      <c r="B4827" s="4">
        <v>7.3679989938708612E-3</v>
      </c>
      <c r="C4827" s="4">
        <v>-2.4388030277914816</v>
      </c>
      <c r="D4827" s="25">
        <v>-5.2779975933558897E-2</v>
      </c>
      <c r="E4827" s="31">
        <v>-11720.908369138469</v>
      </c>
      <c r="F4827" s="18">
        <v>11720.908369138469</v>
      </c>
    </row>
    <row r="4828" spans="1:6" x14ac:dyDescent="0.35">
      <c r="A4828" s="4">
        <v>4817</v>
      </c>
      <c r="B4828" s="4">
        <v>0.34047078419141386</v>
      </c>
      <c r="C4828" s="4">
        <v>-0.41117861430260205</v>
      </c>
      <c r="D4828" s="25">
        <v>-7.363797521983499E-3</v>
      </c>
      <c r="E4828" s="31">
        <v>-1635.2867631601002</v>
      </c>
      <c r="F4828" s="18">
        <v>1635.2867631601002</v>
      </c>
    </row>
    <row r="4829" spans="1:6" x14ac:dyDescent="0.35">
      <c r="A4829" s="4">
        <v>4818</v>
      </c>
      <c r="B4829" s="4">
        <v>0.12472722829727978</v>
      </c>
      <c r="C4829" s="4">
        <v>-1.1516754683334676</v>
      </c>
      <c r="D4829" s="25">
        <v>-2.3949974435295032E-2</v>
      </c>
      <c r="E4829" s="31">
        <v>-5318.5976468173349</v>
      </c>
      <c r="F4829" s="18">
        <v>5318.5976468173349</v>
      </c>
    </row>
    <row r="4830" spans="1:6" x14ac:dyDescent="0.35">
      <c r="A4830" s="4">
        <v>4819</v>
      </c>
      <c r="B4830" s="4">
        <v>0.97807554908111383</v>
      </c>
      <c r="C4830" s="4">
        <v>2.0155323323621253</v>
      </c>
      <c r="D4830" s="25">
        <v>4.6991405825272288E-2</v>
      </c>
      <c r="E4830" s="31">
        <v>10435.434121992741</v>
      </c>
      <c r="F4830" s="18">
        <v>0</v>
      </c>
    </row>
    <row r="4831" spans="1:6" x14ac:dyDescent="0.35">
      <c r="A4831" s="4">
        <v>4820</v>
      </c>
      <c r="B4831" s="4">
        <v>0.54758535756016247</v>
      </c>
      <c r="C4831" s="4">
        <v>0.11956305838169642</v>
      </c>
      <c r="D4831" s="25">
        <v>4.5241331700782003E-3</v>
      </c>
      <c r="E4831" s="31">
        <v>1004.6793201084164</v>
      </c>
      <c r="F4831" s="18">
        <v>0</v>
      </c>
    </row>
    <row r="4832" spans="1:6" x14ac:dyDescent="0.35">
      <c r="A4832" s="4">
        <v>4821</v>
      </c>
      <c r="B4832" s="4">
        <v>0.56297335044428631</v>
      </c>
      <c r="C4832" s="4">
        <v>0.15851208434980055</v>
      </c>
      <c r="D4832" s="25">
        <v>5.396541245536699E-3</v>
      </c>
      <c r="E4832" s="31">
        <v>1198.4159585225298</v>
      </c>
      <c r="F4832" s="18">
        <v>0</v>
      </c>
    </row>
    <row r="4833" spans="1:6" x14ac:dyDescent="0.35">
      <c r="A4833" s="4">
        <v>4822</v>
      </c>
      <c r="B4833" s="4">
        <v>0.26209105381757869</v>
      </c>
      <c r="C4833" s="4">
        <v>-0.63691208937639654</v>
      </c>
      <c r="D4833" s="25">
        <v>-1.2419936967343647E-2</v>
      </c>
      <c r="E4833" s="31">
        <v>-2758.1093126674073</v>
      </c>
      <c r="F4833" s="18">
        <v>2758.1093126674073</v>
      </c>
    </row>
    <row r="4834" spans="1:6" x14ac:dyDescent="0.35">
      <c r="A4834" s="4">
        <v>4823</v>
      </c>
      <c r="B4834" s="4">
        <v>0.92665947822920414</v>
      </c>
      <c r="C4834" s="4">
        <v>1.4513549637538934</v>
      </c>
      <c r="D4834" s="25">
        <v>3.4354558558082324E-2</v>
      </c>
      <c r="E4834" s="31">
        <v>7629.1552960989266</v>
      </c>
      <c r="F4834" s="18">
        <v>0</v>
      </c>
    </row>
    <row r="4835" spans="1:6" x14ac:dyDescent="0.35">
      <c r="A4835" s="4">
        <v>4824</v>
      </c>
      <c r="B4835" s="4">
        <v>0.41608294607069962</v>
      </c>
      <c r="C4835" s="4">
        <v>-0.21192455680084943</v>
      </c>
      <c r="D4835" s="25">
        <v>-2.9007629656186392E-3</v>
      </c>
      <c r="E4835" s="31">
        <v>-644.1756806294527</v>
      </c>
      <c r="F4835" s="18">
        <v>644.1756806294527</v>
      </c>
    </row>
    <row r="4836" spans="1:6" x14ac:dyDescent="0.35">
      <c r="A4836" s="4">
        <v>4825</v>
      </c>
      <c r="B4836" s="4">
        <v>0.27554657528146043</v>
      </c>
      <c r="C4836" s="4">
        <v>-0.59612286467083098</v>
      </c>
      <c r="D4836" s="25">
        <v>-1.1506310807501613E-2</v>
      </c>
      <c r="E4836" s="31">
        <v>-2555.2193280899874</v>
      </c>
      <c r="F4836" s="18">
        <v>2555.2193280899874</v>
      </c>
    </row>
    <row r="4837" spans="1:6" x14ac:dyDescent="0.35">
      <c r="A4837" s="4">
        <v>4826</v>
      </c>
      <c r="B4837" s="4">
        <v>0.30867070147630626</v>
      </c>
      <c r="C4837" s="4">
        <v>-0.49962180267887968</v>
      </c>
      <c r="D4837" s="25">
        <v>-9.344811163298895E-3</v>
      </c>
      <c r="E4837" s="31">
        <v>-2075.2126812222887</v>
      </c>
      <c r="F4837" s="18">
        <v>2075.2126812222887</v>
      </c>
    </row>
    <row r="4838" spans="1:6" x14ac:dyDescent="0.35">
      <c r="A4838" s="4">
        <v>4827</v>
      </c>
      <c r="B4838" s="4">
        <v>0.57980085708857643</v>
      </c>
      <c r="C4838" s="4">
        <v>0.20138405021139855</v>
      </c>
      <c r="D4838" s="25">
        <v>6.356818127917995E-3</v>
      </c>
      <c r="E4838" s="31">
        <v>1411.6657213030524</v>
      </c>
      <c r="F4838" s="18">
        <v>0</v>
      </c>
    </row>
    <row r="4839" spans="1:6" x14ac:dyDescent="0.35">
      <c r="A4839" s="4">
        <v>4828</v>
      </c>
      <c r="B4839" s="4">
        <v>0.43147884982123308</v>
      </c>
      <c r="C4839" s="4">
        <v>-0.17261037067604659</v>
      </c>
      <c r="D4839" s="25">
        <v>-2.0201757724127413E-3</v>
      </c>
      <c r="E4839" s="31">
        <v>-448.62269637656254</v>
      </c>
      <c r="F4839" s="18">
        <v>448.62269637656254</v>
      </c>
    </row>
    <row r="4840" spans="1:6" x14ac:dyDescent="0.35">
      <c r="A4840" s="4">
        <v>4829</v>
      </c>
      <c r="B4840" s="4">
        <v>0.48608995527187193</v>
      </c>
      <c r="C4840" s="4">
        <v>-3.4874379293922987E-2</v>
      </c>
      <c r="D4840" s="25">
        <v>1.0649332431875214E-3</v>
      </c>
      <c r="E4840" s="31">
        <v>236.49091803988526</v>
      </c>
      <c r="F4840" s="18">
        <v>0</v>
      </c>
    </row>
    <row r="4841" spans="1:6" x14ac:dyDescent="0.35">
      <c r="A4841" s="4">
        <v>4830</v>
      </c>
      <c r="B4841" s="4">
        <v>7.5796904372873897E-2</v>
      </c>
      <c r="C4841" s="4">
        <v>-1.4339245024234424</v>
      </c>
      <c r="D4841" s="25">
        <v>-3.0271989697810232E-2</v>
      </c>
      <c r="E4841" s="31">
        <v>-6722.5346568211799</v>
      </c>
      <c r="F4841" s="18">
        <v>6722.5346568211799</v>
      </c>
    </row>
    <row r="4842" spans="1:6" x14ac:dyDescent="0.35">
      <c r="A4842" s="4">
        <v>4831</v>
      </c>
      <c r="B4842" s="4">
        <v>0.54749541842051841</v>
      </c>
      <c r="C4842" s="4">
        <v>0.1193360003012479</v>
      </c>
      <c r="D4842" s="25">
        <v>4.5190473611764932E-3</v>
      </c>
      <c r="E4842" s="31">
        <v>1003.5499088295084</v>
      </c>
      <c r="F4842" s="18">
        <v>0</v>
      </c>
    </row>
    <row r="4843" spans="1:6" x14ac:dyDescent="0.35">
      <c r="A4843" s="4">
        <v>4832</v>
      </c>
      <c r="B4843" s="4">
        <v>0.80561643155361984</v>
      </c>
      <c r="C4843" s="4">
        <v>0.86185532287795941</v>
      </c>
      <c r="D4843" s="25">
        <v>2.1150524968097204E-2</v>
      </c>
      <c r="E4843" s="31">
        <v>4696.9207682533106</v>
      </c>
      <c r="F4843" s="18">
        <v>0</v>
      </c>
    </row>
    <row r="4844" spans="1:6" x14ac:dyDescent="0.35">
      <c r="A4844" s="4">
        <v>4833</v>
      </c>
      <c r="B4844" s="4">
        <v>0.41618754550741854</v>
      </c>
      <c r="C4844" s="4">
        <v>-0.21165641812124741</v>
      </c>
      <c r="D4844" s="25">
        <v>-2.8947570041442973E-3</v>
      </c>
      <c r="E4844" s="31">
        <v>-642.8419300381687</v>
      </c>
      <c r="F4844" s="18">
        <v>642.8419300381687</v>
      </c>
    </row>
    <row r="4845" spans="1:6" x14ac:dyDescent="0.35">
      <c r="A4845" s="4">
        <v>4834</v>
      </c>
      <c r="B4845" s="4">
        <v>0.16397208924458351</v>
      </c>
      <c r="C4845" s="4">
        <v>-0.97826317411270114</v>
      </c>
      <c r="D4845" s="25">
        <v>-2.0065762132120312E-2</v>
      </c>
      <c r="E4845" s="31">
        <v>-4456.0262703335457</v>
      </c>
      <c r="F4845" s="18">
        <v>4456.0262703335457</v>
      </c>
    </row>
    <row r="4846" spans="1:6" x14ac:dyDescent="0.35">
      <c r="A4846" s="4">
        <v>4835</v>
      </c>
      <c r="B4846" s="4">
        <v>0.25074815581714205</v>
      </c>
      <c r="C4846" s="4">
        <v>-0.67213726996360268</v>
      </c>
      <c r="D4846" s="25">
        <v>-1.320893569683507E-2</v>
      </c>
      <c r="E4846" s="31">
        <v>-2933.3231442041447</v>
      </c>
      <c r="F4846" s="18">
        <v>2933.3231442041447</v>
      </c>
    </row>
    <row r="4847" spans="1:6" x14ac:dyDescent="0.35">
      <c r="A4847" s="4">
        <v>4836</v>
      </c>
      <c r="B4847" s="4">
        <v>0.86091514328294716</v>
      </c>
      <c r="C4847" s="4">
        <v>1.0844400970851709</v>
      </c>
      <c r="D4847" s="25">
        <v>2.6136137564712541E-2</v>
      </c>
      <c r="E4847" s="31">
        <v>5804.0813414697859</v>
      </c>
      <c r="F4847" s="18">
        <v>0</v>
      </c>
    </row>
    <row r="4848" spans="1:6" x14ac:dyDescent="0.35">
      <c r="A4848" s="4">
        <v>4837</v>
      </c>
      <c r="B4848" s="4">
        <v>0.84026204917452463</v>
      </c>
      <c r="C4848" s="4">
        <v>0.99553547057742497</v>
      </c>
      <c r="D4848" s="25">
        <v>2.4144788302872332E-2</v>
      </c>
      <c r="E4848" s="31">
        <v>5361.860180581758</v>
      </c>
      <c r="F4848" s="18">
        <v>0</v>
      </c>
    </row>
    <row r="4849" spans="1:6" x14ac:dyDescent="0.35">
      <c r="A4849" s="4">
        <v>4838</v>
      </c>
      <c r="B4849" s="4">
        <v>0.3207905301390015</v>
      </c>
      <c r="C4849" s="4">
        <v>-0.46548935221720622</v>
      </c>
      <c r="D4849" s="25">
        <v>-8.5802881828696484E-3</v>
      </c>
      <c r="E4849" s="31">
        <v>-1905.4342066926276</v>
      </c>
      <c r="F4849" s="18">
        <v>1905.4342066926276</v>
      </c>
    </row>
    <row r="4850" spans="1:6" x14ac:dyDescent="0.35">
      <c r="A4850" s="4">
        <v>4839</v>
      </c>
      <c r="B4850" s="4">
        <v>0.35947059809024617</v>
      </c>
      <c r="C4850" s="4">
        <v>-0.35987422062147678</v>
      </c>
      <c r="D4850" s="25">
        <v>-6.2146451043962438E-3</v>
      </c>
      <c r="E4850" s="31">
        <v>-1380.0931987357908</v>
      </c>
      <c r="F4850" s="18">
        <v>1380.0931987357908</v>
      </c>
    </row>
    <row r="4851" spans="1:6" x14ac:dyDescent="0.35">
      <c r="A4851" s="4">
        <v>4840</v>
      </c>
      <c r="B4851" s="4">
        <v>0.25134228105652756</v>
      </c>
      <c r="C4851" s="4">
        <v>-0.67027176602633998</v>
      </c>
      <c r="D4851" s="25">
        <v>-1.3167150808530023E-2</v>
      </c>
      <c r="E4851" s="31">
        <v>-2924.043927259168</v>
      </c>
      <c r="F4851" s="18">
        <v>2924.043927259168</v>
      </c>
    </row>
    <row r="4852" spans="1:6" x14ac:dyDescent="0.35">
      <c r="A4852" s="4">
        <v>4841</v>
      </c>
      <c r="B4852" s="4">
        <v>0.41062946738677109</v>
      </c>
      <c r="C4852" s="4">
        <v>-0.22592605236991409</v>
      </c>
      <c r="D4852" s="25">
        <v>-3.2143784540509153E-3</v>
      </c>
      <c r="E4852" s="31">
        <v>-713.82062339495531</v>
      </c>
      <c r="F4852" s="18">
        <v>713.82062339495531</v>
      </c>
    </row>
    <row r="4853" spans="1:6" x14ac:dyDescent="0.35">
      <c r="A4853" s="4">
        <v>4842</v>
      </c>
      <c r="B4853" s="4">
        <v>0.35472608463204658</v>
      </c>
      <c r="C4853" s="4">
        <v>-0.37259194438960591</v>
      </c>
      <c r="D4853" s="25">
        <v>-6.4995057560041222E-3</v>
      </c>
      <c r="E4853" s="31">
        <v>-1443.3525226822821</v>
      </c>
      <c r="F4853" s="18">
        <v>1443.3525226822821</v>
      </c>
    </row>
    <row r="4854" spans="1:6" x14ac:dyDescent="0.35">
      <c r="A4854" s="4">
        <v>4843</v>
      </c>
      <c r="B4854" s="4">
        <v>0.20521018293834381</v>
      </c>
      <c r="C4854" s="4">
        <v>-0.82315410199746741</v>
      </c>
      <c r="D4854" s="25">
        <v>-1.6591518457810754E-2</v>
      </c>
      <c r="E4854" s="31">
        <v>-3684.497086426707</v>
      </c>
      <c r="F4854" s="18">
        <v>3684.497086426707</v>
      </c>
    </row>
    <row r="4855" spans="1:6" x14ac:dyDescent="0.35">
      <c r="A4855" s="4">
        <v>4844</v>
      </c>
      <c r="B4855" s="4">
        <v>0.38506412739246876</v>
      </c>
      <c r="C4855" s="4">
        <v>-0.2922071374381624</v>
      </c>
      <c r="D4855" s="25">
        <v>-4.698989491847971E-3</v>
      </c>
      <c r="E4855" s="31">
        <v>-1043.5098593229097</v>
      </c>
      <c r="F4855" s="18">
        <v>1043.5098593229097</v>
      </c>
    </row>
    <row r="4856" spans="1:6" x14ac:dyDescent="0.35">
      <c r="A4856" s="4">
        <v>4845</v>
      </c>
      <c r="B4856" s="4">
        <v>0.15102414896697214</v>
      </c>
      <c r="C4856" s="4">
        <v>-1.0320508478105823</v>
      </c>
      <c r="D4856" s="25">
        <v>-2.1270536827451218E-2</v>
      </c>
      <c r="E4856" s="31">
        <v>-4723.5719362733389</v>
      </c>
      <c r="F4856" s="18">
        <v>4723.5719362733389</v>
      </c>
    </row>
    <row r="4857" spans="1:6" x14ac:dyDescent="0.35">
      <c r="A4857" s="4">
        <v>4846</v>
      </c>
      <c r="B4857" s="4">
        <v>0.73630992654448202</v>
      </c>
      <c r="C4857" s="4">
        <v>0.63201029983856682</v>
      </c>
      <c r="D4857" s="25">
        <v>1.60022921376352E-2</v>
      </c>
      <c r="E4857" s="31">
        <v>3553.646937571843</v>
      </c>
      <c r="F4857" s="18">
        <v>0</v>
      </c>
    </row>
    <row r="4858" spans="1:6" x14ac:dyDescent="0.35">
      <c r="A4858" s="4">
        <v>4847</v>
      </c>
      <c r="B4858" s="4">
        <v>0.29856081701359105</v>
      </c>
      <c r="C4858" s="4">
        <v>-0.52854426289441225</v>
      </c>
      <c r="D4858" s="25">
        <v>-9.992637064640323E-3</v>
      </c>
      <c r="E4858" s="31">
        <v>-2219.0761046981888</v>
      </c>
      <c r="F4858" s="18">
        <v>2219.0761046981888</v>
      </c>
    </row>
    <row r="4859" spans="1:6" x14ac:dyDescent="0.35">
      <c r="A4859" s="4">
        <v>4848</v>
      </c>
      <c r="B4859" s="4">
        <v>0.11017947731656152</v>
      </c>
      <c r="C4859" s="4">
        <v>-1.2255741921647003</v>
      </c>
      <c r="D4859" s="25">
        <v>-2.5605210781622156E-2</v>
      </c>
      <c r="E4859" s="31">
        <v>-5686.1778361109073</v>
      </c>
      <c r="F4859" s="18">
        <v>5686.1778361109073</v>
      </c>
    </row>
    <row r="4860" spans="1:6" x14ac:dyDescent="0.35">
      <c r="A4860" s="4">
        <v>4849</v>
      </c>
      <c r="B4860" s="4">
        <v>0.69594932251820352</v>
      </c>
      <c r="C4860" s="4">
        <v>0.5127855268428404</v>
      </c>
      <c r="D4860" s="25">
        <v>1.3331810600013297E-2</v>
      </c>
      <c r="E4860" s="31">
        <v>2960.6101115728247</v>
      </c>
      <c r="F4860" s="18">
        <v>0</v>
      </c>
    </row>
    <row r="4861" spans="1:6" x14ac:dyDescent="0.35">
      <c r="A4861" s="4">
        <v>4850</v>
      </c>
      <c r="B4861" s="4">
        <v>0.64509088499193257</v>
      </c>
      <c r="C4861" s="4">
        <v>0.37210022339415227</v>
      </c>
      <c r="D4861" s="25">
        <v>1.0180640788283624E-2</v>
      </c>
      <c r="E4861" s="31">
        <v>2260.8263021718271</v>
      </c>
      <c r="F4861" s="18">
        <v>0</v>
      </c>
    </row>
    <row r="4862" spans="1:6" x14ac:dyDescent="0.35">
      <c r="A4862" s="4">
        <v>4851</v>
      </c>
      <c r="B4862" s="4">
        <v>1.4824187624068452E-3</v>
      </c>
      <c r="C4862" s="4">
        <v>-2.971360272466709</v>
      </c>
      <c r="D4862" s="25">
        <v>-6.4708573102563047E-2</v>
      </c>
      <c r="E4862" s="31">
        <v>-14369.90530248805</v>
      </c>
      <c r="F4862" s="18">
        <v>14369.90530248805</v>
      </c>
    </row>
    <row r="4863" spans="1:6" x14ac:dyDescent="0.35">
      <c r="A4863" s="4">
        <v>4852</v>
      </c>
      <c r="B4863" s="4">
        <v>0.40362648935106527</v>
      </c>
      <c r="C4863" s="4">
        <v>-0.24397138904044535</v>
      </c>
      <c r="D4863" s="25">
        <v>-3.6185707809304355E-3</v>
      </c>
      <c r="E4863" s="31">
        <v>-803.58006612049644</v>
      </c>
      <c r="F4863" s="18">
        <v>803.58006612049644</v>
      </c>
    </row>
    <row r="4864" spans="1:6" x14ac:dyDescent="0.35">
      <c r="A4864" s="4">
        <v>4853</v>
      </c>
      <c r="B4864" s="4">
        <v>0.8081601666605206</v>
      </c>
      <c r="C4864" s="4">
        <v>0.87113642676916103</v>
      </c>
      <c r="D4864" s="25">
        <v>2.1358409755523833E-2</v>
      </c>
      <c r="E4864" s="31">
        <v>4743.085975828104</v>
      </c>
      <c r="F4864" s="18">
        <v>0</v>
      </c>
    </row>
    <row r="4865" spans="1:6" x14ac:dyDescent="0.35">
      <c r="A4865" s="4">
        <v>4854</v>
      </c>
      <c r="B4865" s="4">
        <v>0.12956187143177367</v>
      </c>
      <c r="C4865" s="4">
        <v>-1.128464638210757</v>
      </c>
      <c r="D4865" s="25">
        <v>-2.3430081700269247E-2</v>
      </c>
      <c r="E4865" s="31">
        <v>-5203.1444848702959</v>
      </c>
      <c r="F4865" s="18">
        <v>5203.1444848702959</v>
      </c>
    </row>
    <row r="4866" spans="1:6" x14ac:dyDescent="0.35">
      <c r="A4866" s="4">
        <v>4855</v>
      </c>
      <c r="B4866" s="4">
        <v>0.34903774634001961</v>
      </c>
      <c r="C4866" s="4">
        <v>-0.38791965450211358</v>
      </c>
      <c r="D4866" s="25">
        <v>-6.8428267440922225E-3</v>
      </c>
      <c r="E4866" s="31">
        <v>-1519.5941990265133</v>
      </c>
      <c r="F4866" s="18">
        <v>1519.5941990265133</v>
      </c>
    </row>
    <row r="4867" spans="1:6" x14ac:dyDescent="0.35">
      <c r="A4867" s="4">
        <v>4856</v>
      </c>
      <c r="B4867" s="4">
        <v>0.75348253061311299</v>
      </c>
      <c r="C4867" s="4">
        <v>0.68548973052319473</v>
      </c>
      <c r="D4867" s="25">
        <v>1.7200162586010457E-2</v>
      </c>
      <c r="E4867" s="31">
        <v>3819.6593696574382</v>
      </c>
      <c r="F4867" s="18">
        <v>0</v>
      </c>
    </row>
    <row r="4868" spans="1:6" x14ac:dyDescent="0.35">
      <c r="A4868" s="4">
        <v>4857</v>
      </c>
      <c r="B4868" s="4">
        <v>1.722763735254107E-2</v>
      </c>
      <c r="C4868" s="4">
        <v>-2.1147029275277607</v>
      </c>
      <c r="D4868" s="25">
        <v>-4.5520550628327265E-2</v>
      </c>
      <c r="E4868" s="31">
        <v>-10108.799661049339</v>
      </c>
      <c r="F4868" s="18">
        <v>10108.799661049339</v>
      </c>
    </row>
    <row r="4869" spans="1:6" x14ac:dyDescent="0.35">
      <c r="A4869" s="4">
        <v>4858</v>
      </c>
      <c r="B4869" s="4">
        <v>0.47482128032757553</v>
      </c>
      <c r="C4869" s="4">
        <v>-6.3155649693495325E-2</v>
      </c>
      <c r="D4869" s="25">
        <v>4.3146916886080541E-4</v>
      </c>
      <c r="E4869" s="31">
        <v>95.816841574388178</v>
      </c>
      <c r="F4869" s="18">
        <v>0</v>
      </c>
    </row>
    <row r="4870" spans="1:6" x14ac:dyDescent="0.35">
      <c r="A4870" s="4">
        <v>4859</v>
      </c>
      <c r="B4870" s="4">
        <v>0.93569308543548624</v>
      </c>
      <c r="C4870" s="4">
        <v>1.5195908892098584</v>
      </c>
      <c r="D4870" s="25">
        <v>3.588295550574714E-2</v>
      </c>
      <c r="E4870" s="31">
        <v>7968.5681180714337</v>
      </c>
      <c r="F4870" s="18">
        <v>0</v>
      </c>
    </row>
    <row r="4871" spans="1:6" x14ac:dyDescent="0.35">
      <c r="A4871" s="4">
        <v>4860</v>
      </c>
      <c r="B4871" s="4">
        <v>0.25064491184715942</v>
      </c>
      <c r="C4871" s="4">
        <v>-0.67246168596841194</v>
      </c>
      <c r="D4871" s="25">
        <v>-1.3216202197995724E-2</v>
      </c>
      <c r="E4871" s="31">
        <v>-2934.9368242553719</v>
      </c>
      <c r="F4871" s="18">
        <v>2934.9368242553719</v>
      </c>
    </row>
    <row r="4872" spans="1:6" x14ac:dyDescent="0.35">
      <c r="A4872" s="4">
        <v>4861</v>
      </c>
      <c r="B4872" s="4">
        <v>4.2777185284161856E-3</v>
      </c>
      <c r="C4872" s="4">
        <v>-2.6293257260106371</v>
      </c>
      <c r="D4872" s="25">
        <v>-5.7047439274507353E-2</v>
      </c>
      <c r="E4872" s="31">
        <v>-12668.588732821834</v>
      </c>
      <c r="F4872" s="18">
        <v>12668.588732821834</v>
      </c>
    </row>
    <row r="4873" spans="1:6" x14ac:dyDescent="0.35">
      <c r="A4873" s="4">
        <v>4862</v>
      </c>
      <c r="B4873" s="4">
        <v>0.3919767922925802</v>
      </c>
      <c r="C4873" s="4">
        <v>-0.27417051665876824</v>
      </c>
      <c r="D4873" s="25">
        <v>-4.294992389717308E-3</v>
      </c>
      <c r="E4873" s="31">
        <v>-953.79377037599909</v>
      </c>
      <c r="F4873" s="18">
        <v>953.79377037599909</v>
      </c>
    </row>
    <row r="4874" spans="1:6" x14ac:dyDescent="0.35">
      <c r="A4874" s="4">
        <v>4863</v>
      </c>
      <c r="B4874" s="4">
        <v>0.3209549565320563</v>
      </c>
      <c r="C4874" s="4">
        <v>-0.46503008378712202</v>
      </c>
      <c r="D4874" s="25">
        <v>-8.5700011608646123E-3</v>
      </c>
      <c r="E4874" s="31">
        <v>-1903.1497561945046</v>
      </c>
      <c r="F4874" s="18">
        <v>1903.1497561945046</v>
      </c>
    </row>
    <row r="4875" spans="1:6" x14ac:dyDescent="0.35">
      <c r="A4875" s="4">
        <v>4864</v>
      </c>
      <c r="B4875" s="4">
        <v>0.3686218111961107</v>
      </c>
      <c r="C4875" s="4">
        <v>-0.33550573085874735</v>
      </c>
      <c r="D4875" s="25">
        <v>-5.6688222827127851E-3</v>
      </c>
      <c r="E4875" s="31">
        <v>-1258.8817134029848</v>
      </c>
      <c r="F4875" s="18">
        <v>1258.8817134029848</v>
      </c>
    </row>
    <row r="4876" spans="1:6" x14ac:dyDescent="0.35">
      <c r="A4876" s="4">
        <v>4865</v>
      </c>
      <c r="B4876" s="4">
        <v>2.8013172555379273E-2</v>
      </c>
      <c r="C4876" s="4">
        <v>-1.9108306686949912</v>
      </c>
      <c r="D4876" s="25">
        <v>-4.0954074303262679E-2</v>
      </c>
      <c r="E4876" s="31">
        <v>-9094.7171490887631</v>
      </c>
      <c r="F4876" s="18">
        <v>9094.7171490887631</v>
      </c>
    </row>
    <row r="4877" spans="1:6" x14ac:dyDescent="0.35">
      <c r="A4877" s="4">
        <v>4866</v>
      </c>
      <c r="B4877" s="4">
        <v>0.33192978311887433</v>
      </c>
      <c r="C4877" s="4">
        <v>-0.43459067305249277</v>
      </c>
      <c r="D4877" s="25">
        <v>-7.8881975193862506E-3</v>
      </c>
      <c r="E4877" s="31">
        <v>-1751.7408579113264</v>
      </c>
      <c r="F4877" s="18">
        <v>1751.7408579113264</v>
      </c>
    </row>
    <row r="4878" spans="1:6" x14ac:dyDescent="0.35">
      <c r="A4878" s="4">
        <v>4867</v>
      </c>
      <c r="B4878" s="4">
        <v>0.69858666951228288</v>
      </c>
      <c r="C4878" s="4">
        <v>0.52033994283189788</v>
      </c>
      <c r="D4878" s="25">
        <v>1.3501019799740747E-2</v>
      </c>
      <c r="E4878" s="31">
        <v>2998.1865880706032</v>
      </c>
      <c r="F4878" s="18">
        <v>0</v>
      </c>
    </row>
    <row r="4879" spans="1:6" x14ac:dyDescent="0.35">
      <c r="A4879" s="4">
        <v>4868</v>
      </c>
      <c r="B4879" s="4">
        <v>0.89570917908140635</v>
      </c>
      <c r="C4879" s="4">
        <v>1.2574751224700529</v>
      </c>
      <c r="D4879" s="25">
        <v>3.0011899531303392E-2</v>
      </c>
      <c r="E4879" s="31">
        <v>6664.776142244019</v>
      </c>
      <c r="F4879" s="18">
        <v>0</v>
      </c>
    </row>
    <row r="4880" spans="1:6" x14ac:dyDescent="0.35">
      <c r="A4880" s="4">
        <v>4869</v>
      </c>
      <c r="B4880" s="4">
        <v>0.79893860219242441</v>
      </c>
      <c r="C4880" s="4">
        <v>0.83783603811394547</v>
      </c>
      <c r="D4880" s="25">
        <v>2.0612523889147936E-2</v>
      </c>
      <c r="E4880" s="31">
        <v>4577.446266089838</v>
      </c>
      <c r="F4880" s="18">
        <v>0</v>
      </c>
    </row>
    <row r="4881" spans="1:6" x14ac:dyDescent="0.35">
      <c r="A4881" s="4">
        <v>4870</v>
      </c>
      <c r="B4881" s="4">
        <v>0.1363735215798445</v>
      </c>
      <c r="C4881" s="4">
        <v>-1.0967583464513406</v>
      </c>
      <c r="D4881" s="25">
        <v>-2.2719901553622961E-2</v>
      </c>
      <c r="E4881" s="31">
        <v>-5045.433984302791</v>
      </c>
      <c r="F4881" s="18">
        <v>5045.433984302791</v>
      </c>
    </row>
    <row r="4882" spans="1:6" x14ac:dyDescent="0.35">
      <c r="A4882" s="4">
        <v>4871</v>
      </c>
      <c r="B4882" s="4">
        <v>0.50064789277888166</v>
      </c>
      <c r="C4882" s="4">
        <v>1.6240270723592205E-3</v>
      </c>
      <c r="D4882" s="25">
        <v>1.8824505921806874E-3</v>
      </c>
      <c r="E4882" s="31">
        <v>418.03791135022851</v>
      </c>
      <c r="F4882" s="18">
        <v>0</v>
      </c>
    </row>
    <row r="4883" spans="1:6" x14ac:dyDescent="0.35">
      <c r="A4883" s="4">
        <v>4872</v>
      </c>
      <c r="B4883" s="4">
        <v>0.40706022037507217</v>
      </c>
      <c r="C4883" s="4">
        <v>-0.23511375784864266</v>
      </c>
      <c r="D4883" s="25">
        <v>-3.4201712371911422E-3</v>
      </c>
      <c r="E4883" s="31">
        <v>-759.52125723482254</v>
      </c>
      <c r="F4883" s="18">
        <v>759.52125723482254</v>
      </c>
    </row>
    <row r="4884" spans="1:6" x14ac:dyDescent="0.35">
      <c r="A4884" s="4">
        <v>4873</v>
      </c>
      <c r="B4884" s="4">
        <v>0.16569358877975637</v>
      </c>
      <c r="C4884" s="4">
        <v>-0.97132356517688101</v>
      </c>
      <c r="D4884" s="25">
        <v>-1.9910323819462859E-2</v>
      </c>
      <c r="E4884" s="31">
        <v>-4421.5079101507945</v>
      </c>
      <c r="F4884" s="18">
        <v>4421.5079101507945</v>
      </c>
    </row>
    <row r="4885" spans="1:6" x14ac:dyDescent="0.35">
      <c r="A4885" s="4">
        <v>4874</v>
      </c>
      <c r="B4885" s="4">
        <v>0.61418356729471346</v>
      </c>
      <c r="C4885" s="4">
        <v>0.29023970141398475</v>
      </c>
      <c r="D4885" s="25">
        <v>8.3470704059272222E-3</v>
      </c>
      <c r="E4885" s="31">
        <v>1853.6432737631128</v>
      </c>
      <c r="F4885" s="18">
        <v>0</v>
      </c>
    </row>
    <row r="4886" spans="1:6" x14ac:dyDescent="0.35">
      <c r="A4886" s="4">
        <v>4875</v>
      </c>
      <c r="B4886" s="4">
        <v>0.22802579967493264</v>
      </c>
      <c r="C4886" s="4">
        <v>-0.74536416781909087</v>
      </c>
      <c r="D4886" s="25">
        <v>-1.4849124005580397E-2</v>
      </c>
      <c r="E4886" s="31">
        <v>-3297.5615989381249</v>
      </c>
      <c r="F4886" s="18">
        <v>3297.5615989381249</v>
      </c>
    </row>
    <row r="4887" spans="1:6" x14ac:dyDescent="0.35">
      <c r="A4887" s="4">
        <v>4876</v>
      </c>
      <c r="B4887" s="4">
        <v>2.2783667080019554E-2</v>
      </c>
      <c r="C4887" s="4">
        <v>-1.9993792605710488</v>
      </c>
      <c r="D4887" s="25">
        <v>-4.2937448847376124E-2</v>
      </c>
      <c r="E4887" s="31">
        <v>-9535.1673554795252</v>
      </c>
      <c r="F4887" s="18">
        <v>9535.1673554795252</v>
      </c>
    </row>
    <row r="4888" spans="1:6" x14ac:dyDescent="0.35">
      <c r="A4888" s="4">
        <v>4877</v>
      </c>
      <c r="B4888" s="4">
        <v>0.97942370183001559</v>
      </c>
      <c r="C4888" s="4">
        <v>2.0419892635300645</v>
      </c>
      <c r="D4888" s="25">
        <v>4.7584007047743453E-2</v>
      </c>
      <c r="E4888" s="31">
        <v>10567.033739180282</v>
      </c>
      <c r="F4888" s="18">
        <v>0</v>
      </c>
    </row>
    <row r="4889" spans="1:6" x14ac:dyDescent="0.35">
      <c r="A4889" s="4">
        <v>4878</v>
      </c>
      <c r="B4889" s="4">
        <v>2.7346527538738563E-3</v>
      </c>
      <c r="C4889" s="4">
        <v>-2.7780092865545156</v>
      </c>
      <c r="D4889" s="25">
        <v>-6.0377759755759583E-2</v>
      </c>
      <c r="E4889" s="31">
        <v>-13408.156732052457</v>
      </c>
      <c r="F4889" s="18">
        <v>13408.156732052457</v>
      </c>
    </row>
    <row r="4890" spans="1:6" x14ac:dyDescent="0.35">
      <c r="A4890" s="4">
        <v>4879</v>
      </c>
      <c r="B4890" s="4">
        <v>0.96562222221552607</v>
      </c>
      <c r="C4890" s="4">
        <v>1.8200226506805086</v>
      </c>
      <c r="D4890" s="25">
        <v>4.2612240470301918E-2</v>
      </c>
      <c r="E4890" s="31">
        <v>9462.9479669492739</v>
      </c>
      <c r="F4890" s="18">
        <v>0</v>
      </c>
    </row>
    <row r="4891" spans="1:6" x14ac:dyDescent="0.35">
      <c r="A4891" s="4">
        <v>4880</v>
      </c>
      <c r="B4891" s="4">
        <v>0.85343792385257322</v>
      </c>
      <c r="C4891" s="4">
        <v>1.0512927577399631</v>
      </c>
      <c r="D4891" s="25">
        <v>2.5393679805989541E-2</v>
      </c>
      <c r="E4891" s="31">
        <v>5639.2029154374804</v>
      </c>
      <c r="F4891" s="18">
        <v>0</v>
      </c>
    </row>
    <row r="4892" spans="1:6" x14ac:dyDescent="0.35">
      <c r="A4892" s="4">
        <v>4881</v>
      </c>
      <c r="B4892" s="4">
        <v>0.71043990949412916</v>
      </c>
      <c r="C4892" s="4">
        <v>0.5546703195856566</v>
      </c>
      <c r="D4892" s="25">
        <v>1.4269976074489141E-2</v>
      </c>
      <c r="E4892" s="31">
        <v>3168.9495692350069</v>
      </c>
      <c r="F4892" s="18">
        <v>0</v>
      </c>
    </row>
    <row r="4893" spans="1:6" x14ac:dyDescent="0.35">
      <c r="A4893" s="4">
        <v>4882</v>
      </c>
      <c r="B4893" s="4">
        <v>0.84850374040999699</v>
      </c>
      <c r="C4893" s="4">
        <v>1.0300372511860023</v>
      </c>
      <c r="D4893" s="25">
        <v>2.4917583803465062E-2</v>
      </c>
      <c r="E4893" s="31">
        <v>5533.4757429293459</v>
      </c>
      <c r="F4893" s="18">
        <v>0</v>
      </c>
    </row>
    <row r="4894" spans="1:6" x14ac:dyDescent="0.35">
      <c r="A4894" s="4">
        <v>4883</v>
      </c>
      <c r="B4894" s="4">
        <v>0.79636485310106975</v>
      </c>
      <c r="C4894" s="4">
        <v>0.82870687632772799</v>
      </c>
      <c r="D4894" s="25">
        <v>2.0408042409406045E-2</v>
      </c>
      <c r="E4894" s="31">
        <v>4532.0368348642987</v>
      </c>
      <c r="F4894" s="18">
        <v>0</v>
      </c>
    </row>
    <row r="4895" spans="1:6" x14ac:dyDescent="0.35">
      <c r="A4895" s="4">
        <v>4884</v>
      </c>
      <c r="B4895" s="4">
        <v>0.94765739571248309</v>
      </c>
      <c r="C4895" s="4">
        <v>1.6225519997929649</v>
      </c>
      <c r="D4895" s="25">
        <v>3.8189151927820332E-2</v>
      </c>
      <c r="E4895" s="31">
        <v>8480.707740461221</v>
      </c>
      <c r="F4895" s="18">
        <v>0</v>
      </c>
    </row>
    <row r="4896" spans="1:6" x14ac:dyDescent="0.35">
      <c r="A4896" s="4">
        <v>4885</v>
      </c>
      <c r="B4896" s="4">
        <v>0.95269949873635507</v>
      </c>
      <c r="C4896" s="4">
        <v>1.6716112621471586</v>
      </c>
      <c r="D4896" s="25">
        <v>3.9288016291948072E-2</v>
      </c>
      <c r="E4896" s="31">
        <v>8724.7337805311545</v>
      </c>
      <c r="F4896" s="18">
        <v>0</v>
      </c>
    </row>
    <row r="4897" spans="1:6" x14ac:dyDescent="0.35">
      <c r="A4897" s="4">
        <v>4886</v>
      </c>
      <c r="B4897" s="4">
        <v>0.22171195493074081</v>
      </c>
      <c r="C4897" s="4">
        <v>-0.7664242473175803</v>
      </c>
      <c r="D4897" s="25">
        <v>-1.5320842693470718E-2</v>
      </c>
      <c r="E4897" s="31">
        <v>-3402.3166962828591</v>
      </c>
      <c r="F4897" s="18">
        <v>3402.3166962828591</v>
      </c>
    </row>
    <row r="4898" spans="1:6" x14ac:dyDescent="0.35">
      <c r="A4898" s="4">
        <v>4887</v>
      </c>
      <c r="B4898" s="4">
        <v>0.45561793625487579</v>
      </c>
      <c r="C4898" s="4">
        <v>-0.1114798132427524</v>
      </c>
      <c r="D4898" s="25">
        <v>-6.5092992770898208E-4</v>
      </c>
      <c r="E4898" s="31">
        <v>-144.55273808785267</v>
      </c>
      <c r="F4898" s="18">
        <v>144.55273808785267</v>
      </c>
    </row>
    <row r="4899" spans="1:6" x14ac:dyDescent="0.35">
      <c r="A4899" s="4">
        <v>4888</v>
      </c>
      <c r="B4899" s="4">
        <v>0.11131643878020991</v>
      </c>
      <c r="C4899" s="4">
        <v>-1.2195569418840764</v>
      </c>
      <c r="D4899" s="25">
        <v>-2.547043211626682E-2</v>
      </c>
      <c r="E4899" s="31">
        <v>-5656.2473869433425</v>
      </c>
      <c r="F4899" s="18">
        <v>5656.2473869433425</v>
      </c>
    </row>
    <row r="4900" spans="1:6" x14ac:dyDescent="0.35">
      <c r="A4900" s="4">
        <v>4889</v>
      </c>
      <c r="B4900" s="4">
        <v>0.12895628371669521</v>
      </c>
      <c r="C4900" s="4">
        <v>-1.1313386861230488</v>
      </c>
      <c r="D4900" s="25">
        <v>-2.3494456676167008E-2</v>
      </c>
      <c r="E4900" s="31">
        <v>-5217.4403078678843</v>
      </c>
      <c r="F4900" s="18">
        <v>5217.4403078678843</v>
      </c>
    </row>
    <row r="4901" spans="1:6" x14ac:dyDescent="0.35">
      <c r="A4901" s="4">
        <v>4890</v>
      </c>
      <c r="B4901" s="4">
        <v>0.62739826806517252</v>
      </c>
      <c r="C4901" s="4">
        <v>0.32497041372216734</v>
      </c>
      <c r="D4901" s="25">
        <v>9.1249936820804421E-3</v>
      </c>
      <c r="E4901" s="31">
        <v>2026.3975669725276</v>
      </c>
      <c r="F4901" s="18">
        <v>0</v>
      </c>
    </row>
    <row r="4902" spans="1:6" x14ac:dyDescent="0.35">
      <c r="A4902" s="4">
        <v>4891</v>
      </c>
      <c r="B4902" s="4">
        <v>5.6036590594379376E-3</v>
      </c>
      <c r="C4902" s="4">
        <v>-2.5361672912906505</v>
      </c>
      <c r="D4902" s="25">
        <v>-5.4960810181052117E-2</v>
      </c>
      <c r="E4902" s="31">
        <v>-12205.208673013645</v>
      </c>
      <c r="F4902" s="18">
        <v>12205.208673013645</v>
      </c>
    </row>
    <row r="4903" spans="1:6" x14ac:dyDescent="0.35">
      <c r="A4903" s="4">
        <v>4892</v>
      </c>
      <c r="B4903" s="4">
        <v>4.0584220689923844E-2</v>
      </c>
      <c r="C4903" s="4">
        <v>-1.743946372936992</v>
      </c>
      <c r="D4903" s="25">
        <v>-3.7216080767667983E-2</v>
      </c>
      <c r="E4903" s="31">
        <v>-8264.6167380864881</v>
      </c>
      <c r="F4903" s="18">
        <v>8264.6167380864881</v>
      </c>
    </row>
    <row r="4904" spans="1:6" x14ac:dyDescent="0.35">
      <c r="A4904" s="4">
        <v>4893</v>
      </c>
      <c r="B4904" s="4">
        <v>0.86387278920839872</v>
      </c>
      <c r="C4904" s="4">
        <v>1.0978856574354878</v>
      </c>
      <c r="D4904" s="25">
        <v>2.6437300819431336E-2</v>
      </c>
      <c r="E4904" s="31">
        <v>5870.9610027480339</v>
      </c>
      <c r="F4904" s="18">
        <v>0</v>
      </c>
    </row>
    <row r="4905" spans="1:6" x14ac:dyDescent="0.35">
      <c r="A4905" s="4">
        <v>4894</v>
      </c>
      <c r="B4905" s="4">
        <v>0.29705734950868634</v>
      </c>
      <c r="C4905" s="4">
        <v>-0.53288281917341096</v>
      </c>
      <c r="D4905" s="25">
        <v>-1.0089815143926035E-2</v>
      </c>
      <c r="E4905" s="31">
        <v>-2240.6565496046155</v>
      </c>
      <c r="F4905" s="18">
        <v>2240.6565496046155</v>
      </c>
    </row>
    <row r="4906" spans="1:6" x14ac:dyDescent="0.35">
      <c r="A4906" s="4">
        <v>4895</v>
      </c>
      <c r="B4906" s="4">
        <v>0.69597531815138047</v>
      </c>
      <c r="C4906" s="4">
        <v>0.51285984539820362</v>
      </c>
      <c r="D4906" s="25">
        <v>1.3333475240045847E-2</v>
      </c>
      <c r="E4906" s="31">
        <v>2960.9797800492502</v>
      </c>
      <c r="F4906" s="18">
        <v>0</v>
      </c>
    </row>
    <row r="4907" spans="1:6" x14ac:dyDescent="0.35">
      <c r="A4907" s="4">
        <v>4896</v>
      </c>
      <c r="B4907" s="4">
        <v>1.1821125187829074E-2</v>
      </c>
      <c r="C4907" s="4">
        <v>-2.2628935780382275</v>
      </c>
      <c r="D4907" s="25">
        <v>-4.8839830558938382E-2</v>
      </c>
      <c r="E4907" s="31">
        <v>-10845.915872833672</v>
      </c>
      <c r="F4907" s="18">
        <v>10845.915872833672</v>
      </c>
    </row>
    <row r="4908" spans="1:6" x14ac:dyDescent="0.35">
      <c r="A4908" s="4">
        <v>4897</v>
      </c>
      <c r="B4908" s="4">
        <v>0.23811658852899531</v>
      </c>
      <c r="C4908" s="4">
        <v>-0.71237405535912079</v>
      </c>
      <c r="D4908" s="25">
        <v>-1.4110187926821177E-2</v>
      </c>
      <c r="E4908" s="31">
        <v>-3133.4652363196569</v>
      </c>
      <c r="F4908" s="18">
        <v>3133.4652363196569</v>
      </c>
    </row>
    <row r="4909" spans="1:6" x14ac:dyDescent="0.35">
      <c r="A4909" s="4">
        <v>4898</v>
      </c>
      <c r="B4909" s="4">
        <v>0.87660455129672554</v>
      </c>
      <c r="C4909" s="4">
        <v>1.1581792423825099</v>
      </c>
      <c r="D4909" s="25">
        <v>2.7787799557171283E-2</v>
      </c>
      <c r="E4909" s="31">
        <v>6170.867769996531</v>
      </c>
      <c r="F4909" s="18">
        <v>0</v>
      </c>
    </row>
    <row r="4910" spans="1:6" x14ac:dyDescent="0.35">
      <c r="A4910" s="4">
        <v>4899</v>
      </c>
      <c r="B4910" s="4">
        <v>0.64572875012717545</v>
      </c>
      <c r="C4910" s="4">
        <v>0.37381427304631049</v>
      </c>
      <c r="D4910" s="25">
        <v>1.0219033295441677E-2</v>
      </c>
      <c r="E4910" s="31">
        <v>2269.3521692360241</v>
      </c>
      <c r="F4910" s="18">
        <v>0</v>
      </c>
    </row>
    <row r="4911" spans="1:6" x14ac:dyDescent="0.35">
      <c r="A4911" s="4">
        <v>4900</v>
      </c>
      <c r="B4911" s="4">
        <v>0.27107291825512481</v>
      </c>
      <c r="C4911" s="4">
        <v>-0.60957128739655719</v>
      </c>
      <c r="D4911" s="25">
        <v>-1.1807538175747253E-2</v>
      </c>
      <c r="E4911" s="31">
        <v>-2622.1132271309493</v>
      </c>
      <c r="F4911" s="18">
        <v>2622.1132271309493</v>
      </c>
    </row>
    <row r="4912" spans="1:6" x14ac:dyDescent="0.35">
      <c r="A4912" s="4">
        <v>4901</v>
      </c>
      <c r="B4912" s="4">
        <v>0.73282248871704903</v>
      </c>
      <c r="C4912" s="4">
        <v>0.62137179924430608</v>
      </c>
      <c r="D4912" s="25">
        <v>1.5764003410291837E-2</v>
      </c>
      <c r="E4912" s="31">
        <v>3500.729893007328</v>
      </c>
      <c r="F4912" s="18">
        <v>0</v>
      </c>
    </row>
    <row r="4913" spans="1:6" x14ac:dyDescent="0.35">
      <c r="A4913" s="4">
        <v>4902</v>
      </c>
      <c r="B4913" s="4">
        <v>0.94642772113293405</v>
      </c>
      <c r="C4913" s="4">
        <v>1.6111613579025537</v>
      </c>
      <c r="D4913" s="25">
        <v>3.7934016203040245E-2</v>
      </c>
      <c r="E4913" s="31">
        <v>8424.0494643072943</v>
      </c>
      <c r="F4913" s="18">
        <v>0</v>
      </c>
    </row>
    <row r="4914" spans="1:6" x14ac:dyDescent="0.35">
      <c r="A4914" s="4">
        <v>4903</v>
      </c>
      <c r="B4914" s="4">
        <v>0.68704698565773581</v>
      </c>
      <c r="C4914" s="4">
        <v>0.48749719707027439</v>
      </c>
      <c r="D4914" s="25">
        <v>1.2765384545443645E-2</v>
      </c>
      <c r="E4914" s="31">
        <v>2834.8232432373611</v>
      </c>
      <c r="F4914" s="18">
        <v>0</v>
      </c>
    </row>
    <row r="4915" spans="1:6" x14ac:dyDescent="0.35">
      <c r="A4915" s="4">
        <v>4904</v>
      </c>
      <c r="B4915" s="4">
        <v>0.77253574808537595</v>
      </c>
      <c r="C4915" s="4">
        <v>0.74722376052332906</v>
      </c>
      <c r="D4915" s="25">
        <v>1.8582925439870238E-2</v>
      </c>
      <c r="E4915" s="31">
        <v>4126.731065308476</v>
      </c>
      <c r="F4915" s="18">
        <v>0</v>
      </c>
    </row>
    <row r="4916" spans="1:6" x14ac:dyDescent="0.35">
      <c r="A4916" s="4">
        <v>4905</v>
      </c>
      <c r="B4916" s="4">
        <v>0.53628722730105283</v>
      </c>
      <c r="C4916" s="4">
        <v>9.1084378241619038E-2</v>
      </c>
      <c r="D4916" s="25">
        <v>3.8862473715232122E-3</v>
      </c>
      <c r="E4916" s="31">
        <v>863.02330639121578</v>
      </c>
      <c r="F4916" s="18">
        <v>0</v>
      </c>
    </row>
    <row r="4917" spans="1:6" x14ac:dyDescent="0.35">
      <c r="A4917" s="4">
        <v>4906</v>
      </c>
      <c r="B4917" s="4">
        <v>0.92870682573374752</v>
      </c>
      <c r="C4917" s="4">
        <v>1.4662273919521605</v>
      </c>
      <c r="D4917" s="25">
        <v>3.4687681816991806E-2</v>
      </c>
      <c r="E4917" s="31">
        <v>7703.1323513030047</v>
      </c>
      <c r="F4917" s="18">
        <v>0</v>
      </c>
    </row>
    <row r="4918" spans="1:6" x14ac:dyDescent="0.35">
      <c r="A4918" s="4">
        <v>4907</v>
      </c>
      <c r="B4918" s="4">
        <v>0.69960553539973569</v>
      </c>
      <c r="C4918" s="4">
        <v>0.52326632873877976</v>
      </c>
      <c r="D4918" s="25">
        <v>1.3566567079386775E-2</v>
      </c>
      <c r="E4918" s="31">
        <v>3012.7427458745501</v>
      </c>
      <c r="F4918" s="18">
        <v>0</v>
      </c>
    </row>
    <row r="4919" spans="1:6" x14ac:dyDescent="0.35">
      <c r="A4919" s="4">
        <v>4908</v>
      </c>
      <c r="B4919" s="4">
        <v>0.72231273448451228</v>
      </c>
      <c r="C4919" s="4">
        <v>0.58972574670366573</v>
      </c>
      <c r="D4919" s="25">
        <v>1.5055172544651002E-2</v>
      </c>
      <c r="E4919" s="31">
        <v>3343.3190287838979</v>
      </c>
      <c r="F4919" s="18">
        <v>0</v>
      </c>
    </row>
    <row r="4920" spans="1:6" x14ac:dyDescent="0.35">
      <c r="A4920" s="4">
        <v>4909</v>
      </c>
      <c r="B4920" s="4">
        <v>0.56545130712467417</v>
      </c>
      <c r="C4920" s="4">
        <v>0.16480510503878881</v>
      </c>
      <c r="D4920" s="25">
        <v>5.537496813272761E-3</v>
      </c>
      <c r="E4920" s="31">
        <v>1229.7181193199128</v>
      </c>
      <c r="F4920" s="18">
        <v>0</v>
      </c>
    </row>
    <row r="4921" spans="1:6" x14ac:dyDescent="0.35">
      <c r="A4921" s="4">
        <v>4910</v>
      </c>
      <c r="B4921" s="4">
        <v>0.17096132059048785</v>
      </c>
      <c r="C4921" s="4">
        <v>-0.95037323026416987</v>
      </c>
      <c r="D4921" s="25">
        <v>-1.9441063269112335E-2</v>
      </c>
      <c r="E4921" s="31">
        <v>-4317.2986941626377</v>
      </c>
      <c r="F4921" s="18">
        <v>4317.2986941626377</v>
      </c>
    </row>
    <row r="4922" spans="1:6" x14ac:dyDescent="0.35">
      <c r="A4922" s="4">
        <v>4911</v>
      </c>
      <c r="B4922" s="4">
        <v>7.4676849042876858E-2</v>
      </c>
      <c r="C4922" s="4">
        <v>-1.4418180903910098</v>
      </c>
      <c r="D4922" s="25">
        <v>-3.0448795913526311E-2</v>
      </c>
      <c r="E4922" s="31">
        <v>-6761.7982111682113</v>
      </c>
      <c r="F4922" s="18">
        <v>6761.7982111682113</v>
      </c>
    </row>
    <row r="4923" spans="1:6" x14ac:dyDescent="0.35">
      <c r="A4923" s="4">
        <v>4912</v>
      </c>
      <c r="B4923" s="4">
        <v>0.16755749247532059</v>
      </c>
      <c r="C4923" s="4">
        <v>-0.96386226448133694</v>
      </c>
      <c r="D4923" s="25">
        <v>-1.9743200282521335E-2</v>
      </c>
      <c r="E4923" s="31">
        <v>-4384.3945991238288</v>
      </c>
      <c r="F4923" s="18">
        <v>4384.3945991238288</v>
      </c>
    </row>
    <row r="4924" spans="1:6" x14ac:dyDescent="0.35">
      <c r="A4924" s="4">
        <v>4913</v>
      </c>
      <c r="B4924" s="4">
        <v>0.57947638876193697</v>
      </c>
      <c r="C4924" s="4">
        <v>0.2005541372962418</v>
      </c>
      <c r="D4924" s="25">
        <v>6.3382291462653348E-3</v>
      </c>
      <c r="E4924" s="31">
        <v>1407.5376453277868</v>
      </c>
      <c r="F4924" s="18">
        <v>0</v>
      </c>
    </row>
    <row r="4925" spans="1:6" x14ac:dyDescent="0.35">
      <c r="A4925" s="4">
        <v>4914</v>
      </c>
      <c r="B4925" s="4">
        <v>0.17461713434143011</v>
      </c>
      <c r="C4925" s="4">
        <v>-0.93607559257563977</v>
      </c>
      <c r="D4925" s="25">
        <v>-1.9120814578177985E-2</v>
      </c>
      <c r="E4925" s="31">
        <v>-4246.1807086883127</v>
      </c>
      <c r="F4925" s="18">
        <v>4246.1807086883127</v>
      </c>
    </row>
    <row r="4926" spans="1:6" x14ac:dyDescent="0.35">
      <c r="A4926" s="4">
        <v>4915</v>
      </c>
      <c r="B4926" s="4">
        <v>0.65777275575624061</v>
      </c>
      <c r="C4926" s="4">
        <v>0.40639214749015884</v>
      </c>
      <c r="D4926" s="25">
        <v>1.0948735772966041E-2</v>
      </c>
      <c r="E4926" s="31">
        <v>2431.3980156866346</v>
      </c>
      <c r="F4926" s="18">
        <v>0</v>
      </c>
    </row>
    <row r="4927" spans="1:6" x14ac:dyDescent="0.35">
      <c r="A4927" s="4">
        <v>4916</v>
      </c>
      <c r="B4927" s="4">
        <v>0.30931730697026194</v>
      </c>
      <c r="C4927" s="4">
        <v>-0.49778638401905195</v>
      </c>
      <c r="D4927" s="25">
        <v>-9.3037001465049902E-3</v>
      </c>
      <c r="E4927" s="31">
        <v>-2066.0831116785271</v>
      </c>
      <c r="F4927" s="18">
        <v>2066.0831116785271</v>
      </c>
    </row>
    <row r="4928" spans="1:6" x14ac:dyDescent="0.35">
      <c r="A4928" s="4">
        <v>4917</v>
      </c>
      <c r="B4928" s="4">
        <v>0.51080675994271607</v>
      </c>
      <c r="C4928" s="4">
        <v>2.7091843755782483E-2</v>
      </c>
      <c r="D4928" s="25">
        <v>2.4528969226514422E-3</v>
      </c>
      <c r="E4928" s="31">
        <v>544.71756685775915</v>
      </c>
      <c r="F4928" s="18">
        <v>0</v>
      </c>
    </row>
    <row r="4929" spans="1:6" x14ac:dyDescent="0.35">
      <c r="A4929" s="4">
        <v>4918</v>
      </c>
      <c r="B4929" s="4">
        <v>0.68927330265081732</v>
      </c>
      <c r="C4929" s="4">
        <v>0.49379155954241838</v>
      </c>
      <c r="D4929" s="25">
        <v>1.290637016739625E-2</v>
      </c>
      <c r="E4929" s="31">
        <v>2866.1320782082726</v>
      </c>
      <c r="F4929" s="18">
        <v>0</v>
      </c>
    </row>
    <row r="4930" spans="1:6" x14ac:dyDescent="0.35">
      <c r="A4930" s="4">
        <v>4919</v>
      </c>
      <c r="B4930" s="4">
        <v>0.84536472384855776</v>
      </c>
      <c r="C4930" s="4">
        <v>1.016753827031011</v>
      </c>
      <c r="D4930" s="25">
        <v>2.4620052190940402E-2</v>
      </c>
      <c r="E4930" s="31">
        <v>5467.4025645005886</v>
      </c>
      <c r="F4930" s="18">
        <v>0</v>
      </c>
    </row>
    <row r="4931" spans="1:6" x14ac:dyDescent="0.35">
      <c r="A4931" s="4">
        <v>4920</v>
      </c>
      <c r="B4931" s="4">
        <v>0.6412649490649075</v>
      </c>
      <c r="C4931" s="4">
        <v>0.36184200323922927</v>
      </c>
      <c r="D4931" s="25">
        <v>9.9508698535671885E-3</v>
      </c>
      <c r="E4931" s="31">
        <v>2209.8008133559015</v>
      </c>
      <c r="F4931" s="18">
        <v>0</v>
      </c>
    </row>
    <row r="4932" spans="1:6" x14ac:dyDescent="0.35">
      <c r="A4932" s="4">
        <v>4921</v>
      </c>
      <c r="B4932" s="4">
        <v>9.0120934886864124E-2</v>
      </c>
      <c r="C4932" s="4">
        <v>-1.3400106892402093</v>
      </c>
      <c r="D4932" s="25">
        <v>-2.8168441098539793E-2</v>
      </c>
      <c r="E4932" s="31">
        <v>-6255.3972634067622</v>
      </c>
      <c r="F4932" s="18">
        <v>6255.3972634067622</v>
      </c>
    </row>
    <row r="4933" spans="1:6" x14ac:dyDescent="0.35">
      <c r="A4933" s="4">
        <v>4922</v>
      </c>
      <c r="B4933" s="4">
        <v>0.13033221692798813</v>
      </c>
      <c r="C4933" s="4">
        <v>-1.1248220850699315</v>
      </c>
      <c r="D4933" s="25">
        <v>-2.3348493195900863E-2</v>
      </c>
      <c r="E4933" s="31">
        <v>-5185.0260343260843</v>
      </c>
      <c r="F4933" s="18">
        <v>5185.0260343260843</v>
      </c>
    </row>
    <row r="4934" spans="1:6" x14ac:dyDescent="0.35">
      <c r="A4934" s="4">
        <v>4923</v>
      </c>
      <c r="B4934" s="4">
        <v>0.79796352360270162</v>
      </c>
      <c r="C4934" s="4">
        <v>0.83436922665552882</v>
      </c>
      <c r="D4934" s="25">
        <v>2.0534871772381485E-2</v>
      </c>
      <c r="E4934" s="31">
        <v>4560.2019735491413</v>
      </c>
      <c r="F4934" s="18">
        <v>0</v>
      </c>
    </row>
    <row r="4935" spans="1:6" x14ac:dyDescent="0.35">
      <c r="A4935" s="4">
        <v>4924</v>
      </c>
      <c r="B4935" s="4">
        <v>0.28823102842312631</v>
      </c>
      <c r="C4935" s="4">
        <v>-0.55855998317959477</v>
      </c>
      <c r="D4935" s="25">
        <v>-1.0664950585110404E-2</v>
      </c>
      <c r="E4935" s="31">
        <v>-2368.3775211801226</v>
      </c>
      <c r="F4935" s="18">
        <v>2368.3775211801226</v>
      </c>
    </row>
    <row r="4936" spans="1:6" x14ac:dyDescent="0.35">
      <c r="A4936" s="4">
        <v>4925</v>
      </c>
      <c r="B4936" s="4">
        <v>0.93615045324143475</v>
      </c>
      <c r="C4936" s="4">
        <v>1.5232383148522906</v>
      </c>
      <c r="D4936" s="25">
        <v>3.5964653147883247E-2</v>
      </c>
      <c r="E4936" s="31">
        <v>7986.7108049619583</v>
      </c>
      <c r="F4936" s="18">
        <v>0</v>
      </c>
    </row>
    <row r="4937" spans="1:6" x14ac:dyDescent="0.35">
      <c r="A4937" s="4">
        <v>4926</v>
      </c>
      <c r="B4937" s="4">
        <v>0.31392298056401546</v>
      </c>
      <c r="C4937" s="4">
        <v>-0.48476090028943114</v>
      </c>
      <c r="D4937" s="25">
        <v>-9.0119460676794955E-3</v>
      </c>
      <c r="E4937" s="31">
        <v>-2001.2929566291814</v>
      </c>
      <c r="F4937" s="18">
        <v>2001.2929566291814</v>
      </c>
    </row>
    <row r="4938" spans="1:6" x14ac:dyDescent="0.35">
      <c r="A4938" s="4">
        <v>4927</v>
      </c>
      <c r="B4938" s="4">
        <v>0.448218367896138</v>
      </c>
      <c r="C4938" s="4">
        <v>-0.1301639244954747</v>
      </c>
      <c r="D4938" s="25">
        <v>-1.0694299834738774E-3</v>
      </c>
      <c r="E4938" s="31">
        <v>-237.48951419162543</v>
      </c>
      <c r="F4938" s="18">
        <v>237.48951419162543</v>
      </c>
    </row>
    <row r="4939" spans="1:6" x14ac:dyDescent="0.35">
      <c r="A4939" s="4">
        <v>4928</v>
      </c>
      <c r="B4939" s="4">
        <v>0.63586474042387309</v>
      </c>
      <c r="C4939" s="4">
        <v>0.34742704383364154</v>
      </c>
      <c r="D4939" s="25">
        <v>9.6279933071000308E-3</v>
      </c>
      <c r="E4939" s="31">
        <v>2138.0992570602079</v>
      </c>
      <c r="F4939" s="18">
        <v>0</v>
      </c>
    </row>
    <row r="4940" spans="1:6" x14ac:dyDescent="0.35">
      <c r="A4940" s="4">
        <v>4929</v>
      </c>
      <c r="B4940" s="4">
        <v>0.60392210029610871</v>
      </c>
      <c r="C4940" s="4">
        <v>0.26351222867673396</v>
      </c>
      <c r="D4940" s="25">
        <v>7.7484094003434315E-3</v>
      </c>
      <c r="E4940" s="31">
        <v>1720.6979537527941</v>
      </c>
      <c r="F4940" s="18">
        <v>0</v>
      </c>
    </row>
    <row r="4941" spans="1:6" x14ac:dyDescent="0.35">
      <c r="A4941" s="4">
        <v>4930</v>
      </c>
      <c r="B4941" s="4">
        <v>2.1491059303555993E-2</v>
      </c>
      <c r="C4941" s="4">
        <v>-2.0238837081648389</v>
      </c>
      <c r="D4941" s="25">
        <v>-4.3486316949571509E-2</v>
      </c>
      <c r="E4941" s="31">
        <v>-9657.0551096663276</v>
      </c>
      <c r="F4941" s="18">
        <v>9657.0551096663276</v>
      </c>
    </row>
    <row r="4942" spans="1:6" x14ac:dyDescent="0.35">
      <c r="A4942" s="4">
        <v>4931</v>
      </c>
      <c r="B4942" s="4">
        <v>0.79087457986850407</v>
      </c>
      <c r="C4942" s="4">
        <v>0.80945958566035525</v>
      </c>
      <c r="D4942" s="25">
        <v>1.9976927859258791E-2</v>
      </c>
      <c r="E4942" s="31">
        <v>4436.2987438648024</v>
      </c>
      <c r="F4942" s="18">
        <v>0</v>
      </c>
    </row>
    <row r="4943" spans="1:6" x14ac:dyDescent="0.35">
      <c r="A4943" s="4">
        <v>4932</v>
      </c>
      <c r="B4943" s="4">
        <v>5.5684369510508147E-2</v>
      </c>
      <c r="C4943" s="4">
        <v>-1.5920710591054454</v>
      </c>
      <c r="D4943" s="25">
        <v>-3.3814269118823702E-2</v>
      </c>
      <c r="E4943" s="31">
        <v>-7509.1726151985922</v>
      </c>
      <c r="F4943" s="18">
        <v>7509.1726151985922</v>
      </c>
    </row>
    <row r="4944" spans="1:6" x14ac:dyDescent="0.35">
      <c r="A4944" s="4">
        <v>4933</v>
      </c>
      <c r="B4944" s="4">
        <v>0.82124255247495437</v>
      </c>
      <c r="C4944" s="4">
        <v>0.92011073509410313</v>
      </c>
      <c r="D4944" s="25">
        <v>2.2455371258686001E-2</v>
      </c>
      <c r="E4944" s="31">
        <v>4986.6894454322101</v>
      </c>
      <c r="F4944" s="18">
        <v>0</v>
      </c>
    </row>
    <row r="4945" spans="1:6" x14ac:dyDescent="0.35">
      <c r="A4945" s="4">
        <v>4934</v>
      </c>
      <c r="B4945" s="4">
        <v>0.39433502289168676</v>
      </c>
      <c r="C4945" s="4">
        <v>-0.26803802988625819</v>
      </c>
      <c r="D4945" s="25">
        <v>-4.1576325751904591E-3</v>
      </c>
      <c r="E4945" s="31">
        <v>-923.2901225210295</v>
      </c>
      <c r="F4945" s="18">
        <v>923.2901225210295</v>
      </c>
    </row>
    <row r="4946" spans="1:6" x14ac:dyDescent="0.35">
      <c r="A4946" s="4">
        <v>4935</v>
      </c>
      <c r="B4946" s="4">
        <v>0.79830783924439186</v>
      </c>
      <c r="C4946" s="4">
        <v>0.83559226535089526</v>
      </c>
      <c r="D4946" s="25">
        <v>2.0562266265771633E-2</v>
      </c>
      <c r="E4946" s="31">
        <v>4566.2854993781239</v>
      </c>
      <c r="F4946" s="18">
        <v>0</v>
      </c>
    </row>
    <row r="4947" spans="1:6" x14ac:dyDescent="0.35">
      <c r="A4947" s="4">
        <v>4936</v>
      </c>
      <c r="B4947" s="4">
        <v>0.37882083659628263</v>
      </c>
      <c r="C4947" s="4">
        <v>-0.3085791631771414</v>
      </c>
      <c r="D4947" s="25">
        <v>-5.0657018065024192E-3</v>
      </c>
      <c r="E4947" s="31">
        <v>-1124.9460737560155</v>
      </c>
      <c r="F4947" s="18">
        <v>1124.9460737560155</v>
      </c>
    </row>
    <row r="4948" spans="1:6" x14ac:dyDescent="0.35">
      <c r="A4948" s="4">
        <v>4937</v>
      </c>
      <c r="B4948" s="4">
        <v>0.21123944905713932</v>
      </c>
      <c r="C4948" s="4">
        <v>-0.80212803735447846</v>
      </c>
      <c r="D4948" s="25">
        <v>-1.612056165892501E-2</v>
      </c>
      <c r="E4948" s="31">
        <v>-3579.9111826265348</v>
      </c>
      <c r="F4948" s="18">
        <v>3579.9111826265348</v>
      </c>
    </row>
    <row r="4949" spans="1:6" x14ac:dyDescent="0.35">
      <c r="A4949" s="4">
        <v>4938</v>
      </c>
      <c r="B4949" s="4">
        <v>0.19057392343187618</v>
      </c>
      <c r="C4949" s="4">
        <v>-0.87578330652438496</v>
      </c>
      <c r="D4949" s="25">
        <v>-1.7770344934032251E-2</v>
      </c>
      <c r="E4949" s="31">
        <v>-3946.2804022868681</v>
      </c>
      <c r="F4949" s="18">
        <v>3946.2804022868681</v>
      </c>
    </row>
    <row r="4950" spans="1:6" x14ac:dyDescent="0.35">
      <c r="A4950" s="4">
        <v>4939</v>
      </c>
      <c r="B4950" s="4">
        <v>0.45420303940191931</v>
      </c>
      <c r="C4950" s="4">
        <v>-0.11504925822945312</v>
      </c>
      <c r="D4950" s="25">
        <v>-7.3088090347542766E-4</v>
      </c>
      <c r="E4950" s="31">
        <v>-162.3075408214001</v>
      </c>
      <c r="F4950" s="18">
        <v>162.3075408214001</v>
      </c>
    </row>
    <row r="4951" spans="1:6" x14ac:dyDescent="0.35">
      <c r="A4951" s="4">
        <v>4940</v>
      </c>
      <c r="B4951" s="4">
        <v>0.89127043716224164</v>
      </c>
      <c r="C4951" s="4">
        <v>1.233312688664002</v>
      </c>
      <c r="D4951" s="25">
        <v>2.9470692097967509E-2</v>
      </c>
      <c r="E4951" s="31">
        <v>6544.5896013707943</v>
      </c>
      <c r="F4951" s="18">
        <v>0</v>
      </c>
    </row>
    <row r="4952" spans="1:6" x14ac:dyDescent="0.35">
      <c r="A4952" s="4">
        <v>4941</v>
      </c>
      <c r="B4952" s="4">
        <v>0.75132584729534768</v>
      </c>
      <c r="C4952" s="4">
        <v>0.67866790663697596</v>
      </c>
      <c r="D4952" s="25">
        <v>1.7047362506938734E-2</v>
      </c>
      <c r="E4952" s="31">
        <v>3785.7268849618922</v>
      </c>
      <c r="F4952" s="18">
        <v>0</v>
      </c>
    </row>
    <row r="4953" spans="1:6" x14ac:dyDescent="0.35">
      <c r="A4953" s="4">
        <v>4942</v>
      </c>
      <c r="B4953" s="4">
        <v>0.1624898090665321</v>
      </c>
      <c r="C4953" s="4">
        <v>-0.98427642407462113</v>
      </c>
      <c r="D4953" s="25">
        <v>-2.0200451195482912E-2</v>
      </c>
      <c r="E4953" s="31">
        <v>-4485.9368214862288</v>
      </c>
      <c r="F4953" s="18">
        <v>4485.9368214862288</v>
      </c>
    </row>
    <row r="4954" spans="1:6" x14ac:dyDescent="0.35">
      <c r="A4954" s="4">
        <v>4943</v>
      </c>
      <c r="B4954" s="4">
        <v>0.23339513174263837</v>
      </c>
      <c r="C4954" s="4">
        <v>-0.72771141126391381</v>
      </c>
      <c r="D4954" s="25">
        <v>-1.4453724968247575E-2</v>
      </c>
      <c r="E4954" s="31">
        <v>-3209.7548918707034</v>
      </c>
      <c r="F4954" s="18">
        <v>3209.7548918707034</v>
      </c>
    </row>
    <row r="4955" spans="1:6" x14ac:dyDescent="0.35">
      <c r="A4955" s="4">
        <v>4944</v>
      </c>
      <c r="B4955" s="4">
        <v>0.47402027405019898</v>
      </c>
      <c r="C4955" s="4">
        <v>-6.5167612092300292E-2</v>
      </c>
      <c r="D4955" s="25">
        <v>3.8640379942964922E-4</v>
      </c>
      <c r="E4955" s="31">
        <v>85.80912451159756</v>
      </c>
      <c r="F4955" s="18">
        <v>0</v>
      </c>
    </row>
    <row r="4956" spans="1:6" x14ac:dyDescent="0.35">
      <c r="A4956" s="4">
        <v>4945</v>
      </c>
      <c r="B4956" s="4">
        <v>0.39307726673630794</v>
      </c>
      <c r="C4956" s="4">
        <v>-0.27130750661893122</v>
      </c>
      <c r="D4956" s="25">
        <v>-4.2308646479627902E-3</v>
      </c>
      <c r="E4956" s="31">
        <v>-939.55285094150247</v>
      </c>
      <c r="F4956" s="18">
        <v>939.55285094150247</v>
      </c>
    </row>
    <row r="4957" spans="1:6" x14ac:dyDescent="0.35">
      <c r="A4957" s="4">
        <v>4946</v>
      </c>
      <c r="B4957" s="4">
        <v>0.67770112168817853</v>
      </c>
      <c r="C4957" s="4">
        <v>0.46127996572474883</v>
      </c>
      <c r="D4957" s="25">
        <v>1.217815229063115E-2</v>
      </c>
      <c r="E4957" s="31">
        <v>2704.4159187110249</v>
      </c>
      <c r="F4957" s="18">
        <v>0</v>
      </c>
    </row>
    <row r="4958" spans="1:6" x14ac:dyDescent="0.35">
      <c r="A4958" s="4">
        <v>4947</v>
      </c>
      <c r="B4958" s="4">
        <v>0.86100615125238866</v>
      </c>
      <c r="C4958" s="4">
        <v>1.0848508999860937</v>
      </c>
      <c r="D4958" s="25">
        <v>2.6145339021213156E-2</v>
      </c>
      <c r="E4958" s="31">
        <v>5806.1247192205092</v>
      </c>
      <c r="F4958" s="18">
        <v>0</v>
      </c>
    </row>
    <row r="4959" spans="1:6" x14ac:dyDescent="0.35">
      <c r="A4959" s="4">
        <v>4948</v>
      </c>
      <c r="B4959" s="4">
        <v>0.27109560811302658</v>
      </c>
      <c r="C4959" s="4">
        <v>-0.60950280174384608</v>
      </c>
      <c r="D4959" s="25">
        <v>-1.1806004185230336E-2</v>
      </c>
      <c r="E4959" s="31">
        <v>-2621.7725721387883</v>
      </c>
      <c r="F4959" s="18">
        <v>2621.7725721387883</v>
      </c>
    </row>
    <row r="4960" spans="1:6" x14ac:dyDescent="0.35">
      <c r="A4960" s="4">
        <v>4949</v>
      </c>
      <c r="B4960" s="4">
        <v>0.99412054776063075</v>
      </c>
      <c r="C4960" s="4">
        <v>2.5192981343092185</v>
      </c>
      <c r="D4960" s="25">
        <v>5.827511171610443E-2</v>
      </c>
      <c r="E4960" s="31">
        <v>12941.219326920433</v>
      </c>
      <c r="F4960" s="18">
        <v>0</v>
      </c>
    </row>
    <row r="4961" spans="1:6" x14ac:dyDescent="0.35">
      <c r="A4961" s="4">
        <v>4950</v>
      </c>
      <c r="B4961" s="4">
        <v>0.80673480015548371</v>
      </c>
      <c r="C4961" s="4">
        <v>0.8659266276664993</v>
      </c>
      <c r="D4961" s="25">
        <v>2.1241716957804049E-2</v>
      </c>
      <c r="E4961" s="31">
        <v>4717.1718755425381</v>
      </c>
      <c r="F4961" s="18">
        <v>0</v>
      </c>
    </row>
    <row r="4962" spans="1:6" x14ac:dyDescent="0.35">
      <c r="A4962" s="4">
        <v>4951</v>
      </c>
      <c r="B4962" s="4">
        <v>1.8404339781508794E-2</v>
      </c>
      <c r="C4962" s="4">
        <v>-2.0878797911232465</v>
      </c>
      <c r="D4962" s="25">
        <v>-4.4919746879663915E-2</v>
      </c>
      <c r="E4962" s="31">
        <v>-9975.3784996834711</v>
      </c>
      <c r="F4962" s="18">
        <v>9975.3784996834711</v>
      </c>
    </row>
    <row r="4963" spans="1:6" x14ac:dyDescent="0.35">
      <c r="A4963" s="4">
        <v>4952</v>
      </c>
      <c r="B4963" s="4">
        <v>0.67860937410919475</v>
      </c>
      <c r="C4963" s="4">
        <v>0.46381366545737779</v>
      </c>
      <c r="D4963" s="25">
        <v>1.2234903905147587E-2</v>
      </c>
      <c r="E4963" s="31">
        <v>2717.0188133084985</v>
      </c>
      <c r="F4963" s="18">
        <v>0</v>
      </c>
    </row>
    <row r="4964" spans="1:6" x14ac:dyDescent="0.35">
      <c r="A4964" s="4">
        <v>4953</v>
      </c>
      <c r="B4964" s="4">
        <v>0.5258433618348527</v>
      </c>
      <c r="C4964" s="4">
        <v>6.4825075180243871E-2</v>
      </c>
      <c r="D4964" s="25">
        <v>3.2980727643991182E-3</v>
      </c>
      <c r="E4964" s="31">
        <v>732.40671263160834</v>
      </c>
      <c r="F4964" s="18">
        <v>0</v>
      </c>
    </row>
    <row r="4965" spans="1:6" x14ac:dyDescent="0.35">
      <c r="A4965" s="4">
        <v>4954</v>
      </c>
      <c r="B4965" s="4">
        <v>7.0440602416076525E-2</v>
      </c>
      <c r="C4965" s="4">
        <v>-1.4725174259068501</v>
      </c>
      <c r="D4965" s="25">
        <v>-3.1136421535721881E-2</v>
      </c>
      <c r="E4965" s="31">
        <v>-6914.5000032298776</v>
      </c>
      <c r="F4965" s="18">
        <v>6914.5000032298776</v>
      </c>
    </row>
    <row r="4966" spans="1:6" x14ac:dyDescent="0.35">
      <c r="A4966" s="4">
        <v>4955</v>
      </c>
      <c r="B4966" s="4">
        <v>0.75634709101237063</v>
      </c>
      <c r="C4966" s="4">
        <v>0.69460030992536281</v>
      </c>
      <c r="D4966" s="25">
        <v>1.740422784425507E-2</v>
      </c>
      <c r="E4966" s="31">
        <v>3864.9763701089087</v>
      </c>
      <c r="F4966" s="18">
        <v>0</v>
      </c>
    </row>
    <row r="4967" spans="1:6" x14ac:dyDescent="0.35">
      <c r="A4967" s="4">
        <v>4956</v>
      </c>
      <c r="B4967" s="4">
        <v>0.48422519034306122</v>
      </c>
      <c r="C4967" s="4">
        <v>-3.9551893676269163E-2</v>
      </c>
      <c r="D4967" s="25">
        <v>9.6016293844167699E-4</v>
      </c>
      <c r="E4967" s="31">
        <v>213.22445912223426</v>
      </c>
      <c r="F4967" s="18">
        <v>0</v>
      </c>
    </row>
    <row r="4968" spans="1:6" x14ac:dyDescent="0.35">
      <c r="A4968" s="4">
        <v>4957</v>
      </c>
      <c r="B4968" s="4">
        <v>0.90524242719058245</v>
      </c>
      <c r="C4968" s="4">
        <v>1.3120147862138245</v>
      </c>
      <c r="D4968" s="25">
        <v>3.1233517836259772E-2</v>
      </c>
      <c r="E4968" s="31">
        <v>6936.0622874381843</v>
      </c>
      <c r="F4968" s="18">
        <v>0</v>
      </c>
    </row>
    <row r="4969" spans="1:6" x14ac:dyDescent="0.35">
      <c r="A4969" s="4">
        <v>4958</v>
      </c>
      <c r="B4969" s="4">
        <v>4.3270248544282297E-2</v>
      </c>
      <c r="C4969" s="4">
        <v>-1.7139359097592217</v>
      </c>
      <c r="D4969" s="25">
        <v>-3.6543884999640897E-2</v>
      </c>
      <c r="E4969" s="31">
        <v>-8115.3414710214529</v>
      </c>
      <c r="F4969" s="18">
        <v>8115.3414710214529</v>
      </c>
    </row>
    <row r="4970" spans="1:6" x14ac:dyDescent="0.35">
      <c r="A4970" s="4">
        <v>4959</v>
      </c>
      <c r="B4970" s="4">
        <v>0.39671588719428785</v>
      </c>
      <c r="C4970" s="4">
        <v>-0.26185689331228085</v>
      </c>
      <c r="D4970" s="25">
        <v>-4.0191830676965957E-3</v>
      </c>
      <c r="E4970" s="31">
        <v>-892.54448532841877</v>
      </c>
      <c r="F4970" s="18">
        <v>892.54448532841877</v>
      </c>
    </row>
    <row r="4971" spans="1:6" x14ac:dyDescent="0.35">
      <c r="A4971" s="4">
        <v>4960</v>
      </c>
      <c r="B4971" s="4">
        <v>0.51838477734656008</v>
      </c>
      <c r="C4971" s="4">
        <v>4.6100126346732259E-2</v>
      </c>
      <c r="D4971" s="25">
        <v>2.878657999360313E-3</v>
      </c>
      <c r="E4971" s="31">
        <v>639.26680601490398</v>
      </c>
      <c r="F4971" s="18">
        <v>0</v>
      </c>
    </row>
    <row r="4972" spans="1:6" x14ac:dyDescent="0.35">
      <c r="A4972" s="4">
        <v>4961</v>
      </c>
      <c r="B4972" s="4">
        <v>0.92461143792011691</v>
      </c>
      <c r="C4972" s="4">
        <v>1.4367919298806142</v>
      </c>
      <c r="D4972" s="25">
        <v>3.4028365334030232E-2</v>
      </c>
      <c r="E4972" s="31">
        <v>7556.7172014972675</v>
      </c>
      <c r="F4972" s="18">
        <v>0</v>
      </c>
    </row>
    <row r="4973" spans="1:6" x14ac:dyDescent="0.35">
      <c r="A4973" s="4">
        <v>4962</v>
      </c>
      <c r="B4973" s="4">
        <v>0.22069774512921603</v>
      </c>
      <c r="C4973" s="4">
        <v>-0.76983885142778807</v>
      </c>
      <c r="D4973" s="25">
        <v>-1.5397325432799773E-2</v>
      </c>
      <c r="E4973" s="31">
        <v>-3419.3013038663303</v>
      </c>
      <c r="F4973" s="18">
        <v>3419.3013038663303</v>
      </c>
    </row>
    <row r="4974" spans="1:6" x14ac:dyDescent="0.35">
      <c r="A4974" s="4">
        <v>4963</v>
      </c>
      <c r="B4974" s="4">
        <v>7.7936734085390147E-2</v>
      </c>
      <c r="C4974" s="4">
        <v>-1.419087635736757</v>
      </c>
      <c r="D4974" s="25">
        <v>-2.9939662971011839E-2</v>
      </c>
      <c r="E4974" s="31">
        <v>-6648.7344883951264</v>
      </c>
      <c r="F4974" s="18">
        <v>6648.7344883951264</v>
      </c>
    </row>
    <row r="4975" spans="1:6" x14ac:dyDescent="0.35">
      <c r="A4975" s="4">
        <v>4964</v>
      </c>
      <c r="B4975" s="4">
        <v>0.99685503284429944</v>
      </c>
      <c r="C4975" s="4">
        <v>2.7322711948641731</v>
      </c>
      <c r="D4975" s="25">
        <v>6.3045434291960564E-2</v>
      </c>
      <c r="E4975" s="31">
        <v>14000.570204102089</v>
      </c>
      <c r="F4975" s="18">
        <v>0</v>
      </c>
    </row>
    <row r="4976" spans="1:6" x14ac:dyDescent="0.35">
      <c r="A4976" s="4">
        <v>4965</v>
      </c>
      <c r="B4976" s="4">
        <v>0.28741825700723656</v>
      </c>
      <c r="C4976" s="4">
        <v>-0.56094282577505017</v>
      </c>
      <c r="D4976" s="25">
        <v>-1.0718323193825296E-2</v>
      </c>
      <c r="E4976" s="31">
        <v>-2380.2300361747607</v>
      </c>
      <c r="F4976" s="18">
        <v>2380.2300361747607</v>
      </c>
    </row>
    <row r="4977" spans="1:6" x14ac:dyDescent="0.35">
      <c r="A4977" s="4">
        <v>4966</v>
      </c>
      <c r="B4977" s="4">
        <v>0.8301169551796449</v>
      </c>
      <c r="C4977" s="4">
        <v>0.95462753073485918</v>
      </c>
      <c r="D4977" s="25">
        <v>2.3228503076683348E-2</v>
      </c>
      <c r="E4977" s="31">
        <v>5158.3796941625169</v>
      </c>
      <c r="F4977" s="18">
        <v>0</v>
      </c>
    </row>
    <row r="4978" spans="1:6" x14ac:dyDescent="0.35">
      <c r="A4978" s="4">
        <v>4967</v>
      </c>
      <c r="B4978" s="4">
        <v>0.88080776361942037</v>
      </c>
      <c r="C4978" s="4">
        <v>1.1790344136130986</v>
      </c>
      <c r="D4978" s="25">
        <v>2.8254928563466196E-2</v>
      </c>
      <c r="E4978" s="31">
        <v>6274.6036316089294</v>
      </c>
      <c r="F4978" s="18">
        <v>0</v>
      </c>
    </row>
    <row r="4979" spans="1:6" x14ac:dyDescent="0.35">
      <c r="A4979" s="4">
        <v>4968</v>
      </c>
      <c r="B4979" s="4">
        <v>0.20023313023868683</v>
      </c>
      <c r="C4979" s="4">
        <v>-0.84078880389680621</v>
      </c>
      <c r="D4979" s="25">
        <v>-1.6986513094079326E-2</v>
      </c>
      <c r="E4979" s="31">
        <v>-3772.2139876968613</v>
      </c>
      <c r="F4979" s="18">
        <v>3772.2139876968613</v>
      </c>
    </row>
    <row r="4980" spans="1:6" x14ac:dyDescent="0.35">
      <c r="A4980" s="4">
        <v>4969</v>
      </c>
      <c r="B4980" s="4">
        <v>0.3580450390377985</v>
      </c>
      <c r="C4980" s="4">
        <v>-0.36368924145248149</v>
      </c>
      <c r="D4980" s="25">
        <v>-6.3000966631524607E-3</v>
      </c>
      <c r="E4980" s="31">
        <v>-1399.0695220945297</v>
      </c>
      <c r="F4980" s="18">
        <v>1399.0695220945297</v>
      </c>
    </row>
    <row r="4981" spans="1:6" x14ac:dyDescent="0.35">
      <c r="A4981" s="4">
        <v>4970</v>
      </c>
      <c r="B4981" s="4">
        <v>0.64432203611588346</v>
      </c>
      <c r="C4981" s="4">
        <v>0.37003565014856837</v>
      </c>
      <c r="D4981" s="25">
        <v>1.0134397003566184E-2</v>
      </c>
      <c r="E4981" s="31">
        <v>2250.5568931065864</v>
      </c>
      <c r="F4981" s="18">
        <v>0</v>
      </c>
    </row>
    <row r="4982" spans="1:6" x14ac:dyDescent="0.35">
      <c r="A4982" s="4">
        <v>4971</v>
      </c>
      <c r="B4982" s="4">
        <v>0.82344141486186151</v>
      </c>
      <c r="C4982" s="4">
        <v>0.92855997953822256</v>
      </c>
      <c r="D4982" s="25">
        <v>2.2644623464648968E-2</v>
      </c>
      <c r="E4982" s="31">
        <v>5028.7168947728769</v>
      </c>
      <c r="F4982" s="18">
        <v>0</v>
      </c>
    </row>
    <row r="4983" spans="1:6" x14ac:dyDescent="0.35">
      <c r="A4983" s="4">
        <v>4972</v>
      </c>
      <c r="B4983" s="4">
        <v>0.77693156661703044</v>
      </c>
      <c r="C4983" s="4">
        <v>0.7618712228000678</v>
      </c>
      <c r="D4983" s="25">
        <v>1.8911009751546356E-2</v>
      </c>
      <c r="E4983" s="31">
        <v>4199.5891158568211</v>
      </c>
      <c r="F4983" s="18">
        <v>0</v>
      </c>
    </row>
    <row r="4984" spans="1:6" x14ac:dyDescent="0.35">
      <c r="A4984" s="4">
        <v>4973</v>
      </c>
      <c r="B4984" s="4">
        <v>0.88947374155939629</v>
      </c>
      <c r="C4984" s="4">
        <v>1.2237341914814071</v>
      </c>
      <c r="D4984" s="25">
        <v>2.9256146083397199E-2</v>
      </c>
      <c r="E4984" s="31">
        <v>6496.9451276236296</v>
      </c>
      <c r="F4984" s="18">
        <v>0</v>
      </c>
    </row>
    <row r="4985" spans="1:6" x14ac:dyDescent="0.35">
      <c r="A4985" s="4">
        <v>4974</v>
      </c>
      <c r="B4985" s="4">
        <v>0.82872196630584705</v>
      </c>
      <c r="C4985" s="4">
        <v>0.94912691402874783</v>
      </c>
      <c r="D4985" s="25">
        <v>2.3105296338770488E-2</v>
      </c>
      <c r="E4985" s="31">
        <v>5131.0190358826612</v>
      </c>
      <c r="F4985" s="18">
        <v>0</v>
      </c>
    </row>
    <row r="4986" spans="1:6" x14ac:dyDescent="0.35">
      <c r="A4986" s="4">
        <v>4975</v>
      </c>
      <c r="B4986" s="4">
        <v>3.7354468417460929E-4</v>
      </c>
      <c r="C4986" s="4">
        <v>-3.3716883432556091</v>
      </c>
      <c r="D4986" s="25">
        <v>-7.3675406883591685E-2</v>
      </c>
      <c r="E4986" s="31">
        <v>-16361.180123094915</v>
      </c>
      <c r="F4986" s="18">
        <v>16361.180123094915</v>
      </c>
    </row>
    <row r="4987" spans="1:6" x14ac:dyDescent="0.35">
      <c r="A4987" s="4">
        <v>4976</v>
      </c>
      <c r="B4987" s="4">
        <v>0.82617575995778125</v>
      </c>
      <c r="C4987" s="4">
        <v>0.93916023857074693</v>
      </c>
      <c r="D4987" s="25">
        <v>2.2882055630205542E-2</v>
      </c>
      <c r="E4987" s="31">
        <v>5081.4437217020504</v>
      </c>
      <c r="F4987" s="18">
        <v>0</v>
      </c>
    </row>
    <row r="4988" spans="1:6" x14ac:dyDescent="0.35">
      <c r="A4988" s="4">
        <v>4977</v>
      </c>
      <c r="B4988" s="4">
        <v>0.42735327912590726</v>
      </c>
      <c r="C4988" s="4">
        <v>-0.18311656537050397</v>
      </c>
      <c r="D4988" s="25">
        <v>-2.2555010178062912E-3</v>
      </c>
      <c r="E4988" s="31">
        <v>-500.881637185383</v>
      </c>
      <c r="F4988" s="18">
        <v>500.881637185383</v>
      </c>
    </row>
    <row r="4989" spans="1:6" x14ac:dyDescent="0.35">
      <c r="A4989" s="4">
        <v>4978</v>
      </c>
      <c r="B4989" s="4">
        <v>0.26125455906226636</v>
      </c>
      <c r="C4989" s="4">
        <v>-0.63948246372668627</v>
      </c>
      <c r="D4989" s="25">
        <v>-1.2477510046115386E-2</v>
      </c>
      <c r="E4989" s="31">
        <v>-2770.8946307520955</v>
      </c>
      <c r="F4989" s="18">
        <v>2770.8946307520955</v>
      </c>
    </row>
    <row r="4990" spans="1:6" x14ac:dyDescent="0.35">
      <c r="A4990" s="4">
        <v>4979</v>
      </c>
      <c r="B4990" s="4">
        <v>0.23941227422127798</v>
      </c>
      <c r="C4990" s="4">
        <v>-0.70819439169528486</v>
      </c>
      <c r="D4990" s="25">
        <v>-1.4016568837706677E-2</v>
      </c>
      <c r="E4990" s="31">
        <v>-3112.6751403466201</v>
      </c>
      <c r="F4990" s="18">
        <v>3112.6751403466201</v>
      </c>
    </row>
    <row r="4991" spans="1:6" x14ac:dyDescent="0.35">
      <c r="A4991" s="4">
        <v>4980</v>
      </c>
      <c r="B4991" s="4">
        <v>0.54473756694560715</v>
      </c>
      <c r="C4991" s="4">
        <v>0.112376527068122</v>
      </c>
      <c r="D4991" s="25">
        <v>4.3631641138139445E-3</v>
      </c>
      <c r="E4991" s="31">
        <v>968.93274149847014</v>
      </c>
      <c r="F4991" s="18">
        <v>0</v>
      </c>
    </row>
    <row r="4992" spans="1:6" x14ac:dyDescent="0.35">
      <c r="A4992" s="4">
        <v>4981</v>
      </c>
      <c r="B4992" s="4">
        <v>0.33217482893015193</v>
      </c>
      <c r="C4992" s="4">
        <v>-0.43391570076015012</v>
      </c>
      <c r="D4992" s="25">
        <v>-7.8730790083602585E-3</v>
      </c>
      <c r="E4992" s="31">
        <v>-1748.383473235052</v>
      </c>
      <c r="F4992" s="18">
        <v>1748.383473235052</v>
      </c>
    </row>
    <row r="4993" spans="1:6" x14ac:dyDescent="0.35">
      <c r="A4993" s="4">
        <v>4982</v>
      </c>
      <c r="B4993" s="4">
        <v>0.45244771017518359</v>
      </c>
      <c r="C4993" s="4">
        <v>-0.11947957569627451</v>
      </c>
      <c r="D4993" s="25">
        <v>-8.3011431532159182E-4</v>
      </c>
      <c r="E4993" s="31">
        <v>-184.34441573149905</v>
      </c>
      <c r="F4993" s="18">
        <v>184.34441573149905</v>
      </c>
    </row>
    <row r="4994" spans="1:6" x14ac:dyDescent="0.35">
      <c r="A4994" s="4">
        <v>4983</v>
      </c>
      <c r="B4994" s="4">
        <v>0.43987695787822889</v>
      </c>
      <c r="C4994" s="4">
        <v>-0.15128117853074757</v>
      </c>
      <c r="D4994" s="25">
        <v>-1.5424293074355947E-3</v>
      </c>
      <c r="E4994" s="31">
        <v>-342.52900382304682</v>
      </c>
      <c r="F4994" s="18">
        <v>342.52900382304682</v>
      </c>
    </row>
    <row r="4995" spans="1:6" x14ac:dyDescent="0.35">
      <c r="A4995" s="4">
        <v>4984</v>
      </c>
      <c r="B4995" s="4">
        <v>0.97152021857798732</v>
      </c>
      <c r="C4995" s="4">
        <v>1.9036209921516158</v>
      </c>
      <c r="D4995" s="25">
        <v>4.4484735773626209E-2</v>
      </c>
      <c r="E4995" s="31">
        <v>9878.7750961532383</v>
      </c>
      <c r="F4995" s="18">
        <v>0</v>
      </c>
    </row>
    <row r="4996" spans="1:6" x14ac:dyDescent="0.35">
      <c r="A4996" s="4">
        <v>4985</v>
      </c>
      <c r="B4996" s="4">
        <v>0.46818240485227092</v>
      </c>
      <c r="C4996" s="4">
        <v>-7.9839623744858257E-2</v>
      </c>
      <c r="D4996" s="25">
        <v>5.7769613316886476E-5</v>
      </c>
      <c r="E4996" s="31">
        <v>12.828962731247895</v>
      </c>
      <c r="F4996" s="18">
        <v>0</v>
      </c>
    </row>
    <row r="4997" spans="1:6" x14ac:dyDescent="0.35">
      <c r="A4997" s="4">
        <v>4986</v>
      </c>
      <c r="B4997" s="4">
        <v>0.25559913202078299</v>
      </c>
      <c r="C4997" s="4">
        <v>-0.65697302096895827</v>
      </c>
      <c r="D4997" s="25">
        <v>-1.2869276027501491E-2</v>
      </c>
      <c r="E4997" s="31">
        <v>-2857.8945410164069</v>
      </c>
      <c r="F4997" s="18">
        <v>2857.8945410164069</v>
      </c>
    </row>
    <row r="4998" spans="1:6" x14ac:dyDescent="0.35">
      <c r="A4998" s="4">
        <v>4987</v>
      </c>
      <c r="B4998" s="4">
        <v>0.68578548899033309</v>
      </c>
      <c r="C4998" s="4">
        <v>0.48393919608272734</v>
      </c>
      <c r="D4998" s="25">
        <v>1.2685689900536035E-2</v>
      </c>
      <c r="E4998" s="31">
        <v>2817.1253641847256</v>
      </c>
      <c r="F4998" s="18">
        <v>0</v>
      </c>
    </row>
    <row r="4999" spans="1:6" x14ac:dyDescent="0.35">
      <c r="A4999" s="4">
        <v>4988</v>
      </c>
      <c r="B4999" s="4">
        <v>0.79460869959077218</v>
      </c>
      <c r="C4999" s="4">
        <v>0.82251720138140016</v>
      </c>
      <c r="D4999" s="25">
        <v>2.0269401653355775E-2</v>
      </c>
      <c r="E4999" s="31">
        <v>4501.2487268905688</v>
      </c>
      <c r="F4999" s="18">
        <v>0</v>
      </c>
    </row>
    <row r="5000" spans="1:6" x14ac:dyDescent="0.35">
      <c r="A5000" s="4">
        <v>4989</v>
      </c>
      <c r="B5000" s="4">
        <v>0.65732195172031382</v>
      </c>
      <c r="C5000" s="4">
        <v>0.4051651817988467</v>
      </c>
      <c r="D5000" s="25">
        <v>1.0921253319918618E-2</v>
      </c>
      <c r="E5000" s="31">
        <v>2425.2949565580457</v>
      </c>
      <c r="F5000" s="18">
        <v>0</v>
      </c>
    </row>
    <row r="5001" spans="1:6" x14ac:dyDescent="0.35">
      <c r="A5001" s="4">
        <v>4990</v>
      </c>
      <c r="B5001" s="4">
        <v>0.7717828123523014</v>
      </c>
      <c r="C5001" s="4">
        <v>0.74473096605248612</v>
      </c>
      <c r="D5001" s="25">
        <v>1.8527090050594969E-2</v>
      </c>
      <c r="E5001" s="31">
        <v>4114.3316378764812</v>
      </c>
      <c r="F5001" s="18">
        <v>0</v>
      </c>
    </row>
    <row r="5002" spans="1:6" x14ac:dyDescent="0.35">
      <c r="A5002" s="4">
        <v>4991</v>
      </c>
      <c r="B5002" s="4">
        <v>0.85199088257006172</v>
      </c>
      <c r="C5002" s="4">
        <v>1.0450102442823073</v>
      </c>
      <c r="D5002" s="25">
        <v>2.5252959586718228E-2</v>
      </c>
      <c r="E5002" s="31">
        <v>5607.9530187372538</v>
      </c>
      <c r="F5002" s="18">
        <v>0</v>
      </c>
    </row>
    <row r="5003" spans="1:6" x14ac:dyDescent="0.35">
      <c r="A5003" s="4">
        <v>4992</v>
      </c>
      <c r="B5003" s="4">
        <v>0.11697051839823147</v>
      </c>
      <c r="C5003" s="4">
        <v>-1.1902680943168298</v>
      </c>
      <c r="D5003" s="25">
        <v>-2.4814399609588384E-2</v>
      </c>
      <c r="E5003" s="31">
        <v>-5510.5615134288555</v>
      </c>
      <c r="F5003" s="18">
        <v>5510.5615134288555</v>
      </c>
    </row>
    <row r="5004" spans="1:6" x14ac:dyDescent="0.35">
      <c r="A5004" s="4">
        <v>4993</v>
      </c>
      <c r="B5004" s="4">
        <v>0.4528291054838911</v>
      </c>
      <c r="C5004" s="4">
        <v>-0.11851676651050495</v>
      </c>
      <c r="D5004" s="25">
        <v>-8.085486281724744E-4</v>
      </c>
      <c r="E5004" s="31">
        <v>-179.55529943272495</v>
      </c>
      <c r="F5004" s="18">
        <v>179.55529943272495</v>
      </c>
    </row>
    <row r="5005" spans="1:6" x14ac:dyDescent="0.35">
      <c r="A5005" s="4">
        <v>4994</v>
      </c>
      <c r="B5005" s="4">
        <v>0.53547710105040325</v>
      </c>
      <c r="C5005" s="4">
        <v>8.9045439657663789E-2</v>
      </c>
      <c r="D5005" s="25">
        <v>3.8405777702483776E-3</v>
      </c>
      <c r="E5005" s="31">
        <v>852.88140688615988</v>
      </c>
      <c r="F5005" s="18">
        <v>0</v>
      </c>
    </row>
    <row r="5006" spans="1:6" x14ac:dyDescent="0.35">
      <c r="A5006" s="4">
        <v>4995</v>
      </c>
      <c r="B5006" s="4">
        <v>0.65052075848239588</v>
      </c>
      <c r="C5006" s="4">
        <v>0.38672678704019858</v>
      </c>
      <c r="D5006" s="25">
        <v>1.0508256997517408E-2</v>
      </c>
      <c r="E5006" s="31">
        <v>2333.5804006865278</v>
      </c>
      <c r="F5006" s="18">
        <v>0</v>
      </c>
    </row>
    <row r="5007" spans="1:6" x14ac:dyDescent="0.35">
      <c r="A5007" s="4">
        <v>4996</v>
      </c>
      <c r="B5007" s="4">
        <v>0.46384231185828184</v>
      </c>
      <c r="C5007" s="4">
        <v>-9.0758326818718926E-2</v>
      </c>
      <c r="D5007" s="25">
        <v>-1.8679528910121716E-4</v>
      </c>
      <c r="E5007" s="31">
        <v>-41.481839061431089</v>
      </c>
      <c r="F5007" s="18">
        <v>41.481839061431089</v>
      </c>
    </row>
    <row r="5008" spans="1:6" x14ac:dyDescent="0.35">
      <c r="A5008" s="4">
        <v>4997</v>
      </c>
      <c r="B5008" s="4">
        <v>0.81614226131131673</v>
      </c>
      <c r="C5008" s="4">
        <v>0.90076086886048989</v>
      </c>
      <c r="D5008" s="25">
        <v>2.202195914781396E-2</v>
      </c>
      <c r="E5008" s="31">
        <v>4890.4411325492911</v>
      </c>
      <c r="F5008" s="18">
        <v>0</v>
      </c>
    </row>
    <row r="5009" spans="1:6" x14ac:dyDescent="0.35">
      <c r="A5009" s="4">
        <v>4998</v>
      </c>
      <c r="B5009" s="4">
        <v>0.55023368660868066</v>
      </c>
      <c r="C5009" s="4">
        <v>0.12625177740349355</v>
      </c>
      <c r="D5009" s="25">
        <v>4.6739518714204948E-3</v>
      </c>
      <c r="E5009" s="31">
        <v>1037.9497269124452</v>
      </c>
      <c r="F5009" s="18">
        <v>0</v>
      </c>
    </row>
    <row r="5010" spans="1:6" x14ac:dyDescent="0.35">
      <c r="A5010" s="4">
        <v>4999</v>
      </c>
      <c r="B5010" s="4">
        <v>0.21782630105912593</v>
      </c>
      <c r="C5010" s="4">
        <v>-0.77955542455587346</v>
      </c>
      <c r="D5010" s="25">
        <v>-1.5614964170920375E-2</v>
      </c>
      <c r="E5010" s="31">
        <v>-3467.6325821961591</v>
      </c>
      <c r="F5010" s="18">
        <v>3467.6325821961591</v>
      </c>
    </row>
    <row r="5011" spans="1:6" x14ac:dyDescent="0.35">
      <c r="A5011" s="4">
        <v>5000</v>
      </c>
      <c r="B5011" s="4">
        <v>0.26646700523509492</v>
      </c>
      <c r="C5011" s="4">
        <v>-0.62353347660526326</v>
      </c>
      <c r="D5011" s="25">
        <v>-1.212027325227342E-2</v>
      </c>
      <c r="E5011" s="31">
        <v>-2691.562655838401</v>
      </c>
      <c r="F5011" s="18">
        <v>2691.562655838401</v>
      </c>
    </row>
    <row r="5012" spans="1:6" x14ac:dyDescent="0.35">
      <c r="A5012" s="4">
        <v>5001</v>
      </c>
      <c r="B5012" s="4">
        <v>0.49361872448405775</v>
      </c>
      <c r="C5012" s="4">
        <v>-1.5996167786549977E-2</v>
      </c>
      <c r="D5012" s="25">
        <v>1.4877808949550614E-3</v>
      </c>
      <c r="E5012" s="31">
        <v>330.39316965727284</v>
      </c>
      <c r="F5012" s="18">
        <v>0</v>
      </c>
    </row>
    <row r="5013" spans="1:6" x14ac:dyDescent="0.35">
      <c r="A5013" s="4">
        <v>5002</v>
      </c>
      <c r="B5013" s="4">
        <v>0.67623754257196322</v>
      </c>
      <c r="C5013" s="4">
        <v>0.45720331639889039</v>
      </c>
      <c r="D5013" s="25">
        <v>1.2086840590163883E-2</v>
      </c>
      <c r="E5013" s="31">
        <v>2684.1382271191542</v>
      </c>
      <c r="F5013" s="18">
        <v>0</v>
      </c>
    </row>
    <row r="5014" spans="1:6" x14ac:dyDescent="0.35">
      <c r="A5014" s="4">
        <v>5003</v>
      </c>
      <c r="B5014" s="4">
        <v>0.74046995294315709</v>
      </c>
      <c r="C5014" s="4">
        <v>0.64479492045649867</v>
      </c>
      <c r="D5014" s="25">
        <v>1.6288651192618773E-2</v>
      </c>
      <c r="E5014" s="31">
        <v>3617.2390136341864</v>
      </c>
      <c r="F5014" s="18">
        <v>0</v>
      </c>
    </row>
    <row r="5015" spans="1:6" x14ac:dyDescent="0.35">
      <c r="A5015" s="4">
        <v>5004</v>
      </c>
      <c r="B5015" s="4">
        <v>0.26667531986056203</v>
      </c>
      <c r="C5015" s="4">
        <v>-0.62289938878429674</v>
      </c>
      <c r="D5015" s="25">
        <v>-1.2106070500810159E-2</v>
      </c>
      <c r="E5015" s="31">
        <v>-2688.4086349138729</v>
      </c>
      <c r="F5015" s="18">
        <v>2688.4086349138729</v>
      </c>
    </row>
    <row r="5016" spans="1:6" x14ac:dyDescent="0.35">
      <c r="A5016" s="4">
        <v>5005</v>
      </c>
      <c r="B5016" s="4">
        <v>0.38143910097982447</v>
      </c>
      <c r="C5016" s="4">
        <v>-0.30170336617391152</v>
      </c>
      <c r="D5016" s="25">
        <v>-4.9116927990437136E-3</v>
      </c>
      <c r="E5016" s="31">
        <v>-1090.7451209795724</v>
      </c>
      <c r="F5016" s="18">
        <v>1090.7451209795724</v>
      </c>
    </row>
    <row r="5017" spans="1:6" x14ac:dyDescent="0.35">
      <c r="A5017" s="4">
        <v>5006</v>
      </c>
      <c r="B5017" s="4">
        <v>0.85609714584781282</v>
      </c>
      <c r="C5017" s="4">
        <v>1.0629476148136008</v>
      </c>
      <c r="D5017" s="25">
        <v>2.5654733610972563E-2</v>
      </c>
      <c r="E5017" s="31">
        <v>5697.1754262903214</v>
      </c>
      <c r="F5017" s="18">
        <v>0</v>
      </c>
    </row>
    <row r="5018" spans="1:6" x14ac:dyDescent="0.35">
      <c r="A5018" s="4">
        <v>5007</v>
      </c>
      <c r="B5018" s="4">
        <v>0.35384691045500571</v>
      </c>
      <c r="C5018" s="4">
        <v>-0.37495515191865814</v>
      </c>
      <c r="D5018" s="25">
        <v>-6.5524385644912418E-3</v>
      </c>
      <c r="E5018" s="31">
        <v>-1455.1073707477622</v>
      </c>
      <c r="F5018" s="18">
        <v>1455.1073707477622</v>
      </c>
    </row>
    <row r="5019" spans="1:6" x14ac:dyDescent="0.35">
      <c r="A5019" s="4">
        <v>5008</v>
      </c>
      <c r="B5019" s="4">
        <v>0.79694480469307882</v>
      </c>
      <c r="C5019" s="4">
        <v>0.83075793457710723</v>
      </c>
      <c r="D5019" s="25">
        <v>2.0453983475594954E-2</v>
      </c>
      <c r="E5019" s="31">
        <v>4542.239018886864</v>
      </c>
      <c r="F5019" s="18">
        <v>0</v>
      </c>
    </row>
    <row r="5020" spans="1:6" x14ac:dyDescent="0.35">
      <c r="A5020" s="4">
        <v>5009</v>
      </c>
      <c r="B5020" s="4">
        <v>0.12943571294167799</v>
      </c>
      <c r="C5020" s="4">
        <v>-1.1290626025739765</v>
      </c>
      <c r="D5020" s="25">
        <v>-2.3443475332750228E-2</v>
      </c>
      <c r="E5020" s="31">
        <v>-5206.1188238362156</v>
      </c>
      <c r="F5020" s="18">
        <v>5206.1188238362156</v>
      </c>
    </row>
    <row r="5021" spans="1:6" x14ac:dyDescent="0.35">
      <c r="A5021" s="4">
        <v>5010</v>
      </c>
      <c r="B5021" s="4">
        <v>0.80576828882854967</v>
      </c>
      <c r="C5021" s="4">
        <v>0.8624073045464713</v>
      </c>
      <c r="D5021" s="25">
        <v>2.1162888647371474E-2</v>
      </c>
      <c r="E5021" s="31">
        <v>4699.6663843570677</v>
      </c>
      <c r="F5021" s="18">
        <v>0</v>
      </c>
    </row>
    <row r="5022" spans="1:6" x14ac:dyDescent="0.35">
      <c r="A5022" s="4">
        <v>5011</v>
      </c>
      <c r="B5022" s="4">
        <v>0.8712413516373867</v>
      </c>
      <c r="C5022" s="4">
        <v>1.1322786652303645</v>
      </c>
      <c r="D5022" s="25">
        <v>2.720765994892866E-2</v>
      </c>
      <c r="E5022" s="31">
        <v>6042.0355174377301</v>
      </c>
      <c r="F5022" s="18">
        <v>0</v>
      </c>
    </row>
    <row r="5023" spans="1:6" x14ac:dyDescent="0.35">
      <c r="A5023" s="4">
        <v>5012</v>
      </c>
      <c r="B5023" s="4">
        <v>0.33105836782097886</v>
      </c>
      <c r="C5023" s="4">
        <v>-0.43699257112170309</v>
      </c>
      <c r="D5023" s="25">
        <v>-7.9419969461992142E-3</v>
      </c>
      <c r="E5023" s="31">
        <v>-1763.6881568790393</v>
      </c>
      <c r="F5023" s="18">
        <v>1763.6881568790393</v>
      </c>
    </row>
    <row r="5024" spans="1:6" x14ac:dyDescent="0.35">
      <c r="A5024" s="4">
        <v>5013</v>
      </c>
      <c r="B5024" s="4">
        <v>0.22571710996487082</v>
      </c>
      <c r="C5024" s="4">
        <v>-0.75302611709136846</v>
      </c>
      <c r="D5024" s="25">
        <v>-1.5020741812515089E-2</v>
      </c>
      <c r="E5024" s="31">
        <v>-3335.6729575360559</v>
      </c>
      <c r="F5024" s="18">
        <v>3335.6729575360559</v>
      </c>
    </row>
    <row r="5025" spans="1:6" x14ac:dyDescent="0.35">
      <c r="A5025" s="4">
        <v>5014</v>
      </c>
      <c r="B5025" s="4">
        <v>0.22907487782000824</v>
      </c>
      <c r="C5025" s="4">
        <v>-0.74189698015514893</v>
      </c>
      <c r="D5025" s="25">
        <v>-1.4771463462294151E-2</v>
      </c>
      <c r="E5025" s="31">
        <v>-3280.3154351107401</v>
      </c>
      <c r="F5025" s="18">
        <v>3280.3154351107401</v>
      </c>
    </row>
    <row r="5026" spans="1:6" x14ac:dyDescent="0.35">
      <c r="A5026" s="4">
        <v>5015</v>
      </c>
      <c r="B5026" s="4">
        <v>0.62624127834783549</v>
      </c>
      <c r="C5026" s="4">
        <v>0.32191453263539677</v>
      </c>
      <c r="D5026" s="25">
        <v>9.0565458769948214E-3</v>
      </c>
      <c r="E5026" s="31">
        <v>2011.1972862356222</v>
      </c>
      <c r="F5026" s="18">
        <v>0</v>
      </c>
    </row>
    <row r="5027" spans="1:6" x14ac:dyDescent="0.35">
      <c r="A5027" s="4">
        <v>5016</v>
      </c>
      <c r="B5027" s="4">
        <v>0.61480250107994827</v>
      </c>
      <c r="C5027" s="4">
        <v>0.29185826066973258</v>
      </c>
      <c r="D5027" s="25">
        <v>8.383324051049924E-3</v>
      </c>
      <c r="E5027" s="31">
        <v>1861.6941613395938</v>
      </c>
      <c r="F5027" s="18">
        <v>0</v>
      </c>
    </row>
    <row r="5028" spans="1:6" x14ac:dyDescent="0.35">
      <c r="A5028" s="4">
        <v>5017</v>
      </c>
      <c r="B5028" s="4">
        <v>0.66974136691817909</v>
      </c>
      <c r="C5028" s="4">
        <v>0.4391991151394854</v>
      </c>
      <c r="D5028" s="25">
        <v>1.1683569643574676E-2</v>
      </c>
      <c r="E5028" s="31">
        <v>2594.5833963466289</v>
      </c>
      <c r="F5028" s="18">
        <v>0</v>
      </c>
    </row>
    <row r="5029" spans="1:6" x14ac:dyDescent="0.35">
      <c r="A5029" s="4">
        <v>5018</v>
      </c>
      <c r="B5029" s="4">
        <v>5.2277035032514907E-2</v>
      </c>
      <c r="C5029" s="4">
        <v>-1.6231653159346253</v>
      </c>
      <c r="D5029" s="25">
        <v>-3.4510740470388997E-2</v>
      </c>
      <c r="E5029" s="31">
        <v>-7663.8387882886109</v>
      </c>
      <c r="F5029" s="18">
        <v>7663.8387882886109</v>
      </c>
    </row>
    <row r="5030" spans="1:6" x14ac:dyDescent="0.35">
      <c r="A5030" s="4">
        <v>5019</v>
      </c>
      <c r="B5030" s="4">
        <v>0.58621287389616472</v>
      </c>
      <c r="C5030" s="4">
        <v>0.21781372254878537</v>
      </c>
      <c r="D5030" s="25">
        <v>6.7248216522169373E-3</v>
      </c>
      <c r="E5030" s="31">
        <v>1493.3886761080657</v>
      </c>
      <c r="F5030" s="18">
        <v>0</v>
      </c>
    </row>
    <row r="5031" spans="1:6" x14ac:dyDescent="0.35">
      <c r="A5031" s="4">
        <v>5020</v>
      </c>
      <c r="B5031" s="4">
        <v>0.15982854408631297</v>
      </c>
      <c r="C5031" s="4">
        <v>-0.99516280616596886</v>
      </c>
      <c r="D5031" s="25">
        <v>-2.0444292149472264E-2</v>
      </c>
      <c r="E5031" s="31">
        <v>-4540.0868552405127</v>
      </c>
      <c r="F5031" s="18">
        <v>4540.0868552405127</v>
      </c>
    </row>
    <row r="5032" spans="1:6" x14ac:dyDescent="0.35">
      <c r="A5032" s="4">
        <v>5021</v>
      </c>
      <c r="B5032" s="4">
        <v>0.79155924368282737</v>
      </c>
      <c r="C5032" s="4">
        <v>0.811843369753942</v>
      </c>
      <c r="D5032" s="25">
        <v>2.0030321556320629E-2</v>
      </c>
      <c r="E5032" s="31">
        <v>4448.1559419722653</v>
      </c>
      <c r="F5032" s="18">
        <v>0</v>
      </c>
    </row>
    <row r="5033" spans="1:6" x14ac:dyDescent="0.35">
      <c r="A5033" s="4">
        <v>5022</v>
      </c>
      <c r="B5033" s="4">
        <v>0.96378692476623251</v>
      </c>
      <c r="C5033" s="4">
        <v>1.796430036198535</v>
      </c>
      <c r="D5033" s="25">
        <v>4.2083796256777599E-2</v>
      </c>
      <c r="E5033" s="31">
        <v>9345.5957685944086</v>
      </c>
      <c r="F5033" s="18">
        <v>0</v>
      </c>
    </row>
    <row r="5034" spans="1:6" x14ac:dyDescent="0.35">
      <c r="A5034" s="4">
        <v>5023</v>
      </c>
      <c r="B5034" s="4">
        <v>0.66055872257871373</v>
      </c>
      <c r="C5034" s="4">
        <v>0.41398846463178285</v>
      </c>
      <c r="D5034" s="25">
        <v>1.111888350460697E-2</v>
      </c>
      <c r="E5034" s="31">
        <v>2469.1829130175952</v>
      </c>
      <c r="F5034" s="18">
        <v>0</v>
      </c>
    </row>
    <row r="5035" spans="1:6" x14ac:dyDescent="0.35">
      <c r="A5035" s="4">
        <v>5024</v>
      </c>
      <c r="B5035" s="4">
        <v>1.4356323290742434E-2</v>
      </c>
      <c r="C5035" s="4">
        <v>-2.1874094547576073</v>
      </c>
      <c r="D5035" s="25">
        <v>-4.7149083304492384E-2</v>
      </c>
      <c r="E5035" s="31">
        <v>-10470.449736401924</v>
      </c>
      <c r="F5035" s="18">
        <v>10470.449736401924</v>
      </c>
    </row>
    <row r="5036" spans="1:6" x14ac:dyDescent="0.35">
      <c r="A5036" s="4">
        <v>5025</v>
      </c>
      <c r="B5036" s="4">
        <v>0.58591483708692427</v>
      </c>
      <c r="C5036" s="4">
        <v>0.21704878535460287</v>
      </c>
      <c r="D5036" s="25">
        <v>6.7076880431256635E-3</v>
      </c>
      <c r="E5036" s="31">
        <v>1489.5837963475244</v>
      </c>
      <c r="F5036" s="18">
        <v>0</v>
      </c>
    </row>
    <row r="5037" spans="1:6" x14ac:dyDescent="0.35">
      <c r="A5037" s="4">
        <v>5026</v>
      </c>
      <c r="B5037" s="4">
        <v>0.46711039704804891</v>
      </c>
      <c r="C5037" s="4">
        <v>-8.2535620236476051E-2</v>
      </c>
      <c r="D5037" s="25">
        <v>-2.6172398131824471E-6</v>
      </c>
      <c r="E5037" s="31">
        <v>-0.58121337662201678</v>
      </c>
      <c r="F5037" s="18">
        <v>0.58121337662201678</v>
      </c>
    </row>
    <row r="5038" spans="1:6" x14ac:dyDescent="0.35">
      <c r="A5038" s="4">
        <v>5027</v>
      </c>
      <c r="B5038" s="4">
        <v>0.52940084139846288</v>
      </c>
      <c r="C5038" s="4">
        <v>7.3763818517320529E-2</v>
      </c>
      <c r="D5038" s="25">
        <v>3.4982891158453029E-3</v>
      </c>
      <c r="E5038" s="31">
        <v>776.86898203957617</v>
      </c>
      <c r="F5038" s="18">
        <v>0</v>
      </c>
    </row>
    <row r="5039" spans="1:6" x14ac:dyDescent="0.35">
      <c r="A5039" s="4">
        <v>5028</v>
      </c>
      <c r="B5039" s="4">
        <v>0.8006950649435024</v>
      </c>
      <c r="C5039" s="4">
        <v>0.84410654601333501</v>
      </c>
      <c r="D5039" s="25">
        <v>2.075297519935871E-2</v>
      </c>
      <c r="E5039" s="31">
        <v>4608.6364458538119</v>
      </c>
      <c r="F5039" s="18">
        <v>0</v>
      </c>
    </row>
    <row r="5040" spans="1:6" x14ac:dyDescent="0.35">
      <c r="A5040" s="4">
        <v>5029</v>
      </c>
      <c r="B5040" s="4">
        <v>5.0303115430900935E-2</v>
      </c>
      <c r="C5040" s="4">
        <v>-1.6419217059233142</v>
      </c>
      <c r="D5040" s="25">
        <v>-3.4930859476856091E-2</v>
      </c>
      <c r="E5040" s="31">
        <v>-7757.1350865880459</v>
      </c>
      <c r="F5040" s="18">
        <v>7757.1350865880459</v>
      </c>
    </row>
    <row r="5041" spans="1:6" x14ac:dyDescent="0.35">
      <c r="A5041" s="4">
        <v>5030</v>
      </c>
      <c r="B5041" s="4">
        <v>0.13777031377655669</v>
      </c>
      <c r="C5041" s="4">
        <v>-1.0903917201985485</v>
      </c>
      <c r="D5041" s="25">
        <v>-2.2577297315948045E-2</v>
      </c>
      <c r="E5041" s="31">
        <v>-5013.7657015255763</v>
      </c>
      <c r="F5041" s="18">
        <v>5013.7657015255763</v>
      </c>
    </row>
    <row r="5042" spans="1:6" x14ac:dyDescent="0.35">
      <c r="A5042" s="4">
        <v>5031</v>
      </c>
      <c r="B5042" s="4">
        <v>0.25081425641372723</v>
      </c>
      <c r="C5042" s="4">
        <v>-0.67192960401409141</v>
      </c>
      <c r="D5042" s="25">
        <v>-1.3204284246719225E-2</v>
      </c>
      <c r="E5042" s="31">
        <v>-2932.2901914672948</v>
      </c>
      <c r="F5042" s="18">
        <v>2932.2901914672948</v>
      </c>
    </row>
    <row r="5043" spans="1:6" x14ac:dyDescent="0.35">
      <c r="A5043" s="4">
        <v>5032</v>
      </c>
      <c r="B5043" s="4">
        <v>0.47284206250001393</v>
      </c>
      <c r="C5043" s="4">
        <v>-6.8127518056250794E-2</v>
      </c>
      <c r="D5043" s="25">
        <v>3.2010571362737963E-4</v>
      </c>
      <c r="E5043" s="31">
        <v>71.08623434363146</v>
      </c>
      <c r="F5043" s="18">
        <v>0</v>
      </c>
    </row>
    <row r="5044" spans="1:6" x14ac:dyDescent="0.35">
      <c r="A5044" s="4">
        <v>5033</v>
      </c>
      <c r="B5044" s="4">
        <v>0.23091837975049723</v>
      </c>
      <c r="C5044" s="4">
        <v>-0.73582573165215137</v>
      </c>
      <c r="D5044" s="25">
        <v>-1.4635475306224015E-2</v>
      </c>
      <c r="E5044" s="31">
        <v>-3250.1163929855097</v>
      </c>
      <c r="F5044" s="18">
        <v>3250.1163929855097</v>
      </c>
    </row>
    <row r="5045" spans="1:6" x14ac:dyDescent="0.35">
      <c r="A5045" s="4">
        <v>5034</v>
      </c>
      <c r="B5045" s="4">
        <v>0.7627042150369634</v>
      </c>
      <c r="C5045" s="4">
        <v>0.71502827819555337</v>
      </c>
      <c r="D5045" s="25">
        <v>1.7861788053815084E-2</v>
      </c>
      <c r="E5045" s="31">
        <v>3966.5872783133359</v>
      </c>
      <c r="F5045" s="18">
        <v>0</v>
      </c>
    </row>
    <row r="5046" spans="1:6" x14ac:dyDescent="0.35">
      <c r="A5046" s="4">
        <v>5035</v>
      </c>
      <c r="B5046" s="4">
        <v>0.41720069127756099</v>
      </c>
      <c r="C5046" s="4">
        <v>-0.20906002244095789</v>
      </c>
      <c r="D5046" s="25">
        <v>-2.8366010810558723E-3</v>
      </c>
      <c r="E5046" s="31">
        <v>-629.92717906328835</v>
      </c>
      <c r="F5046" s="18">
        <v>629.92717906328835</v>
      </c>
    </row>
    <row r="5047" spans="1:6" x14ac:dyDescent="0.35">
      <c r="A5047" s="4">
        <v>5036</v>
      </c>
      <c r="B5047" s="4">
        <v>0.47549683306286505</v>
      </c>
      <c r="C5047" s="4">
        <v>-6.1458999728663866E-2</v>
      </c>
      <c r="D5047" s="25">
        <v>4.6947194540668019E-4</v>
      </c>
      <c r="E5047" s="31">
        <v>104.25616072504032</v>
      </c>
      <c r="F5047" s="18">
        <v>0</v>
      </c>
    </row>
    <row r="5048" spans="1:6" x14ac:dyDescent="0.35">
      <c r="A5048" s="4">
        <v>5037</v>
      </c>
      <c r="B5048" s="4">
        <v>0.99741777333641424</v>
      </c>
      <c r="C5048" s="4">
        <v>2.7965930750248758</v>
      </c>
      <c r="D5048" s="25">
        <v>6.4486161660260458E-2</v>
      </c>
      <c r="E5048" s="31">
        <v>14320.5141443951</v>
      </c>
      <c r="F5048" s="18">
        <v>0</v>
      </c>
    </row>
    <row r="5049" spans="1:6" x14ac:dyDescent="0.35">
      <c r="A5049" s="4">
        <v>5038</v>
      </c>
      <c r="B5049" s="4">
        <v>6.1765011838156525E-2</v>
      </c>
      <c r="C5049" s="4">
        <v>-1.5401244390654689</v>
      </c>
      <c r="D5049" s="25">
        <v>-3.2650731656994447E-2</v>
      </c>
      <c r="E5049" s="31">
        <v>-7250.7845478882127</v>
      </c>
      <c r="F5049" s="18">
        <v>7250.7845478882127</v>
      </c>
    </row>
    <row r="5050" spans="1:6" x14ac:dyDescent="0.35">
      <c r="A5050" s="4">
        <v>5039</v>
      </c>
      <c r="B5050" s="4">
        <v>0.13049259729718155</v>
      </c>
      <c r="C5050" s="4">
        <v>-1.1240656067990449</v>
      </c>
      <c r="D5050" s="25">
        <v>-2.3331549055809381E-2</v>
      </c>
      <c r="E5050" s="31">
        <v>-5181.2632301585318</v>
      </c>
      <c r="F5050" s="18">
        <v>5181.2632301585318</v>
      </c>
    </row>
    <row r="5051" spans="1:6" x14ac:dyDescent="0.35">
      <c r="A5051" s="4">
        <v>5040</v>
      </c>
      <c r="B5051" s="4">
        <v>0.58772487317178057</v>
      </c>
      <c r="C5051" s="4">
        <v>0.22169637316999941</v>
      </c>
      <c r="D5051" s="25">
        <v>6.8117880312710622E-3</v>
      </c>
      <c r="E5051" s="31">
        <v>1512.7013973069597</v>
      </c>
      <c r="F5051" s="18">
        <v>0</v>
      </c>
    </row>
    <row r="5052" spans="1:6" x14ac:dyDescent="0.35">
      <c r="A5052" s="4">
        <v>5041</v>
      </c>
      <c r="B5052" s="4">
        <v>0.5202301270251467</v>
      </c>
      <c r="C5052" s="4">
        <v>5.0731160716786246E-2</v>
      </c>
      <c r="D5052" s="25">
        <v>2.9823872116253253E-3</v>
      </c>
      <c r="E5052" s="31">
        <v>662.30206835931301</v>
      </c>
      <c r="F5052" s="18">
        <v>0</v>
      </c>
    </row>
    <row r="5053" spans="1:6" x14ac:dyDescent="0.35">
      <c r="A5053" s="4">
        <v>5042</v>
      </c>
      <c r="B5053" s="4">
        <v>0.77016192926366045</v>
      </c>
      <c r="C5053" s="4">
        <v>0.73938023368281058</v>
      </c>
      <c r="D5053" s="25">
        <v>1.8407240528998593E-2</v>
      </c>
      <c r="E5053" s="31">
        <v>4087.71652038411</v>
      </c>
      <c r="F5053" s="18">
        <v>0</v>
      </c>
    </row>
    <row r="5054" spans="1:6" x14ac:dyDescent="0.35">
      <c r="A5054" s="4">
        <v>5043</v>
      </c>
      <c r="B5054" s="4">
        <v>0.51051742404406675</v>
      </c>
      <c r="C5054" s="4">
        <v>2.6366327071228688E-2</v>
      </c>
      <c r="D5054" s="25">
        <v>2.4366462822630807E-3</v>
      </c>
      <c r="E5054" s="31">
        <v>541.10876894599846</v>
      </c>
      <c r="F5054" s="18">
        <v>0</v>
      </c>
    </row>
    <row r="5055" spans="1:6" x14ac:dyDescent="0.35">
      <c r="A5055" s="4">
        <v>5044</v>
      </c>
      <c r="B5055" s="4">
        <v>0.51749693289455101</v>
      </c>
      <c r="C5055" s="4">
        <v>4.3872376802335793E-2</v>
      </c>
      <c r="D5055" s="25">
        <v>2.8287592754686801E-3</v>
      </c>
      <c r="E5055" s="31">
        <v>628.18574051371832</v>
      </c>
      <c r="F5055" s="18">
        <v>0</v>
      </c>
    </row>
    <row r="5056" spans="1:6" x14ac:dyDescent="0.35">
      <c r="A5056" s="4">
        <v>5045</v>
      </c>
      <c r="B5056" s="4">
        <v>0.31817798037509659</v>
      </c>
      <c r="C5056" s="4">
        <v>-0.47279987853211491</v>
      </c>
      <c r="D5056" s="25">
        <v>-8.7440345676496178E-3</v>
      </c>
      <c r="E5056" s="31">
        <v>-1941.7975497566663</v>
      </c>
      <c r="F5056" s="18">
        <v>1941.7975497566663</v>
      </c>
    </row>
    <row r="5057" spans="1:6" x14ac:dyDescent="0.35">
      <c r="A5057" s="4">
        <v>5046</v>
      </c>
      <c r="B5057" s="4">
        <v>9.3497802926101437E-2</v>
      </c>
      <c r="C5057" s="4">
        <v>-1.3195191692841794</v>
      </c>
      <c r="D5057" s="25">
        <v>-2.7709457412973454E-2</v>
      </c>
      <c r="E5057" s="31">
        <v>-6153.4702422913169</v>
      </c>
      <c r="F5057" s="18">
        <v>6153.4702422913169</v>
      </c>
    </row>
    <row r="5058" spans="1:6" x14ac:dyDescent="0.35">
      <c r="A5058" s="4">
        <v>5047</v>
      </c>
      <c r="B5058" s="4">
        <v>0.31312082337195934</v>
      </c>
      <c r="C5058" s="4">
        <v>-0.48702354336298415</v>
      </c>
      <c r="D5058" s="25">
        <v>-9.0626263617352293E-3</v>
      </c>
      <c r="E5058" s="31">
        <v>-2012.5475862920675</v>
      </c>
      <c r="F5058" s="18">
        <v>2012.5475862920675</v>
      </c>
    </row>
    <row r="5059" spans="1:6" x14ac:dyDescent="0.35">
      <c r="A5059" s="4">
        <v>5048</v>
      </c>
      <c r="B5059" s="4">
        <v>0.12238712395918283</v>
      </c>
      <c r="C5059" s="4">
        <v>-1.1631361973465812</v>
      </c>
      <c r="D5059" s="25">
        <v>-2.420668002145962E-2</v>
      </c>
      <c r="E5059" s="31">
        <v>-5375.6045438471619</v>
      </c>
      <c r="F5059" s="18">
        <v>5375.6045438471619</v>
      </c>
    </row>
    <row r="5060" spans="1:6" x14ac:dyDescent="0.35">
      <c r="A5060" s="4">
        <v>5049</v>
      </c>
      <c r="B5060" s="4">
        <v>0.68449824982500573</v>
      </c>
      <c r="C5060" s="4">
        <v>0.48031489327864929</v>
      </c>
      <c r="D5060" s="25">
        <v>1.2604510180232531E-2</v>
      </c>
      <c r="E5060" s="31">
        <v>2799.0976927756401</v>
      </c>
      <c r="F5060" s="18">
        <v>0</v>
      </c>
    </row>
    <row r="5061" spans="1:6" x14ac:dyDescent="0.35">
      <c r="A5061" s="4">
        <v>5050</v>
      </c>
      <c r="B5061" s="4">
        <v>0.14766091019539185</v>
      </c>
      <c r="C5061" s="4">
        <v>-1.0465182566685536</v>
      </c>
      <c r="D5061" s="25">
        <v>-2.159458817417783E-2</v>
      </c>
      <c r="E5061" s="31">
        <v>-4795.534381778426</v>
      </c>
      <c r="F5061" s="18">
        <v>4795.534381778426</v>
      </c>
    </row>
    <row r="5062" spans="1:6" x14ac:dyDescent="0.35">
      <c r="A5062" s="4">
        <v>5051</v>
      </c>
      <c r="B5062" s="4">
        <v>0.23056963486861726</v>
      </c>
      <c r="C5062" s="4">
        <v>-0.73697217641871249</v>
      </c>
      <c r="D5062" s="25">
        <v>-1.4661154194143678E-2</v>
      </c>
      <c r="E5062" s="31">
        <v>-3255.8189323861839</v>
      </c>
      <c r="F5062" s="18">
        <v>3255.8189323861839</v>
      </c>
    </row>
    <row r="5063" spans="1:6" x14ac:dyDescent="0.35">
      <c r="A5063" s="4">
        <v>5052</v>
      </c>
      <c r="B5063" s="4">
        <v>0.48532804190492129</v>
      </c>
      <c r="C5063" s="4">
        <v>-3.6785439471692175E-2</v>
      </c>
      <c r="D5063" s="25">
        <v>1.0221279537012502E-3</v>
      </c>
      <c r="E5063" s="31">
        <v>226.98509946174477</v>
      </c>
      <c r="F5063" s="18">
        <v>0</v>
      </c>
    </row>
    <row r="5064" spans="1:6" x14ac:dyDescent="0.35">
      <c r="A5064" s="4">
        <v>5053</v>
      </c>
      <c r="B5064" s="4">
        <v>0.264689055709868</v>
      </c>
      <c r="C5064" s="4">
        <v>-0.62895561970414116</v>
      </c>
      <c r="D5064" s="25">
        <v>-1.2241722282337133E-2</v>
      </c>
      <c r="E5064" s="31">
        <v>-2718.5329779675631</v>
      </c>
      <c r="F5064" s="18">
        <v>2718.5329779675631</v>
      </c>
    </row>
    <row r="5065" spans="1:6" x14ac:dyDescent="0.35">
      <c r="A5065" s="4">
        <v>5054</v>
      </c>
      <c r="B5065" s="4">
        <v>0.87671833361485241</v>
      </c>
      <c r="C5065" s="4">
        <v>1.1587371750973272</v>
      </c>
      <c r="D5065" s="25">
        <v>2.7800296532227028E-2</v>
      </c>
      <c r="E5065" s="31">
        <v>6173.642987243772</v>
      </c>
      <c r="F5065" s="18">
        <v>0</v>
      </c>
    </row>
    <row r="5066" spans="1:6" x14ac:dyDescent="0.35">
      <c r="A5066" s="4">
        <v>5055</v>
      </c>
      <c r="B5066" s="4">
        <v>0.86446335796826179</v>
      </c>
      <c r="C5066" s="4">
        <v>1.1005942617991213</v>
      </c>
      <c r="D5066" s="25">
        <v>2.6497970072675077E-2</v>
      </c>
      <c r="E5066" s="31">
        <v>5884.4338917654359</v>
      </c>
      <c r="F5066" s="18">
        <v>0</v>
      </c>
    </row>
    <row r="5067" spans="1:6" x14ac:dyDescent="0.35">
      <c r="A5067" s="4">
        <v>5056</v>
      </c>
      <c r="B5067" s="4">
        <v>0.32704576895567683</v>
      </c>
      <c r="C5067" s="4">
        <v>-0.44808543678606139</v>
      </c>
      <c r="D5067" s="25">
        <v>-8.190462866591872E-3</v>
      </c>
      <c r="E5067" s="31">
        <v>-1818.8652621024676</v>
      </c>
      <c r="F5067" s="18">
        <v>1818.8652621024676</v>
      </c>
    </row>
    <row r="5068" spans="1:6" x14ac:dyDescent="0.35">
      <c r="A5068" s="4">
        <v>5057</v>
      </c>
      <c r="B5068" s="4">
        <v>0.41866290607569612</v>
      </c>
      <c r="C5068" s="4">
        <v>-0.20531527294531243</v>
      </c>
      <c r="D5068" s="25">
        <v>-2.7527235098106862E-3</v>
      </c>
      <c r="E5068" s="31">
        <v>-611.30039287399006</v>
      </c>
      <c r="F5068" s="18">
        <v>611.30039287399006</v>
      </c>
    </row>
    <row r="5069" spans="1:6" x14ac:dyDescent="0.35">
      <c r="A5069" s="4">
        <v>5058</v>
      </c>
      <c r="B5069" s="4">
        <v>0.3792850530672619</v>
      </c>
      <c r="C5069" s="4">
        <v>-0.30735903395988246</v>
      </c>
      <c r="D5069" s="25">
        <v>-5.0383724816789625E-3</v>
      </c>
      <c r="E5069" s="31">
        <v>-1118.8770199836267</v>
      </c>
      <c r="F5069" s="18">
        <v>1118.8770199836267</v>
      </c>
    </row>
    <row r="5070" spans="1:6" x14ac:dyDescent="0.35">
      <c r="A5070" s="4">
        <v>5059</v>
      </c>
      <c r="B5070" s="4">
        <v>3.7650127194306382E-3</v>
      </c>
      <c r="C5070" s="4">
        <v>-2.6724470625411887</v>
      </c>
      <c r="D5070" s="25">
        <v>-5.8013301739068691E-2</v>
      </c>
      <c r="E5070" s="31">
        <v>-12883.078892092932</v>
      </c>
      <c r="F5070" s="18">
        <v>12883.078892092932</v>
      </c>
    </row>
    <row r="5071" spans="1:6" x14ac:dyDescent="0.35">
      <c r="A5071" s="4">
        <v>5060</v>
      </c>
      <c r="B5071" s="4">
        <v>0.55286717429392929</v>
      </c>
      <c r="C5071" s="4">
        <v>0.13290861772739596</v>
      </c>
      <c r="D5071" s="25">
        <v>4.823056530940506E-3</v>
      </c>
      <c r="E5071" s="31">
        <v>1071.0615656492728</v>
      </c>
      <c r="F5071" s="18">
        <v>0</v>
      </c>
    </row>
    <row r="5072" spans="1:6" x14ac:dyDescent="0.35">
      <c r="A5072" s="4">
        <v>5061</v>
      </c>
      <c r="B5072" s="4">
        <v>0.72251209373167635</v>
      </c>
      <c r="C5072" s="4">
        <v>0.59032047855792746</v>
      </c>
      <c r="D5072" s="25">
        <v>1.5068493773089815E-2</v>
      </c>
      <c r="E5072" s="31">
        <v>3346.2772889030812</v>
      </c>
      <c r="F5072" s="18">
        <v>0</v>
      </c>
    </row>
    <row r="5073" spans="1:6" x14ac:dyDescent="0.35">
      <c r="A5073" s="4">
        <v>5062</v>
      </c>
      <c r="B5073" s="4">
        <v>0.28619049935606922</v>
      </c>
      <c r="C5073" s="4">
        <v>-0.56454835896238997</v>
      </c>
      <c r="D5073" s="25">
        <v>-1.0799082498860158E-2</v>
      </c>
      <c r="E5073" s="31">
        <v>-2398.1643454942741</v>
      </c>
      <c r="F5073" s="18">
        <v>2398.1643454942741</v>
      </c>
    </row>
    <row r="5074" spans="1:6" x14ac:dyDescent="0.35">
      <c r="A5074" s="4">
        <v>5063</v>
      </c>
      <c r="B5074" s="4">
        <v>0.14383498776141568</v>
      </c>
      <c r="C5074" s="4">
        <v>-1.063246951020639</v>
      </c>
      <c r="D5074" s="25">
        <v>-2.1969289406927214E-2</v>
      </c>
      <c r="E5074" s="31">
        <v>-4878.7447042004624</v>
      </c>
      <c r="F5074" s="18">
        <v>4878.7447042004624</v>
      </c>
    </row>
    <row r="5075" spans="1:6" x14ac:dyDescent="0.35">
      <c r="A5075" s="4">
        <v>5064</v>
      </c>
      <c r="B5075" s="4">
        <v>0.94858410863613629</v>
      </c>
      <c r="C5075" s="4">
        <v>1.6312774812762247</v>
      </c>
      <c r="D5075" s="25">
        <v>3.8384591488093117E-2</v>
      </c>
      <c r="E5075" s="31">
        <v>8524.1092225033044</v>
      </c>
      <c r="F5075" s="18">
        <v>0</v>
      </c>
    </row>
    <row r="5076" spans="1:6" x14ac:dyDescent="0.35">
      <c r="A5076" s="4">
        <v>5065</v>
      </c>
      <c r="B5076" s="4">
        <v>0.41524137426559549</v>
      </c>
      <c r="C5076" s="4">
        <v>-0.21408246651305221</v>
      </c>
      <c r="D5076" s="25">
        <v>-2.9490973671150384E-3</v>
      </c>
      <c r="E5076" s="31">
        <v>-654.90935530428771</v>
      </c>
      <c r="F5076" s="18">
        <v>654.90935530428771</v>
      </c>
    </row>
    <row r="5077" spans="1:6" x14ac:dyDescent="0.35">
      <c r="A5077" s="4">
        <v>5066</v>
      </c>
      <c r="B5077" s="4">
        <v>0.89458982267777987</v>
      </c>
      <c r="C5077" s="4">
        <v>1.25131286211949</v>
      </c>
      <c r="D5077" s="25">
        <v>2.9873872826930572E-2</v>
      </c>
      <c r="E5077" s="31">
        <v>6634.124397414038</v>
      </c>
      <c r="F5077" s="18">
        <v>0</v>
      </c>
    </row>
    <row r="5078" spans="1:6" x14ac:dyDescent="0.35">
      <c r="A5078" s="4">
        <v>5067</v>
      </c>
      <c r="B5078" s="4">
        <v>0.31780425560636982</v>
      </c>
      <c r="C5078" s="4">
        <v>-0.47384770774760454</v>
      </c>
      <c r="D5078" s="25">
        <v>-8.767504594089896E-3</v>
      </c>
      <c r="E5078" s="31">
        <v>-1947.0095648146885</v>
      </c>
      <c r="F5078" s="18">
        <v>1947.0095648146885</v>
      </c>
    </row>
    <row r="5079" spans="1:6" x14ac:dyDescent="0.35">
      <c r="A5079" s="4">
        <v>5068</v>
      </c>
      <c r="B5079" s="4">
        <v>0.61347633969052906</v>
      </c>
      <c r="C5079" s="4">
        <v>0.28839117712339873</v>
      </c>
      <c r="D5079" s="25">
        <v>8.3056658398641577E-3</v>
      </c>
      <c r="E5079" s="31">
        <v>1844.4485154043741</v>
      </c>
      <c r="F5079" s="18">
        <v>0</v>
      </c>
    </row>
    <row r="5080" spans="1:6" x14ac:dyDescent="0.35">
      <c r="A5080" s="4">
        <v>5069</v>
      </c>
      <c r="B5080" s="4">
        <v>0.33149782964964314</v>
      </c>
      <c r="C5080" s="4">
        <v>-0.43578096013268369</v>
      </c>
      <c r="D5080" s="25">
        <v>-7.9148584187299937E-3</v>
      </c>
      <c r="E5080" s="31">
        <v>-1757.6614736887987</v>
      </c>
      <c r="F5080" s="18">
        <v>1757.6614736887987</v>
      </c>
    </row>
    <row r="5081" spans="1:6" x14ac:dyDescent="0.35">
      <c r="A5081" s="4">
        <v>5070</v>
      </c>
      <c r="B5081" s="4">
        <v>0.87125544429146706</v>
      </c>
      <c r="C5081" s="4">
        <v>1.1323457299195598</v>
      </c>
      <c r="D5081" s="25">
        <v>2.7209162111690832E-2</v>
      </c>
      <c r="E5081" s="31">
        <v>6042.3691044047482</v>
      </c>
      <c r="F5081" s="18">
        <v>0</v>
      </c>
    </row>
    <row r="5082" spans="1:6" x14ac:dyDescent="0.35">
      <c r="A5082" s="4">
        <v>5071</v>
      </c>
      <c r="B5082" s="4">
        <v>0.81368593555206647</v>
      </c>
      <c r="C5082" s="4">
        <v>0.89156128541615809</v>
      </c>
      <c r="D5082" s="25">
        <v>2.1815900313524709E-2</v>
      </c>
      <c r="E5082" s="31">
        <v>4844.6814164327834</v>
      </c>
      <c r="F5082" s="18">
        <v>0</v>
      </c>
    </row>
    <row r="5083" spans="1:6" x14ac:dyDescent="0.35">
      <c r="A5083" s="4">
        <v>5072</v>
      </c>
      <c r="B5083" s="4">
        <v>0.14781586033457494</v>
      </c>
      <c r="C5083" s="4">
        <v>-1.0458469064668943</v>
      </c>
      <c r="D5083" s="25">
        <v>-2.1579550793323483E-2</v>
      </c>
      <c r="E5083" s="31">
        <v>-4792.1950137702343</v>
      </c>
      <c r="F5083" s="18">
        <v>4792.1950137702343</v>
      </c>
    </row>
    <row r="5084" spans="1:6" x14ac:dyDescent="0.35">
      <c r="A5084" s="4">
        <v>5073</v>
      </c>
      <c r="B5084" s="4">
        <v>0.75579162963519952</v>
      </c>
      <c r="C5084" s="4">
        <v>0.69282920698319006</v>
      </c>
      <c r="D5084" s="25">
        <v>1.7364557416797266E-2</v>
      </c>
      <c r="E5084" s="31">
        <v>3856.1667138524758</v>
      </c>
      <c r="F5084" s="18">
        <v>0</v>
      </c>
    </row>
    <row r="5085" spans="1:6" x14ac:dyDescent="0.35">
      <c r="A5085" s="4">
        <v>5074</v>
      </c>
      <c r="B5085" s="4">
        <v>0.33305938008837588</v>
      </c>
      <c r="C5085" s="4">
        <v>-0.43148086888669268</v>
      </c>
      <c r="D5085" s="25">
        <v>-7.818541906700064E-3</v>
      </c>
      <c r="E5085" s="31">
        <v>-1736.2723579878186</v>
      </c>
      <c r="F5085" s="18">
        <v>1736.2723579878186</v>
      </c>
    </row>
    <row r="5086" spans="1:6" x14ac:dyDescent="0.35">
      <c r="A5086" s="4">
        <v>5075</v>
      </c>
      <c r="B5086" s="4">
        <v>0.77470389827912234</v>
      </c>
      <c r="C5086" s="4">
        <v>0.75442810053901299</v>
      </c>
      <c r="D5086" s="25">
        <v>1.8744293388151628E-2</v>
      </c>
      <c r="E5086" s="31">
        <v>4162.5662263154263</v>
      </c>
      <c r="F5086" s="18">
        <v>0</v>
      </c>
    </row>
    <row r="5087" spans="1:6" x14ac:dyDescent="0.35">
      <c r="A5087" s="4">
        <v>5076</v>
      </c>
      <c r="B5087" s="4">
        <v>0.97872002267302893</v>
      </c>
      <c r="C5087" s="4">
        <v>2.0280028742720106</v>
      </c>
      <c r="D5087" s="25">
        <v>4.727072992124421E-2</v>
      </c>
      <c r="E5087" s="31">
        <v>10497.463936828213</v>
      </c>
      <c r="F5087" s="18">
        <v>0</v>
      </c>
    </row>
    <row r="5088" spans="1:6" x14ac:dyDescent="0.35">
      <c r="A5088" s="4">
        <v>5077</v>
      </c>
      <c r="B5088" s="4">
        <v>0.73494924542057816</v>
      </c>
      <c r="C5088" s="4">
        <v>0.62785106675802305</v>
      </c>
      <c r="D5088" s="25">
        <v>1.5909130667303387E-2</v>
      </c>
      <c r="E5088" s="31">
        <v>3532.9584655144104</v>
      </c>
      <c r="F5088" s="18">
        <v>0</v>
      </c>
    </row>
    <row r="5089" spans="1:6" x14ac:dyDescent="0.35">
      <c r="A5089" s="4">
        <v>5078</v>
      </c>
      <c r="B5089" s="4">
        <v>0.3392124627384101</v>
      </c>
      <c r="C5089" s="4">
        <v>-0.41461341586015421</v>
      </c>
      <c r="D5089" s="25">
        <v>-7.4407326581499298E-3</v>
      </c>
      <c r="E5089" s="31">
        <v>-1652.371835015932</v>
      </c>
      <c r="F5089" s="18">
        <v>1652.371835015932</v>
      </c>
    </row>
    <row r="5090" spans="1:6" x14ac:dyDescent="0.35">
      <c r="A5090" s="4">
        <v>5079</v>
      </c>
      <c r="B5090" s="4">
        <v>0.14965078896526085</v>
      </c>
      <c r="C5090" s="4">
        <v>-1.0379322929231924</v>
      </c>
      <c r="D5090" s="25">
        <v>-2.1402273631750481E-2</v>
      </c>
      <c r="E5090" s="31">
        <v>-4752.8268759492967</v>
      </c>
      <c r="F5090" s="18">
        <v>4752.8268759492967</v>
      </c>
    </row>
    <row r="5091" spans="1:6" x14ac:dyDescent="0.35">
      <c r="A5091" s="4">
        <v>5080</v>
      </c>
      <c r="B5091" s="4">
        <v>0.55030836044522702</v>
      </c>
      <c r="C5091" s="4">
        <v>0.12644045693757935</v>
      </c>
      <c r="D5091" s="25">
        <v>4.6781780502560067E-3</v>
      </c>
      <c r="E5091" s="31">
        <v>1038.8882391797677</v>
      </c>
      <c r="F5091" s="18">
        <v>0</v>
      </c>
    </row>
    <row r="5092" spans="1:6" x14ac:dyDescent="0.35">
      <c r="A5092" s="4">
        <v>5081</v>
      </c>
      <c r="B5092" s="4">
        <v>0.75696086450371958</v>
      </c>
      <c r="C5092" s="4">
        <v>0.69655988004910396</v>
      </c>
      <c r="D5092" s="25">
        <v>1.7448119694125179E-2</v>
      </c>
      <c r="E5092" s="31">
        <v>3874.7234823684357</v>
      </c>
      <c r="F5092" s="18">
        <v>0</v>
      </c>
    </row>
    <row r="5093" spans="1:6" x14ac:dyDescent="0.35">
      <c r="A5093" s="4">
        <v>5082</v>
      </c>
      <c r="B5093" s="4">
        <v>6.0523971652290287E-2</v>
      </c>
      <c r="C5093" s="4">
        <v>-1.550389974854969</v>
      </c>
      <c r="D5093" s="25">
        <v>-3.2880666452514161E-2</v>
      </c>
      <c r="E5093" s="31">
        <v>-7301.8464254562459</v>
      </c>
      <c r="F5093" s="18">
        <v>7301.8464254562459</v>
      </c>
    </row>
    <row r="5094" spans="1:6" x14ac:dyDescent="0.35">
      <c r="A5094" s="4">
        <v>5083</v>
      </c>
      <c r="B5094" s="4">
        <v>0.93675234427086884</v>
      </c>
      <c r="C5094" s="4">
        <v>1.5280693860034997</v>
      </c>
      <c r="D5094" s="25">
        <v>3.607286292670752E-2</v>
      </c>
      <c r="E5094" s="31">
        <v>8010.7410717404164</v>
      </c>
      <c r="F5094" s="18">
        <v>0</v>
      </c>
    </row>
    <row r="5095" spans="1:6" x14ac:dyDescent="0.35">
      <c r="A5095" s="4">
        <v>5084</v>
      </c>
      <c r="B5095" s="4">
        <v>0.85761258363568083</v>
      </c>
      <c r="C5095" s="4">
        <v>1.0696545469590453</v>
      </c>
      <c r="D5095" s="25">
        <v>2.5804960262854167E-2</v>
      </c>
      <c r="E5095" s="31">
        <v>5730.5364271275193</v>
      </c>
      <c r="F5095" s="18">
        <v>0</v>
      </c>
    </row>
    <row r="5096" spans="1:6" x14ac:dyDescent="0.35">
      <c r="A5096" s="4">
        <v>5085</v>
      </c>
      <c r="B5096" s="4">
        <v>0.93629536483033737</v>
      </c>
      <c r="C5096" s="4">
        <v>1.5243981965823759</v>
      </c>
      <c r="D5096" s="25">
        <v>3.5990633006499788E-2</v>
      </c>
      <c r="E5096" s="31">
        <v>7992.4801812623746</v>
      </c>
      <c r="F5096" s="18">
        <v>0</v>
      </c>
    </row>
    <row r="5097" spans="1:6" x14ac:dyDescent="0.35">
      <c r="A5097" s="4">
        <v>5086</v>
      </c>
      <c r="B5097" s="4">
        <v>8.1227737527265531E-2</v>
      </c>
      <c r="C5097" s="4">
        <v>-1.3968606653958973</v>
      </c>
      <c r="D5097" s="25">
        <v>-2.9441807429406719E-2</v>
      </c>
      <c r="E5097" s="31">
        <v>-6538.1751506726705</v>
      </c>
      <c r="F5097" s="18">
        <v>6538.1751506726705</v>
      </c>
    </row>
    <row r="5098" spans="1:6" x14ac:dyDescent="0.35">
      <c r="A5098" s="4">
        <v>5087</v>
      </c>
      <c r="B5098" s="4">
        <v>1.6785600101410392E-2</v>
      </c>
      <c r="C5098" s="4">
        <v>-2.1251847477917321</v>
      </c>
      <c r="D5098" s="25">
        <v>-4.575532991783457E-2</v>
      </c>
      <c r="E5098" s="31">
        <v>-10160.937360823031</v>
      </c>
      <c r="F5098" s="18">
        <v>10160.937360823031</v>
      </c>
    </row>
    <row r="5099" spans="1:6" x14ac:dyDescent="0.35">
      <c r="A5099" s="4">
        <v>5088</v>
      </c>
      <c r="B5099" s="4">
        <v>0.5846664647348474</v>
      </c>
      <c r="C5099" s="4">
        <v>0.2138461041803027</v>
      </c>
      <c r="D5099" s="25">
        <v>6.6359521049313055E-3</v>
      </c>
      <c r="E5099" s="31">
        <v>1473.6533162084525</v>
      </c>
      <c r="F5099" s="18">
        <v>0</v>
      </c>
    </row>
    <row r="5100" spans="1:6" x14ac:dyDescent="0.35">
      <c r="A5100" s="4">
        <v>5089</v>
      </c>
      <c r="B5100" s="4">
        <v>0.72151590780734465</v>
      </c>
      <c r="C5100" s="4">
        <v>0.58735071872093991</v>
      </c>
      <c r="D5100" s="25">
        <v>1.5001974973208093E-2</v>
      </c>
      <c r="E5100" s="31">
        <v>3331.5053845122911</v>
      </c>
      <c r="F5100" s="18">
        <v>0</v>
      </c>
    </row>
    <row r="5101" spans="1:6" x14ac:dyDescent="0.35">
      <c r="A5101" s="4">
        <v>5090</v>
      </c>
      <c r="B5101" s="4">
        <v>0.46212344851740539</v>
      </c>
      <c r="C5101" s="4">
        <v>-9.5085522886100268E-2</v>
      </c>
      <c r="D5101" s="25">
        <v>-2.8371891426111763E-4</v>
      </c>
      <c r="E5101" s="31">
        <v>-63.005777055150361</v>
      </c>
      <c r="F5101" s="18">
        <v>63.005777055150361</v>
      </c>
    </row>
    <row r="5102" spans="1:6" x14ac:dyDescent="0.35">
      <c r="A5102" s="4">
        <v>5091</v>
      </c>
      <c r="B5102" s="4">
        <v>0.78207323413798513</v>
      </c>
      <c r="C5102" s="4">
        <v>0.77921422540261409</v>
      </c>
      <c r="D5102" s="25">
        <v>1.9299470698825226E-2</v>
      </c>
      <c r="E5102" s="31">
        <v>4285.8550734953005</v>
      </c>
      <c r="F5102" s="18">
        <v>0</v>
      </c>
    </row>
    <row r="5103" spans="1:6" x14ac:dyDescent="0.35">
      <c r="A5103" s="4">
        <v>5092</v>
      </c>
      <c r="B5103" s="4">
        <v>0.86446838692769257</v>
      </c>
      <c r="C5103" s="4">
        <v>1.1006173614660697</v>
      </c>
      <c r="D5103" s="25">
        <v>2.6498487475498003E-2</v>
      </c>
      <c r="E5103" s="31">
        <v>5884.5487919898142</v>
      </c>
      <c r="F5103" s="18">
        <v>0</v>
      </c>
    </row>
    <row r="5104" spans="1:6" x14ac:dyDescent="0.35">
      <c r="A5104" s="4">
        <v>5093</v>
      </c>
      <c r="B5104" s="4">
        <v>0.82691581779615864</v>
      </c>
      <c r="C5104" s="4">
        <v>0.94204741617499199</v>
      </c>
      <c r="D5104" s="25">
        <v>2.2946724694312279E-2</v>
      </c>
      <c r="E5104" s="31">
        <v>5095.8048531975855</v>
      </c>
      <c r="F5104" s="18">
        <v>0</v>
      </c>
    </row>
    <row r="5105" spans="1:6" x14ac:dyDescent="0.35">
      <c r="A5105" s="4">
        <v>5094</v>
      </c>
      <c r="B5105" s="4">
        <v>0.98010201426376053</v>
      </c>
      <c r="C5105" s="4">
        <v>2.0558604271399541</v>
      </c>
      <c r="D5105" s="25">
        <v>4.7894703267956605E-2</v>
      </c>
      <c r="E5105" s="31">
        <v>10636.030396782784</v>
      </c>
      <c r="F5105" s="18">
        <v>0</v>
      </c>
    </row>
    <row r="5106" spans="1:6" x14ac:dyDescent="0.35">
      <c r="A5106" s="4">
        <v>5095</v>
      </c>
      <c r="B5106" s="4">
        <v>0.98716864583050334</v>
      </c>
      <c r="C5106" s="4">
        <v>2.2312781765138596</v>
      </c>
      <c r="D5106" s="25">
        <v>5.1823835186630855E-2</v>
      </c>
      <c r="E5106" s="31">
        <v>11508.577122590523</v>
      </c>
      <c r="F5106" s="18">
        <v>0</v>
      </c>
    </row>
    <row r="5107" spans="1:6" x14ac:dyDescent="0.35">
      <c r="A5107" s="4">
        <v>5096</v>
      </c>
      <c r="B5107" s="4">
        <v>0.86512182192687581</v>
      </c>
      <c r="C5107" s="4">
        <v>1.1036238149251623</v>
      </c>
      <c r="D5107" s="25">
        <v>2.656582816531013E-2</v>
      </c>
      <c r="E5107" s="31">
        <v>5899.5032143979652</v>
      </c>
      <c r="F5107" s="18">
        <v>0</v>
      </c>
    </row>
    <row r="5108" spans="1:6" x14ac:dyDescent="0.35">
      <c r="A5108" s="4">
        <v>5097</v>
      </c>
      <c r="B5108" s="4">
        <v>0.87044421923195325</v>
      </c>
      <c r="C5108" s="4">
        <v>1.1284934973895639</v>
      </c>
      <c r="D5108" s="25">
        <v>2.7122877058748444E-2</v>
      </c>
      <c r="E5108" s="31">
        <v>6023.207686058573</v>
      </c>
      <c r="F5108" s="18">
        <v>0</v>
      </c>
    </row>
    <row r="5109" spans="1:6" x14ac:dyDescent="0.35">
      <c r="A5109" s="4">
        <v>5098</v>
      </c>
      <c r="B5109" s="4">
        <v>0.28012059000531364</v>
      </c>
      <c r="C5109" s="4">
        <v>-0.58248331042528567</v>
      </c>
      <c r="D5109" s="25">
        <v>-1.1200802339094406E-2</v>
      </c>
      <c r="E5109" s="31">
        <v>-2487.3747203413145</v>
      </c>
      <c r="F5109" s="18">
        <v>2487.3747203413145</v>
      </c>
    </row>
    <row r="5110" spans="1:6" x14ac:dyDescent="0.35">
      <c r="A5110" s="4">
        <v>5099</v>
      </c>
      <c r="B5110" s="4">
        <v>0.72284876293865163</v>
      </c>
      <c r="C5110" s="4">
        <v>0.59132531018726131</v>
      </c>
      <c r="D5110" s="25">
        <v>1.5091000708914728E-2</v>
      </c>
      <c r="E5110" s="31">
        <v>3351.2754293494872</v>
      </c>
      <c r="F5110" s="18">
        <v>0</v>
      </c>
    </row>
    <row r="5111" spans="1:6" x14ac:dyDescent="0.35">
      <c r="A5111" s="4">
        <v>5100</v>
      </c>
      <c r="B5111" s="4">
        <v>0.39202418592962873</v>
      </c>
      <c r="C5111" s="4">
        <v>-0.27404717054422056</v>
      </c>
      <c r="D5111" s="25">
        <v>-4.2922295954308486E-3</v>
      </c>
      <c r="E5111" s="31">
        <v>-953.18023355447542</v>
      </c>
      <c r="F5111" s="18">
        <v>953.18023355447542</v>
      </c>
    </row>
    <row r="5112" spans="1:6" x14ac:dyDescent="0.35">
      <c r="A5112" s="4">
        <v>5101</v>
      </c>
      <c r="B5112" s="4">
        <v>0.68437724928382193</v>
      </c>
      <c r="C5112" s="4">
        <v>0.47997453356896536</v>
      </c>
      <c r="D5112" s="25">
        <v>1.2596886560593568E-2</v>
      </c>
      <c r="E5112" s="31">
        <v>2797.4047070239612</v>
      </c>
      <c r="F5112" s="18">
        <v>0</v>
      </c>
    </row>
    <row r="5113" spans="1:6" x14ac:dyDescent="0.35">
      <c r="A5113" s="4">
        <v>5102</v>
      </c>
      <c r="B5113" s="4">
        <v>0.86551112876185177</v>
      </c>
      <c r="C5113" s="4">
        <v>1.1054197669001093</v>
      </c>
      <c r="D5113" s="25">
        <v>2.6606055179134877E-2</v>
      </c>
      <c r="E5113" s="31">
        <v>5908.4364724122825</v>
      </c>
      <c r="F5113" s="18">
        <v>0</v>
      </c>
    </row>
    <row r="5114" spans="1:6" x14ac:dyDescent="0.35">
      <c r="A5114" s="4">
        <v>5103</v>
      </c>
      <c r="B5114" s="4">
        <v>0.54143107151814729</v>
      </c>
      <c r="C5114" s="4">
        <v>0.10403968298477766</v>
      </c>
      <c r="D5114" s="25">
        <v>4.1764295313341656E-3</v>
      </c>
      <c r="E5114" s="31">
        <v>927.46438362445326</v>
      </c>
      <c r="F5114" s="18">
        <v>0</v>
      </c>
    </row>
    <row r="5115" spans="1:6" x14ac:dyDescent="0.35">
      <c r="A5115" s="4">
        <v>5104</v>
      </c>
      <c r="B5115" s="4">
        <v>0.68228247294738731</v>
      </c>
      <c r="C5115" s="4">
        <v>0.4740909469098421</v>
      </c>
      <c r="D5115" s="25">
        <v>1.2465101788407418E-2</v>
      </c>
      <c r="E5115" s="31">
        <v>2768.1391150656382</v>
      </c>
      <c r="F5115" s="18">
        <v>0</v>
      </c>
    </row>
    <row r="5116" spans="1:6" x14ac:dyDescent="0.35">
      <c r="A5116" s="4">
        <v>5105</v>
      </c>
      <c r="B5116" s="4">
        <v>0.8866553629897661</v>
      </c>
      <c r="C5116" s="4">
        <v>1.2089312113581994</v>
      </c>
      <c r="D5116" s="25">
        <v>2.892457837202712E-2</v>
      </c>
      <c r="E5116" s="31">
        <v>6423.3135146038394</v>
      </c>
      <c r="F5116" s="18">
        <v>0</v>
      </c>
    </row>
    <row r="5117" spans="1:6" x14ac:dyDescent="0.35">
      <c r="A5117" s="4">
        <v>5106</v>
      </c>
      <c r="B5117" s="4">
        <v>9.4175162820203884E-2</v>
      </c>
      <c r="C5117" s="4">
        <v>-1.31547496527633</v>
      </c>
      <c r="D5117" s="25">
        <v>-2.7618872445890098E-2</v>
      </c>
      <c r="E5117" s="31">
        <v>-6133.3539371959532</v>
      </c>
      <c r="F5117" s="18">
        <v>6133.3539371959532</v>
      </c>
    </row>
    <row r="5118" spans="1:6" x14ac:dyDescent="0.35">
      <c r="A5118" s="4">
        <v>5107</v>
      </c>
      <c r="B5118" s="4">
        <v>0.99617695224255709</v>
      </c>
      <c r="C5118" s="4">
        <v>2.6673106749131748</v>
      </c>
      <c r="D5118" s="25">
        <v>6.1590402213940354E-2</v>
      </c>
      <c r="E5118" s="31">
        <v>13677.449600900214</v>
      </c>
      <c r="F5118" s="18">
        <v>0</v>
      </c>
    </row>
    <row r="5119" spans="1:6" x14ac:dyDescent="0.35">
      <c r="A5119" s="4">
        <v>5108</v>
      </c>
      <c r="B5119" s="4">
        <v>0.11925590971909417</v>
      </c>
      <c r="C5119" s="4">
        <v>-1.1787146515902074</v>
      </c>
      <c r="D5119" s="25">
        <v>-2.455561735551336E-2</v>
      </c>
      <c r="E5119" s="31">
        <v>-5453.0934484302898</v>
      </c>
      <c r="F5119" s="18">
        <v>5453.0934484302898</v>
      </c>
    </row>
    <row r="5120" spans="1:6" x14ac:dyDescent="0.35">
      <c r="A5120" s="4">
        <v>5109</v>
      </c>
      <c r="B5120" s="4">
        <v>0.65117693638375584</v>
      </c>
      <c r="C5120" s="4">
        <v>0.38849990110800409</v>
      </c>
      <c r="D5120" s="25">
        <v>1.0547972471602159E-2</v>
      </c>
      <c r="E5120" s="31">
        <v>2342.4000604978596</v>
      </c>
      <c r="F5120" s="18">
        <v>0</v>
      </c>
    </row>
    <row r="5121" spans="1:6" x14ac:dyDescent="0.35">
      <c r="A5121" s="4">
        <v>5110</v>
      </c>
      <c r="B5121" s="4">
        <v>0.19243173791377477</v>
      </c>
      <c r="C5121" s="4">
        <v>-0.86897011715846662</v>
      </c>
      <c r="D5121" s="25">
        <v>-1.7617738257107322E-2</v>
      </c>
      <c r="E5121" s="31">
        <v>-3912.3908666226712</v>
      </c>
      <c r="F5121" s="18">
        <v>3912.3908666226712</v>
      </c>
    </row>
    <row r="5122" spans="1:6" x14ac:dyDescent="0.35">
      <c r="A5122" s="4">
        <v>5111</v>
      </c>
      <c r="B5122" s="4">
        <v>0.36501252280124197</v>
      </c>
      <c r="C5122" s="4">
        <v>-0.34509221540649054</v>
      </c>
      <c r="D5122" s="25">
        <v>-5.8835472039870194E-3</v>
      </c>
      <c r="E5122" s="31">
        <v>-1306.5659171622658</v>
      </c>
      <c r="F5122" s="18">
        <v>1306.5659171622658</v>
      </c>
    </row>
    <row r="5123" spans="1:6" x14ac:dyDescent="0.35">
      <c r="A5123" s="4">
        <v>5112</v>
      </c>
      <c r="B5123" s="4">
        <v>0.6728235204355425</v>
      </c>
      <c r="C5123" s="4">
        <v>0.44772322341235321</v>
      </c>
      <c r="D5123" s="25">
        <v>1.187449870299255E-2</v>
      </c>
      <c r="E5123" s="31">
        <v>2636.9832264121028</v>
      </c>
      <c r="F5123" s="18">
        <v>0</v>
      </c>
    </row>
    <row r="5124" spans="1:6" x14ac:dyDescent="0.35">
      <c r="A5124" s="4">
        <v>5113</v>
      </c>
      <c r="B5124" s="4">
        <v>4.7325455669674499E-2</v>
      </c>
      <c r="C5124" s="4">
        <v>-1.6713583809798989</v>
      </c>
      <c r="D5124" s="25">
        <v>-3.5590203129122075E-2</v>
      </c>
      <c r="E5124" s="31">
        <v>-7903.5562699116435</v>
      </c>
      <c r="F5124" s="18">
        <v>7903.5562699116435</v>
      </c>
    </row>
    <row r="5125" spans="1:6" x14ac:dyDescent="0.35">
      <c r="A5125" s="4">
        <v>5114</v>
      </c>
      <c r="B5125" s="4">
        <v>0.85596613463320259</v>
      </c>
      <c r="C5125" s="4">
        <v>1.0623700368999298</v>
      </c>
      <c r="D5125" s="25">
        <v>2.5641796608735185E-2</v>
      </c>
      <c r="E5125" s="31">
        <v>5694.3024917140247</v>
      </c>
      <c r="F5125" s="18">
        <v>0</v>
      </c>
    </row>
    <row r="5126" spans="1:6" x14ac:dyDescent="0.35">
      <c r="A5126" s="4">
        <v>5115</v>
      </c>
      <c r="B5126" s="4">
        <v>0.91839770572826807</v>
      </c>
      <c r="C5126" s="4">
        <v>1.3943743535189341</v>
      </c>
      <c r="D5126" s="25">
        <v>3.307826619189478E-2</v>
      </c>
      <c r="E5126" s="31">
        <v>7345.7276208922085</v>
      </c>
      <c r="F5126" s="18">
        <v>0</v>
      </c>
    </row>
    <row r="5127" spans="1:6" x14ac:dyDescent="0.35">
      <c r="A5127" s="4">
        <v>5116</v>
      </c>
      <c r="B5127" s="4">
        <v>0.8351959796310584</v>
      </c>
      <c r="C5127" s="4">
        <v>0.97490367958338353</v>
      </c>
      <c r="D5127" s="25">
        <v>2.3682662726507122E-2</v>
      </c>
      <c r="E5127" s="31">
        <v>5259.2354362576898</v>
      </c>
      <c r="F5127" s="18">
        <v>0</v>
      </c>
    </row>
    <row r="5128" spans="1:6" x14ac:dyDescent="0.35">
      <c r="A5128" s="4">
        <v>5117</v>
      </c>
      <c r="B5128" s="4">
        <v>0.14397511085802828</v>
      </c>
      <c r="C5128" s="4">
        <v>-1.0626290190268766</v>
      </c>
      <c r="D5128" s="25">
        <v>-2.1955448525209555E-2</v>
      </c>
      <c r="E5128" s="31">
        <v>-4875.671044095634</v>
      </c>
      <c r="F5128" s="18">
        <v>4875.671044095634</v>
      </c>
    </row>
    <row r="5129" spans="1:6" x14ac:dyDescent="0.35">
      <c r="A5129" s="4">
        <v>5118</v>
      </c>
      <c r="B5129" s="4">
        <v>0.90411509852049521</v>
      </c>
      <c r="C5129" s="4">
        <v>1.3053614372539135</v>
      </c>
      <c r="D5129" s="25">
        <v>3.108449137880168E-2</v>
      </c>
      <c r="E5129" s="31">
        <v>6902.9678151208327</v>
      </c>
      <c r="F5129" s="18">
        <v>0</v>
      </c>
    </row>
    <row r="5130" spans="1:6" x14ac:dyDescent="0.35">
      <c r="A5130" s="4">
        <v>5119</v>
      </c>
      <c r="B5130" s="4">
        <v>0.1622539268533908</v>
      </c>
      <c r="C5130" s="4">
        <v>-0.98523662621467278</v>
      </c>
      <c r="D5130" s="25">
        <v>-2.0221958488161797E-2</v>
      </c>
      <c r="E5130" s="31">
        <v>-4490.712970059597</v>
      </c>
      <c r="F5130" s="18">
        <v>4490.712970059597</v>
      </c>
    </row>
    <row r="5131" spans="1:6" x14ac:dyDescent="0.35">
      <c r="A5131" s="4">
        <v>5120</v>
      </c>
      <c r="B5131" s="4">
        <v>6.4485209126383336E-2</v>
      </c>
      <c r="C5131" s="4">
        <v>-1.5181744834937156</v>
      </c>
      <c r="D5131" s="25">
        <v>-3.215908088984986E-2</v>
      </c>
      <c r="E5131" s="31">
        <v>-7141.6031113795552</v>
      </c>
      <c r="F5131" s="18">
        <v>7141.6031113795552</v>
      </c>
    </row>
    <row r="5132" spans="1:6" x14ac:dyDescent="0.35">
      <c r="A5132" s="4">
        <v>5121</v>
      </c>
      <c r="B5132" s="4">
        <v>0.99791248213014883</v>
      </c>
      <c r="C5132" s="4">
        <v>2.8646248210653709</v>
      </c>
      <c r="D5132" s="25">
        <v>6.6009985251686693E-2</v>
      </c>
      <c r="E5132" s="31">
        <v>14658.911356025545</v>
      </c>
      <c r="F5132" s="18">
        <v>0</v>
      </c>
    </row>
    <row r="5133" spans="1:6" x14ac:dyDescent="0.35">
      <c r="A5133" s="4">
        <v>5122</v>
      </c>
      <c r="B5133" s="4">
        <v>0.97041385531238367</v>
      </c>
      <c r="C5133" s="4">
        <v>1.8869110591911591</v>
      </c>
      <c r="D5133" s="25">
        <v>4.4110454771913596E-2</v>
      </c>
      <c r="E5133" s="31">
        <v>9795.6580949081963</v>
      </c>
      <c r="F5133" s="18">
        <v>0</v>
      </c>
    </row>
    <row r="5134" spans="1:6" x14ac:dyDescent="0.35">
      <c r="A5134" s="4">
        <v>5123</v>
      </c>
      <c r="B5134" s="4">
        <v>0.7478456677423303</v>
      </c>
      <c r="C5134" s="4">
        <v>0.66772575846723647</v>
      </c>
      <c r="D5134" s="25">
        <v>1.680227246453404E-2</v>
      </c>
      <c r="E5134" s="31">
        <v>3731.2994647442342</v>
      </c>
      <c r="F5134" s="18">
        <v>0</v>
      </c>
    </row>
    <row r="5135" spans="1:6" x14ac:dyDescent="0.35">
      <c r="A5135" s="4">
        <v>5124</v>
      </c>
      <c r="B5135" s="4">
        <v>0.12407210601486152</v>
      </c>
      <c r="C5135" s="4">
        <v>-1.1548686673927433</v>
      </c>
      <c r="D5135" s="25">
        <v>-2.4021497986311171E-2</v>
      </c>
      <c r="E5135" s="31">
        <v>-5334.4809618978661</v>
      </c>
      <c r="F5135" s="18">
        <v>5334.4809618978661</v>
      </c>
    </row>
    <row r="5136" spans="1:6" x14ac:dyDescent="0.35">
      <c r="A5136" s="4">
        <v>5125</v>
      </c>
      <c r="B5136" s="4">
        <v>0.98035144191485923</v>
      </c>
      <c r="C5136" s="4">
        <v>2.0610620979670031</v>
      </c>
      <c r="D5136" s="25">
        <v>4.8011214002759338E-2</v>
      </c>
      <c r="E5136" s="31">
        <v>10661.904066152449</v>
      </c>
      <c r="F5136" s="18">
        <v>0</v>
      </c>
    </row>
    <row r="5137" spans="1:6" x14ac:dyDescent="0.35">
      <c r="A5137" s="4">
        <v>5126</v>
      </c>
      <c r="B5137" s="4">
        <v>0.12041829261556458</v>
      </c>
      <c r="C5137" s="4">
        <v>-1.172898315321242</v>
      </c>
      <c r="D5137" s="25">
        <v>-2.4425338905552048E-2</v>
      </c>
      <c r="E5137" s="31">
        <v>-5424.1623671355173</v>
      </c>
      <c r="F5137" s="18">
        <v>5424.1623671355173</v>
      </c>
    </row>
    <row r="5138" spans="1:6" x14ac:dyDescent="0.35">
      <c r="A5138" s="4">
        <v>5127</v>
      </c>
      <c r="B5138" s="4">
        <v>0.41917767816266505</v>
      </c>
      <c r="C5138" s="4">
        <v>-0.20399762312901179</v>
      </c>
      <c r="D5138" s="25">
        <v>-2.7232098490247028E-3</v>
      </c>
      <c r="E5138" s="31">
        <v>-604.74626116794661</v>
      </c>
      <c r="F5138" s="18">
        <v>604.74626116794661</v>
      </c>
    </row>
    <row r="5139" spans="1:6" x14ac:dyDescent="0.35">
      <c r="A5139" s="4">
        <v>5128</v>
      </c>
      <c r="B5139" s="4">
        <v>0.24206861009240066</v>
      </c>
      <c r="C5139" s="4">
        <v>-0.69966390967667691</v>
      </c>
      <c r="D5139" s="25">
        <v>-1.3825497014583769E-2</v>
      </c>
      <c r="E5139" s="31">
        <v>-3070.2436065852739</v>
      </c>
      <c r="F5139" s="18">
        <v>3070.2436065852739</v>
      </c>
    </row>
    <row r="5140" spans="1:6" x14ac:dyDescent="0.35">
      <c r="A5140" s="4">
        <v>5129</v>
      </c>
      <c r="B5140" s="4">
        <v>0.5605247147307123</v>
      </c>
      <c r="C5140" s="4">
        <v>0.15229968857200107</v>
      </c>
      <c r="D5140" s="25">
        <v>5.2573915720908254E-3</v>
      </c>
      <c r="E5140" s="31">
        <v>1167.5148346927704</v>
      </c>
      <c r="F5140" s="18">
        <v>0</v>
      </c>
    </row>
    <row r="5141" spans="1:6" x14ac:dyDescent="0.35">
      <c r="A5141" s="4">
        <v>5130</v>
      </c>
      <c r="B5141" s="4">
        <v>0.90930978161428355</v>
      </c>
      <c r="C5141" s="4">
        <v>1.3365167274389325</v>
      </c>
      <c r="D5141" s="25">
        <v>3.1782329799021007E-2</v>
      </c>
      <c r="E5141" s="31">
        <v>7057.9375746779697</v>
      </c>
      <c r="F5141" s="18">
        <v>0</v>
      </c>
    </row>
    <row r="5142" spans="1:6" x14ac:dyDescent="0.35">
      <c r="A5142" s="4">
        <v>5131</v>
      </c>
      <c r="B5142" s="4">
        <v>0.51892688382384877</v>
      </c>
      <c r="C5142" s="4">
        <v>4.7460473550562175E-2</v>
      </c>
      <c r="D5142" s="25">
        <v>2.9091280266986212E-3</v>
      </c>
      <c r="E5142" s="31">
        <v>646.03331911235273</v>
      </c>
      <c r="F5142" s="18">
        <v>0</v>
      </c>
    </row>
    <row r="5143" spans="1:6" x14ac:dyDescent="0.35">
      <c r="A5143" s="4">
        <v>5132</v>
      </c>
      <c r="B5143" s="4">
        <v>0.20227041283630209</v>
      </c>
      <c r="C5143" s="4">
        <v>-0.83353897594690707</v>
      </c>
      <c r="D5143" s="25">
        <v>-1.6824126274589766E-2</v>
      </c>
      <c r="E5143" s="31">
        <v>-3736.1525648195766</v>
      </c>
      <c r="F5143" s="18">
        <v>3736.1525648195766</v>
      </c>
    </row>
    <row r="5144" spans="1:6" x14ac:dyDescent="0.35">
      <c r="A5144" s="4">
        <v>5133</v>
      </c>
      <c r="B5144" s="4">
        <v>0.238575565470178</v>
      </c>
      <c r="C5144" s="4">
        <v>-0.71089205306770087</v>
      </c>
      <c r="D5144" s="25">
        <v>-1.4076992982024828E-2</v>
      </c>
      <c r="E5144" s="31">
        <v>-3126.0935977503932</v>
      </c>
      <c r="F5144" s="18">
        <v>3126.0935977503932</v>
      </c>
    </row>
    <row r="5145" spans="1:6" x14ac:dyDescent="0.35">
      <c r="A5145" s="4">
        <v>5134</v>
      </c>
      <c r="B5145" s="4">
        <v>0.69245704268021724</v>
      </c>
      <c r="C5145" s="4">
        <v>0.50282699186700575</v>
      </c>
      <c r="D5145" s="25">
        <v>1.31087522277765E-2</v>
      </c>
      <c r="E5145" s="31">
        <v>2911.0752890248223</v>
      </c>
      <c r="F5145" s="18">
        <v>0</v>
      </c>
    </row>
    <row r="5146" spans="1:6" x14ac:dyDescent="0.35">
      <c r="A5146" s="4">
        <v>5135</v>
      </c>
      <c r="B5146" s="4">
        <v>0.43168113546245779</v>
      </c>
      <c r="C5146" s="4">
        <v>-0.17209572837679912</v>
      </c>
      <c r="D5146" s="25">
        <v>-2.0086484469745217E-3</v>
      </c>
      <c r="E5146" s="31">
        <v>-446.06281030589264</v>
      </c>
      <c r="F5146" s="18">
        <v>446.06281030589264</v>
      </c>
    </row>
    <row r="5147" spans="1:6" x14ac:dyDescent="0.35">
      <c r="A5147" s="4">
        <v>5136</v>
      </c>
      <c r="B5147" s="4">
        <v>0.25398884090506557</v>
      </c>
      <c r="C5147" s="4">
        <v>-0.66198991995330747</v>
      </c>
      <c r="D5147" s="25">
        <v>-1.2981648110728682E-2</v>
      </c>
      <c r="E5147" s="31">
        <v>-2882.8491353954023</v>
      </c>
      <c r="F5147" s="18">
        <v>2882.8491353954023</v>
      </c>
    </row>
    <row r="5148" spans="1:6" x14ac:dyDescent="0.35">
      <c r="A5148" s="4">
        <v>5137</v>
      </c>
      <c r="B5148" s="4">
        <v>0.99258327160093696</v>
      </c>
      <c r="C5148" s="4">
        <v>2.4364198388428253</v>
      </c>
      <c r="D5148" s="25">
        <v>5.6418744516977877E-2</v>
      </c>
      <c r="E5148" s="31">
        <v>12528.973783879135</v>
      </c>
      <c r="F5148" s="18">
        <v>0</v>
      </c>
    </row>
    <row r="5149" spans="1:6" x14ac:dyDescent="0.35">
      <c r="A5149" s="4">
        <v>5138</v>
      </c>
      <c r="B5149" s="4">
        <v>0.25390709692054392</v>
      </c>
      <c r="C5149" s="4">
        <v>-0.66224503906385856</v>
      </c>
      <c r="D5149" s="25">
        <v>-1.2987362450605392E-2</v>
      </c>
      <c r="E5149" s="31">
        <v>-2884.1181252518841</v>
      </c>
      <c r="F5149" s="18">
        <v>2884.1181252518841</v>
      </c>
    </row>
    <row r="5150" spans="1:6" x14ac:dyDescent="0.35">
      <c r="A5150" s="4">
        <v>5139</v>
      </c>
      <c r="B5150" s="4">
        <v>0.28434573774614713</v>
      </c>
      <c r="C5150" s="4">
        <v>-0.56997968691811529</v>
      </c>
      <c r="D5150" s="25">
        <v>-1.0920737257901336E-2</v>
      </c>
      <c r="E5150" s="31">
        <v>-2425.1803540878782</v>
      </c>
      <c r="F5150" s="18">
        <v>2425.1803540878782</v>
      </c>
    </row>
    <row r="5151" spans="1:6" x14ac:dyDescent="0.35">
      <c r="A5151" s="4">
        <v>5140</v>
      </c>
      <c r="B5151" s="4">
        <v>0.95302462461697579</v>
      </c>
      <c r="C5151" s="4">
        <v>1.6749158121249836</v>
      </c>
      <c r="D5151" s="25">
        <v>3.9362033960291608E-2</v>
      </c>
      <c r="E5151" s="31">
        <v>8741.1709670399923</v>
      </c>
      <c r="F5151" s="18">
        <v>0</v>
      </c>
    </row>
    <row r="5152" spans="1:6" x14ac:dyDescent="0.35">
      <c r="A5152" s="4">
        <v>5141</v>
      </c>
      <c r="B5152" s="4">
        <v>0.74047253084271814</v>
      </c>
      <c r="C5152" s="4">
        <v>0.64480287542169201</v>
      </c>
      <c r="D5152" s="25">
        <v>1.6288829373605387E-2</v>
      </c>
      <c r="E5152" s="31">
        <v>3617.2785824854468</v>
      </c>
      <c r="F5152" s="18">
        <v>0</v>
      </c>
    </row>
    <row r="5153" spans="1:6" x14ac:dyDescent="0.35">
      <c r="A5153" s="4">
        <v>5142</v>
      </c>
      <c r="B5153" s="4">
        <v>0.15376201094412489</v>
      </c>
      <c r="C5153" s="4">
        <v>-1.0204311604141454</v>
      </c>
      <c r="D5153" s="25">
        <v>-2.1010270777993233E-2</v>
      </c>
      <c r="E5153" s="31">
        <v>-4665.7743631722287</v>
      </c>
      <c r="F5153" s="18">
        <v>4665.7743631722287</v>
      </c>
    </row>
    <row r="5154" spans="1:6" x14ac:dyDescent="0.35">
      <c r="A5154" s="4">
        <v>5143</v>
      </c>
      <c r="B5154" s="4">
        <v>0.57639879734574406</v>
      </c>
      <c r="C5154" s="4">
        <v>0.19268917036724026</v>
      </c>
      <c r="D5154" s="25">
        <v>6.1620640049934094E-3</v>
      </c>
      <c r="E5154" s="31">
        <v>1368.416455100572</v>
      </c>
      <c r="F5154" s="18">
        <v>0</v>
      </c>
    </row>
    <row r="5155" spans="1:6" x14ac:dyDescent="0.35">
      <c r="A5155" s="4">
        <v>5144</v>
      </c>
      <c r="B5155" s="4">
        <v>0.96364091005133135</v>
      </c>
      <c r="C5155" s="4">
        <v>1.7945954419408949</v>
      </c>
      <c r="D5155" s="25">
        <v>4.204270370553214E-2</v>
      </c>
      <c r="E5155" s="31">
        <v>9336.4702997156728</v>
      </c>
      <c r="F5155" s="18">
        <v>0</v>
      </c>
    </row>
    <row r="5156" spans="1:6" x14ac:dyDescent="0.35">
      <c r="A5156" s="4">
        <v>5145</v>
      </c>
      <c r="B5156" s="4">
        <v>0.61294116811394539</v>
      </c>
      <c r="C5156" s="4">
        <v>0.28699302129856785</v>
      </c>
      <c r="D5156" s="25">
        <v>8.2743489480545732E-3</v>
      </c>
      <c r="E5156" s="31">
        <v>1837.4939381653007</v>
      </c>
      <c r="F5156" s="18">
        <v>0</v>
      </c>
    </row>
    <row r="5157" spans="1:6" x14ac:dyDescent="0.35">
      <c r="A5157" s="4">
        <v>5146</v>
      </c>
      <c r="B5157" s="4">
        <v>0.56634111656636488</v>
      </c>
      <c r="C5157" s="4">
        <v>0.16706644633603537</v>
      </c>
      <c r="D5157" s="25">
        <v>5.5881479492139079E-3</v>
      </c>
      <c r="E5157" s="31">
        <v>1240.9662738076356</v>
      </c>
      <c r="F5157" s="18">
        <v>0</v>
      </c>
    </row>
    <row r="5158" spans="1:6" x14ac:dyDescent="0.35">
      <c r="A5158" s="4">
        <v>5147</v>
      </c>
      <c r="B5158" s="4">
        <v>0.57333128172286796</v>
      </c>
      <c r="C5158" s="4">
        <v>0.18486179636535721</v>
      </c>
      <c r="D5158" s="25">
        <v>5.9867408969272728E-3</v>
      </c>
      <c r="E5158" s="31">
        <v>1329.4822561304441</v>
      </c>
      <c r="F5158" s="18">
        <v>0</v>
      </c>
    </row>
    <row r="5159" spans="1:6" x14ac:dyDescent="0.35">
      <c r="A5159" s="4">
        <v>5148</v>
      </c>
      <c r="B5159" s="4">
        <v>0.80326184911243959</v>
      </c>
      <c r="C5159" s="4">
        <v>0.85333004732586359</v>
      </c>
      <c r="D5159" s="25">
        <v>2.0959569763126275E-2</v>
      </c>
      <c r="E5159" s="31">
        <v>4654.5151320155865</v>
      </c>
      <c r="F5159" s="18">
        <v>0</v>
      </c>
    </row>
    <row r="5160" spans="1:6" x14ac:dyDescent="0.35">
      <c r="A5160" s="4">
        <v>5149</v>
      </c>
      <c r="B5160" s="4">
        <v>0.16492704631294464</v>
      </c>
      <c r="C5160" s="4">
        <v>-0.97440781111607588</v>
      </c>
      <c r="D5160" s="25">
        <v>-1.9979406960752635E-2</v>
      </c>
      <c r="E5160" s="31">
        <v>-4436.8492807101338</v>
      </c>
      <c r="F5160" s="18">
        <v>4436.8492807101338</v>
      </c>
    </row>
    <row r="5161" spans="1:6" x14ac:dyDescent="0.35">
      <c r="A5161" s="4">
        <v>5150</v>
      </c>
      <c r="B5161" s="4">
        <v>0.51577307996909905</v>
      </c>
      <c r="C5161" s="4">
        <v>3.9547554599600535E-2</v>
      </c>
      <c r="D5161" s="25">
        <v>2.7318888218229786E-3</v>
      </c>
      <c r="E5161" s="31">
        <v>606.67361037770934</v>
      </c>
      <c r="F5161" s="18">
        <v>0</v>
      </c>
    </row>
    <row r="5162" spans="1:6" x14ac:dyDescent="0.35">
      <c r="A5162" s="4">
        <v>5151</v>
      </c>
      <c r="B5162" s="4">
        <v>0.94622402249376925</v>
      </c>
      <c r="C5162" s="4">
        <v>1.6092945281367523</v>
      </c>
      <c r="D5162" s="25">
        <v>3.7892201617881552E-2</v>
      </c>
      <c r="E5162" s="31">
        <v>8414.7636525487687</v>
      </c>
      <c r="F5162" s="18">
        <v>0</v>
      </c>
    </row>
    <row r="5163" spans="1:6" x14ac:dyDescent="0.35">
      <c r="A5163" s="4">
        <v>5152</v>
      </c>
      <c r="B5163" s="4">
        <v>0.334687067036469</v>
      </c>
      <c r="C5163" s="4">
        <v>-0.42700713055065675</v>
      </c>
      <c r="D5163" s="25">
        <v>-7.7183359232425525E-3</v>
      </c>
      <c r="E5163" s="31">
        <v>-1714.0195030107077</v>
      </c>
      <c r="F5163" s="18">
        <v>1714.0195030107077</v>
      </c>
    </row>
    <row r="5164" spans="1:6" x14ac:dyDescent="0.35">
      <c r="A5164" s="4">
        <v>5153</v>
      </c>
      <c r="B5164" s="4">
        <v>0.73197381101145809</v>
      </c>
      <c r="C5164" s="4">
        <v>0.61879354071794235</v>
      </c>
      <c r="D5164" s="25">
        <v>1.570625373611869E-2</v>
      </c>
      <c r="E5164" s="31">
        <v>3487.9053581840617</v>
      </c>
      <c r="F5164" s="18">
        <v>0</v>
      </c>
    </row>
    <row r="5165" spans="1:6" x14ac:dyDescent="0.35">
      <c r="A5165" s="4">
        <v>5154</v>
      </c>
      <c r="B5165" s="4">
        <v>0.66431370415784596</v>
      </c>
      <c r="C5165" s="4">
        <v>0.42426495851771695</v>
      </c>
      <c r="D5165" s="25">
        <v>1.1349063747389693E-2</v>
      </c>
      <c r="E5165" s="31">
        <v>2520.2992973342261</v>
      </c>
      <c r="F5165" s="18">
        <v>0</v>
      </c>
    </row>
    <row r="5166" spans="1:6" x14ac:dyDescent="0.35">
      <c r="A5166" s="4">
        <v>5155</v>
      </c>
      <c r="B5166" s="4">
        <v>0.94658496150467653</v>
      </c>
      <c r="C5166" s="4">
        <v>1.6126062627775424</v>
      </c>
      <c r="D5166" s="25">
        <v>3.7966380213432745E-2</v>
      </c>
      <c r="E5166" s="31">
        <v>8431.2365763428479</v>
      </c>
      <c r="F5166" s="18">
        <v>0</v>
      </c>
    </row>
    <row r="5167" spans="1:6" x14ac:dyDescent="0.35">
      <c r="A5167" s="4">
        <v>5156</v>
      </c>
      <c r="B5167" s="4">
        <v>0.31401862221881316</v>
      </c>
      <c r="C5167" s="4">
        <v>-0.48449128982139095</v>
      </c>
      <c r="D5167" s="25">
        <v>-9.0059071400375307E-3</v>
      </c>
      <c r="E5167" s="31">
        <v>-1999.9518852041313</v>
      </c>
      <c r="F5167" s="18">
        <v>1999.9518852041313</v>
      </c>
    </row>
    <row r="5168" spans="1:6" x14ac:dyDescent="0.35">
      <c r="A5168" s="4">
        <v>5157</v>
      </c>
      <c r="B5168" s="4">
        <v>0.98930556965147087</v>
      </c>
      <c r="C5168" s="4">
        <v>2.3010490153562864</v>
      </c>
      <c r="D5168" s="25">
        <v>5.3386612219553133E-2</v>
      </c>
      <c r="E5168" s="31">
        <v>11855.624768601851</v>
      </c>
      <c r="F5168" s="18">
        <v>0</v>
      </c>
    </row>
    <row r="5169" spans="1:6" x14ac:dyDescent="0.35">
      <c r="A5169" s="4">
        <v>5158</v>
      </c>
      <c r="B5169" s="4">
        <v>0.35997668676456995</v>
      </c>
      <c r="C5169" s="4">
        <v>-0.35852110919415986</v>
      </c>
      <c r="D5169" s="25">
        <v>-6.1843371491433147E-3</v>
      </c>
      <c r="E5169" s="31">
        <v>-1373.362677167863</v>
      </c>
      <c r="F5169" s="18">
        <v>1373.362677167863</v>
      </c>
    </row>
    <row r="5170" spans="1:6" x14ac:dyDescent="0.35">
      <c r="A5170" s="4">
        <v>5159</v>
      </c>
      <c r="B5170" s="4">
        <v>0.29350341343042785</v>
      </c>
      <c r="C5170" s="4">
        <v>-0.54317861811475898</v>
      </c>
      <c r="D5170" s="25">
        <v>-1.0320427795114915E-2</v>
      </c>
      <c r="E5170" s="31">
        <v>-2291.8689593402996</v>
      </c>
      <c r="F5170" s="18">
        <v>2291.8689593402996</v>
      </c>
    </row>
    <row r="5171" spans="1:6" x14ac:dyDescent="0.35">
      <c r="A5171" s="4">
        <v>5160</v>
      </c>
      <c r="B5171" s="4">
        <v>0.34696257582858836</v>
      </c>
      <c r="C5171" s="4">
        <v>-0.3935339532322778</v>
      </c>
      <c r="D5171" s="25">
        <v>-6.9685798130968918E-3</v>
      </c>
      <c r="E5171" s="31">
        <v>-1547.5203239038174</v>
      </c>
      <c r="F5171" s="18">
        <v>1547.5203239038174</v>
      </c>
    </row>
    <row r="5172" spans="1:6" x14ac:dyDescent="0.35">
      <c r="A5172" s="4">
        <v>5161</v>
      </c>
      <c r="B5172" s="4">
        <v>0.88849355445806277</v>
      </c>
      <c r="C5172" s="4">
        <v>1.218555649029831</v>
      </c>
      <c r="D5172" s="25">
        <v>2.9140153394451414E-2</v>
      </c>
      <c r="E5172" s="31">
        <v>6471.186501277627</v>
      </c>
      <c r="F5172" s="18">
        <v>0</v>
      </c>
    </row>
    <row r="5173" spans="1:6" x14ac:dyDescent="0.35">
      <c r="A5173" s="4">
        <v>5162</v>
      </c>
      <c r="B5173" s="4">
        <v>0.37836487061348345</v>
      </c>
      <c r="C5173" s="4">
        <v>-0.30977805448795603</v>
      </c>
      <c r="D5173" s="25">
        <v>-5.0925554295431661E-3</v>
      </c>
      <c r="E5173" s="31">
        <v>-1130.9094879007321</v>
      </c>
      <c r="F5173" s="18">
        <v>1130.9094879007321</v>
      </c>
    </row>
    <row r="5174" spans="1:6" x14ac:dyDescent="0.35">
      <c r="A5174" s="4">
        <v>5163</v>
      </c>
      <c r="B5174" s="4">
        <v>0.25359931414911674</v>
      </c>
      <c r="C5174" s="4">
        <v>-0.66320600153754883</v>
      </c>
      <c r="D5174" s="25">
        <v>-1.3008886773779649E-2</v>
      </c>
      <c r="E5174" s="31">
        <v>-2888.8980558064331</v>
      </c>
      <c r="F5174" s="18">
        <v>2888.8980558064331</v>
      </c>
    </row>
    <row r="5175" spans="1:6" x14ac:dyDescent="0.35">
      <c r="A5175" s="4">
        <v>5164</v>
      </c>
      <c r="B5175" s="4">
        <v>0.40065765409283594</v>
      </c>
      <c r="C5175" s="4">
        <v>-0.25164521275762669</v>
      </c>
      <c r="D5175" s="25">
        <v>-3.790454560155013E-3</v>
      </c>
      <c r="E5175" s="31">
        <v>-841.75048948273115</v>
      </c>
      <c r="F5175" s="18">
        <v>841.75048948273115</v>
      </c>
    </row>
    <row r="5176" spans="1:6" x14ac:dyDescent="0.35">
      <c r="A5176" s="4">
        <v>5165</v>
      </c>
      <c r="B5176" s="4">
        <v>0.68832522876225555</v>
      </c>
      <c r="C5176" s="4">
        <v>0.49110873681603179</v>
      </c>
      <c r="D5176" s="25">
        <v>1.2846278389659885E-2</v>
      </c>
      <c r="E5176" s="31">
        <v>2852.787429823567</v>
      </c>
      <c r="F5176" s="18">
        <v>0</v>
      </c>
    </row>
    <row r="5177" spans="1:6" x14ac:dyDescent="0.35">
      <c r="A5177" s="4">
        <v>5166</v>
      </c>
      <c r="B5177" s="4">
        <v>0.27592506855155807</v>
      </c>
      <c r="C5177" s="4">
        <v>-0.59499002742686946</v>
      </c>
      <c r="D5177" s="25">
        <v>-1.1480936710582694E-2</v>
      </c>
      <c r="E5177" s="31">
        <v>-2549.5844739682148</v>
      </c>
      <c r="F5177" s="18">
        <v>2549.5844739682148</v>
      </c>
    </row>
    <row r="5178" spans="1:6" x14ac:dyDescent="0.35">
      <c r="A5178" s="4">
        <v>5167</v>
      </c>
      <c r="B5178" s="4">
        <v>0.78259616540719212</v>
      </c>
      <c r="C5178" s="4">
        <v>0.78099120215529261</v>
      </c>
      <c r="D5178" s="25">
        <v>1.9339272692081959E-2</v>
      </c>
      <c r="E5178" s="31">
        <v>4294.6939467160555</v>
      </c>
      <c r="F5178" s="18">
        <v>0</v>
      </c>
    </row>
    <row r="5179" spans="1:6" x14ac:dyDescent="0.35">
      <c r="A5179" s="4">
        <v>5168</v>
      </c>
      <c r="B5179" s="4">
        <v>0.8901887915694302</v>
      </c>
      <c r="C5179" s="4">
        <v>1.2275327594477665</v>
      </c>
      <c r="D5179" s="25">
        <v>2.9341229119151255E-2</v>
      </c>
      <c r="E5179" s="31">
        <v>6515.839612666532</v>
      </c>
      <c r="F5179" s="18">
        <v>0</v>
      </c>
    </row>
    <row r="5180" spans="1:6" x14ac:dyDescent="0.35">
      <c r="A5180" s="4">
        <v>5169</v>
      </c>
      <c r="B5180" s="4">
        <v>0.63197930321550544</v>
      </c>
      <c r="C5180" s="4">
        <v>0.33710016430911843</v>
      </c>
      <c r="D5180" s="25">
        <v>9.3966844908318446E-3</v>
      </c>
      <c r="E5180" s="31">
        <v>2086.7322491656573</v>
      </c>
      <c r="F5180" s="18">
        <v>0</v>
      </c>
    </row>
    <row r="5181" spans="1:6" x14ac:dyDescent="0.35">
      <c r="A5181" s="4">
        <v>5170</v>
      </c>
      <c r="B5181" s="4">
        <v>0.10898250179555746</v>
      </c>
      <c r="C5181" s="4">
        <v>-1.2319573844148883</v>
      </c>
      <c r="D5181" s="25">
        <v>-2.5748186076327301E-2</v>
      </c>
      <c r="E5181" s="31">
        <v>-5717.9285199384094</v>
      </c>
      <c r="F5181" s="18">
        <v>5717.9285199384094</v>
      </c>
    </row>
    <row r="5182" spans="1:6" x14ac:dyDescent="0.35">
      <c r="A5182" s="4">
        <v>5171</v>
      </c>
      <c r="B5182" s="4">
        <v>0.98417038963317671</v>
      </c>
      <c r="C5182" s="4">
        <v>2.1486869894032972</v>
      </c>
      <c r="D5182" s="25">
        <v>4.9973898845322502E-2</v>
      </c>
      <c r="E5182" s="31">
        <v>11097.759687347474</v>
      </c>
      <c r="F5182" s="18">
        <v>0</v>
      </c>
    </row>
    <row r="5183" spans="1:6" x14ac:dyDescent="0.35">
      <c r="A5183" s="4">
        <v>5172</v>
      </c>
      <c r="B5183" s="4">
        <v>0.97813117396875304</v>
      </c>
      <c r="C5183" s="4">
        <v>2.0165963708521306</v>
      </c>
      <c r="D5183" s="25">
        <v>4.701523891860919E-2</v>
      </c>
      <c r="E5183" s="31">
        <v>10440.726763723131</v>
      </c>
      <c r="F5183" s="18">
        <v>0</v>
      </c>
    </row>
    <row r="5184" spans="1:6" x14ac:dyDescent="0.35">
      <c r="A5184" s="4">
        <v>5173</v>
      </c>
      <c r="B5184" s="4">
        <v>0.73095799005935425</v>
      </c>
      <c r="C5184" s="4">
        <v>0.61571290291852709</v>
      </c>
      <c r="D5184" s="25">
        <v>1.5637251412518264E-2</v>
      </c>
      <c r="E5184" s="31">
        <v>3472.5819348995128</v>
      </c>
      <c r="F5184" s="18">
        <v>0</v>
      </c>
    </row>
    <row r="5185" spans="1:6" x14ac:dyDescent="0.35">
      <c r="A5185" s="4">
        <v>5174</v>
      </c>
      <c r="B5185" s="4">
        <v>4.6483078364977226E-3</v>
      </c>
      <c r="C5185" s="4">
        <v>-2.6009494310839645</v>
      </c>
      <c r="D5185" s="25">
        <v>-5.6411846773018512E-2</v>
      </c>
      <c r="E5185" s="31">
        <v>-12527.441994152607</v>
      </c>
      <c r="F5185" s="18">
        <v>12527.441994152607</v>
      </c>
    </row>
    <row r="5186" spans="1:6" x14ac:dyDescent="0.35">
      <c r="A5186" s="4">
        <v>5175</v>
      </c>
      <c r="B5186" s="4">
        <v>0.1181263243403492</v>
      </c>
      <c r="C5186" s="4">
        <v>-1.1844053367327727</v>
      </c>
      <c r="D5186" s="25">
        <v>-2.4683081381888017E-2</v>
      </c>
      <c r="E5186" s="31">
        <v>-5481.3995275270199</v>
      </c>
      <c r="F5186" s="18">
        <v>5481.3995275270199</v>
      </c>
    </row>
    <row r="5187" spans="1:6" x14ac:dyDescent="0.35">
      <c r="A5187" s="4">
        <v>5176</v>
      </c>
      <c r="B5187" s="4">
        <v>0.69737121308108907</v>
      </c>
      <c r="C5187" s="4">
        <v>0.51685472631436846</v>
      </c>
      <c r="D5187" s="25">
        <v>1.3422955433327478E-2</v>
      </c>
      <c r="E5187" s="31">
        <v>2980.8507467891186</v>
      </c>
      <c r="F5187" s="18">
        <v>0</v>
      </c>
    </row>
    <row r="5188" spans="1:6" x14ac:dyDescent="0.35">
      <c r="A5188" s="4">
        <v>5177</v>
      </c>
      <c r="B5188" s="4">
        <v>0.66055823007871206</v>
      </c>
      <c r="C5188" s="4">
        <v>0.41398711966318652</v>
      </c>
      <c r="D5188" s="25">
        <v>1.1118853379040656E-2</v>
      </c>
      <c r="E5188" s="31">
        <v>2469.1762229993428</v>
      </c>
      <c r="F5188" s="18">
        <v>0</v>
      </c>
    </row>
    <row r="5189" spans="1:6" x14ac:dyDescent="0.35">
      <c r="A5189" s="4">
        <v>5178</v>
      </c>
      <c r="B5189" s="4">
        <v>0.22817883389227511</v>
      </c>
      <c r="C5189" s="4">
        <v>-0.74485783445275167</v>
      </c>
      <c r="D5189" s="25">
        <v>-1.483778278955024E-2</v>
      </c>
      <c r="E5189" s="31">
        <v>-3295.0430423921462</v>
      </c>
      <c r="F5189" s="18">
        <v>3295.0430423921462</v>
      </c>
    </row>
    <row r="5190" spans="1:6" x14ac:dyDescent="0.35">
      <c r="A5190" s="4">
        <v>5179</v>
      </c>
      <c r="B5190" s="4">
        <v>0.52266432476084257</v>
      </c>
      <c r="C5190" s="4">
        <v>5.6841631386482572E-2</v>
      </c>
      <c r="D5190" s="25">
        <v>3.1192538937719044E-3</v>
      </c>
      <c r="E5190" s="31">
        <v>692.6962057542878</v>
      </c>
      <c r="F5190" s="18">
        <v>0</v>
      </c>
    </row>
    <row r="5191" spans="1:6" x14ac:dyDescent="0.35">
      <c r="A5191" s="4">
        <v>5180</v>
      </c>
      <c r="B5191" s="4">
        <v>0.32744612173270327</v>
      </c>
      <c r="C5191" s="4">
        <v>-0.44697620098230584</v>
      </c>
      <c r="D5191" s="25">
        <v>-8.1656174115713395E-3</v>
      </c>
      <c r="E5191" s="31">
        <v>-1813.3478040791483</v>
      </c>
      <c r="F5191" s="18">
        <v>1813.3478040791483</v>
      </c>
    </row>
    <row r="5192" spans="1:6" x14ac:dyDescent="0.35">
      <c r="A5192" s="4">
        <v>5181</v>
      </c>
      <c r="B5192" s="4">
        <v>0.17043901103104642</v>
      </c>
      <c r="C5192" s="4">
        <v>-0.95243183223415573</v>
      </c>
      <c r="D5192" s="25">
        <v>-1.9487173304938165E-2</v>
      </c>
      <c r="E5192" s="31">
        <v>-4327.5384014617193</v>
      </c>
      <c r="F5192" s="18">
        <v>4327.5384014617193</v>
      </c>
    </row>
    <row r="5193" spans="1:6" x14ac:dyDescent="0.35">
      <c r="A5193" s="4">
        <v>5182</v>
      </c>
      <c r="B5193" s="4">
        <v>2.3075379243829963E-2</v>
      </c>
      <c r="C5193" s="4">
        <v>-1.9940118594736937</v>
      </c>
      <c r="D5193" s="25">
        <v>-4.2817225967723319E-2</v>
      </c>
      <c r="E5193" s="31">
        <v>-9508.4693259454016</v>
      </c>
      <c r="F5193" s="18">
        <v>9508.4693259454016</v>
      </c>
    </row>
    <row r="5194" spans="1:6" x14ac:dyDescent="0.35">
      <c r="A5194" s="4">
        <v>5183</v>
      </c>
      <c r="B5194" s="4">
        <v>0.79789620852409293</v>
      </c>
      <c r="C5194" s="4">
        <v>0.834130263563168</v>
      </c>
      <c r="D5194" s="25">
        <v>2.0529519306528222E-2</v>
      </c>
      <c r="E5194" s="31">
        <v>4559.0133454623456</v>
      </c>
      <c r="F5194" s="18">
        <v>0</v>
      </c>
    </row>
    <row r="5195" spans="1:6" x14ac:dyDescent="0.35">
      <c r="A5195" s="4">
        <v>5184</v>
      </c>
      <c r="B5195" s="4">
        <v>0.59624807327138873</v>
      </c>
      <c r="C5195" s="4">
        <v>0.24364747871386164</v>
      </c>
      <c r="D5195" s="25">
        <v>7.3034645563115003E-3</v>
      </c>
      <c r="E5195" s="31">
        <v>1621.8885539003979</v>
      </c>
      <c r="F5195" s="18">
        <v>0</v>
      </c>
    </row>
    <row r="5196" spans="1:6" x14ac:dyDescent="0.35">
      <c r="A5196" s="4">
        <v>5185</v>
      </c>
      <c r="B5196" s="4">
        <v>4.839091660414363E-2</v>
      </c>
      <c r="C5196" s="4">
        <v>-1.6606595921200356</v>
      </c>
      <c r="D5196" s="25">
        <v>-3.535056402218744E-2</v>
      </c>
      <c r="E5196" s="31">
        <v>-7850.3393450388694</v>
      </c>
      <c r="F5196" s="18">
        <v>7850.3393450388694</v>
      </c>
    </row>
    <row r="5197" spans="1:6" x14ac:dyDescent="0.35">
      <c r="A5197" s="4">
        <v>5186</v>
      </c>
      <c r="B5197" s="4">
        <v>0.9687909807874584</v>
      </c>
      <c r="C5197" s="4">
        <v>1.8633144491610421</v>
      </c>
      <c r="D5197" s="25">
        <v>4.358192106325097E-2</v>
      </c>
      <c r="E5197" s="31">
        <v>9678.2860222677336</v>
      </c>
      <c r="F5197" s="18">
        <v>0</v>
      </c>
    </row>
    <row r="5198" spans="1:6" x14ac:dyDescent="0.35">
      <c r="A5198" s="4">
        <v>5187</v>
      </c>
      <c r="B5198" s="4">
        <v>0.11184930596997</v>
      </c>
      <c r="C5198" s="4">
        <v>-1.216751936572253</v>
      </c>
      <c r="D5198" s="25">
        <v>-2.5407603605799252E-2</v>
      </c>
      <c r="E5198" s="31">
        <v>-5642.2949892558781</v>
      </c>
      <c r="F5198" s="18">
        <v>5642.2949892558781</v>
      </c>
    </row>
    <row r="5199" spans="1:6" x14ac:dyDescent="0.35">
      <c r="A5199" s="4">
        <v>5188</v>
      </c>
      <c r="B5199" s="4">
        <v>0.26611662662592661</v>
      </c>
      <c r="C5199" s="4">
        <v>-0.62460055817228355</v>
      </c>
      <c r="D5199" s="25">
        <v>-1.2144174506620673E-2</v>
      </c>
      <c r="E5199" s="31">
        <v>-2696.8704341607004</v>
      </c>
      <c r="F5199" s="18">
        <v>2696.8704341607004</v>
      </c>
    </row>
    <row r="5200" spans="1:6" x14ac:dyDescent="0.35">
      <c r="A5200" s="4">
        <v>5189</v>
      </c>
      <c r="B5200" s="4">
        <v>0.51659457482207272</v>
      </c>
      <c r="C5200" s="4">
        <v>4.1608433185219153E-2</v>
      </c>
      <c r="D5200" s="25">
        <v>2.7780498509102146E-3</v>
      </c>
      <c r="E5200" s="31">
        <v>616.92464180746435</v>
      </c>
      <c r="F5200" s="18">
        <v>0</v>
      </c>
    </row>
    <row r="5201" spans="1:6" x14ac:dyDescent="0.35">
      <c r="A5201" s="4">
        <v>5190</v>
      </c>
      <c r="B5201" s="4">
        <v>0.30924185105452595</v>
      </c>
      <c r="C5201" s="4">
        <v>-0.49800048249095469</v>
      </c>
      <c r="D5201" s="25">
        <v>-9.3084956768472449E-3</v>
      </c>
      <c r="E5201" s="31">
        <v>-2067.1480604726257</v>
      </c>
      <c r="F5201" s="18">
        <v>2067.1480604726257</v>
      </c>
    </row>
    <row r="5202" spans="1:6" x14ac:dyDescent="0.35">
      <c r="A5202" s="4">
        <v>5191</v>
      </c>
      <c r="B5202" s="4">
        <v>0.93386628779473435</v>
      </c>
      <c r="C5202" s="4">
        <v>1.5052203908950812</v>
      </c>
      <c r="D5202" s="25">
        <v>3.5561074830516876E-2</v>
      </c>
      <c r="E5202" s="31">
        <v>7897.0877160166929</v>
      </c>
      <c r="F5202" s="18">
        <v>0</v>
      </c>
    </row>
    <row r="5203" spans="1:6" x14ac:dyDescent="0.35">
      <c r="A5203" s="4">
        <v>5192</v>
      </c>
      <c r="B5203" s="4">
        <v>0.11390643726276228</v>
      </c>
      <c r="C5203" s="4">
        <v>-1.2060119714476432</v>
      </c>
      <c r="D5203" s="25">
        <v>-2.5167042203505772E-2</v>
      </c>
      <c r="E5203" s="31">
        <v>-5588.8732492197942</v>
      </c>
      <c r="F5203" s="18">
        <v>5588.8732492197942</v>
      </c>
    </row>
    <row r="5204" spans="1:6" x14ac:dyDescent="0.35">
      <c r="A5204" s="4">
        <v>5193</v>
      </c>
      <c r="B5204" s="4">
        <v>0.75290041864858104</v>
      </c>
      <c r="C5204" s="4">
        <v>0.68364531491411729</v>
      </c>
      <c r="D5204" s="25">
        <v>1.7158850049127542E-2</v>
      </c>
      <c r="E5204" s="31">
        <v>3810.4850483218083</v>
      </c>
      <c r="F5204" s="18">
        <v>0</v>
      </c>
    </row>
    <row r="5205" spans="1:6" x14ac:dyDescent="0.35">
      <c r="A5205" s="4">
        <v>5194</v>
      </c>
      <c r="B5205" s="4">
        <v>0.4892424369333338</v>
      </c>
      <c r="C5205" s="4">
        <v>-2.6968480416947636E-2</v>
      </c>
      <c r="D5205" s="25">
        <v>1.2420152074368905E-3</v>
      </c>
      <c r="E5205" s="31">
        <v>275.8157081725426</v>
      </c>
      <c r="F5205" s="18">
        <v>0</v>
      </c>
    </row>
    <row r="5206" spans="1:6" x14ac:dyDescent="0.35">
      <c r="A5206" s="4">
        <v>5195</v>
      </c>
      <c r="B5206" s="4">
        <v>3.9239329346036245E-2</v>
      </c>
      <c r="C5206" s="4">
        <v>-1.7595822769679419</v>
      </c>
      <c r="D5206" s="25">
        <v>-3.7566304903051129E-2</v>
      </c>
      <c r="E5206" s="31">
        <v>-8342.3914040820546</v>
      </c>
      <c r="F5206" s="18">
        <v>8342.3914040820546</v>
      </c>
    </row>
    <row r="5207" spans="1:6" x14ac:dyDescent="0.35">
      <c r="A5207" s="4">
        <v>5196</v>
      </c>
      <c r="B5207" s="4">
        <v>0.61795921536715637</v>
      </c>
      <c r="C5207" s="4">
        <v>0.30012531621301475</v>
      </c>
      <c r="D5207" s="25">
        <v>8.5684954600122303E-3</v>
      </c>
      <c r="E5207" s="31">
        <v>1902.8153835198311</v>
      </c>
      <c r="F5207" s="18">
        <v>0</v>
      </c>
    </row>
    <row r="5208" spans="1:6" x14ac:dyDescent="0.35">
      <c r="A5208" s="4">
        <v>5197</v>
      </c>
      <c r="B5208" s="4">
        <v>0.92545361984733709</v>
      </c>
      <c r="C5208" s="4">
        <v>1.4427434294300505</v>
      </c>
      <c r="D5208" s="25">
        <v>3.4161671267592418E-2</v>
      </c>
      <c r="E5208" s="31">
        <v>7586.3205994660675</v>
      </c>
      <c r="F5208" s="18">
        <v>0</v>
      </c>
    </row>
    <row r="5209" spans="1:6" x14ac:dyDescent="0.35">
      <c r="A5209" s="4">
        <v>5198</v>
      </c>
      <c r="B5209" s="4">
        <v>0.52307809691291451</v>
      </c>
      <c r="C5209" s="4">
        <v>5.7880512114271698E-2</v>
      </c>
      <c r="D5209" s="25">
        <v>3.1425234855995319E-3</v>
      </c>
      <c r="E5209" s="31">
        <v>697.86371007339187</v>
      </c>
      <c r="F5209" s="18">
        <v>0</v>
      </c>
    </row>
    <row r="5210" spans="1:6" x14ac:dyDescent="0.35">
      <c r="A5210" s="4">
        <v>5199</v>
      </c>
      <c r="B5210" s="4">
        <v>0.3050257298818676</v>
      </c>
      <c r="C5210" s="4">
        <v>-0.51000000289944436</v>
      </c>
      <c r="D5210" s="25">
        <v>-9.5772694971365691E-3</v>
      </c>
      <c r="E5210" s="31">
        <v>-2126.8349637709548</v>
      </c>
      <c r="F5210" s="18">
        <v>2126.8349637709548</v>
      </c>
    </row>
    <row r="5211" spans="1:6" x14ac:dyDescent="0.35">
      <c r="A5211" s="4">
        <v>5200</v>
      </c>
      <c r="B5211" s="4">
        <v>0.21106686753896531</v>
      </c>
      <c r="C5211" s="4">
        <v>-0.80272493900894037</v>
      </c>
      <c r="D5211" s="25">
        <v>-1.6133931488096952E-2</v>
      </c>
      <c r="E5211" s="31">
        <v>-3582.8802355649568</v>
      </c>
      <c r="F5211" s="18">
        <v>3582.8802355649568</v>
      </c>
    </row>
    <row r="5212" spans="1:6" x14ac:dyDescent="0.35">
      <c r="A5212" s="4">
        <v>5201</v>
      </c>
      <c r="B5212" s="4">
        <v>0.31685810094598177</v>
      </c>
      <c r="C5212" s="4">
        <v>-0.47650281563857128</v>
      </c>
      <c r="D5212" s="25">
        <v>-8.8269755951667864E-3</v>
      </c>
      <c r="E5212" s="31">
        <v>-1960.2163566313548</v>
      </c>
      <c r="F5212" s="18">
        <v>1960.2163566313548</v>
      </c>
    </row>
    <row r="5213" spans="1:6" x14ac:dyDescent="0.35">
      <c r="A5213" s="4">
        <v>5202</v>
      </c>
      <c r="B5213" s="4">
        <v>0.30177910396747709</v>
      </c>
      <c r="C5213" s="4">
        <v>-0.51929045586428535</v>
      </c>
      <c r="D5213" s="25">
        <v>-9.7853636917855438E-3</v>
      </c>
      <c r="E5213" s="31">
        <v>-2173.0466746421503</v>
      </c>
      <c r="F5213" s="18">
        <v>2173.0466746421503</v>
      </c>
    </row>
    <row r="5214" spans="1:6" x14ac:dyDescent="0.35">
      <c r="A5214" s="4">
        <v>5203</v>
      </c>
      <c r="B5214" s="4">
        <v>0.15620167058863166</v>
      </c>
      <c r="C5214" s="4">
        <v>-1.0101919377106598</v>
      </c>
      <c r="D5214" s="25">
        <v>-2.0780925361749605E-2</v>
      </c>
      <c r="E5214" s="31">
        <v>-4614.8433697201399</v>
      </c>
      <c r="F5214" s="18">
        <v>4614.8433697201399</v>
      </c>
    </row>
    <row r="5215" spans="1:6" x14ac:dyDescent="0.35">
      <c r="A5215" s="4">
        <v>5204</v>
      </c>
      <c r="B5215" s="4">
        <v>0.36849602859565345</v>
      </c>
      <c r="C5215" s="4">
        <v>-0.33583929380056476</v>
      </c>
      <c r="D5215" s="25">
        <v>-5.6762936634952854E-3</v>
      </c>
      <c r="E5215" s="31">
        <v>-1260.5408913013011</v>
      </c>
      <c r="F5215" s="18">
        <v>1260.5408913013011</v>
      </c>
    </row>
    <row r="5216" spans="1:6" x14ac:dyDescent="0.35">
      <c r="A5216" s="4">
        <v>5205</v>
      </c>
      <c r="B5216" s="4">
        <v>0.65624219430744923</v>
      </c>
      <c r="C5216" s="4">
        <v>0.40222885071150344</v>
      </c>
      <c r="D5216" s="25">
        <v>1.0855483281024298E-2</v>
      </c>
      <c r="E5216" s="31">
        <v>2410.6893303583406</v>
      </c>
      <c r="F5216" s="18">
        <v>0</v>
      </c>
    </row>
    <row r="5217" spans="1:6" x14ac:dyDescent="0.35">
      <c r="A5217" s="4">
        <v>5206</v>
      </c>
      <c r="B5217" s="4">
        <v>0.47086517260321625</v>
      </c>
      <c r="C5217" s="4">
        <v>-7.3095220208749992E-2</v>
      </c>
      <c r="D5217" s="25">
        <v>2.0883557614404641E-4</v>
      </c>
      <c r="E5217" s="31">
        <v>46.376350290153667</v>
      </c>
      <c r="F5217" s="18">
        <v>0</v>
      </c>
    </row>
    <row r="5218" spans="1:6" x14ac:dyDescent="0.35">
      <c r="A5218" s="4">
        <v>5207</v>
      </c>
      <c r="B5218" s="4">
        <v>0.60908814181216997</v>
      </c>
      <c r="C5218" s="4">
        <v>0.27694320548514523</v>
      </c>
      <c r="D5218" s="25">
        <v>8.04924600248463E-3</v>
      </c>
      <c r="E5218" s="31">
        <v>1787.5050749272846</v>
      </c>
      <c r="F5218" s="18">
        <v>0</v>
      </c>
    </row>
    <row r="5219" spans="1:6" x14ac:dyDescent="0.35">
      <c r="A5219" s="4">
        <v>5208</v>
      </c>
      <c r="B5219" s="4">
        <v>0.67586742753946505</v>
      </c>
      <c r="C5219" s="4">
        <v>0.45617360422533304</v>
      </c>
      <c r="D5219" s="25">
        <v>1.2063776362156102E-2</v>
      </c>
      <c r="E5219" s="31">
        <v>2679.0163281735313</v>
      </c>
      <c r="F5219" s="18">
        <v>0</v>
      </c>
    </row>
    <row r="5220" spans="1:6" x14ac:dyDescent="0.35">
      <c r="A5220" s="4">
        <v>5209</v>
      </c>
      <c r="B5220" s="4">
        <v>0.94637464088836143</v>
      </c>
      <c r="C5220" s="4">
        <v>1.6106743543079955</v>
      </c>
      <c r="D5220" s="25">
        <v>3.7923107949031074E-2</v>
      </c>
      <c r="E5220" s="31">
        <v>8421.6270561222336</v>
      </c>
      <c r="F5220" s="18">
        <v>0</v>
      </c>
    </row>
    <row r="5221" spans="1:6" x14ac:dyDescent="0.35">
      <c r="A5221" s="4">
        <v>5210</v>
      </c>
      <c r="B5221" s="4">
        <v>0.93054428850076187</v>
      </c>
      <c r="C5221" s="4">
        <v>1.4798569632994456</v>
      </c>
      <c r="D5221" s="25">
        <v>3.4992966681320549E-2</v>
      </c>
      <c r="E5221" s="31">
        <v>7770.927303043537</v>
      </c>
      <c r="F5221" s="18">
        <v>0</v>
      </c>
    </row>
    <row r="5222" spans="1:6" x14ac:dyDescent="0.35">
      <c r="A5222" s="4">
        <v>5211</v>
      </c>
      <c r="B5222" s="4">
        <v>0.42906862432245341</v>
      </c>
      <c r="C5222" s="4">
        <v>-0.17874587184857121</v>
      </c>
      <c r="D5222" s="25">
        <v>-2.1576031056220217E-3</v>
      </c>
      <c r="E5222" s="31">
        <v>-479.14133818096064</v>
      </c>
      <c r="F5222" s="18">
        <v>479.14133818096064</v>
      </c>
    </row>
    <row r="5223" spans="1:6" x14ac:dyDescent="0.35">
      <c r="A5223" s="4">
        <v>5212</v>
      </c>
      <c r="B5223" s="4">
        <v>0.73613462762042836</v>
      </c>
      <c r="C5223" s="4">
        <v>0.63147384616017499</v>
      </c>
      <c r="D5223" s="25">
        <v>1.5990276265363534E-2</v>
      </c>
      <c r="E5223" s="31">
        <v>3550.9785593586971</v>
      </c>
      <c r="F5223" s="18">
        <v>0</v>
      </c>
    </row>
    <row r="5224" spans="1:6" x14ac:dyDescent="0.35">
      <c r="A5224" s="4">
        <v>5213</v>
      </c>
      <c r="B5224" s="4">
        <v>0.90331427507505813</v>
      </c>
      <c r="C5224" s="4">
        <v>1.3006699573696072</v>
      </c>
      <c r="D5224" s="25">
        <v>3.0979408264777939E-2</v>
      </c>
      <c r="E5224" s="31">
        <v>6879.6318902964931</v>
      </c>
      <c r="F5224" s="18">
        <v>0</v>
      </c>
    </row>
    <row r="5225" spans="1:6" x14ac:dyDescent="0.35">
      <c r="A5225" s="4">
        <v>5214</v>
      </c>
      <c r="B5225" s="4">
        <v>0.94393486157110351</v>
      </c>
      <c r="C5225" s="4">
        <v>1.5886905350496057</v>
      </c>
      <c r="D5225" s="25">
        <v>3.7430698678869986E-2</v>
      </c>
      <c r="E5225" s="31">
        <v>8312.2771779991781</v>
      </c>
      <c r="F5225" s="18">
        <v>0</v>
      </c>
    </row>
    <row r="5226" spans="1:6" x14ac:dyDescent="0.35">
      <c r="A5226" s="4">
        <v>5215</v>
      </c>
      <c r="B5226" s="4">
        <v>0.86785320026734103</v>
      </c>
      <c r="C5226" s="4">
        <v>1.1163003322271079</v>
      </c>
      <c r="D5226" s="25">
        <v>2.6849765845085822E-2</v>
      </c>
      <c r="E5226" s="31">
        <v>5962.557572955955</v>
      </c>
      <c r="F5226" s="18">
        <v>0</v>
      </c>
    </row>
    <row r="5227" spans="1:6" x14ac:dyDescent="0.35">
      <c r="A5227" s="4">
        <v>5216</v>
      </c>
      <c r="B5227" s="4">
        <v>0.88392037364753262</v>
      </c>
      <c r="C5227" s="4">
        <v>1.1948151681889139</v>
      </c>
      <c r="D5227" s="25">
        <v>2.8608397164710399E-2</v>
      </c>
      <c r="E5227" s="31">
        <v>6353.0987997720622</v>
      </c>
      <c r="F5227" s="18">
        <v>0</v>
      </c>
    </row>
    <row r="5228" spans="1:6" x14ac:dyDescent="0.35">
      <c r="A5228" s="4">
        <v>5217</v>
      </c>
      <c r="B5228" s="4">
        <v>4.031431114843198E-2</v>
      </c>
      <c r="C5228" s="4">
        <v>-1.7470502484005479</v>
      </c>
      <c r="D5228" s="25">
        <v>-3.7285603585050918E-2</v>
      </c>
      <c r="E5228" s="31">
        <v>-8280.0557480082716</v>
      </c>
      <c r="F5228" s="18">
        <v>8280.0557480082716</v>
      </c>
    </row>
    <row r="5229" spans="1:6" x14ac:dyDescent="0.35">
      <c r="A5229" s="4">
        <v>5218</v>
      </c>
      <c r="B5229" s="4">
        <v>3.5134963436713185E-2</v>
      </c>
      <c r="C5229" s="4">
        <v>-1.8101667842499323</v>
      </c>
      <c r="D5229" s="25">
        <v>-3.8699332791400289E-2</v>
      </c>
      <c r="E5229" s="31">
        <v>-8594.0041762389883</v>
      </c>
      <c r="F5229" s="18">
        <v>8594.0041762389883</v>
      </c>
    </row>
    <row r="5230" spans="1:6" x14ac:dyDescent="0.35">
      <c r="A5230" s="4">
        <v>5219</v>
      </c>
      <c r="B5230" s="4">
        <v>0.78959331124287224</v>
      </c>
      <c r="C5230" s="4">
        <v>0.8050109213390898</v>
      </c>
      <c r="D5230" s="25">
        <v>1.9877283501475509E-2</v>
      </c>
      <c r="E5230" s="31">
        <v>4414.1706097301876</v>
      </c>
      <c r="F5230" s="18">
        <v>0</v>
      </c>
    </row>
    <row r="5231" spans="1:6" x14ac:dyDescent="0.35">
      <c r="A5231" s="4">
        <v>5220</v>
      </c>
      <c r="B5231" s="4">
        <v>0.81085179758257375</v>
      </c>
      <c r="C5231" s="4">
        <v>0.88103956671200057</v>
      </c>
      <c r="D5231" s="25">
        <v>2.158022735028484E-2</v>
      </c>
      <c r="E5231" s="31">
        <v>4792.3452575323863</v>
      </c>
      <c r="F5231" s="18">
        <v>0</v>
      </c>
    </row>
    <row r="5232" spans="1:6" x14ac:dyDescent="0.35">
      <c r="A5232" s="4">
        <v>5221</v>
      </c>
      <c r="B5232" s="4">
        <v>0.69406913356480782</v>
      </c>
      <c r="C5232" s="4">
        <v>0.50741775153317248</v>
      </c>
      <c r="D5232" s="25">
        <v>1.3211579338486093E-2</v>
      </c>
      <c r="E5232" s="31">
        <v>2933.9102206664656</v>
      </c>
      <c r="F5232" s="18">
        <v>0</v>
      </c>
    </row>
    <row r="5233" spans="1:6" x14ac:dyDescent="0.35">
      <c r="A5233" s="4">
        <v>5222</v>
      </c>
      <c r="B5233" s="4">
        <v>0.42765686194043229</v>
      </c>
      <c r="C5233" s="4">
        <v>-0.1823427850089733</v>
      </c>
      <c r="D5233" s="25">
        <v>-2.2381693331427676E-3</v>
      </c>
      <c r="E5233" s="31">
        <v>-497.03277056066753</v>
      </c>
      <c r="F5233" s="18">
        <v>497.03277056066753</v>
      </c>
    </row>
    <row r="5234" spans="1:6" x14ac:dyDescent="0.35">
      <c r="A5234" s="4">
        <v>5223</v>
      </c>
      <c r="B5234" s="4">
        <v>0.6014644901985805</v>
      </c>
      <c r="C5234" s="4">
        <v>0.25713958583540936</v>
      </c>
      <c r="D5234" s="25">
        <v>7.6056703988254684E-3</v>
      </c>
      <c r="E5234" s="31">
        <v>1688.9997438180185</v>
      </c>
      <c r="F5234" s="18">
        <v>0</v>
      </c>
    </row>
    <row r="5235" spans="1:6" x14ac:dyDescent="0.35">
      <c r="A5235" s="4">
        <v>5224</v>
      </c>
      <c r="B5235" s="4">
        <v>0.49033475803676208</v>
      </c>
      <c r="C5235" s="4">
        <v>-2.4229539319047068E-2</v>
      </c>
      <c r="D5235" s="25">
        <v>1.3033639645013266E-3</v>
      </c>
      <c r="E5235" s="31">
        <v>289.43949536444984</v>
      </c>
      <c r="F5235" s="18">
        <v>0</v>
      </c>
    </row>
    <row r="5236" spans="1:6" x14ac:dyDescent="0.35">
      <c r="A5236" s="4">
        <v>5225</v>
      </c>
      <c r="B5236" s="4">
        <v>0.94044200313249138</v>
      </c>
      <c r="C5236" s="4">
        <v>1.5584948252488429</v>
      </c>
      <c r="D5236" s="25">
        <v>3.6754353624799591E-2</v>
      </c>
      <c r="E5236" s="31">
        <v>8162.0804743353046</v>
      </c>
      <c r="F5236" s="18">
        <v>0</v>
      </c>
    </row>
    <row r="5237" spans="1:6" x14ac:dyDescent="0.35">
      <c r="A5237" s="4">
        <v>5226</v>
      </c>
      <c r="B5237" s="4">
        <v>0.82923367850991481</v>
      </c>
      <c r="C5237" s="4">
        <v>0.95114131739450569</v>
      </c>
      <c r="D5237" s="25">
        <v>2.3150416382721192E-2</v>
      </c>
      <c r="E5237" s="31">
        <v>5141.0388945772438</v>
      </c>
      <c r="F5237" s="18">
        <v>0</v>
      </c>
    </row>
    <row r="5238" spans="1:6" x14ac:dyDescent="0.35">
      <c r="A5238" s="4">
        <v>5227</v>
      </c>
      <c r="B5238" s="4">
        <v>0.95162031849557149</v>
      </c>
      <c r="C5238" s="4">
        <v>1.6607714209401305</v>
      </c>
      <c r="D5238" s="25">
        <v>3.9045217793894658E-2</v>
      </c>
      <c r="E5238" s="31">
        <v>8670.815246134116</v>
      </c>
      <c r="F5238" s="18">
        <v>0</v>
      </c>
    </row>
    <row r="5239" spans="1:6" x14ac:dyDescent="0.35">
      <c r="A5239" s="4">
        <v>5228</v>
      </c>
      <c r="B5239" s="4">
        <v>0.94683421880278096</v>
      </c>
      <c r="C5239" s="4">
        <v>1.6149036468531033</v>
      </c>
      <c r="D5239" s="25">
        <v>3.8017838661240672E-2</v>
      </c>
      <c r="E5239" s="31">
        <v>8442.6640114810161</v>
      </c>
      <c r="F5239" s="18">
        <v>0</v>
      </c>
    </row>
    <row r="5240" spans="1:6" x14ac:dyDescent="0.35">
      <c r="A5240" s="4">
        <v>5229</v>
      </c>
      <c r="B5240" s="4">
        <v>4.0957228711194227E-2</v>
      </c>
      <c r="C5240" s="4">
        <v>-1.7396843580666261</v>
      </c>
      <c r="D5240" s="25">
        <v>-3.712061711746846E-2</v>
      </c>
      <c r="E5240" s="31">
        <v>-8243.4170183673923</v>
      </c>
      <c r="F5240" s="18">
        <v>8243.4170183673923</v>
      </c>
    </row>
    <row r="5241" spans="1:6" x14ac:dyDescent="0.35">
      <c r="A5241" s="4">
        <v>5230</v>
      </c>
      <c r="B5241" s="4">
        <v>0.21056687838804844</v>
      </c>
      <c r="C5241" s="4">
        <v>-0.80445585104826878</v>
      </c>
      <c r="D5241" s="25">
        <v>-1.617270169103489E-2</v>
      </c>
      <c r="E5241" s="31">
        <v>-3591.4899779540119</v>
      </c>
      <c r="F5241" s="18">
        <v>3591.4899779540119</v>
      </c>
    </row>
    <row r="5242" spans="1:6" x14ac:dyDescent="0.35">
      <c r="A5242" s="4">
        <v>5231</v>
      </c>
      <c r="B5242" s="4">
        <v>0.84322762458634481</v>
      </c>
      <c r="C5242" s="4">
        <v>1.0078119440112738</v>
      </c>
      <c r="D5242" s="25">
        <v>2.4419765514641686E-2</v>
      </c>
      <c r="E5242" s="31">
        <v>5422.924677973856</v>
      </c>
      <c r="F5242" s="18">
        <v>0</v>
      </c>
    </row>
    <row r="5243" spans="1:6" x14ac:dyDescent="0.35">
      <c r="A5243" s="4">
        <v>5232</v>
      </c>
      <c r="B5243" s="4">
        <v>0.45854102436834354</v>
      </c>
      <c r="C5243" s="4">
        <v>-0.10411000806082238</v>
      </c>
      <c r="D5243" s="25">
        <v>-4.8585577256741769E-4</v>
      </c>
      <c r="E5243" s="31">
        <v>-107.89453557251171</v>
      </c>
      <c r="F5243" s="18">
        <v>107.89453557251171</v>
      </c>
    </row>
    <row r="5244" spans="1:6" x14ac:dyDescent="0.35">
      <c r="A5244" s="4">
        <v>5233</v>
      </c>
      <c r="B5244" s="4">
        <v>0.12440152974363006</v>
      </c>
      <c r="C5244" s="4">
        <v>-1.1532615193762152</v>
      </c>
      <c r="D5244" s="25">
        <v>-2.398549993826693E-2</v>
      </c>
      <c r="E5244" s="31">
        <v>-5326.4868350508677</v>
      </c>
      <c r="F5244" s="18">
        <v>5326.4868350508677</v>
      </c>
    </row>
    <row r="5245" spans="1:6" x14ac:dyDescent="0.35">
      <c r="A5245" s="4">
        <v>5234</v>
      </c>
      <c r="B5245" s="4">
        <v>0.95331393872745596</v>
      </c>
      <c r="C5245" s="4">
        <v>1.6778718319321853</v>
      </c>
      <c r="D5245" s="25">
        <v>3.9428245001182076E-2</v>
      </c>
      <c r="E5245" s="31">
        <v>8755.8745270469044</v>
      </c>
      <c r="F5245" s="18">
        <v>0</v>
      </c>
    </row>
    <row r="5246" spans="1:6" x14ac:dyDescent="0.35">
      <c r="A5246" s="4">
        <v>5235</v>
      </c>
      <c r="B5246" s="4">
        <v>0.63317371497848696</v>
      </c>
      <c r="C5246" s="4">
        <v>0.34027084614645708</v>
      </c>
      <c r="D5246" s="25">
        <v>9.467703685044019E-3</v>
      </c>
      <c r="E5246" s="31">
        <v>2102.5035611658527</v>
      </c>
      <c r="F5246" s="18">
        <v>0</v>
      </c>
    </row>
    <row r="5247" spans="1:6" x14ac:dyDescent="0.35">
      <c r="A5247" s="4">
        <v>5236</v>
      </c>
      <c r="B5247" s="4">
        <v>0.16497372152466527</v>
      </c>
      <c r="C5247" s="4">
        <v>-0.9742197446529447</v>
      </c>
      <c r="D5247" s="25">
        <v>-1.9975194513917816E-2</v>
      </c>
      <c r="E5247" s="31">
        <v>-4435.9138179235852</v>
      </c>
      <c r="F5247" s="18">
        <v>4435.9138179235852</v>
      </c>
    </row>
    <row r="5248" spans="1:6" x14ac:dyDescent="0.35">
      <c r="A5248" s="4">
        <v>5237</v>
      </c>
      <c r="B5248" s="4">
        <v>0.49191128618780344</v>
      </c>
      <c r="C5248" s="4">
        <v>-2.0276788121971846E-2</v>
      </c>
      <c r="D5248" s="25">
        <v>1.391900506273401E-3</v>
      </c>
      <c r="E5248" s="31">
        <v>309.10090435670116</v>
      </c>
      <c r="F5248" s="18">
        <v>0</v>
      </c>
    </row>
    <row r="5249" spans="1:6" x14ac:dyDescent="0.35">
      <c r="A5249" s="4">
        <v>5238</v>
      </c>
      <c r="B5249" s="4">
        <v>0.40955072835227602</v>
      </c>
      <c r="C5249" s="4">
        <v>-0.22870082091078936</v>
      </c>
      <c r="D5249" s="25">
        <v>-3.2765296997475388E-3</v>
      </c>
      <c r="E5249" s="31">
        <v>-727.62262013619966</v>
      </c>
      <c r="F5249" s="18">
        <v>727.62262013619966</v>
      </c>
    </row>
    <row r="5250" spans="1:6" x14ac:dyDescent="0.35">
      <c r="A5250" s="4">
        <v>5239</v>
      </c>
      <c r="B5250" s="4">
        <v>0.17990563778762458</v>
      </c>
      <c r="C5250" s="4">
        <v>-0.91572475911731543</v>
      </c>
      <c r="D5250" s="25">
        <v>-1.8664982089173193E-2</v>
      </c>
      <c r="E5250" s="31">
        <v>-4144.9534773226305</v>
      </c>
      <c r="F5250" s="18">
        <v>4144.9534773226305</v>
      </c>
    </row>
    <row r="5251" spans="1:6" x14ac:dyDescent="0.35">
      <c r="A5251" s="4">
        <v>5240</v>
      </c>
      <c r="B5251" s="4">
        <v>0.14594699351061802</v>
      </c>
      <c r="C5251" s="4">
        <v>-1.053975821466721</v>
      </c>
      <c r="D5251" s="25">
        <v>-2.1761628031824184E-2</v>
      </c>
      <c r="E5251" s="31">
        <v>-4832.6291100505923</v>
      </c>
      <c r="F5251" s="18">
        <v>4832.6291100505923</v>
      </c>
    </row>
    <row r="5252" spans="1:6" x14ac:dyDescent="0.35">
      <c r="A5252" s="4">
        <v>5241</v>
      </c>
      <c r="B5252" s="4">
        <v>0.46950309795918377</v>
      </c>
      <c r="C5252" s="4">
        <v>-7.6519003214662387E-2</v>
      </c>
      <c r="D5252" s="25">
        <v>1.3214724135945932E-4</v>
      </c>
      <c r="E5252" s="31">
        <v>29.346085893605455</v>
      </c>
      <c r="F5252" s="18">
        <v>0</v>
      </c>
    </row>
    <row r="5253" spans="1:6" x14ac:dyDescent="0.35">
      <c r="A5253" s="4">
        <v>5242</v>
      </c>
      <c r="B5253" s="4">
        <v>0.74411579385866278</v>
      </c>
      <c r="C5253" s="4">
        <v>0.65608658981402201</v>
      </c>
      <c r="D5253" s="25">
        <v>1.6541570059986025E-2</v>
      </c>
      <c r="E5253" s="31">
        <v>3673.4049897795635</v>
      </c>
      <c r="F5253" s="18">
        <v>0</v>
      </c>
    </row>
    <row r="5254" spans="1:6" x14ac:dyDescent="0.35">
      <c r="A5254" s="4">
        <v>5243</v>
      </c>
      <c r="B5254" s="4">
        <v>0.25940727079399672</v>
      </c>
      <c r="C5254" s="4">
        <v>-0.64517383271010376</v>
      </c>
      <c r="D5254" s="25">
        <v>-1.2604989389645401E-2</v>
      </c>
      <c r="E5254" s="31">
        <v>-2799.2041113466707</v>
      </c>
      <c r="F5254" s="18">
        <v>2799.2041113466707</v>
      </c>
    </row>
    <row r="5255" spans="1:6" x14ac:dyDescent="0.35">
      <c r="A5255" s="4">
        <v>5244</v>
      </c>
      <c r="B5255" s="4">
        <v>0.23527207117387838</v>
      </c>
      <c r="C5255" s="4">
        <v>-0.72159397849726759</v>
      </c>
      <c r="D5255" s="25">
        <v>-1.4316702344085752E-2</v>
      </c>
      <c r="E5255" s="31">
        <v>-3179.3261242577482</v>
      </c>
      <c r="F5255" s="18">
        <v>3179.3261242577482</v>
      </c>
    </row>
    <row r="5256" spans="1:6" x14ac:dyDescent="0.35">
      <c r="A5256" s="4">
        <v>5245</v>
      </c>
      <c r="B5256" s="4">
        <v>0.59566883835896456</v>
      </c>
      <c r="C5256" s="4">
        <v>0.24215208188383425</v>
      </c>
      <c r="D5256" s="25">
        <v>7.2699695910818365E-3</v>
      </c>
      <c r="E5256" s="31">
        <v>1614.4502894574855</v>
      </c>
      <c r="F5256" s="18">
        <v>0</v>
      </c>
    </row>
    <row r="5257" spans="1:6" x14ac:dyDescent="0.35">
      <c r="A5257" s="4">
        <v>5246</v>
      </c>
      <c r="B5257" s="4">
        <v>0.57002138311164141</v>
      </c>
      <c r="C5257" s="4">
        <v>0.17642860475443861</v>
      </c>
      <c r="D5257" s="25">
        <v>5.7978482537767318E-3</v>
      </c>
      <c r="E5257" s="31">
        <v>1287.5346553062429</v>
      </c>
      <c r="F5257" s="18">
        <v>0</v>
      </c>
    </row>
    <row r="5258" spans="1:6" x14ac:dyDescent="0.35">
      <c r="A5258" s="4">
        <v>5247</v>
      </c>
      <c r="B5258" s="4">
        <v>0.11290523918227657</v>
      </c>
      <c r="C5258" s="4">
        <v>-1.211221621347526</v>
      </c>
      <c r="D5258" s="25">
        <v>-2.5283731659275249E-2</v>
      </c>
      <c r="E5258" s="31">
        <v>-5614.7866073547129</v>
      </c>
      <c r="F5258" s="18">
        <v>5614.7866073547129</v>
      </c>
    </row>
    <row r="5259" spans="1:6" x14ac:dyDescent="0.35">
      <c r="A5259" s="4">
        <v>5248</v>
      </c>
      <c r="B5259" s="4">
        <v>0.23254798921392539</v>
      </c>
      <c r="C5259" s="4">
        <v>-0.73048139969437909</v>
      </c>
      <c r="D5259" s="25">
        <v>-1.4515769145620418E-2</v>
      </c>
      <c r="E5259" s="31">
        <v>-3223.5331118293693</v>
      </c>
      <c r="F5259" s="18">
        <v>3223.5331118293693</v>
      </c>
    </row>
    <row r="5260" spans="1:6" x14ac:dyDescent="0.35">
      <c r="A5260" s="4">
        <v>5249</v>
      </c>
      <c r="B5260" s="4">
        <v>0.7968059203338359</v>
      </c>
      <c r="C5260" s="4">
        <v>0.83026643778098252</v>
      </c>
      <c r="D5260" s="25">
        <v>2.0442974579651E-2</v>
      </c>
      <c r="E5260" s="31">
        <v>4539.7942610346263</v>
      </c>
      <c r="F5260" s="18">
        <v>0</v>
      </c>
    </row>
    <row r="5261" spans="1:6" x14ac:dyDescent="0.35">
      <c r="A5261" s="4">
        <v>5250</v>
      </c>
      <c r="B5261" s="4">
        <v>0.7956033792138244</v>
      </c>
      <c r="C5261" s="4">
        <v>0.8260191274410501</v>
      </c>
      <c r="D5261" s="25">
        <v>2.0347840292016445E-2</v>
      </c>
      <c r="E5261" s="31">
        <v>4518.6676832292187</v>
      </c>
      <c r="F5261" s="18">
        <v>0</v>
      </c>
    </row>
    <row r="5262" spans="1:6" x14ac:dyDescent="0.35">
      <c r="A5262" s="4">
        <v>5251</v>
      </c>
      <c r="B5262" s="4">
        <v>0.55197355899427758</v>
      </c>
      <c r="C5262" s="4">
        <v>0.13064912198061979</v>
      </c>
      <c r="D5262" s="25">
        <v>4.7724467329556758E-3</v>
      </c>
      <c r="E5262" s="31">
        <v>1059.8225911278078</v>
      </c>
      <c r="F5262" s="18">
        <v>0</v>
      </c>
    </row>
    <row r="5263" spans="1:6" x14ac:dyDescent="0.35">
      <c r="A5263" s="4">
        <v>5252</v>
      </c>
      <c r="B5263" s="4">
        <v>0.17540178518346539</v>
      </c>
      <c r="C5263" s="4">
        <v>-0.93303176004682331</v>
      </c>
      <c r="D5263" s="25">
        <v>-1.905263664529059E-2</v>
      </c>
      <c r="E5263" s="31">
        <v>-4231.0403587727242</v>
      </c>
      <c r="F5263" s="18">
        <v>4231.0403587727242</v>
      </c>
    </row>
    <row r="5264" spans="1:6" x14ac:dyDescent="0.35">
      <c r="A5264" s="4">
        <v>5253</v>
      </c>
      <c r="B5264" s="4">
        <v>0.88764981978317747</v>
      </c>
      <c r="C5264" s="4">
        <v>1.2141240421249848</v>
      </c>
      <c r="D5264" s="25">
        <v>2.9040891100852298E-2</v>
      </c>
      <c r="E5264" s="31">
        <v>6449.1432125643023</v>
      </c>
      <c r="F5264" s="18">
        <v>0</v>
      </c>
    </row>
    <row r="5265" spans="1:6" x14ac:dyDescent="0.35">
      <c r="A5265" s="4">
        <v>5254</v>
      </c>
      <c r="B5265" s="4">
        <v>0.54375967008658699</v>
      </c>
      <c r="C5265" s="4">
        <v>0.10991011589710123</v>
      </c>
      <c r="D5265" s="25">
        <v>4.3079196765137247E-3</v>
      </c>
      <c r="E5265" s="31">
        <v>956.66454743344048</v>
      </c>
      <c r="F5265" s="18">
        <v>0</v>
      </c>
    </row>
    <row r="5266" spans="1:6" x14ac:dyDescent="0.35">
      <c r="A5266" s="4">
        <v>5255</v>
      </c>
      <c r="B5266" s="4">
        <v>0.97803935051233382</v>
      </c>
      <c r="C5266" s="4">
        <v>2.0148411201918885</v>
      </c>
      <c r="D5266" s="25">
        <v>4.6975923561873363E-2</v>
      </c>
      <c r="E5266" s="31">
        <v>10431.995958419608</v>
      </c>
      <c r="F5266" s="18">
        <v>0</v>
      </c>
    </row>
    <row r="5267" spans="1:6" x14ac:dyDescent="0.35">
      <c r="A5267" s="4">
        <v>5256</v>
      </c>
      <c r="B5267" s="4">
        <v>0.86455521001610902</v>
      </c>
      <c r="C5267" s="4">
        <v>1.1010162611392864</v>
      </c>
      <c r="D5267" s="25">
        <v>2.6507422315010985E-2</v>
      </c>
      <c r="E5267" s="31">
        <v>5886.532961807482</v>
      </c>
      <c r="F5267" s="18">
        <v>0</v>
      </c>
    </row>
    <row r="5268" spans="1:6" x14ac:dyDescent="0.35">
      <c r="A5268" s="4">
        <v>5257</v>
      </c>
      <c r="B5268" s="4">
        <v>8.9850549038038241E-2</v>
      </c>
      <c r="C5268" s="4">
        <v>-1.3416759197434116</v>
      </c>
      <c r="D5268" s="25">
        <v>-2.8205740119564945E-2</v>
      </c>
      <c r="E5268" s="31">
        <v>-6263.6802987807214</v>
      </c>
      <c r="F5268" s="18">
        <v>6263.6802987807214</v>
      </c>
    </row>
    <row r="5269" spans="1:6" x14ac:dyDescent="0.35">
      <c r="A5269" s="4">
        <v>5258</v>
      </c>
      <c r="B5269" s="4">
        <v>0.42805620499363717</v>
      </c>
      <c r="C5269" s="4">
        <v>-0.18132509443536743</v>
      </c>
      <c r="D5269" s="25">
        <v>-2.2153743735086346E-3</v>
      </c>
      <c r="E5269" s="31">
        <v>-491.97066834436083</v>
      </c>
      <c r="F5269" s="18">
        <v>491.97066834436083</v>
      </c>
    </row>
    <row r="5270" spans="1:6" x14ac:dyDescent="0.35">
      <c r="A5270" s="4">
        <v>5259</v>
      </c>
      <c r="B5270" s="4">
        <v>0.63901479880234557</v>
      </c>
      <c r="C5270" s="4">
        <v>0.35582663313307578</v>
      </c>
      <c r="D5270" s="25">
        <v>9.8161333017012329E-3</v>
      </c>
      <c r="E5270" s="31">
        <v>2179.8797163780905</v>
      </c>
      <c r="F5270" s="18">
        <v>0</v>
      </c>
    </row>
    <row r="5271" spans="1:6" x14ac:dyDescent="0.35">
      <c r="A5271" s="4">
        <v>5260</v>
      </c>
      <c r="B5271" s="4">
        <v>0.58855457742719586</v>
      </c>
      <c r="C5271" s="4">
        <v>0.22382838123916751</v>
      </c>
      <c r="D5271" s="25">
        <v>6.8595422692848216E-3</v>
      </c>
      <c r="E5271" s="31">
        <v>1523.3062344274219</v>
      </c>
      <c r="F5271" s="18">
        <v>0</v>
      </c>
    </row>
    <row r="5272" spans="1:6" x14ac:dyDescent="0.35">
      <c r="A5272" s="4">
        <v>5261</v>
      </c>
      <c r="B5272" s="4">
        <v>0.52446482417875884</v>
      </c>
      <c r="C5272" s="4">
        <v>6.1362707283930208E-2</v>
      </c>
      <c r="D5272" s="25">
        <v>3.2205201777073251E-3</v>
      </c>
      <c r="E5272" s="31">
        <v>715.18452284606474</v>
      </c>
      <c r="F5272" s="18">
        <v>0</v>
      </c>
    </row>
    <row r="5273" spans="1:6" x14ac:dyDescent="0.35">
      <c r="A5273" s="4">
        <v>5262</v>
      </c>
      <c r="B5273" s="4">
        <v>0.93233997798945389</v>
      </c>
      <c r="C5273" s="4">
        <v>1.4934476646648946</v>
      </c>
      <c r="D5273" s="25">
        <v>3.5297380908060699E-2</v>
      </c>
      <c r="E5273" s="31">
        <v>7838.5289113196568</v>
      </c>
      <c r="F5273" s="18">
        <v>0</v>
      </c>
    </row>
    <row r="5274" spans="1:6" x14ac:dyDescent="0.35">
      <c r="A5274" s="4">
        <v>5263</v>
      </c>
      <c r="B5274" s="4">
        <v>9.3581937708313578E-2</v>
      </c>
      <c r="C5274" s="4">
        <v>-1.3190156651879947</v>
      </c>
      <c r="D5274" s="25">
        <v>-2.7698179568955029E-2</v>
      </c>
      <c r="E5274" s="31">
        <v>-6150.96575883896</v>
      </c>
      <c r="F5274" s="18">
        <v>6150.96575883896</v>
      </c>
    </row>
    <row r="5275" spans="1:6" x14ac:dyDescent="0.35">
      <c r="A5275" s="4">
        <v>5264</v>
      </c>
      <c r="B5275" s="4">
        <v>0.28055633970519145</v>
      </c>
      <c r="C5275" s="4">
        <v>-0.5811895951660534</v>
      </c>
      <c r="D5275" s="25">
        <v>-1.1171824781595988E-2</v>
      </c>
      <c r="E5275" s="31">
        <v>-2480.9396416927761</v>
      </c>
      <c r="F5275" s="18">
        <v>2480.9396416927761</v>
      </c>
    </row>
    <row r="5276" spans="1:6" x14ac:dyDescent="0.35">
      <c r="A5276" s="4">
        <v>5265</v>
      </c>
      <c r="B5276" s="4">
        <v>0.67868063445316051</v>
      </c>
      <c r="C5276" s="4">
        <v>0.46401258217143637</v>
      </c>
      <c r="D5276" s="25">
        <v>1.2239359383644803E-2</v>
      </c>
      <c r="E5276" s="31">
        <v>2718.0082464085112</v>
      </c>
      <c r="F5276" s="18">
        <v>0</v>
      </c>
    </row>
    <row r="5277" spans="1:6" x14ac:dyDescent="0.35">
      <c r="A5277" s="4">
        <v>5266</v>
      </c>
      <c r="B5277" s="4">
        <v>0.94690120744567852</v>
      </c>
      <c r="C5277" s="4">
        <v>1.6155225311061476</v>
      </c>
      <c r="D5277" s="25">
        <v>3.8031700872341201E-2</v>
      </c>
      <c r="E5277" s="31">
        <v>8445.7424082257876</v>
      </c>
      <c r="F5277" s="18">
        <v>0</v>
      </c>
    </row>
    <row r="5278" spans="1:6" x14ac:dyDescent="0.35">
      <c r="A5278" s="4">
        <v>5267</v>
      </c>
      <c r="B5278" s="4">
        <v>5.1771199562768988E-3</v>
      </c>
      <c r="C5278" s="4">
        <v>-2.5637691069477411</v>
      </c>
      <c r="D5278" s="25">
        <v>-5.5579055343236199E-2</v>
      </c>
      <c r="E5278" s="31">
        <v>-12342.503068614447</v>
      </c>
      <c r="F5278" s="18">
        <v>12342.503068614447</v>
      </c>
    </row>
    <row r="5279" spans="1:6" x14ac:dyDescent="0.35">
      <c r="A5279" s="4">
        <v>5268</v>
      </c>
      <c r="B5279" s="4">
        <v>5.7225282916213427E-3</v>
      </c>
      <c r="C5279" s="4">
        <v>-2.528808158659257</v>
      </c>
      <c r="D5279" s="25">
        <v>-5.4795975077312799E-2</v>
      </c>
      <c r="E5279" s="31">
        <v>-12168.603556910939</v>
      </c>
      <c r="F5279" s="18">
        <v>12168.603556910939</v>
      </c>
    </row>
    <row r="5280" spans="1:6" x14ac:dyDescent="0.35">
      <c r="A5280" s="4">
        <v>5269</v>
      </c>
      <c r="B5280" s="4">
        <v>0.68538860959336956</v>
      </c>
      <c r="C5280" s="4">
        <v>0.48282108142904584</v>
      </c>
      <c r="D5280" s="25">
        <v>1.2660645570699416E-2</v>
      </c>
      <c r="E5280" s="31">
        <v>2811.5637418082583</v>
      </c>
      <c r="F5280" s="18">
        <v>0</v>
      </c>
    </row>
    <row r="5281" spans="1:6" x14ac:dyDescent="0.35">
      <c r="A5281" s="4">
        <v>5270</v>
      </c>
      <c r="B5281" s="4">
        <v>0.63724952982882677</v>
      </c>
      <c r="C5281" s="4">
        <v>0.3511165126394255</v>
      </c>
      <c r="D5281" s="25">
        <v>9.7106326620085195E-3</v>
      </c>
      <c r="E5281" s="31">
        <v>2156.4510711608132</v>
      </c>
      <c r="F5281" s="18">
        <v>0</v>
      </c>
    </row>
    <row r="5282" spans="1:6" x14ac:dyDescent="0.35">
      <c r="A5282" s="4">
        <v>5271</v>
      </c>
      <c r="B5282" s="4">
        <v>0.84915017811999172</v>
      </c>
      <c r="C5282" s="4">
        <v>1.0327954280661638</v>
      </c>
      <c r="D5282" s="25">
        <v>2.4979363417306145E-2</v>
      </c>
      <c r="E5282" s="31">
        <v>5547.1952109682034</v>
      </c>
      <c r="F5282" s="18">
        <v>0</v>
      </c>
    </row>
    <row r="5283" spans="1:6" x14ac:dyDescent="0.35">
      <c r="A5283" s="4">
        <v>5272</v>
      </c>
      <c r="B5283" s="4">
        <v>0.81539581162149732</v>
      </c>
      <c r="C5283" s="4">
        <v>0.8979571831811991</v>
      </c>
      <c r="D5283" s="25">
        <v>2.1959160195417472E-2</v>
      </c>
      <c r="E5283" s="31">
        <v>4876.495298855777</v>
      </c>
      <c r="F5283" s="18">
        <v>0</v>
      </c>
    </row>
    <row r="5284" spans="1:6" x14ac:dyDescent="0.35">
      <c r="A5284" s="4">
        <v>5273</v>
      </c>
      <c r="B5284" s="4">
        <v>0.66557729531255705</v>
      </c>
      <c r="C5284" s="4">
        <v>0.42773315367542314</v>
      </c>
      <c r="D5284" s="25">
        <v>1.1426746857240161E-2</v>
      </c>
      <c r="E5284" s="31">
        <v>2537.5504725438027</v>
      </c>
      <c r="F5284" s="18">
        <v>0</v>
      </c>
    </row>
    <row r="5285" spans="1:6" x14ac:dyDescent="0.35">
      <c r="A5285" s="4">
        <v>5274</v>
      </c>
      <c r="B5285" s="4">
        <v>0.88626483482154128</v>
      </c>
      <c r="C5285" s="4">
        <v>1.206900849881984</v>
      </c>
      <c r="D5285" s="25">
        <v>2.8879100886931582E-2</v>
      </c>
      <c r="E5285" s="31">
        <v>6413.2142785538899</v>
      </c>
      <c r="F5285" s="18">
        <v>0</v>
      </c>
    </row>
    <row r="5286" spans="1:6" x14ac:dyDescent="0.35">
      <c r="A5286" s="4">
        <v>5275</v>
      </c>
      <c r="B5286" s="4">
        <v>0.562940454616908</v>
      </c>
      <c r="C5286" s="4">
        <v>0.15842858483848912</v>
      </c>
      <c r="D5286" s="25">
        <v>5.3946709639018106E-3</v>
      </c>
      <c r="E5286" s="31">
        <v>1198.0006229851547</v>
      </c>
      <c r="F5286" s="18">
        <v>0</v>
      </c>
    </row>
    <row r="5287" spans="1:6" x14ac:dyDescent="0.35">
      <c r="A5287" s="4">
        <v>5276</v>
      </c>
      <c r="B5287" s="4">
        <v>0.24206469380936757</v>
      </c>
      <c r="C5287" s="4">
        <v>-0.69967644876349722</v>
      </c>
      <c r="D5287" s="25">
        <v>-1.3825777873997554E-2</v>
      </c>
      <c r="E5287" s="31">
        <v>-3070.3059773498558</v>
      </c>
      <c r="F5287" s="18">
        <v>3070.3059773498558</v>
      </c>
    </row>
    <row r="5288" spans="1:6" x14ac:dyDescent="0.35">
      <c r="A5288" s="4">
        <v>5277</v>
      </c>
      <c r="B5288" s="4">
        <v>0.5783581669526594</v>
      </c>
      <c r="C5288" s="4">
        <v>0.19769504580170472</v>
      </c>
      <c r="D5288" s="25">
        <v>6.2741891748844978E-3</v>
      </c>
      <c r="E5288" s="31">
        <v>1393.3162171584763</v>
      </c>
      <c r="F5288" s="18">
        <v>0</v>
      </c>
    </row>
    <row r="5289" spans="1:6" x14ac:dyDescent="0.35">
      <c r="A5289" s="4">
        <v>5278</v>
      </c>
      <c r="B5289" s="4">
        <v>0.6166363739354348</v>
      </c>
      <c r="C5289" s="4">
        <v>0.29665848883304136</v>
      </c>
      <c r="D5289" s="25">
        <v>8.4908429866233908E-3</v>
      </c>
      <c r="E5289" s="31">
        <v>1885.5710117836013</v>
      </c>
      <c r="F5289" s="18">
        <v>0</v>
      </c>
    </row>
    <row r="5290" spans="1:6" x14ac:dyDescent="0.35">
      <c r="A5290" s="4">
        <v>5279</v>
      </c>
      <c r="B5290" s="4">
        <v>0.10609505453192103</v>
      </c>
      <c r="C5290" s="4">
        <v>-1.2475658010649797</v>
      </c>
      <c r="D5290" s="25">
        <v>-2.609779452974053E-2</v>
      </c>
      <c r="E5290" s="31">
        <v>-5795.5664607493527</v>
      </c>
      <c r="F5290" s="18">
        <v>5795.5664607493527</v>
      </c>
    </row>
    <row r="5291" spans="1:6" x14ac:dyDescent="0.35">
      <c r="A5291" s="4">
        <v>5280</v>
      </c>
      <c r="B5291" s="4">
        <v>0.29615981025652738</v>
      </c>
      <c r="C5291" s="4">
        <v>-0.53547763246813118</v>
      </c>
      <c r="D5291" s="25">
        <v>-1.0147935623613377E-2</v>
      </c>
      <c r="E5291" s="31">
        <v>-2253.5634296237208</v>
      </c>
      <c r="F5291" s="18">
        <v>2253.5634296237208</v>
      </c>
    </row>
    <row r="5292" spans="1:6" x14ac:dyDescent="0.35">
      <c r="A5292" s="4">
        <v>5281</v>
      </c>
      <c r="B5292" s="4">
        <v>0.62272786046090922</v>
      </c>
      <c r="C5292" s="4">
        <v>0.31265303684497442</v>
      </c>
      <c r="D5292" s="25">
        <v>8.8491002858006804E-3</v>
      </c>
      <c r="E5292" s="31">
        <v>1965.1296114600771</v>
      </c>
      <c r="F5292" s="18">
        <v>0</v>
      </c>
    </row>
    <row r="5293" spans="1:6" x14ac:dyDescent="0.35">
      <c r="A5293" s="4">
        <v>5282</v>
      </c>
      <c r="B5293" s="4">
        <v>0.70513053713600593</v>
      </c>
      <c r="C5293" s="4">
        <v>0.53921439945704563</v>
      </c>
      <c r="D5293" s="25">
        <v>1.3923783346976934E-2</v>
      </c>
      <c r="E5293" s="31">
        <v>3092.0701625005163</v>
      </c>
      <c r="F5293" s="18">
        <v>0</v>
      </c>
    </row>
    <row r="5294" spans="1:6" x14ac:dyDescent="0.35">
      <c r="A5294" s="4">
        <v>5283</v>
      </c>
      <c r="B5294" s="4">
        <v>0.1556934628568879</v>
      </c>
      <c r="C5294" s="4">
        <v>-1.0123161284353894</v>
      </c>
      <c r="D5294" s="25">
        <v>-2.0828504501304614E-2</v>
      </c>
      <c r="E5294" s="31">
        <v>-4625.4093225297565</v>
      </c>
      <c r="F5294" s="18">
        <v>4625.4093225297565</v>
      </c>
    </row>
    <row r="5295" spans="1:6" x14ac:dyDescent="0.35">
      <c r="A5295" s="4">
        <v>5284</v>
      </c>
      <c r="B5295" s="4">
        <v>0.75674346956032146</v>
      </c>
      <c r="C5295" s="4">
        <v>0.69586550633007171</v>
      </c>
      <c r="D5295" s="25">
        <v>1.7432566616100428E-2</v>
      </c>
      <c r="E5295" s="31">
        <v>3871.2695929120318</v>
      </c>
      <c r="F5295" s="18">
        <v>0</v>
      </c>
    </row>
    <row r="5296" spans="1:6" x14ac:dyDescent="0.35">
      <c r="A5296" s="4">
        <v>5285</v>
      </c>
      <c r="B5296" s="4">
        <v>0.66137717347692038</v>
      </c>
      <c r="C5296" s="4">
        <v>0.416224609965479</v>
      </c>
      <c r="D5296" s="25">
        <v>1.1168970283378099E-2</v>
      </c>
      <c r="E5296" s="31">
        <v>2480.3057400764919</v>
      </c>
      <c r="F5296" s="18">
        <v>0</v>
      </c>
    </row>
    <row r="5297" spans="1:6" x14ac:dyDescent="0.35">
      <c r="A5297" s="4">
        <v>5286</v>
      </c>
      <c r="B5297" s="4">
        <v>0.33279685569971673</v>
      </c>
      <c r="C5297" s="4">
        <v>-0.43220323082710871</v>
      </c>
      <c r="D5297" s="25">
        <v>-7.8347218848781805E-3</v>
      </c>
      <c r="E5297" s="31">
        <v>-1739.8654638634086</v>
      </c>
      <c r="F5297" s="18">
        <v>1739.8654638634086</v>
      </c>
    </row>
    <row r="5298" spans="1:6" x14ac:dyDescent="0.35">
      <c r="A5298" s="4">
        <v>5287</v>
      </c>
      <c r="B5298" s="4">
        <v>0.26361689551362422</v>
      </c>
      <c r="C5298" s="4">
        <v>-0.63223429442167967</v>
      </c>
      <c r="D5298" s="25">
        <v>-1.2315160378137645E-2</v>
      </c>
      <c r="E5298" s="31">
        <v>-2734.8414581526504</v>
      </c>
      <c r="F5298" s="18">
        <v>2734.8414581526504</v>
      </c>
    </row>
    <row r="5299" spans="1:6" x14ac:dyDescent="0.35">
      <c r="A5299" s="4">
        <v>5288</v>
      </c>
      <c r="B5299" s="4">
        <v>0.6102685941990228</v>
      </c>
      <c r="C5299" s="4">
        <v>0.28001915157043644</v>
      </c>
      <c r="D5299" s="25">
        <v>8.1181432377243658E-3</v>
      </c>
      <c r="E5299" s="31">
        <v>1802.8051611218762</v>
      </c>
      <c r="F5299" s="18">
        <v>0</v>
      </c>
    </row>
    <row r="5300" spans="1:6" x14ac:dyDescent="0.35">
      <c r="A5300" s="4">
        <v>5289</v>
      </c>
      <c r="B5300" s="4">
        <v>1.3837915530747424E-2</v>
      </c>
      <c r="C5300" s="4">
        <v>-2.2018510584446935</v>
      </c>
      <c r="D5300" s="25">
        <v>-4.7472556648588404E-2</v>
      </c>
      <c r="E5300" s="31">
        <v>-10542.283824215474</v>
      </c>
      <c r="F5300" s="18">
        <v>10542.283824215474</v>
      </c>
    </row>
    <row r="5301" spans="1:6" x14ac:dyDescent="0.35">
      <c r="A5301" s="4">
        <v>5290</v>
      </c>
      <c r="B5301" s="4">
        <v>0.99658937310217421</v>
      </c>
      <c r="C5301" s="4">
        <v>2.7054469722267931</v>
      </c>
      <c r="D5301" s="25">
        <v>6.2444606213078423E-2</v>
      </c>
      <c r="E5301" s="31">
        <v>13867.143639697284</v>
      </c>
      <c r="F5301" s="18">
        <v>0</v>
      </c>
    </row>
    <row r="5302" spans="1:6" x14ac:dyDescent="0.35">
      <c r="A5302" s="4">
        <v>5291</v>
      </c>
      <c r="B5302" s="4">
        <v>0.78114123900497123</v>
      </c>
      <c r="C5302" s="4">
        <v>0.77605328954334329</v>
      </c>
      <c r="D5302" s="25">
        <v>1.9228669801983997E-2</v>
      </c>
      <c r="E5302" s="31">
        <v>4270.1322390367641</v>
      </c>
      <c r="F5302" s="18">
        <v>0</v>
      </c>
    </row>
    <row r="5303" spans="1:6" x14ac:dyDescent="0.35">
      <c r="A5303" s="4">
        <v>5292</v>
      </c>
      <c r="B5303" s="4">
        <v>0.13341762565314386</v>
      </c>
      <c r="C5303" s="4">
        <v>-1.1103801428022062</v>
      </c>
      <c r="D5303" s="25">
        <v>-2.3025012268034099E-2</v>
      </c>
      <c r="E5303" s="31">
        <v>-5113.1902623760725</v>
      </c>
      <c r="F5303" s="18">
        <v>5113.1902623760725</v>
      </c>
    </row>
    <row r="5304" spans="1:6" x14ac:dyDescent="0.35">
      <c r="A5304" s="4">
        <v>5293</v>
      </c>
      <c r="B5304" s="4">
        <v>0.94175942797085577</v>
      </c>
      <c r="C5304" s="4">
        <v>1.5697162283400958</v>
      </c>
      <c r="D5304" s="25">
        <v>3.7005698618196879E-2</v>
      </c>
      <c r="E5304" s="31">
        <v>8217.8969385254331</v>
      </c>
      <c r="F5304" s="18">
        <v>0</v>
      </c>
    </row>
    <row r="5305" spans="1:6" x14ac:dyDescent="0.35">
      <c r="A5305" s="4">
        <v>5294</v>
      </c>
      <c r="B5305" s="4">
        <v>0.45320527465463711</v>
      </c>
      <c r="C5305" s="4">
        <v>-0.11756725800035951</v>
      </c>
      <c r="D5305" s="25">
        <v>-7.8728085904659667E-4</v>
      </c>
      <c r="E5305" s="31">
        <v>-174.83234212303987</v>
      </c>
      <c r="F5305" s="18">
        <v>174.83234212303987</v>
      </c>
    </row>
    <row r="5306" spans="1:6" x14ac:dyDescent="0.35">
      <c r="A5306" s="4">
        <v>5295</v>
      </c>
      <c r="B5306" s="4">
        <v>0.16404266440742599</v>
      </c>
      <c r="C5306" s="4">
        <v>-0.97797774987296815</v>
      </c>
      <c r="D5306" s="25">
        <v>-2.0059368996336157E-2</v>
      </c>
      <c r="E5306" s="31">
        <v>-4454.6065395096466</v>
      </c>
      <c r="F5306" s="18">
        <v>4454.6065395096466</v>
      </c>
    </row>
    <row r="5307" spans="1:6" x14ac:dyDescent="0.35">
      <c r="A5307" s="4">
        <v>5296</v>
      </c>
      <c r="B5307" s="4">
        <v>0.56033730495878353</v>
      </c>
      <c r="C5307" s="4">
        <v>0.15182445923950988</v>
      </c>
      <c r="D5307" s="25">
        <v>5.2467470464048786E-3</v>
      </c>
      <c r="E5307" s="31">
        <v>1165.1509929518234</v>
      </c>
      <c r="F5307" s="18">
        <v>0</v>
      </c>
    </row>
    <row r="5308" spans="1:6" x14ac:dyDescent="0.35">
      <c r="A5308" s="4">
        <v>5297</v>
      </c>
      <c r="B5308" s="4">
        <v>0.36503577619425598</v>
      </c>
      <c r="C5308" s="4">
        <v>-0.34503035234630114</v>
      </c>
      <c r="D5308" s="25">
        <v>-5.8821615510229117E-3</v>
      </c>
      <c r="E5308" s="31">
        <v>-1306.258203656595</v>
      </c>
      <c r="F5308" s="18">
        <v>1306.258203656595</v>
      </c>
    </row>
    <row r="5309" spans="1:6" x14ac:dyDescent="0.35">
      <c r="A5309" s="4">
        <v>5298</v>
      </c>
      <c r="B5309" s="4">
        <v>9.431444888652496E-2</v>
      </c>
      <c r="C5309" s="4">
        <v>-1.3146460148052856</v>
      </c>
      <c r="D5309" s="25">
        <v>-2.7600305021747415E-2</v>
      </c>
      <c r="E5309" s="31">
        <v>-6129.2306485210729</v>
      </c>
      <c r="F5309" s="18">
        <v>6129.2306485210729</v>
      </c>
    </row>
    <row r="5310" spans="1:6" x14ac:dyDescent="0.35">
      <c r="A5310" s="4">
        <v>5299</v>
      </c>
      <c r="B5310" s="4">
        <v>0.70290794116536848</v>
      </c>
      <c r="C5310" s="4">
        <v>0.53278254559072502</v>
      </c>
      <c r="D5310" s="25">
        <v>1.3779718094671468E-2</v>
      </c>
      <c r="E5310" s="31">
        <v>3060.0774305679588</v>
      </c>
      <c r="F5310" s="18">
        <v>0</v>
      </c>
    </row>
    <row r="5311" spans="1:6" x14ac:dyDescent="0.35">
      <c r="A5311" s="4">
        <v>5300</v>
      </c>
      <c r="B5311" s="4">
        <v>0.41828260653055493</v>
      </c>
      <c r="C5311" s="4">
        <v>-0.20628894548347257</v>
      </c>
      <c r="D5311" s="25">
        <v>-2.7745325220781226E-3</v>
      </c>
      <c r="E5311" s="31">
        <v>-616.14354465431336</v>
      </c>
      <c r="F5311" s="18">
        <v>616.14354465431336</v>
      </c>
    </row>
    <row r="5312" spans="1:6" x14ac:dyDescent="0.35">
      <c r="A5312" s="4">
        <v>5301</v>
      </c>
      <c r="B5312" s="4">
        <v>0.9867633972321378</v>
      </c>
      <c r="C5312" s="4">
        <v>2.2191987580659909</v>
      </c>
      <c r="D5312" s="25">
        <v>5.1553271753044791E-2</v>
      </c>
      <c r="E5312" s="31">
        <v>11448.49279786302</v>
      </c>
      <c r="F5312" s="18">
        <v>0</v>
      </c>
    </row>
    <row r="5313" spans="1:6" x14ac:dyDescent="0.35">
      <c r="A5313" s="4">
        <v>5302</v>
      </c>
      <c r="B5313" s="4">
        <v>0.6426628290852564</v>
      </c>
      <c r="C5313" s="4">
        <v>0.3655855732989714</v>
      </c>
      <c r="D5313" s="25">
        <v>1.0034721006965433E-2</v>
      </c>
      <c r="E5313" s="31">
        <v>2228.4217329043418</v>
      </c>
      <c r="F5313" s="18">
        <v>0</v>
      </c>
    </row>
    <row r="5314" spans="1:6" x14ac:dyDescent="0.35">
      <c r="A5314" s="4">
        <v>5303</v>
      </c>
      <c r="B5314" s="4">
        <v>0.72969280348339327</v>
      </c>
      <c r="C5314" s="4">
        <v>0.61188417413031715</v>
      </c>
      <c r="D5314" s="25">
        <v>1.5551492813155338E-2</v>
      </c>
      <c r="E5314" s="31">
        <v>3453.5374266893568</v>
      </c>
      <c r="F5314" s="18">
        <v>0</v>
      </c>
    </row>
    <row r="5315" spans="1:6" x14ac:dyDescent="0.35">
      <c r="A5315" s="4">
        <v>5304</v>
      </c>
      <c r="B5315" s="4">
        <v>0.55724054427684655</v>
      </c>
      <c r="C5315" s="4">
        <v>0.1439766457721392</v>
      </c>
      <c r="D5315" s="25">
        <v>5.0709661206063024E-3</v>
      </c>
      <c r="E5315" s="31">
        <v>1126.1151258850966</v>
      </c>
      <c r="F5315" s="18">
        <v>0</v>
      </c>
    </row>
    <row r="5316" spans="1:6" x14ac:dyDescent="0.35">
      <c r="A5316" s="4">
        <v>5305</v>
      </c>
      <c r="B5316" s="4">
        <v>0.91763225608356436</v>
      </c>
      <c r="C5316" s="4">
        <v>1.3893199243721215</v>
      </c>
      <c r="D5316" s="25">
        <v>3.2965053481309327E-2</v>
      </c>
      <c r="E5316" s="31">
        <v>7320.5863474542612</v>
      </c>
      <c r="F5316" s="18">
        <v>0</v>
      </c>
    </row>
    <row r="5317" spans="1:6" x14ac:dyDescent="0.35">
      <c r="A5317" s="4">
        <v>5306</v>
      </c>
      <c r="B5317" s="4">
        <v>0.69241204521374777</v>
      </c>
      <c r="C5317" s="4">
        <v>0.50269900469535189</v>
      </c>
      <c r="D5317" s="25">
        <v>1.3105885479781381E-2</v>
      </c>
      <c r="E5317" s="31">
        <v>2910.4386670867884</v>
      </c>
      <c r="F5317" s="18">
        <v>0</v>
      </c>
    </row>
    <row r="5318" spans="1:6" x14ac:dyDescent="0.35">
      <c r="A5318" s="4">
        <v>5307</v>
      </c>
      <c r="B5318" s="4">
        <v>0.63982467563582157</v>
      </c>
      <c r="C5318" s="4">
        <v>0.35799019832250445</v>
      </c>
      <c r="D5318" s="25">
        <v>9.8645943786119673E-3</v>
      </c>
      <c r="E5318" s="31">
        <v>2190.6415220040635</v>
      </c>
      <c r="F5318" s="18">
        <v>0</v>
      </c>
    </row>
    <row r="5319" spans="1:6" x14ac:dyDescent="0.35">
      <c r="A5319" s="4">
        <v>5308</v>
      </c>
      <c r="B5319" s="4">
        <v>0.10655682215100082</v>
      </c>
      <c r="C5319" s="4">
        <v>-1.2450492581188157</v>
      </c>
      <c r="D5319" s="25">
        <v>-2.604142720516945E-2</v>
      </c>
      <c r="E5319" s="31">
        <v>-5783.048905850449</v>
      </c>
      <c r="F5319" s="18">
        <v>5783.048905850449</v>
      </c>
    </row>
    <row r="5320" spans="1:6" x14ac:dyDescent="0.35">
      <c r="A5320" s="4">
        <v>5309</v>
      </c>
      <c r="B5320" s="4">
        <v>0.17327904050202425</v>
      </c>
      <c r="C5320" s="4">
        <v>-0.94128645718698034</v>
      </c>
      <c r="D5320" s="25">
        <v>-1.9237531241921443E-2</v>
      </c>
      <c r="E5320" s="31">
        <v>-4272.1001089284855</v>
      </c>
      <c r="F5320" s="18">
        <v>4272.1001089284855</v>
      </c>
    </row>
    <row r="5321" spans="1:6" x14ac:dyDescent="0.35">
      <c r="A5321" s="4">
        <v>5310</v>
      </c>
      <c r="B5321" s="4">
        <v>0.4551381396711176</v>
      </c>
      <c r="C5321" s="4">
        <v>-0.11269006337780252</v>
      </c>
      <c r="D5321" s="25">
        <v>-6.7803797379996996E-4</v>
      </c>
      <c r="E5321" s="31">
        <v>-150.57265224428997</v>
      </c>
      <c r="F5321" s="18">
        <v>150.57265224428997</v>
      </c>
    </row>
    <row r="5322" spans="1:6" x14ac:dyDescent="0.35">
      <c r="A5322" s="4">
        <v>5311</v>
      </c>
      <c r="B5322" s="4">
        <v>0.61412605607933002</v>
      </c>
      <c r="C5322" s="4">
        <v>0.29008934384688034</v>
      </c>
      <c r="D5322" s="25">
        <v>8.3437025898525519E-3</v>
      </c>
      <c r="E5322" s="31">
        <v>1852.8953790754567</v>
      </c>
      <c r="F5322" s="18">
        <v>0</v>
      </c>
    </row>
    <row r="5323" spans="1:6" x14ac:dyDescent="0.35">
      <c r="A5323" s="4">
        <v>5312</v>
      </c>
      <c r="B5323" s="4">
        <v>0.90223072443012131</v>
      </c>
      <c r="C5323" s="4">
        <v>1.2943673839135934</v>
      </c>
      <c r="D5323" s="25">
        <v>3.0838238727349723E-2</v>
      </c>
      <c r="E5323" s="31">
        <v>6848.2822130099275</v>
      </c>
      <c r="F5323" s="18">
        <v>0</v>
      </c>
    </row>
    <row r="5324" spans="1:6" x14ac:dyDescent="0.35">
      <c r="A5324" s="4">
        <v>5313</v>
      </c>
      <c r="B5324" s="4">
        <v>0.98824387682547854</v>
      </c>
      <c r="C5324" s="4">
        <v>2.2650070588285565</v>
      </c>
      <c r="D5324" s="25">
        <v>5.2579318759740687E-2</v>
      </c>
      <c r="E5324" s="31">
        <v>11676.348205812625</v>
      </c>
      <c r="F5324" s="18">
        <v>0</v>
      </c>
    </row>
    <row r="5325" spans="1:6" x14ac:dyDescent="0.35">
      <c r="A5325" s="4">
        <v>5314</v>
      </c>
      <c r="B5325" s="4">
        <v>0.13943945509874478</v>
      </c>
      <c r="C5325" s="4">
        <v>-1.082841210346527</v>
      </c>
      <c r="D5325" s="25">
        <v>-2.2408175608665128E-2</v>
      </c>
      <c r="E5325" s="31">
        <v>-4976.2086545729462</v>
      </c>
      <c r="F5325" s="18">
        <v>4976.2086545729462</v>
      </c>
    </row>
    <row r="5326" spans="1:6" x14ac:dyDescent="0.35">
      <c r="A5326" s="4">
        <v>5315</v>
      </c>
      <c r="B5326" s="4">
        <v>0.17721490656968042</v>
      </c>
      <c r="C5326" s="4">
        <v>-0.92603110979481129</v>
      </c>
      <c r="D5326" s="25">
        <v>-1.8895831085677436E-2</v>
      </c>
      <c r="E5326" s="31">
        <v>-4196.2183725272043</v>
      </c>
      <c r="F5326" s="18">
        <v>4196.2183725272043</v>
      </c>
    </row>
    <row r="5327" spans="1:6" x14ac:dyDescent="0.35">
      <c r="A5327" s="4">
        <v>5316</v>
      </c>
      <c r="B5327" s="4">
        <v>0.2285752532202866</v>
      </c>
      <c r="C5327" s="4">
        <v>-0.74354711719969169</v>
      </c>
      <c r="D5327" s="25">
        <v>-1.4808424409262408E-2</v>
      </c>
      <c r="E5327" s="31">
        <v>-3288.5233940002413</v>
      </c>
      <c r="F5327" s="18">
        <v>3288.5233940002413</v>
      </c>
    </row>
    <row r="5328" spans="1:6" x14ac:dyDescent="0.35">
      <c r="A5328" s="4">
        <v>5317</v>
      </c>
      <c r="B5328" s="4">
        <v>0.89097508931962688</v>
      </c>
      <c r="C5328" s="4">
        <v>1.2317303694162791</v>
      </c>
      <c r="D5328" s="25">
        <v>2.9435250182403373E-2</v>
      </c>
      <c r="E5328" s="31">
        <v>6536.7189754865212</v>
      </c>
      <c r="F5328" s="18">
        <v>0</v>
      </c>
    </row>
    <row r="5329" spans="1:6" x14ac:dyDescent="0.35">
      <c r="A5329" s="4">
        <v>5318</v>
      </c>
      <c r="B5329" s="4">
        <v>0.57097583377756289</v>
      </c>
      <c r="C5329" s="4">
        <v>0.17885910747890285</v>
      </c>
      <c r="D5329" s="25">
        <v>5.8522883880687392E-3</v>
      </c>
      <c r="E5329" s="31">
        <v>1299.6242369014196</v>
      </c>
      <c r="F5329" s="18">
        <v>0</v>
      </c>
    </row>
    <row r="5330" spans="1:6" x14ac:dyDescent="0.35">
      <c r="A5330" s="4">
        <v>5319</v>
      </c>
      <c r="B5330" s="4">
        <v>0.98917028550411523</v>
      </c>
      <c r="C5330" s="4">
        <v>2.2962878386812129</v>
      </c>
      <c r="D5330" s="25">
        <v>5.3279967987078097E-2</v>
      </c>
      <c r="E5330" s="31">
        <v>11831.942164454578</v>
      </c>
      <c r="F5330" s="18">
        <v>0</v>
      </c>
    </row>
    <row r="5331" spans="1:6" x14ac:dyDescent="0.35">
      <c r="A5331" s="4">
        <v>5320</v>
      </c>
      <c r="B5331" s="4">
        <v>0.22504729191483175</v>
      </c>
      <c r="C5331" s="4">
        <v>-0.75525735005068828</v>
      </c>
      <c r="D5331" s="25">
        <v>-1.507071856041974E-2</v>
      </c>
      <c r="E5331" s="31">
        <v>-3346.7713499171991</v>
      </c>
      <c r="F5331" s="18">
        <v>3346.7713499171991</v>
      </c>
    </row>
    <row r="5332" spans="1:6" x14ac:dyDescent="0.35">
      <c r="A5332" s="4">
        <v>5321</v>
      </c>
      <c r="B5332" s="4">
        <v>0.19829487681789548</v>
      </c>
      <c r="C5332" s="4">
        <v>-0.84772748898021399</v>
      </c>
      <c r="D5332" s="25">
        <v>-1.7141930713631237E-2</v>
      </c>
      <c r="E5332" s="31">
        <v>-3806.7277525384879</v>
      </c>
      <c r="F5332" s="18">
        <v>3806.7277525384879</v>
      </c>
    </row>
    <row r="5333" spans="1:6" x14ac:dyDescent="0.35">
      <c r="A5333" s="4">
        <v>5322</v>
      </c>
      <c r="B5333" s="4">
        <v>0.2544321679590279</v>
      </c>
      <c r="C5333" s="4">
        <v>-0.66060706673233205</v>
      </c>
      <c r="D5333" s="25">
        <v>-1.2950673977559326E-2</v>
      </c>
      <c r="E5333" s="31">
        <v>-2875.9706749514544</v>
      </c>
      <c r="F5333" s="18">
        <v>2875.9706749514544</v>
      </c>
    </row>
    <row r="5334" spans="1:6" x14ac:dyDescent="0.35">
      <c r="A5334" s="4">
        <v>5323</v>
      </c>
      <c r="B5334" s="4">
        <v>0.45382205283114752</v>
      </c>
      <c r="C5334" s="4">
        <v>-0.11601064450822028</v>
      </c>
      <c r="D5334" s="25">
        <v>-7.5241471933819933E-4</v>
      </c>
      <c r="E5334" s="31">
        <v>-167.08957942791957</v>
      </c>
      <c r="F5334" s="18">
        <v>167.08957942791957</v>
      </c>
    </row>
    <row r="5335" spans="1:6" x14ac:dyDescent="0.35">
      <c r="A5335" s="4">
        <v>5324</v>
      </c>
      <c r="B5335" s="4">
        <v>0.99816497709344243</v>
      </c>
      <c r="C5335" s="4">
        <v>2.9052118673395624</v>
      </c>
      <c r="D5335" s="25">
        <v>6.69190828747597E-2</v>
      </c>
      <c r="E5335" s="31">
        <v>14860.795683370707</v>
      </c>
      <c r="F5335" s="18">
        <v>0</v>
      </c>
    </row>
    <row r="5336" spans="1:6" x14ac:dyDescent="0.35">
      <c r="A5336" s="4">
        <v>5325</v>
      </c>
      <c r="B5336" s="4">
        <v>0.51364750097917089</v>
      </c>
      <c r="C5336" s="4">
        <v>3.4215886903494246E-2</v>
      </c>
      <c r="D5336" s="25">
        <v>2.6124663243886799E-3</v>
      </c>
      <c r="E5336" s="31">
        <v>580.15332261927745</v>
      </c>
      <c r="F5336" s="18">
        <v>0</v>
      </c>
    </row>
    <row r="5337" spans="1:6" x14ac:dyDescent="0.35">
      <c r="A5337" s="4">
        <v>5326</v>
      </c>
      <c r="B5337" s="4">
        <v>3.5983985867896084E-2</v>
      </c>
      <c r="C5337" s="4">
        <v>-1.7993206605940879</v>
      </c>
      <c r="D5337" s="25">
        <v>-3.8456393574575483E-2</v>
      </c>
      <c r="E5337" s="31">
        <v>-8540.0543922667803</v>
      </c>
      <c r="F5337" s="18">
        <v>8540.0543922667803</v>
      </c>
    </row>
    <row r="5338" spans="1:6" x14ac:dyDescent="0.35">
      <c r="A5338" s="4">
        <v>5327</v>
      </c>
      <c r="B5338" s="4">
        <v>0.61882489253047079</v>
      </c>
      <c r="C5338" s="4">
        <v>0.30239598518141492</v>
      </c>
      <c r="D5338" s="25">
        <v>8.6193555237875745E-3</v>
      </c>
      <c r="E5338" s="31">
        <v>1914.1099348456933</v>
      </c>
      <c r="F5338" s="18">
        <v>0</v>
      </c>
    </row>
    <row r="5339" spans="1:6" x14ac:dyDescent="0.35">
      <c r="A5339" s="4">
        <v>5328</v>
      </c>
      <c r="B5339" s="4">
        <v>0.49647842736977144</v>
      </c>
      <c r="C5339" s="4">
        <v>-8.8273881671980213E-3</v>
      </c>
      <c r="D5339" s="25">
        <v>1.6483523361055157E-3</v>
      </c>
      <c r="E5339" s="31">
        <v>366.05144943356828</v>
      </c>
      <c r="F5339" s="18">
        <v>0</v>
      </c>
    </row>
    <row r="5340" spans="1:6" x14ac:dyDescent="0.35">
      <c r="A5340" s="4">
        <v>5329</v>
      </c>
      <c r="B5340" s="4">
        <v>0.17370975378353548</v>
      </c>
      <c r="C5340" s="4">
        <v>-0.93960637010782067</v>
      </c>
      <c r="D5340" s="25">
        <v>-1.9199899452707184E-2</v>
      </c>
      <c r="E5340" s="31">
        <v>-4263.7431753500714</v>
      </c>
      <c r="F5340" s="18">
        <v>4263.7431753500714</v>
      </c>
    </row>
    <row r="5341" spans="1:6" x14ac:dyDescent="0.35">
      <c r="A5341" s="4">
        <v>5330</v>
      </c>
      <c r="B5341" s="4">
        <v>0.38016670851723544</v>
      </c>
      <c r="C5341" s="4">
        <v>-0.30504298124947193</v>
      </c>
      <c r="D5341" s="25">
        <v>-4.9864958804667955E-3</v>
      </c>
      <c r="E5341" s="31">
        <v>-1107.3567250506474</v>
      </c>
      <c r="F5341" s="18">
        <v>1107.3567250506474</v>
      </c>
    </row>
    <row r="5342" spans="1:6" x14ac:dyDescent="0.35">
      <c r="A5342" s="4">
        <v>5331</v>
      </c>
      <c r="B5342" s="4">
        <v>0.58028784827579505</v>
      </c>
      <c r="C5342" s="4">
        <v>0.20262991855804646</v>
      </c>
      <c r="D5342" s="25">
        <v>6.3847239761274941E-3</v>
      </c>
      <c r="E5342" s="31">
        <v>1417.8628042694859</v>
      </c>
      <c r="F5342" s="18">
        <v>0</v>
      </c>
    </row>
    <row r="5343" spans="1:6" x14ac:dyDescent="0.35">
      <c r="A5343" s="4">
        <v>5332</v>
      </c>
      <c r="B5343" s="4">
        <v>0.22491964194910408</v>
      </c>
      <c r="C5343" s="4">
        <v>-0.75568299178843013</v>
      </c>
      <c r="D5343" s="25">
        <v>-1.5080252387775587E-2</v>
      </c>
      <c r="E5343" s="31">
        <v>-3348.8885376359985</v>
      </c>
      <c r="F5343" s="18">
        <v>3348.8885376359985</v>
      </c>
    </row>
    <row r="5344" spans="1:6" x14ac:dyDescent="0.35">
      <c r="A5344" s="4">
        <v>5333</v>
      </c>
      <c r="B5344" s="4">
        <v>0.43771910793581481</v>
      </c>
      <c r="C5344" s="4">
        <v>-0.15675464883223694</v>
      </c>
      <c r="D5344" s="25">
        <v>-1.6650280008075927E-3</v>
      </c>
      <c r="E5344" s="31">
        <v>-369.75463297070303</v>
      </c>
      <c r="F5344" s="18">
        <v>369.75463297070303</v>
      </c>
    </row>
    <row r="5345" spans="1:6" x14ac:dyDescent="0.35">
      <c r="A5345" s="4">
        <v>5334</v>
      </c>
      <c r="B5345" s="4">
        <v>0.60784186188730382</v>
      </c>
      <c r="C5345" s="4">
        <v>0.27369857072795889</v>
      </c>
      <c r="D5345" s="25">
        <v>7.976570358005081E-3</v>
      </c>
      <c r="E5345" s="31">
        <v>1771.3659131609893</v>
      </c>
      <c r="F5345" s="18">
        <v>0</v>
      </c>
    </row>
    <row r="5346" spans="1:6" x14ac:dyDescent="0.35">
      <c r="A5346" s="4">
        <v>5335</v>
      </c>
      <c r="B5346" s="4">
        <v>0.14873530246217292</v>
      </c>
      <c r="C5346" s="4">
        <v>-1.0418729108040878</v>
      </c>
      <c r="D5346" s="25">
        <v>-2.1490538402849108E-2</v>
      </c>
      <c r="E5346" s="31">
        <v>-4772.4279325237121</v>
      </c>
      <c r="F5346" s="18">
        <v>4772.4279325237121</v>
      </c>
    </row>
    <row r="5347" spans="1:6" x14ac:dyDescent="0.35">
      <c r="A5347" s="4">
        <v>5336</v>
      </c>
      <c r="B5347" s="4">
        <v>0.2405981036538366</v>
      </c>
      <c r="C5347" s="4">
        <v>-0.704379920347043</v>
      </c>
      <c r="D5347" s="25">
        <v>-1.3931129586657461E-2</v>
      </c>
      <c r="E5347" s="31">
        <v>-3093.7015501741594</v>
      </c>
      <c r="F5347" s="18">
        <v>3093.7015501741594</v>
      </c>
    </row>
    <row r="5348" spans="1:6" x14ac:dyDescent="0.35">
      <c r="A5348" s="4">
        <v>5337</v>
      </c>
      <c r="B5348" s="4">
        <v>0.49938322601490248</v>
      </c>
      <c r="C5348" s="4">
        <v>-1.5460237259836355E-3</v>
      </c>
      <c r="D5348" s="25">
        <v>1.8114455324302141E-3</v>
      </c>
      <c r="E5348" s="31">
        <v>402.26973820577399</v>
      </c>
      <c r="F5348" s="18">
        <v>0</v>
      </c>
    </row>
    <row r="5349" spans="1:6" x14ac:dyDescent="0.35">
      <c r="A5349" s="4">
        <v>5338</v>
      </c>
      <c r="B5349" s="4">
        <v>0.9945665910976067</v>
      </c>
      <c r="C5349" s="4">
        <v>2.5469526463201433</v>
      </c>
      <c r="D5349" s="25">
        <v>5.8894537208822838E-2</v>
      </c>
      <c r="E5349" s="31">
        <v>13078.775839844961</v>
      </c>
      <c r="F5349" s="18">
        <v>0</v>
      </c>
    </row>
    <row r="5350" spans="1:6" x14ac:dyDescent="0.35">
      <c r="A5350" s="4">
        <v>5339</v>
      </c>
      <c r="B5350" s="4">
        <v>0.93894303379248134</v>
      </c>
      <c r="C5350" s="4">
        <v>1.5459612257896012</v>
      </c>
      <c r="D5350" s="25">
        <v>3.6473617120842877E-2</v>
      </c>
      <c r="E5350" s="31">
        <v>8099.7370044767531</v>
      </c>
      <c r="F5350" s="18">
        <v>0</v>
      </c>
    </row>
    <row r="5351" spans="1:6" x14ac:dyDescent="0.35">
      <c r="A5351" s="4">
        <v>5340</v>
      </c>
      <c r="B5351" s="4">
        <v>0.83138396261031067</v>
      </c>
      <c r="C5351" s="4">
        <v>0.95964865090296858</v>
      </c>
      <c r="D5351" s="25">
        <v>2.3340969708996399E-2</v>
      </c>
      <c r="E5351" s="31">
        <v>5183.3552851629047</v>
      </c>
      <c r="F5351" s="18">
        <v>0</v>
      </c>
    </row>
    <row r="5352" spans="1:6" x14ac:dyDescent="0.35">
      <c r="A5352" s="4">
        <v>5341</v>
      </c>
      <c r="B5352" s="4">
        <v>0.11352097977028408</v>
      </c>
      <c r="C5352" s="4">
        <v>-1.2080137861968292</v>
      </c>
      <c r="D5352" s="25">
        <v>-2.5211880278639975E-2</v>
      </c>
      <c r="E5352" s="31">
        <v>-5598.8304907834909</v>
      </c>
      <c r="F5352" s="18">
        <v>5598.8304907834909</v>
      </c>
    </row>
    <row r="5353" spans="1:6" x14ac:dyDescent="0.35">
      <c r="A5353" s="4">
        <v>5342</v>
      </c>
      <c r="B5353" s="4">
        <v>0.59931624723051924</v>
      </c>
      <c r="C5353" s="4">
        <v>0.25157768914831613</v>
      </c>
      <c r="D5353" s="25">
        <v>7.4810910681726416E-3</v>
      </c>
      <c r="E5353" s="31">
        <v>1661.3342723310948</v>
      </c>
      <c r="F5353" s="18">
        <v>0</v>
      </c>
    </row>
    <row r="5354" spans="1:6" x14ac:dyDescent="0.35">
      <c r="A5354" s="4">
        <v>5343</v>
      </c>
      <c r="B5354" s="4">
        <v>0.48459643515515494</v>
      </c>
      <c r="C5354" s="4">
        <v>-3.8620609793992386E-2</v>
      </c>
      <c r="D5354" s="25">
        <v>9.8102249934848727E-4</v>
      </c>
      <c r="E5354" s="31">
        <v>217.85676517551784</v>
      </c>
      <c r="F5354" s="18">
        <v>0</v>
      </c>
    </row>
    <row r="5355" spans="1:6" x14ac:dyDescent="0.35">
      <c r="A5355" s="4">
        <v>5344</v>
      </c>
      <c r="B5355" s="4">
        <v>0.95754477901884383</v>
      </c>
      <c r="C5355" s="4">
        <v>1.7228788159291812</v>
      </c>
      <c r="D5355" s="25">
        <v>4.0436343543188355E-2</v>
      </c>
      <c r="E5355" s="31">
        <v>8979.7440993406053</v>
      </c>
      <c r="F5355" s="18">
        <v>0</v>
      </c>
    </row>
    <row r="5356" spans="1:6" x14ac:dyDescent="0.35">
      <c r="A5356" s="4">
        <v>5345</v>
      </c>
      <c r="B5356" s="4">
        <v>0.83305586641488072</v>
      </c>
      <c r="C5356" s="4">
        <v>0.96631163218268601</v>
      </c>
      <c r="D5356" s="25">
        <v>2.3490211918026593E-2</v>
      </c>
      <c r="E5356" s="31">
        <v>5216.4976696735139</v>
      </c>
      <c r="F5356" s="18">
        <v>0</v>
      </c>
    </row>
    <row r="5357" spans="1:6" x14ac:dyDescent="0.35">
      <c r="A5357" s="4">
        <v>5346</v>
      </c>
      <c r="B5357" s="4">
        <v>0.17259936750480187</v>
      </c>
      <c r="C5357" s="4">
        <v>-0.943943081827602</v>
      </c>
      <c r="D5357" s="25">
        <v>-1.929703621623937E-2</v>
      </c>
      <c r="E5357" s="31">
        <v>-4285.3144452208389</v>
      </c>
      <c r="F5357" s="18">
        <v>4285.3144452208389</v>
      </c>
    </row>
    <row r="5358" spans="1:6" x14ac:dyDescent="0.35">
      <c r="A5358" s="4">
        <v>5347</v>
      </c>
      <c r="B5358" s="4">
        <v>0.77953810934751444</v>
      </c>
      <c r="C5358" s="4">
        <v>0.77063420414770067</v>
      </c>
      <c r="D5358" s="25">
        <v>1.9107289260539149E-2</v>
      </c>
      <c r="E5358" s="31">
        <v>4243.1771262519005</v>
      </c>
      <c r="F5358" s="18">
        <v>0</v>
      </c>
    </row>
    <row r="5359" spans="1:6" x14ac:dyDescent="0.35">
      <c r="A5359" s="4">
        <v>5348</v>
      </c>
      <c r="B5359" s="4">
        <v>0.8140330470557231</v>
      </c>
      <c r="C5359" s="4">
        <v>0.89285672202259658</v>
      </c>
      <c r="D5359" s="25">
        <v>2.1844916426986109E-2</v>
      </c>
      <c r="E5359" s="31">
        <v>4851.1250572472036</v>
      </c>
      <c r="F5359" s="18">
        <v>0</v>
      </c>
    </row>
    <row r="5360" spans="1:6" x14ac:dyDescent="0.35">
      <c r="A5360" s="4">
        <v>5349</v>
      </c>
      <c r="B5360" s="4">
        <v>0.92684606575372608</v>
      </c>
      <c r="C5360" s="4">
        <v>1.4526971145643317</v>
      </c>
      <c r="D5360" s="25">
        <v>3.4384621009617526E-2</v>
      </c>
      <c r="E5360" s="31">
        <v>7635.8312983812948</v>
      </c>
      <c r="F5360" s="18">
        <v>0</v>
      </c>
    </row>
    <row r="5361" spans="1:6" x14ac:dyDescent="0.35">
      <c r="A5361" s="4">
        <v>5350</v>
      </c>
      <c r="B5361" s="4">
        <v>0.1219223448474267</v>
      </c>
      <c r="C5361" s="4">
        <v>-1.1654307167806492</v>
      </c>
      <c r="D5361" s="25">
        <v>-2.4258074304983338E-2</v>
      </c>
      <c r="E5361" s="31">
        <v>-5387.0177299508714</v>
      </c>
      <c r="F5361" s="18">
        <v>5387.0177299508714</v>
      </c>
    </row>
    <row r="5362" spans="1:6" x14ac:dyDescent="0.35">
      <c r="A5362" s="4">
        <v>5351</v>
      </c>
      <c r="B5362" s="4">
        <v>0.57083327263197314</v>
      </c>
      <c r="C5362" s="4">
        <v>0.17849600962314716</v>
      </c>
      <c r="D5362" s="25">
        <v>5.8441554632094033E-3</v>
      </c>
      <c r="E5362" s="31">
        <v>1297.8181491690309</v>
      </c>
      <c r="F5362" s="18">
        <v>0</v>
      </c>
    </row>
    <row r="5363" spans="1:6" x14ac:dyDescent="0.35">
      <c r="A5363" s="4">
        <v>5352</v>
      </c>
      <c r="B5363" s="4">
        <v>0.66332975931596816</v>
      </c>
      <c r="C5363" s="4">
        <v>0.42156784405279885</v>
      </c>
      <c r="D5363" s="25">
        <v>1.1288651853095922E-2</v>
      </c>
      <c r="E5363" s="31">
        <v>2506.883560307087</v>
      </c>
      <c r="F5363" s="18">
        <v>0</v>
      </c>
    </row>
    <row r="5364" spans="1:6" x14ac:dyDescent="0.35">
      <c r="A5364" s="4">
        <v>5353</v>
      </c>
      <c r="B5364" s="4">
        <v>0.61839269789715501</v>
      </c>
      <c r="C5364" s="4">
        <v>0.30126214561198411</v>
      </c>
      <c r="D5364" s="25">
        <v>8.5939589760675918E-3</v>
      </c>
      <c r="E5364" s="31">
        <v>1908.4700950493832</v>
      </c>
      <c r="F5364" s="18">
        <v>0</v>
      </c>
    </row>
    <row r="5365" spans="1:6" x14ac:dyDescent="0.35">
      <c r="A5365" s="4">
        <v>5354</v>
      </c>
      <c r="B5365" s="4">
        <v>0.84284687165260896</v>
      </c>
      <c r="C5365" s="4">
        <v>1.0062272708249005</v>
      </c>
      <c r="D5365" s="25">
        <v>2.438427087388002E-2</v>
      </c>
      <c r="E5365" s="31">
        <v>5415.0423433459146</v>
      </c>
      <c r="F5365" s="18">
        <v>0</v>
      </c>
    </row>
    <row r="5366" spans="1:6" x14ac:dyDescent="0.35">
      <c r="A5366" s="4">
        <v>5355</v>
      </c>
      <c r="B5366" s="4">
        <v>0.45456708817908009</v>
      </c>
      <c r="C5366" s="4">
        <v>-0.11413071234238438</v>
      </c>
      <c r="D5366" s="25">
        <v>-7.1030665727440088E-4</v>
      </c>
      <c r="E5366" s="31">
        <v>-157.73859492438234</v>
      </c>
      <c r="F5366" s="18">
        <v>157.73859492438234</v>
      </c>
    </row>
    <row r="5367" spans="1:6" x14ac:dyDescent="0.35">
      <c r="A5367" s="4">
        <v>5356</v>
      </c>
      <c r="B5367" s="4">
        <v>0.36465793519967138</v>
      </c>
      <c r="C5367" s="4">
        <v>-0.34603571998948024</v>
      </c>
      <c r="D5367" s="25">
        <v>-5.9046804928683996E-3</v>
      </c>
      <c r="E5367" s="31">
        <v>-1311.2590102934375</v>
      </c>
      <c r="F5367" s="18">
        <v>1311.2590102934375</v>
      </c>
    </row>
    <row r="5368" spans="1:6" x14ac:dyDescent="0.35">
      <c r="A5368" s="4">
        <v>5357</v>
      </c>
      <c r="B5368" s="4">
        <v>0.75213695890730359</v>
      </c>
      <c r="C5368" s="4">
        <v>0.68122981976961816</v>
      </c>
      <c r="D5368" s="25">
        <v>1.7104746065320156E-2</v>
      </c>
      <c r="E5368" s="31">
        <v>3798.4701160412401</v>
      </c>
      <c r="F5368" s="18">
        <v>0</v>
      </c>
    </row>
    <row r="5369" spans="1:6" x14ac:dyDescent="0.35">
      <c r="A5369" s="4">
        <v>5358</v>
      </c>
      <c r="B5369" s="4">
        <v>0.24783563314567658</v>
      </c>
      <c r="C5369" s="4">
        <v>-0.68131646639670407</v>
      </c>
      <c r="D5369" s="25">
        <v>-1.3414537888299764E-2</v>
      </c>
      <c r="E5369" s="31">
        <v>-2978.9814531371635</v>
      </c>
      <c r="F5369" s="18">
        <v>2978.9814531371635</v>
      </c>
    </row>
    <row r="5370" spans="1:6" x14ac:dyDescent="0.35">
      <c r="A5370" s="4">
        <v>5359</v>
      </c>
      <c r="B5370" s="4">
        <v>0.6932977421682478</v>
      </c>
      <c r="C5370" s="4">
        <v>0.50521972785242375</v>
      </c>
      <c r="D5370" s="25">
        <v>1.3162346435699138E-2</v>
      </c>
      <c r="E5370" s="31">
        <v>2922.9770148037155</v>
      </c>
      <c r="F5370" s="18">
        <v>0</v>
      </c>
    </row>
    <row r="5371" spans="1:6" x14ac:dyDescent="0.35">
      <c r="A5371" s="4">
        <v>5360</v>
      </c>
      <c r="B5371" s="4">
        <v>0.4068729809753977</v>
      </c>
      <c r="C5371" s="4">
        <v>-0.23559627793266827</v>
      </c>
      <c r="D5371" s="25">
        <v>-3.4309790663322242E-3</v>
      </c>
      <c r="E5371" s="31">
        <v>-761.92136395695127</v>
      </c>
      <c r="F5371" s="18">
        <v>761.92136395695127</v>
      </c>
    </row>
    <row r="5372" spans="1:6" x14ac:dyDescent="0.35">
      <c r="A5372" s="4">
        <v>5361</v>
      </c>
      <c r="B5372" s="4">
        <v>0.38800006346192562</v>
      </c>
      <c r="C5372" s="4">
        <v>-0.28453537702464493</v>
      </c>
      <c r="D5372" s="25">
        <v>-4.5271519279711141E-3</v>
      </c>
      <c r="E5372" s="31">
        <v>-1005.3496990547046</v>
      </c>
      <c r="F5372" s="18">
        <v>1005.3496990547046</v>
      </c>
    </row>
    <row r="5373" spans="1:6" x14ac:dyDescent="0.35">
      <c r="A5373" s="4">
        <v>5362</v>
      </c>
      <c r="B5373" s="4">
        <v>0.48979273039895599</v>
      </c>
      <c r="C5373" s="4">
        <v>-2.5588622790751487E-2</v>
      </c>
      <c r="D5373" s="25">
        <v>1.2729222431368931E-3</v>
      </c>
      <c r="E5373" s="31">
        <v>282.67926820632215</v>
      </c>
      <c r="F5373" s="18">
        <v>0</v>
      </c>
    </row>
    <row r="5374" spans="1:6" x14ac:dyDescent="0.35">
      <c r="A5374" s="4">
        <v>5363</v>
      </c>
      <c r="B5374" s="4">
        <v>0.87810475653448172</v>
      </c>
      <c r="C5374" s="4">
        <v>1.165564700153181</v>
      </c>
      <c r="D5374" s="25">
        <v>2.7953224310164271E-2</v>
      </c>
      <c r="E5374" s="31">
        <v>6207.603830169407</v>
      </c>
      <c r="F5374" s="18">
        <v>0</v>
      </c>
    </row>
    <row r="5375" spans="1:6" x14ac:dyDescent="0.35">
      <c r="A5375" s="4">
        <v>5364</v>
      </c>
      <c r="B5375" s="4">
        <v>0.10147945169333317</v>
      </c>
      <c r="C5375" s="4">
        <v>-1.2731666746321764</v>
      </c>
      <c r="D5375" s="25">
        <v>-2.667122116323592E-2</v>
      </c>
      <c r="E5375" s="31">
        <v>-5922.9079554875034</v>
      </c>
      <c r="F5375" s="18">
        <v>5922.9079554875034</v>
      </c>
    </row>
    <row r="5376" spans="1:6" x14ac:dyDescent="0.35">
      <c r="A5376" s="4">
        <v>5365</v>
      </c>
      <c r="B5376" s="4">
        <v>0.33624250193368055</v>
      </c>
      <c r="C5376" s="4">
        <v>-0.42273995092007932</v>
      </c>
      <c r="D5376" s="25">
        <v>-7.6227565890585247E-3</v>
      </c>
      <c r="E5376" s="31">
        <v>-1692.7940932196063</v>
      </c>
      <c r="F5376" s="18">
        <v>1692.7940932196063</v>
      </c>
    </row>
    <row r="5377" spans="1:6" x14ac:dyDescent="0.35">
      <c r="A5377" s="4">
        <v>5366</v>
      </c>
      <c r="B5377" s="4">
        <v>0.74265486991416629</v>
      </c>
      <c r="C5377" s="4">
        <v>0.65155193976677073</v>
      </c>
      <c r="D5377" s="25">
        <v>1.6439999732557557E-2</v>
      </c>
      <c r="E5377" s="31">
        <v>3650.849153408757</v>
      </c>
      <c r="F5377" s="18">
        <v>0</v>
      </c>
    </row>
    <row r="5378" spans="1:6" x14ac:dyDescent="0.35">
      <c r="A5378" s="4">
        <v>5367</v>
      </c>
      <c r="B5378" s="4">
        <v>0.57103769892884637</v>
      </c>
      <c r="C5378" s="4">
        <v>0.17901668301797236</v>
      </c>
      <c r="D5378" s="25">
        <v>5.8558178774298225E-3</v>
      </c>
      <c r="E5378" s="31">
        <v>1300.4080345568634</v>
      </c>
      <c r="F5378" s="18">
        <v>0</v>
      </c>
    </row>
    <row r="5379" spans="1:6" x14ac:dyDescent="0.35">
      <c r="A5379" s="4">
        <v>5368</v>
      </c>
      <c r="B5379" s="4">
        <v>0.16661270564116748</v>
      </c>
      <c r="C5379" s="4">
        <v>-0.96763756154199831</v>
      </c>
      <c r="D5379" s="25">
        <v>-1.9827762079924763E-2</v>
      </c>
      <c r="E5379" s="31">
        <v>-4403.1733321824213</v>
      </c>
      <c r="F5379" s="18">
        <v>4403.1733321824213</v>
      </c>
    </row>
    <row r="5380" spans="1:6" x14ac:dyDescent="0.35">
      <c r="A5380" s="4">
        <v>5369</v>
      </c>
      <c r="B5380" s="4">
        <v>0.19337837080306342</v>
      </c>
      <c r="C5380" s="4">
        <v>-0.86551398832606097</v>
      </c>
      <c r="D5380" s="25">
        <v>-1.7540325417420784E-2</v>
      </c>
      <c r="E5380" s="31">
        <v>-3895.1997106111012</v>
      </c>
      <c r="F5380" s="18">
        <v>3895.1997106111012</v>
      </c>
    </row>
    <row r="5381" spans="1:6" x14ac:dyDescent="0.35">
      <c r="A5381" s="4">
        <v>5370</v>
      </c>
      <c r="B5381" s="4">
        <v>0.52085667547672942</v>
      </c>
      <c r="C5381" s="4">
        <v>5.23037704501398E-2</v>
      </c>
      <c r="D5381" s="25">
        <v>3.0176116465584551E-3</v>
      </c>
      <c r="E5381" s="31">
        <v>670.12439807628027</v>
      </c>
      <c r="F5381" s="18">
        <v>0</v>
      </c>
    </row>
    <row r="5382" spans="1:6" x14ac:dyDescent="0.35">
      <c r="A5382" s="4">
        <v>5371</v>
      </c>
      <c r="B5382" s="4">
        <v>0.44654124018216712</v>
      </c>
      <c r="C5382" s="4">
        <v>-0.13440480741101307</v>
      </c>
      <c r="D5382" s="25">
        <v>-1.164420305070609E-3</v>
      </c>
      <c r="E5382" s="31">
        <v>-258.58412129777179</v>
      </c>
      <c r="F5382" s="18">
        <v>258.58412129777179</v>
      </c>
    </row>
    <row r="5383" spans="1:6" x14ac:dyDescent="0.35">
      <c r="A5383" s="4">
        <v>5372</v>
      </c>
      <c r="B5383" s="4">
        <v>0.6591068794575925</v>
      </c>
      <c r="C5383" s="4">
        <v>0.41002686416794726</v>
      </c>
      <c r="D5383" s="25">
        <v>1.103014875064366E-2</v>
      </c>
      <c r="E5383" s="31">
        <v>2449.4774868220384</v>
      </c>
      <c r="F5383" s="18">
        <v>0</v>
      </c>
    </row>
    <row r="5384" spans="1:6" x14ac:dyDescent="0.35">
      <c r="A5384" s="4">
        <v>5373</v>
      </c>
      <c r="B5384" s="4">
        <v>0.38605338133818534</v>
      </c>
      <c r="C5384" s="4">
        <v>-0.28962026402799718</v>
      </c>
      <c r="D5384" s="25">
        <v>-4.6410468553603444E-3</v>
      </c>
      <c r="E5384" s="31">
        <v>-1030.6424731423497</v>
      </c>
      <c r="F5384" s="18">
        <v>1030.6424731423497</v>
      </c>
    </row>
    <row r="5385" spans="1:6" x14ac:dyDescent="0.35">
      <c r="A5385" s="4">
        <v>5374</v>
      </c>
      <c r="B5385" s="4">
        <v>0.19813360236288258</v>
      </c>
      <c r="C5385" s="4">
        <v>-0.8483066685824131</v>
      </c>
      <c r="D5385" s="25">
        <v>-1.7154903591631143E-2</v>
      </c>
      <c r="E5385" s="31">
        <v>-3809.6086540855504</v>
      </c>
      <c r="F5385" s="18">
        <v>3809.6086540855504</v>
      </c>
    </row>
    <row r="5386" spans="1:6" x14ac:dyDescent="0.35">
      <c r="A5386" s="4">
        <v>5375</v>
      </c>
      <c r="B5386" s="4">
        <v>0.62180178476672265</v>
      </c>
      <c r="C5386" s="4">
        <v>0.31021635981593432</v>
      </c>
      <c r="D5386" s="25">
        <v>8.7945218550291478E-3</v>
      </c>
      <c r="E5386" s="31">
        <v>1953.0093182108005</v>
      </c>
      <c r="F5386" s="18">
        <v>0</v>
      </c>
    </row>
    <row r="5387" spans="1:6" x14ac:dyDescent="0.35">
      <c r="A5387" s="4">
        <v>5376</v>
      </c>
      <c r="B5387" s="4">
        <v>0.81392010798365477</v>
      </c>
      <c r="C5387" s="4">
        <v>0.89243506368153303</v>
      </c>
      <c r="D5387" s="25">
        <v>2.1835471822591389E-2</v>
      </c>
      <c r="E5387" s="31">
        <v>4849.0276833713115</v>
      </c>
      <c r="F5387" s="18">
        <v>0</v>
      </c>
    </row>
    <row r="5388" spans="1:6" x14ac:dyDescent="0.35">
      <c r="A5388" s="4">
        <v>5377</v>
      </c>
      <c r="B5388" s="4">
        <v>0.35422806106206173</v>
      </c>
      <c r="C5388" s="4">
        <v>-0.37393036821115166</v>
      </c>
      <c r="D5388" s="25">
        <v>-6.5294847277827433E-3</v>
      </c>
      <c r="E5388" s="31">
        <v>-1450.0099865216089</v>
      </c>
      <c r="F5388" s="18">
        <v>1450.0099865216089</v>
      </c>
    </row>
    <row r="5389" spans="1:6" x14ac:dyDescent="0.35">
      <c r="A5389" s="4">
        <v>5378</v>
      </c>
      <c r="B5389" s="4">
        <v>0.33077834417058782</v>
      </c>
      <c r="C5389" s="4">
        <v>-0.43776494034682623</v>
      </c>
      <c r="D5389" s="25">
        <v>-7.9592970232225738E-3</v>
      </c>
      <c r="E5389" s="31">
        <v>-1767.5300043597028</v>
      </c>
      <c r="F5389" s="18">
        <v>1767.5300043597028</v>
      </c>
    </row>
    <row r="5390" spans="1:6" x14ac:dyDescent="0.35">
      <c r="A5390" s="4">
        <v>5379</v>
      </c>
      <c r="B5390" s="4">
        <v>0.9128843644841611</v>
      </c>
      <c r="C5390" s="4">
        <v>1.3587328107467265</v>
      </c>
      <c r="D5390" s="25">
        <v>3.2279941485091154E-2</v>
      </c>
      <c r="E5390" s="31">
        <v>7168.4427591286558</v>
      </c>
      <c r="F5390" s="18">
        <v>0</v>
      </c>
    </row>
    <row r="5391" spans="1:6" x14ac:dyDescent="0.35">
      <c r="A5391" s="4">
        <v>5380</v>
      </c>
      <c r="B5391" s="4">
        <v>0.56849383322701752</v>
      </c>
      <c r="C5391" s="4">
        <v>0.17254086995283421</v>
      </c>
      <c r="D5391" s="25">
        <v>5.7107679956224398E-3</v>
      </c>
      <c r="E5391" s="31">
        <v>1268.1966448480302</v>
      </c>
      <c r="F5391" s="18">
        <v>0</v>
      </c>
    </row>
    <row r="5392" spans="1:6" x14ac:dyDescent="0.35">
      <c r="A5392" s="4">
        <v>5381</v>
      </c>
      <c r="B5392" s="4">
        <v>0.22123835838938677</v>
      </c>
      <c r="C5392" s="4">
        <v>-0.76801762016790132</v>
      </c>
      <c r="D5392" s="25">
        <v>-1.5356532195513072E-2</v>
      </c>
      <c r="E5392" s="31">
        <v>-3410.2423039736468</v>
      </c>
      <c r="F5392" s="18">
        <v>3410.2423039736468</v>
      </c>
    </row>
    <row r="5393" spans="1:6" x14ac:dyDescent="0.35">
      <c r="A5393" s="4">
        <v>5382</v>
      </c>
      <c r="B5393" s="4">
        <v>0.17275417070303234</v>
      </c>
      <c r="C5393" s="4">
        <v>-0.94333742010429456</v>
      </c>
      <c r="D5393" s="25">
        <v>-1.9283470172794734E-2</v>
      </c>
      <c r="E5393" s="31">
        <v>-4282.3018187591197</v>
      </c>
      <c r="F5393" s="18">
        <v>4282.3018187591197</v>
      </c>
    </row>
    <row r="5394" spans="1:6" x14ac:dyDescent="0.35">
      <c r="A5394" s="4">
        <v>5383</v>
      </c>
      <c r="B5394" s="4">
        <v>0.24715174531394601</v>
      </c>
      <c r="C5394" s="4">
        <v>-0.68348014752800101</v>
      </c>
      <c r="D5394" s="25">
        <v>-1.3463001562159195E-2</v>
      </c>
      <c r="E5394" s="31">
        <v>-2989.7438354704418</v>
      </c>
      <c r="F5394" s="18">
        <v>2989.7438354704418</v>
      </c>
    </row>
    <row r="5395" spans="1:6" x14ac:dyDescent="0.35">
      <c r="A5395" s="4">
        <v>5384</v>
      </c>
      <c r="B5395" s="4">
        <v>0.84237944092698391</v>
      </c>
      <c r="C5395" s="4">
        <v>1.0042852977437269</v>
      </c>
      <c r="D5395" s="25">
        <v>2.4340773175125598E-2</v>
      </c>
      <c r="E5395" s="31">
        <v>5405.3827606660971</v>
      </c>
      <c r="F5395" s="18">
        <v>0</v>
      </c>
    </row>
    <row r="5396" spans="1:6" x14ac:dyDescent="0.35">
      <c r="A5396" s="4">
        <v>5385</v>
      </c>
      <c r="B5396" s="4">
        <v>0.81841589549026961</v>
      </c>
      <c r="C5396" s="4">
        <v>0.9093446873967167</v>
      </c>
      <c r="D5396" s="25">
        <v>2.2214225640316422E-2</v>
      </c>
      <c r="E5396" s="31">
        <v>4933.1379678777848</v>
      </c>
      <c r="F5396" s="18">
        <v>0</v>
      </c>
    </row>
    <row r="5397" spans="1:6" x14ac:dyDescent="0.35">
      <c r="A5397" s="4">
        <v>5386</v>
      </c>
      <c r="B5397" s="4">
        <v>0.24386303183759506</v>
      </c>
      <c r="C5397" s="4">
        <v>-0.69393007185374089</v>
      </c>
      <c r="D5397" s="25">
        <v>-1.3697066423682852E-2</v>
      </c>
      <c r="E5397" s="31">
        <v>-3041.7228814216455</v>
      </c>
      <c r="F5397" s="18">
        <v>3041.7228814216455</v>
      </c>
    </row>
    <row r="5398" spans="1:6" x14ac:dyDescent="0.35">
      <c r="A5398" s="4">
        <v>5387</v>
      </c>
      <c r="B5398" s="4">
        <v>0.78663759572113601</v>
      </c>
      <c r="C5398" s="4">
        <v>0.79480866714322518</v>
      </c>
      <c r="D5398" s="25">
        <v>1.964876613224421E-2</v>
      </c>
      <c r="E5398" s="31">
        <v>4363.42350160554</v>
      </c>
      <c r="F5398" s="18">
        <v>0</v>
      </c>
    </row>
    <row r="5399" spans="1:6" x14ac:dyDescent="0.35">
      <c r="A5399" s="4">
        <v>5388</v>
      </c>
      <c r="B5399" s="4">
        <v>0.54195920418660259</v>
      </c>
      <c r="C5399" s="4">
        <v>0.10537079199729565</v>
      </c>
      <c r="D5399" s="25">
        <v>4.2062446608007471E-3</v>
      </c>
      <c r="E5399" s="31">
        <v>934.08546281804195</v>
      </c>
      <c r="F5399" s="18">
        <v>0</v>
      </c>
    </row>
    <row r="5400" spans="1:6" x14ac:dyDescent="0.35">
      <c r="A5400" s="4">
        <v>5389</v>
      </c>
      <c r="B5400" s="4">
        <v>0.75443968687690999</v>
      </c>
      <c r="C5400" s="4">
        <v>0.68852755175052882</v>
      </c>
      <c r="D5400" s="25">
        <v>1.7268205873477924E-2</v>
      </c>
      <c r="E5400" s="31">
        <v>3834.7698187138208</v>
      </c>
      <c r="F5400" s="18">
        <v>0</v>
      </c>
    </row>
    <row r="5401" spans="1:6" x14ac:dyDescent="0.35">
      <c r="A5401" s="4">
        <v>5390</v>
      </c>
      <c r="B5401" s="4">
        <v>0.95103569174305214</v>
      </c>
      <c r="C5401" s="4">
        <v>1.6549796963262271</v>
      </c>
      <c r="D5401" s="25">
        <v>3.8915490613344914E-2</v>
      </c>
      <c r="E5401" s="31">
        <v>8642.0065858549915</v>
      </c>
      <c r="F5401" s="18">
        <v>0</v>
      </c>
    </row>
    <row r="5402" spans="1:6" x14ac:dyDescent="0.35">
      <c r="A5402" s="4">
        <v>5391</v>
      </c>
      <c r="B5402" s="4">
        <v>0.71104204162153373</v>
      </c>
      <c r="C5402" s="4">
        <v>0.55643149009385706</v>
      </c>
      <c r="D5402" s="25">
        <v>1.4309424028203611E-2</v>
      </c>
      <c r="E5402" s="31">
        <v>3177.7098204980875</v>
      </c>
      <c r="F5402" s="18">
        <v>0</v>
      </c>
    </row>
    <row r="5403" spans="1:6" x14ac:dyDescent="0.35">
      <c r="A5403" s="4">
        <v>5392</v>
      </c>
      <c r="B5403" s="4">
        <v>0.32533763105066216</v>
      </c>
      <c r="C5403" s="4">
        <v>-0.45282430297615328</v>
      </c>
      <c r="D5403" s="25">
        <v>-8.2966073729047896E-3</v>
      </c>
      <c r="E5403" s="31">
        <v>-1842.4368915012242</v>
      </c>
      <c r="F5403" s="18">
        <v>1842.4368915012242</v>
      </c>
    </row>
    <row r="5404" spans="1:6" x14ac:dyDescent="0.35">
      <c r="A5404" s="4">
        <v>5393</v>
      </c>
      <c r="B5404" s="4">
        <v>0.61540244265955257</v>
      </c>
      <c r="C5404" s="4">
        <v>0.29342788390828151</v>
      </c>
      <c r="D5404" s="25">
        <v>8.4184815923414261E-3</v>
      </c>
      <c r="E5404" s="31">
        <v>1869.5016359106439</v>
      </c>
      <c r="F5404" s="18">
        <v>0</v>
      </c>
    </row>
    <row r="5405" spans="1:6" x14ac:dyDescent="0.35">
      <c r="A5405" s="4">
        <v>5394</v>
      </c>
      <c r="B5405" s="4">
        <v>0.8486792583497007</v>
      </c>
      <c r="C5405" s="4">
        <v>1.0307853638008755</v>
      </c>
      <c r="D5405" s="25">
        <v>2.4934340563623897E-2</v>
      </c>
      <c r="E5405" s="31">
        <v>5537.1969354253897</v>
      </c>
      <c r="F5405" s="18">
        <v>0</v>
      </c>
    </row>
    <row r="5406" spans="1:6" x14ac:dyDescent="0.35">
      <c r="A5406" s="4">
        <v>5395</v>
      </c>
      <c r="B5406" s="4">
        <v>0.54498362897408448</v>
      </c>
      <c r="C5406" s="4">
        <v>0.11299724165165119</v>
      </c>
      <c r="D5406" s="25">
        <v>4.3770673219626971E-3</v>
      </c>
      <c r="E5406" s="31">
        <v>972.02024250365673</v>
      </c>
      <c r="F5406" s="18">
        <v>0</v>
      </c>
    </row>
    <row r="5407" spans="1:6" x14ac:dyDescent="0.35">
      <c r="A5407" s="4">
        <v>5396</v>
      </c>
      <c r="B5407" s="4">
        <v>0.9007384148151707</v>
      </c>
      <c r="C5407" s="4">
        <v>1.285770494698284</v>
      </c>
      <c r="D5407" s="25">
        <v>3.0645679468450673E-2</v>
      </c>
      <c r="E5407" s="31">
        <v>6805.5203627198453</v>
      </c>
      <c r="F5407" s="18">
        <v>0</v>
      </c>
    </row>
    <row r="5408" spans="1:6" x14ac:dyDescent="0.35">
      <c r="A5408" s="4">
        <v>5397</v>
      </c>
      <c r="B5408" s="4">
        <v>0.64623986131546718</v>
      </c>
      <c r="C5408" s="4">
        <v>0.37518850654955904</v>
      </c>
      <c r="D5408" s="25">
        <v>1.0249814358022843E-2</v>
      </c>
      <c r="E5408" s="31">
        <v>2276.1877542782136</v>
      </c>
      <c r="F5408" s="18">
        <v>0</v>
      </c>
    </row>
    <row r="5409" spans="1:6" x14ac:dyDescent="0.35">
      <c r="A5409" s="4">
        <v>5398</v>
      </c>
      <c r="B5409" s="4">
        <v>0.62197993662336704</v>
      </c>
      <c r="C5409" s="4">
        <v>0.31068496690890096</v>
      </c>
      <c r="D5409" s="25">
        <v>8.8050180510689663E-3</v>
      </c>
      <c r="E5409" s="31">
        <v>1955.3402202211025</v>
      </c>
      <c r="F5409" s="18">
        <v>0</v>
      </c>
    </row>
    <row r="5410" spans="1:6" x14ac:dyDescent="0.35">
      <c r="A5410" s="4">
        <v>5399</v>
      </c>
      <c r="B5410" s="4">
        <v>0.64038447735392479</v>
      </c>
      <c r="C5410" s="4">
        <v>0.35948667372947835</v>
      </c>
      <c r="D5410" s="25">
        <v>9.8981135025776896E-3</v>
      </c>
      <c r="E5410" s="31">
        <v>2198.0851514045503</v>
      </c>
      <c r="F5410" s="18">
        <v>0</v>
      </c>
    </row>
    <row r="5411" spans="1:6" x14ac:dyDescent="0.35">
      <c r="A5411" s="4">
        <v>5400</v>
      </c>
      <c r="B5411" s="4">
        <v>0.19313637630261093</v>
      </c>
      <c r="C5411" s="4">
        <v>-0.86639651833456677</v>
      </c>
      <c r="D5411" s="25">
        <v>-1.7560092954274863E-2</v>
      </c>
      <c r="E5411" s="31">
        <v>-3899.5895096599274</v>
      </c>
      <c r="F5411" s="18">
        <v>3899.5895096599274</v>
      </c>
    </row>
    <row r="5412" spans="1:6" x14ac:dyDescent="0.35">
      <c r="A5412" s="4">
        <v>5401</v>
      </c>
      <c r="B5412" s="4">
        <v>0.72799212736586927</v>
      </c>
      <c r="C5412" s="4">
        <v>0.60675164129290748</v>
      </c>
      <c r="D5412" s="25">
        <v>1.5436530680377513E-2</v>
      </c>
      <c r="E5412" s="31">
        <v>3428.0076571057962</v>
      </c>
      <c r="F5412" s="18">
        <v>0</v>
      </c>
    </row>
    <row r="5413" spans="1:6" x14ac:dyDescent="0.35">
      <c r="A5413" s="4">
        <v>5402</v>
      </c>
      <c r="B5413" s="4">
        <v>0.57978072268229097</v>
      </c>
      <c r="C5413" s="4">
        <v>0.20133254715143301</v>
      </c>
      <c r="D5413" s="25">
        <v>6.3556645256312118E-3</v>
      </c>
      <c r="E5413" s="31">
        <v>1411.409539551192</v>
      </c>
      <c r="F5413" s="18">
        <v>0</v>
      </c>
    </row>
    <row r="5414" spans="1:6" x14ac:dyDescent="0.35">
      <c r="A5414" s="4">
        <v>5403</v>
      </c>
      <c r="B5414" s="4">
        <v>0.94490643621674408</v>
      </c>
      <c r="C5414" s="4">
        <v>1.5973526197505792</v>
      </c>
      <c r="D5414" s="25">
        <v>3.7624718232776758E-2</v>
      </c>
      <c r="E5414" s="31">
        <v>8355.363317637155</v>
      </c>
      <c r="F5414" s="18">
        <v>0</v>
      </c>
    </row>
    <row r="5415" spans="1:6" x14ac:dyDescent="0.35">
      <c r="A5415" s="4">
        <v>5404</v>
      </c>
      <c r="B5415" s="4">
        <v>5.497244784257016E-2</v>
      </c>
      <c r="C5415" s="4">
        <v>-1.5984408670862778</v>
      </c>
      <c r="D5415" s="25">
        <v>-3.3956944623113564E-2</v>
      </c>
      <c r="E5415" s="31">
        <v>-7540.8567242328072</v>
      </c>
      <c r="F5415" s="18">
        <v>7540.8567242328072</v>
      </c>
    </row>
    <row r="5416" spans="1:6" x14ac:dyDescent="0.35">
      <c r="A5416" s="4">
        <v>5405</v>
      </c>
      <c r="B5416" s="4">
        <v>3.6236427670417015E-2</v>
      </c>
      <c r="C5416" s="4">
        <v>-1.7961362194129546</v>
      </c>
      <c r="D5416" s="25">
        <v>-3.8385066188763112E-2</v>
      </c>
      <c r="E5416" s="31">
        <v>-8524.2146398127552</v>
      </c>
      <c r="F5416" s="18">
        <v>8524.2146398127552</v>
      </c>
    </row>
    <row r="5417" spans="1:6" x14ac:dyDescent="0.35">
      <c r="A5417" s="4">
        <v>5406</v>
      </c>
      <c r="B5417" s="4">
        <v>0.47455108382294187</v>
      </c>
      <c r="C5417" s="4">
        <v>-6.3834298551101981E-2</v>
      </c>
      <c r="D5417" s="25">
        <v>4.1626830750263991E-4</v>
      </c>
      <c r="E5417" s="31">
        <v>92.441169267615649</v>
      </c>
      <c r="F5417" s="18">
        <v>0</v>
      </c>
    </row>
    <row r="5418" spans="1:6" x14ac:dyDescent="0.35">
      <c r="A5418" s="4">
        <v>5407</v>
      </c>
      <c r="B5418" s="4">
        <v>9.9137866815453668E-2</v>
      </c>
      <c r="C5418" s="4">
        <v>-1.2864796007583921</v>
      </c>
      <c r="D5418" s="25">
        <v>-2.6969413581963003E-2</v>
      </c>
      <c r="E5418" s="31">
        <v>-5989.1278798897356</v>
      </c>
      <c r="F5418" s="18">
        <v>5989.1278798897356</v>
      </c>
    </row>
    <row r="5419" spans="1:6" x14ac:dyDescent="0.35">
      <c r="A5419" s="4">
        <v>5408</v>
      </c>
      <c r="B5419" s="4">
        <v>0.5520643434791348</v>
      </c>
      <c r="C5419" s="4">
        <v>0.1308786388498254</v>
      </c>
      <c r="D5419" s="25">
        <v>4.7775876155624168E-3</v>
      </c>
      <c r="E5419" s="31">
        <v>1060.9642326860753</v>
      </c>
      <c r="F5419" s="18">
        <v>0</v>
      </c>
    </row>
    <row r="5420" spans="1:6" x14ac:dyDescent="0.35">
      <c r="A5420" s="4">
        <v>5409</v>
      </c>
      <c r="B5420" s="4">
        <v>0.59775534582587386</v>
      </c>
      <c r="C5420" s="4">
        <v>0.24754133186661237</v>
      </c>
      <c r="D5420" s="25">
        <v>7.390681857660477E-3</v>
      </c>
      <c r="E5420" s="31">
        <v>1641.2569976943428</v>
      </c>
      <c r="F5420" s="18">
        <v>0</v>
      </c>
    </row>
    <row r="5421" spans="1:6" x14ac:dyDescent="0.35">
      <c r="A5421" s="4">
        <v>5410</v>
      </c>
      <c r="B5421" s="4">
        <v>0.48307718749979744</v>
      </c>
      <c r="C5421" s="4">
        <v>-4.2431929754550762E-2</v>
      </c>
      <c r="D5421" s="25">
        <v>8.9565383532925862E-4</v>
      </c>
      <c r="E5421" s="31">
        <v>198.89885034386401</v>
      </c>
      <c r="F5421" s="18">
        <v>0</v>
      </c>
    </row>
    <row r="5422" spans="1:6" x14ac:dyDescent="0.35">
      <c r="A5422" s="4">
        <v>5411</v>
      </c>
      <c r="B5422" s="4">
        <v>5.1298527342457656E-2</v>
      </c>
      <c r="C5422" s="4">
        <v>-1.63239142364567</v>
      </c>
      <c r="D5422" s="25">
        <v>-3.4717393414130306E-2</v>
      </c>
      <c r="E5422" s="31">
        <v>-7709.7304389565406</v>
      </c>
      <c r="F5422" s="18">
        <v>7709.7304389565406</v>
      </c>
    </row>
    <row r="5423" spans="1:6" x14ac:dyDescent="0.35">
      <c r="A5423" s="4">
        <v>5412</v>
      </c>
      <c r="B5423" s="4">
        <v>0.59354276584601706</v>
      </c>
      <c r="C5423" s="4">
        <v>0.236667863027551</v>
      </c>
      <c r="D5423" s="25">
        <v>7.1471301439100026E-3</v>
      </c>
      <c r="E5423" s="31">
        <v>1587.1711958438555</v>
      </c>
      <c r="F5423" s="18">
        <v>0</v>
      </c>
    </row>
    <row r="5424" spans="1:6" x14ac:dyDescent="0.35">
      <c r="A5424" s="4">
        <v>5413</v>
      </c>
      <c r="B5424" s="4">
        <v>0.43579002170549985</v>
      </c>
      <c r="C5424" s="4">
        <v>-0.16165182515072676</v>
      </c>
      <c r="D5424" s="25">
        <v>-1.7747184503375325E-3</v>
      </c>
      <c r="E5424" s="31">
        <v>-394.11371395112019</v>
      </c>
      <c r="F5424" s="18">
        <v>394.11371395112019</v>
      </c>
    </row>
    <row r="5425" spans="1:6" x14ac:dyDescent="0.35">
      <c r="A5425" s="4">
        <v>5414</v>
      </c>
      <c r="B5425" s="4">
        <v>0.82630331105725419</v>
      </c>
      <c r="C5425" s="4">
        <v>0.93965729323755809</v>
      </c>
      <c r="D5425" s="25">
        <v>2.2893189015302913E-2</v>
      </c>
      <c r="E5425" s="31">
        <v>5083.9161250000152</v>
      </c>
      <c r="F5425" s="18">
        <v>0</v>
      </c>
    </row>
    <row r="5426" spans="1:6" x14ac:dyDescent="0.35">
      <c r="A5426" s="4">
        <v>5415</v>
      </c>
      <c r="B5426" s="4">
        <v>0.45338817789085917</v>
      </c>
      <c r="C5426" s="4">
        <v>-0.11710562061111705</v>
      </c>
      <c r="D5426" s="25">
        <v>-7.7694077540397893E-4</v>
      </c>
      <c r="E5426" s="31">
        <v>-172.53610816763006</v>
      </c>
      <c r="F5426" s="18">
        <v>172.53610816763006</v>
      </c>
    </row>
    <row r="5427" spans="1:6" x14ac:dyDescent="0.35">
      <c r="A5427" s="4">
        <v>5416</v>
      </c>
      <c r="B5427" s="4">
        <v>0.76552386326326749</v>
      </c>
      <c r="C5427" s="4">
        <v>0.72418482523611072</v>
      </c>
      <c r="D5427" s="25">
        <v>1.8066882928024251E-2</v>
      </c>
      <c r="E5427" s="31">
        <v>4012.1329267352248</v>
      </c>
      <c r="F5427" s="18">
        <v>0</v>
      </c>
    </row>
    <row r="5428" spans="1:6" x14ac:dyDescent="0.35">
      <c r="A5428" s="4">
        <v>5417</v>
      </c>
      <c r="B5428" s="4">
        <v>0.9212904202775225</v>
      </c>
      <c r="C5428" s="4">
        <v>1.4138050192652301</v>
      </c>
      <c r="D5428" s="25">
        <v>3.3513488107905859E-2</v>
      </c>
      <c r="E5428" s="31">
        <v>7442.3778392293352</v>
      </c>
      <c r="F5428" s="18">
        <v>0</v>
      </c>
    </row>
    <row r="5429" spans="1:6" x14ac:dyDescent="0.35">
      <c r="A5429" s="4">
        <v>5418</v>
      </c>
      <c r="B5429" s="4">
        <v>0.63802881724564853</v>
      </c>
      <c r="C5429" s="4">
        <v>0.3531948540118009</v>
      </c>
      <c r="D5429" s="25">
        <v>9.7571848350539916E-3</v>
      </c>
      <c r="E5429" s="31">
        <v>2166.7889643674553</v>
      </c>
      <c r="F5429" s="18">
        <v>0</v>
      </c>
    </row>
    <row r="5430" spans="1:6" x14ac:dyDescent="0.35">
      <c r="A5430" s="4">
        <v>5419</v>
      </c>
      <c r="B5430" s="4">
        <v>0.3294981373547794</v>
      </c>
      <c r="C5430" s="4">
        <v>-0.4412993802828763</v>
      </c>
      <c r="D5430" s="25">
        <v>-8.0384639308869205E-3</v>
      </c>
      <c r="E5430" s="31">
        <v>-1785.110688211661</v>
      </c>
      <c r="F5430" s="18">
        <v>1785.110688211661</v>
      </c>
    </row>
    <row r="5431" spans="1:6" x14ac:dyDescent="0.35">
      <c r="A5431" s="4">
        <v>5420</v>
      </c>
      <c r="B5431" s="4">
        <v>0.40236471781285377</v>
      </c>
      <c r="C5431" s="4">
        <v>-0.2472310253964341</v>
      </c>
      <c r="D5431" s="25">
        <v>-3.6915824419242555E-3</v>
      </c>
      <c r="E5431" s="31">
        <v>-819.79384745045434</v>
      </c>
      <c r="F5431" s="18">
        <v>819.79384745045434</v>
      </c>
    </row>
    <row r="5432" spans="1:6" x14ac:dyDescent="0.35">
      <c r="A5432" s="4">
        <v>5421</v>
      </c>
      <c r="B5432" s="4">
        <v>0.30469004109045295</v>
      </c>
      <c r="C5432" s="4">
        <v>-0.51095854896542581</v>
      </c>
      <c r="D5432" s="25">
        <v>-9.5987396958867512E-3</v>
      </c>
      <c r="E5432" s="31">
        <v>-2131.6028748540302</v>
      </c>
      <c r="F5432" s="18">
        <v>2131.6028748540302</v>
      </c>
    </row>
    <row r="5433" spans="1:6" x14ac:dyDescent="0.35">
      <c r="A5433" s="4">
        <v>5422</v>
      </c>
      <c r="B5433" s="4">
        <v>8.0172664631774637E-3</v>
      </c>
      <c r="C5433" s="4">
        <v>-2.4081285729730797</v>
      </c>
      <c r="D5433" s="25">
        <v>-5.2092907606978017E-2</v>
      </c>
      <c r="E5433" s="31">
        <v>-11568.330336338127</v>
      </c>
      <c r="F5433" s="18">
        <v>11568.330336338127</v>
      </c>
    </row>
    <row r="5434" spans="1:6" x14ac:dyDescent="0.35">
      <c r="A5434" s="4">
        <v>5423</v>
      </c>
      <c r="B5434" s="4">
        <v>0.77507463581349034</v>
      </c>
      <c r="C5434" s="4">
        <v>0.75566390837409236</v>
      </c>
      <c r="D5434" s="25">
        <v>1.8771973893844402E-2</v>
      </c>
      <c r="E5434" s="31">
        <v>4168.7132672167872</v>
      </c>
      <c r="F5434" s="18">
        <v>0</v>
      </c>
    </row>
    <row r="5435" spans="1:6" x14ac:dyDescent="0.35">
      <c r="A5435" s="4">
        <v>5424</v>
      </c>
      <c r="B5435" s="4">
        <v>0.71267297394539353</v>
      </c>
      <c r="C5435" s="4">
        <v>0.56121049079572738</v>
      </c>
      <c r="D5435" s="25">
        <v>1.4416467495949062E-2</v>
      </c>
      <c r="E5435" s="31">
        <v>3201.4810832690036</v>
      </c>
      <c r="F5435" s="18">
        <v>0</v>
      </c>
    </row>
    <row r="5436" spans="1:6" x14ac:dyDescent="0.35">
      <c r="A5436" s="4">
        <v>5425</v>
      </c>
      <c r="B5436" s="4">
        <v>0.43945300618765248</v>
      </c>
      <c r="C5436" s="4">
        <v>-0.15235618563353268</v>
      </c>
      <c r="D5436" s="25">
        <v>-1.5665080835881222E-3</v>
      </c>
      <c r="E5436" s="31">
        <v>-347.87620461146793</v>
      </c>
      <c r="F5436" s="18">
        <v>347.87620461146793</v>
      </c>
    </row>
    <row r="5437" spans="1:6" x14ac:dyDescent="0.35">
      <c r="A5437" s="4">
        <v>5426</v>
      </c>
      <c r="B5437" s="4">
        <v>0.47966889140835067</v>
      </c>
      <c r="C5437" s="4">
        <v>-5.0984611533797776E-2</v>
      </c>
      <c r="D5437" s="25">
        <v>7.0408476612706283E-4</v>
      </c>
      <c r="E5437" s="31">
        <v>156.35689258877491</v>
      </c>
      <c r="F5437" s="18">
        <v>0</v>
      </c>
    </row>
    <row r="5438" spans="1:6" x14ac:dyDescent="0.35">
      <c r="A5438" s="4">
        <v>5427</v>
      </c>
      <c r="B5438" s="4">
        <v>0.87991464525795271</v>
      </c>
      <c r="C5438" s="4">
        <v>1.1745602116370577</v>
      </c>
      <c r="D5438" s="25">
        <v>2.8154712195069029E-2</v>
      </c>
      <c r="E5438" s="31">
        <v>6252.3484704366374</v>
      </c>
      <c r="F5438" s="18">
        <v>0</v>
      </c>
    </row>
    <row r="5439" spans="1:6" x14ac:dyDescent="0.35">
      <c r="A5439" s="4">
        <v>5428</v>
      </c>
      <c r="B5439" s="4">
        <v>0.19160649845383537</v>
      </c>
      <c r="C5439" s="4">
        <v>-0.87199153250158268</v>
      </c>
      <c r="D5439" s="25">
        <v>-1.7685414073873761E-2</v>
      </c>
      <c r="E5439" s="31">
        <v>-3927.419711048909</v>
      </c>
      <c r="F5439" s="18">
        <v>3927.419711048909</v>
      </c>
    </row>
    <row r="5440" spans="1:6" x14ac:dyDescent="0.35">
      <c r="A5440" s="4">
        <v>5429</v>
      </c>
      <c r="B5440" s="4">
        <v>4.6769767795960648E-2</v>
      </c>
      <c r="C5440" s="4">
        <v>-1.6770150669453237</v>
      </c>
      <c r="D5440" s="25">
        <v>-3.5716905617667244E-2</v>
      </c>
      <c r="E5440" s="31">
        <v>-7931.6932334496569</v>
      </c>
      <c r="F5440" s="18">
        <v>7931.6932334496569</v>
      </c>
    </row>
    <row r="5441" spans="1:6" x14ac:dyDescent="0.35">
      <c r="A5441" s="4">
        <v>5430</v>
      </c>
      <c r="B5441" s="4">
        <v>0.33927098412305723</v>
      </c>
      <c r="C5441" s="4">
        <v>-0.41445356363780711</v>
      </c>
      <c r="D5441" s="25">
        <v>-7.4371521740122836E-3</v>
      </c>
      <c r="E5441" s="31">
        <v>-1651.5767128933426</v>
      </c>
      <c r="F5441" s="18">
        <v>1651.5767128933426</v>
      </c>
    </row>
    <row r="5442" spans="1:6" x14ac:dyDescent="0.35">
      <c r="A5442" s="4">
        <v>5431</v>
      </c>
      <c r="B5442" s="4">
        <v>0.96570744824641253</v>
      </c>
      <c r="C5442" s="4">
        <v>1.821143123853372</v>
      </c>
      <c r="D5442" s="25">
        <v>4.2637337627934077E-2</v>
      </c>
      <c r="E5442" s="31">
        <v>9468.5213208534642</v>
      </c>
      <c r="F5442" s="18">
        <v>0</v>
      </c>
    </row>
    <row r="5443" spans="1:6" x14ac:dyDescent="0.35">
      <c r="A5443" s="4">
        <v>5432</v>
      </c>
      <c r="B5443" s="4">
        <v>0.84636600945599927</v>
      </c>
      <c r="C5443" s="4">
        <v>1.0209714167484822</v>
      </c>
      <c r="D5443" s="25">
        <v>2.4714520774866116E-2</v>
      </c>
      <c r="E5443" s="31">
        <v>5488.3813087377857</v>
      </c>
      <c r="F5443" s="18">
        <v>0</v>
      </c>
    </row>
    <row r="5444" spans="1:6" x14ac:dyDescent="0.35">
      <c r="A5444" s="4">
        <v>5433</v>
      </c>
      <c r="B5444" s="4">
        <v>0.44644538164765146</v>
      </c>
      <c r="C5444" s="4">
        <v>-0.13464727321094638</v>
      </c>
      <c r="D5444" s="25">
        <v>-1.1698512270674145E-3</v>
      </c>
      <c r="E5444" s="31">
        <v>-259.79017222823506</v>
      </c>
      <c r="F5444" s="18">
        <v>259.79017222823506</v>
      </c>
    </row>
    <row r="5445" spans="1:6" x14ac:dyDescent="0.35">
      <c r="A5445" s="4">
        <v>5434</v>
      </c>
      <c r="B5445" s="4">
        <v>0.70758077821624066</v>
      </c>
      <c r="C5445" s="4">
        <v>0.54633098134542857</v>
      </c>
      <c r="D5445" s="25">
        <v>1.4083185626103792E-2</v>
      </c>
      <c r="E5445" s="31">
        <v>3127.46880515677</v>
      </c>
      <c r="F5445" s="18">
        <v>0</v>
      </c>
    </row>
    <row r="5446" spans="1:6" x14ac:dyDescent="0.35">
      <c r="A5446" s="4">
        <v>5435</v>
      </c>
      <c r="B5446" s="4">
        <v>0.72540147349856476</v>
      </c>
      <c r="C5446" s="4">
        <v>0.598963757648307</v>
      </c>
      <c r="D5446" s="25">
        <v>1.526209210551188E-2</v>
      </c>
      <c r="E5446" s="31">
        <v>3389.2698874141815</v>
      </c>
      <c r="F5446" s="18">
        <v>0</v>
      </c>
    </row>
    <row r="5447" spans="1:6" x14ac:dyDescent="0.35">
      <c r="A5447" s="4">
        <v>5436</v>
      </c>
      <c r="B5447" s="4">
        <v>0.8266082678376856</v>
      </c>
      <c r="C5447" s="4">
        <v>0.94084662332472246</v>
      </c>
      <c r="D5447" s="25">
        <v>2.2919828479233992E-2</v>
      </c>
      <c r="E5447" s="31">
        <v>5089.8319805913898</v>
      </c>
      <c r="F5447" s="18">
        <v>0</v>
      </c>
    </row>
    <row r="5448" spans="1:6" x14ac:dyDescent="0.35">
      <c r="A5448" s="4">
        <v>5437</v>
      </c>
      <c r="B5448" s="4">
        <v>0.84485074109714209</v>
      </c>
      <c r="C5448" s="4">
        <v>1.0145958512479034</v>
      </c>
      <c r="D5448" s="25">
        <v>2.4571716309540734E-2</v>
      </c>
      <c r="E5448" s="31">
        <v>5456.6685611819776</v>
      </c>
      <c r="F5448" s="18">
        <v>0</v>
      </c>
    </row>
    <row r="5449" spans="1:6" x14ac:dyDescent="0.35">
      <c r="A5449" s="4">
        <v>5438</v>
      </c>
      <c r="B5449" s="4">
        <v>0.70027498686712342</v>
      </c>
      <c r="C5449" s="4">
        <v>0.52519156757909558</v>
      </c>
      <c r="D5449" s="25">
        <v>1.3609689952673858E-2</v>
      </c>
      <c r="E5449" s="31">
        <v>3022.3190906430304</v>
      </c>
      <c r="F5449" s="18">
        <v>0</v>
      </c>
    </row>
    <row r="5450" spans="1:6" x14ac:dyDescent="0.35">
      <c r="A5450" s="4">
        <v>5439</v>
      </c>
      <c r="B5450" s="4">
        <v>0.92245805960109006</v>
      </c>
      <c r="C5450" s="4">
        <v>1.421801511138125</v>
      </c>
      <c r="D5450" s="25">
        <v>3.3692599238719881E-2</v>
      </c>
      <c r="E5450" s="31">
        <v>7482.1532486536707</v>
      </c>
      <c r="F5450" s="18">
        <v>0</v>
      </c>
    </row>
    <row r="5451" spans="1:6" x14ac:dyDescent="0.35">
      <c r="A5451" s="4">
        <v>5440</v>
      </c>
      <c r="B5451" s="4">
        <v>0.41821273070050602</v>
      </c>
      <c r="C5451" s="4">
        <v>-0.20646786827281932</v>
      </c>
      <c r="D5451" s="25">
        <v>-2.7785401623831073E-3</v>
      </c>
      <c r="E5451" s="31">
        <v>-617.03352582539844</v>
      </c>
      <c r="F5451" s="18">
        <v>617.03352582539844</v>
      </c>
    </row>
    <row r="5452" spans="1:6" x14ac:dyDescent="0.35">
      <c r="A5452" s="4">
        <v>5441</v>
      </c>
      <c r="B5452" s="4">
        <v>0.49917267406467836</v>
      </c>
      <c r="C5452" s="4">
        <v>-2.0738000682587222E-3</v>
      </c>
      <c r="D5452" s="25">
        <v>1.7996240213245503E-3</v>
      </c>
      <c r="E5452" s="31">
        <v>399.64452199444673</v>
      </c>
      <c r="F5452" s="18">
        <v>0</v>
      </c>
    </row>
    <row r="5453" spans="1:6" x14ac:dyDescent="0.35">
      <c r="A5453" s="4">
        <v>5442</v>
      </c>
      <c r="B5453" s="4">
        <v>0.80512854379283094</v>
      </c>
      <c r="C5453" s="4">
        <v>0.86008368776351696</v>
      </c>
      <c r="D5453" s="25">
        <v>2.1110842620665173E-2</v>
      </c>
      <c r="E5453" s="31">
        <v>4688.1084649148497</v>
      </c>
      <c r="F5453" s="18">
        <v>0</v>
      </c>
    </row>
    <row r="5454" spans="1:6" x14ac:dyDescent="0.35">
      <c r="A5454" s="4">
        <v>5443</v>
      </c>
      <c r="B5454" s="4">
        <v>0.25336315109106688</v>
      </c>
      <c r="C5454" s="4">
        <v>-0.66394376764737628</v>
      </c>
      <c r="D5454" s="25">
        <v>-1.3025411785535786E-2</v>
      </c>
      <c r="E5454" s="31">
        <v>-2892.567783675132</v>
      </c>
      <c r="F5454" s="18">
        <v>2892.567783675132</v>
      </c>
    </row>
    <row r="5455" spans="1:6" x14ac:dyDescent="0.35">
      <c r="A5455" s="4">
        <v>5444</v>
      </c>
      <c r="B5455" s="4">
        <v>0.86171370904851252</v>
      </c>
      <c r="C5455" s="4">
        <v>1.0880510264910803</v>
      </c>
      <c r="D5455" s="25">
        <v>2.621701773810136E-2</v>
      </c>
      <c r="E5455" s="31">
        <v>5822.0424921600352</v>
      </c>
      <c r="F5455" s="18">
        <v>0</v>
      </c>
    </row>
    <row r="5456" spans="1:6" x14ac:dyDescent="0.35">
      <c r="A5456" s="4">
        <v>5445</v>
      </c>
      <c r="B5456" s="4">
        <v>0.50340295834297977</v>
      </c>
      <c r="C5456" s="4">
        <v>8.5300550425241907E-3</v>
      </c>
      <c r="D5456" s="25">
        <v>2.0371367344079161E-3</v>
      </c>
      <c r="E5456" s="31">
        <v>452.38923620310845</v>
      </c>
      <c r="F5456" s="18">
        <v>0</v>
      </c>
    </row>
    <row r="5457" spans="1:6" x14ac:dyDescent="0.35">
      <c r="A5457" s="4">
        <v>5446</v>
      </c>
      <c r="B5457" s="4">
        <v>0.45713360141419879</v>
      </c>
      <c r="C5457" s="4">
        <v>-0.10765772786532955</v>
      </c>
      <c r="D5457" s="25">
        <v>-5.6532013220122958E-4</v>
      </c>
      <c r="E5457" s="31">
        <v>-125.54127491647512</v>
      </c>
      <c r="F5457" s="18">
        <v>125.54127491647512</v>
      </c>
    </row>
    <row r="5458" spans="1:6" x14ac:dyDescent="0.35">
      <c r="A5458" s="4">
        <v>5447</v>
      </c>
      <c r="B5458" s="4">
        <v>5.3813154703978738E-2</v>
      </c>
      <c r="C5458" s="4">
        <v>-1.6089544161559961</v>
      </c>
      <c r="D5458" s="25">
        <v>-3.4192434597051874E-2</v>
      </c>
      <c r="E5458" s="31">
        <v>-7593.1522464940581</v>
      </c>
      <c r="F5458" s="18">
        <v>7593.1522464940581</v>
      </c>
    </row>
    <row r="5459" spans="1:6" x14ac:dyDescent="0.35">
      <c r="A5459" s="4">
        <v>5448</v>
      </c>
      <c r="B5459" s="4">
        <v>0.53220902883762</v>
      </c>
      <c r="C5459" s="4">
        <v>8.0823973522386863E-2</v>
      </c>
      <c r="D5459" s="25">
        <v>3.6564275053765989E-3</v>
      </c>
      <c r="E5459" s="31">
        <v>811.98695131778732</v>
      </c>
      <c r="F5459" s="18">
        <v>0</v>
      </c>
    </row>
    <row r="5460" spans="1:6" x14ac:dyDescent="0.35">
      <c r="A5460" s="4">
        <v>5449</v>
      </c>
      <c r="B5460" s="4">
        <v>0.66874959312996585</v>
      </c>
      <c r="C5460" s="4">
        <v>0.43646303421623917</v>
      </c>
      <c r="D5460" s="25">
        <v>1.1622284950743007E-2</v>
      </c>
      <c r="E5460" s="31">
        <v>2580.9738359706444</v>
      </c>
      <c r="F5460" s="18">
        <v>0</v>
      </c>
    </row>
    <row r="5461" spans="1:6" x14ac:dyDescent="0.35">
      <c r="A5461" s="4">
        <v>5450</v>
      </c>
      <c r="B5461" s="4">
        <v>0.27523318899081539</v>
      </c>
      <c r="C5461" s="4">
        <v>-0.59706141476593488</v>
      </c>
      <c r="D5461" s="25">
        <v>-1.1527333122228084E-2</v>
      </c>
      <c r="E5461" s="31">
        <v>-2559.8877770662875</v>
      </c>
      <c r="F5461" s="18">
        <v>2559.8877770662875</v>
      </c>
    </row>
    <row r="5462" spans="1:6" x14ac:dyDescent="0.35">
      <c r="A5462" s="4">
        <v>5451</v>
      </c>
      <c r="B5462" s="4">
        <v>0.1861496405990245</v>
      </c>
      <c r="C5462" s="4">
        <v>-0.89217473639035882</v>
      </c>
      <c r="D5462" s="25">
        <v>-1.813749187616882E-2</v>
      </c>
      <c r="E5462" s="31">
        <v>-4027.8131349317109</v>
      </c>
      <c r="F5462" s="18">
        <v>4027.8131349317109</v>
      </c>
    </row>
    <row r="5463" spans="1:6" x14ac:dyDescent="0.35">
      <c r="A5463" s="4">
        <v>5452</v>
      </c>
      <c r="B5463" s="4">
        <v>0.80967490849749069</v>
      </c>
      <c r="C5463" s="4">
        <v>0.87669893938779653</v>
      </c>
      <c r="D5463" s="25">
        <v>2.1483002882250836E-2</v>
      </c>
      <c r="E5463" s="31">
        <v>4770.754511024671</v>
      </c>
      <c r="F5463" s="18">
        <v>0</v>
      </c>
    </row>
    <row r="5464" spans="1:6" x14ac:dyDescent="0.35">
      <c r="A5464" s="4">
        <v>5453</v>
      </c>
      <c r="B5464" s="4">
        <v>0.30830269674233757</v>
      </c>
      <c r="C5464" s="4">
        <v>-0.50066715224202041</v>
      </c>
      <c r="D5464" s="25">
        <v>-9.3682256487165223E-3</v>
      </c>
      <c r="E5464" s="31">
        <v>-2080.4123622232046</v>
      </c>
      <c r="F5464" s="18">
        <v>2080.4123622232046</v>
      </c>
    </row>
    <row r="5465" spans="1:6" x14ac:dyDescent="0.35">
      <c r="A5465" s="4">
        <v>5454</v>
      </c>
      <c r="B5465" s="4">
        <v>0.37858876556642818</v>
      </c>
      <c r="C5465" s="4">
        <v>-0.30918930215868068</v>
      </c>
      <c r="D5465" s="25">
        <v>-5.0793681347716495E-3</v>
      </c>
      <c r="E5465" s="31">
        <v>-1127.9809705810512</v>
      </c>
      <c r="F5465" s="18">
        <v>1127.9809705810512</v>
      </c>
    </row>
    <row r="5466" spans="1:6" x14ac:dyDescent="0.35">
      <c r="A5466" s="4">
        <v>5455</v>
      </c>
      <c r="B5466" s="4">
        <v>0.23656973230245459</v>
      </c>
      <c r="C5466" s="4">
        <v>-0.71738031154686754</v>
      </c>
      <c r="D5466" s="25">
        <v>-1.4222321625095966E-2</v>
      </c>
      <c r="E5466" s="31">
        <v>-3158.3668922852812</v>
      </c>
      <c r="F5466" s="18">
        <v>3158.3668922852812</v>
      </c>
    </row>
    <row r="5467" spans="1:6" x14ac:dyDescent="0.35">
      <c r="A5467" s="4">
        <v>5456</v>
      </c>
      <c r="B5467" s="4">
        <v>8.5215787437524115E-2</v>
      </c>
      <c r="C5467" s="4">
        <v>-1.370818395883314</v>
      </c>
      <c r="D5467" s="25">
        <v>-2.8858494094571346E-2</v>
      </c>
      <c r="E5467" s="31">
        <v>-6408.6381050948448</v>
      </c>
      <c r="F5467" s="18">
        <v>6408.6381050948448</v>
      </c>
    </row>
    <row r="5468" spans="1:6" x14ac:dyDescent="0.35">
      <c r="A5468" s="4">
        <v>5457</v>
      </c>
      <c r="B5468" s="4">
        <v>0.54321114755880839</v>
      </c>
      <c r="C5468" s="4">
        <v>0.10852694857900029</v>
      </c>
      <c r="D5468" s="25">
        <v>4.2769385079728297E-3</v>
      </c>
      <c r="E5468" s="31">
        <v>949.78452463665519</v>
      </c>
      <c r="F5468" s="18">
        <v>0</v>
      </c>
    </row>
    <row r="5469" spans="1:6" x14ac:dyDescent="0.35">
      <c r="A5469" s="4">
        <v>5458</v>
      </c>
      <c r="B5469" s="4">
        <v>0.43488209855357329</v>
      </c>
      <c r="C5469" s="4">
        <v>-0.16395801311936575</v>
      </c>
      <c r="D5469" s="25">
        <v>-1.8263740940245782E-3</v>
      </c>
      <c r="E5469" s="31">
        <v>-405.58494059902341</v>
      </c>
      <c r="F5469" s="18">
        <v>405.58494059902341</v>
      </c>
    </row>
    <row r="5470" spans="1:6" x14ac:dyDescent="0.35">
      <c r="A5470" s="4">
        <v>5459</v>
      </c>
      <c r="B5470" s="4">
        <v>0.90311878343085594</v>
      </c>
      <c r="C5470" s="4">
        <v>1.2995290427830246</v>
      </c>
      <c r="D5470" s="25">
        <v>3.0953853245775459E-2</v>
      </c>
      <c r="E5470" s="31">
        <v>6873.9568586049909</v>
      </c>
      <c r="F5470" s="18">
        <v>0</v>
      </c>
    </row>
    <row r="5471" spans="1:6" x14ac:dyDescent="0.35">
      <c r="A5471" s="4">
        <v>5460</v>
      </c>
      <c r="B5471" s="4">
        <v>0.77895840834787689</v>
      </c>
      <c r="C5471" s="4">
        <v>0.76868019765718398</v>
      </c>
      <c r="D5471" s="25">
        <v>1.9063522028895896E-2</v>
      </c>
      <c r="E5471" s="31">
        <v>4233.4576881015837</v>
      </c>
      <c r="F5471" s="18">
        <v>0</v>
      </c>
    </row>
    <row r="5472" spans="1:6" x14ac:dyDescent="0.35">
      <c r="A5472" s="4">
        <v>5461</v>
      </c>
      <c r="B5472" s="4">
        <v>0.7476477788045357</v>
      </c>
      <c r="C5472" s="4">
        <v>0.66710597729637011</v>
      </c>
      <c r="D5472" s="25">
        <v>1.6788390163628139E-2</v>
      </c>
      <c r="E5472" s="31">
        <v>3728.2166066338841</v>
      </c>
      <c r="F5472" s="18">
        <v>0</v>
      </c>
    </row>
    <row r="5473" spans="1:6" x14ac:dyDescent="0.35">
      <c r="A5473" s="4">
        <v>5462</v>
      </c>
      <c r="B5473" s="4">
        <v>0.45799367586732942</v>
      </c>
      <c r="C5473" s="4">
        <v>-0.10548956245336265</v>
      </c>
      <c r="D5473" s="25">
        <v>-5.1675601622362525E-4</v>
      </c>
      <c r="E5473" s="31">
        <v>-114.75658728951863</v>
      </c>
      <c r="F5473" s="18">
        <v>114.75658728951863</v>
      </c>
    </row>
    <row r="5474" spans="1:6" x14ac:dyDescent="0.35">
      <c r="A5474" s="4">
        <v>5463</v>
      </c>
      <c r="B5474" s="4">
        <v>0.97369519678559058</v>
      </c>
      <c r="C5474" s="4">
        <v>1.9381116172291579</v>
      </c>
      <c r="D5474" s="25">
        <v>4.5257281404674859E-2</v>
      </c>
      <c r="E5474" s="31">
        <v>10050.33516969132</v>
      </c>
      <c r="F5474" s="18">
        <v>0</v>
      </c>
    </row>
    <row r="5475" spans="1:6" x14ac:dyDescent="0.35">
      <c r="A5475" s="4">
        <v>5464</v>
      </c>
      <c r="B5475" s="4">
        <v>0.3889630391072505</v>
      </c>
      <c r="C5475" s="4">
        <v>-0.28202273417110796</v>
      </c>
      <c r="D5475" s="25">
        <v>-4.4708719604575784E-3</v>
      </c>
      <c r="E5475" s="31">
        <v>-992.85154363541017</v>
      </c>
      <c r="F5475" s="18">
        <v>992.85154363541017</v>
      </c>
    </row>
    <row r="5476" spans="1:6" x14ac:dyDescent="0.35">
      <c r="A5476" s="4">
        <v>5465</v>
      </c>
      <c r="B5476" s="4">
        <v>0.59385039864094313</v>
      </c>
      <c r="C5476" s="4">
        <v>0.23746095974084538</v>
      </c>
      <c r="D5476" s="25">
        <v>7.1648944900033875E-3</v>
      </c>
      <c r="E5476" s="31">
        <v>1591.116144076881</v>
      </c>
      <c r="F5476" s="18">
        <v>0</v>
      </c>
    </row>
    <row r="5477" spans="1:6" x14ac:dyDescent="0.35">
      <c r="A5477" s="4">
        <v>5466</v>
      </c>
      <c r="B5477" s="4">
        <v>0.98469331195903353</v>
      </c>
      <c r="C5477" s="4">
        <v>2.162062278707408</v>
      </c>
      <c r="D5477" s="25">
        <v>5.027348811900692E-2</v>
      </c>
      <c r="E5477" s="31">
        <v>11164.28981289456</v>
      </c>
      <c r="F5477" s="18">
        <v>0</v>
      </c>
    </row>
    <row r="5478" spans="1:6" x14ac:dyDescent="0.35">
      <c r="A5478" s="4">
        <v>5467</v>
      </c>
      <c r="B5478" s="4">
        <v>0.85413172093026413</v>
      </c>
      <c r="C5478" s="4">
        <v>1.054319731100773</v>
      </c>
      <c r="D5478" s="25">
        <v>2.5461480115202172E-2</v>
      </c>
      <c r="E5478" s="31">
        <v>5654.2594060406755</v>
      </c>
      <c r="F5478" s="18">
        <v>0</v>
      </c>
    </row>
    <row r="5479" spans="1:6" x14ac:dyDescent="0.35">
      <c r="A5479" s="4">
        <v>5468</v>
      </c>
      <c r="B5479" s="4">
        <v>0.31463617657531517</v>
      </c>
      <c r="C5479" s="4">
        <v>-0.48275127224603331</v>
      </c>
      <c r="D5479" s="25">
        <v>-8.9669329848064139E-3</v>
      </c>
      <c r="E5479" s="31">
        <v>-1991.2968509009033</v>
      </c>
      <c r="F5479" s="18">
        <v>1991.2968509009033</v>
      </c>
    </row>
    <row r="5480" spans="1:6" x14ac:dyDescent="0.35">
      <c r="A5480" s="4">
        <v>5469</v>
      </c>
      <c r="B5480" s="4">
        <v>0.1218798309460607</v>
      </c>
      <c r="C5480" s="4">
        <v>-1.1656409056510901</v>
      </c>
      <c r="D5480" s="25">
        <v>-2.4262782265282376E-2</v>
      </c>
      <c r="E5480" s="31">
        <v>-5388.0632319673941</v>
      </c>
      <c r="F5480" s="18">
        <v>5388.0632319673941</v>
      </c>
    </row>
    <row r="5481" spans="1:6" x14ac:dyDescent="0.35">
      <c r="A5481" s="4">
        <v>5470</v>
      </c>
      <c r="B5481" s="4">
        <v>0.42438635719921591</v>
      </c>
      <c r="C5481" s="4">
        <v>-0.19068458765353</v>
      </c>
      <c r="D5481" s="25">
        <v>-2.4250149810147309E-3</v>
      </c>
      <c r="E5481" s="31">
        <v>-538.52579285071999</v>
      </c>
      <c r="F5481" s="18">
        <v>538.52579285071999</v>
      </c>
    </row>
    <row r="5482" spans="1:6" x14ac:dyDescent="0.35">
      <c r="A5482" s="4">
        <v>5471</v>
      </c>
      <c r="B5482" s="4">
        <v>0.33930939341484767</v>
      </c>
      <c r="C5482" s="4">
        <v>-0.41434865371782081</v>
      </c>
      <c r="D5482" s="25">
        <v>-7.4348023267666362E-3</v>
      </c>
      <c r="E5482" s="31">
        <v>-1651.0548796836729</v>
      </c>
      <c r="F5482" s="18">
        <v>1651.0548796836729</v>
      </c>
    </row>
    <row r="5483" spans="1:6" x14ac:dyDescent="0.35">
      <c r="A5483" s="4">
        <v>5472</v>
      </c>
      <c r="B5483" s="4">
        <v>0.63181730806409087</v>
      </c>
      <c r="C5483" s="4">
        <v>0.33667039404735821</v>
      </c>
      <c r="D5483" s="25">
        <v>9.3870581898491557E-3</v>
      </c>
      <c r="E5483" s="31">
        <v>2084.5945257249746</v>
      </c>
      <c r="F5483" s="18">
        <v>0</v>
      </c>
    </row>
    <row r="5484" spans="1:6" x14ac:dyDescent="0.35">
      <c r="A5484" s="4">
        <v>5473</v>
      </c>
      <c r="B5484" s="4">
        <v>0.32086562023657506</v>
      </c>
      <c r="C5484" s="4">
        <v>-0.46527960174767324</v>
      </c>
      <c r="D5484" s="25">
        <v>-8.5755900421869615E-3</v>
      </c>
      <c r="E5484" s="31">
        <v>-1904.3908853293058</v>
      </c>
      <c r="F5484" s="18">
        <v>1904.3908853293058</v>
      </c>
    </row>
    <row r="5485" spans="1:6" x14ac:dyDescent="0.35">
      <c r="A5485" s="4">
        <v>5474</v>
      </c>
      <c r="B5485" s="4">
        <v>0.45880711948314246</v>
      </c>
      <c r="C5485" s="4">
        <v>-0.10343940528997751</v>
      </c>
      <c r="D5485" s="25">
        <v>-4.7083513320177596E-4</v>
      </c>
      <c r="E5485" s="31">
        <v>-104.55888536546757</v>
      </c>
      <c r="F5485" s="18">
        <v>104.55888536546757</v>
      </c>
    </row>
    <row r="5486" spans="1:6" x14ac:dyDescent="0.35">
      <c r="A5486" s="4">
        <v>5475</v>
      </c>
      <c r="B5486" s="4">
        <v>0.11148180033194988</v>
      </c>
      <c r="C5486" s="4">
        <v>-1.218685454781911</v>
      </c>
      <c r="D5486" s="25">
        <v>-2.5450911926308554E-2</v>
      </c>
      <c r="E5486" s="31">
        <v>-5651.9125164966981</v>
      </c>
      <c r="F5486" s="18">
        <v>5651.9125164966981</v>
      </c>
    </row>
    <row r="5487" spans="1:6" x14ac:dyDescent="0.35">
      <c r="A5487" s="4">
        <v>5476</v>
      </c>
      <c r="B5487" s="4">
        <v>0.29665703670944576</v>
      </c>
      <c r="C5487" s="4">
        <v>-0.53403969137935392</v>
      </c>
      <c r="D5487" s="25">
        <v>-1.0115727593073404E-2</v>
      </c>
      <c r="E5487" s="31">
        <v>-2246.4109562087151</v>
      </c>
      <c r="F5487" s="18">
        <v>2246.4109562087151</v>
      </c>
    </row>
    <row r="5488" spans="1:6" x14ac:dyDescent="0.35">
      <c r="A5488" s="4">
        <v>5477</v>
      </c>
      <c r="B5488" s="4">
        <v>0.57259179761377466</v>
      </c>
      <c r="C5488" s="4">
        <v>0.18297656731955539</v>
      </c>
      <c r="D5488" s="25">
        <v>5.944514191566443E-3</v>
      </c>
      <c r="E5488" s="31">
        <v>1320.1049243770544</v>
      </c>
      <c r="F5488" s="18">
        <v>0</v>
      </c>
    </row>
    <row r="5489" spans="1:6" x14ac:dyDescent="0.35">
      <c r="A5489" s="4">
        <v>5478</v>
      </c>
      <c r="B5489" s="4">
        <v>0.34933520745078372</v>
      </c>
      <c r="C5489" s="4">
        <v>-0.38711588940060371</v>
      </c>
      <c r="D5489" s="25">
        <v>-6.8248234398272283E-3</v>
      </c>
      <c r="E5489" s="31">
        <v>-1515.5961850846852</v>
      </c>
      <c r="F5489" s="18">
        <v>1515.5961850846852</v>
      </c>
    </row>
    <row r="5490" spans="1:6" x14ac:dyDescent="0.35">
      <c r="A5490" s="4">
        <v>5479</v>
      </c>
      <c r="B5490" s="4">
        <v>0.82522391716563936</v>
      </c>
      <c r="C5490" s="4">
        <v>0.93545829658871105</v>
      </c>
      <c r="D5490" s="25">
        <v>2.2799136892195208E-2</v>
      </c>
      <c r="E5490" s="31">
        <v>5063.0298646831088</v>
      </c>
      <c r="F5490" s="18">
        <v>0</v>
      </c>
    </row>
    <row r="5491" spans="1:6" x14ac:dyDescent="0.35">
      <c r="A5491" s="4">
        <v>5480</v>
      </c>
      <c r="B5491" s="4">
        <v>0.8709281152707723</v>
      </c>
      <c r="C5491" s="4">
        <v>1.1307893359130941</v>
      </c>
      <c r="D5491" s="25">
        <v>2.7174300888179164E-2</v>
      </c>
      <c r="E5491" s="31">
        <v>6034.6274334549416</v>
      </c>
      <c r="F5491" s="18">
        <v>0</v>
      </c>
    </row>
    <row r="5492" spans="1:6" x14ac:dyDescent="0.35">
      <c r="A5492" s="4">
        <v>5481</v>
      </c>
      <c r="B5492" s="4">
        <v>0.81941985835633013</v>
      </c>
      <c r="C5492" s="4">
        <v>0.9131564147268485</v>
      </c>
      <c r="D5492" s="25">
        <v>2.2299603428890032E-2</v>
      </c>
      <c r="E5492" s="31">
        <v>4952.0979090094497</v>
      </c>
      <c r="F5492" s="18">
        <v>0</v>
      </c>
    </row>
    <row r="5493" spans="1:6" x14ac:dyDescent="0.35">
      <c r="A5493" s="4">
        <v>5482</v>
      </c>
      <c r="B5493" s="4">
        <v>3.479175204540097E-2</v>
      </c>
      <c r="C5493" s="4">
        <v>-1.8146123444837077</v>
      </c>
      <c r="D5493" s="25">
        <v>-3.8798907621617064E-2</v>
      </c>
      <c r="E5493" s="31">
        <v>-8616.116870309037</v>
      </c>
      <c r="F5493" s="18">
        <v>8616.116870309037</v>
      </c>
    </row>
    <row r="5494" spans="1:6" x14ac:dyDescent="0.35">
      <c r="A5494" s="4">
        <v>5483</v>
      </c>
      <c r="B5494" s="4">
        <v>0.64363676781798929</v>
      </c>
      <c r="C5494" s="4">
        <v>0.36819684273820624</v>
      </c>
      <c r="D5494" s="25">
        <v>1.0093210083119791E-2</v>
      </c>
      <c r="E5494" s="31">
        <v>2241.4104675537051</v>
      </c>
      <c r="F5494" s="18">
        <v>0</v>
      </c>
    </row>
    <row r="5495" spans="1:6" x14ac:dyDescent="0.35">
      <c r="A5495" s="4">
        <v>5484</v>
      </c>
      <c r="B5495" s="4">
        <v>0.9127774951432962</v>
      </c>
      <c r="C5495" s="4">
        <v>1.3580588545551258</v>
      </c>
      <c r="D5495" s="25">
        <v>3.2264845733414614E-2</v>
      </c>
      <c r="E5495" s="31">
        <v>7165.0904286466048</v>
      </c>
      <c r="F5495" s="18">
        <v>0</v>
      </c>
    </row>
    <row r="5496" spans="1:6" x14ac:dyDescent="0.35">
      <c r="A5496" s="4">
        <v>5485</v>
      </c>
      <c r="B5496" s="4">
        <v>0.67548974385111282</v>
      </c>
      <c r="C5496" s="4">
        <v>0.45512333336176847</v>
      </c>
      <c r="D5496" s="25">
        <v>1.2040251645940019E-2</v>
      </c>
      <c r="E5496" s="31">
        <v>2673.7921680957434</v>
      </c>
      <c r="F5496" s="18">
        <v>0</v>
      </c>
    </row>
    <row r="5497" spans="1:6" x14ac:dyDescent="0.35">
      <c r="A5497" s="4">
        <v>5486</v>
      </c>
      <c r="B5497" s="4">
        <v>0.61487212149264769</v>
      </c>
      <c r="C5497" s="4">
        <v>0.2920403711516224</v>
      </c>
      <c r="D5497" s="25">
        <v>8.3874030915670455E-3</v>
      </c>
      <c r="E5497" s="31">
        <v>1862.5999984357563</v>
      </c>
      <c r="F5497" s="18">
        <v>0</v>
      </c>
    </row>
    <row r="5498" spans="1:6" x14ac:dyDescent="0.35">
      <c r="A5498" s="4">
        <v>5487</v>
      </c>
      <c r="B5498" s="4">
        <v>7.232688243749652E-2</v>
      </c>
      <c r="C5498" s="4">
        <v>-1.4586779605648035</v>
      </c>
      <c r="D5498" s="25">
        <v>-3.0826435315929969E-2</v>
      </c>
      <c r="E5498" s="31">
        <v>-6845.6610162161223</v>
      </c>
      <c r="F5498" s="18">
        <v>6845.6610162161223</v>
      </c>
    </row>
    <row r="5499" spans="1:6" x14ac:dyDescent="0.35">
      <c r="A5499" s="4">
        <v>5488</v>
      </c>
      <c r="B5499" s="4">
        <v>0.48282590388196778</v>
      </c>
      <c r="C5499" s="4">
        <v>-4.3062380140369928E-2</v>
      </c>
      <c r="D5499" s="25">
        <v>8.8153255773389648E-4</v>
      </c>
      <c r="E5499" s="31">
        <v>195.76292241243104</v>
      </c>
      <c r="F5499" s="18">
        <v>0</v>
      </c>
    </row>
    <row r="5500" spans="1:6" x14ac:dyDescent="0.35">
      <c r="A5500" s="4">
        <v>5489</v>
      </c>
      <c r="B5500" s="4">
        <v>0.93336446971760023</v>
      </c>
      <c r="C5500" s="4">
        <v>1.5013267843679137</v>
      </c>
      <c r="D5500" s="25">
        <v>3.5473863053263693E-2</v>
      </c>
      <c r="E5500" s="31">
        <v>7877.7204989648881</v>
      </c>
      <c r="F5500" s="18">
        <v>0</v>
      </c>
    </row>
    <row r="5501" spans="1:6" x14ac:dyDescent="0.35">
      <c r="A5501" s="4">
        <v>5490</v>
      </c>
      <c r="B5501" s="4">
        <v>0.43909231839739737</v>
      </c>
      <c r="C5501" s="4">
        <v>-0.15327091412898883</v>
      </c>
      <c r="D5501" s="25">
        <v>-1.5869968251279352E-3</v>
      </c>
      <c r="E5501" s="31">
        <v>-352.42616239260468</v>
      </c>
      <c r="F5501" s="18">
        <v>352.42616239260468</v>
      </c>
    </row>
    <row r="5502" spans="1:6" x14ac:dyDescent="0.35">
      <c r="A5502" s="4">
        <v>5491</v>
      </c>
      <c r="B5502" s="4">
        <v>0.1886334872566523</v>
      </c>
      <c r="C5502" s="4">
        <v>-0.8829431752944632</v>
      </c>
      <c r="D5502" s="25">
        <v>-1.7930716783622395E-2</v>
      </c>
      <c r="E5502" s="31">
        <v>-3981.8943585418228</v>
      </c>
      <c r="F5502" s="18">
        <v>3981.8943585418228</v>
      </c>
    </row>
    <row r="5503" spans="1:6" x14ac:dyDescent="0.35">
      <c r="A5503" s="4">
        <v>5492</v>
      </c>
      <c r="B5503" s="4">
        <v>6.3545815214111956E-2</v>
      </c>
      <c r="C5503" s="4">
        <v>-1.5256717617855275</v>
      </c>
      <c r="D5503" s="25">
        <v>-3.2327010278664171E-2</v>
      </c>
      <c r="E5503" s="31">
        <v>-7178.8953788344643</v>
      </c>
      <c r="F5503" s="18">
        <v>7178.8953788344643</v>
      </c>
    </row>
    <row r="5504" spans="1:6" x14ac:dyDescent="0.35">
      <c r="A5504" s="4">
        <v>5493</v>
      </c>
      <c r="B5504" s="4">
        <v>0.3702881519225284</v>
      </c>
      <c r="C5504" s="4">
        <v>-0.33109026620121007</v>
      </c>
      <c r="D5504" s="25">
        <v>-5.5699215546870916E-3</v>
      </c>
      <c r="E5504" s="31">
        <v>-1236.9187179615037</v>
      </c>
      <c r="F5504" s="18">
        <v>1236.9187179615037</v>
      </c>
    </row>
    <row r="5505" spans="1:6" x14ac:dyDescent="0.35">
      <c r="A5505" s="4">
        <v>5494</v>
      </c>
      <c r="B5505" s="4">
        <v>0.60298790188234752</v>
      </c>
      <c r="C5505" s="4">
        <v>0.26108858251753125</v>
      </c>
      <c r="D5505" s="25">
        <v>7.6941228442926092E-3</v>
      </c>
      <c r="E5505" s="31">
        <v>1708.6424774496452</v>
      </c>
      <c r="F5505" s="18">
        <v>0</v>
      </c>
    </row>
    <row r="5506" spans="1:6" x14ac:dyDescent="0.35">
      <c r="A5506" s="4">
        <v>5495</v>
      </c>
      <c r="B5506" s="4">
        <v>0.67362686656638215</v>
      </c>
      <c r="C5506" s="4">
        <v>0.44995031454699402</v>
      </c>
      <c r="D5506" s="25">
        <v>1.1924382679352672E-2</v>
      </c>
      <c r="E5506" s="31">
        <v>2648.0610169124488</v>
      </c>
      <c r="F5506" s="18">
        <v>0</v>
      </c>
    </row>
    <row r="5507" spans="1:6" x14ac:dyDescent="0.35">
      <c r="A5507" s="4">
        <v>5496</v>
      </c>
      <c r="B5507" s="4">
        <v>0.54118044797202836</v>
      </c>
      <c r="C5507" s="4">
        <v>0.10340807440393161</v>
      </c>
      <c r="D5507" s="25">
        <v>4.1622823116601688E-3</v>
      </c>
      <c r="E5507" s="31">
        <v>924.32269470656274</v>
      </c>
      <c r="F5507" s="18">
        <v>0</v>
      </c>
    </row>
    <row r="5508" spans="1:6" x14ac:dyDescent="0.35">
      <c r="A5508" s="4">
        <v>5497</v>
      </c>
      <c r="B5508" s="4">
        <v>0.68487804512418449</v>
      </c>
      <c r="C5508" s="4">
        <v>0.48138357270412463</v>
      </c>
      <c r="D5508" s="25">
        <v>1.2628447224553602E-2</v>
      </c>
      <c r="E5508" s="31">
        <v>2804.41341901751</v>
      </c>
      <c r="F5508" s="18">
        <v>0</v>
      </c>
    </row>
    <row r="5509" spans="1:6" x14ac:dyDescent="0.35">
      <c r="A5509" s="4">
        <v>5498</v>
      </c>
      <c r="B5509" s="4">
        <v>0.44656340201254452</v>
      </c>
      <c r="C5509" s="4">
        <v>-0.1343487521196427</v>
      </c>
      <c r="D5509" s="25">
        <v>-1.1631647386566057E-3</v>
      </c>
      <c r="E5509" s="31">
        <v>-258.30529625797971</v>
      </c>
      <c r="F5509" s="18">
        <v>258.30529625797971</v>
      </c>
    </row>
    <row r="5510" spans="1:6" x14ac:dyDescent="0.35">
      <c r="A5510" s="4">
        <v>5499</v>
      </c>
      <c r="B5510" s="4">
        <v>0.1504706101850698</v>
      </c>
      <c r="C5510" s="4">
        <v>-1.0344170856155925</v>
      </c>
      <c r="D5510" s="25">
        <v>-2.132353751022148E-2</v>
      </c>
      <c r="E5510" s="31">
        <v>-4735.3418572568953</v>
      </c>
      <c r="F5510" s="18">
        <v>4735.3418572568953</v>
      </c>
    </row>
    <row r="5511" spans="1:6" x14ac:dyDescent="0.35">
      <c r="A5511" s="4">
        <v>5500</v>
      </c>
      <c r="B5511" s="4">
        <v>0.7508389923444968</v>
      </c>
      <c r="C5511" s="4">
        <v>0.67713230258971235</v>
      </c>
      <c r="D5511" s="25">
        <v>1.7012966951767811E-2</v>
      </c>
      <c r="E5511" s="31">
        <v>3778.0886255020637</v>
      </c>
      <c r="F5511" s="18">
        <v>0</v>
      </c>
    </row>
    <row r="5512" spans="1:6" x14ac:dyDescent="0.35">
      <c r="A5512" s="4">
        <v>5501</v>
      </c>
      <c r="B5512" s="4">
        <v>0.97185719162343331</v>
      </c>
      <c r="C5512" s="4">
        <v>1.9088176687311231</v>
      </c>
      <c r="D5512" s="25">
        <v>4.4601134643708892E-2</v>
      </c>
      <c r="E5512" s="31">
        <v>9904.6239235992343</v>
      </c>
      <c r="F5512" s="18">
        <v>0</v>
      </c>
    </row>
    <row r="5513" spans="1:6" x14ac:dyDescent="0.35">
      <c r="A5513" s="4">
        <v>5502</v>
      </c>
      <c r="B5513" s="4">
        <v>0.80142825708224996</v>
      </c>
      <c r="C5513" s="4">
        <v>0.84673385148778302</v>
      </c>
      <c r="D5513" s="25">
        <v>2.0811823462072183E-2</v>
      </c>
      <c r="E5513" s="31">
        <v>4621.7049454646467</v>
      </c>
      <c r="F5513" s="18">
        <v>0</v>
      </c>
    </row>
    <row r="5514" spans="1:6" x14ac:dyDescent="0.35">
      <c r="A5514" s="4">
        <v>5503</v>
      </c>
      <c r="B5514" s="4">
        <v>0.87588713886500136</v>
      </c>
      <c r="C5514" s="4">
        <v>1.154669675132358</v>
      </c>
      <c r="D5514" s="25">
        <v>2.7709189765673426E-2</v>
      </c>
      <c r="E5514" s="31">
        <v>6153.4108055556353</v>
      </c>
      <c r="F5514" s="18">
        <v>0</v>
      </c>
    </row>
    <row r="5515" spans="1:6" x14ac:dyDescent="0.35">
      <c r="A5515" s="4">
        <v>5504</v>
      </c>
      <c r="B5515" s="4">
        <v>0.87617940568493646</v>
      </c>
      <c r="C5515" s="4">
        <v>1.1560977197694127</v>
      </c>
      <c r="D5515" s="25">
        <v>2.7741176128426168E-2</v>
      </c>
      <c r="E5515" s="31">
        <v>6160.5140529568625</v>
      </c>
      <c r="F5515" s="18">
        <v>0</v>
      </c>
    </row>
    <row r="5516" spans="1:6" x14ac:dyDescent="0.35">
      <c r="A5516" s="4">
        <v>5505</v>
      </c>
      <c r="B5516" s="4">
        <v>0.17005607999678285</v>
      </c>
      <c r="C5516" s="4">
        <v>-0.95394366340192571</v>
      </c>
      <c r="D5516" s="25">
        <v>-1.9521036378191203E-2</v>
      </c>
      <c r="E5516" s="31">
        <v>-4335.058412065664</v>
      </c>
      <c r="F5516" s="18">
        <v>4335.058412065664</v>
      </c>
    </row>
    <row r="5517" spans="1:6" x14ac:dyDescent="0.35">
      <c r="A5517" s="4">
        <v>5506</v>
      </c>
      <c r="B5517" s="4">
        <v>2.9196658029484568E-2</v>
      </c>
      <c r="C5517" s="4">
        <v>-1.8927335222494965</v>
      </c>
      <c r="D5517" s="25">
        <v>-4.0548721504075E-2</v>
      </c>
      <c r="E5517" s="31">
        <v>-9004.6999989780197</v>
      </c>
      <c r="F5517" s="18">
        <v>9004.6999989780197</v>
      </c>
    </row>
    <row r="5518" spans="1:6" x14ac:dyDescent="0.35">
      <c r="A5518" s="4">
        <v>5507</v>
      </c>
      <c r="B5518" s="4">
        <v>0.52251139243653399</v>
      </c>
      <c r="C5518" s="4">
        <v>5.6457671290842677E-2</v>
      </c>
      <c r="D5518" s="25">
        <v>3.1106536815775259E-3</v>
      </c>
      <c r="E5518" s="31">
        <v>690.78634700004454</v>
      </c>
      <c r="F5518" s="18">
        <v>0</v>
      </c>
    </row>
    <row r="5519" spans="1:6" x14ac:dyDescent="0.35">
      <c r="A5519" s="4">
        <v>5508</v>
      </c>
      <c r="B5519" s="4">
        <v>0.77789454889515042</v>
      </c>
      <c r="C5519" s="4">
        <v>0.76510184350538313</v>
      </c>
      <c r="D5519" s="25">
        <v>1.898337149929246E-2</v>
      </c>
      <c r="E5519" s="31">
        <v>4215.6585702239554</v>
      </c>
      <c r="F5519" s="18">
        <v>0</v>
      </c>
    </row>
    <row r="5520" spans="1:6" x14ac:dyDescent="0.35">
      <c r="A5520" s="4">
        <v>5509</v>
      </c>
      <c r="B5520" s="4">
        <v>0.54306101974073495</v>
      </c>
      <c r="C5520" s="4">
        <v>0.10814841903787899</v>
      </c>
      <c r="D5520" s="25">
        <v>4.2684599332134948E-3</v>
      </c>
      <c r="E5520" s="31">
        <v>947.901678043846</v>
      </c>
      <c r="F5520" s="18">
        <v>0</v>
      </c>
    </row>
    <row r="5521" spans="1:6" x14ac:dyDescent="0.35">
      <c r="A5521" s="4">
        <v>5510</v>
      </c>
      <c r="B5521" s="4">
        <v>0.30235333374791029</v>
      </c>
      <c r="C5521" s="4">
        <v>-0.5176440130279103</v>
      </c>
      <c r="D5521" s="25">
        <v>-9.7484854903278056E-3</v>
      </c>
      <c r="E5521" s="31">
        <v>-2164.8570911408451</v>
      </c>
      <c r="F5521" s="18">
        <v>2164.8570911408451</v>
      </c>
    </row>
    <row r="5522" spans="1:6" x14ac:dyDescent="0.35">
      <c r="A5522" s="4">
        <v>5511</v>
      </c>
      <c r="B5522" s="4">
        <v>2.6678268906509373E-2</v>
      </c>
      <c r="C5522" s="4">
        <v>-1.9320240476406381</v>
      </c>
      <c r="D5522" s="25">
        <v>-4.1428778727285384E-2</v>
      </c>
      <c r="E5522" s="31">
        <v>-9200.1352922004389</v>
      </c>
      <c r="F5522" s="18">
        <v>9200.1352922004389</v>
      </c>
    </row>
    <row r="5523" spans="1:6" x14ac:dyDescent="0.35">
      <c r="A5523" s="4">
        <v>5512</v>
      </c>
      <c r="B5523" s="4">
        <v>0.84778156809924055</v>
      </c>
      <c r="C5523" s="4">
        <v>1.0269651726780398</v>
      </c>
      <c r="D5523" s="25">
        <v>2.4848773196982022E-2</v>
      </c>
      <c r="E5523" s="31">
        <v>5518.1948944797778</v>
      </c>
      <c r="F5523" s="18">
        <v>0</v>
      </c>
    </row>
    <row r="5524" spans="1:6" x14ac:dyDescent="0.35">
      <c r="A5524" s="4">
        <v>5513</v>
      </c>
      <c r="B5524" s="4">
        <v>0.71638732259311144</v>
      </c>
      <c r="C5524" s="4">
        <v>0.57214262349302347</v>
      </c>
      <c r="D5524" s="25">
        <v>1.4661333204655493E-2</v>
      </c>
      <c r="E5524" s="31">
        <v>3255.8586854510345</v>
      </c>
      <c r="F5524" s="18">
        <v>0</v>
      </c>
    </row>
    <row r="5525" spans="1:6" x14ac:dyDescent="0.35">
      <c r="A5525" s="4">
        <v>5514</v>
      </c>
      <c r="B5525" s="4">
        <v>0.94402034901167098</v>
      </c>
      <c r="C5525" s="4">
        <v>1.5894479251743352</v>
      </c>
      <c r="D5525" s="25">
        <v>3.7447663243314493E-2</v>
      </c>
      <c r="E5525" s="31">
        <v>8316.0445178256814</v>
      </c>
      <c r="F5525" s="18">
        <v>0</v>
      </c>
    </row>
    <row r="5526" spans="1:6" x14ac:dyDescent="0.35">
      <c r="A5526" s="4">
        <v>5515</v>
      </c>
      <c r="B5526" s="4">
        <v>0.24257805986283398</v>
      </c>
      <c r="C5526" s="4">
        <v>-0.69803369876802501</v>
      </c>
      <c r="D5526" s="25">
        <v>-1.3788982387425363E-2</v>
      </c>
      <c r="E5526" s="31">
        <v>-3062.1347624358241</v>
      </c>
      <c r="F5526" s="18">
        <v>3062.1347624358241</v>
      </c>
    </row>
    <row r="5527" spans="1:6" x14ac:dyDescent="0.35">
      <c r="A5527" s="4">
        <v>5516</v>
      </c>
      <c r="B5527" s="4">
        <v>0.14005734382657509</v>
      </c>
      <c r="C5527" s="4">
        <v>-1.0800617404199035</v>
      </c>
      <c r="D5527" s="25">
        <v>-2.2345919057975876E-2</v>
      </c>
      <c r="E5527" s="31">
        <v>-4962.3832726340479</v>
      </c>
      <c r="F5527" s="18">
        <v>4962.3832726340479</v>
      </c>
    </row>
    <row r="5528" spans="1:6" x14ac:dyDescent="0.35">
      <c r="A5528" s="4">
        <v>5517</v>
      </c>
      <c r="B5528" s="4">
        <v>0.82007228725995196</v>
      </c>
      <c r="C5528" s="4">
        <v>0.91564060755277143</v>
      </c>
      <c r="D5528" s="25">
        <v>2.2355246152384736E-2</v>
      </c>
      <c r="E5528" s="31">
        <v>4964.4545509357686</v>
      </c>
      <c r="F5528" s="18">
        <v>0</v>
      </c>
    </row>
    <row r="5529" spans="1:6" x14ac:dyDescent="0.35">
      <c r="A5529" s="4">
        <v>5518</v>
      </c>
      <c r="B5529" s="4">
        <v>0.94032284245541076</v>
      </c>
      <c r="C5529" s="4">
        <v>1.5574894852596841</v>
      </c>
      <c r="D5529" s="25">
        <v>3.6731835302368579E-2</v>
      </c>
      <c r="E5529" s="31">
        <v>8157.0798052525288</v>
      </c>
      <c r="F5529" s="18">
        <v>0</v>
      </c>
    </row>
    <row r="5530" spans="1:6" x14ac:dyDescent="0.35">
      <c r="A5530" s="4">
        <v>5519</v>
      </c>
      <c r="B5530" s="4">
        <v>0.94874464172066364</v>
      </c>
      <c r="C5530" s="4">
        <v>1.6328016661127227</v>
      </c>
      <c r="D5530" s="25">
        <v>3.8418731267633205E-2</v>
      </c>
      <c r="E5530" s="31">
        <v>8531.6906815823259</v>
      </c>
      <c r="F5530" s="18">
        <v>0</v>
      </c>
    </row>
    <row r="5531" spans="1:6" x14ac:dyDescent="0.35">
      <c r="A5531" s="4">
        <v>5520</v>
      </c>
      <c r="B5531" s="4">
        <v>0.58083338817870767</v>
      </c>
      <c r="C5531" s="4">
        <v>0.20402594564567522</v>
      </c>
      <c r="D5531" s="25">
        <v>6.4159931869622782E-3</v>
      </c>
      <c r="E5531" s="31">
        <v>1424.8067929410824</v>
      </c>
      <c r="F5531" s="18">
        <v>0</v>
      </c>
    </row>
    <row r="5532" spans="1:6" x14ac:dyDescent="0.35">
      <c r="A5532" s="4">
        <v>5521</v>
      </c>
      <c r="B5532" s="4">
        <v>0.78591597149331349</v>
      </c>
      <c r="C5532" s="4">
        <v>0.79233038858334692</v>
      </c>
      <c r="D5532" s="25">
        <v>1.9593255880700464E-2</v>
      </c>
      <c r="E5532" s="31">
        <v>4351.0962778737385</v>
      </c>
      <c r="F5532" s="18">
        <v>0</v>
      </c>
    </row>
    <row r="5533" spans="1:6" x14ac:dyDescent="0.35">
      <c r="A5533" s="4">
        <v>5522</v>
      </c>
      <c r="B5533" s="4">
        <v>5.574745912375334E-2</v>
      </c>
      <c r="C5533" s="4">
        <v>-1.5915096819600496</v>
      </c>
      <c r="D5533" s="25">
        <v>-3.3801694992954108E-2</v>
      </c>
      <c r="E5533" s="31">
        <v>-7506.3802649837107</v>
      </c>
      <c r="F5533" s="18">
        <v>7506.3802649837107</v>
      </c>
    </row>
    <row r="5534" spans="1:6" x14ac:dyDescent="0.35">
      <c r="A5534" s="4">
        <v>5523</v>
      </c>
      <c r="B5534" s="4">
        <v>0.33495417586384202</v>
      </c>
      <c r="C5534" s="4">
        <v>-0.426273793249074</v>
      </c>
      <c r="D5534" s="25">
        <v>-7.7019101110936258E-3</v>
      </c>
      <c r="E5534" s="31">
        <v>-1710.3718045098858</v>
      </c>
      <c r="F5534" s="18">
        <v>1710.3718045098858</v>
      </c>
    </row>
    <row r="5535" spans="1:6" x14ac:dyDescent="0.35">
      <c r="A5535" s="4">
        <v>5524</v>
      </c>
      <c r="B5535" s="4">
        <v>0.89652637578620009</v>
      </c>
      <c r="C5535" s="4">
        <v>1.2620042740686295</v>
      </c>
      <c r="D5535" s="25">
        <v>3.0113346700555061E-2</v>
      </c>
      <c r="E5535" s="31">
        <v>6687.3046287405668</v>
      </c>
      <c r="F5535" s="18">
        <v>0</v>
      </c>
    </row>
    <row r="5536" spans="1:6" x14ac:dyDescent="0.35">
      <c r="A5536" s="4">
        <v>5525</v>
      </c>
      <c r="B5536" s="4">
        <v>0.24103309140918183</v>
      </c>
      <c r="C5536" s="4">
        <v>-0.70298325839878384</v>
      </c>
      <c r="D5536" s="25">
        <v>-1.3899846155761274E-2</v>
      </c>
      <c r="E5536" s="31">
        <v>-3086.7544036376007</v>
      </c>
      <c r="F5536" s="18">
        <v>3086.7544036376007</v>
      </c>
    </row>
    <row r="5537" spans="1:6" x14ac:dyDescent="0.35">
      <c r="A5537" s="4">
        <v>5526</v>
      </c>
      <c r="B5537" s="4">
        <v>0.16920511539055882</v>
      </c>
      <c r="C5537" s="4">
        <v>-0.95731114680529972</v>
      </c>
      <c r="D5537" s="25">
        <v>-1.9596463674305918E-2</v>
      </c>
      <c r="E5537" s="31">
        <v>-4351.8086361924306</v>
      </c>
      <c r="F5537" s="18">
        <v>4351.8086361924306</v>
      </c>
    </row>
    <row r="5538" spans="1:6" x14ac:dyDescent="0.35">
      <c r="A5538" s="4">
        <v>5527</v>
      </c>
      <c r="B5538" s="4">
        <v>0.31285490026867313</v>
      </c>
      <c r="C5538" s="4">
        <v>-0.48777418214877177</v>
      </c>
      <c r="D5538" s="25">
        <v>-9.0794397048727382E-3</v>
      </c>
      <c r="E5538" s="31">
        <v>-2016.2813442335585</v>
      </c>
      <c r="F5538" s="18">
        <v>2016.2813442335585</v>
      </c>
    </row>
    <row r="5539" spans="1:6" x14ac:dyDescent="0.35">
      <c r="A5539" s="4">
        <v>5528</v>
      </c>
      <c r="B5539" s="4">
        <v>0.92047765301223627</v>
      </c>
      <c r="C5539" s="4">
        <v>1.4082917621225008</v>
      </c>
      <c r="D5539" s="25">
        <v>3.3389998240474124E-2</v>
      </c>
      <c r="E5539" s="31">
        <v>7414.9543060601181</v>
      </c>
      <c r="F5539" s="18">
        <v>0</v>
      </c>
    </row>
    <row r="5540" spans="1:6" x14ac:dyDescent="0.35">
      <c r="A5540" s="4">
        <v>5529</v>
      </c>
      <c r="B5540" s="4">
        <v>0.77153320759340438</v>
      </c>
      <c r="C5540" s="4">
        <v>0.74390560403183448</v>
      </c>
      <c r="D5540" s="25">
        <v>1.8508603003124697E-2</v>
      </c>
      <c r="E5540" s="31">
        <v>4110.2261985392652</v>
      </c>
      <c r="F5540" s="18">
        <v>0</v>
      </c>
    </row>
    <row r="5541" spans="1:6" x14ac:dyDescent="0.35">
      <c r="A5541" s="4">
        <v>5530</v>
      </c>
      <c r="B5541" s="4">
        <v>0.32546948405090248</v>
      </c>
      <c r="C5541" s="4">
        <v>-0.45245814376437049</v>
      </c>
      <c r="D5541" s="25">
        <v>-8.2884058776087465E-3</v>
      </c>
      <c r="E5541" s="31">
        <v>-1840.6155762551573</v>
      </c>
      <c r="F5541" s="18">
        <v>1840.6155762551573</v>
      </c>
    </row>
    <row r="5542" spans="1:6" x14ac:dyDescent="0.35">
      <c r="A5542" s="4">
        <v>5531</v>
      </c>
      <c r="B5542" s="4">
        <v>0.9847853048817119</v>
      </c>
      <c r="C5542" s="4">
        <v>2.1644557357658472</v>
      </c>
      <c r="D5542" s="25">
        <v>5.0327098478037603E-2</v>
      </c>
      <c r="E5542" s="31">
        <v>11176.195125368105</v>
      </c>
      <c r="F5542" s="18">
        <v>0</v>
      </c>
    </row>
    <row r="5543" spans="1:6" x14ac:dyDescent="0.35">
      <c r="A5543" s="4">
        <v>5532</v>
      </c>
      <c r="B5543" s="4">
        <v>0.55552908124687916</v>
      </c>
      <c r="C5543" s="4">
        <v>0.13964328712259302</v>
      </c>
      <c r="D5543" s="25">
        <v>4.9739044615338037E-3</v>
      </c>
      <c r="E5543" s="31">
        <v>1104.5605345458087</v>
      </c>
      <c r="F5543" s="18">
        <v>0</v>
      </c>
    </row>
    <row r="5544" spans="1:6" x14ac:dyDescent="0.35">
      <c r="A5544" s="4">
        <v>5533</v>
      </c>
      <c r="B5544" s="4">
        <v>2.6933392832017566E-2</v>
      </c>
      <c r="C5544" s="4">
        <v>-1.927906270469316</v>
      </c>
      <c r="D5544" s="25">
        <v>-4.1336545815988918E-2</v>
      </c>
      <c r="E5544" s="31">
        <v>-9179.6530262879733</v>
      </c>
      <c r="F5544" s="18">
        <v>9179.6530262879733</v>
      </c>
    </row>
    <row r="5545" spans="1:6" x14ac:dyDescent="0.35">
      <c r="A5545" s="4">
        <v>5534</v>
      </c>
      <c r="B5545" s="4">
        <v>0.24263269893021933</v>
      </c>
      <c r="C5545" s="4">
        <v>-0.697858966968811</v>
      </c>
      <c r="D5545" s="25">
        <v>-1.3785068619907822E-2</v>
      </c>
      <c r="E5545" s="31">
        <v>-3061.2656276997845</v>
      </c>
      <c r="F5545" s="18">
        <v>3061.2656276997845</v>
      </c>
    </row>
    <row r="5546" spans="1:6" x14ac:dyDescent="0.35">
      <c r="A5546" s="4">
        <v>5535</v>
      </c>
      <c r="B5546" s="4">
        <v>9.6837413847074783E-2</v>
      </c>
      <c r="C5546" s="4">
        <v>-1.2997845340881766</v>
      </c>
      <c r="D5546" s="25">
        <v>-2.7267426972332417E-2</v>
      </c>
      <c r="E5546" s="31">
        <v>-6055.3080472640686</v>
      </c>
      <c r="F5546" s="18">
        <v>6055.3080472640686</v>
      </c>
    </row>
    <row r="5547" spans="1:6" x14ac:dyDescent="0.35">
      <c r="A5547" s="4">
        <v>5536</v>
      </c>
      <c r="B5547" s="4">
        <v>0.39041424179154227</v>
      </c>
      <c r="C5547" s="4">
        <v>-0.27823954080081303</v>
      </c>
      <c r="D5547" s="25">
        <v>-4.386133295876617E-3</v>
      </c>
      <c r="E5547" s="31">
        <v>-974.03353348461167</v>
      </c>
      <c r="F5547" s="18">
        <v>974.03353348461167</v>
      </c>
    </row>
    <row r="5548" spans="1:6" x14ac:dyDescent="0.35">
      <c r="A5548" s="4">
        <v>5537</v>
      </c>
      <c r="B5548" s="4">
        <v>0.44885064432399113</v>
      </c>
      <c r="C5548" s="4">
        <v>-0.12856572501294478</v>
      </c>
      <c r="D5548" s="25">
        <v>-1.0336323710792956E-3</v>
      </c>
      <c r="E5548" s="31">
        <v>-229.53989831383478</v>
      </c>
      <c r="F5548" s="18">
        <v>229.53989831383478</v>
      </c>
    </row>
    <row r="5549" spans="1:6" x14ac:dyDescent="0.35">
      <c r="A5549" s="4">
        <v>5538</v>
      </c>
      <c r="B5549" s="4">
        <v>0.37136311608724193</v>
      </c>
      <c r="C5549" s="4">
        <v>-0.32824525621953488</v>
      </c>
      <c r="D5549" s="25">
        <v>-5.5061969910791082E-3</v>
      </c>
      <c r="E5549" s="31">
        <v>-1222.7673327495675</v>
      </c>
      <c r="F5549" s="18">
        <v>1222.7673327495675</v>
      </c>
    </row>
    <row r="5550" spans="1:6" x14ac:dyDescent="0.35">
      <c r="A5550" s="4">
        <v>5539</v>
      </c>
      <c r="B5550" s="4">
        <v>0.91899389901986528</v>
      </c>
      <c r="C5550" s="4">
        <v>1.3983359671674629</v>
      </c>
      <c r="D5550" s="25">
        <v>3.3167001241178259E-2</v>
      </c>
      <c r="E5550" s="31">
        <v>7365.4331126698462</v>
      </c>
      <c r="F5550" s="18">
        <v>0</v>
      </c>
    </row>
    <row r="5551" spans="1:6" x14ac:dyDescent="0.35">
      <c r="A5551" s="4">
        <v>5540</v>
      </c>
      <c r="B5551" s="4">
        <v>0.28240317884238608</v>
      </c>
      <c r="C5551" s="4">
        <v>-0.5757171850311622</v>
      </c>
      <c r="D5551" s="25">
        <v>-1.1049249834591931E-2</v>
      </c>
      <c r="E5551" s="31">
        <v>-2453.7192859276447</v>
      </c>
      <c r="F5551" s="18">
        <v>2453.7192859276447</v>
      </c>
    </row>
    <row r="5552" spans="1:6" x14ac:dyDescent="0.35">
      <c r="A5552" s="4">
        <v>5541</v>
      </c>
      <c r="B5552" s="4">
        <v>0.78168199766469326</v>
      </c>
      <c r="C5552" s="4">
        <v>0.77788636923975496</v>
      </c>
      <c r="D5552" s="25">
        <v>1.9269728429006355E-2</v>
      </c>
      <c r="E5552" s="31">
        <v>4279.2501743252815</v>
      </c>
      <c r="F5552" s="18">
        <v>0</v>
      </c>
    </row>
    <row r="5553" spans="1:6" x14ac:dyDescent="0.35">
      <c r="A5553" s="4">
        <v>5542</v>
      </c>
      <c r="B5553" s="4">
        <v>0.72073072386761561</v>
      </c>
      <c r="C5553" s="4">
        <v>0.58501362961605463</v>
      </c>
      <c r="D5553" s="25">
        <v>1.4949627183822098E-2</v>
      </c>
      <c r="E5553" s="31">
        <v>3319.880452293819</v>
      </c>
      <c r="F5553" s="18">
        <v>0</v>
      </c>
    </row>
    <row r="5554" spans="1:6" x14ac:dyDescent="0.35">
      <c r="A5554" s="4">
        <v>5543</v>
      </c>
      <c r="B5554" s="4">
        <v>0.75307454631277504</v>
      </c>
      <c r="C5554" s="4">
        <v>0.68419679254439325</v>
      </c>
      <c r="D5554" s="25">
        <v>1.7171202438593752E-2</v>
      </c>
      <c r="E5554" s="31">
        <v>3813.2281572852457</v>
      </c>
      <c r="F5554" s="18">
        <v>0</v>
      </c>
    </row>
    <row r="5555" spans="1:6" x14ac:dyDescent="0.35">
      <c r="A5555" s="4">
        <v>5544</v>
      </c>
      <c r="B5555" s="4">
        <v>0.63147281261030952</v>
      </c>
      <c r="C5555" s="4">
        <v>0.33575666029851425</v>
      </c>
      <c r="D5555" s="25">
        <v>9.3665917293537584E-3</v>
      </c>
      <c r="E5555" s="31">
        <v>2080.049515920326</v>
      </c>
      <c r="F5555" s="18">
        <v>0</v>
      </c>
    </row>
    <row r="5556" spans="1:6" x14ac:dyDescent="0.35">
      <c r="A5556" s="4">
        <v>5545</v>
      </c>
      <c r="B5556" s="4">
        <v>0.66066800735469711</v>
      </c>
      <c r="C5556" s="4">
        <v>0.41428692902834169</v>
      </c>
      <c r="D5556" s="25">
        <v>1.1125568723128431E-2</v>
      </c>
      <c r="E5556" s="31">
        <v>2470.6675069821003</v>
      </c>
      <c r="F5556" s="18">
        <v>0</v>
      </c>
    </row>
    <row r="5557" spans="1:6" x14ac:dyDescent="0.35">
      <c r="A5557" s="4">
        <v>5546</v>
      </c>
      <c r="B5557" s="4">
        <v>0.94915647172144701</v>
      </c>
      <c r="C5557" s="4">
        <v>1.6367292398561226</v>
      </c>
      <c r="D5557" s="25">
        <v>3.8506703866832651E-2</v>
      </c>
      <c r="E5557" s="31">
        <v>8551.2268552158566</v>
      </c>
      <c r="F5557" s="18">
        <v>0</v>
      </c>
    </row>
    <row r="5558" spans="1:6" x14ac:dyDescent="0.35">
      <c r="A5558" s="4">
        <v>5547</v>
      </c>
      <c r="B5558" s="4">
        <v>0.51722975143697392</v>
      </c>
      <c r="C5558" s="4">
        <v>4.3202017165606066E-2</v>
      </c>
      <c r="D5558" s="25">
        <v>2.8137440819944355E-3</v>
      </c>
      <c r="E5558" s="31">
        <v>624.85129968187607</v>
      </c>
      <c r="F5558" s="18">
        <v>0</v>
      </c>
    </row>
    <row r="5559" spans="1:6" x14ac:dyDescent="0.35">
      <c r="A5559" s="4">
        <v>5548</v>
      </c>
      <c r="B5559" s="4">
        <v>0.48201919245052205</v>
      </c>
      <c r="C5559" s="4">
        <v>-4.5086471168053734E-2</v>
      </c>
      <c r="D5559" s="25">
        <v>8.3619552261880769E-4</v>
      </c>
      <c r="E5559" s="31">
        <v>185.69487624694395</v>
      </c>
      <c r="F5559" s="18">
        <v>0</v>
      </c>
    </row>
    <row r="5560" spans="1:6" x14ac:dyDescent="0.35">
      <c r="A5560" s="4">
        <v>5549</v>
      </c>
      <c r="B5560" s="4">
        <v>0.30430436855203735</v>
      </c>
      <c r="C5560" s="4">
        <v>-0.51206040154512422</v>
      </c>
      <c r="D5560" s="25">
        <v>-9.6234197761865987E-3</v>
      </c>
      <c r="E5560" s="31">
        <v>-2137.0836079279075</v>
      </c>
      <c r="F5560" s="18">
        <v>2137.0836079279075</v>
      </c>
    </row>
    <row r="5561" spans="1:6" x14ac:dyDescent="0.35">
      <c r="A5561" s="4">
        <v>5550</v>
      </c>
      <c r="B5561" s="4">
        <v>0.79409350079340357</v>
      </c>
      <c r="C5561" s="4">
        <v>0.82070732328334517</v>
      </c>
      <c r="D5561" s="25">
        <v>2.0228862712288759E-2</v>
      </c>
      <c r="E5561" s="31">
        <v>4492.2461988442028</v>
      </c>
      <c r="F5561" s="18">
        <v>0</v>
      </c>
    </row>
    <row r="5562" spans="1:6" x14ac:dyDescent="0.35">
      <c r="A5562" s="4">
        <v>5551</v>
      </c>
      <c r="B5562" s="4">
        <v>0.3261535050023846</v>
      </c>
      <c r="C5562" s="4">
        <v>-0.45055957172367811</v>
      </c>
      <c r="D5562" s="25">
        <v>-8.2458803063275507E-3</v>
      </c>
      <c r="E5562" s="31">
        <v>-1831.1718750121022</v>
      </c>
      <c r="F5562" s="18">
        <v>1831.1718750121022</v>
      </c>
    </row>
    <row r="5563" spans="1:6" x14ac:dyDescent="0.35">
      <c r="A5563" s="4">
        <v>5552</v>
      </c>
      <c r="B5563" s="4">
        <v>0.65426404682088968</v>
      </c>
      <c r="C5563" s="4">
        <v>0.39685836751710962</v>
      </c>
      <c r="D5563" s="25">
        <v>1.073519136636281E-2</v>
      </c>
      <c r="E5563" s="31">
        <v>2383.9759701425196</v>
      </c>
      <c r="F5563" s="18">
        <v>0</v>
      </c>
    </row>
    <row r="5564" spans="1:6" x14ac:dyDescent="0.35">
      <c r="A5564" s="4">
        <v>5553</v>
      </c>
      <c r="B5564" s="4">
        <v>5.5683018753163394E-2</v>
      </c>
      <c r="C5564" s="4">
        <v>-1.5920830837549116</v>
      </c>
      <c r="D5564" s="25">
        <v>-3.3814538455502557E-2</v>
      </c>
      <c r="E5564" s="31">
        <v>-7509.2324270965228</v>
      </c>
      <c r="F5564" s="18">
        <v>7509.2324270965228</v>
      </c>
    </row>
    <row r="5565" spans="1:6" x14ac:dyDescent="0.35">
      <c r="A5565" s="4">
        <v>5554</v>
      </c>
      <c r="B5565" s="4">
        <v>5.9149154817021987E-3</v>
      </c>
      <c r="C5565" s="4">
        <v>-2.5171801957564512</v>
      </c>
      <c r="D5565" s="25">
        <v>-5.4535523667158227E-2</v>
      </c>
      <c r="E5565" s="31">
        <v>-12110.764820552335</v>
      </c>
      <c r="F5565" s="18">
        <v>12110.764820552335</v>
      </c>
    </row>
    <row r="5566" spans="1:6" x14ac:dyDescent="0.35">
      <c r="A5566" s="4">
        <v>5555</v>
      </c>
      <c r="B5566" s="4">
        <v>0.26311616331893239</v>
      </c>
      <c r="C5566" s="4">
        <v>-0.63376786681845942</v>
      </c>
      <c r="D5566" s="25">
        <v>-1.2349510426951356E-2</v>
      </c>
      <c r="E5566" s="31">
        <v>-2742.4696119647656</v>
      </c>
      <c r="F5566" s="18">
        <v>2742.4696119647656</v>
      </c>
    </row>
    <row r="5567" spans="1:6" x14ac:dyDescent="0.35">
      <c r="A5567" s="4">
        <v>5556</v>
      </c>
      <c r="B5567" s="4">
        <v>0.57922023501201048</v>
      </c>
      <c r="C5567" s="4">
        <v>0.1998990544273242</v>
      </c>
      <c r="D5567" s="25">
        <v>6.3235561327371851E-3</v>
      </c>
      <c r="E5567" s="31">
        <v>1404.2791927798153</v>
      </c>
      <c r="F5567" s="18">
        <v>0</v>
      </c>
    </row>
    <row r="5568" spans="1:6" x14ac:dyDescent="0.35">
      <c r="A5568" s="4">
        <v>5557</v>
      </c>
      <c r="B5568" s="4">
        <v>0.11748978194837645</v>
      </c>
      <c r="C5568" s="4">
        <v>-1.1876291100873171</v>
      </c>
      <c r="D5568" s="25">
        <v>-2.4755289757785674E-2</v>
      </c>
      <c r="E5568" s="31">
        <v>-5497.434922435993</v>
      </c>
      <c r="F5568" s="18">
        <v>5497.434922435993</v>
      </c>
    </row>
    <row r="5569" spans="1:6" x14ac:dyDescent="0.35">
      <c r="A5569" s="4">
        <v>5558</v>
      </c>
      <c r="B5569" s="4">
        <v>0.77842664839211384</v>
      </c>
      <c r="C5569" s="4">
        <v>0.76689036414719891</v>
      </c>
      <c r="D5569" s="25">
        <v>1.9023432060815158E-2</v>
      </c>
      <c r="E5569" s="31">
        <v>4224.5548639891304</v>
      </c>
      <c r="F5569" s="18">
        <v>0</v>
      </c>
    </row>
    <row r="5570" spans="1:6" x14ac:dyDescent="0.35">
      <c r="A5570" s="4">
        <v>5559</v>
      </c>
      <c r="B5570" s="4">
        <v>0.62737567613565903</v>
      </c>
      <c r="C5570" s="4">
        <v>0.3249107141735384</v>
      </c>
      <c r="D5570" s="25">
        <v>9.1236564889920248E-3</v>
      </c>
      <c r="E5570" s="31">
        <v>2026.1006150057265</v>
      </c>
      <c r="F5570" s="18">
        <v>0</v>
      </c>
    </row>
    <row r="5571" spans="1:6" x14ac:dyDescent="0.35">
      <c r="A5571" s="4">
        <v>5560</v>
      </c>
      <c r="B5571" s="4">
        <v>0.96768051194553695</v>
      </c>
      <c r="C5571" s="4">
        <v>1.8477468286846661</v>
      </c>
      <c r="D5571" s="25">
        <v>4.3233226391646465E-2</v>
      </c>
      <c r="E5571" s="31">
        <v>9600.8510060064891</v>
      </c>
      <c r="F5571" s="18">
        <v>0</v>
      </c>
    </row>
    <row r="5572" spans="1:6" x14ac:dyDescent="0.35">
      <c r="A5572" s="4">
        <v>5561</v>
      </c>
      <c r="B5572" s="4">
        <v>0.77387102010823194</v>
      </c>
      <c r="C5572" s="4">
        <v>0.75165599560952023</v>
      </c>
      <c r="D5572" s="25">
        <v>1.868220180392335E-2</v>
      </c>
      <c r="E5572" s="31">
        <v>4148.777478663279</v>
      </c>
      <c r="F5572" s="18">
        <v>0</v>
      </c>
    </row>
    <row r="5573" spans="1:6" x14ac:dyDescent="0.35">
      <c r="A5573" s="4">
        <v>5562</v>
      </c>
      <c r="B5573" s="4">
        <v>0.32724539919604889</v>
      </c>
      <c r="C5573" s="4">
        <v>-0.44753226323726597</v>
      </c>
      <c r="D5573" s="25">
        <v>-8.1780724907325533E-3</v>
      </c>
      <c r="E5573" s="31">
        <v>-1816.1137174581677</v>
      </c>
      <c r="F5573" s="18">
        <v>1816.1137174581677</v>
      </c>
    </row>
    <row r="5574" spans="1:6" x14ac:dyDescent="0.35">
      <c r="A5574" s="4">
        <v>5563</v>
      </c>
      <c r="B5574" s="4">
        <v>0.20005019764518295</v>
      </c>
      <c r="C5574" s="4">
        <v>-0.84144194541028017</v>
      </c>
      <c r="D5574" s="25">
        <v>-1.7001142623743005E-2</v>
      </c>
      <c r="E5574" s="31">
        <v>-3775.4627837343478</v>
      </c>
      <c r="F5574" s="18">
        <v>3775.4627837343478</v>
      </c>
    </row>
    <row r="5575" spans="1:6" x14ac:dyDescent="0.35">
      <c r="A5575" s="4">
        <v>5564</v>
      </c>
      <c r="B5575" s="4">
        <v>0.43493194630695819</v>
      </c>
      <c r="C5575" s="4">
        <v>-0.16383137384356139</v>
      </c>
      <c r="D5575" s="25">
        <v>-1.8235375371624784E-3</v>
      </c>
      <c r="E5575" s="31">
        <v>-404.95502323971317</v>
      </c>
      <c r="F5575" s="18">
        <v>404.95502323971317</v>
      </c>
    </row>
    <row r="5576" spans="1:6" x14ac:dyDescent="0.35">
      <c r="A5576" s="4">
        <v>5565</v>
      </c>
      <c r="B5576" s="4">
        <v>0.5496149793616405</v>
      </c>
      <c r="C5576" s="4">
        <v>0.12468865250509657</v>
      </c>
      <c r="D5576" s="25">
        <v>4.6389398845885646E-3</v>
      </c>
      <c r="E5576" s="31">
        <v>1030.1745757832532</v>
      </c>
      <c r="F5576" s="18">
        <v>0</v>
      </c>
    </row>
    <row r="5577" spans="1:6" x14ac:dyDescent="0.35">
      <c r="A5577" s="4">
        <v>5566</v>
      </c>
      <c r="B5577" s="4">
        <v>0.15243350204110884</v>
      </c>
      <c r="C5577" s="4">
        <v>-1.0260521481410187</v>
      </c>
      <c r="D5577" s="25">
        <v>-2.1136173671919084E-2</v>
      </c>
      <c r="E5577" s="31">
        <v>-4693.7337598375834</v>
      </c>
      <c r="F5577" s="18">
        <v>4693.7337598375834</v>
      </c>
    </row>
    <row r="5578" spans="1:6" x14ac:dyDescent="0.35">
      <c r="A5578" s="4">
        <v>5567</v>
      </c>
      <c r="B5578" s="4">
        <v>0.31894725479401909</v>
      </c>
      <c r="C5578" s="4">
        <v>-0.47064466002922628</v>
      </c>
      <c r="D5578" s="25">
        <v>-8.6957604457797311E-3</v>
      </c>
      <c r="E5578" s="31">
        <v>-1931.0772614460041</v>
      </c>
      <c r="F5578" s="18">
        <v>1931.0772614460041</v>
      </c>
    </row>
    <row r="5579" spans="1:6" x14ac:dyDescent="0.35">
      <c r="A5579" s="4">
        <v>5568</v>
      </c>
      <c r="B5579" s="4">
        <v>0.3740175712980689</v>
      </c>
      <c r="C5579" s="4">
        <v>-0.32123126236619032</v>
      </c>
      <c r="D5579" s="25">
        <v>-5.3490925519620669E-3</v>
      </c>
      <c r="E5579" s="31">
        <v>-1187.8789739978745</v>
      </c>
      <c r="F5579" s="18">
        <v>1187.8789739978745</v>
      </c>
    </row>
    <row r="5580" spans="1:6" x14ac:dyDescent="0.35">
      <c r="A5580" s="4">
        <v>5569</v>
      </c>
      <c r="B5580" s="4">
        <v>0.42633974155278986</v>
      </c>
      <c r="C5580" s="4">
        <v>-0.18570069521042046</v>
      </c>
      <c r="D5580" s="25">
        <v>-2.3133822018498304E-3</v>
      </c>
      <c r="E5580" s="31">
        <v>-513.73537655285793</v>
      </c>
      <c r="F5580" s="18">
        <v>513.73537655285793</v>
      </c>
    </row>
    <row r="5581" spans="1:6" x14ac:dyDescent="0.35">
      <c r="A5581" s="4">
        <v>5570</v>
      </c>
      <c r="B5581" s="4">
        <v>0.47358320596230385</v>
      </c>
      <c r="C5581" s="4">
        <v>-6.6265547626307861E-2</v>
      </c>
      <c r="D5581" s="25">
        <v>3.6181145591416739E-4</v>
      </c>
      <c r="E5581" s="31">
        <v>80.347875243689771</v>
      </c>
      <c r="F5581" s="18">
        <v>0</v>
      </c>
    </row>
    <row r="5582" spans="1:6" x14ac:dyDescent="0.35">
      <c r="A5582" s="4">
        <v>5571</v>
      </c>
      <c r="B5582" s="4">
        <v>5.7178543872086429E-2</v>
      </c>
      <c r="C5582" s="4">
        <v>-1.5789083183331307</v>
      </c>
      <c r="D5582" s="25">
        <v>-3.3519440658817082E-2</v>
      </c>
      <c r="E5582" s="31">
        <v>-7443.6997288770472</v>
      </c>
      <c r="F5582" s="18">
        <v>7443.6997288770472</v>
      </c>
    </row>
    <row r="5583" spans="1:6" x14ac:dyDescent="0.35">
      <c r="A5583" s="4">
        <v>5572</v>
      </c>
      <c r="B5583" s="4">
        <v>0.58565982933636207</v>
      </c>
      <c r="C5583" s="4">
        <v>0.21639438677666961</v>
      </c>
      <c r="D5583" s="25">
        <v>6.6930303568352532E-3</v>
      </c>
      <c r="E5583" s="31">
        <v>1486.3287475364043</v>
      </c>
      <c r="F5583" s="18">
        <v>0</v>
      </c>
    </row>
    <row r="5584" spans="1:6" x14ac:dyDescent="0.35">
      <c r="A5584" s="4">
        <v>5573</v>
      </c>
      <c r="B5584" s="4">
        <v>0.20197377844893216</v>
      </c>
      <c r="C5584" s="4">
        <v>-0.83459184217169469</v>
      </c>
      <c r="D5584" s="25">
        <v>-1.6847709123558426E-2</v>
      </c>
      <c r="E5584" s="31">
        <v>-3741.3896345028379</v>
      </c>
      <c r="F5584" s="18">
        <v>3741.3896345028379</v>
      </c>
    </row>
    <row r="5585" spans="1:6" x14ac:dyDescent="0.35">
      <c r="A5585" s="4">
        <v>5574</v>
      </c>
      <c r="B5585" s="4">
        <v>0.2922790847452833</v>
      </c>
      <c r="C5585" s="4">
        <v>-0.54673883545310153</v>
      </c>
      <c r="D5585" s="25">
        <v>-1.0400172083429107E-2</v>
      </c>
      <c r="E5585" s="31">
        <v>-2309.5778627598352</v>
      </c>
      <c r="F5585" s="18">
        <v>2309.5778627598352</v>
      </c>
    </row>
    <row r="5586" spans="1:6" x14ac:dyDescent="0.35">
      <c r="A5586" s="4">
        <v>5575</v>
      </c>
      <c r="B5586" s="4">
        <v>0.76970784545944448</v>
      </c>
      <c r="C5586" s="4">
        <v>0.73788504238758756</v>
      </c>
      <c r="D5586" s="25">
        <v>1.8373750167484135E-2</v>
      </c>
      <c r="E5586" s="31">
        <v>4080.2792782933893</v>
      </c>
      <c r="F5586" s="18">
        <v>0</v>
      </c>
    </row>
    <row r="5587" spans="1:6" x14ac:dyDescent="0.35">
      <c r="A5587" s="4">
        <v>5576</v>
      </c>
      <c r="B5587" s="4">
        <v>0.69631602820809502</v>
      </c>
      <c r="C5587" s="4">
        <v>0.51383415875809813</v>
      </c>
      <c r="D5587" s="25">
        <v>1.3355298605895743E-2</v>
      </c>
      <c r="E5587" s="31">
        <v>2965.826119345706</v>
      </c>
      <c r="F5587" s="18">
        <v>0</v>
      </c>
    </row>
    <row r="5588" spans="1:6" x14ac:dyDescent="0.35">
      <c r="A5588" s="4">
        <v>5577</v>
      </c>
      <c r="B5588" s="4">
        <v>0.80579162534448012</v>
      </c>
      <c r="C5588" s="4">
        <v>0.86249215307434279</v>
      </c>
      <c r="D5588" s="25">
        <v>2.1164789145241853E-2</v>
      </c>
      <c r="E5588" s="31">
        <v>4700.088430047701</v>
      </c>
      <c r="F5588" s="18">
        <v>0</v>
      </c>
    </row>
    <row r="5589" spans="1:6" x14ac:dyDescent="0.35">
      <c r="A5589" s="4">
        <v>5578</v>
      </c>
      <c r="B5589" s="4">
        <v>0.64649683431972371</v>
      </c>
      <c r="C5589" s="4">
        <v>0.37587970191999298</v>
      </c>
      <c r="D5589" s="25">
        <v>1.0265296245127797E-2</v>
      </c>
      <c r="E5589" s="31">
        <v>2279.6258342873243</v>
      </c>
      <c r="F5589" s="18">
        <v>0</v>
      </c>
    </row>
    <row r="5590" spans="1:6" x14ac:dyDescent="0.35">
      <c r="A5590" s="4">
        <v>5579</v>
      </c>
      <c r="B5590" s="4">
        <v>0.19276293533273925</v>
      </c>
      <c r="C5590" s="4">
        <v>-0.86775974639821452</v>
      </c>
      <c r="D5590" s="25">
        <v>-1.7590627509166987E-2</v>
      </c>
      <c r="E5590" s="31">
        <v>-3906.370352463523</v>
      </c>
      <c r="F5590" s="18">
        <v>3906.370352463523</v>
      </c>
    </row>
    <row r="5591" spans="1:6" x14ac:dyDescent="0.35">
      <c r="A5591" s="4">
        <v>5580</v>
      </c>
      <c r="B5591" s="4">
        <v>0.87373361165640406</v>
      </c>
      <c r="C5591" s="4">
        <v>1.1442191174722021</v>
      </c>
      <c r="D5591" s="25">
        <v>2.7475110718273604E-2</v>
      </c>
      <c r="E5591" s="31">
        <v>6101.4286093310238</v>
      </c>
      <c r="F5591" s="18">
        <v>0</v>
      </c>
    </row>
    <row r="5592" spans="1:6" x14ac:dyDescent="0.35">
      <c r="A5592" s="4">
        <v>5581</v>
      </c>
      <c r="B5592" s="4">
        <v>0.45467907358067472</v>
      </c>
      <c r="C5592" s="4">
        <v>-0.11384817694219883</v>
      </c>
      <c r="D5592" s="25">
        <v>-7.039782277797424E-4</v>
      </c>
      <c r="E5592" s="31">
        <v>-156.33323349866251</v>
      </c>
      <c r="F5592" s="18">
        <v>156.33323349866251</v>
      </c>
    </row>
    <row r="5593" spans="1:6" x14ac:dyDescent="0.35">
      <c r="A5593" s="4">
        <v>5582</v>
      </c>
      <c r="B5593" s="4">
        <v>0.13638323858391521</v>
      </c>
      <c r="C5593" s="4">
        <v>-1.0967139024080261</v>
      </c>
      <c r="D5593" s="25">
        <v>-2.2718906064228044E-2</v>
      </c>
      <c r="E5593" s="31">
        <v>-5045.2129148579133</v>
      </c>
      <c r="F5593" s="18">
        <v>5045.2129148579133</v>
      </c>
    </row>
    <row r="5594" spans="1:6" x14ac:dyDescent="0.35">
      <c r="A5594" s="4">
        <v>5583</v>
      </c>
      <c r="B5594" s="4">
        <v>0.33904515934788793</v>
      </c>
      <c r="C5594" s="4">
        <v>-0.4150704665632412</v>
      </c>
      <c r="D5594" s="25">
        <v>-7.4509700059232379E-3</v>
      </c>
      <c r="E5594" s="31">
        <v>-1654.6452543017801</v>
      </c>
      <c r="F5594" s="18">
        <v>1654.6452543017801</v>
      </c>
    </row>
    <row r="5595" spans="1:6" x14ac:dyDescent="0.35">
      <c r="A5595" s="4">
        <v>5584</v>
      </c>
      <c r="B5595" s="4">
        <v>6.6689700773276073E-2</v>
      </c>
      <c r="C5595" s="4">
        <v>-1.5009078344338251</v>
      </c>
      <c r="D5595" s="25">
        <v>-3.1772330163700964E-2</v>
      </c>
      <c r="E5595" s="31">
        <v>-7055.7169444628562</v>
      </c>
      <c r="F5595" s="18">
        <v>7055.7169444628562</v>
      </c>
    </row>
    <row r="5596" spans="1:6" x14ac:dyDescent="0.35">
      <c r="A5596" s="4">
        <v>5585</v>
      </c>
      <c r="B5596" s="4">
        <v>0.14697497971080786</v>
      </c>
      <c r="C5596" s="4">
        <v>-1.0494958605293048</v>
      </c>
      <c r="D5596" s="25">
        <v>-2.1661282670100861E-2</v>
      </c>
      <c r="E5596" s="31">
        <v>-4810.345303185889</v>
      </c>
      <c r="F5596" s="18">
        <v>4810.345303185889</v>
      </c>
    </row>
    <row r="5597" spans="1:6" x14ac:dyDescent="0.35">
      <c r="A5597" s="4">
        <v>5586</v>
      </c>
      <c r="B5597" s="4">
        <v>0.1536066484483799</v>
      </c>
      <c r="C5597" s="4">
        <v>-1.0210868412042093</v>
      </c>
      <c r="D5597" s="25">
        <v>-2.1024957184185861E-2</v>
      </c>
      <c r="E5597" s="31">
        <v>-4669.0357898442007</v>
      </c>
      <c r="F5597" s="18">
        <v>4669.0357898442007</v>
      </c>
    </row>
    <row r="5598" spans="1:6" x14ac:dyDescent="0.35">
      <c r="A5598" s="4">
        <v>5587</v>
      </c>
      <c r="B5598" s="4">
        <v>0.40688191628982195</v>
      </c>
      <c r="C5598" s="4">
        <v>-0.23557325018378469</v>
      </c>
      <c r="D5598" s="25">
        <v>-3.430463274381429E-3</v>
      </c>
      <c r="E5598" s="31">
        <v>-761.80682146075117</v>
      </c>
      <c r="F5598" s="18">
        <v>761.80682146075117</v>
      </c>
    </row>
    <row r="5599" spans="1:6" x14ac:dyDescent="0.35">
      <c r="A5599" s="4">
        <v>5588</v>
      </c>
      <c r="B5599" s="4">
        <v>0.3139500583706426</v>
      </c>
      <c r="C5599" s="4">
        <v>-0.48468456532780818</v>
      </c>
      <c r="D5599" s="25">
        <v>-9.0102362627407489E-3</v>
      </c>
      <c r="E5599" s="31">
        <v>-2000.9132583314524</v>
      </c>
      <c r="F5599" s="18">
        <v>2000.9132583314524</v>
      </c>
    </row>
    <row r="5600" spans="1:6" x14ac:dyDescent="0.35">
      <c r="A5600" s="4">
        <v>5589</v>
      </c>
      <c r="B5600" s="4">
        <v>0.90601976113734595</v>
      </c>
      <c r="C5600" s="4">
        <v>1.3166365603449062</v>
      </c>
      <c r="D5600" s="25">
        <v>3.1337039631084695E-2</v>
      </c>
      <c r="E5600" s="31">
        <v>6959.0514883593651</v>
      </c>
      <c r="F5600" s="18">
        <v>0</v>
      </c>
    </row>
    <row r="5601" spans="1:6" x14ac:dyDescent="0.35">
      <c r="A5601" s="4">
        <v>5590</v>
      </c>
      <c r="B5601" s="4">
        <v>0.83874015271328595</v>
      </c>
      <c r="C5601" s="4">
        <v>0.98929323172203887</v>
      </c>
      <c r="D5601" s="25">
        <v>2.400497018288034E-2</v>
      </c>
      <c r="E5601" s="31">
        <v>5330.8106140788414</v>
      </c>
      <c r="F5601" s="18">
        <v>0</v>
      </c>
    </row>
    <row r="5602" spans="1:6" x14ac:dyDescent="0.35">
      <c r="A5602" s="4">
        <v>5591</v>
      </c>
      <c r="B5602" s="4">
        <v>1.2825472612458921E-2</v>
      </c>
      <c r="C5602" s="4">
        <v>-2.2314559054382697</v>
      </c>
      <c r="D5602" s="25">
        <v>-4.8135667135897113E-2</v>
      </c>
      <c r="E5602" s="31">
        <v>-10689.541512815864</v>
      </c>
      <c r="F5602" s="18">
        <v>10689.541512815864</v>
      </c>
    </row>
    <row r="5603" spans="1:6" x14ac:dyDescent="0.35">
      <c r="A5603" s="4">
        <v>5592</v>
      </c>
      <c r="B5603" s="4">
        <v>0.64551028481727768</v>
      </c>
      <c r="C5603" s="4">
        <v>0.37322709702912243</v>
      </c>
      <c r="D5603" s="25">
        <v>1.0205881308033059E-2</v>
      </c>
      <c r="E5603" s="31">
        <v>2266.4314926619663</v>
      </c>
      <c r="F5603" s="18">
        <v>0</v>
      </c>
    </row>
    <row r="5604" spans="1:6" x14ac:dyDescent="0.35">
      <c r="A5604" s="4">
        <v>5593</v>
      </c>
      <c r="B5604" s="4">
        <v>0.2290759173078557</v>
      </c>
      <c r="C5604" s="4">
        <v>-0.74189354908927785</v>
      </c>
      <c r="D5604" s="25">
        <v>-1.4771386610832557E-2</v>
      </c>
      <c r="E5604" s="31">
        <v>-3280.2983686205903</v>
      </c>
      <c r="F5604" s="18">
        <v>3280.2983686205903</v>
      </c>
    </row>
    <row r="5605" spans="1:6" x14ac:dyDescent="0.35">
      <c r="A5605" s="4">
        <v>5594</v>
      </c>
      <c r="B5605" s="4">
        <v>0.41380426306166773</v>
      </c>
      <c r="C5605" s="4">
        <v>-0.21776973561809765</v>
      </c>
      <c r="D5605" s="25">
        <v>-3.0316874515568049E-3</v>
      </c>
      <c r="E5605" s="31">
        <v>-673.25022785716544</v>
      </c>
      <c r="F5605" s="18">
        <v>673.25022785716544</v>
      </c>
    </row>
    <row r="5606" spans="1:6" x14ac:dyDescent="0.35">
      <c r="A5606" s="4">
        <v>5595</v>
      </c>
      <c r="B5606" s="4">
        <v>0.99995695202936852</v>
      </c>
      <c r="C5606" s="4">
        <v>3.9267652358824168</v>
      </c>
      <c r="D5606" s="25">
        <v>8.9800564146164094E-2</v>
      </c>
      <c r="E5606" s="31">
        <v>19942.111856570504</v>
      </c>
      <c r="F5606" s="18">
        <v>0</v>
      </c>
    </row>
    <row r="5607" spans="1:6" x14ac:dyDescent="0.35">
      <c r="A5607" s="4">
        <v>5596</v>
      </c>
      <c r="B5607" s="4">
        <v>0.30864381734625856</v>
      </c>
      <c r="C5607" s="4">
        <v>-0.49969815089989861</v>
      </c>
      <c r="D5607" s="25">
        <v>-9.3465212652310541E-3</v>
      </c>
      <c r="E5607" s="31">
        <v>-2075.5924454736773</v>
      </c>
      <c r="F5607" s="18">
        <v>2075.5924454736773</v>
      </c>
    </row>
    <row r="5608" spans="1:6" x14ac:dyDescent="0.35">
      <c r="A5608" s="4">
        <v>5597</v>
      </c>
      <c r="B5608" s="4">
        <v>0.90894786916871761</v>
      </c>
      <c r="C5608" s="4">
        <v>1.3343039559344749</v>
      </c>
      <c r="D5608" s="25">
        <v>3.1732766563955413E-2</v>
      </c>
      <c r="E5608" s="31">
        <v>7046.9310115561302</v>
      </c>
      <c r="F5608" s="18">
        <v>0</v>
      </c>
    </row>
    <row r="5609" spans="1:6" x14ac:dyDescent="0.35">
      <c r="A5609" s="4">
        <v>5598</v>
      </c>
      <c r="B5609" s="4">
        <v>0.15376251161005672</v>
      </c>
      <c r="C5609" s="4">
        <v>-1.0204290481485179</v>
      </c>
      <c r="D5609" s="25">
        <v>-2.1010223465960515E-2</v>
      </c>
      <c r="E5609" s="31">
        <v>-4665.7638565361331</v>
      </c>
      <c r="F5609" s="18">
        <v>4665.7638565361331</v>
      </c>
    </row>
    <row r="5610" spans="1:6" x14ac:dyDescent="0.35">
      <c r="A5610" s="4">
        <v>5599</v>
      </c>
      <c r="B5610" s="4">
        <v>0.43000557442778109</v>
      </c>
      <c r="C5610" s="4">
        <v>-0.17635997274607623</v>
      </c>
      <c r="D5610" s="25">
        <v>-2.1041620350815068E-3</v>
      </c>
      <c r="E5610" s="31">
        <v>-467.27361979202948</v>
      </c>
      <c r="F5610" s="18">
        <v>467.27361979202948</v>
      </c>
    </row>
    <row r="5611" spans="1:6" x14ac:dyDescent="0.35">
      <c r="A5611" s="4">
        <v>5600</v>
      </c>
      <c r="B5611" s="4">
        <v>0.61986900524321709</v>
      </c>
      <c r="C5611" s="4">
        <v>0.30513676714813004</v>
      </c>
      <c r="D5611" s="25">
        <v>8.6807455139452597E-3</v>
      </c>
      <c r="E5611" s="31">
        <v>1927.7428787167994</v>
      </c>
      <c r="F5611" s="18">
        <v>0</v>
      </c>
    </row>
    <row r="5612" spans="1:6" x14ac:dyDescent="0.35">
      <c r="A5612" s="4">
        <v>5601</v>
      </c>
      <c r="B5612" s="4">
        <v>0.48094310737460699</v>
      </c>
      <c r="C5612" s="4">
        <v>-4.7786727052873339E-2</v>
      </c>
      <c r="D5612" s="25">
        <v>7.7571326456054223E-4</v>
      </c>
      <c r="E5612" s="31">
        <v>172.26351345981593</v>
      </c>
      <c r="F5612" s="18">
        <v>0</v>
      </c>
    </row>
    <row r="5613" spans="1:6" x14ac:dyDescent="0.35">
      <c r="A5613" s="4">
        <v>5602</v>
      </c>
      <c r="B5613" s="4">
        <v>0.67861306076073058</v>
      </c>
      <c r="C5613" s="4">
        <v>0.46382395595677567</v>
      </c>
      <c r="D5613" s="25">
        <v>1.2235134399095821E-2</v>
      </c>
      <c r="E5613" s="31">
        <v>2717.0699993577359</v>
      </c>
      <c r="F5613" s="18">
        <v>0</v>
      </c>
    </row>
    <row r="5614" spans="1:6" x14ac:dyDescent="0.35">
      <c r="A5614" s="4">
        <v>5603</v>
      </c>
      <c r="B5614" s="4">
        <v>0.73780365253826863</v>
      </c>
      <c r="C5614" s="4">
        <v>0.63658884223588952</v>
      </c>
      <c r="D5614" s="25">
        <v>1.610484559723967E-2</v>
      </c>
      <c r="E5614" s="31">
        <v>3576.4210992060825</v>
      </c>
      <c r="F5614" s="18">
        <v>0</v>
      </c>
    </row>
    <row r="5615" spans="1:6" x14ac:dyDescent="0.35">
      <c r="A5615" s="4">
        <v>5604</v>
      </c>
      <c r="B5615" s="4">
        <v>0.64157611257005287</v>
      </c>
      <c r="C5615" s="4">
        <v>0.36267486915159047</v>
      </c>
      <c r="D5615" s="25">
        <v>9.9695249785583268E-3</v>
      </c>
      <c r="E5615" s="31">
        <v>2213.9435778564234</v>
      </c>
      <c r="F5615" s="18">
        <v>0</v>
      </c>
    </row>
    <row r="5616" spans="1:6" x14ac:dyDescent="0.35">
      <c r="A5616" s="4">
        <v>5605</v>
      </c>
      <c r="B5616" s="4">
        <v>0.42831042133604103</v>
      </c>
      <c r="C5616" s="4">
        <v>-0.1806773443721309</v>
      </c>
      <c r="D5616" s="25">
        <v>-2.2008656053944054E-3</v>
      </c>
      <c r="E5616" s="31">
        <v>-488.74868995941364</v>
      </c>
      <c r="F5616" s="18">
        <v>488.74868995941364</v>
      </c>
    </row>
    <row r="5617" spans="1:6" x14ac:dyDescent="0.35">
      <c r="A5617" s="4">
        <v>5606</v>
      </c>
      <c r="B5617" s="4">
        <v>0.56852977507946623</v>
      </c>
      <c r="C5617" s="4">
        <v>0.17263231461665055</v>
      </c>
      <c r="D5617" s="25">
        <v>5.7128162384523446E-3</v>
      </c>
      <c r="E5617" s="31">
        <v>1268.6515004272992</v>
      </c>
      <c r="F5617" s="18">
        <v>0</v>
      </c>
    </row>
    <row r="5618" spans="1:6" x14ac:dyDescent="0.35">
      <c r="A5618" s="4">
        <v>5607</v>
      </c>
      <c r="B5618" s="4">
        <v>0.37064202833182225</v>
      </c>
      <c r="C5618" s="4">
        <v>-0.33015339886399014</v>
      </c>
      <c r="D5618" s="25">
        <v>-5.5489369315724268E-3</v>
      </c>
      <c r="E5618" s="31">
        <v>-1232.2586392036521</v>
      </c>
      <c r="F5618" s="18">
        <v>1232.2586392036521</v>
      </c>
    </row>
    <row r="5619" spans="1:6" x14ac:dyDescent="0.35">
      <c r="A5619" s="4">
        <v>5608</v>
      </c>
      <c r="B5619" s="4">
        <v>0.58413882580523058</v>
      </c>
      <c r="C5619" s="4">
        <v>0.21249311524313105</v>
      </c>
      <c r="D5619" s="25">
        <v>6.6056468933000526E-3</v>
      </c>
      <c r="E5619" s="31">
        <v>1466.9234039196631</v>
      </c>
      <c r="F5619" s="18">
        <v>0</v>
      </c>
    </row>
    <row r="5620" spans="1:6" x14ac:dyDescent="0.35">
      <c r="A5620" s="4">
        <v>5609</v>
      </c>
      <c r="B5620" s="4">
        <v>0.50278778033029037</v>
      </c>
      <c r="C5620" s="4">
        <v>6.9879858717748307E-3</v>
      </c>
      <c r="D5620" s="25">
        <v>2.0025963687880155E-3</v>
      </c>
      <c r="E5620" s="31">
        <v>444.71881852468761</v>
      </c>
      <c r="F5620" s="18">
        <v>0</v>
      </c>
    </row>
    <row r="5621" spans="1:6" x14ac:dyDescent="0.35">
      <c r="A5621" s="4">
        <v>5610</v>
      </c>
      <c r="B5621" s="4">
        <v>0.89466772221931556</v>
      </c>
      <c r="C5621" s="4">
        <v>1.2517401756085067</v>
      </c>
      <c r="D5621" s="25">
        <v>2.9883444099364335E-2</v>
      </c>
      <c r="E5621" s="31">
        <v>6636.2499006032285</v>
      </c>
      <c r="F5621" s="18">
        <v>0</v>
      </c>
    </row>
    <row r="5622" spans="1:6" x14ac:dyDescent="0.35">
      <c r="A5622" s="4">
        <v>5611</v>
      </c>
      <c r="B5622" s="4">
        <v>0.55299829409435719</v>
      </c>
      <c r="C5622" s="4">
        <v>0.13324020941315903</v>
      </c>
      <c r="D5622" s="25">
        <v>4.8304837581233245E-3</v>
      </c>
      <c r="E5622" s="31">
        <v>1072.7109383082557</v>
      </c>
      <c r="F5622" s="18">
        <v>0</v>
      </c>
    </row>
    <row r="5623" spans="1:6" x14ac:dyDescent="0.35">
      <c r="A5623" s="4">
        <v>5612</v>
      </c>
      <c r="B5623" s="4">
        <v>0.75707949065980096</v>
      </c>
      <c r="C5623" s="4">
        <v>0.69693892143721015</v>
      </c>
      <c r="D5623" s="25">
        <v>1.7456609733598503E-2</v>
      </c>
      <c r="E5623" s="31">
        <v>3876.608874943121</v>
      </c>
      <c r="F5623" s="18">
        <v>0</v>
      </c>
    </row>
    <row r="5624" spans="1:6" x14ac:dyDescent="0.35">
      <c r="A5624" s="4">
        <v>5613</v>
      </c>
      <c r="B5624" s="4">
        <v>5.271281976906983E-2</v>
      </c>
      <c r="C5624" s="4">
        <v>-1.6191005080116694</v>
      </c>
      <c r="D5624" s="25">
        <v>-3.4419694002113296E-2</v>
      </c>
      <c r="E5624" s="31">
        <v>-7643.6199971065816</v>
      </c>
      <c r="F5624" s="18">
        <v>7643.6199971065816</v>
      </c>
    </row>
    <row r="5625" spans="1:6" x14ac:dyDescent="0.35">
      <c r="A5625" s="4">
        <v>5614</v>
      </c>
      <c r="B5625" s="4">
        <v>0.3155488446039183</v>
      </c>
      <c r="C5625" s="4">
        <v>-0.48018241580364307</v>
      </c>
      <c r="D5625" s="25">
        <v>-8.9093939052189014E-3</v>
      </c>
      <c r="E5625" s="31">
        <v>-1978.5190830531353</v>
      </c>
      <c r="F5625" s="18">
        <v>1978.5190830531353</v>
      </c>
    </row>
    <row r="5626" spans="1:6" x14ac:dyDescent="0.35">
      <c r="A5626" s="4">
        <v>5615</v>
      </c>
      <c r="B5626" s="4">
        <v>4.787722004050976E-3</v>
      </c>
      <c r="C5626" s="4">
        <v>-2.5907952622217709</v>
      </c>
      <c r="D5626" s="25">
        <v>-5.6184406453401753E-2</v>
      </c>
      <c r="E5626" s="31">
        <v>-12476.934067642154</v>
      </c>
      <c r="F5626" s="18">
        <v>12476.934067642154</v>
      </c>
    </row>
    <row r="5627" spans="1:6" x14ac:dyDescent="0.35">
      <c r="A5627" s="4">
        <v>5616</v>
      </c>
      <c r="B5627" s="4">
        <v>0.81631496584279417</v>
      </c>
      <c r="C5627" s="4">
        <v>0.90141056091810934</v>
      </c>
      <c r="D5627" s="25">
        <v>2.2036511414104076E-2</v>
      </c>
      <c r="E5627" s="31">
        <v>4893.6727706228758</v>
      </c>
      <c r="F5627" s="18">
        <v>0</v>
      </c>
    </row>
    <row r="5628" spans="1:6" x14ac:dyDescent="0.35">
      <c r="A5628" s="4">
        <v>5617</v>
      </c>
      <c r="B5628" s="4">
        <v>0.31368212285371677</v>
      </c>
      <c r="C5628" s="4">
        <v>-0.48544002591294139</v>
      </c>
      <c r="D5628" s="25">
        <v>-9.0271576079805627E-3</v>
      </c>
      <c r="E5628" s="31">
        <v>-2004.6710004207644</v>
      </c>
      <c r="F5628" s="18">
        <v>2004.6710004207644</v>
      </c>
    </row>
    <row r="5629" spans="1:6" x14ac:dyDescent="0.35">
      <c r="A5629" s="4">
        <v>5618</v>
      </c>
      <c r="B5629" s="4">
        <v>0.28667691366496273</v>
      </c>
      <c r="C5629" s="4">
        <v>-0.56311903971419075</v>
      </c>
      <c r="D5629" s="25">
        <v>-1.0767067586457511E-2</v>
      </c>
      <c r="E5629" s="31">
        <v>-2391.0547580403163</v>
      </c>
      <c r="F5629" s="18">
        <v>2391.0547580403163</v>
      </c>
    </row>
    <row r="5630" spans="1:6" x14ac:dyDescent="0.35">
      <c r="A5630" s="4">
        <v>5619</v>
      </c>
      <c r="B5630" s="4">
        <v>0.53010435328060446</v>
      </c>
      <c r="C5630" s="4">
        <v>7.5532181609834284E-2</v>
      </c>
      <c r="D5630" s="25">
        <v>3.5378981741954435E-3</v>
      </c>
      <c r="E5630" s="31">
        <v>785.66500998953723</v>
      </c>
      <c r="F5630" s="18">
        <v>0</v>
      </c>
    </row>
    <row r="5631" spans="1:6" x14ac:dyDescent="0.35">
      <c r="A5631" s="4">
        <v>5620</v>
      </c>
      <c r="B5631" s="4">
        <v>0.359721916862492</v>
      </c>
      <c r="C5631" s="4">
        <v>-0.35920219628587619</v>
      </c>
      <c r="D5631" s="25">
        <v>-6.1995926238088547E-3</v>
      </c>
      <c r="E5631" s="31">
        <v>-1376.750477512971</v>
      </c>
      <c r="F5631" s="18">
        <v>1376.750477512971</v>
      </c>
    </row>
    <row r="5632" spans="1:6" x14ac:dyDescent="0.35">
      <c r="A5632" s="4">
        <v>5621</v>
      </c>
      <c r="B5632" s="4">
        <v>0.97976263425904331</v>
      </c>
      <c r="C5632" s="4">
        <v>2.0488709926045279</v>
      </c>
      <c r="D5632" s="25">
        <v>4.7738148925966437E-2</v>
      </c>
      <c r="E5632" s="31">
        <v>10601.264198716164</v>
      </c>
      <c r="F5632" s="18">
        <v>0</v>
      </c>
    </row>
    <row r="5633" spans="1:6" x14ac:dyDescent="0.35">
      <c r="A5633" s="4">
        <v>5622</v>
      </c>
      <c r="B5633" s="4">
        <v>8.0257378134931168E-2</v>
      </c>
      <c r="C5633" s="4">
        <v>-1.4033424135058183</v>
      </c>
      <c r="D5633" s="25">
        <v>-2.9586990248582058E-2</v>
      </c>
      <c r="E5633" s="31">
        <v>-6570.4160619316963</v>
      </c>
      <c r="F5633" s="18">
        <v>6570.4160619316963</v>
      </c>
    </row>
    <row r="5634" spans="1:6" x14ac:dyDescent="0.35">
      <c r="A5634" s="4">
        <v>5623</v>
      </c>
      <c r="B5634" s="4">
        <v>0.57194287650029152</v>
      </c>
      <c r="C5634" s="4">
        <v>0.18132275392045871</v>
      </c>
      <c r="D5634" s="25">
        <v>5.9074708989856495E-3</v>
      </c>
      <c r="E5634" s="31">
        <v>1311.8786789051501</v>
      </c>
      <c r="F5634" s="18">
        <v>0</v>
      </c>
    </row>
    <row r="5635" spans="1:6" x14ac:dyDescent="0.35">
      <c r="A5635" s="4">
        <v>5624</v>
      </c>
      <c r="B5635" s="4">
        <v>0.68770885135683668</v>
      </c>
      <c r="C5635" s="4">
        <v>0.48936643130628371</v>
      </c>
      <c r="D5635" s="25">
        <v>1.280725298764175E-2</v>
      </c>
      <c r="E5635" s="31">
        <v>2844.1210150889492</v>
      </c>
      <c r="F5635" s="18">
        <v>0</v>
      </c>
    </row>
    <row r="5636" spans="1:6" x14ac:dyDescent="0.35">
      <c r="A5636" s="4">
        <v>5625</v>
      </c>
      <c r="B5636" s="4">
        <v>0.42804349597007196</v>
      </c>
      <c r="C5636" s="4">
        <v>-0.18135747936314542</v>
      </c>
      <c r="D5636" s="25">
        <v>-2.2160997542290612E-3</v>
      </c>
      <c r="E5636" s="31">
        <v>-492.13175445337237</v>
      </c>
      <c r="F5636" s="18">
        <v>492.13175445337237</v>
      </c>
    </row>
    <row r="5637" spans="1:6" x14ac:dyDescent="0.35">
      <c r="A5637" s="4">
        <v>5626</v>
      </c>
      <c r="B5637" s="4">
        <v>0.21267321719755627</v>
      </c>
      <c r="C5637" s="4">
        <v>-0.79718011252362653</v>
      </c>
      <c r="D5637" s="25">
        <v>-1.6009734508003911E-2</v>
      </c>
      <c r="E5637" s="31">
        <v>-3555.2996730950772</v>
      </c>
      <c r="F5637" s="18">
        <v>3555.2996730950772</v>
      </c>
    </row>
    <row r="5638" spans="1:6" x14ac:dyDescent="0.35">
      <c r="A5638" s="4">
        <v>5627</v>
      </c>
      <c r="B5638" s="4">
        <v>0.18300075122610826</v>
      </c>
      <c r="C5638" s="4">
        <v>-0.90398849413206595</v>
      </c>
      <c r="D5638" s="25">
        <v>-1.8402104851697802E-2</v>
      </c>
      <c r="E5638" s="31">
        <v>-4086.5760347739647</v>
      </c>
      <c r="F5638" s="18">
        <v>4086.5760347739647</v>
      </c>
    </row>
    <row r="5639" spans="1:6" x14ac:dyDescent="0.35">
      <c r="A5639" s="4">
        <v>5628</v>
      </c>
      <c r="B5639" s="4">
        <v>0.56000785008578724</v>
      </c>
      <c r="C5639" s="4">
        <v>0.15098911829523151</v>
      </c>
      <c r="D5639" s="25">
        <v>5.2280364838828185E-3</v>
      </c>
      <c r="E5639" s="31">
        <v>1160.9959173767195</v>
      </c>
      <c r="F5639" s="18">
        <v>0</v>
      </c>
    </row>
    <row r="5640" spans="1:6" x14ac:dyDescent="0.35">
      <c r="A5640" s="4">
        <v>5629</v>
      </c>
      <c r="B5640" s="4">
        <v>0.58582596357514027</v>
      </c>
      <c r="C5640" s="4">
        <v>0.2168207084163726</v>
      </c>
      <c r="D5640" s="25">
        <v>6.7025794131203619E-3</v>
      </c>
      <c r="E5640" s="31">
        <v>1488.4493171605814</v>
      </c>
      <c r="F5640" s="18">
        <v>0</v>
      </c>
    </row>
    <row r="5641" spans="1:6" x14ac:dyDescent="0.35">
      <c r="A5641" s="4">
        <v>5630</v>
      </c>
      <c r="B5641" s="4">
        <v>0.43901146496733956</v>
      </c>
      <c r="C5641" s="4">
        <v>-0.15347598143602131</v>
      </c>
      <c r="D5641" s="25">
        <v>-1.5915900689952962E-3</v>
      </c>
      <c r="E5641" s="31">
        <v>-353.44618920266271</v>
      </c>
      <c r="F5641" s="18">
        <v>353.44618920266271</v>
      </c>
    </row>
    <row r="5642" spans="1:6" x14ac:dyDescent="0.35">
      <c r="A5642" s="4">
        <v>5631</v>
      </c>
      <c r="B5642" s="4">
        <v>5.6843937702957037E-2</v>
      </c>
      <c r="C5642" s="4">
        <v>-1.5818322291690392</v>
      </c>
      <c r="D5642" s="25">
        <v>-3.3584932500057375E-2</v>
      </c>
      <c r="E5642" s="31">
        <v>-7458.2435754121416</v>
      </c>
      <c r="F5642" s="18">
        <v>7458.2435754121416</v>
      </c>
    </row>
    <row r="5643" spans="1:6" x14ac:dyDescent="0.35">
      <c r="A5643" s="4">
        <v>5632</v>
      </c>
      <c r="B5643" s="4">
        <v>0.27303576777215754</v>
      </c>
      <c r="C5643" s="4">
        <v>-0.60365725945957827</v>
      </c>
      <c r="D5643" s="25">
        <v>-1.1675071558098517E-2</v>
      </c>
      <c r="E5643" s="31">
        <v>-2592.6962169870826</v>
      </c>
      <c r="F5643" s="18">
        <v>2592.6962169870826</v>
      </c>
    </row>
    <row r="5644" spans="1:6" x14ac:dyDescent="0.35">
      <c r="A5644" s="4">
        <v>5633</v>
      </c>
      <c r="B5644" s="4">
        <v>0.53419647812025006</v>
      </c>
      <c r="C5644" s="4">
        <v>8.582309914756811E-2</v>
      </c>
      <c r="D5644" s="25">
        <v>3.7684014882230802E-3</v>
      </c>
      <c r="E5644" s="31">
        <v>836.85313909936622</v>
      </c>
      <c r="F5644" s="18">
        <v>0</v>
      </c>
    </row>
    <row r="5645" spans="1:6" x14ac:dyDescent="0.35">
      <c r="A5645" s="4">
        <v>5634</v>
      </c>
      <c r="B5645" s="4">
        <v>0.95892086563162271</v>
      </c>
      <c r="C5645" s="4">
        <v>1.7382982831626457</v>
      </c>
      <c r="D5645" s="25">
        <v>4.0781719772744349E-2</v>
      </c>
      <c r="E5645" s="31">
        <v>9056.4421854594821</v>
      </c>
      <c r="F5645" s="18">
        <v>0</v>
      </c>
    </row>
    <row r="5646" spans="1:6" x14ac:dyDescent="0.35">
      <c r="A5646" s="4">
        <v>5635</v>
      </c>
      <c r="B5646" s="4">
        <v>0.35713073434988407</v>
      </c>
      <c r="C5646" s="4">
        <v>-0.36613885058462237</v>
      </c>
      <c r="D5646" s="25">
        <v>-6.3549647563968638E-3</v>
      </c>
      <c r="E5646" s="31">
        <v>-1411.2541410135786</v>
      </c>
      <c r="F5646" s="18">
        <v>1411.2541410135786</v>
      </c>
    </row>
    <row r="5647" spans="1:6" x14ac:dyDescent="0.35">
      <c r="A5647" s="4">
        <v>5636</v>
      </c>
      <c r="B5647" s="4">
        <v>0.23638454375340079</v>
      </c>
      <c r="C5647" s="4">
        <v>-0.71798086145122852</v>
      </c>
      <c r="D5647" s="25">
        <v>-1.4235773170372333E-2</v>
      </c>
      <c r="E5647" s="31">
        <v>-3161.3540920105347</v>
      </c>
      <c r="F5647" s="18">
        <v>3161.3540920105347</v>
      </c>
    </row>
    <row r="5648" spans="1:6" x14ac:dyDescent="0.35">
      <c r="A5648" s="4">
        <v>5637</v>
      </c>
      <c r="B5648" s="4">
        <v>0.18258854106199196</v>
      </c>
      <c r="C5648" s="4">
        <v>-0.90554433746118912</v>
      </c>
      <c r="D5648" s="25">
        <v>-1.8436953740745422E-2</v>
      </c>
      <c r="E5648" s="31">
        <v>-4094.3149665955257</v>
      </c>
      <c r="F5648" s="18">
        <v>4094.3149665955257</v>
      </c>
    </row>
    <row r="5649" spans="1:6" x14ac:dyDescent="0.35">
      <c r="A5649" s="4">
        <v>5638</v>
      </c>
      <c r="B5649" s="4">
        <v>9.7458008753840697E-2</v>
      </c>
      <c r="C5649" s="4">
        <v>-1.2961726280353247</v>
      </c>
      <c r="D5649" s="25">
        <v>-2.7186524923308496E-2</v>
      </c>
      <c r="E5649" s="31">
        <v>-6037.3420386270318</v>
      </c>
      <c r="F5649" s="18">
        <v>6037.3420386270318</v>
      </c>
    </row>
    <row r="5650" spans="1:6" x14ac:dyDescent="0.35">
      <c r="A5650" s="4">
        <v>5639</v>
      </c>
      <c r="B5650" s="4">
        <v>0.17591235901848978</v>
      </c>
      <c r="C5650" s="4">
        <v>-0.93105576651919908</v>
      </c>
      <c r="D5650" s="25">
        <v>-1.9008376932301497E-2</v>
      </c>
      <c r="E5650" s="31">
        <v>-4221.2115547383573</v>
      </c>
      <c r="F5650" s="18">
        <v>4221.2115547383573</v>
      </c>
    </row>
    <row r="5651" spans="1:6" x14ac:dyDescent="0.35">
      <c r="A5651" s="4">
        <v>5640</v>
      </c>
      <c r="B5651" s="4">
        <v>0.70201620796446917</v>
      </c>
      <c r="C5651" s="4">
        <v>0.53020820323780038</v>
      </c>
      <c r="D5651" s="25">
        <v>1.3722056137745371E-2</v>
      </c>
      <c r="E5651" s="31">
        <v>3047.2723752119887</v>
      </c>
      <c r="F5651" s="18">
        <v>0</v>
      </c>
    </row>
    <row r="5652" spans="1:6" x14ac:dyDescent="0.35">
      <c r="A5652" s="4">
        <v>5641</v>
      </c>
      <c r="B5652" s="4">
        <v>0.89236973606772674</v>
      </c>
      <c r="C5652" s="4">
        <v>1.2392294751275608</v>
      </c>
      <c r="D5652" s="25">
        <v>2.960322050306291E-2</v>
      </c>
      <c r="E5652" s="31">
        <v>6574.0203327221434</v>
      </c>
      <c r="F5652" s="18">
        <v>0</v>
      </c>
    </row>
    <row r="5653" spans="1:6" x14ac:dyDescent="0.35">
      <c r="A5653" s="4">
        <v>5642</v>
      </c>
      <c r="B5653" s="4">
        <v>0.28720747930976587</v>
      </c>
      <c r="C5653" s="4">
        <v>-0.56156129318158921</v>
      </c>
      <c r="D5653" s="25">
        <v>-1.0732176068100365E-2</v>
      </c>
      <c r="E5653" s="31">
        <v>-2383.3063594802443</v>
      </c>
      <c r="F5653" s="18">
        <v>2383.3063594802443</v>
      </c>
    </row>
    <row r="5654" spans="1:6" x14ac:dyDescent="0.35">
      <c r="A5654" s="4">
        <v>5643</v>
      </c>
      <c r="B5654" s="4">
        <v>0.75806418085571092</v>
      </c>
      <c r="C5654" s="4">
        <v>0.70008913882007007</v>
      </c>
      <c r="D5654" s="25">
        <v>1.7527170550356987E-2</v>
      </c>
      <c r="E5654" s="31">
        <v>3892.2783945487927</v>
      </c>
      <c r="F5654" s="18">
        <v>0</v>
      </c>
    </row>
    <row r="5655" spans="1:6" x14ac:dyDescent="0.35">
      <c r="A5655" s="4">
        <v>5644</v>
      </c>
      <c r="B5655" s="4">
        <v>0.10924366330404811</v>
      </c>
      <c r="C5655" s="4">
        <v>-1.2305603922667518</v>
      </c>
      <c r="D5655" s="25">
        <v>-2.5716895249378653E-2</v>
      </c>
      <c r="E5655" s="31">
        <v>-5710.9797309521964</v>
      </c>
      <c r="F5655" s="18">
        <v>5710.9797309521964</v>
      </c>
    </row>
    <row r="5656" spans="1:6" x14ac:dyDescent="0.35">
      <c r="A5656" s="4">
        <v>5645</v>
      </c>
      <c r="B5656" s="4">
        <v>4.1710364618771867E-2</v>
      </c>
      <c r="C5656" s="4">
        <v>-1.731174033089488</v>
      </c>
      <c r="D5656" s="25">
        <v>-3.6929996786143317E-2</v>
      </c>
      <c r="E5656" s="31">
        <v>-8201.0857478952476</v>
      </c>
      <c r="F5656" s="18">
        <v>8201.0857478952476</v>
      </c>
    </row>
    <row r="5657" spans="1:6" x14ac:dyDescent="0.35">
      <c r="A5657" s="4">
        <v>5646</v>
      </c>
      <c r="B5657" s="4">
        <v>0.67552223787029619</v>
      </c>
      <c r="C5657" s="4">
        <v>0.45521367367198012</v>
      </c>
      <c r="D5657" s="25">
        <v>1.2042275152669882E-2</v>
      </c>
      <c r="E5657" s="31">
        <v>2674.2415305015716</v>
      </c>
      <c r="F5657" s="18">
        <v>0</v>
      </c>
    </row>
    <row r="5658" spans="1:6" x14ac:dyDescent="0.35">
      <c r="A5658" s="4">
        <v>5647</v>
      </c>
      <c r="B5658" s="4">
        <v>0.42403658218778528</v>
      </c>
      <c r="C5658" s="4">
        <v>-0.19157750518529432</v>
      </c>
      <c r="D5658" s="25">
        <v>-2.4450151850267023E-3</v>
      </c>
      <c r="E5658" s="31">
        <v>-542.96726055588704</v>
      </c>
      <c r="F5658" s="18">
        <v>542.96726055588704</v>
      </c>
    </row>
    <row r="5659" spans="1:6" x14ac:dyDescent="0.35">
      <c r="A5659" s="4">
        <v>5648</v>
      </c>
      <c r="B5659" s="4">
        <v>0.60782286674582964</v>
      </c>
      <c r="C5659" s="4">
        <v>0.27364914008881852</v>
      </c>
      <c r="D5659" s="25">
        <v>7.9754631752787034E-3</v>
      </c>
      <c r="E5659" s="31">
        <v>1771.1200398528979</v>
      </c>
      <c r="F5659" s="18">
        <v>0</v>
      </c>
    </row>
    <row r="5660" spans="1:6" x14ac:dyDescent="0.35">
      <c r="A5660" s="4">
        <v>5649</v>
      </c>
      <c r="B5660" s="4">
        <v>0.3416150845429744</v>
      </c>
      <c r="C5660" s="4">
        <v>-0.40805925973531509</v>
      </c>
      <c r="D5660" s="25">
        <v>-7.2939279925901832E-3</v>
      </c>
      <c r="E5660" s="31">
        <v>-1619.7707585138537</v>
      </c>
      <c r="F5660" s="18">
        <v>1619.7707585138537</v>
      </c>
    </row>
    <row r="5661" spans="1:6" x14ac:dyDescent="0.35">
      <c r="A5661" s="4">
        <v>5650</v>
      </c>
      <c r="B5661" s="4">
        <v>0.14940433689346944</v>
      </c>
      <c r="C5661" s="4">
        <v>-1.0389915336573037</v>
      </c>
      <c r="D5661" s="25">
        <v>-2.1425999261527461E-2</v>
      </c>
      <c r="E5661" s="31">
        <v>-4758.0956531265756</v>
      </c>
      <c r="F5661" s="18">
        <v>4758.0956531265756</v>
      </c>
    </row>
    <row r="5662" spans="1:6" x14ac:dyDescent="0.35">
      <c r="A5662" s="4">
        <v>5651</v>
      </c>
      <c r="B5662" s="4">
        <v>0.28989401858272035</v>
      </c>
      <c r="C5662" s="4">
        <v>-0.55369435800258304</v>
      </c>
      <c r="D5662" s="25">
        <v>-1.0555966840560402E-2</v>
      </c>
      <c r="E5662" s="31">
        <v>-2344.1753789661097</v>
      </c>
      <c r="F5662" s="18">
        <v>2344.1753789661097</v>
      </c>
    </row>
    <row r="5663" spans="1:6" x14ac:dyDescent="0.35">
      <c r="A5663" s="4">
        <v>5652</v>
      </c>
      <c r="B5663" s="4">
        <v>0.59559291970266637</v>
      </c>
      <c r="C5663" s="4">
        <v>0.2419561247198192</v>
      </c>
      <c r="D5663" s="25">
        <v>7.2655804026982634E-3</v>
      </c>
      <c r="E5663" s="31">
        <v>1613.4755774772543</v>
      </c>
      <c r="F5663" s="18">
        <v>0</v>
      </c>
    </row>
    <row r="5664" spans="1:6" x14ac:dyDescent="0.35">
      <c r="A5664" s="4">
        <v>5653</v>
      </c>
      <c r="B5664" s="4">
        <v>0.84854246261726252</v>
      </c>
      <c r="C5664" s="4">
        <v>1.030202247832412</v>
      </c>
      <c r="D5664" s="25">
        <v>2.4921279516083635E-2</v>
      </c>
      <c r="E5664" s="31">
        <v>5534.2964539697505</v>
      </c>
      <c r="F5664" s="18">
        <v>0</v>
      </c>
    </row>
    <row r="5665" spans="1:6" x14ac:dyDescent="0.35">
      <c r="A5665" s="4">
        <v>5654</v>
      </c>
      <c r="B5665" s="4">
        <v>0.76146335572172308</v>
      </c>
      <c r="C5665" s="4">
        <v>0.71101766607637751</v>
      </c>
      <c r="D5665" s="25">
        <v>1.7771955501823516E-2</v>
      </c>
      <c r="E5665" s="31">
        <v>3946.6380628801103</v>
      </c>
      <c r="F5665" s="18">
        <v>0</v>
      </c>
    </row>
    <row r="5666" spans="1:6" x14ac:dyDescent="0.35">
      <c r="A5666" s="4">
        <v>5655</v>
      </c>
      <c r="B5666" s="4">
        <v>0.82892903181388355</v>
      </c>
      <c r="C5666" s="4">
        <v>0.94994158261462147</v>
      </c>
      <c r="D5666" s="25">
        <v>2.3123543867058373E-2</v>
      </c>
      <c r="E5666" s="31">
        <v>5135.0712849267838</v>
      </c>
      <c r="F5666" s="18">
        <v>0</v>
      </c>
    </row>
    <row r="5667" spans="1:6" x14ac:dyDescent="0.35">
      <c r="A5667" s="4">
        <v>5656</v>
      </c>
      <c r="B5667" s="4">
        <v>0.20351652259189734</v>
      </c>
      <c r="C5667" s="4">
        <v>-0.82912611954864557</v>
      </c>
      <c r="D5667" s="25">
        <v>-1.6725283968216438E-2</v>
      </c>
      <c r="E5667" s="31">
        <v>-3714.2025431398688</v>
      </c>
      <c r="F5667" s="18">
        <v>3714.2025431398688</v>
      </c>
    </row>
    <row r="5668" spans="1:6" x14ac:dyDescent="0.35">
      <c r="A5668" s="4">
        <v>5657</v>
      </c>
      <c r="B5668" s="4">
        <v>0.14569725598601746</v>
      </c>
      <c r="C5668" s="4">
        <v>-1.055067374642368</v>
      </c>
      <c r="D5668" s="25">
        <v>-2.1786077418723016E-2</v>
      </c>
      <c r="E5668" s="31">
        <v>-4838.0586127825291</v>
      </c>
      <c r="F5668" s="18">
        <v>4838.0586127825291</v>
      </c>
    </row>
    <row r="5669" spans="1:6" x14ac:dyDescent="0.35">
      <c r="A5669" s="4">
        <v>5658</v>
      </c>
      <c r="B5669" s="4">
        <v>0.47135951099413509</v>
      </c>
      <c r="C5669" s="4">
        <v>-7.1852839028021559E-2</v>
      </c>
      <c r="D5669" s="25">
        <v>2.366633163230368E-4</v>
      </c>
      <c r="E5669" s="31">
        <v>52.55608771877106</v>
      </c>
      <c r="F5669" s="18">
        <v>0</v>
      </c>
    </row>
    <row r="5670" spans="1:6" x14ac:dyDescent="0.35">
      <c r="A5670" s="4">
        <v>5659</v>
      </c>
      <c r="B5670" s="4">
        <v>0.77494862706088408</v>
      </c>
      <c r="C5670" s="4">
        <v>0.7552437443586878</v>
      </c>
      <c r="D5670" s="25">
        <v>1.8762562760422062E-2</v>
      </c>
      <c r="E5670" s="31">
        <v>4166.6233262772193</v>
      </c>
      <c r="F5670" s="18">
        <v>0</v>
      </c>
    </row>
    <row r="5671" spans="1:6" x14ac:dyDescent="0.35">
      <c r="A5671" s="4">
        <v>5660</v>
      </c>
      <c r="B5671" s="4">
        <v>0.72629721725592289</v>
      </c>
      <c r="C5671" s="4">
        <v>0.60165236330931038</v>
      </c>
      <c r="D5671" s="25">
        <v>1.5322313413544168E-2</v>
      </c>
      <c r="E5671" s="31">
        <v>3402.6433007367764</v>
      </c>
      <c r="F5671" s="18">
        <v>0</v>
      </c>
    </row>
    <row r="5672" spans="1:6" x14ac:dyDescent="0.35">
      <c r="A5672" s="4">
        <v>5661</v>
      </c>
      <c r="B5672" s="4">
        <v>0.30097033996266132</v>
      </c>
      <c r="C5672" s="4">
        <v>-0.52161175094814016</v>
      </c>
      <c r="D5672" s="25">
        <v>-9.8373577154187777E-3</v>
      </c>
      <c r="E5672" s="31">
        <v>-2184.5930457036893</v>
      </c>
      <c r="F5672" s="18">
        <v>2184.5930457036893</v>
      </c>
    </row>
    <row r="5673" spans="1:6" x14ac:dyDescent="0.35">
      <c r="A5673" s="4">
        <v>5662</v>
      </c>
      <c r="B5673" s="4">
        <v>0.58021192753842965</v>
      </c>
      <c r="C5673" s="4">
        <v>0.20243567007736571</v>
      </c>
      <c r="D5673" s="25">
        <v>6.3803730600524629E-3</v>
      </c>
      <c r="E5673" s="31">
        <v>1416.8965914636776</v>
      </c>
      <c r="F5673" s="18">
        <v>0</v>
      </c>
    </row>
    <row r="5674" spans="1:6" x14ac:dyDescent="0.35">
      <c r="A5674" s="4">
        <v>5663</v>
      </c>
      <c r="B5674" s="4">
        <v>4.0234335158112478E-2</v>
      </c>
      <c r="C5674" s="4">
        <v>-1.7479731877585261</v>
      </c>
      <c r="D5674" s="25">
        <v>-3.7306276239348311E-2</v>
      </c>
      <c r="E5674" s="31">
        <v>-8284.6465475014666</v>
      </c>
      <c r="F5674" s="18">
        <v>8284.6465475014666</v>
      </c>
    </row>
    <row r="5675" spans="1:6" x14ac:dyDescent="0.35">
      <c r="A5675" s="4">
        <v>5664</v>
      </c>
      <c r="B5675" s="4">
        <v>0.40034034209934766</v>
      </c>
      <c r="C5675" s="4">
        <v>-0.25246626776204123</v>
      </c>
      <c r="D5675" s="25">
        <v>-3.8088451360023638E-3</v>
      </c>
      <c r="E5675" s="31">
        <v>-845.83450525859723</v>
      </c>
      <c r="F5675" s="18">
        <v>845.83450525859723</v>
      </c>
    </row>
    <row r="5676" spans="1:6" x14ac:dyDescent="0.35">
      <c r="A5676" s="4">
        <v>5665</v>
      </c>
      <c r="B5676" s="4">
        <v>6.0317137190023518E-3</v>
      </c>
      <c r="C5676" s="4">
        <v>-2.5102834851475375</v>
      </c>
      <c r="D5676" s="25">
        <v>-5.4381046221836649E-2</v>
      </c>
      <c r="E5676" s="31">
        <v>-12076.459841255033</v>
      </c>
      <c r="F5676" s="18">
        <v>12076.459841255033</v>
      </c>
    </row>
    <row r="5677" spans="1:6" x14ac:dyDescent="0.35">
      <c r="A5677" s="4">
        <v>5666</v>
      </c>
      <c r="B5677" s="4">
        <v>0.18682173368067057</v>
      </c>
      <c r="C5677" s="4">
        <v>-0.8896693294118595</v>
      </c>
      <c r="D5677" s="25">
        <v>-1.8081373982947489E-2</v>
      </c>
      <c r="E5677" s="31">
        <v>-4015.3509715320097</v>
      </c>
      <c r="F5677" s="18">
        <v>4015.3509715320097</v>
      </c>
    </row>
    <row r="5678" spans="1:6" x14ac:dyDescent="0.35">
      <c r="A5678" s="4">
        <v>5667</v>
      </c>
      <c r="B5678" s="4">
        <v>0.75703487375158129</v>
      </c>
      <c r="C5678" s="4">
        <v>0.6967963470785562</v>
      </c>
      <c r="D5678" s="25">
        <v>1.7453416251380364E-2</v>
      </c>
      <c r="E5678" s="31">
        <v>3875.899694770239</v>
      </c>
      <c r="F5678" s="18">
        <v>0</v>
      </c>
    </row>
    <row r="5679" spans="1:6" x14ac:dyDescent="0.35">
      <c r="A5679" s="4">
        <v>5668</v>
      </c>
      <c r="B5679" s="4">
        <v>0.54321415581143673</v>
      </c>
      <c r="C5679" s="4">
        <v>0.10853453369102654</v>
      </c>
      <c r="D5679" s="25">
        <v>4.2771084047243009E-3</v>
      </c>
      <c r="E5679" s="31">
        <v>949.82225379853878</v>
      </c>
      <c r="F5679" s="18">
        <v>0</v>
      </c>
    </row>
    <row r="5680" spans="1:6" x14ac:dyDescent="0.35">
      <c r="A5680" s="4">
        <v>5669</v>
      </c>
      <c r="B5680" s="4">
        <v>0.29343343238242581</v>
      </c>
      <c r="C5680" s="4">
        <v>-0.54338192970407517</v>
      </c>
      <c r="D5680" s="25">
        <v>-1.0324981713164086E-2</v>
      </c>
      <c r="E5680" s="31">
        <v>-2292.8802530218672</v>
      </c>
      <c r="F5680" s="18">
        <v>2292.8802530218672</v>
      </c>
    </row>
    <row r="5681" spans="1:6" x14ac:dyDescent="0.35">
      <c r="A5681" s="4">
        <v>5670</v>
      </c>
      <c r="B5681" s="4">
        <v>0.87709637453216382</v>
      </c>
      <c r="C5681" s="4">
        <v>1.1605934977969992</v>
      </c>
      <c r="D5681" s="25">
        <v>2.7841875772621306E-2</v>
      </c>
      <c r="E5681" s="31">
        <v>6182.8765357268785</v>
      </c>
      <c r="F5681" s="18">
        <v>0</v>
      </c>
    </row>
    <row r="5682" spans="1:6" x14ac:dyDescent="0.35">
      <c r="A5682" s="4">
        <v>5671</v>
      </c>
      <c r="B5682" s="4">
        <v>0.58897113467967621</v>
      </c>
      <c r="C5682" s="4">
        <v>0.22489914989696069</v>
      </c>
      <c r="D5682" s="25">
        <v>6.8835261097221047E-3</v>
      </c>
      <c r="E5682" s="31">
        <v>1528.6323527352306</v>
      </c>
      <c r="F5682" s="18">
        <v>0</v>
      </c>
    </row>
    <row r="5683" spans="1:6" x14ac:dyDescent="0.35">
      <c r="A5683" s="4">
        <v>5672</v>
      </c>
      <c r="B5683" s="4">
        <v>0.40933234394975004</v>
      </c>
      <c r="C5683" s="4">
        <v>-0.22926277024958627</v>
      </c>
      <c r="D5683" s="25">
        <v>-3.2891166420132185E-3</v>
      </c>
      <c r="E5683" s="31">
        <v>-730.41781650251448</v>
      </c>
      <c r="F5683" s="18">
        <v>730.41781650251448</v>
      </c>
    </row>
    <row r="5684" spans="1:6" x14ac:dyDescent="0.35">
      <c r="A5684" s="4">
        <v>5673</v>
      </c>
      <c r="B5684" s="4">
        <v>0.50659656754877236</v>
      </c>
      <c r="C5684" s="4">
        <v>1.65358962868788E-2</v>
      </c>
      <c r="D5684" s="25">
        <v>2.2164572791150742E-3</v>
      </c>
      <c r="E5684" s="31">
        <v>492.21115040523711</v>
      </c>
      <c r="F5684" s="18">
        <v>0</v>
      </c>
    </row>
    <row r="5685" spans="1:6" x14ac:dyDescent="0.35">
      <c r="A5685" s="4">
        <v>5674</v>
      </c>
      <c r="B5685" s="4">
        <v>0.83080918359824074</v>
      </c>
      <c r="C5685" s="4">
        <v>0.95736782427658462</v>
      </c>
      <c r="D5685" s="25">
        <v>2.3289882126749602E-2</v>
      </c>
      <c r="E5685" s="31">
        <v>5172.0102085552662</v>
      </c>
      <c r="F5685" s="18">
        <v>0</v>
      </c>
    </row>
    <row r="5686" spans="1:6" x14ac:dyDescent="0.35">
      <c r="A5686" s="4">
        <v>5675</v>
      </c>
      <c r="B5686" s="4">
        <v>0.52350307278090047</v>
      </c>
      <c r="C5686" s="4">
        <v>5.8947587677512715E-2</v>
      </c>
      <c r="D5686" s="25">
        <v>3.1664246054698524E-3</v>
      </c>
      <c r="E5686" s="31">
        <v>703.17145853224827</v>
      </c>
      <c r="F5686" s="18">
        <v>0</v>
      </c>
    </row>
    <row r="5687" spans="1:6" x14ac:dyDescent="0.35">
      <c r="A5687" s="4">
        <v>5676</v>
      </c>
      <c r="B5687" s="4">
        <v>0.16044027722330556</v>
      </c>
      <c r="C5687" s="4">
        <v>-0.99264998935859394</v>
      </c>
      <c r="D5687" s="25">
        <v>-2.038800828561654E-2</v>
      </c>
      <c r="E5687" s="31">
        <v>-4527.587834556145</v>
      </c>
      <c r="F5687" s="18">
        <v>4527.587834556145</v>
      </c>
    </row>
    <row r="5688" spans="1:6" x14ac:dyDescent="0.35">
      <c r="A5688" s="4">
        <v>5677</v>
      </c>
      <c r="B5688" s="4">
        <v>0.49525213649051492</v>
      </c>
      <c r="C5688" s="4">
        <v>-1.1901409870665821E-2</v>
      </c>
      <c r="D5688" s="25">
        <v>1.5794982045429918E-3</v>
      </c>
      <c r="E5688" s="31">
        <v>350.76093532085127</v>
      </c>
      <c r="F5688" s="18">
        <v>0</v>
      </c>
    </row>
    <row r="5689" spans="1:6" x14ac:dyDescent="0.35">
      <c r="A5689" s="4">
        <v>5678</v>
      </c>
      <c r="B5689" s="4">
        <v>0.49702025929563343</v>
      </c>
      <c r="C5689" s="4">
        <v>-7.4691717490674705E-3</v>
      </c>
      <c r="D5689" s="25">
        <v>1.6787746365853212E-3</v>
      </c>
      <c r="E5689" s="31">
        <v>372.80736377409522</v>
      </c>
      <c r="F5689" s="18">
        <v>0</v>
      </c>
    </row>
    <row r="5690" spans="1:6" x14ac:dyDescent="0.35">
      <c r="A5690" s="4">
        <v>5679</v>
      </c>
      <c r="B5690" s="4">
        <v>0.98883897060015835</v>
      </c>
      <c r="C5690" s="4">
        <v>2.2848425991572676</v>
      </c>
      <c r="D5690" s="25">
        <v>5.3023609345544329E-2</v>
      </c>
      <c r="E5690" s="31">
        <v>11775.012313807496</v>
      </c>
      <c r="F5690" s="18">
        <v>0</v>
      </c>
    </row>
    <row r="5691" spans="1:6" x14ac:dyDescent="0.35">
      <c r="A5691" s="4">
        <v>5680</v>
      </c>
      <c r="B5691" s="4">
        <v>0.93316837331393221</v>
      </c>
      <c r="C5691" s="4">
        <v>1.4998114390316506</v>
      </c>
      <c r="D5691" s="25">
        <v>3.5439921267157233E-2</v>
      </c>
      <c r="E5691" s="31">
        <v>7870.1830085094261</v>
      </c>
      <c r="F5691" s="18">
        <v>0</v>
      </c>
    </row>
    <row r="5692" spans="1:6" x14ac:dyDescent="0.35">
      <c r="A5692" s="4">
        <v>5681</v>
      </c>
      <c r="B5692" s="4">
        <v>7.1104093020459502E-2</v>
      </c>
      <c r="C5692" s="4">
        <v>-1.467617373670389</v>
      </c>
      <c r="D5692" s="25">
        <v>-3.1026666669329128E-2</v>
      </c>
      <c r="E5692" s="31">
        <v>-6890.1266171245888</v>
      </c>
      <c r="F5692" s="18">
        <v>6890.1266171245888</v>
      </c>
    </row>
    <row r="5693" spans="1:6" x14ac:dyDescent="0.35">
      <c r="A5693" s="4">
        <v>5682</v>
      </c>
      <c r="B5693" s="4">
        <v>0.34342185330311426</v>
      </c>
      <c r="C5693" s="4">
        <v>-0.40314207892184545</v>
      </c>
      <c r="D5693" s="25">
        <v>-7.1837894681076068E-3</v>
      </c>
      <c r="E5693" s="31">
        <v>-1595.3121730268606</v>
      </c>
      <c r="F5693" s="18">
        <v>1595.3121730268606</v>
      </c>
    </row>
    <row r="5694" spans="1:6" x14ac:dyDescent="0.35">
      <c r="A5694" s="4">
        <v>5683</v>
      </c>
      <c r="B5694" s="4">
        <v>0.79918186698964711</v>
      </c>
      <c r="C5694" s="4">
        <v>0.8387025161695929</v>
      </c>
      <c r="D5694" s="25">
        <v>2.0631931882908124E-2</v>
      </c>
      <c r="E5694" s="31">
        <v>4581.7562210011156</v>
      </c>
      <c r="F5694" s="18">
        <v>0</v>
      </c>
    </row>
    <row r="5695" spans="1:6" x14ac:dyDescent="0.35">
      <c r="A5695" s="4">
        <v>5684</v>
      </c>
      <c r="B5695" s="4">
        <v>0.26915946094455789</v>
      </c>
      <c r="C5695" s="4">
        <v>-0.61535709128858085</v>
      </c>
      <c r="D5695" s="25">
        <v>-1.1937132739743646E-2</v>
      </c>
      <c r="E5695" s="31">
        <v>-2650.89243710354</v>
      </c>
      <c r="F5695" s="18">
        <v>2650.89243710354</v>
      </c>
    </row>
    <row r="5696" spans="1:6" x14ac:dyDescent="0.35">
      <c r="A5696" s="4">
        <v>5685</v>
      </c>
      <c r="B5696" s="4">
        <v>4.8902653460654144E-2</v>
      </c>
      <c r="C5696" s="4">
        <v>-1.6555878768419743</v>
      </c>
      <c r="D5696" s="25">
        <v>-3.5236964124499878E-2</v>
      </c>
      <c r="E5696" s="31">
        <v>-7825.1120885275068</v>
      </c>
      <c r="F5696" s="18">
        <v>7825.1120885275068</v>
      </c>
    </row>
    <row r="5697" spans="1:6" x14ac:dyDescent="0.35">
      <c r="A5697" s="4">
        <v>5686</v>
      </c>
      <c r="B5697" s="4">
        <v>6.0980882613808074E-2</v>
      </c>
      <c r="C5697" s="4">
        <v>-1.5465915639941388</v>
      </c>
      <c r="D5697" s="25">
        <v>-3.2795586935721849E-2</v>
      </c>
      <c r="E5697" s="31">
        <v>-7282.9527218731191</v>
      </c>
      <c r="F5697" s="18">
        <v>7282.9527218731191</v>
      </c>
    </row>
    <row r="5698" spans="1:6" x14ac:dyDescent="0.35">
      <c r="A5698" s="4">
        <v>5687</v>
      </c>
      <c r="B5698" s="4">
        <v>0.79726205177391374</v>
      </c>
      <c r="C5698" s="4">
        <v>0.83188139138378869</v>
      </c>
      <c r="D5698" s="25">
        <v>2.0479147462786326E-2</v>
      </c>
      <c r="E5698" s="31">
        <v>4547.8272137061176</v>
      </c>
      <c r="F5698" s="18">
        <v>0</v>
      </c>
    </row>
    <row r="5699" spans="1:6" x14ac:dyDescent="0.35">
      <c r="A5699" s="4">
        <v>5688</v>
      </c>
      <c r="B5699" s="4">
        <v>0.1688296530554878</v>
      </c>
      <c r="C5699" s="4">
        <v>-0.9588004030874806</v>
      </c>
      <c r="D5699" s="25">
        <v>-1.9629821099163371E-2</v>
      </c>
      <c r="E5699" s="31">
        <v>-4359.2163568908409</v>
      </c>
      <c r="F5699" s="18">
        <v>4359.2163568908409</v>
      </c>
    </row>
    <row r="5700" spans="1:6" x14ac:dyDescent="0.35">
      <c r="A5700" s="4">
        <v>5689</v>
      </c>
      <c r="B5700" s="4">
        <v>0.58002967351416113</v>
      </c>
      <c r="C5700" s="4">
        <v>0.20196939165652955</v>
      </c>
      <c r="D5700" s="25">
        <v>6.3699290232726311E-3</v>
      </c>
      <c r="E5700" s="31">
        <v>1414.5772725186591</v>
      </c>
      <c r="F5700" s="18">
        <v>0</v>
      </c>
    </row>
    <row r="5701" spans="1:6" x14ac:dyDescent="0.35">
      <c r="A5701" s="4">
        <v>5690</v>
      </c>
      <c r="B5701" s="4">
        <v>9.6948310014587369E-2</v>
      </c>
      <c r="C5701" s="4">
        <v>-1.2991378663874953</v>
      </c>
      <c r="D5701" s="25">
        <v>-2.7252942447747012E-2</v>
      </c>
      <c r="E5701" s="31">
        <v>-6052.0914526667202</v>
      </c>
      <c r="F5701" s="18">
        <v>6052.0914526667202</v>
      </c>
    </row>
    <row r="5702" spans="1:6" x14ac:dyDescent="0.35">
      <c r="A5702" s="4">
        <v>5691</v>
      </c>
      <c r="B5702" s="4">
        <v>0.14099056043187896</v>
      </c>
      <c r="C5702" s="4">
        <v>-1.0758795679727395</v>
      </c>
      <c r="D5702" s="25">
        <v>-2.2252243775342267E-2</v>
      </c>
      <c r="E5702" s="31">
        <v>-4941.5806977032853</v>
      </c>
      <c r="F5702" s="18">
        <v>4941.5806977032853</v>
      </c>
    </row>
    <row r="5703" spans="1:6" x14ac:dyDescent="0.35">
      <c r="A5703" s="4">
        <v>5692</v>
      </c>
      <c r="B5703" s="4">
        <v>0.94764397781434118</v>
      </c>
      <c r="C5703" s="4">
        <v>1.622426567794339</v>
      </c>
      <c r="D5703" s="25">
        <v>3.8186342412413921E-2</v>
      </c>
      <c r="E5703" s="31">
        <v>8480.0838282282602</v>
      </c>
      <c r="F5703" s="18">
        <v>0</v>
      </c>
    </row>
    <row r="5704" spans="1:6" x14ac:dyDescent="0.35">
      <c r="A5704" s="4">
        <v>5693</v>
      </c>
      <c r="B5704" s="4">
        <v>0.35911547053982906</v>
      </c>
      <c r="C5704" s="4">
        <v>-0.36082410602321108</v>
      </c>
      <c r="D5704" s="25">
        <v>-6.2359213154088563E-3</v>
      </c>
      <c r="E5704" s="31">
        <v>-1384.818030744718</v>
      </c>
      <c r="F5704" s="18">
        <v>1384.818030744718</v>
      </c>
    </row>
    <row r="5705" spans="1:6" x14ac:dyDescent="0.35">
      <c r="A5705" s="4">
        <v>5694</v>
      </c>
      <c r="B5705" s="4">
        <v>0.73668750836140029</v>
      </c>
      <c r="C5705" s="4">
        <v>0.63316640250420309</v>
      </c>
      <c r="D5705" s="25">
        <v>1.6028187350069681E-2</v>
      </c>
      <c r="E5705" s="31">
        <v>3559.3975163998061</v>
      </c>
      <c r="F5705" s="18">
        <v>0</v>
      </c>
    </row>
    <row r="5706" spans="1:6" x14ac:dyDescent="0.35">
      <c r="A5706" s="4">
        <v>5695</v>
      </c>
      <c r="B5706" s="4">
        <v>4.8178069478553076E-2</v>
      </c>
      <c r="C5706" s="4">
        <v>-1.6627817106007725</v>
      </c>
      <c r="D5706" s="25">
        <v>-3.5398096746142867E-2</v>
      </c>
      <c r="E5706" s="31">
        <v>-7860.8949902843024</v>
      </c>
      <c r="F5706" s="18">
        <v>7860.8949902843024</v>
      </c>
    </row>
    <row r="5707" spans="1:6" x14ac:dyDescent="0.35">
      <c r="A5707" s="4">
        <v>5696</v>
      </c>
      <c r="B5707" s="4">
        <v>0.9298935551774351</v>
      </c>
      <c r="C5707" s="4">
        <v>1.4749987122071484</v>
      </c>
      <c r="D5707" s="25">
        <v>3.4884148106781712E-2</v>
      </c>
      <c r="E5707" s="31">
        <v>7746.7618403188944</v>
      </c>
      <c r="F5707" s="18">
        <v>0</v>
      </c>
    </row>
    <row r="5708" spans="1:6" x14ac:dyDescent="0.35">
      <c r="A5708" s="4">
        <v>5697</v>
      </c>
      <c r="B5708" s="4">
        <v>0.83206371266708645</v>
      </c>
      <c r="C5708" s="4">
        <v>0.96235248144987173</v>
      </c>
      <c r="D5708" s="25">
        <v>2.340153203488669E-2</v>
      </c>
      <c r="E5708" s="31">
        <v>5196.8044287031662</v>
      </c>
      <c r="F5708" s="18">
        <v>0</v>
      </c>
    </row>
    <row r="5709" spans="1:6" x14ac:dyDescent="0.35">
      <c r="A5709" s="4">
        <v>5698</v>
      </c>
      <c r="B5709" s="4">
        <v>9.3551624907247666E-3</v>
      </c>
      <c r="C5709" s="4">
        <v>-2.3512526459903906</v>
      </c>
      <c r="D5709" s="25">
        <v>-5.0818960010970873E-2</v>
      </c>
      <c r="E5709" s="31">
        <v>-11285.423366871513</v>
      </c>
      <c r="F5709" s="18">
        <v>11285.423366871513</v>
      </c>
    </row>
    <row r="5710" spans="1:6" x14ac:dyDescent="0.35">
      <c r="A5710" s="4">
        <v>5699</v>
      </c>
      <c r="B5710" s="4">
        <v>5.084750243555658E-2</v>
      </c>
      <c r="C5710" s="4">
        <v>-1.6366912179918107</v>
      </c>
      <c r="D5710" s="25">
        <v>-3.4813703275985534E-2</v>
      </c>
      <c r="E5710" s="31">
        <v>-7731.1180778457765</v>
      </c>
      <c r="F5710" s="18">
        <v>7731.1180778457765</v>
      </c>
    </row>
    <row r="5711" spans="1:6" x14ac:dyDescent="0.35">
      <c r="A5711" s="4">
        <v>5700</v>
      </c>
      <c r="B5711" s="4">
        <v>0.82915193108231755</v>
      </c>
      <c r="C5711" s="4">
        <v>0.95081925199559092</v>
      </c>
      <c r="D5711" s="25">
        <v>2.3143202532108619E-2</v>
      </c>
      <c r="E5711" s="31">
        <v>5139.4369066921972</v>
      </c>
      <c r="F5711" s="18">
        <v>0</v>
      </c>
    </row>
    <row r="5712" spans="1:6" x14ac:dyDescent="0.35">
      <c r="A5712" s="4">
        <v>5701</v>
      </c>
      <c r="B5712" s="4">
        <v>0.54634399405496104</v>
      </c>
      <c r="C5712" s="4">
        <v>0.11642968279761685</v>
      </c>
      <c r="D5712" s="25">
        <v>4.4539495879461575E-3</v>
      </c>
      <c r="E5712" s="31">
        <v>989.0935734187417</v>
      </c>
      <c r="F5712" s="18">
        <v>0</v>
      </c>
    </row>
    <row r="5713" spans="1:6" x14ac:dyDescent="0.35">
      <c r="A5713" s="4">
        <v>5702</v>
      </c>
      <c r="B5713" s="4">
        <v>0.87574598591944175</v>
      </c>
      <c r="C5713" s="4">
        <v>1.1539808303651986</v>
      </c>
      <c r="D5713" s="25">
        <v>2.7693760529057875E-2</v>
      </c>
      <c r="E5713" s="31">
        <v>6149.9844176996749</v>
      </c>
      <c r="F5713" s="18">
        <v>0</v>
      </c>
    </row>
    <row r="5714" spans="1:6" x14ac:dyDescent="0.35">
      <c r="A5714" s="4">
        <v>5703</v>
      </c>
      <c r="B5714" s="4">
        <v>0.31817814250211096</v>
      </c>
      <c r="C5714" s="4">
        <v>-0.47279942408190628</v>
      </c>
      <c r="D5714" s="25">
        <v>-8.744024388549574E-3</v>
      </c>
      <c r="E5714" s="31">
        <v>-1941.7952892725191</v>
      </c>
      <c r="F5714" s="18">
        <v>1941.7952892725191</v>
      </c>
    </row>
    <row r="5715" spans="1:6" x14ac:dyDescent="0.35">
      <c r="A5715" s="4">
        <v>5704</v>
      </c>
      <c r="B5715" s="4">
        <v>5.1566150222435936E-2</v>
      </c>
      <c r="C5715" s="4">
        <v>-1.6298542708505179</v>
      </c>
      <c r="D5715" s="25">
        <v>-3.466056445545556E-2</v>
      </c>
      <c r="E5715" s="31">
        <v>-7697.1103684552063</v>
      </c>
      <c r="F5715" s="18">
        <v>7697.1103684552063</v>
      </c>
    </row>
    <row r="5716" spans="1:6" x14ac:dyDescent="0.35">
      <c r="A5716" s="4">
        <v>5705</v>
      </c>
      <c r="B5716" s="4">
        <v>0.55127747701884178</v>
      </c>
      <c r="C5716" s="4">
        <v>0.12888954952692458</v>
      </c>
      <c r="D5716" s="25">
        <v>4.7330345736062967E-3</v>
      </c>
      <c r="E5716" s="31">
        <v>1051.0702887594728</v>
      </c>
      <c r="F5716" s="18">
        <v>0</v>
      </c>
    </row>
    <row r="5717" spans="1:6" x14ac:dyDescent="0.35">
      <c r="A5717" s="4">
        <v>5706</v>
      </c>
      <c r="B5717" s="4">
        <v>0.76925684179921572</v>
      </c>
      <c r="C5717" s="4">
        <v>0.73640162436711021</v>
      </c>
      <c r="D5717" s="25">
        <v>1.8340523512178172E-2</v>
      </c>
      <c r="E5717" s="31">
        <v>4072.9005977357401</v>
      </c>
      <c r="F5717" s="18">
        <v>0</v>
      </c>
    </row>
    <row r="5718" spans="1:6" x14ac:dyDescent="0.35">
      <c r="A5718" s="4">
        <v>5707</v>
      </c>
      <c r="B5718" s="4">
        <v>0.30978444532318106</v>
      </c>
      <c r="C5718" s="4">
        <v>-0.49646143382091279</v>
      </c>
      <c r="D5718" s="25">
        <v>-9.2740229665574485E-3</v>
      </c>
      <c r="E5718" s="31">
        <v>-2059.492667089135</v>
      </c>
      <c r="F5718" s="18">
        <v>2059.492667089135</v>
      </c>
    </row>
    <row r="5719" spans="1:6" x14ac:dyDescent="0.35">
      <c r="A5719" s="4">
        <v>5708</v>
      </c>
      <c r="B5719" s="4">
        <v>0.95487577415198344</v>
      </c>
      <c r="C5719" s="4">
        <v>1.6940885819012028</v>
      </c>
      <c r="D5719" s="25">
        <v>3.9791479338344905E-2</v>
      </c>
      <c r="E5719" s="31">
        <v>8836.538383123112</v>
      </c>
      <c r="F5719" s="18">
        <v>0</v>
      </c>
    </row>
    <row r="5720" spans="1:6" x14ac:dyDescent="0.35">
      <c r="A5720" s="4">
        <v>5709</v>
      </c>
      <c r="B5720" s="4">
        <v>0.33349528885196433</v>
      </c>
      <c r="C5720" s="4">
        <v>-0.43028191950918798</v>
      </c>
      <c r="D5720" s="25">
        <v>-7.7916869830401596E-3</v>
      </c>
      <c r="E5720" s="31">
        <v>-1730.3086550131493</v>
      </c>
      <c r="F5720" s="18">
        <v>1730.3086550131493</v>
      </c>
    </row>
    <row r="5721" spans="1:6" x14ac:dyDescent="0.35">
      <c r="A5721" s="4">
        <v>5710</v>
      </c>
      <c r="B5721" s="4">
        <v>0.16295355156524327</v>
      </c>
      <c r="C5721" s="4">
        <v>-0.98239131544567204</v>
      </c>
      <c r="D5721" s="25">
        <v>-2.0158227187304673E-2</v>
      </c>
      <c r="E5721" s="31">
        <v>-4476.5600886991979</v>
      </c>
      <c r="F5721" s="18">
        <v>4476.5600886991979</v>
      </c>
    </row>
    <row r="5722" spans="1:6" x14ac:dyDescent="0.35">
      <c r="A5722" s="4">
        <v>5711</v>
      </c>
      <c r="B5722" s="4">
        <v>0.8428419056230726</v>
      </c>
      <c r="C5722" s="4">
        <v>1.0062066191703838</v>
      </c>
      <c r="D5722" s="25">
        <v>2.4383808303386302E-2</v>
      </c>
      <c r="E5722" s="31">
        <v>5414.939619798296</v>
      </c>
      <c r="F5722" s="18">
        <v>0</v>
      </c>
    </row>
    <row r="5723" spans="1:6" x14ac:dyDescent="0.35">
      <c r="A5723" s="4">
        <v>5712</v>
      </c>
      <c r="B5723" s="4">
        <v>6.322727628128022E-3</v>
      </c>
      <c r="C5723" s="4">
        <v>-2.4936011397878222</v>
      </c>
      <c r="D5723" s="25">
        <v>-5.4007383146890395E-2</v>
      </c>
      <c r="E5723" s="31">
        <v>-11993.480063699075</v>
      </c>
      <c r="F5723" s="18">
        <v>11993.480063699075</v>
      </c>
    </row>
    <row r="5724" spans="1:6" x14ac:dyDescent="0.35">
      <c r="A5724" s="4">
        <v>5713</v>
      </c>
      <c r="B5724" s="4">
        <v>0.91542384848569613</v>
      </c>
      <c r="C5724" s="4">
        <v>1.3749327235133502</v>
      </c>
      <c r="D5724" s="25">
        <v>3.2642798690580697E-2</v>
      </c>
      <c r="E5724" s="31">
        <v>7249.0228651517891</v>
      </c>
      <c r="F5724" s="18">
        <v>0</v>
      </c>
    </row>
    <row r="5725" spans="1:6" x14ac:dyDescent="0.35">
      <c r="A5725" s="4">
        <v>5714</v>
      </c>
      <c r="B5725" s="4">
        <v>0.70815493460717926</v>
      </c>
      <c r="C5725" s="4">
        <v>0.54800258075139696</v>
      </c>
      <c r="D5725" s="25">
        <v>1.4120627302357587E-2</v>
      </c>
      <c r="E5725" s="31">
        <v>3135.7835201371281</v>
      </c>
      <c r="F5725" s="18">
        <v>0</v>
      </c>
    </row>
    <row r="5726" spans="1:6" x14ac:dyDescent="0.35">
      <c r="A5726" s="4">
        <v>5715</v>
      </c>
      <c r="B5726" s="4">
        <v>0.93558705128579789</v>
      </c>
      <c r="C5726" s="4">
        <v>1.5187481667025915</v>
      </c>
      <c r="D5726" s="25">
        <v>3.5864079605710197E-2</v>
      </c>
      <c r="E5726" s="31">
        <v>7964.3763258092222</v>
      </c>
      <c r="F5726" s="18">
        <v>0</v>
      </c>
    </row>
    <row r="5727" spans="1:6" x14ac:dyDescent="0.35">
      <c r="A5727" s="4">
        <v>5716</v>
      </c>
      <c r="B5727" s="4">
        <v>0.86968524260668156</v>
      </c>
      <c r="C5727" s="4">
        <v>1.1249044766404601</v>
      </c>
      <c r="D5727" s="25">
        <v>2.7042487611087535E-2</v>
      </c>
      <c r="E5727" s="31">
        <v>6005.3555113803332</v>
      </c>
      <c r="F5727" s="18">
        <v>0</v>
      </c>
    </row>
    <row r="5728" spans="1:6" x14ac:dyDescent="0.35">
      <c r="A5728" s="4">
        <v>5717</v>
      </c>
      <c r="B5728" s="4">
        <v>0.90715184197720167</v>
      </c>
      <c r="C5728" s="4">
        <v>1.3234182799297858</v>
      </c>
      <c r="D5728" s="25">
        <v>3.1488941425398861E-2</v>
      </c>
      <c r="E5728" s="31">
        <v>6992.7844899527217</v>
      </c>
      <c r="F5728" s="18">
        <v>0</v>
      </c>
    </row>
    <row r="5729" spans="1:6" x14ac:dyDescent="0.35">
      <c r="A5729" s="4">
        <v>5718</v>
      </c>
      <c r="B5729" s="4">
        <v>1.1021035495487608E-3</v>
      </c>
      <c r="C5729" s="4">
        <v>-3.0612422072408929</v>
      </c>
      <c r="D5729" s="25">
        <v>-6.6721812812306908E-2</v>
      </c>
      <c r="E5729" s="31">
        <v>-14816.987699659345</v>
      </c>
      <c r="F5729" s="18">
        <v>14816.987699659345</v>
      </c>
    </row>
    <row r="5730" spans="1:6" x14ac:dyDescent="0.35">
      <c r="A5730" s="4">
        <v>5719</v>
      </c>
      <c r="B5730" s="4">
        <v>0.48347415378783076</v>
      </c>
      <c r="C5730" s="4">
        <v>-4.1436007533110844E-2</v>
      </c>
      <c r="D5730" s="25">
        <v>9.1796121187891254E-4</v>
      </c>
      <c r="E5730" s="31">
        <v>203.85267443850742</v>
      </c>
      <c r="F5730" s="18">
        <v>0</v>
      </c>
    </row>
    <row r="5731" spans="1:6" x14ac:dyDescent="0.35">
      <c r="A5731" s="4">
        <v>5720</v>
      </c>
      <c r="B5731" s="4">
        <v>0.26312045353871305</v>
      </c>
      <c r="C5731" s="4">
        <v>-0.63375472100704078</v>
      </c>
      <c r="D5731" s="25">
        <v>-1.2349215977687093E-2</v>
      </c>
      <c r="E5731" s="31">
        <v>-2742.4042232868678</v>
      </c>
      <c r="F5731" s="18">
        <v>2742.4042232868678</v>
      </c>
    </row>
    <row r="5732" spans="1:6" x14ac:dyDescent="0.35">
      <c r="A5732" s="4">
        <v>5721</v>
      </c>
      <c r="B5732" s="4">
        <v>0.1383197847697909</v>
      </c>
      <c r="C5732" s="4">
        <v>-1.0878992901526394</v>
      </c>
      <c r="D5732" s="25">
        <v>-2.2521470089322478E-2</v>
      </c>
      <c r="E5732" s="31">
        <v>-5001.3680867823423</v>
      </c>
      <c r="F5732" s="18">
        <v>5001.3680867823423</v>
      </c>
    </row>
    <row r="5733" spans="1:6" x14ac:dyDescent="0.35">
      <c r="A5733" s="4">
        <v>5722</v>
      </c>
      <c r="B5733" s="4">
        <v>0.18491389730817442</v>
      </c>
      <c r="C5733" s="4">
        <v>-0.89679597784491638</v>
      </c>
      <c r="D5733" s="25">
        <v>-1.8241001739724871E-2</v>
      </c>
      <c r="E5733" s="31">
        <v>-4050.7996862626505</v>
      </c>
      <c r="F5733" s="18">
        <v>4050.7996862626505</v>
      </c>
    </row>
    <row r="5734" spans="1:6" x14ac:dyDescent="0.35">
      <c r="A5734" s="4">
        <v>5723</v>
      </c>
      <c r="B5734" s="4">
        <v>0.75977769285720065</v>
      </c>
      <c r="C5734" s="4">
        <v>0.70558763777150579</v>
      </c>
      <c r="D5734" s="25">
        <v>1.7650329853289515E-2</v>
      </c>
      <c r="E5734" s="31">
        <v>3919.6285188894381</v>
      </c>
      <c r="F5734" s="18">
        <v>0</v>
      </c>
    </row>
    <row r="5735" spans="1:6" x14ac:dyDescent="0.35">
      <c r="A5735" s="4">
        <v>5724</v>
      </c>
      <c r="B5735" s="4">
        <v>0.50131564571803944</v>
      </c>
      <c r="C5735" s="4">
        <v>3.2978407339755954E-3</v>
      </c>
      <c r="D5735" s="25">
        <v>1.9199418649124549E-3</v>
      </c>
      <c r="E5735" s="31">
        <v>426.36364027599757</v>
      </c>
      <c r="F5735" s="18">
        <v>0</v>
      </c>
    </row>
    <row r="5736" spans="1:6" x14ac:dyDescent="0.35">
      <c r="A5736" s="4">
        <v>5725</v>
      </c>
      <c r="B5736" s="4">
        <v>0.99916185602757834</v>
      </c>
      <c r="C5736" s="4">
        <v>3.142295448131466</v>
      </c>
      <c r="D5736" s="25">
        <v>7.2229450086788383E-2</v>
      </c>
      <c r="E5736" s="31">
        <v>16040.074877757193</v>
      </c>
      <c r="F5736" s="18">
        <v>0</v>
      </c>
    </row>
    <row r="5737" spans="1:6" x14ac:dyDescent="0.35">
      <c r="A5737" s="4">
        <v>5726</v>
      </c>
      <c r="B5737" s="4">
        <v>0.95746728736510234</v>
      </c>
      <c r="C5737" s="4">
        <v>1.7220225962930304</v>
      </c>
      <c r="D5737" s="25">
        <v>4.0417165324827885E-2</v>
      </c>
      <c r="E5737" s="31">
        <v>8975.4851709096929</v>
      </c>
      <c r="F5737" s="18">
        <v>0</v>
      </c>
    </row>
    <row r="5738" spans="1:6" x14ac:dyDescent="0.35">
      <c r="A5738" s="4">
        <v>5727</v>
      </c>
      <c r="B5738" s="4">
        <v>0.57236285722763824</v>
      </c>
      <c r="C5738" s="4">
        <v>0.18239304245534579</v>
      </c>
      <c r="D5738" s="25">
        <v>5.9314439852874937E-3</v>
      </c>
      <c r="E5738" s="31">
        <v>1317.2024090300572</v>
      </c>
      <c r="F5738" s="18">
        <v>0</v>
      </c>
    </row>
    <row r="5739" spans="1:6" x14ac:dyDescent="0.35">
      <c r="A5739" s="4">
        <v>5728</v>
      </c>
      <c r="B5739" s="4">
        <v>0.57719883831506935</v>
      </c>
      <c r="C5739" s="4">
        <v>0.1947325565167464</v>
      </c>
      <c r="D5739" s="25">
        <v>6.2078332260149839E-3</v>
      </c>
      <c r="E5739" s="31">
        <v>1378.5804772743606</v>
      </c>
      <c r="F5739" s="18">
        <v>0</v>
      </c>
    </row>
    <row r="5740" spans="1:6" x14ac:dyDescent="0.35">
      <c r="A5740" s="4">
        <v>5729</v>
      </c>
      <c r="B5740" s="4">
        <v>0.31147574179655146</v>
      </c>
      <c r="C5740" s="4">
        <v>-0.49167164890221193</v>
      </c>
      <c r="D5740" s="25">
        <v>-9.166737946228418E-3</v>
      </c>
      <c r="E5740" s="31">
        <v>-2035.6677624654444</v>
      </c>
      <c r="F5740" s="18">
        <v>2035.6677624654444</v>
      </c>
    </row>
    <row r="5741" spans="1:6" x14ac:dyDescent="0.35">
      <c r="A5741" s="4">
        <v>5730</v>
      </c>
      <c r="B5741" s="4">
        <v>0.58082450051963164</v>
      </c>
      <c r="C5741" s="4">
        <v>0.20400319910217232</v>
      </c>
      <c r="D5741" s="25">
        <v>6.4154836936502523E-3</v>
      </c>
      <c r="E5741" s="31">
        <v>1424.6936491906483</v>
      </c>
      <c r="F5741" s="18">
        <v>0</v>
      </c>
    </row>
    <row r="5742" spans="1:6" x14ac:dyDescent="0.35">
      <c r="A5742" s="4">
        <v>5731</v>
      </c>
      <c r="B5742" s="4">
        <v>0.41576324061125525</v>
      </c>
      <c r="C5742" s="4">
        <v>-0.21274421025811635</v>
      </c>
      <c r="D5742" s="25">
        <v>-2.9191221486129133E-3</v>
      </c>
      <c r="E5742" s="31">
        <v>-648.25272495927607</v>
      </c>
      <c r="F5742" s="18">
        <v>648.25272495927607</v>
      </c>
    </row>
    <row r="5743" spans="1:6" x14ac:dyDescent="0.35">
      <c r="A5743" s="4">
        <v>5732</v>
      </c>
      <c r="B5743" s="4">
        <v>0.24094221369699564</v>
      </c>
      <c r="C5743" s="4">
        <v>-0.7032749358519399</v>
      </c>
      <c r="D5743" s="25">
        <v>-1.3906379355481622E-2</v>
      </c>
      <c r="E5743" s="31">
        <v>-3088.205238616682</v>
      </c>
      <c r="F5743" s="18">
        <v>3088.205238616682</v>
      </c>
    </row>
    <row r="5744" spans="1:6" x14ac:dyDescent="0.35">
      <c r="A5744" s="4">
        <v>5733</v>
      </c>
      <c r="B5744" s="4">
        <v>0.11101974997205721</v>
      </c>
      <c r="C5744" s="4">
        <v>-1.2211228747951088</v>
      </c>
      <c r="D5744" s="25">
        <v>-2.5505506998969401E-2</v>
      </c>
      <c r="E5744" s="31">
        <v>-5664.0365054289732</v>
      </c>
      <c r="F5744" s="18">
        <v>5664.0365054289732</v>
      </c>
    </row>
    <row r="5745" spans="1:6" x14ac:dyDescent="0.35">
      <c r="A5745" s="4">
        <v>5734</v>
      </c>
      <c r="B5745" s="4">
        <v>0.62141106148839442</v>
      </c>
      <c r="C5745" s="4">
        <v>0.3091888474249111</v>
      </c>
      <c r="D5745" s="25">
        <v>8.7715068993202052E-3</v>
      </c>
      <c r="E5745" s="31">
        <v>1947.8983612197651</v>
      </c>
      <c r="F5745" s="18">
        <v>0</v>
      </c>
    </row>
    <row r="5746" spans="1:6" x14ac:dyDescent="0.35">
      <c r="A5746" s="4">
        <v>5735</v>
      </c>
      <c r="B5746" s="4">
        <v>0.75071703625188957</v>
      </c>
      <c r="C5746" s="4">
        <v>0.67674788725615376</v>
      </c>
      <c r="D5746" s="25">
        <v>1.70043565428297E-2</v>
      </c>
      <c r="E5746" s="31">
        <v>3776.1765023455191</v>
      </c>
      <c r="F5746" s="18">
        <v>0</v>
      </c>
    </row>
    <row r="5747" spans="1:6" x14ac:dyDescent="0.35">
      <c r="A5747" s="4">
        <v>5736</v>
      </c>
      <c r="B5747" s="4">
        <v>0.60260636253677158</v>
      </c>
      <c r="C5747" s="4">
        <v>0.26009917417048878</v>
      </c>
      <c r="D5747" s="25">
        <v>7.6719613701496416E-3</v>
      </c>
      <c r="E5747" s="31">
        <v>1703.7210540658655</v>
      </c>
      <c r="F5747" s="18">
        <v>0</v>
      </c>
    </row>
    <row r="5748" spans="1:6" x14ac:dyDescent="0.35">
      <c r="A5748" s="4">
        <v>5737</v>
      </c>
      <c r="B5748" s="4">
        <v>0.72461273067542764</v>
      </c>
      <c r="C5748" s="4">
        <v>0.59659989906743682</v>
      </c>
      <c r="D5748" s="25">
        <v>1.5209144714301589E-2</v>
      </c>
      <c r="E5748" s="31">
        <v>3377.5118009470339</v>
      </c>
      <c r="F5748" s="18">
        <v>0</v>
      </c>
    </row>
    <row r="5749" spans="1:6" x14ac:dyDescent="0.35">
      <c r="A5749" s="4">
        <v>5738</v>
      </c>
      <c r="B5749" s="4">
        <v>0.5713591837081583</v>
      </c>
      <c r="C5749" s="4">
        <v>0.1798356023885769</v>
      </c>
      <c r="D5749" s="25">
        <v>5.8741606178272293E-3</v>
      </c>
      <c r="E5749" s="31">
        <v>1304.4814274607847</v>
      </c>
      <c r="F5749" s="18">
        <v>0</v>
      </c>
    </row>
    <row r="5750" spans="1:6" x14ac:dyDescent="0.35">
      <c r="A5750" s="4">
        <v>5739</v>
      </c>
      <c r="B5750" s="4">
        <v>0.8640310278539276</v>
      </c>
      <c r="C5750" s="4">
        <v>1.0986106180459296</v>
      </c>
      <c r="D5750" s="25">
        <v>2.6453539004474953E-2</v>
      </c>
      <c r="E5750" s="31">
        <v>5874.5670346874376</v>
      </c>
      <c r="F5750" s="18">
        <v>0</v>
      </c>
    </row>
    <row r="5751" spans="1:6" x14ac:dyDescent="0.35">
      <c r="A5751" s="4">
        <v>5740</v>
      </c>
      <c r="B5751" s="4">
        <v>0.75213594096821978</v>
      </c>
      <c r="C5751" s="4">
        <v>0.68122660178731897</v>
      </c>
      <c r="D5751" s="25">
        <v>1.7104673986656448E-2</v>
      </c>
      <c r="E5751" s="31">
        <v>3798.4541094516626</v>
      </c>
      <c r="F5751" s="18">
        <v>0</v>
      </c>
    </row>
    <row r="5752" spans="1:6" x14ac:dyDescent="0.35">
      <c r="A5752" s="4">
        <v>5741</v>
      </c>
      <c r="B5752" s="4">
        <v>0.36373420813232138</v>
      </c>
      <c r="C5752" s="4">
        <v>-0.34849506915808781</v>
      </c>
      <c r="D5752" s="25">
        <v>-5.9597667503995229E-3</v>
      </c>
      <c r="E5752" s="31">
        <v>-1323.4920771999825</v>
      </c>
      <c r="F5752" s="18">
        <v>1323.4920771999825</v>
      </c>
    </row>
    <row r="5753" spans="1:6" x14ac:dyDescent="0.35">
      <c r="A5753" s="4">
        <v>5742</v>
      </c>
      <c r="B5753" s="4">
        <v>0.86036246364827429</v>
      </c>
      <c r="C5753" s="4">
        <v>1.0819492643688966</v>
      </c>
      <c r="D5753" s="25">
        <v>2.6080346116215895E-2</v>
      </c>
      <c r="E5753" s="31">
        <v>5791.6916720157142</v>
      </c>
      <c r="F5753" s="18">
        <v>0</v>
      </c>
    </row>
    <row r="5754" spans="1:6" x14ac:dyDescent="0.35">
      <c r="A5754" s="4">
        <v>5743</v>
      </c>
      <c r="B5754" s="4">
        <v>0.41731668250625786</v>
      </c>
      <c r="C5754" s="4">
        <v>-0.20876286113604811</v>
      </c>
      <c r="D5754" s="25">
        <v>-2.8299450501109808E-3</v>
      </c>
      <c r="E5754" s="31">
        <v>-628.44906681660166</v>
      </c>
      <c r="F5754" s="18">
        <v>628.44906681660166</v>
      </c>
    </row>
    <row r="5755" spans="1:6" x14ac:dyDescent="0.35">
      <c r="A5755" s="4">
        <v>5744</v>
      </c>
      <c r="B5755" s="4">
        <v>5.2221302024508809E-3</v>
      </c>
      <c r="C5755" s="4">
        <v>-2.5607629128241225</v>
      </c>
      <c r="D5755" s="25">
        <v>-5.5511720462205066E-2</v>
      </c>
      <c r="E5755" s="31">
        <v>-12327.549936168796</v>
      </c>
      <c r="F5755" s="18">
        <v>12327.549936168796</v>
      </c>
    </row>
    <row r="5756" spans="1:6" x14ac:dyDescent="0.35">
      <c r="A5756" s="4">
        <v>5745</v>
      </c>
      <c r="B5756" s="4">
        <v>0.30161041835191937</v>
      </c>
      <c r="C5756" s="4">
        <v>-0.51977438197294146</v>
      </c>
      <c r="D5756" s="25">
        <v>-9.7962030140695596E-3</v>
      </c>
      <c r="E5756" s="31">
        <v>-2175.4537750818026</v>
      </c>
      <c r="F5756" s="18">
        <v>2175.4537750818026</v>
      </c>
    </row>
    <row r="5757" spans="1:6" x14ac:dyDescent="0.35">
      <c r="A5757" s="4">
        <v>5746</v>
      </c>
      <c r="B5757" s="4">
        <v>0.43246229654539248</v>
      </c>
      <c r="C5757" s="4">
        <v>-0.1701087744323741</v>
      </c>
      <c r="D5757" s="25">
        <v>-1.9641432347491878E-3</v>
      </c>
      <c r="E5757" s="31">
        <v>-436.17948798117504</v>
      </c>
      <c r="F5757" s="18">
        <v>436.17948798117504</v>
      </c>
    </row>
    <row r="5758" spans="1:6" x14ac:dyDescent="0.35">
      <c r="A5758" s="4">
        <v>5747</v>
      </c>
      <c r="B5758" s="4">
        <v>9.6895472284067363E-2</v>
      </c>
      <c r="C5758" s="4">
        <v>-1.2994459107371572</v>
      </c>
      <c r="D5758" s="25">
        <v>-2.7259842244893785E-2</v>
      </c>
      <c r="E5758" s="31">
        <v>-6053.6236983468771</v>
      </c>
      <c r="F5758" s="18">
        <v>6053.6236983468771</v>
      </c>
    </row>
    <row r="5759" spans="1:6" x14ac:dyDescent="0.35">
      <c r="A5759" s="4">
        <v>5748</v>
      </c>
      <c r="B5759" s="4">
        <v>0.47524348265346861</v>
      </c>
      <c r="C5759" s="4">
        <v>-6.2095268012926405E-2</v>
      </c>
      <c r="D5759" s="25">
        <v>4.5522035437065987E-4</v>
      </c>
      <c r="E5759" s="31">
        <v>101.09129394188933</v>
      </c>
      <c r="F5759" s="18">
        <v>0</v>
      </c>
    </row>
    <row r="5760" spans="1:6" x14ac:dyDescent="0.35">
      <c r="A5760" s="4">
        <v>5749</v>
      </c>
      <c r="B5760" s="4">
        <v>0.70911856192997758</v>
      </c>
      <c r="C5760" s="4">
        <v>0.55081153473594269</v>
      </c>
      <c r="D5760" s="25">
        <v>1.4183544258014344E-2</v>
      </c>
      <c r="E5760" s="31">
        <v>3149.7555589468143</v>
      </c>
      <c r="F5760" s="18">
        <v>0</v>
      </c>
    </row>
    <row r="5761" spans="1:6" x14ac:dyDescent="0.35">
      <c r="A5761" s="4">
        <v>5750</v>
      </c>
      <c r="B5761" s="4">
        <v>0.41849448617954932</v>
      </c>
      <c r="C5761" s="4">
        <v>-0.20574645062334379</v>
      </c>
      <c r="D5761" s="25">
        <v>-2.7623813351072687E-3</v>
      </c>
      <c r="E5761" s="31">
        <v>-613.44511695436643</v>
      </c>
      <c r="F5761" s="18">
        <v>613.44511695436643</v>
      </c>
    </row>
    <row r="5762" spans="1:6" x14ac:dyDescent="0.35">
      <c r="A5762" s="4">
        <v>5751</v>
      </c>
      <c r="B5762" s="4">
        <v>0.83185118946349457</v>
      </c>
      <c r="C5762" s="4">
        <v>0.96150637614626855</v>
      </c>
      <c r="D5762" s="25">
        <v>2.3382580364563633E-2</v>
      </c>
      <c r="E5762" s="31">
        <v>5192.5958100486541</v>
      </c>
      <c r="F5762" s="18">
        <v>0</v>
      </c>
    </row>
    <row r="5763" spans="1:6" x14ac:dyDescent="0.35">
      <c r="A5763" s="4">
        <v>5752</v>
      </c>
      <c r="B5763" s="4">
        <v>1.0688293695281348E-2</v>
      </c>
      <c r="C5763" s="4">
        <v>-2.3012662289659467</v>
      </c>
      <c r="D5763" s="25">
        <v>-4.9699328574973667E-2</v>
      </c>
      <c r="E5763" s="31">
        <v>-11036.785559892405</v>
      </c>
      <c r="F5763" s="18">
        <v>11036.785559892405</v>
      </c>
    </row>
    <row r="5764" spans="1:6" x14ac:dyDescent="0.35">
      <c r="A5764" s="4">
        <v>5753</v>
      </c>
      <c r="B5764" s="4">
        <v>0.39612616545022983</v>
      </c>
      <c r="C5764" s="4">
        <v>-0.263386972193205</v>
      </c>
      <c r="D5764" s="25">
        <v>-4.0534548662493983E-3</v>
      </c>
      <c r="E5764" s="31">
        <v>-900.15526201745411</v>
      </c>
      <c r="F5764" s="18">
        <v>900.15526201745411</v>
      </c>
    </row>
    <row r="5765" spans="1:6" x14ac:dyDescent="0.35">
      <c r="A5765" s="4">
        <v>5754</v>
      </c>
      <c r="B5765" s="4">
        <v>0.26827357767586768</v>
      </c>
      <c r="C5765" s="4">
        <v>-0.61804275537448428</v>
      </c>
      <c r="D5765" s="25">
        <v>-1.1997288160277904E-2</v>
      </c>
      <c r="E5765" s="31">
        <v>-2664.2512187156535</v>
      </c>
      <c r="F5765" s="18">
        <v>2664.2512187156535</v>
      </c>
    </row>
    <row r="5766" spans="1:6" x14ac:dyDescent="0.35">
      <c r="A5766" s="4">
        <v>5755</v>
      </c>
      <c r="B5766" s="4">
        <v>0.72699524440283436</v>
      </c>
      <c r="C5766" s="4">
        <v>0.60375053403805634</v>
      </c>
      <c r="D5766" s="25">
        <v>1.5369309738662738E-2</v>
      </c>
      <c r="E5766" s="31">
        <v>3413.0798272917414</v>
      </c>
      <c r="F5766" s="18">
        <v>0</v>
      </c>
    </row>
    <row r="5767" spans="1:6" x14ac:dyDescent="0.35">
      <c r="A5767" s="4">
        <v>5756</v>
      </c>
      <c r="B5767" s="4">
        <v>9.1268019822038249E-2</v>
      </c>
      <c r="C5767" s="4">
        <v>-1.3329870924855243</v>
      </c>
      <c r="D5767" s="25">
        <v>-2.8011121566786441E-2</v>
      </c>
      <c r="E5767" s="31">
        <v>-6220.4611387924197</v>
      </c>
      <c r="F5767" s="18">
        <v>6220.4611387924197</v>
      </c>
    </row>
    <row r="5768" spans="1:6" x14ac:dyDescent="0.35">
      <c r="A5768" s="4">
        <v>5757</v>
      </c>
      <c r="B5768" s="4">
        <v>0.96491906182570986</v>
      </c>
      <c r="C5768" s="4">
        <v>1.8108641942095631</v>
      </c>
      <c r="D5768" s="25">
        <v>4.2407102827308453E-2</v>
      </c>
      <c r="E5768" s="31">
        <v>9417.3928208155539</v>
      </c>
      <c r="F5768" s="18">
        <v>0</v>
      </c>
    </row>
    <row r="5769" spans="1:6" x14ac:dyDescent="0.35">
      <c r="A5769" s="4">
        <v>5758</v>
      </c>
      <c r="B5769" s="4">
        <v>0.38241280026669233</v>
      </c>
      <c r="C5769" s="4">
        <v>-0.29914999602833714</v>
      </c>
      <c r="D5769" s="25">
        <v>-4.8545005925824287E-3</v>
      </c>
      <c r="E5769" s="31">
        <v>-1078.0443836354436</v>
      </c>
      <c r="F5769" s="18">
        <v>1078.0443836354436</v>
      </c>
    </row>
    <row r="5770" spans="1:6" x14ac:dyDescent="0.35">
      <c r="A5770" s="4">
        <v>5759</v>
      </c>
      <c r="B5770" s="4">
        <v>0.49704496600852288</v>
      </c>
      <c r="C5770" s="4">
        <v>-7.4072394907193527E-3</v>
      </c>
      <c r="D5770" s="25">
        <v>1.6801618394991637E-3</v>
      </c>
      <c r="E5770" s="31">
        <v>373.11542147883949</v>
      </c>
      <c r="F5770" s="18">
        <v>0</v>
      </c>
    </row>
    <row r="5771" spans="1:6" x14ac:dyDescent="0.35">
      <c r="A5771" s="4">
        <v>5760</v>
      </c>
      <c r="B5771" s="4">
        <v>0.50389092815013747</v>
      </c>
      <c r="C5771" s="4">
        <v>9.7532651452967977E-3</v>
      </c>
      <c r="D5771" s="25">
        <v>2.0645350671034536E-3</v>
      </c>
      <c r="E5771" s="31">
        <v>458.4736146309391</v>
      </c>
      <c r="F5771" s="18">
        <v>0</v>
      </c>
    </row>
    <row r="5772" spans="1:6" x14ac:dyDescent="0.35">
      <c r="A5772" s="4">
        <v>5761</v>
      </c>
      <c r="B5772" s="4">
        <v>0.50724050997341208</v>
      </c>
      <c r="C5772" s="4">
        <v>1.8150263519327976E-2</v>
      </c>
      <c r="D5772" s="25">
        <v>2.2526170283087409E-3</v>
      </c>
      <c r="E5772" s="31">
        <v>500.24118640759377</v>
      </c>
      <c r="F5772" s="18">
        <v>0</v>
      </c>
    </row>
    <row r="5773" spans="1:6" x14ac:dyDescent="0.35">
      <c r="A5773" s="4">
        <v>5762</v>
      </c>
      <c r="B5773" s="4">
        <v>0.12461918184673593</v>
      </c>
      <c r="C5773" s="4">
        <v>-1.1522012998139397</v>
      </c>
      <c r="D5773" s="25">
        <v>-2.3961752383998291E-2</v>
      </c>
      <c r="E5773" s="31">
        <v>-5321.2131890771707</v>
      </c>
      <c r="F5773" s="18">
        <v>5321.2131890771707</v>
      </c>
    </row>
    <row r="5774" spans="1:6" x14ac:dyDescent="0.35">
      <c r="A5774" s="4">
        <v>5763</v>
      </c>
      <c r="B5774" s="4">
        <v>0.78144364932513355</v>
      </c>
      <c r="C5774" s="4">
        <v>0.77707808719185112</v>
      </c>
      <c r="D5774" s="25">
        <v>1.9251623950952989E-2</v>
      </c>
      <c r="E5774" s="31">
        <v>4275.2296926069548</v>
      </c>
      <c r="F5774" s="18">
        <v>0</v>
      </c>
    </row>
    <row r="5775" spans="1:6" x14ac:dyDescent="0.35">
      <c r="A5775" s="4">
        <v>5764</v>
      </c>
      <c r="B5775" s="4">
        <v>0.75540586341009264</v>
      </c>
      <c r="C5775" s="4">
        <v>0.69160045927644465</v>
      </c>
      <c r="D5775" s="25">
        <v>1.7337035048896624E-2</v>
      </c>
      <c r="E5775" s="31">
        <v>3850.0547907877281</v>
      </c>
      <c r="F5775" s="18">
        <v>0</v>
      </c>
    </row>
    <row r="5776" spans="1:6" x14ac:dyDescent="0.35">
      <c r="A5776" s="4">
        <v>5765</v>
      </c>
      <c r="B5776" s="4">
        <v>0.17175409838377353</v>
      </c>
      <c r="C5776" s="4">
        <v>-0.94725629262934785</v>
      </c>
      <c r="D5776" s="25">
        <v>-1.9371247875896957E-2</v>
      </c>
      <c r="E5776" s="31">
        <v>-4301.7947115980578</v>
      </c>
      <c r="F5776" s="18">
        <v>4301.7947115980578</v>
      </c>
    </row>
    <row r="5777" spans="1:6" x14ac:dyDescent="0.35">
      <c r="A5777" s="4">
        <v>5766</v>
      </c>
      <c r="B5777" s="4">
        <v>0.41138775471135791</v>
      </c>
      <c r="C5777" s="4">
        <v>-0.22397660228631519</v>
      </c>
      <c r="D5777" s="25">
        <v>-3.1707132800610025E-3</v>
      </c>
      <c r="E5777" s="31">
        <v>-704.12384930202052</v>
      </c>
      <c r="F5777" s="18">
        <v>704.12384930202052</v>
      </c>
    </row>
    <row r="5778" spans="1:6" x14ac:dyDescent="0.35">
      <c r="A5778" s="4">
        <v>5767</v>
      </c>
      <c r="B5778" s="4">
        <v>0.76531702599714591</v>
      </c>
      <c r="C5778" s="4">
        <v>0.72351108218909765</v>
      </c>
      <c r="D5778" s="25">
        <v>1.8051791950512271E-2</v>
      </c>
      <c r="E5778" s="31">
        <v>4008.7816564572445</v>
      </c>
      <c r="F5778" s="18">
        <v>0</v>
      </c>
    </row>
    <row r="5779" spans="1:6" x14ac:dyDescent="0.35">
      <c r="A5779" s="4">
        <v>5768</v>
      </c>
      <c r="B5779" s="4">
        <v>0.51294039469587105</v>
      </c>
      <c r="C5779" s="4">
        <v>3.2442449345205043E-2</v>
      </c>
      <c r="D5779" s="25">
        <v>2.5727436045332491E-3</v>
      </c>
      <c r="E5779" s="31">
        <v>571.33205373153567</v>
      </c>
      <c r="F5779" s="18">
        <v>0</v>
      </c>
    </row>
    <row r="5780" spans="1:6" x14ac:dyDescent="0.35">
      <c r="A5780" s="4">
        <v>5769</v>
      </c>
      <c r="B5780" s="4">
        <v>0.17118658618295501</v>
      </c>
      <c r="C5780" s="4">
        <v>-0.94948662302603481</v>
      </c>
      <c r="D5780" s="25">
        <v>-1.942120440755974E-2</v>
      </c>
      <c r="E5780" s="31">
        <v>-4312.8886145357283</v>
      </c>
      <c r="F5780" s="18">
        <v>4312.8886145357283</v>
      </c>
    </row>
    <row r="5781" spans="1:6" x14ac:dyDescent="0.35">
      <c r="A5781" s="4">
        <v>5770</v>
      </c>
      <c r="B5781" s="4">
        <v>0.45939959112998963</v>
      </c>
      <c r="C5781" s="4">
        <v>-0.10194644744489043</v>
      </c>
      <c r="D5781" s="25">
        <v>-4.373947980971266E-4</v>
      </c>
      <c r="E5781" s="31">
        <v>-97.132752695602775</v>
      </c>
      <c r="F5781" s="18">
        <v>97.132752695602775</v>
      </c>
    </row>
    <row r="5782" spans="1:6" x14ac:dyDescent="0.35">
      <c r="A5782" s="4">
        <v>5771</v>
      </c>
      <c r="B5782" s="4">
        <v>0.850244632377815</v>
      </c>
      <c r="C5782" s="4">
        <v>1.0374831699706679</v>
      </c>
      <c r="D5782" s="25">
        <v>2.5084362805391065E-2</v>
      </c>
      <c r="E5782" s="31">
        <v>5570.5125426795357</v>
      </c>
      <c r="F5782" s="18">
        <v>0</v>
      </c>
    </row>
    <row r="5783" spans="1:6" x14ac:dyDescent="0.35">
      <c r="A5783" s="4">
        <v>5772</v>
      </c>
      <c r="B5783" s="4">
        <v>0.51904200427924307</v>
      </c>
      <c r="C5783" s="4">
        <v>4.774936490153503E-2</v>
      </c>
      <c r="D5783" s="25">
        <v>2.9155988213142607E-3</v>
      </c>
      <c r="E5783" s="31">
        <v>647.47029571993778</v>
      </c>
      <c r="F5783" s="18">
        <v>0</v>
      </c>
    </row>
    <row r="5784" spans="1:6" x14ac:dyDescent="0.35">
      <c r="A5784" s="4">
        <v>5773</v>
      </c>
      <c r="B5784" s="4">
        <v>0.97127685966367883</v>
      </c>
      <c r="C5784" s="4">
        <v>1.899899720921262</v>
      </c>
      <c r="D5784" s="25">
        <v>4.4401384085319795E-2</v>
      </c>
      <c r="E5784" s="31">
        <v>9860.265093377142</v>
      </c>
      <c r="F5784" s="18">
        <v>0</v>
      </c>
    </row>
    <row r="5785" spans="1:6" x14ac:dyDescent="0.35">
      <c r="A5785" s="4">
        <v>5774</v>
      </c>
      <c r="B5785" s="4">
        <v>0.77861280320316961</v>
      </c>
      <c r="C5785" s="4">
        <v>0.76751665682496883</v>
      </c>
      <c r="D5785" s="25">
        <v>1.9037460211098926E-2</v>
      </c>
      <c r="E5785" s="31">
        <v>4227.6701110341746</v>
      </c>
      <c r="F5785" s="18">
        <v>0</v>
      </c>
    </row>
    <row r="5786" spans="1:6" x14ac:dyDescent="0.35">
      <c r="A5786" s="4">
        <v>5775</v>
      </c>
      <c r="B5786" s="4">
        <v>0.9765516033351036</v>
      </c>
      <c r="C5786" s="4">
        <v>1.9872310964452866</v>
      </c>
      <c r="D5786" s="25">
        <v>4.6357494549043574E-2</v>
      </c>
      <c r="E5786" s="31">
        <v>10294.660734900001</v>
      </c>
      <c r="F5786" s="18">
        <v>0</v>
      </c>
    </row>
    <row r="5787" spans="1:6" x14ac:dyDescent="0.35">
      <c r="A5787" s="4">
        <v>5776</v>
      </c>
      <c r="B5787" s="4">
        <v>0.62537095368370088</v>
      </c>
      <c r="C5787" s="4">
        <v>0.31961778228096377</v>
      </c>
      <c r="D5787" s="25">
        <v>9.00510162372491E-3</v>
      </c>
      <c r="E5787" s="31">
        <v>1999.7730032944094</v>
      </c>
      <c r="F5787" s="18">
        <v>0</v>
      </c>
    </row>
    <row r="5788" spans="1:6" x14ac:dyDescent="0.35">
      <c r="A5788" s="4">
        <v>5777</v>
      </c>
      <c r="B5788" s="4">
        <v>0.67759348710964828</v>
      </c>
      <c r="C5788" s="4">
        <v>0.46097990018950863</v>
      </c>
      <c r="D5788" s="25">
        <v>1.2171431208663024E-2</v>
      </c>
      <c r="E5788" s="31">
        <v>2702.9233605107515</v>
      </c>
      <c r="F5788" s="18">
        <v>0</v>
      </c>
    </row>
    <row r="5789" spans="1:6" x14ac:dyDescent="0.35">
      <c r="A5789" s="4">
        <v>5778</v>
      </c>
      <c r="B5789" s="4">
        <v>0.80426683729170523</v>
      </c>
      <c r="C5789" s="4">
        <v>0.85696120487417116</v>
      </c>
      <c r="D5789" s="25">
        <v>2.1040903020882188E-2</v>
      </c>
      <c r="E5789" s="31">
        <v>4672.5768996586912</v>
      </c>
      <c r="F5789" s="18">
        <v>0</v>
      </c>
    </row>
    <row r="5790" spans="1:6" x14ac:dyDescent="0.35">
      <c r="A5790" s="4">
        <v>5779</v>
      </c>
      <c r="B5790" s="4">
        <v>0.73146772906986945</v>
      </c>
      <c r="C5790" s="4">
        <v>0.61725803490250897</v>
      </c>
      <c r="D5790" s="25">
        <v>1.5671860381214396E-2</v>
      </c>
      <c r="E5790" s="31">
        <v>3480.267587339908</v>
      </c>
      <c r="F5790" s="18">
        <v>0</v>
      </c>
    </row>
    <row r="5791" spans="1:6" x14ac:dyDescent="0.35">
      <c r="A5791" s="4">
        <v>5780</v>
      </c>
      <c r="B5791" s="4">
        <v>0.13156272842720773</v>
      </c>
      <c r="C5791" s="4">
        <v>-1.1190344161395482</v>
      </c>
      <c r="D5791" s="25">
        <v>-2.3218856857444507E-2</v>
      </c>
      <c r="E5791" s="31">
        <v>-5156.2375474523824</v>
      </c>
      <c r="F5791" s="18">
        <v>5156.2375474523824</v>
      </c>
    </row>
    <row r="5792" spans="1:6" x14ac:dyDescent="0.35">
      <c r="A5792" s="4">
        <v>5781</v>
      </c>
      <c r="B5792" s="4">
        <v>4.6825881083293552E-2</v>
      </c>
      <c r="C5792" s="4">
        <v>-1.6764414166654431</v>
      </c>
      <c r="D5792" s="25">
        <v>-3.5704056589374041E-2</v>
      </c>
      <c r="E5792" s="31">
        <v>-7928.8398353456732</v>
      </c>
      <c r="F5792" s="18">
        <v>7928.8398353456732</v>
      </c>
    </row>
    <row r="5793" spans="1:6" x14ac:dyDescent="0.35">
      <c r="A5793" s="4">
        <v>5782</v>
      </c>
      <c r="B5793" s="4">
        <v>0.55489429992975747</v>
      </c>
      <c r="C5793" s="4">
        <v>0.13803671596876477</v>
      </c>
      <c r="D5793" s="25">
        <v>4.93791933447193E-3</v>
      </c>
      <c r="E5793" s="31">
        <v>1096.569277075836</v>
      </c>
      <c r="F5793" s="18">
        <v>0</v>
      </c>
    </row>
    <row r="5794" spans="1:6" x14ac:dyDescent="0.35">
      <c r="A5794" s="4">
        <v>5783</v>
      </c>
      <c r="B5794" s="4">
        <v>0.42907195110796215</v>
      </c>
      <c r="C5794" s="4">
        <v>-0.17873739855449239</v>
      </c>
      <c r="D5794" s="25">
        <v>-2.1574133147351801E-3</v>
      </c>
      <c r="E5794" s="31">
        <v>-479.09919110615397</v>
      </c>
      <c r="F5794" s="18">
        <v>479.09919110615397</v>
      </c>
    </row>
    <row r="5795" spans="1:6" x14ac:dyDescent="0.35">
      <c r="A5795" s="4">
        <v>5784</v>
      </c>
      <c r="B5795" s="4">
        <v>0.66860529822427894</v>
      </c>
      <c r="C5795" s="4">
        <v>0.43606522962955641</v>
      </c>
      <c r="D5795" s="25">
        <v>1.1613374639759604E-2</v>
      </c>
      <c r="E5795" s="31">
        <v>2578.9951132310116</v>
      </c>
      <c r="F5795" s="18">
        <v>0</v>
      </c>
    </row>
    <row r="5796" spans="1:6" x14ac:dyDescent="0.35">
      <c r="A5796" s="4">
        <v>5785</v>
      </c>
      <c r="B5796" s="4">
        <v>0.42761114200752581</v>
      </c>
      <c r="C5796" s="4">
        <v>-0.18245931025764023</v>
      </c>
      <c r="D5796" s="25">
        <v>-2.2407793488082453E-3</v>
      </c>
      <c r="E5796" s="31">
        <v>-497.61237966271767</v>
      </c>
      <c r="F5796" s="18">
        <v>497.61237966271767</v>
      </c>
    </row>
    <row r="5797" spans="1:6" x14ac:dyDescent="0.35">
      <c r="A5797" s="4">
        <v>5786</v>
      </c>
      <c r="B5797" s="4">
        <v>0.68897368968469219</v>
      </c>
      <c r="C5797" s="4">
        <v>0.49294334313069893</v>
      </c>
      <c r="D5797" s="25">
        <v>1.2887371210967238E-2</v>
      </c>
      <c r="E5797" s="31">
        <v>2861.912958675251</v>
      </c>
      <c r="F5797" s="18">
        <v>0</v>
      </c>
    </row>
    <row r="5798" spans="1:6" x14ac:dyDescent="0.35">
      <c r="A5798" s="4">
        <v>5787</v>
      </c>
      <c r="B5798" s="4">
        <v>0.22958673728244305</v>
      </c>
      <c r="C5798" s="4">
        <v>-0.74020852669203296</v>
      </c>
      <c r="D5798" s="25">
        <v>-1.473364427684226E-2</v>
      </c>
      <c r="E5798" s="31">
        <v>-3271.9168862399506</v>
      </c>
      <c r="F5798" s="18">
        <v>3271.9168862399506</v>
      </c>
    </row>
    <row r="5799" spans="1:6" x14ac:dyDescent="0.35">
      <c r="A5799" s="4">
        <v>5788</v>
      </c>
      <c r="B5799" s="4">
        <v>0.27814132321392493</v>
      </c>
      <c r="C5799" s="4">
        <v>-0.58837197187145973</v>
      </c>
      <c r="D5799" s="25">
        <v>-1.1332700779982002E-2</v>
      </c>
      <c r="E5799" s="31">
        <v>-2516.6655548354765</v>
      </c>
      <c r="F5799" s="18">
        <v>2516.6655548354765</v>
      </c>
    </row>
    <row r="5800" spans="1:6" x14ac:dyDescent="0.35">
      <c r="A5800" s="4">
        <v>5789</v>
      </c>
      <c r="B5800" s="4">
        <v>0.43870358496274964</v>
      </c>
      <c r="C5800" s="4">
        <v>-0.15425691190001206</v>
      </c>
      <c r="D5800" s="25">
        <v>-1.6090819067556292E-3</v>
      </c>
      <c r="E5800" s="31">
        <v>-357.33062120495811</v>
      </c>
      <c r="F5800" s="18">
        <v>357.33062120495811</v>
      </c>
    </row>
    <row r="5801" spans="1:6" x14ac:dyDescent="0.35">
      <c r="A5801" s="4">
        <v>5790</v>
      </c>
      <c r="B5801" s="4">
        <v>0.44815337697122337</v>
      </c>
      <c r="C5801" s="4">
        <v>-0.13032822025205515</v>
      </c>
      <c r="D5801" s="25">
        <v>-1.073109997061938E-3</v>
      </c>
      <c r="E5801" s="31">
        <v>-238.30673893074129</v>
      </c>
      <c r="F5801" s="18">
        <v>238.30673893074129</v>
      </c>
    </row>
    <row r="5802" spans="1:6" x14ac:dyDescent="0.35">
      <c r="A5802" s="4">
        <v>5791</v>
      </c>
      <c r="B5802" s="4">
        <v>0.45314703460345307</v>
      </c>
      <c r="C5802" s="4">
        <v>-0.11771425783924919</v>
      </c>
      <c r="D5802" s="25">
        <v>-7.9057346632882964E-4</v>
      </c>
      <c r="E5802" s="31">
        <v>-175.56353510992548</v>
      </c>
      <c r="F5802" s="18">
        <v>175.56353510992548</v>
      </c>
    </row>
    <row r="5803" spans="1:6" x14ac:dyDescent="0.35">
      <c r="A5803" s="4">
        <v>5792</v>
      </c>
      <c r="B5803" s="4">
        <v>0.38211991908469634</v>
      </c>
      <c r="C5803" s="4">
        <v>-0.29991782409901224</v>
      </c>
      <c r="D5803" s="25">
        <v>-4.8716989535881501E-3</v>
      </c>
      <c r="E5803" s="31">
        <v>-1081.8636429261485</v>
      </c>
      <c r="F5803" s="18">
        <v>1081.8636429261485</v>
      </c>
    </row>
    <row r="5804" spans="1:6" x14ac:dyDescent="0.35">
      <c r="A5804" s="4">
        <v>5793</v>
      </c>
      <c r="B5804" s="4">
        <v>0.74667925938475965</v>
      </c>
      <c r="C5804" s="4">
        <v>0.66407629493884202</v>
      </c>
      <c r="D5804" s="25">
        <v>1.6720529176374024E-2</v>
      </c>
      <c r="E5804" s="31">
        <v>3713.1466411900569</v>
      </c>
      <c r="F5804" s="18">
        <v>0</v>
      </c>
    </row>
    <row r="5805" spans="1:6" x14ac:dyDescent="0.35">
      <c r="A5805" s="4">
        <v>5794</v>
      </c>
      <c r="B5805" s="4">
        <v>0.95927224254391663</v>
      </c>
      <c r="C5805" s="4">
        <v>1.742302564620388</v>
      </c>
      <c r="D5805" s="25">
        <v>4.0871410526063925E-2</v>
      </c>
      <c r="E5805" s="31">
        <v>9076.3599115028046</v>
      </c>
      <c r="F5805" s="18">
        <v>0</v>
      </c>
    </row>
    <row r="5806" spans="1:6" x14ac:dyDescent="0.35">
      <c r="A5806" s="4">
        <v>5795</v>
      </c>
      <c r="B5806" s="4">
        <v>0.93775727543812948</v>
      </c>
      <c r="C5806" s="4">
        <v>1.5362158531921419</v>
      </c>
      <c r="D5806" s="25">
        <v>3.6255333311657569E-2</v>
      </c>
      <c r="E5806" s="31">
        <v>8051.2624744931054</v>
      </c>
      <c r="F5806" s="18">
        <v>0</v>
      </c>
    </row>
    <row r="5807" spans="1:6" x14ac:dyDescent="0.35">
      <c r="A5807" s="4">
        <v>5796</v>
      </c>
      <c r="B5807" s="4">
        <v>0.27403516771560454</v>
      </c>
      <c r="C5807" s="4">
        <v>-0.60065419187318525</v>
      </c>
      <c r="D5807" s="25">
        <v>-1.1607806707479084E-2</v>
      </c>
      <c r="E5807" s="31">
        <v>-2577.7586362733923</v>
      </c>
      <c r="F5807" s="18">
        <v>2577.7586362733923</v>
      </c>
    </row>
    <row r="5808" spans="1:6" x14ac:dyDescent="0.35">
      <c r="A5808" s="4">
        <v>5797</v>
      </c>
      <c r="B5808" s="4">
        <v>0.28260617216452533</v>
      </c>
      <c r="C5808" s="4">
        <v>-0.57511674428199078</v>
      </c>
      <c r="D5808" s="25">
        <v>-1.1035800734251387E-2</v>
      </c>
      <c r="E5808" s="31">
        <v>-2450.732629152028</v>
      </c>
      <c r="F5808" s="18">
        <v>2450.732629152028</v>
      </c>
    </row>
    <row r="5809" spans="1:6" x14ac:dyDescent="0.35">
      <c r="A5809" s="4">
        <v>5798</v>
      </c>
      <c r="B5809" s="4">
        <v>0.80465417300763664</v>
      </c>
      <c r="C5809" s="4">
        <v>0.85836372053661814</v>
      </c>
      <c r="D5809" s="25">
        <v>2.1072317567445632E-2</v>
      </c>
      <c r="E5809" s="31">
        <v>4679.5531631983267</v>
      </c>
      <c r="F5809" s="18">
        <v>0</v>
      </c>
    </row>
    <row r="5810" spans="1:6" x14ac:dyDescent="0.35">
      <c r="A5810" s="4">
        <v>5799</v>
      </c>
      <c r="B5810" s="4">
        <v>0.11134331331812541</v>
      </c>
      <c r="C5810" s="4">
        <v>-1.219415244881773</v>
      </c>
      <c r="D5810" s="25">
        <v>-2.5467258285702253E-2</v>
      </c>
      <c r="E5810" s="31">
        <v>-5655.5425708351795</v>
      </c>
      <c r="F5810" s="18">
        <v>5655.5425708351795</v>
      </c>
    </row>
    <row r="5811" spans="1:6" x14ac:dyDescent="0.35">
      <c r="A5811" s="4">
        <v>5800</v>
      </c>
      <c r="B5811" s="4">
        <v>0.19428430748120318</v>
      </c>
      <c r="C5811" s="4">
        <v>-0.86221609398681287</v>
      </c>
      <c r="D5811" s="25">
        <v>-1.7466456826819188E-2</v>
      </c>
      <c r="E5811" s="31">
        <v>-3878.7956299633829</v>
      </c>
      <c r="F5811" s="18">
        <v>3878.7956299633829</v>
      </c>
    </row>
    <row r="5812" spans="1:6" x14ac:dyDescent="0.35">
      <c r="A5812" s="4">
        <v>5801</v>
      </c>
      <c r="B5812" s="4">
        <v>0.76030025331168161</v>
      </c>
      <c r="C5812" s="4">
        <v>0.70726873111696109</v>
      </c>
      <c r="D5812" s="25">
        <v>1.7687984181574277E-2</v>
      </c>
      <c r="E5812" s="31">
        <v>3927.9904577444831</v>
      </c>
      <c r="F5812" s="18">
        <v>0</v>
      </c>
    </row>
    <row r="5813" spans="1:6" x14ac:dyDescent="0.35">
      <c r="A5813" s="4">
        <v>5802</v>
      </c>
      <c r="B5813" s="4">
        <v>5.0879221609429481E-2</v>
      </c>
      <c r="C5813" s="4">
        <v>-1.6363878366126776</v>
      </c>
      <c r="D5813" s="25">
        <v>-3.4806907923379891E-2</v>
      </c>
      <c r="E5813" s="31">
        <v>-7729.6090262818461</v>
      </c>
      <c r="F5813" s="18">
        <v>7729.6090262818461</v>
      </c>
    </row>
    <row r="5814" spans="1:6" x14ac:dyDescent="0.35">
      <c r="A5814" s="4">
        <v>5803</v>
      </c>
      <c r="B5814" s="4">
        <v>0.80509222795018687</v>
      </c>
      <c r="C5814" s="4">
        <v>0.85995192435834289</v>
      </c>
      <c r="D5814" s="25">
        <v>2.1107891289897162E-2</v>
      </c>
      <c r="E5814" s="31">
        <v>4687.4530595857077</v>
      </c>
      <c r="F5814" s="18">
        <v>0</v>
      </c>
    </row>
    <row r="5815" spans="1:6" x14ac:dyDescent="0.35">
      <c r="A5815" s="4">
        <v>5804</v>
      </c>
      <c r="B5815" s="4">
        <v>2.1695755098265046E-2</v>
      </c>
      <c r="C5815" s="4">
        <v>-2.0199216982379316</v>
      </c>
      <c r="D5815" s="25">
        <v>-4.3397573024162146E-2</v>
      </c>
      <c r="E5815" s="31">
        <v>-9637.3476467574746</v>
      </c>
      <c r="F5815" s="18">
        <v>9637.3476467574746</v>
      </c>
    </row>
    <row r="5816" spans="1:6" x14ac:dyDescent="0.35">
      <c r="A5816" s="4">
        <v>5805</v>
      </c>
      <c r="B5816" s="4">
        <v>0.56272854129819205</v>
      </c>
      <c r="C5816" s="4">
        <v>0.1578907115015786</v>
      </c>
      <c r="D5816" s="25">
        <v>5.3826232931056574E-3</v>
      </c>
      <c r="E5816" s="31">
        <v>1195.3251832380615</v>
      </c>
      <c r="F5816" s="18">
        <v>0</v>
      </c>
    </row>
    <row r="5817" spans="1:6" x14ac:dyDescent="0.35">
      <c r="A5817" s="4">
        <v>5806</v>
      </c>
      <c r="B5817" s="4">
        <v>0.97581175160050726</v>
      </c>
      <c r="C5817" s="4">
        <v>1.9740461394609059</v>
      </c>
      <c r="D5817" s="25">
        <v>4.6062168474466862E-2</v>
      </c>
      <c r="E5817" s="31">
        <v>10229.077342753548</v>
      </c>
      <c r="F5817" s="18">
        <v>0</v>
      </c>
    </row>
    <row r="5818" spans="1:6" x14ac:dyDescent="0.35">
      <c r="A5818" s="4">
        <v>5807</v>
      </c>
      <c r="B5818" s="4">
        <v>0.2870313322395508</v>
      </c>
      <c r="C5818" s="4">
        <v>-0.56207831163045574</v>
      </c>
      <c r="D5818" s="25">
        <v>-1.0743756616233238E-2</v>
      </c>
      <c r="E5818" s="31">
        <v>-2385.8780647743251</v>
      </c>
      <c r="F5818" s="18">
        <v>2385.8780647743251</v>
      </c>
    </row>
    <row r="5819" spans="1:6" x14ac:dyDescent="0.35">
      <c r="A5819" s="4">
        <v>5808</v>
      </c>
      <c r="B5819" s="4">
        <v>0.62654926697728774</v>
      </c>
      <c r="C5819" s="4">
        <v>0.3227277080717465</v>
      </c>
      <c r="D5819" s="25">
        <v>9.0747599606542419E-3</v>
      </c>
      <c r="E5819" s="31">
        <v>2015.2421081936434</v>
      </c>
      <c r="F5819" s="18">
        <v>0</v>
      </c>
    </row>
    <row r="5820" spans="1:6" x14ac:dyDescent="0.35">
      <c r="A5820" s="4">
        <v>5809</v>
      </c>
      <c r="B5820" s="4">
        <v>0.44885415381139726</v>
      </c>
      <c r="C5820" s="4">
        <v>-0.12855685503309555</v>
      </c>
      <c r="D5820" s="25">
        <v>-1.0334336949415158E-3</v>
      </c>
      <c r="E5820" s="31">
        <v>-229.49577808140074</v>
      </c>
      <c r="F5820" s="18">
        <v>229.49577808140074</v>
      </c>
    </row>
    <row r="5821" spans="1:6" x14ac:dyDescent="0.35">
      <c r="A5821" s="4">
        <v>5810</v>
      </c>
      <c r="B5821" s="4">
        <v>0.31514428120477145</v>
      </c>
      <c r="C5821" s="4">
        <v>-0.48132073500901296</v>
      </c>
      <c r="D5821" s="25">
        <v>-8.934890791021062E-3</v>
      </c>
      <c r="E5821" s="31">
        <v>-1984.1812050397332</v>
      </c>
      <c r="F5821" s="18">
        <v>1984.1812050397332</v>
      </c>
    </row>
    <row r="5822" spans="1:6" x14ac:dyDescent="0.35">
      <c r="A5822" s="4">
        <v>5811</v>
      </c>
      <c r="B5822" s="4">
        <v>0.8908633185589413</v>
      </c>
      <c r="C5822" s="4">
        <v>1.2311323638123437</v>
      </c>
      <c r="D5822" s="25">
        <v>2.9421855626183407E-2</v>
      </c>
      <c r="E5822" s="31">
        <v>6533.74443138485</v>
      </c>
      <c r="F5822" s="18">
        <v>0</v>
      </c>
    </row>
    <row r="5823" spans="1:6" x14ac:dyDescent="0.35">
      <c r="A5823" s="4">
        <v>5812</v>
      </c>
      <c r="B5823" s="4">
        <v>0.70724652694607582</v>
      </c>
      <c r="C5823" s="4">
        <v>0.545358544795017</v>
      </c>
      <c r="D5823" s="25">
        <v>1.4061404298371879E-2</v>
      </c>
      <c r="E5823" s="31">
        <v>3122.6318013122573</v>
      </c>
      <c r="F5823" s="18">
        <v>0</v>
      </c>
    </row>
    <row r="5824" spans="1:6" x14ac:dyDescent="0.35">
      <c r="A5824" s="4">
        <v>5813</v>
      </c>
      <c r="B5824" s="4">
        <v>0.32788320701185159</v>
      </c>
      <c r="C5824" s="4">
        <v>-0.44576582000726578</v>
      </c>
      <c r="D5824" s="25">
        <v>-8.1385064348328973E-3</v>
      </c>
      <c r="E5824" s="31">
        <v>-1807.3272391105486</v>
      </c>
      <c r="F5824" s="18">
        <v>1807.3272391105486</v>
      </c>
    </row>
    <row r="5825" spans="1:6" x14ac:dyDescent="0.35">
      <c r="A5825" s="4">
        <v>5814</v>
      </c>
      <c r="B5825" s="4">
        <v>0.49983672265434376</v>
      </c>
      <c r="C5825" s="4">
        <v>-4.092756226546948E-4</v>
      </c>
      <c r="D5825" s="25">
        <v>1.8369072275678134E-3</v>
      </c>
      <c r="E5825" s="31">
        <v>407.9240453620792</v>
      </c>
      <c r="F5825" s="18">
        <v>0</v>
      </c>
    </row>
    <row r="5826" spans="1:6" x14ac:dyDescent="0.35">
      <c r="A5826" s="4">
        <v>5815</v>
      </c>
      <c r="B5826" s="4">
        <v>0.29723220036168863</v>
      </c>
      <c r="C5826" s="4">
        <v>-0.53237773788190546</v>
      </c>
      <c r="D5826" s="25">
        <v>-1.0078501972761413E-2</v>
      </c>
      <c r="E5826" s="31">
        <v>-2238.1442210133364</v>
      </c>
      <c r="F5826" s="18">
        <v>2238.1442210133364</v>
      </c>
    </row>
    <row r="5827" spans="1:6" x14ac:dyDescent="0.35">
      <c r="A5827" s="4">
        <v>5816</v>
      </c>
      <c r="B5827" s="4">
        <v>0.32939007799257447</v>
      </c>
      <c r="C5827" s="4">
        <v>-0.44159796620207192</v>
      </c>
      <c r="D5827" s="25">
        <v>-8.0451518713591103E-3</v>
      </c>
      <c r="E5827" s="31">
        <v>-1786.5958866428134</v>
      </c>
      <c r="F5827" s="18">
        <v>1786.5958866428134</v>
      </c>
    </row>
    <row r="5828" spans="1:6" x14ac:dyDescent="0.35">
      <c r="A5828" s="4">
        <v>5817</v>
      </c>
      <c r="B5828" s="4">
        <v>0.47624981194764948</v>
      </c>
      <c r="C5828" s="4">
        <v>-5.9568102324240924E-2</v>
      </c>
      <c r="D5828" s="25">
        <v>5.1182561470852609E-4</v>
      </c>
      <c r="E5828" s="31">
        <v>113.66168750301087</v>
      </c>
      <c r="F5828" s="18">
        <v>0</v>
      </c>
    </row>
    <row r="5829" spans="1:6" x14ac:dyDescent="0.35">
      <c r="A5829" s="4">
        <v>5818</v>
      </c>
      <c r="B5829" s="4">
        <v>9.510785863447313E-2</v>
      </c>
      <c r="C5829" s="4">
        <v>-1.3099412317650243</v>
      </c>
      <c r="D5829" s="25">
        <v>-2.7494923934144214E-2</v>
      </c>
      <c r="E5829" s="31">
        <v>-6105.8285523702116</v>
      </c>
      <c r="F5829" s="18">
        <v>6105.8285523702116</v>
      </c>
    </row>
    <row r="5830" spans="1:6" x14ac:dyDescent="0.35">
      <c r="A5830" s="4">
        <v>5819</v>
      </c>
      <c r="B5830" s="4">
        <v>0.38508811599941395</v>
      </c>
      <c r="C5830" s="4">
        <v>-0.29214438478377786</v>
      </c>
      <c r="D5830" s="25">
        <v>-4.697583913118317E-3</v>
      </c>
      <c r="E5830" s="31">
        <v>-1043.1977208801673</v>
      </c>
      <c r="F5830" s="18">
        <v>1043.1977208801673</v>
      </c>
    </row>
    <row r="5831" spans="1:6" x14ac:dyDescent="0.35">
      <c r="A5831" s="4">
        <v>5820</v>
      </c>
      <c r="B5831" s="4">
        <v>0.27373439059495408</v>
      </c>
      <c r="C5831" s="4">
        <v>-0.60155741731104395</v>
      </c>
      <c r="D5831" s="25">
        <v>-1.1628037795326897E-2</v>
      </c>
      <c r="E5831" s="31">
        <v>-2582.2513766105749</v>
      </c>
      <c r="F5831" s="18">
        <v>2582.2513766105749</v>
      </c>
    </row>
    <row r="5832" spans="1:6" x14ac:dyDescent="0.35">
      <c r="A5832" s="4">
        <v>5821</v>
      </c>
      <c r="B5832" s="4">
        <v>0.44804320911783402</v>
      </c>
      <c r="C5832" s="4">
        <v>-0.1306067304176875</v>
      </c>
      <c r="D5832" s="25">
        <v>-1.0793482664808939E-3</v>
      </c>
      <c r="E5832" s="31">
        <v>-239.69207840747058</v>
      </c>
      <c r="F5832" s="18">
        <v>239.69207840747058</v>
      </c>
    </row>
    <row r="5833" spans="1:6" x14ac:dyDescent="0.35">
      <c r="A5833" s="4">
        <v>5822</v>
      </c>
      <c r="B5833" s="4">
        <v>0.98648758416699311</v>
      </c>
      <c r="C5833" s="4">
        <v>2.2111589537067826</v>
      </c>
      <c r="D5833" s="25">
        <v>5.1373190478256975E-2</v>
      </c>
      <c r="E5833" s="31">
        <v>11408.501947479861</v>
      </c>
      <c r="F5833" s="18">
        <v>0</v>
      </c>
    </row>
    <row r="5834" spans="1:6" x14ac:dyDescent="0.35">
      <c r="A5834" s="4">
        <v>5823</v>
      </c>
      <c r="B5834" s="4">
        <v>0.66965762462911904</v>
      </c>
      <c r="C5834" s="4">
        <v>0.43896796214444106</v>
      </c>
      <c r="D5834" s="25">
        <v>1.1678392113853952E-2</v>
      </c>
      <c r="E5834" s="31">
        <v>2593.4336165227146</v>
      </c>
      <c r="F5834" s="18">
        <v>0</v>
      </c>
    </row>
    <row r="5835" spans="1:6" x14ac:dyDescent="0.35">
      <c r="A5835" s="4">
        <v>5824</v>
      </c>
      <c r="B5835" s="4">
        <v>0.33288305594993639</v>
      </c>
      <c r="C5835" s="4">
        <v>-0.43196601742264423</v>
      </c>
      <c r="D5835" s="25">
        <v>-7.829408609782899E-3</v>
      </c>
      <c r="E5835" s="31">
        <v>-1738.6855389121313</v>
      </c>
      <c r="F5835" s="18">
        <v>1738.6855389121313</v>
      </c>
    </row>
    <row r="5836" spans="1:6" x14ac:dyDescent="0.35">
      <c r="A5836" s="4">
        <v>5825</v>
      </c>
      <c r="B5836" s="4">
        <v>0.89774836680539272</v>
      </c>
      <c r="C5836" s="4">
        <v>1.2688256170540158</v>
      </c>
      <c r="D5836" s="25">
        <v>3.0266136008066796E-2</v>
      </c>
      <c r="E5836" s="31">
        <v>6721.234721383722</v>
      </c>
      <c r="F5836" s="18">
        <v>0</v>
      </c>
    </row>
    <row r="5837" spans="1:6" x14ac:dyDescent="0.35">
      <c r="A5837" s="4">
        <v>5826</v>
      </c>
      <c r="B5837" s="4">
        <v>0.45751866671940367</v>
      </c>
      <c r="C5837" s="4">
        <v>-0.10668695310845866</v>
      </c>
      <c r="D5837" s="25">
        <v>-5.4357602650680265E-4</v>
      </c>
      <c r="E5837" s="31">
        <v>-120.71253701151535</v>
      </c>
      <c r="F5837" s="18">
        <v>120.71253701151535</v>
      </c>
    </row>
    <row r="5838" spans="1:6" x14ac:dyDescent="0.35">
      <c r="A5838" s="4">
        <v>5827</v>
      </c>
      <c r="B5838" s="4">
        <v>1.5917125378036023E-2</v>
      </c>
      <c r="C5838" s="4">
        <v>-2.1464856711581035</v>
      </c>
      <c r="D5838" s="25">
        <v>-4.6232443198530294E-2</v>
      </c>
      <c r="E5838" s="31">
        <v>-10266.890441434005</v>
      </c>
      <c r="F5838" s="18">
        <v>10266.890441434005</v>
      </c>
    </row>
    <row r="5839" spans="1:6" x14ac:dyDescent="0.35">
      <c r="A5839" s="4">
        <v>5828</v>
      </c>
      <c r="B5839" s="4">
        <v>0.13389555832662492</v>
      </c>
      <c r="C5839" s="4">
        <v>-1.1081637185784714</v>
      </c>
      <c r="D5839" s="25">
        <v>-2.2975367216755756E-2</v>
      </c>
      <c r="E5839" s="31">
        <v>-5102.1655302362333</v>
      </c>
      <c r="F5839" s="18">
        <v>5102.1655302362333</v>
      </c>
    </row>
    <row r="5840" spans="1:6" x14ac:dyDescent="0.35">
      <c r="A5840" s="4">
        <v>5829</v>
      </c>
      <c r="B5840" s="4">
        <v>0.69769291831730373</v>
      </c>
      <c r="C5840" s="4">
        <v>0.51777657584501824</v>
      </c>
      <c r="D5840" s="25">
        <v>1.3443603676894726E-2</v>
      </c>
      <c r="E5840" s="31">
        <v>2985.43612536413</v>
      </c>
      <c r="F5840" s="18">
        <v>0</v>
      </c>
    </row>
    <row r="5841" spans="1:6" x14ac:dyDescent="0.35">
      <c r="A5841" s="4">
        <v>5830</v>
      </c>
      <c r="B5841" s="4">
        <v>0.58279676148307324</v>
      </c>
      <c r="C5841" s="4">
        <v>0.20905349639612125</v>
      </c>
      <c r="D5841" s="25">
        <v>6.5286038560470041E-3</v>
      </c>
      <c r="E5841" s="31">
        <v>1449.8143703486769</v>
      </c>
      <c r="F5841" s="18">
        <v>0</v>
      </c>
    </row>
    <row r="5842" spans="1:6" x14ac:dyDescent="0.35">
      <c r="A5842" s="4">
        <v>5831</v>
      </c>
      <c r="B5842" s="4">
        <v>0.80753139064419177</v>
      </c>
      <c r="C5842" s="4">
        <v>0.86883530642540174</v>
      </c>
      <c r="D5842" s="25">
        <v>2.1306867620114814E-2</v>
      </c>
      <c r="E5842" s="31">
        <v>4731.6399560906311</v>
      </c>
      <c r="F5842" s="18">
        <v>0</v>
      </c>
    </row>
    <row r="5843" spans="1:6" x14ac:dyDescent="0.35">
      <c r="A5843" s="4">
        <v>5832</v>
      </c>
      <c r="B5843" s="4">
        <v>0.42819530854738141</v>
      </c>
      <c r="C5843" s="4">
        <v>-0.18097064543913774</v>
      </c>
      <c r="D5843" s="25">
        <v>-2.2074351719762993E-3</v>
      </c>
      <c r="E5843" s="31">
        <v>-490.2076009681694</v>
      </c>
      <c r="F5843" s="18">
        <v>490.2076009681694</v>
      </c>
    </row>
    <row r="5844" spans="1:6" x14ac:dyDescent="0.35">
      <c r="A5844" s="4">
        <v>5833</v>
      </c>
      <c r="B5844" s="4">
        <v>0.72887912606176342</v>
      </c>
      <c r="C5844" s="4">
        <v>0.60942654431581178</v>
      </c>
      <c r="D5844" s="25">
        <v>1.5496445066944229E-2</v>
      </c>
      <c r="E5844" s="31">
        <v>3441.3129120347799</v>
      </c>
      <c r="F5844" s="18">
        <v>0</v>
      </c>
    </row>
    <row r="5845" spans="1:6" x14ac:dyDescent="0.35">
      <c r="A5845" s="4">
        <v>5834</v>
      </c>
      <c r="B5845" s="4">
        <v>0.30682749009603261</v>
      </c>
      <c r="C5845" s="4">
        <v>-0.50486311808909279</v>
      </c>
      <c r="D5845" s="25">
        <v>-9.4622098857634705E-3</v>
      </c>
      <c r="E5845" s="31">
        <v>-2101.2835470065661</v>
      </c>
      <c r="F5845" s="18">
        <v>2101.2835470065661</v>
      </c>
    </row>
    <row r="5846" spans="1:6" x14ac:dyDescent="0.35">
      <c r="A5846" s="4">
        <v>5835</v>
      </c>
      <c r="B5846" s="4">
        <v>0.88058873299612017</v>
      </c>
      <c r="C5846" s="4">
        <v>1.1779349660160523</v>
      </c>
      <c r="D5846" s="25">
        <v>2.8230302351683851E-2</v>
      </c>
      <c r="E5846" s="31">
        <v>6269.1348611770663</v>
      </c>
      <c r="F5846" s="18">
        <v>0</v>
      </c>
    </row>
    <row r="5847" spans="1:6" x14ac:dyDescent="0.35">
      <c r="A5847" s="4">
        <v>5836</v>
      </c>
      <c r="B5847" s="4">
        <v>0.45998593576411595</v>
      </c>
      <c r="C5847" s="4">
        <v>-0.10046915263637421</v>
      </c>
      <c r="D5847" s="25">
        <v>-4.0430529486184977E-4</v>
      </c>
      <c r="E5847" s="31">
        <v>-89.784529651901224</v>
      </c>
      <c r="F5847" s="18">
        <v>89.784529651901224</v>
      </c>
    </row>
    <row r="5848" spans="1:6" x14ac:dyDescent="0.35">
      <c r="A5848" s="4">
        <v>5837</v>
      </c>
      <c r="B5848" s="4">
        <v>0.66253956094410504</v>
      </c>
      <c r="C5848" s="4">
        <v>0.41940403169944585</v>
      </c>
      <c r="D5848" s="25">
        <v>1.1240185240031248E-2</v>
      </c>
      <c r="E5848" s="31">
        <v>2496.1205252612081</v>
      </c>
      <c r="F5848" s="18">
        <v>0</v>
      </c>
    </row>
    <row r="5849" spans="1:6" x14ac:dyDescent="0.35">
      <c r="A5849" s="4">
        <v>5838</v>
      </c>
      <c r="B5849" s="4">
        <v>0.94986153823001451</v>
      </c>
      <c r="C5849" s="4">
        <v>1.6435125856154229</v>
      </c>
      <c r="D5849" s="25">
        <v>3.8658642085361836E-2</v>
      </c>
      <c r="E5849" s="31">
        <v>8584.9679455754376</v>
      </c>
      <c r="F5849" s="18">
        <v>0</v>
      </c>
    </row>
    <row r="5850" spans="1:6" x14ac:dyDescent="0.35">
      <c r="A5850" s="4">
        <v>5839</v>
      </c>
      <c r="B5850" s="4">
        <v>0.65650274270415421</v>
      </c>
      <c r="C5850" s="4">
        <v>0.40293707702889725</v>
      </c>
      <c r="D5850" s="25">
        <v>1.0871346639431581E-2</v>
      </c>
      <c r="E5850" s="31">
        <v>2414.2121241268073</v>
      </c>
      <c r="F5850" s="18">
        <v>0</v>
      </c>
    </row>
    <row r="5851" spans="1:6" x14ac:dyDescent="0.35">
      <c r="A5851" s="4">
        <v>5840</v>
      </c>
      <c r="B5851" s="4">
        <v>0.73674920665128885</v>
      </c>
      <c r="C5851" s="4">
        <v>0.63335539445595701</v>
      </c>
      <c r="D5851" s="25">
        <v>1.6032420526659045E-2</v>
      </c>
      <c r="E5851" s="31">
        <v>3560.3375826661641</v>
      </c>
      <c r="F5851" s="18">
        <v>0</v>
      </c>
    </row>
    <row r="5852" spans="1:6" x14ac:dyDescent="0.35">
      <c r="A5852" s="4">
        <v>5841</v>
      </c>
      <c r="B5852" s="4">
        <v>0.2297794642104839</v>
      </c>
      <c r="C5852" s="4">
        <v>-0.73957333162700634</v>
      </c>
      <c r="D5852" s="25">
        <v>-1.4719416724536477E-2</v>
      </c>
      <c r="E5852" s="31">
        <v>-3268.7573577645467</v>
      </c>
      <c r="F5852" s="18">
        <v>3268.7573577645467</v>
      </c>
    </row>
    <row r="5853" spans="1:6" x14ac:dyDescent="0.35">
      <c r="A5853" s="4">
        <v>5842</v>
      </c>
      <c r="B5853" s="4">
        <v>0.36472736520574411</v>
      </c>
      <c r="C5853" s="4">
        <v>-0.34585095289767515</v>
      </c>
      <c r="D5853" s="25">
        <v>-5.9005419477067885E-3</v>
      </c>
      <c r="E5853" s="31">
        <v>-1310.339958934228</v>
      </c>
      <c r="F5853" s="18">
        <v>1310.339958934228</v>
      </c>
    </row>
    <row r="5854" spans="1:6" x14ac:dyDescent="0.35">
      <c r="A5854" s="4">
        <v>5843</v>
      </c>
      <c r="B5854" s="4">
        <v>0.63862093936753561</v>
      </c>
      <c r="C5854" s="4">
        <v>0.35477505005757043</v>
      </c>
      <c r="D5854" s="25">
        <v>9.7925791936257795E-3</v>
      </c>
      <c r="E5854" s="31">
        <v>2174.6490292171738</v>
      </c>
      <c r="F5854" s="18">
        <v>0</v>
      </c>
    </row>
    <row r="5855" spans="1:6" x14ac:dyDescent="0.35">
      <c r="A5855" s="4">
        <v>5844</v>
      </c>
      <c r="B5855" s="4">
        <v>0.436582521212034</v>
      </c>
      <c r="C5855" s="4">
        <v>-0.15963952420176872</v>
      </c>
      <c r="D5855" s="25">
        <v>-1.7296454978184773E-3</v>
      </c>
      <c r="E5855" s="31">
        <v>-384.10431290350681</v>
      </c>
      <c r="F5855" s="18">
        <v>384.10431290350681</v>
      </c>
    </row>
    <row r="5856" spans="1:6" x14ac:dyDescent="0.35">
      <c r="A5856" s="4">
        <v>5845</v>
      </c>
      <c r="B5856" s="4">
        <v>0.36720064971576971</v>
      </c>
      <c r="C5856" s="4">
        <v>-0.33927669215328921</v>
      </c>
      <c r="D5856" s="25">
        <v>-5.7532869645329108E-3</v>
      </c>
      <c r="E5856" s="31">
        <v>-1277.6388798952237</v>
      </c>
      <c r="F5856" s="18">
        <v>1277.6388798952237</v>
      </c>
    </row>
    <row r="5857" spans="1:6" x14ac:dyDescent="0.35">
      <c r="A5857" s="4">
        <v>5846</v>
      </c>
      <c r="B5857" s="4">
        <v>0.40660683714786994</v>
      </c>
      <c r="C5857" s="4">
        <v>-0.23628223091414308</v>
      </c>
      <c r="D5857" s="25">
        <v>-3.4463435306685986E-3</v>
      </c>
      <c r="E5857" s="31">
        <v>-765.33336776033002</v>
      </c>
      <c r="F5857" s="18">
        <v>765.33336776033002</v>
      </c>
    </row>
    <row r="5858" spans="1:6" x14ac:dyDescent="0.35">
      <c r="A5858" s="4">
        <v>5847</v>
      </c>
      <c r="B5858" s="4">
        <v>0.63834484725826246</v>
      </c>
      <c r="C5858" s="4">
        <v>0.35403813317455618</v>
      </c>
      <c r="D5858" s="25">
        <v>9.7760732034577625E-3</v>
      </c>
      <c r="E5858" s="31">
        <v>2170.983525493853</v>
      </c>
      <c r="F5858" s="18">
        <v>0</v>
      </c>
    </row>
    <row r="5859" spans="1:6" x14ac:dyDescent="0.35">
      <c r="A5859" s="4">
        <v>5848</v>
      </c>
      <c r="B5859" s="4">
        <v>0.84990725153552038</v>
      </c>
      <c r="C5859" s="4">
        <v>1.0360356804531257</v>
      </c>
      <c r="D5859" s="25">
        <v>2.5051940902330396E-2</v>
      </c>
      <c r="E5859" s="31">
        <v>5563.3125743543214</v>
      </c>
      <c r="F5859" s="18">
        <v>0</v>
      </c>
    </row>
    <row r="5860" spans="1:6" x14ac:dyDescent="0.35">
      <c r="A5860" s="4">
        <v>5849</v>
      </c>
      <c r="B5860" s="4">
        <v>0.16066836558828557</v>
      </c>
      <c r="C5860" s="4">
        <v>-0.99171467326270135</v>
      </c>
      <c r="D5860" s="25">
        <v>-2.0367058408312006E-2</v>
      </c>
      <c r="E5860" s="31">
        <v>-4522.9354718392642</v>
      </c>
      <c r="F5860" s="18">
        <v>4522.9354718392642</v>
      </c>
    </row>
    <row r="5861" spans="1:6" x14ac:dyDescent="0.35">
      <c r="A5861" s="4">
        <v>5850</v>
      </c>
      <c r="B5861" s="4">
        <v>0.6980395827822552</v>
      </c>
      <c r="C5861" s="4">
        <v>0.51877043910315535</v>
      </c>
      <c r="D5861" s="25">
        <v>1.3465864935315165E-2</v>
      </c>
      <c r="E5861" s="31">
        <v>2990.379707954166</v>
      </c>
      <c r="F5861" s="18">
        <v>0</v>
      </c>
    </row>
    <row r="5862" spans="1:6" x14ac:dyDescent="0.35">
      <c r="A5862" s="4">
        <v>5851</v>
      </c>
      <c r="B5862" s="4">
        <v>0.50402357179585722</v>
      </c>
      <c r="C5862" s="4">
        <v>1.008576981793953E-2</v>
      </c>
      <c r="D5862" s="25">
        <v>2.0719827440178586E-3</v>
      </c>
      <c r="E5862" s="31">
        <v>460.12752858471913</v>
      </c>
      <c r="F5862" s="18">
        <v>0</v>
      </c>
    </row>
    <row r="5863" spans="1:6" x14ac:dyDescent="0.35">
      <c r="A5863" s="4">
        <v>5852</v>
      </c>
      <c r="B5863" s="4">
        <v>0.13693761188709619</v>
      </c>
      <c r="C5863" s="4">
        <v>-1.0941818643735413</v>
      </c>
      <c r="D5863" s="25">
        <v>-2.2662191669612333E-2</v>
      </c>
      <c r="E5863" s="31">
        <v>-5032.6182857254807</v>
      </c>
      <c r="F5863" s="18">
        <v>5032.6182857254807</v>
      </c>
    </row>
    <row r="5864" spans="1:6" x14ac:dyDescent="0.35">
      <c r="A5864" s="4">
        <v>5853</v>
      </c>
      <c r="B5864" s="4">
        <v>0.81894722509657236</v>
      </c>
      <c r="C5864" s="4">
        <v>0.91136032723614757</v>
      </c>
      <c r="D5864" s="25">
        <v>2.2259373379686729E-2</v>
      </c>
      <c r="E5864" s="31">
        <v>4943.163976925217</v>
      </c>
      <c r="F5864" s="18">
        <v>0</v>
      </c>
    </row>
    <row r="5865" spans="1:6" x14ac:dyDescent="0.35">
      <c r="A5865" s="4">
        <v>5854</v>
      </c>
      <c r="B5865" s="4">
        <v>0.80022481609119767</v>
      </c>
      <c r="C5865" s="4">
        <v>0.84242452896170861</v>
      </c>
      <c r="D5865" s="25">
        <v>2.0715300181244022E-2</v>
      </c>
      <c r="E5865" s="31">
        <v>4600.2699123850625</v>
      </c>
      <c r="F5865" s="18">
        <v>0</v>
      </c>
    </row>
    <row r="5866" spans="1:6" x14ac:dyDescent="0.35">
      <c r="A5866" s="4">
        <v>5855</v>
      </c>
      <c r="B5866" s="4">
        <v>0.91758289413996186</v>
      </c>
      <c r="C5866" s="4">
        <v>1.3889951932103155</v>
      </c>
      <c r="D5866" s="25">
        <v>3.2957779921037385E-2</v>
      </c>
      <c r="E5866" s="31">
        <v>7318.9710997782831</v>
      </c>
      <c r="F5866" s="18">
        <v>0</v>
      </c>
    </row>
    <row r="5867" spans="1:6" x14ac:dyDescent="0.35">
      <c r="A5867" s="4">
        <v>5856</v>
      </c>
      <c r="B5867" s="4">
        <v>0.37063836020597241</v>
      </c>
      <c r="C5867" s="4">
        <v>-0.3301631085275557</v>
      </c>
      <c r="D5867" s="25">
        <v>-5.549154415545236E-3</v>
      </c>
      <c r="E5867" s="31">
        <v>-1232.3069361130758</v>
      </c>
      <c r="F5867" s="18">
        <v>1232.3069361130758</v>
      </c>
    </row>
    <row r="5868" spans="1:6" x14ac:dyDescent="0.35">
      <c r="A5868" s="4">
        <v>5857</v>
      </c>
      <c r="B5868" s="4">
        <v>0.81191462799198011</v>
      </c>
      <c r="C5868" s="4">
        <v>0.88497383391343221</v>
      </c>
      <c r="D5868" s="25">
        <v>2.1668349874333352E-2</v>
      </c>
      <c r="E5868" s="31">
        <v>4811.9147251450668</v>
      </c>
      <c r="F5868" s="18">
        <v>0</v>
      </c>
    </row>
    <row r="5869" spans="1:6" x14ac:dyDescent="0.35">
      <c r="A5869" s="4">
        <v>5858</v>
      </c>
      <c r="B5869" s="4">
        <v>0.86077265024500227</v>
      </c>
      <c r="C5869" s="4">
        <v>1.083797261926946</v>
      </c>
      <c r="D5869" s="25">
        <v>2.612173888414776E-2</v>
      </c>
      <c r="E5869" s="31">
        <v>5800.883810350243</v>
      </c>
      <c r="F5869" s="18">
        <v>0</v>
      </c>
    </row>
    <row r="5870" spans="1:6" x14ac:dyDescent="0.35">
      <c r="A5870" s="4">
        <v>5859</v>
      </c>
      <c r="B5870" s="4">
        <v>0.76230902012438839</v>
      </c>
      <c r="C5870" s="4">
        <v>0.71374971339539706</v>
      </c>
      <c r="D5870" s="25">
        <v>1.7833149847109563E-2</v>
      </c>
      <c r="E5870" s="31">
        <v>3960.2275596754494</v>
      </c>
      <c r="F5870" s="18">
        <v>0</v>
      </c>
    </row>
    <row r="5871" spans="1:6" x14ac:dyDescent="0.35">
      <c r="A5871" s="4">
        <v>5860</v>
      </c>
      <c r="B5871" s="4">
        <v>0.75176425986727313</v>
      </c>
      <c r="C5871" s="4">
        <v>0.68005208775210058</v>
      </c>
      <c r="D5871" s="25">
        <v>1.7078366383228752E-2</v>
      </c>
      <c r="E5871" s="31">
        <v>3792.6119504939579</v>
      </c>
      <c r="F5871" s="18">
        <v>0</v>
      </c>
    </row>
    <row r="5872" spans="1:6" x14ac:dyDescent="0.35">
      <c r="A5872" s="4">
        <v>5861</v>
      </c>
      <c r="B5872" s="4">
        <v>0.78163842836901465</v>
      </c>
      <c r="C5872" s="4">
        <v>0.7777385799810852</v>
      </c>
      <c r="D5872" s="25">
        <v>1.9266418139736601E-2</v>
      </c>
      <c r="E5872" s="31">
        <v>4278.5150546796231</v>
      </c>
      <c r="F5872" s="18">
        <v>0</v>
      </c>
    </row>
    <row r="5873" spans="1:6" x14ac:dyDescent="0.35">
      <c r="A5873" s="4">
        <v>5862</v>
      </c>
      <c r="B5873" s="4">
        <v>0.24440115215138303</v>
      </c>
      <c r="C5873" s="4">
        <v>-0.6922150252346041</v>
      </c>
      <c r="D5873" s="25">
        <v>-1.3658651585747033E-2</v>
      </c>
      <c r="E5873" s="31">
        <v>-3033.1920553366194</v>
      </c>
      <c r="F5873" s="18">
        <v>3033.1920553366194</v>
      </c>
    </row>
    <row r="5874" spans="1:6" x14ac:dyDescent="0.35">
      <c r="A5874" s="4">
        <v>5863</v>
      </c>
      <c r="B5874" s="4">
        <v>0.96792641520860345</v>
      </c>
      <c r="C5874" s="4">
        <v>1.8511556112510037</v>
      </c>
      <c r="D5874" s="25">
        <v>4.3309578735881989E-2</v>
      </c>
      <c r="E5874" s="31">
        <v>9617.8066566054968</v>
      </c>
      <c r="F5874" s="18">
        <v>0</v>
      </c>
    </row>
    <row r="5875" spans="1:6" x14ac:dyDescent="0.35">
      <c r="A5875" s="4">
        <v>5864</v>
      </c>
      <c r="B5875" s="4">
        <v>0.16561933762617587</v>
      </c>
      <c r="C5875" s="4">
        <v>-0.97162191642891205</v>
      </c>
      <c r="D5875" s="25">
        <v>-1.991700650369245E-2</v>
      </c>
      <c r="E5875" s="31">
        <v>-4422.991941322266</v>
      </c>
      <c r="F5875" s="18">
        <v>4422.991941322266</v>
      </c>
    </row>
    <row r="5876" spans="1:6" x14ac:dyDescent="0.35">
      <c r="A5876" s="4">
        <v>5865</v>
      </c>
      <c r="B5876" s="4">
        <v>0.31524348096967181</v>
      </c>
      <c r="C5876" s="4">
        <v>-0.48104155917068886</v>
      </c>
      <c r="D5876" s="25">
        <v>-8.9286376113901708E-3</v>
      </c>
      <c r="E5876" s="31">
        <v>-1982.7925544355398</v>
      </c>
      <c r="F5876" s="18">
        <v>1982.7925544355398</v>
      </c>
    </row>
    <row r="5877" spans="1:6" x14ac:dyDescent="0.35">
      <c r="A5877" s="4">
        <v>5866</v>
      </c>
      <c r="B5877" s="4">
        <v>0.46274041084274675</v>
      </c>
      <c r="C5877" s="4">
        <v>-9.3532134823198429E-2</v>
      </c>
      <c r="D5877" s="25">
        <v>-2.4892502001826341E-4</v>
      </c>
      <c r="E5877" s="31">
        <v>-55.279057991478176</v>
      </c>
      <c r="F5877" s="18">
        <v>55.279057991478176</v>
      </c>
    </row>
    <row r="5878" spans="1:6" x14ac:dyDescent="0.35">
      <c r="A5878" s="4">
        <v>5867</v>
      </c>
      <c r="B5878" s="4">
        <v>0.2744443719519426</v>
      </c>
      <c r="C5878" s="4">
        <v>-0.59942614894828461</v>
      </c>
      <c r="D5878" s="25">
        <v>-1.1580300125785094E-2</v>
      </c>
      <c r="E5878" s="31">
        <v>-2571.6502188692366</v>
      </c>
      <c r="F5878" s="18">
        <v>2571.6502188692366</v>
      </c>
    </row>
    <row r="5879" spans="1:6" x14ac:dyDescent="0.35">
      <c r="A5879" s="4">
        <v>5868</v>
      </c>
      <c r="B5879" s="4">
        <v>0.91376947894289695</v>
      </c>
      <c r="C5879" s="4">
        <v>1.3643385380127693</v>
      </c>
      <c r="D5879" s="25">
        <v>3.2405502564326324E-2</v>
      </c>
      <c r="E5879" s="31">
        <v>7196.3262486228186</v>
      </c>
      <c r="F5879" s="18">
        <v>0</v>
      </c>
    </row>
    <row r="5880" spans="1:6" x14ac:dyDescent="0.35">
      <c r="A5880" s="4">
        <v>5869</v>
      </c>
      <c r="B5880" s="4">
        <v>0.12261384033353218</v>
      </c>
      <c r="C5880" s="4">
        <v>-1.1620191639124111</v>
      </c>
      <c r="D5880" s="25">
        <v>-2.4181659909549114E-2</v>
      </c>
      <c r="E5880" s="31">
        <v>-5370.0482995726707</v>
      </c>
      <c r="F5880" s="18">
        <v>5370.0482995726707</v>
      </c>
    </row>
    <row r="5881" spans="1:6" x14ac:dyDescent="0.35">
      <c r="A5881" s="4">
        <v>5870</v>
      </c>
      <c r="B5881" s="4">
        <v>0.48710612844555079</v>
      </c>
      <c r="C5881" s="4">
        <v>-3.2325771957889743E-2</v>
      </c>
      <c r="D5881" s="25">
        <v>1.1220187688422314E-3</v>
      </c>
      <c r="E5881" s="31">
        <v>249.16796465781545</v>
      </c>
      <c r="F5881" s="18">
        <v>0</v>
      </c>
    </row>
    <row r="5882" spans="1:6" x14ac:dyDescent="0.35">
      <c r="A5882" s="4">
        <v>5871</v>
      </c>
      <c r="B5882" s="4">
        <v>0.37395182520090298</v>
      </c>
      <c r="C5882" s="4">
        <v>-0.32140479427286023</v>
      </c>
      <c r="D5882" s="25">
        <v>-5.3529794434302265E-3</v>
      </c>
      <c r="E5882" s="31">
        <v>-1188.7421403395269</v>
      </c>
      <c r="F5882" s="18">
        <v>1188.7421403395269</v>
      </c>
    </row>
    <row r="5883" spans="1:6" x14ac:dyDescent="0.35">
      <c r="A5883" s="4">
        <v>5872</v>
      </c>
      <c r="B5883" s="4">
        <v>0.9011590389527927</v>
      </c>
      <c r="C5883" s="4">
        <v>1.2881839946575899</v>
      </c>
      <c r="D5883" s="25">
        <v>3.0699738762676454E-2</v>
      </c>
      <c r="E5883" s="31">
        <v>6817.5253707349739</v>
      </c>
      <c r="F5883" s="18">
        <v>0</v>
      </c>
    </row>
    <row r="5884" spans="1:6" x14ac:dyDescent="0.35">
      <c r="A5884" s="4">
        <v>5873</v>
      </c>
      <c r="B5884" s="4">
        <v>0.62565121043157468</v>
      </c>
      <c r="C5884" s="4">
        <v>0.32035718349466419</v>
      </c>
      <c r="D5884" s="25">
        <v>9.0216632597043128E-3</v>
      </c>
      <c r="E5884" s="31">
        <v>2003.4508643453876</v>
      </c>
      <c r="F5884" s="18">
        <v>0</v>
      </c>
    </row>
    <row r="5885" spans="1:6" x14ac:dyDescent="0.35">
      <c r="A5885" s="4">
        <v>5874</v>
      </c>
      <c r="B5885" s="4">
        <v>0.51117792714264743</v>
      </c>
      <c r="C5885" s="4">
        <v>2.8022575318897847E-2</v>
      </c>
      <c r="D5885" s="25">
        <v>2.4737441123195711E-3</v>
      </c>
      <c r="E5885" s="31">
        <v>549.34712561621291</v>
      </c>
      <c r="F5885" s="18">
        <v>0</v>
      </c>
    </row>
    <row r="5886" spans="1:6" x14ac:dyDescent="0.35">
      <c r="A5886" s="4">
        <v>5875</v>
      </c>
      <c r="B5886" s="4">
        <v>0.25697417546887846</v>
      </c>
      <c r="C5886" s="4">
        <v>-0.65270209605794005</v>
      </c>
      <c r="D5886" s="25">
        <v>-1.2773612803853732E-2</v>
      </c>
      <c r="E5886" s="31">
        <v>-2836.6505017981385</v>
      </c>
      <c r="F5886" s="18">
        <v>2836.6505017981385</v>
      </c>
    </row>
    <row r="5887" spans="1:6" x14ac:dyDescent="0.35">
      <c r="A5887" s="4">
        <v>5876</v>
      </c>
      <c r="B5887" s="4">
        <v>0.67037543489586926</v>
      </c>
      <c r="C5887" s="4">
        <v>0.44095008940124891</v>
      </c>
      <c r="D5887" s="25">
        <v>1.1722789214485985E-2</v>
      </c>
      <c r="E5887" s="31">
        <v>2603.2929303848227</v>
      </c>
      <c r="F5887" s="18">
        <v>0</v>
      </c>
    </row>
    <row r="5888" spans="1:6" x14ac:dyDescent="0.35">
      <c r="A5888" s="4">
        <v>5877</v>
      </c>
      <c r="B5888" s="4">
        <v>0.76580398563491114</v>
      </c>
      <c r="C5888" s="4">
        <v>0.72509780856256445</v>
      </c>
      <c r="D5888" s="25">
        <v>1.8087332580023496E-2</v>
      </c>
      <c r="E5888" s="31">
        <v>4016.674203858307</v>
      </c>
      <c r="F5888" s="18">
        <v>0</v>
      </c>
    </row>
    <row r="5889" spans="1:6" x14ac:dyDescent="0.35">
      <c r="A5889" s="4">
        <v>5878</v>
      </c>
      <c r="B5889" s="4">
        <v>6.306065250695736E-2</v>
      </c>
      <c r="C5889" s="4">
        <v>-1.5295776505003986</v>
      </c>
      <c r="D5889" s="25">
        <v>-3.2414497161121415E-2</v>
      </c>
      <c r="E5889" s="31">
        <v>-7198.3236888070533</v>
      </c>
      <c r="F5889" s="18">
        <v>7198.3236888070533</v>
      </c>
    </row>
    <row r="5890" spans="1:6" x14ac:dyDescent="0.35">
      <c r="A5890" s="4">
        <v>5879</v>
      </c>
      <c r="B5890" s="4">
        <v>0.45058147708016882</v>
      </c>
      <c r="C5890" s="4">
        <v>-0.12419238157828795</v>
      </c>
      <c r="D5890" s="25">
        <v>-9.3567510425900439E-4</v>
      </c>
      <c r="E5890" s="31">
        <v>-207.78641835891386</v>
      </c>
      <c r="F5890" s="18">
        <v>207.78641835891386</v>
      </c>
    </row>
    <row r="5891" spans="1:6" x14ac:dyDescent="0.35">
      <c r="A5891" s="4">
        <v>5880</v>
      </c>
      <c r="B5891" s="4">
        <v>2.9620139506882803E-2</v>
      </c>
      <c r="C5891" s="4">
        <v>-1.8864058933632177</v>
      </c>
      <c r="D5891" s="25">
        <v>-4.0406990757241565E-2</v>
      </c>
      <c r="E5891" s="31">
        <v>-8973.2256932902819</v>
      </c>
      <c r="F5891" s="18">
        <v>8973.2256932902819</v>
      </c>
    </row>
    <row r="5892" spans="1:6" x14ac:dyDescent="0.35">
      <c r="A5892" s="4">
        <v>5881</v>
      </c>
      <c r="B5892" s="4">
        <v>0.32652371557870707</v>
      </c>
      <c r="C5892" s="4">
        <v>-0.44953269075903945</v>
      </c>
      <c r="D5892" s="25">
        <v>-8.2228794937573221E-3</v>
      </c>
      <c r="E5892" s="31">
        <v>-1826.0640588037215</v>
      </c>
      <c r="F5892" s="18">
        <v>1826.0640588037215</v>
      </c>
    </row>
    <row r="5893" spans="1:6" x14ac:dyDescent="0.35">
      <c r="A5893" s="4">
        <v>5882</v>
      </c>
      <c r="B5893" s="4">
        <v>0.81335832516095563</v>
      </c>
      <c r="C5893" s="4">
        <v>0.89033999885578519</v>
      </c>
      <c r="D5893" s="25">
        <v>2.1788545065704372E-2</v>
      </c>
      <c r="E5893" s="31">
        <v>4838.6066059114437</v>
      </c>
      <c r="F5893" s="18">
        <v>0</v>
      </c>
    </row>
    <row r="5894" spans="1:6" x14ac:dyDescent="0.35">
      <c r="A5894" s="4">
        <v>5883</v>
      </c>
      <c r="B5894" s="4">
        <v>0.8269986664046608</v>
      </c>
      <c r="C5894" s="4">
        <v>0.94237112118399569</v>
      </c>
      <c r="D5894" s="25">
        <v>2.2953975270081556E-2</v>
      </c>
      <c r="E5894" s="31">
        <v>5097.4149966793138</v>
      </c>
      <c r="F5894" s="18">
        <v>0</v>
      </c>
    </row>
    <row r="5895" spans="1:6" x14ac:dyDescent="0.35">
      <c r="A5895" s="4">
        <v>5884</v>
      </c>
      <c r="B5895" s="4">
        <v>0.14935447712757377</v>
      </c>
      <c r="C5895" s="4">
        <v>-1.0392059706648789</v>
      </c>
      <c r="D5895" s="25">
        <v>-2.1430802374633264E-2</v>
      </c>
      <c r="E5895" s="31">
        <v>-4759.1622858334686</v>
      </c>
      <c r="F5895" s="18">
        <v>4759.1622858334686</v>
      </c>
    </row>
    <row r="5896" spans="1:6" x14ac:dyDescent="0.35">
      <c r="A5896" s="4">
        <v>5885</v>
      </c>
      <c r="B5896" s="4">
        <v>0.98582246362894288</v>
      </c>
      <c r="C5896" s="4">
        <v>2.1923385140138723</v>
      </c>
      <c r="D5896" s="25">
        <v>5.0951636840812477E-2</v>
      </c>
      <c r="E5896" s="31">
        <v>11314.887059072487</v>
      </c>
      <c r="F5896" s="18">
        <v>0</v>
      </c>
    </row>
    <row r="5897" spans="1:6" x14ac:dyDescent="0.35">
      <c r="A5897" s="4">
        <v>5886</v>
      </c>
      <c r="B5897" s="4">
        <v>0.78941938775202114</v>
      </c>
      <c r="C5897" s="4">
        <v>0.8044082736265008</v>
      </c>
      <c r="D5897" s="25">
        <v>1.9863784967993573E-2</v>
      </c>
      <c r="E5897" s="31">
        <v>4411.1729752814972</v>
      </c>
      <c r="F5897" s="18">
        <v>0</v>
      </c>
    </row>
    <row r="5898" spans="1:6" x14ac:dyDescent="0.35">
      <c r="A5898" s="4">
        <v>5887</v>
      </c>
      <c r="B5898" s="4">
        <v>0.78887472705418893</v>
      </c>
      <c r="C5898" s="4">
        <v>0.80252290226504708</v>
      </c>
      <c r="D5898" s="25">
        <v>1.9821555074945225E-2</v>
      </c>
      <c r="E5898" s="31">
        <v>4401.7949356347699</v>
      </c>
      <c r="F5898" s="18">
        <v>0</v>
      </c>
    </row>
    <row r="5899" spans="1:6" x14ac:dyDescent="0.35">
      <c r="A5899" s="4">
        <v>5888</v>
      </c>
      <c r="B5899" s="4">
        <v>0.3484774730118857</v>
      </c>
      <c r="C5899" s="4">
        <v>-0.38943424176935054</v>
      </c>
      <c r="D5899" s="25">
        <v>-6.8767515504277186E-3</v>
      </c>
      <c r="E5899" s="31">
        <v>-1527.1279187652199</v>
      </c>
      <c r="F5899" s="18">
        <v>1527.1279187652199</v>
      </c>
    </row>
    <row r="5900" spans="1:6" x14ac:dyDescent="0.35">
      <c r="A5900" s="4">
        <v>5889</v>
      </c>
      <c r="B5900" s="4">
        <v>0.58824601194369719</v>
      </c>
      <c r="C5900" s="4">
        <v>0.22303537305272886</v>
      </c>
      <c r="D5900" s="25">
        <v>6.8417799060791198E-3</v>
      </c>
      <c r="E5900" s="31">
        <v>1519.3617265364849</v>
      </c>
      <c r="F5900" s="18">
        <v>0</v>
      </c>
    </row>
    <row r="5901" spans="1:6" x14ac:dyDescent="0.35">
      <c r="A5901" s="4">
        <v>5890</v>
      </c>
      <c r="B5901" s="4">
        <v>0.5556711733549623</v>
      </c>
      <c r="C5901" s="4">
        <v>0.14000295796519052</v>
      </c>
      <c r="D5901" s="25">
        <v>4.9819606257070995E-3</v>
      </c>
      <c r="E5901" s="31">
        <v>1106.3495759466764</v>
      </c>
      <c r="F5901" s="18">
        <v>0</v>
      </c>
    </row>
    <row r="5902" spans="1:6" x14ac:dyDescent="0.35">
      <c r="A5902" s="4">
        <v>5891</v>
      </c>
      <c r="B5902" s="4">
        <v>0.97221009023348537</v>
      </c>
      <c r="C5902" s="4">
        <v>1.9143157785991434</v>
      </c>
      <c r="D5902" s="25">
        <v>4.4724285231673447E-2</v>
      </c>
      <c r="E5902" s="31">
        <v>9931.972112597181</v>
      </c>
      <c r="F5902" s="18">
        <v>0</v>
      </c>
    </row>
    <row r="5903" spans="1:6" x14ac:dyDescent="0.35">
      <c r="A5903" s="4">
        <v>5892</v>
      </c>
      <c r="B5903" s="4">
        <v>0.86785703768665534</v>
      </c>
      <c r="C5903" s="4">
        <v>1.1163182682626365</v>
      </c>
      <c r="D5903" s="25">
        <v>2.6850167589207732E-2</v>
      </c>
      <c r="E5903" s="31">
        <v>5962.646788723061</v>
      </c>
      <c r="F5903" s="18">
        <v>0</v>
      </c>
    </row>
    <row r="5904" spans="1:6" x14ac:dyDescent="0.35">
      <c r="A5904" s="4">
        <v>5893</v>
      </c>
      <c r="B5904" s="4">
        <v>0.17433494454900533</v>
      </c>
      <c r="C5904" s="4">
        <v>-0.93717239096271898</v>
      </c>
      <c r="D5904" s="25">
        <v>-1.914538145106516E-2</v>
      </c>
      <c r="E5904" s="31">
        <v>-4251.6363016652649</v>
      </c>
      <c r="F5904" s="18">
        <v>4251.6363016652649</v>
      </c>
    </row>
    <row r="5905" spans="1:6" x14ac:dyDescent="0.35">
      <c r="A5905" s="4">
        <v>5894</v>
      </c>
      <c r="B5905" s="4">
        <v>0.91099369669132202</v>
      </c>
      <c r="C5905" s="4">
        <v>1.3468994875299987</v>
      </c>
      <c r="D5905" s="25">
        <v>3.2014890268091845E-2</v>
      </c>
      <c r="E5905" s="31">
        <v>7109.5825385122562</v>
      </c>
      <c r="F5905" s="18">
        <v>0</v>
      </c>
    </row>
    <row r="5906" spans="1:6" x14ac:dyDescent="0.35">
      <c r="A5906" s="4">
        <v>5895</v>
      </c>
      <c r="B5906" s="4">
        <v>0.96844402206559588</v>
      </c>
      <c r="C5906" s="4">
        <v>1.8584019480117608</v>
      </c>
      <c r="D5906" s="25">
        <v>4.3471887357226034E-2</v>
      </c>
      <c r="E5906" s="31">
        <v>9653.850713933025</v>
      </c>
      <c r="F5906" s="18">
        <v>0</v>
      </c>
    </row>
    <row r="5907" spans="1:6" x14ac:dyDescent="0.35">
      <c r="A5907" s="4">
        <v>5896</v>
      </c>
      <c r="B5907" s="4">
        <v>0.19069060505384894</v>
      </c>
      <c r="C5907" s="4">
        <v>-0.8753542031296967</v>
      </c>
      <c r="D5907" s="25">
        <v>-1.7760733570014078E-2</v>
      </c>
      <c r="E5907" s="31">
        <v>-3944.1459959146246</v>
      </c>
      <c r="F5907" s="18">
        <v>3944.1459959146246</v>
      </c>
    </row>
    <row r="5908" spans="1:6" x14ac:dyDescent="0.35">
      <c r="A5908" s="4">
        <v>5897</v>
      </c>
      <c r="B5908" s="4">
        <v>0.24227963050914936</v>
      </c>
      <c r="C5908" s="4">
        <v>-0.69898843073686945</v>
      </c>
      <c r="D5908" s="25">
        <v>-1.3810367155306343E-2</v>
      </c>
      <c r="E5908" s="31">
        <v>-3066.8837017900933</v>
      </c>
      <c r="F5908" s="18">
        <v>3066.8837017900933</v>
      </c>
    </row>
    <row r="5909" spans="1:6" x14ac:dyDescent="0.35">
      <c r="A5909" s="4">
        <v>5898</v>
      </c>
      <c r="B5909" s="4">
        <v>0.71497101636120342</v>
      </c>
      <c r="C5909" s="4">
        <v>0.56796612899804177</v>
      </c>
      <c r="D5909" s="25">
        <v>1.4567785100846329E-2</v>
      </c>
      <c r="E5909" s="31">
        <v>3235.0843532642571</v>
      </c>
      <c r="F5909" s="18">
        <v>0</v>
      </c>
    </row>
    <row r="5910" spans="1:6" x14ac:dyDescent="0.35">
      <c r="A5910" s="4">
        <v>5899</v>
      </c>
      <c r="B5910" s="4">
        <v>0.74224070778572127</v>
      </c>
      <c r="C5910" s="4">
        <v>0.65026883470273855</v>
      </c>
      <c r="D5910" s="25">
        <v>1.6411259829782067E-2</v>
      </c>
      <c r="E5910" s="31">
        <v>3644.4668510107131</v>
      </c>
      <c r="F5910" s="18">
        <v>0</v>
      </c>
    </row>
    <row r="5911" spans="1:6" x14ac:dyDescent="0.35">
      <c r="A5911" s="4">
        <v>5900</v>
      </c>
      <c r="B5911" s="4">
        <v>6.5034225508696641E-2</v>
      </c>
      <c r="C5911" s="4">
        <v>-1.513832012932856</v>
      </c>
      <c r="D5911" s="25">
        <v>-3.2061815135686011E-2</v>
      </c>
      <c r="E5911" s="31">
        <v>-7120.0031964147447</v>
      </c>
      <c r="F5911" s="18">
        <v>7120.0031964147447</v>
      </c>
    </row>
    <row r="5912" spans="1:6" x14ac:dyDescent="0.35">
      <c r="A5912" s="4">
        <v>5901</v>
      </c>
      <c r="B5912" s="4">
        <v>0.61138686281593213</v>
      </c>
      <c r="C5912" s="4">
        <v>0.28293550851205357</v>
      </c>
      <c r="D5912" s="25">
        <v>8.1834658814502904E-3</v>
      </c>
      <c r="E5912" s="31">
        <v>1817.3114337754532</v>
      </c>
      <c r="F5912" s="18">
        <v>0</v>
      </c>
    </row>
    <row r="5913" spans="1:6" x14ac:dyDescent="0.35">
      <c r="A5913" s="4">
        <v>5902</v>
      </c>
      <c r="B5913" s="4">
        <v>0.10759481777834889</v>
      </c>
      <c r="C5913" s="4">
        <v>-1.2394209806788723</v>
      </c>
      <c r="D5913" s="25">
        <v>-2.5915361031048727E-2</v>
      </c>
      <c r="E5913" s="31">
        <v>-5755.0532493693454</v>
      </c>
      <c r="F5913" s="18">
        <v>5755.0532493693454</v>
      </c>
    </row>
    <row r="5914" spans="1:6" x14ac:dyDescent="0.35">
      <c r="A5914" s="4">
        <v>5903</v>
      </c>
      <c r="B5914" s="4">
        <v>0.77659810292157816</v>
      </c>
      <c r="C5914" s="4">
        <v>0.76075436873473656</v>
      </c>
      <c r="D5914" s="25">
        <v>1.8885993657267088E-2</v>
      </c>
      <c r="E5914" s="31">
        <v>4194.0337637821985</v>
      </c>
      <c r="F5914" s="18">
        <v>0</v>
      </c>
    </row>
    <row r="5915" spans="1:6" x14ac:dyDescent="0.35">
      <c r="A5915" s="4">
        <v>5904</v>
      </c>
      <c r="B5915" s="4">
        <v>0.96155936266286279</v>
      </c>
      <c r="C5915" s="4">
        <v>1.7690755072326323</v>
      </c>
      <c r="D5915" s="25">
        <v>4.1471089998352556E-2</v>
      </c>
      <c r="E5915" s="31">
        <v>9209.5314035549509</v>
      </c>
      <c r="F5915" s="18">
        <v>0</v>
      </c>
    </row>
    <row r="5916" spans="1:6" x14ac:dyDescent="0.35">
      <c r="A5916" s="4">
        <v>5905</v>
      </c>
      <c r="B5916" s="4">
        <v>0.94052849031535102</v>
      </c>
      <c r="C5916" s="4">
        <v>1.5592254918182227</v>
      </c>
      <c r="D5916" s="25">
        <v>3.6770719615982952E-2</v>
      </c>
      <c r="E5916" s="31">
        <v>8165.7148883273039</v>
      </c>
      <c r="F5916" s="18">
        <v>0</v>
      </c>
    </row>
    <row r="5917" spans="1:6" x14ac:dyDescent="0.35">
      <c r="A5917" s="4">
        <v>5906</v>
      </c>
      <c r="B5917" s="4">
        <v>0.44206849911842072</v>
      </c>
      <c r="C5917" s="4">
        <v>-0.14572688313933607</v>
      </c>
      <c r="D5917" s="25">
        <v>-1.418020236027302E-3</v>
      </c>
      <c r="E5917" s="31">
        <v>-314.9013419972473</v>
      </c>
      <c r="F5917" s="18">
        <v>314.9013419972473</v>
      </c>
    </row>
    <row r="5918" spans="1:6" x14ac:dyDescent="0.35">
      <c r="A5918" s="4">
        <v>5907</v>
      </c>
      <c r="B5918" s="4">
        <v>6.386999764205481E-2</v>
      </c>
      <c r="C5918" s="4">
        <v>-1.5230747895786887</v>
      </c>
      <c r="D5918" s="25">
        <v>-3.2268841442122713E-2</v>
      </c>
      <c r="E5918" s="31">
        <v>-7165.9777601546057</v>
      </c>
      <c r="F5918" s="18">
        <v>7165.9777601546057</v>
      </c>
    </row>
    <row r="5919" spans="1:6" x14ac:dyDescent="0.35">
      <c r="A5919" s="4">
        <v>5908</v>
      </c>
      <c r="B5919" s="4">
        <v>0.43673620904600174</v>
      </c>
      <c r="C5919" s="4">
        <v>-0.15924935780860389</v>
      </c>
      <c r="D5919" s="25">
        <v>-1.7209062725436718E-3</v>
      </c>
      <c r="E5919" s="31">
        <v>-382.16358335879846</v>
      </c>
      <c r="F5919" s="18">
        <v>382.16358335879846</v>
      </c>
    </row>
    <row r="5920" spans="1:6" x14ac:dyDescent="0.35">
      <c r="A5920" s="4">
        <v>5909</v>
      </c>
      <c r="B5920" s="4">
        <v>0.9265748711222247</v>
      </c>
      <c r="C5920" s="4">
        <v>1.4507472333120646</v>
      </c>
      <c r="D5920" s="25">
        <v>3.4340946178004123E-2</v>
      </c>
      <c r="E5920" s="31">
        <v>7626.1323796090946</v>
      </c>
      <c r="F5920" s="18">
        <v>0</v>
      </c>
    </row>
    <row r="5921" spans="1:6" x14ac:dyDescent="0.35">
      <c r="A5921" s="4">
        <v>5910</v>
      </c>
      <c r="B5921" s="4">
        <v>0.71143071236111277</v>
      </c>
      <c r="C5921" s="4">
        <v>0.55756922635039619</v>
      </c>
      <c r="D5921" s="25">
        <v>1.4334907856701901E-2</v>
      </c>
      <c r="E5921" s="31">
        <v>3183.3690428345908</v>
      </c>
      <c r="F5921" s="18">
        <v>0</v>
      </c>
    </row>
    <row r="5922" spans="1:6" x14ac:dyDescent="0.35">
      <c r="A5922" s="4">
        <v>5911</v>
      </c>
      <c r="B5922" s="4">
        <v>0.27508609644953896</v>
      </c>
      <c r="C5922" s="4">
        <v>-0.59750211866270353</v>
      </c>
      <c r="D5922" s="25">
        <v>-1.1537204322569316E-2</v>
      </c>
      <c r="E5922" s="31">
        <v>-2562.0798855818093</v>
      </c>
      <c r="F5922" s="18">
        <v>2562.0798855818093</v>
      </c>
    </row>
    <row r="5923" spans="1:6" x14ac:dyDescent="0.35">
      <c r="A5923" s="4">
        <v>5912</v>
      </c>
      <c r="B5923" s="4">
        <v>0.96658934796091922</v>
      </c>
      <c r="C5923" s="4">
        <v>1.8328740472636011</v>
      </c>
      <c r="D5923" s="25">
        <v>4.2900095221000717E-2</v>
      </c>
      <c r="E5923" s="31">
        <v>9526.8721938342769</v>
      </c>
      <c r="F5923" s="18">
        <v>0</v>
      </c>
    </row>
    <row r="5924" spans="1:6" x14ac:dyDescent="0.35">
      <c r="A5924" s="4">
        <v>5913</v>
      </c>
      <c r="B5924" s="4">
        <v>0.31061036379646578</v>
      </c>
      <c r="C5924" s="4">
        <v>-0.4941210002724335</v>
      </c>
      <c r="D5924" s="25">
        <v>-9.2216002659374283E-3</v>
      </c>
      <c r="E5924" s="31">
        <v>-2047.8510992490226</v>
      </c>
      <c r="F5924" s="18">
        <v>2047.8510992490226</v>
      </c>
    </row>
    <row r="5925" spans="1:6" x14ac:dyDescent="0.35">
      <c r="A5925" s="4">
        <v>5914</v>
      </c>
      <c r="B5925" s="4">
        <v>0.68988255023088763</v>
      </c>
      <c r="C5925" s="4">
        <v>0.49551746119452417</v>
      </c>
      <c r="D5925" s="25">
        <v>1.2945028144106047E-2</v>
      </c>
      <c r="E5925" s="31">
        <v>2874.716898393151</v>
      </c>
      <c r="F5925" s="18">
        <v>0</v>
      </c>
    </row>
    <row r="5926" spans="1:6" x14ac:dyDescent="0.35">
      <c r="A5926" s="4">
        <v>5915</v>
      </c>
      <c r="B5926" s="4">
        <v>0.1278446113280195</v>
      </c>
      <c r="C5926" s="4">
        <v>-1.1366390161809536</v>
      </c>
      <c r="D5926" s="25">
        <v>-2.36131772508201E-2</v>
      </c>
      <c r="E5926" s="31">
        <v>-5243.8047188481405</v>
      </c>
      <c r="F5926" s="18">
        <v>5243.8047188481405</v>
      </c>
    </row>
    <row r="5927" spans="1:6" x14ac:dyDescent="0.35">
      <c r="A5927" s="4">
        <v>5916</v>
      </c>
      <c r="B5927" s="4">
        <v>0.45493259442166434</v>
      </c>
      <c r="C5927" s="4">
        <v>-0.1132085859295426</v>
      </c>
      <c r="D5927" s="25">
        <v>-6.896522119022488E-4</v>
      </c>
      <c r="E5927" s="31">
        <v>-153.15183910760973</v>
      </c>
      <c r="F5927" s="18">
        <v>153.15183910760973</v>
      </c>
    </row>
    <row r="5928" spans="1:6" x14ac:dyDescent="0.35">
      <c r="A5928" s="4">
        <v>5917</v>
      </c>
      <c r="B5928" s="4">
        <v>0.28561689701620252</v>
      </c>
      <c r="C5928" s="4">
        <v>-0.56623536213034753</v>
      </c>
      <c r="D5928" s="25">
        <v>-1.0836869199566241E-2</v>
      </c>
      <c r="E5928" s="31">
        <v>-2406.5556804411785</v>
      </c>
      <c r="F5928" s="18">
        <v>2406.5556804411785</v>
      </c>
    </row>
    <row r="5929" spans="1:6" x14ac:dyDescent="0.35">
      <c r="A5929" s="4">
        <v>5918</v>
      </c>
      <c r="B5929" s="4">
        <v>0.34870170948714863</v>
      </c>
      <c r="C5929" s="4">
        <v>-0.38882795612190962</v>
      </c>
      <c r="D5929" s="25">
        <v>-6.8631715318851457E-3</v>
      </c>
      <c r="E5929" s="31">
        <v>-1524.11218883785</v>
      </c>
      <c r="F5929" s="18">
        <v>1524.11218883785</v>
      </c>
    </row>
    <row r="5930" spans="1:6" x14ac:dyDescent="0.35">
      <c r="A5930" s="4">
        <v>5919</v>
      </c>
      <c r="B5930" s="4">
        <v>0.20869891525432782</v>
      </c>
      <c r="C5930" s="4">
        <v>-0.81094400037151704</v>
      </c>
      <c r="D5930" s="25">
        <v>-1.6318027889153881E-2</v>
      </c>
      <c r="E5930" s="31">
        <v>-3623.7627295356383</v>
      </c>
      <c r="F5930" s="18">
        <v>3623.7627295356383</v>
      </c>
    </row>
    <row r="5931" spans="1:6" x14ac:dyDescent="0.35">
      <c r="A5931" s="4">
        <v>5920</v>
      </c>
      <c r="B5931" s="4">
        <v>0.93654187267875433</v>
      </c>
      <c r="C5931" s="4">
        <v>1.5263759859886046</v>
      </c>
      <c r="D5931" s="25">
        <v>3.6034932944859301E-2</v>
      </c>
      <c r="E5931" s="31">
        <v>8002.3179181898031</v>
      </c>
      <c r="F5931" s="18">
        <v>0</v>
      </c>
    </row>
    <row r="5932" spans="1:6" x14ac:dyDescent="0.35">
      <c r="A5932" s="4">
        <v>5921</v>
      </c>
      <c r="B5932" s="4">
        <v>0.31738322462473489</v>
      </c>
      <c r="C5932" s="4">
        <v>-0.47502879515762353</v>
      </c>
      <c r="D5932" s="25">
        <v>-8.7939594326567633E-3</v>
      </c>
      <c r="E5932" s="31">
        <v>-1952.8844204446521</v>
      </c>
      <c r="F5932" s="18">
        <v>1952.8844204446521</v>
      </c>
    </row>
    <row r="5933" spans="1:6" x14ac:dyDescent="0.35">
      <c r="A5933" s="4">
        <v>5922</v>
      </c>
      <c r="B5933" s="4">
        <v>0.57240976869853266</v>
      </c>
      <c r="C5933" s="4">
        <v>0.18251260567638183</v>
      </c>
      <c r="D5933" s="25">
        <v>5.93412204762582E-3</v>
      </c>
      <c r="E5933" s="31">
        <v>1317.7971293329592</v>
      </c>
      <c r="F5933" s="18">
        <v>0</v>
      </c>
    </row>
    <row r="5934" spans="1:6" x14ac:dyDescent="0.35">
      <c r="A5934" s="4">
        <v>5923</v>
      </c>
      <c r="B5934" s="4">
        <v>0.7563265952395577</v>
      </c>
      <c r="C5934" s="4">
        <v>0.69453491992940308</v>
      </c>
      <c r="D5934" s="25">
        <v>1.7402763192466954E-2</v>
      </c>
      <c r="E5934" s="31">
        <v>3864.6511132459118</v>
      </c>
      <c r="F5934" s="18">
        <v>0</v>
      </c>
    </row>
    <row r="5935" spans="1:6" x14ac:dyDescent="0.35">
      <c r="A5935" s="4">
        <v>5924</v>
      </c>
      <c r="B5935" s="4">
        <v>0.62445287758992996</v>
      </c>
      <c r="C5935" s="4">
        <v>0.31719684357462913</v>
      </c>
      <c r="D5935" s="25">
        <v>8.9508757111353126E-3</v>
      </c>
      <c r="E5935" s="31">
        <v>1987.7309941526153</v>
      </c>
      <c r="F5935" s="18">
        <v>0</v>
      </c>
    </row>
    <row r="5936" spans="1:6" x14ac:dyDescent="0.35">
      <c r="A5936" s="4">
        <v>5925</v>
      </c>
      <c r="B5936" s="4">
        <v>0.40051855584187479</v>
      </c>
      <c r="C5936" s="4">
        <v>-0.2520051130471278</v>
      </c>
      <c r="D5936" s="25">
        <v>-3.7985158636437769E-3</v>
      </c>
      <c r="E5936" s="31">
        <v>-843.54067217714078</v>
      </c>
      <c r="F5936" s="18">
        <v>843.54067217714078</v>
      </c>
    </row>
    <row r="5937" spans="1:6" x14ac:dyDescent="0.35">
      <c r="A5937" s="4">
        <v>5926</v>
      </c>
      <c r="B5937" s="4">
        <v>0.71186369893802337</v>
      </c>
      <c r="C5937" s="4">
        <v>0.55883753664160729</v>
      </c>
      <c r="D5937" s="25">
        <v>1.4363316375599032E-2</v>
      </c>
      <c r="E5937" s="31">
        <v>3189.6777544436177</v>
      </c>
      <c r="F5937" s="18">
        <v>0</v>
      </c>
    </row>
    <row r="5938" spans="1:6" x14ac:dyDescent="0.35">
      <c r="A5938" s="4">
        <v>5927</v>
      </c>
      <c r="B5938" s="4">
        <v>0.27394976977454211</v>
      </c>
      <c r="C5938" s="4">
        <v>-0.6009105897044642</v>
      </c>
      <c r="D5938" s="25">
        <v>-1.1613549689055079E-2</v>
      </c>
      <c r="E5938" s="31">
        <v>-2579.0339866241134</v>
      </c>
      <c r="F5938" s="18">
        <v>2579.0339866241134</v>
      </c>
    </row>
    <row r="5939" spans="1:6" x14ac:dyDescent="0.35">
      <c r="A5939" s="4">
        <v>5928</v>
      </c>
      <c r="B5939" s="4">
        <v>0.13200346879321312</v>
      </c>
      <c r="C5939" s="4">
        <v>-1.1169705026715182</v>
      </c>
      <c r="D5939" s="25">
        <v>-2.3172627850895498E-2</v>
      </c>
      <c r="E5939" s="31">
        <v>-5145.9714201915558</v>
      </c>
      <c r="F5939" s="18">
        <v>5145.9714201915558</v>
      </c>
    </row>
    <row r="5940" spans="1:6" x14ac:dyDescent="0.35">
      <c r="A5940" s="4">
        <v>5929</v>
      </c>
      <c r="B5940" s="4">
        <v>0.15870243645249005</v>
      </c>
      <c r="C5940" s="4">
        <v>-0.9998050263233268</v>
      </c>
      <c r="D5940" s="25">
        <v>-2.0548271908982854E-2</v>
      </c>
      <c r="E5940" s="31">
        <v>-4563.1777568923608</v>
      </c>
      <c r="F5940" s="18">
        <v>4563.1777568923608</v>
      </c>
    </row>
    <row r="5941" spans="1:6" x14ac:dyDescent="0.35">
      <c r="A5941" s="4">
        <v>5930</v>
      </c>
      <c r="B5941" s="4">
        <v>0.74002994725245075</v>
      </c>
      <c r="C5941" s="4">
        <v>0.64343773385619341</v>
      </c>
      <c r="D5941" s="25">
        <v>1.6258251958733438E-2</v>
      </c>
      <c r="E5941" s="31">
        <v>3610.4882217181284</v>
      </c>
      <c r="F5941" s="18">
        <v>0</v>
      </c>
    </row>
    <row r="5942" spans="1:6" x14ac:dyDescent="0.35">
      <c r="A5942" s="4">
        <v>5931</v>
      </c>
      <c r="B5942" s="4">
        <v>0.69658747858999359</v>
      </c>
      <c r="C5942" s="4">
        <v>0.51461076254103799</v>
      </c>
      <c r="D5942" s="25">
        <v>1.3372693531566624E-2</v>
      </c>
      <c r="E5942" s="31">
        <v>2969.6890299717556</v>
      </c>
      <c r="F5942" s="18">
        <v>0</v>
      </c>
    </row>
    <row r="5943" spans="1:6" x14ac:dyDescent="0.35">
      <c r="A5943" s="4">
        <v>5932</v>
      </c>
      <c r="B5943" s="4">
        <v>0.89710691680694754</v>
      </c>
      <c r="C5943" s="4">
        <v>1.2652376035189623</v>
      </c>
      <c r="D5943" s="25">
        <v>3.0185769120704878E-2</v>
      </c>
      <c r="E5943" s="31">
        <v>6703.387556696347</v>
      </c>
      <c r="F5943" s="18">
        <v>0</v>
      </c>
    </row>
    <row r="5944" spans="1:6" x14ac:dyDescent="0.35">
      <c r="A5944" s="4">
        <v>5933</v>
      </c>
      <c r="B5944" s="4">
        <v>0.65572354114782372</v>
      </c>
      <c r="C5944" s="4">
        <v>0.40081964029764033</v>
      </c>
      <c r="D5944" s="25">
        <v>1.082391878064164E-2</v>
      </c>
      <c r="E5944" s="31">
        <v>2403.6797664061232</v>
      </c>
      <c r="F5944" s="18">
        <v>0</v>
      </c>
    </row>
    <row r="5945" spans="1:6" x14ac:dyDescent="0.35">
      <c r="A5945" s="4">
        <v>5934</v>
      </c>
      <c r="B5945" s="4">
        <v>0.82551343674894462</v>
      </c>
      <c r="C5945" s="4">
        <v>0.9365829484190602</v>
      </c>
      <c r="D5945" s="25">
        <v>2.2824327646379389E-2</v>
      </c>
      <c r="E5945" s="31">
        <v>5068.6240036784347</v>
      </c>
      <c r="F5945" s="18">
        <v>0</v>
      </c>
    </row>
    <row r="5946" spans="1:6" x14ac:dyDescent="0.35">
      <c r="A5946" s="4">
        <v>5935</v>
      </c>
      <c r="B5946" s="4">
        <v>0.767069782393352</v>
      </c>
      <c r="C5946" s="4">
        <v>0.72923089578257971</v>
      </c>
      <c r="D5946" s="25">
        <v>1.817990841671498E-2</v>
      </c>
      <c r="E5946" s="31">
        <v>4037.2326235973223</v>
      </c>
      <c r="F5946" s="18">
        <v>0</v>
      </c>
    </row>
    <row r="5947" spans="1:6" x14ac:dyDescent="0.35">
      <c r="A5947" s="4">
        <v>5936</v>
      </c>
      <c r="B5947" s="4">
        <v>0.33609363974366102</v>
      </c>
      <c r="C5947" s="4">
        <v>-0.42314800524790075</v>
      </c>
      <c r="D5947" s="25">
        <v>-7.6318964810575896E-3</v>
      </c>
      <c r="E5947" s="31">
        <v>-1694.8237992725176</v>
      </c>
      <c r="F5947" s="18">
        <v>1694.8237992725176</v>
      </c>
    </row>
    <row r="5948" spans="1:6" x14ac:dyDescent="0.35">
      <c r="A5948" s="4">
        <v>5937</v>
      </c>
      <c r="B5948" s="4">
        <v>0.86478433977645819</v>
      </c>
      <c r="C5948" s="4">
        <v>1.1020698162443516</v>
      </c>
      <c r="D5948" s="25">
        <v>2.6531020594011651E-2</v>
      </c>
      <c r="E5948" s="31">
        <v>5891.7734580552324</v>
      </c>
      <c r="F5948" s="18">
        <v>0</v>
      </c>
    </row>
    <row r="5949" spans="1:6" x14ac:dyDescent="0.35">
      <c r="A5949" s="4">
        <v>5938</v>
      </c>
      <c r="B5949" s="4">
        <v>0.43289947156738584</v>
      </c>
      <c r="C5949" s="4">
        <v>-0.16899707371097181</v>
      </c>
      <c r="D5949" s="25">
        <v>-1.9392425687443785E-3</v>
      </c>
      <c r="E5949" s="31">
        <v>-430.64976919274113</v>
      </c>
      <c r="F5949" s="18">
        <v>430.64976919274113</v>
      </c>
    </row>
    <row r="5950" spans="1:6" x14ac:dyDescent="0.35">
      <c r="A5950" s="4">
        <v>5939</v>
      </c>
      <c r="B5950" s="4">
        <v>0.27254931219670098</v>
      </c>
      <c r="C5950" s="4">
        <v>-0.60512096607122157</v>
      </c>
      <c r="D5950" s="25">
        <v>-1.1707856703204464E-2</v>
      </c>
      <c r="E5950" s="31">
        <v>-2599.976850880123</v>
      </c>
      <c r="F5950" s="18">
        <v>2599.976850880123</v>
      </c>
    </row>
    <row r="5951" spans="1:6" x14ac:dyDescent="0.35">
      <c r="A5951" s="4">
        <v>5940</v>
      </c>
      <c r="B5951" s="4">
        <v>0.50627072657155758</v>
      </c>
      <c r="C5951" s="4">
        <v>1.5719027832849983E-2</v>
      </c>
      <c r="D5951" s="25">
        <v>2.198160476610549E-3</v>
      </c>
      <c r="E5951" s="31">
        <v>488.14795898063841</v>
      </c>
      <c r="F5951" s="18">
        <v>0</v>
      </c>
    </row>
    <row r="5952" spans="1:6" x14ac:dyDescent="0.35">
      <c r="A5952" s="4">
        <v>5941</v>
      </c>
      <c r="B5952" s="4">
        <v>0.45692796348752807</v>
      </c>
      <c r="C5952" s="4">
        <v>-0.10817619599761533</v>
      </c>
      <c r="D5952" s="25">
        <v>-5.7693315137773995E-4</v>
      </c>
      <c r="E5952" s="31">
        <v>-128.12019109158425</v>
      </c>
      <c r="F5952" s="18">
        <v>128.12019109158425</v>
      </c>
    </row>
    <row r="5953" spans="1:6" x14ac:dyDescent="0.35">
      <c r="A5953" s="4">
        <v>5942</v>
      </c>
      <c r="B5953" s="4">
        <v>0.13990182782588645</v>
      </c>
      <c r="C5953" s="4">
        <v>-1.0807605171361212</v>
      </c>
      <c r="D5953" s="25">
        <v>-2.2361570757473314E-2</v>
      </c>
      <c r="E5953" s="31">
        <v>-4965.859063071347</v>
      </c>
      <c r="F5953" s="18">
        <v>4965.859063071347</v>
      </c>
    </row>
    <row r="5954" spans="1:6" x14ac:dyDescent="0.35">
      <c r="A5954" s="4">
        <v>5943</v>
      </c>
      <c r="B5954" s="4">
        <v>0.54625975908623348</v>
      </c>
      <c r="C5954" s="4">
        <v>0.1162171036790887</v>
      </c>
      <c r="D5954" s="25">
        <v>4.4491880891649122E-3</v>
      </c>
      <c r="E5954" s="31">
        <v>988.0361820515119</v>
      </c>
      <c r="F5954" s="18">
        <v>0</v>
      </c>
    </row>
    <row r="5955" spans="1:6" x14ac:dyDescent="0.35">
      <c r="A5955" s="4">
        <v>5944</v>
      </c>
      <c r="B5955" s="4">
        <v>0.95345490413727585</v>
      </c>
      <c r="C5955" s="4">
        <v>1.6793174509573465</v>
      </c>
      <c r="D5955" s="25">
        <v>3.9460625007619717E-2</v>
      </c>
      <c r="E5955" s="31">
        <v>8763.0651913421189</v>
      </c>
      <c r="F5955" s="18">
        <v>0</v>
      </c>
    </row>
    <row r="5956" spans="1:6" x14ac:dyDescent="0.35">
      <c r="A5956" s="4">
        <v>5945</v>
      </c>
      <c r="B5956" s="4">
        <v>9.3737033769286437E-2</v>
      </c>
      <c r="C5956" s="4">
        <v>-1.3180883691261571</v>
      </c>
      <c r="D5956" s="25">
        <v>-2.7677409330095899E-2</v>
      </c>
      <c r="E5956" s="31">
        <v>-6146.3532886328458</v>
      </c>
      <c r="F5956" s="18">
        <v>6146.3532886328458</v>
      </c>
    </row>
    <row r="5957" spans="1:6" x14ac:dyDescent="0.35">
      <c r="A5957" s="4">
        <v>5946</v>
      </c>
      <c r="B5957" s="4">
        <v>2.1853325305172699E-2</v>
      </c>
      <c r="C5957" s="4">
        <v>-2.0168932886252851</v>
      </c>
      <c r="D5957" s="25">
        <v>-4.3329740544756051E-2</v>
      </c>
      <c r="E5957" s="31">
        <v>-9622.2840120833862</v>
      </c>
      <c r="F5957" s="18">
        <v>9622.2840120833862</v>
      </c>
    </row>
    <row r="5958" spans="1:6" x14ac:dyDescent="0.35">
      <c r="A5958" s="4">
        <v>5947</v>
      </c>
      <c r="B5958" s="4">
        <v>0.3302093626688567</v>
      </c>
      <c r="C5958" s="4">
        <v>-0.4393351267282718</v>
      </c>
      <c r="D5958" s="25">
        <v>-7.9944671781905022E-3</v>
      </c>
      <c r="E5958" s="31">
        <v>-1775.3402800640044</v>
      </c>
      <c r="F5958" s="18">
        <v>1775.3402800640044</v>
      </c>
    </row>
    <row r="5959" spans="1:6" x14ac:dyDescent="0.35">
      <c r="A5959" s="4">
        <v>5948</v>
      </c>
      <c r="B5959" s="4">
        <v>0.71970262099547588</v>
      </c>
      <c r="C5959" s="4">
        <v>0.58195831686031241</v>
      </c>
      <c r="D5959" s="25">
        <v>1.488119210862038E-2</v>
      </c>
      <c r="E5959" s="31">
        <v>3304.6829984964893</v>
      </c>
      <c r="F5959" s="18">
        <v>0</v>
      </c>
    </row>
    <row r="5960" spans="1:6" x14ac:dyDescent="0.35">
      <c r="A5960" s="4">
        <v>5949</v>
      </c>
      <c r="B5960" s="4">
        <v>0.48399842461400511</v>
      </c>
      <c r="C5960" s="4">
        <v>-4.012076227124195E-2</v>
      </c>
      <c r="D5960" s="25">
        <v>9.4742101373897962E-4</v>
      </c>
      <c r="E5960" s="31">
        <v>210.39484563255058</v>
      </c>
      <c r="F5960" s="18">
        <v>0</v>
      </c>
    </row>
    <row r="5961" spans="1:6" x14ac:dyDescent="0.35">
      <c r="A5961" s="4">
        <v>5950</v>
      </c>
      <c r="B5961" s="4">
        <v>0.67364192159809966</v>
      </c>
      <c r="C5961" s="4">
        <v>0.44999207241294042</v>
      </c>
      <c r="D5961" s="25">
        <v>1.1925318001830193E-2</v>
      </c>
      <c r="E5961" s="31">
        <v>2648.2687250225931</v>
      </c>
      <c r="F5961" s="18">
        <v>0</v>
      </c>
    </row>
    <row r="5962" spans="1:6" x14ac:dyDescent="0.35">
      <c r="A5962" s="4">
        <v>5951</v>
      </c>
      <c r="B5962" s="4">
        <v>5.2089668697783087E-2</v>
      </c>
      <c r="C5962" s="4">
        <v>-1.6249212607261134</v>
      </c>
      <c r="D5962" s="25">
        <v>-3.4550071374771764E-2</v>
      </c>
      <c r="E5962" s="31">
        <v>-7672.5730462755055</v>
      </c>
      <c r="F5962" s="18">
        <v>7672.5730462755055</v>
      </c>
    </row>
    <row r="5963" spans="1:6" x14ac:dyDescent="0.35">
      <c r="A5963" s="4">
        <v>5952</v>
      </c>
      <c r="B5963" s="4">
        <v>0.34785278315245494</v>
      </c>
      <c r="C5963" s="4">
        <v>-0.39112402044098277</v>
      </c>
      <c r="D5963" s="25">
        <v>-6.914600418845551E-3</v>
      </c>
      <c r="E5963" s="31">
        <v>-1535.5330593655005</v>
      </c>
      <c r="F5963" s="18">
        <v>1535.5330593655005</v>
      </c>
    </row>
    <row r="5964" spans="1:6" x14ac:dyDescent="0.35">
      <c r="A5964" s="4">
        <v>5953</v>
      </c>
      <c r="B5964" s="4">
        <v>0.83381346877301565</v>
      </c>
      <c r="C5964" s="4">
        <v>0.96934504333363247</v>
      </c>
      <c r="D5964" s="25">
        <v>2.3558156425456347E-2</v>
      </c>
      <c r="E5964" s="31">
        <v>5231.5861825362872</v>
      </c>
      <c r="F5964" s="18">
        <v>0</v>
      </c>
    </row>
    <row r="5965" spans="1:6" x14ac:dyDescent="0.35">
      <c r="A5965" s="4">
        <v>5954</v>
      </c>
      <c r="B5965" s="4">
        <v>0.4626514456991957</v>
      </c>
      <c r="C5965" s="4">
        <v>-9.3756117294119104E-2</v>
      </c>
      <c r="D5965" s="25">
        <v>-2.5394193922318397E-4</v>
      </c>
      <c r="E5965" s="31">
        <v>-56.393170858264391</v>
      </c>
      <c r="F5965" s="18">
        <v>56.393170858264391</v>
      </c>
    </row>
    <row r="5966" spans="1:6" x14ac:dyDescent="0.35">
      <c r="A5966" s="4">
        <v>5955</v>
      </c>
      <c r="B5966" s="4">
        <v>0.95163504564374546</v>
      </c>
      <c r="C5966" s="4">
        <v>1.6609180394064613</v>
      </c>
      <c r="D5966" s="25">
        <v>3.9048501858922197E-2</v>
      </c>
      <c r="E5966" s="31">
        <v>8671.5445421329332</v>
      </c>
      <c r="F5966" s="18">
        <v>0</v>
      </c>
    </row>
    <row r="5967" spans="1:6" x14ac:dyDescent="0.35">
      <c r="A5967" s="4">
        <v>5956</v>
      </c>
      <c r="B5967" s="4">
        <v>0.43448772038343908</v>
      </c>
      <c r="C5967" s="4">
        <v>-0.16496003210640475</v>
      </c>
      <c r="D5967" s="25">
        <v>-1.848818030280428E-3</v>
      </c>
      <c r="E5967" s="31">
        <v>-410.56909066056858</v>
      </c>
      <c r="F5967" s="18">
        <v>410.56909066056858</v>
      </c>
    </row>
    <row r="5968" spans="1:6" x14ac:dyDescent="0.35">
      <c r="A5968" s="4">
        <v>5957</v>
      </c>
      <c r="B5968" s="4">
        <v>0.27453646399516685</v>
      </c>
      <c r="C5968" s="4">
        <v>-0.59914990063410056</v>
      </c>
      <c r="D5968" s="25">
        <v>-1.1574112518928807E-2</v>
      </c>
      <c r="E5968" s="31">
        <v>-2570.2761300845414</v>
      </c>
      <c r="F5968" s="18">
        <v>2570.2761300845414</v>
      </c>
    </row>
    <row r="5969" spans="1:6" x14ac:dyDescent="0.35">
      <c r="A5969" s="4">
        <v>5958</v>
      </c>
      <c r="B5969" s="4">
        <v>0.18073881011427628</v>
      </c>
      <c r="C5969" s="4">
        <v>-0.91255311907187242</v>
      </c>
      <c r="D5969" s="25">
        <v>-1.8593941432332173E-2</v>
      </c>
      <c r="E5969" s="31">
        <v>-4129.1773990924094</v>
      </c>
      <c r="F5969" s="18">
        <v>4129.1773990924094</v>
      </c>
    </row>
    <row r="5970" spans="1:6" x14ac:dyDescent="0.35">
      <c r="A5970" s="4">
        <v>5959</v>
      </c>
      <c r="B5970" s="4">
        <v>0.65402868392550662</v>
      </c>
      <c r="C5970" s="4">
        <v>0.39622014385028498</v>
      </c>
      <c r="D5970" s="25">
        <v>1.0720895977272911E-2</v>
      </c>
      <c r="E5970" s="31">
        <v>2380.8013770764901</v>
      </c>
      <c r="F5970" s="18">
        <v>0</v>
      </c>
    </row>
    <row r="5971" spans="1:6" x14ac:dyDescent="0.35">
      <c r="A5971" s="4">
        <v>5960</v>
      </c>
      <c r="B5971" s="4">
        <v>0.75967394324530135</v>
      </c>
      <c r="C5971" s="4">
        <v>0.70525410929173793</v>
      </c>
      <c r="D5971" s="25">
        <v>1.7642859244412591E-2</v>
      </c>
      <c r="E5971" s="31">
        <v>3917.9695124090576</v>
      </c>
      <c r="F5971" s="18">
        <v>0</v>
      </c>
    </row>
    <row r="5972" spans="1:6" x14ac:dyDescent="0.35">
      <c r="A5972" s="4">
        <v>5961</v>
      </c>
      <c r="B5972" s="4">
        <v>0.8317620665369283</v>
      </c>
      <c r="C5972" s="4">
        <v>0.96115176141469494</v>
      </c>
      <c r="D5972" s="25">
        <v>2.3374637450772805E-2</v>
      </c>
      <c r="E5972" s="31">
        <v>5190.8319182870619</v>
      </c>
      <c r="F5972" s="18">
        <v>0</v>
      </c>
    </row>
    <row r="5973" spans="1:6" x14ac:dyDescent="0.35">
      <c r="A5973" s="4">
        <v>5962</v>
      </c>
      <c r="B5973" s="4">
        <v>0.62215937931028009</v>
      </c>
      <c r="C5973" s="4">
        <v>0.31115703835383257</v>
      </c>
      <c r="D5973" s="25">
        <v>8.8155918441360625E-3</v>
      </c>
      <c r="E5973" s="31">
        <v>1957.6883542901608</v>
      </c>
      <c r="F5973" s="18">
        <v>0</v>
      </c>
    </row>
    <row r="5974" spans="1:6" x14ac:dyDescent="0.35">
      <c r="A5974" s="4">
        <v>5963</v>
      </c>
      <c r="B5974" s="4">
        <v>0.74709788809729516</v>
      </c>
      <c r="C5974" s="4">
        <v>0.66538508244105665</v>
      </c>
      <c r="D5974" s="25">
        <v>1.6749844332725465E-2</v>
      </c>
      <c r="E5974" s="31">
        <v>3719.6566907939964</v>
      </c>
      <c r="F5974" s="18">
        <v>0</v>
      </c>
    </row>
    <row r="5975" spans="1:6" x14ac:dyDescent="0.35">
      <c r="A5975" s="4">
        <v>5964</v>
      </c>
      <c r="B5975" s="4">
        <v>0.86042152310229381</v>
      </c>
      <c r="C5975" s="4">
        <v>1.0822151148625969</v>
      </c>
      <c r="D5975" s="25">
        <v>2.6086300825269693E-2</v>
      </c>
      <c r="E5975" s="31">
        <v>5793.0140409245651</v>
      </c>
      <c r="F5975" s="18">
        <v>0</v>
      </c>
    </row>
    <row r="5976" spans="1:6" x14ac:dyDescent="0.35">
      <c r="A5976" s="4">
        <v>5965</v>
      </c>
      <c r="B5976" s="4">
        <v>0.34933853094849043</v>
      </c>
      <c r="C5976" s="4">
        <v>-0.38710691044201351</v>
      </c>
      <c r="D5976" s="25">
        <v>-6.824622322705848E-3</v>
      </c>
      <c r="E5976" s="31">
        <v>-1515.5515227802891</v>
      </c>
      <c r="F5976" s="18">
        <v>1515.5515227802891</v>
      </c>
    </row>
    <row r="5977" spans="1:6" x14ac:dyDescent="0.35">
      <c r="A5977" s="4">
        <v>5966</v>
      </c>
      <c r="B5977" s="4">
        <v>0.29747856448492005</v>
      </c>
      <c r="C5977" s="4">
        <v>-0.53166631083161575</v>
      </c>
      <c r="D5977" s="25">
        <v>-1.0062566922054867E-2</v>
      </c>
      <c r="E5977" s="31">
        <v>-2234.6055064556767</v>
      </c>
      <c r="F5977" s="18">
        <v>2234.6055064556767</v>
      </c>
    </row>
    <row r="5978" spans="1:6" x14ac:dyDescent="0.35">
      <c r="A5978" s="4">
        <v>5967</v>
      </c>
      <c r="B5978" s="4">
        <v>9.3649689345332909E-2</v>
      </c>
      <c r="C5978" s="4">
        <v>-1.3186104488509871</v>
      </c>
      <c r="D5978" s="25">
        <v>-2.768910324429924E-2</v>
      </c>
      <c r="E5978" s="31">
        <v>-6148.9501692571657</v>
      </c>
      <c r="F5978" s="18">
        <v>6148.9501692571657</v>
      </c>
    </row>
    <row r="5979" spans="1:6" x14ac:dyDescent="0.35">
      <c r="A5979" s="4">
        <v>5968</v>
      </c>
      <c r="B5979" s="4">
        <v>0.23695395609870262</v>
      </c>
      <c r="C5979" s="4">
        <v>-0.71613513255612238</v>
      </c>
      <c r="D5979" s="25">
        <v>-1.4194431217571862E-2</v>
      </c>
      <c r="E5979" s="31">
        <v>-3152.1732382491468</v>
      </c>
      <c r="F5979" s="18">
        <v>3152.1732382491468</v>
      </c>
    </row>
    <row r="5980" spans="1:6" x14ac:dyDescent="0.35">
      <c r="A5980" s="4">
        <v>5969</v>
      </c>
      <c r="B5980" s="4">
        <v>0.17245372699991224</v>
      </c>
      <c r="C5980" s="4">
        <v>-0.94451321115255715</v>
      </c>
      <c r="D5980" s="25">
        <v>-1.93098063796718E-2</v>
      </c>
      <c r="E5980" s="31">
        <v>-4288.150329716862</v>
      </c>
      <c r="F5980" s="18">
        <v>4288.150329716862</v>
      </c>
    </row>
    <row r="5981" spans="1:6" x14ac:dyDescent="0.35">
      <c r="A5981" s="4">
        <v>5970</v>
      </c>
      <c r="B5981" s="4">
        <v>0.27955990108034612</v>
      </c>
      <c r="C5981" s="4">
        <v>-0.584149398762835</v>
      </c>
      <c r="D5981" s="25">
        <v>-1.1238120574505366E-2</v>
      </c>
      <c r="E5981" s="31">
        <v>-2495.6620226754499</v>
      </c>
      <c r="F5981" s="18">
        <v>2495.6620226754499</v>
      </c>
    </row>
    <row r="5982" spans="1:6" x14ac:dyDescent="0.35">
      <c r="A5982" s="4">
        <v>5971</v>
      </c>
      <c r="B5982" s="4">
        <v>0.80313762332502781</v>
      </c>
      <c r="C5982" s="4">
        <v>0.85288198414616434</v>
      </c>
      <c r="D5982" s="25">
        <v>2.0949533724314795E-2</v>
      </c>
      <c r="E5982" s="31">
        <v>4652.2864176363573</v>
      </c>
      <c r="F5982" s="18">
        <v>0</v>
      </c>
    </row>
    <row r="5983" spans="1:6" x14ac:dyDescent="0.35">
      <c r="A5983" s="4">
        <v>5972</v>
      </c>
      <c r="B5983" s="4">
        <v>0.50994321454431601</v>
      </c>
      <c r="C5983" s="4">
        <v>2.4926523749705401E-2</v>
      </c>
      <c r="D5983" s="25">
        <v>2.4043965401052787E-3</v>
      </c>
      <c r="E5983" s="31">
        <v>533.9470325853041</v>
      </c>
      <c r="F5983" s="18">
        <v>0</v>
      </c>
    </row>
    <row r="5984" spans="1:6" x14ac:dyDescent="0.35">
      <c r="A5984" s="4">
        <v>5973</v>
      </c>
      <c r="B5984" s="4">
        <v>0.82299894490117509</v>
      </c>
      <c r="C5984" s="4">
        <v>0.9268544490731786</v>
      </c>
      <c r="D5984" s="25">
        <v>2.2606421776322713E-2</v>
      </c>
      <c r="E5984" s="31">
        <v>5020.2334030603743</v>
      </c>
      <c r="F5984" s="18">
        <v>0</v>
      </c>
    </row>
    <row r="5985" spans="1:6" x14ac:dyDescent="0.35">
      <c r="A5985" s="4">
        <v>5974</v>
      </c>
      <c r="B5985" s="4">
        <v>0.17020715210640835</v>
      </c>
      <c r="C5985" s="4">
        <v>-0.95334696279231912</v>
      </c>
      <c r="D5985" s="25">
        <v>-1.9507671052165384E-2</v>
      </c>
      <c r="E5985" s="31">
        <v>-4332.0903591459455</v>
      </c>
      <c r="F5985" s="18">
        <v>4332.0903591459455</v>
      </c>
    </row>
    <row r="5986" spans="1:6" x14ac:dyDescent="0.35">
      <c r="A5986" s="4">
        <v>5975</v>
      </c>
      <c r="B5986" s="4">
        <v>0.52935849093691167</v>
      </c>
      <c r="C5986" s="4">
        <v>7.3657372872332372E-2</v>
      </c>
      <c r="D5986" s="25">
        <v>3.4959048703352589E-3</v>
      </c>
      <c r="E5986" s="31">
        <v>776.33950996880571</v>
      </c>
      <c r="F5986" s="18">
        <v>0</v>
      </c>
    </row>
    <row r="5987" spans="1:6" x14ac:dyDescent="0.35">
      <c r="A5987" s="4">
        <v>5976</v>
      </c>
      <c r="B5987" s="4">
        <v>0.66311269717313559</v>
      </c>
      <c r="C5987" s="4">
        <v>0.42097326322270195</v>
      </c>
      <c r="D5987" s="25">
        <v>1.1275334007404117E-2</v>
      </c>
      <c r="E5987" s="31">
        <v>2503.9260513983204</v>
      </c>
      <c r="F5987" s="18">
        <v>0</v>
      </c>
    </row>
    <row r="5988" spans="1:6" x14ac:dyDescent="0.35">
      <c r="A5988" s="4">
        <v>5977</v>
      </c>
      <c r="B5988" s="4">
        <v>0.92778065368641593</v>
      </c>
      <c r="C5988" s="4">
        <v>1.4594594534750942</v>
      </c>
      <c r="D5988" s="25">
        <v>3.4536088701763862E-2</v>
      </c>
      <c r="E5988" s="31">
        <v>7669.4678984200464</v>
      </c>
      <c r="F5988" s="18">
        <v>0</v>
      </c>
    </row>
    <row r="5989" spans="1:6" x14ac:dyDescent="0.35">
      <c r="A5989" s="4">
        <v>5978</v>
      </c>
      <c r="B5989" s="4">
        <v>0.29468832211044116</v>
      </c>
      <c r="C5989" s="4">
        <v>-0.53973957397575678</v>
      </c>
      <c r="D5989" s="25">
        <v>-1.0243397630581901E-2</v>
      </c>
      <c r="E5989" s="31">
        <v>-2274.762784428669</v>
      </c>
      <c r="F5989" s="18">
        <v>2274.762784428669</v>
      </c>
    </row>
    <row r="5990" spans="1:6" x14ac:dyDescent="0.35">
      <c r="A5990" s="4">
        <v>5979</v>
      </c>
      <c r="B5990" s="4">
        <v>0.90575443347536322</v>
      </c>
      <c r="C5990" s="4">
        <v>1.3150558500204874</v>
      </c>
      <c r="D5990" s="25">
        <v>3.1301633753332767E-2</v>
      </c>
      <c r="E5990" s="31">
        <v>6951.1888654324111</v>
      </c>
      <c r="F5990" s="18">
        <v>0</v>
      </c>
    </row>
    <row r="5991" spans="1:6" x14ac:dyDescent="0.35">
      <c r="A5991" s="4">
        <v>5980</v>
      </c>
      <c r="B5991" s="4">
        <v>0.82078369119456873</v>
      </c>
      <c r="C5991" s="4">
        <v>0.91835581009257139</v>
      </c>
      <c r="D5991" s="25">
        <v>2.2416063196286338E-2</v>
      </c>
      <c r="E5991" s="31">
        <v>4977.9602599900863</v>
      </c>
      <c r="F5991" s="18">
        <v>0</v>
      </c>
    </row>
    <row r="5992" spans="1:6" x14ac:dyDescent="0.35">
      <c r="A5992" s="4">
        <v>5981</v>
      </c>
      <c r="B5992" s="4">
        <v>0.90002832192203308</v>
      </c>
      <c r="C5992" s="4">
        <v>1.2817129622426355</v>
      </c>
      <c r="D5992" s="25">
        <v>3.0554795961283087E-2</v>
      </c>
      <c r="E5992" s="31">
        <v>6785.3377604936113</v>
      </c>
      <c r="F5992" s="18">
        <v>0</v>
      </c>
    </row>
    <row r="5993" spans="1:6" x14ac:dyDescent="0.35">
      <c r="A5993" s="4">
        <v>5982</v>
      </c>
      <c r="B5993" s="4">
        <v>0.20664953299923239</v>
      </c>
      <c r="C5993" s="4">
        <v>-0.81810179151906426</v>
      </c>
      <c r="D5993" s="25">
        <v>-1.6478353202672099E-2</v>
      </c>
      <c r="E5993" s="31">
        <v>-3659.3663514729801</v>
      </c>
      <c r="F5993" s="18">
        <v>3659.3663514729801</v>
      </c>
    </row>
    <row r="5994" spans="1:6" x14ac:dyDescent="0.35">
      <c r="A5994" s="4">
        <v>5983</v>
      </c>
      <c r="B5994" s="4">
        <v>0.94557889235319181</v>
      </c>
      <c r="C5994" s="4">
        <v>1.6034188355493686</v>
      </c>
      <c r="D5994" s="25">
        <v>3.7760593662746991E-2</v>
      </c>
      <c r="E5994" s="31">
        <v>8385.5373265511262</v>
      </c>
      <c r="F5994" s="18">
        <v>0</v>
      </c>
    </row>
    <row r="5995" spans="1:6" x14ac:dyDescent="0.35">
      <c r="A5995" s="4">
        <v>5984</v>
      </c>
      <c r="B5995" s="4">
        <v>0.39219298928854662</v>
      </c>
      <c r="C5995" s="4">
        <v>-0.27360787879109566</v>
      </c>
      <c r="D5995" s="25">
        <v>-4.2823900252905757E-3</v>
      </c>
      <c r="E5995" s="31">
        <v>-950.9951491931065</v>
      </c>
      <c r="F5995" s="18">
        <v>950.9951491931065</v>
      </c>
    </row>
    <row r="5996" spans="1:6" x14ac:dyDescent="0.35">
      <c r="A5996" s="4">
        <v>5985</v>
      </c>
      <c r="B5996" s="4">
        <v>0.59482872029824763</v>
      </c>
      <c r="C5996" s="4">
        <v>0.23998413022663659</v>
      </c>
      <c r="D5996" s="25">
        <v>7.2214102629360767E-3</v>
      </c>
      <c r="E5996" s="31">
        <v>1603.6666650697091</v>
      </c>
      <c r="F5996" s="18">
        <v>0</v>
      </c>
    </row>
    <row r="5997" spans="1:6" x14ac:dyDescent="0.35">
      <c r="A5997" s="4">
        <v>5986</v>
      </c>
      <c r="B5997" s="4">
        <v>0.60289969031498802</v>
      </c>
      <c r="C5997" s="4">
        <v>0.26085980948120424</v>
      </c>
      <c r="D5997" s="25">
        <v>7.6889986225854405E-3</v>
      </c>
      <c r="E5997" s="31">
        <v>1707.5045357960059</v>
      </c>
      <c r="F5997" s="18">
        <v>0</v>
      </c>
    </row>
    <row r="5998" spans="1:6" x14ac:dyDescent="0.35">
      <c r="A5998" s="4">
        <v>5987</v>
      </c>
      <c r="B5998" s="4">
        <v>0.54726204856992033</v>
      </c>
      <c r="C5998" s="4">
        <v>0.11874686933307967</v>
      </c>
      <c r="D5998" s="25">
        <v>4.5058515853808791E-3</v>
      </c>
      <c r="E5998" s="31">
        <v>1000.6195081193074</v>
      </c>
      <c r="F5998" s="18">
        <v>0</v>
      </c>
    </row>
    <row r="5999" spans="1:6" x14ac:dyDescent="0.35">
      <c r="A5999" s="4">
        <v>5988</v>
      </c>
      <c r="B5999" s="4">
        <v>0.46472350940359231</v>
      </c>
      <c r="C5999" s="4">
        <v>-8.854059759577429E-2</v>
      </c>
      <c r="D5999" s="25">
        <v>-1.3712100751939811E-4</v>
      </c>
      <c r="E5999" s="31">
        <v>-30.45061571536116</v>
      </c>
      <c r="F5999" s="18">
        <v>30.45061571536116</v>
      </c>
    </row>
    <row r="6000" spans="1:6" x14ac:dyDescent="0.35">
      <c r="A6000" s="4">
        <v>5989</v>
      </c>
      <c r="B6000" s="4">
        <v>3.9671316611241347E-2</v>
      </c>
      <c r="C6000" s="4">
        <v>-1.7545130649370613</v>
      </c>
      <c r="D6000" s="25">
        <v>-3.7452761074880089E-2</v>
      </c>
      <c r="E6000" s="31">
        <v>-8317.1765989910255</v>
      </c>
      <c r="F6000" s="18">
        <v>8317.1765989910255</v>
      </c>
    </row>
    <row r="6001" spans="1:6" x14ac:dyDescent="0.35">
      <c r="A6001" s="4">
        <v>5990</v>
      </c>
      <c r="B6001" s="4">
        <v>0.67356403711274315</v>
      </c>
      <c r="C6001" s="4">
        <v>0.44977605410956017</v>
      </c>
      <c r="D6001" s="25">
        <v>1.1920479469732624E-2</v>
      </c>
      <c r="E6001" s="31">
        <v>2647.1942267805298</v>
      </c>
      <c r="F6001" s="18">
        <v>0</v>
      </c>
    </row>
    <row r="6002" spans="1:6" x14ac:dyDescent="0.35">
      <c r="A6002" s="4">
        <v>5991</v>
      </c>
      <c r="B6002" s="4">
        <v>0.6558300362087508</v>
      </c>
      <c r="C6002" s="4">
        <v>0.40110892846858665</v>
      </c>
      <c r="D6002" s="25">
        <v>1.0830398463514194E-2</v>
      </c>
      <c r="E6002" s="31">
        <v>2405.118716838876</v>
      </c>
      <c r="F6002" s="18">
        <v>0</v>
      </c>
    </row>
    <row r="6003" spans="1:6" x14ac:dyDescent="0.35">
      <c r="A6003" s="4">
        <v>5992</v>
      </c>
      <c r="B6003" s="4">
        <v>0.23019738890005326</v>
      </c>
      <c r="C6003" s="4">
        <v>-0.73819694708733141</v>
      </c>
      <c r="D6003" s="25">
        <v>-1.4688587481506572E-2</v>
      </c>
      <c r="E6003" s="31">
        <v>-3261.9110732361437</v>
      </c>
      <c r="F6003" s="18">
        <v>3261.9110732361437</v>
      </c>
    </row>
    <row r="6004" spans="1:6" x14ac:dyDescent="0.35">
      <c r="A6004" s="4">
        <v>5993</v>
      </c>
      <c r="B6004" s="4">
        <v>0.24565568020511186</v>
      </c>
      <c r="C6004" s="4">
        <v>-0.6882245911366649</v>
      </c>
      <c r="D6004" s="25">
        <v>-1.3569270995473018E-2</v>
      </c>
      <c r="E6004" s="31">
        <v>-3013.3432075482078</v>
      </c>
      <c r="F6004" s="18">
        <v>3013.3432075482078</v>
      </c>
    </row>
    <row r="6005" spans="1:6" x14ac:dyDescent="0.35">
      <c r="A6005" s="4">
        <v>5994</v>
      </c>
      <c r="B6005" s="4">
        <v>0.81637745685858643</v>
      </c>
      <c r="C6005" s="4">
        <v>0.90164573777997115</v>
      </c>
      <c r="D6005" s="25">
        <v>2.2041779073264982E-2</v>
      </c>
      <c r="E6005" s="31">
        <v>4894.8425655925166</v>
      </c>
      <c r="F6005" s="18">
        <v>0</v>
      </c>
    </row>
    <row r="6006" spans="1:6" x14ac:dyDescent="0.35">
      <c r="A6006" s="4">
        <v>5995</v>
      </c>
      <c r="B6006" s="4">
        <v>0.15507663926407023</v>
      </c>
      <c r="C6006" s="4">
        <v>-1.0149004608108743</v>
      </c>
      <c r="D6006" s="25">
        <v>-2.0886390221884332E-2</v>
      </c>
      <c r="E6006" s="31">
        <v>-4638.2640693309022</v>
      </c>
      <c r="F6006" s="18">
        <v>4638.2640693309022</v>
      </c>
    </row>
    <row r="6007" spans="1:6" x14ac:dyDescent="0.35">
      <c r="A6007" s="4">
        <v>5996</v>
      </c>
      <c r="B6007" s="4">
        <v>0.16759954595704329</v>
      </c>
      <c r="C6007" s="4">
        <v>-0.96369454126133636</v>
      </c>
      <c r="D6007" s="25">
        <v>-1.9739443498161948E-2</v>
      </c>
      <c r="E6007" s="31">
        <v>-4383.5603258135416</v>
      </c>
      <c r="F6007" s="18">
        <v>4383.5603258135416</v>
      </c>
    </row>
    <row r="6008" spans="1:6" x14ac:dyDescent="0.35">
      <c r="A6008" s="4">
        <v>5997</v>
      </c>
      <c r="B6008" s="4">
        <v>0.69979256554374658</v>
      </c>
      <c r="C6008" s="4">
        <v>0.52380400298080387</v>
      </c>
      <c r="D6008" s="25">
        <v>1.3578610290713599E-2</v>
      </c>
      <c r="E6008" s="31">
        <v>3015.4171953022942</v>
      </c>
      <c r="F6008" s="18">
        <v>0</v>
      </c>
    </row>
    <row r="6009" spans="1:6" x14ac:dyDescent="0.35">
      <c r="A6009" s="4">
        <v>5998</v>
      </c>
      <c r="B6009" s="4">
        <v>0.21331965511721707</v>
      </c>
      <c r="C6009" s="4">
        <v>-0.7949556339761219</v>
      </c>
      <c r="D6009" s="25">
        <v>-1.5959909050234661E-2</v>
      </c>
      <c r="E6009" s="31">
        <v>-3544.2348778837477</v>
      </c>
      <c r="F6009" s="18">
        <v>3544.2348778837477</v>
      </c>
    </row>
    <row r="6010" spans="1:6" x14ac:dyDescent="0.35">
      <c r="A6010" s="4">
        <v>5999</v>
      </c>
      <c r="B6010" s="4">
        <v>2.1287648958927208E-2</v>
      </c>
      <c r="C6010" s="4">
        <v>-2.0278525622456001</v>
      </c>
      <c r="D6010" s="25">
        <v>-4.357521417522249E-2</v>
      </c>
      <c r="E6010" s="31">
        <v>-9676.7966161315344</v>
      </c>
      <c r="F6010" s="18">
        <v>9676.7966161315344</v>
      </c>
    </row>
    <row r="6011" spans="1:6" x14ac:dyDescent="0.35">
      <c r="A6011" s="4">
        <v>6000</v>
      </c>
      <c r="B6011" s="4">
        <v>0.47252078064401726</v>
      </c>
      <c r="C6011" s="4">
        <v>-6.8934745617057883E-2</v>
      </c>
      <c r="D6011" s="25">
        <v>3.0202485472843117E-4</v>
      </c>
      <c r="E6011" s="31">
        <v>67.070997757379999</v>
      </c>
      <c r="F6011" s="18">
        <v>0</v>
      </c>
    </row>
    <row r="6012" spans="1:6" x14ac:dyDescent="0.35">
      <c r="A6012" s="4">
        <v>6001</v>
      </c>
      <c r="B6012" s="4">
        <v>0.9514204470335631</v>
      </c>
      <c r="C6012" s="4">
        <v>1.6587850896507632</v>
      </c>
      <c r="D6012" s="25">
        <v>3.9000726528341599E-2</v>
      </c>
      <c r="E6012" s="31">
        <v>8660.93502096253</v>
      </c>
      <c r="F6012" s="18">
        <v>0</v>
      </c>
    </row>
    <row r="6013" spans="1:6" x14ac:dyDescent="0.35">
      <c r="A6013" s="4">
        <v>6002</v>
      </c>
      <c r="B6013" s="4">
        <v>0.65333091234305452</v>
      </c>
      <c r="C6013" s="4">
        <v>0.39432897293024605</v>
      </c>
      <c r="D6013" s="25">
        <v>1.0678536181573134E-2</v>
      </c>
      <c r="E6013" s="31">
        <v>2371.3944898024693</v>
      </c>
      <c r="F6013" s="18">
        <v>0</v>
      </c>
    </row>
    <row r="6014" spans="1:6" x14ac:dyDescent="0.35">
      <c r="A6014" s="4">
        <v>6003</v>
      </c>
      <c r="B6014" s="4">
        <v>0.51020175476908969</v>
      </c>
      <c r="C6014" s="4">
        <v>2.557479463304713E-2</v>
      </c>
      <c r="D6014" s="25">
        <v>2.418916973919852E-3</v>
      </c>
      <c r="E6014" s="31">
        <v>537.1716015853923</v>
      </c>
      <c r="F6014" s="18">
        <v>0</v>
      </c>
    </row>
    <row r="6015" spans="1:6" x14ac:dyDescent="0.35">
      <c r="A6015" s="4">
        <v>6004</v>
      </c>
      <c r="B6015" s="4">
        <v>0.65996726563127828</v>
      </c>
      <c r="C6015" s="4">
        <v>0.41237379308029609</v>
      </c>
      <c r="D6015" s="25">
        <v>1.1082716939058355E-2</v>
      </c>
      <c r="E6015" s="31">
        <v>2461.1513632996607</v>
      </c>
      <c r="F6015" s="18">
        <v>0</v>
      </c>
    </row>
    <row r="6016" spans="1:6" x14ac:dyDescent="0.35">
      <c r="A6016" s="4">
        <v>6005</v>
      </c>
      <c r="B6016" s="4">
        <v>4.3446569271633817E-2</v>
      </c>
      <c r="C6016" s="4">
        <v>-1.7120191548161894</v>
      </c>
      <c r="D6016" s="25">
        <v>-3.6500952154738801E-2</v>
      </c>
      <c r="E6016" s="31">
        <v>-8105.807326069259</v>
      </c>
      <c r="F6016" s="18">
        <v>8105.807326069259</v>
      </c>
    </row>
    <row r="6017" spans="1:6" x14ac:dyDescent="0.35">
      <c r="A6017" s="4">
        <v>6006</v>
      </c>
      <c r="B6017" s="4">
        <v>0.5677928014422976</v>
      </c>
      <c r="C6017" s="4">
        <v>0.17075756503580961</v>
      </c>
      <c r="D6017" s="25">
        <v>5.6708242596252637E-3</v>
      </c>
      <c r="E6017" s="31">
        <v>1259.3262946581531</v>
      </c>
      <c r="F6017" s="18">
        <v>0</v>
      </c>
    </row>
    <row r="6018" spans="1:6" x14ac:dyDescent="0.35">
      <c r="A6018" s="4">
        <v>6007</v>
      </c>
      <c r="B6018" s="4">
        <v>0.77000021072298275</v>
      </c>
      <c r="C6018" s="4">
        <v>0.73884754315645185</v>
      </c>
      <c r="D6018" s="25">
        <v>1.8395308946491339E-2</v>
      </c>
      <c r="E6018" s="31">
        <v>4085.0668604933517</v>
      </c>
      <c r="F6018" s="18">
        <v>0</v>
      </c>
    </row>
    <row r="6019" spans="1:6" x14ac:dyDescent="0.35">
      <c r="A6019" s="4">
        <v>6008</v>
      </c>
      <c r="B6019" s="4">
        <v>0.29311528692605393</v>
      </c>
      <c r="C6019" s="4">
        <v>-0.54430650131955116</v>
      </c>
      <c r="D6019" s="25">
        <v>-1.0345690927929597E-2</v>
      </c>
      <c r="E6019" s="31">
        <v>-2297.4791715391648</v>
      </c>
      <c r="F6019" s="18">
        <v>2297.4791715391648</v>
      </c>
    </row>
    <row r="6020" spans="1:6" x14ac:dyDescent="0.35">
      <c r="A6020" s="4">
        <v>6009</v>
      </c>
      <c r="B6020" s="4">
        <v>4.6814070566676191E-2</v>
      </c>
      <c r="C6020" s="4">
        <v>-1.6765621106135833</v>
      </c>
      <c r="D6020" s="25">
        <v>-3.5706759978544868E-2</v>
      </c>
      <c r="E6020" s="31">
        <v>-7929.4401800066344</v>
      </c>
      <c r="F6020" s="18">
        <v>7929.4401800066344</v>
      </c>
    </row>
    <row r="6021" spans="1:6" x14ac:dyDescent="0.35">
      <c r="A6021" s="4">
        <v>6010</v>
      </c>
      <c r="B6021" s="4">
        <v>0.73692300306192726</v>
      </c>
      <c r="C6021" s="4">
        <v>0.63388788295065934</v>
      </c>
      <c r="D6021" s="25">
        <v>1.6044347583917103E-2</v>
      </c>
      <c r="E6021" s="31">
        <v>3562.9862376297647</v>
      </c>
      <c r="F6021" s="18">
        <v>0</v>
      </c>
    </row>
    <row r="6022" spans="1:6" x14ac:dyDescent="0.35">
      <c r="A6022" s="4">
        <v>6011</v>
      </c>
      <c r="B6022" s="4">
        <v>0.51314287609088438</v>
      </c>
      <c r="C6022" s="4">
        <v>3.2950266309270212E-2</v>
      </c>
      <c r="D6022" s="25">
        <v>2.5841180512438822E-3</v>
      </c>
      <c r="E6022" s="31">
        <v>573.85798985194629</v>
      </c>
      <c r="F6022" s="18">
        <v>0</v>
      </c>
    </row>
    <row r="6023" spans="1:6" x14ac:dyDescent="0.35">
      <c r="A6023" s="4">
        <v>6012</v>
      </c>
      <c r="B6023" s="4">
        <v>0.36497330249906501</v>
      </c>
      <c r="C6023" s="4">
        <v>-0.34519655964127094</v>
      </c>
      <c r="D6023" s="25">
        <v>-5.8858843806117826E-3</v>
      </c>
      <c r="E6023" s="31">
        <v>-1307.0849365929648</v>
      </c>
      <c r="F6023" s="18">
        <v>1307.0849365929648</v>
      </c>
    </row>
    <row r="6024" spans="1:6" x14ac:dyDescent="0.35">
      <c r="A6024" s="4">
        <v>6013</v>
      </c>
      <c r="B6024" s="4">
        <v>0.60021944097750446</v>
      </c>
      <c r="C6024" s="4">
        <v>0.25391513994403442</v>
      </c>
      <c r="D6024" s="25">
        <v>7.5334469589679971E-3</v>
      </c>
      <c r="E6024" s="31">
        <v>1672.9610036386171</v>
      </c>
      <c r="F6024" s="18">
        <v>0</v>
      </c>
    </row>
    <row r="6025" spans="1:6" x14ac:dyDescent="0.35">
      <c r="A6025" s="4">
        <v>6014</v>
      </c>
      <c r="B6025" s="4">
        <v>0.1131034443055835</v>
      </c>
      <c r="C6025" s="4">
        <v>-1.2101876691201983</v>
      </c>
      <c r="D6025" s="25">
        <v>-2.5260572459517659E-2</v>
      </c>
      <c r="E6025" s="31">
        <v>-5609.6436179262409</v>
      </c>
      <c r="F6025" s="18">
        <v>5609.6436179262409</v>
      </c>
    </row>
    <row r="6026" spans="1:6" x14ac:dyDescent="0.35">
      <c r="A6026" s="4">
        <v>6015</v>
      </c>
      <c r="B6026" s="4">
        <v>0.12578871921899593</v>
      </c>
      <c r="C6026" s="4">
        <v>-1.1465263316404675</v>
      </c>
      <c r="D6026" s="25">
        <v>-2.3834640397512121E-2</v>
      </c>
      <c r="E6026" s="31">
        <v>-5292.9852878727615</v>
      </c>
      <c r="F6026" s="18">
        <v>5292.9852878727615</v>
      </c>
    </row>
    <row r="6027" spans="1:6" x14ac:dyDescent="0.35">
      <c r="A6027" s="4">
        <v>6016</v>
      </c>
      <c r="B6027" s="4">
        <v>0.15848485059391326</v>
      </c>
      <c r="C6027" s="4">
        <v>-1.0007044793614805</v>
      </c>
      <c r="D6027" s="25">
        <v>-2.0568418499930307E-2</v>
      </c>
      <c r="E6027" s="31">
        <v>-4567.6517329082435</v>
      </c>
      <c r="F6027" s="18">
        <v>4567.6517329082435</v>
      </c>
    </row>
    <row r="6028" spans="1:6" x14ac:dyDescent="0.35">
      <c r="A6028" s="4">
        <v>6017</v>
      </c>
      <c r="B6028" s="4">
        <v>0.84485848494933957</v>
      </c>
      <c r="C6028" s="4">
        <v>1.0146283290435119</v>
      </c>
      <c r="D6028" s="25">
        <v>2.4572443770381092E-2</v>
      </c>
      <c r="E6028" s="31">
        <v>5456.8301092255515</v>
      </c>
      <c r="F6028" s="18">
        <v>0</v>
      </c>
    </row>
    <row r="6029" spans="1:6" x14ac:dyDescent="0.35">
      <c r="A6029" s="4">
        <v>6018</v>
      </c>
      <c r="B6029" s="4">
        <v>0.46868354212009855</v>
      </c>
      <c r="C6029" s="4">
        <v>-7.8579511942540495E-2</v>
      </c>
      <c r="D6029" s="25">
        <v>8.5994496609804755E-5</v>
      </c>
      <c r="E6029" s="31">
        <v>19.096894175975546</v>
      </c>
      <c r="F6029" s="18">
        <v>0</v>
      </c>
    </row>
    <row r="6030" spans="1:6" x14ac:dyDescent="0.35">
      <c r="A6030" s="4">
        <v>6019</v>
      </c>
      <c r="B6030" s="4">
        <v>1.4351609215203953E-2</v>
      </c>
      <c r="C6030" s="4">
        <v>-2.187538738923934</v>
      </c>
      <c r="D6030" s="25">
        <v>-4.715197910349965E-2</v>
      </c>
      <c r="E6030" s="31">
        <v>-10471.092809730762</v>
      </c>
      <c r="F6030" s="18">
        <v>10471.092809730762</v>
      </c>
    </row>
    <row r="6031" spans="1:6" x14ac:dyDescent="0.35">
      <c r="A6031" s="4">
        <v>6020</v>
      </c>
      <c r="B6031" s="4">
        <v>0.94929616651332027</v>
      </c>
      <c r="C6031" s="4">
        <v>1.6380672447449669</v>
      </c>
      <c r="D6031" s="25">
        <v>3.8536673455057693E-2</v>
      </c>
      <c r="E6031" s="31">
        <v>8557.8822352389307</v>
      </c>
      <c r="F6031" s="18">
        <v>0</v>
      </c>
    </row>
    <row r="6032" spans="1:6" x14ac:dyDescent="0.35">
      <c r="A6032" s="4">
        <v>6021</v>
      </c>
      <c r="B6032" s="4">
        <v>7.8325642824301545E-2</v>
      </c>
      <c r="C6032" s="4">
        <v>-1.4164243949369946</v>
      </c>
      <c r="D6032" s="25">
        <v>-2.9880009803240563E-2</v>
      </c>
      <c r="E6032" s="31">
        <v>-6635.4872426166112</v>
      </c>
      <c r="F6032" s="18">
        <v>6635.4872426166112</v>
      </c>
    </row>
    <row r="6033" spans="1:6" x14ac:dyDescent="0.35">
      <c r="A6033" s="4">
        <v>6022</v>
      </c>
      <c r="B6033" s="4">
        <v>0.48352873913266525</v>
      </c>
      <c r="C6033" s="4">
        <v>-4.1299065241548263E-2</v>
      </c>
      <c r="D6033" s="25">
        <v>9.210285430396154E-4</v>
      </c>
      <c r="E6033" s="31">
        <v>204.53384010477558</v>
      </c>
      <c r="F6033" s="18">
        <v>0</v>
      </c>
    </row>
    <row r="6034" spans="1:6" x14ac:dyDescent="0.35">
      <c r="A6034" s="4">
        <v>6023</v>
      </c>
      <c r="B6034" s="4">
        <v>0.29211434944096126</v>
      </c>
      <c r="C6034" s="4">
        <v>-0.54721839655407711</v>
      </c>
      <c r="D6034" s="25">
        <v>-1.0410913635156472E-2</v>
      </c>
      <c r="E6034" s="31">
        <v>-2311.9632511824689</v>
      </c>
      <c r="F6034" s="18">
        <v>2311.9632511824689</v>
      </c>
    </row>
    <row r="6035" spans="1:6" x14ac:dyDescent="0.35">
      <c r="A6035" s="4">
        <v>6024</v>
      </c>
      <c r="B6035" s="4">
        <v>0.54036228106986861</v>
      </c>
      <c r="C6035" s="4">
        <v>0.10134645800572976</v>
      </c>
      <c r="D6035" s="25">
        <v>4.1161047565202316E-3</v>
      </c>
      <c r="E6035" s="31">
        <v>914.06799331777518</v>
      </c>
      <c r="F6035" s="18">
        <v>0</v>
      </c>
    </row>
    <row r="6036" spans="1:6" x14ac:dyDescent="0.35">
      <c r="A6036" s="4">
        <v>6025</v>
      </c>
      <c r="B6036" s="4">
        <v>0.44695060845176016</v>
      </c>
      <c r="C6036" s="4">
        <v>-0.13336943482931637</v>
      </c>
      <c r="D6036" s="25">
        <v>-1.1412292912023746E-3</v>
      </c>
      <c r="E6036" s="31">
        <v>-253.43406687411746</v>
      </c>
      <c r="F6036" s="18">
        <v>253.43406687411746</v>
      </c>
    </row>
    <row r="6037" spans="1:6" x14ac:dyDescent="0.35">
      <c r="A6037" s="4">
        <v>6026</v>
      </c>
      <c r="B6037" s="4">
        <v>0.76032453497755637</v>
      </c>
      <c r="C6037" s="4">
        <v>0.70734689457729627</v>
      </c>
      <c r="D6037" s="25">
        <v>1.7689734942531895E-2</v>
      </c>
      <c r="E6037" s="31">
        <v>3928.3792511911934</v>
      </c>
      <c r="F6037" s="18">
        <v>0</v>
      </c>
    </row>
    <row r="6038" spans="1:6" x14ac:dyDescent="0.35">
      <c r="A6038" s="4">
        <v>6027</v>
      </c>
      <c r="B6038" s="4">
        <v>0.11617915582009319</v>
      </c>
      <c r="C6038" s="4">
        <v>-1.1943059483893155</v>
      </c>
      <c r="D6038" s="25">
        <v>-2.4904842346288508E-2</v>
      </c>
      <c r="E6038" s="31">
        <v>-5530.6462332637166</v>
      </c>
      <c r="F6038" s="18">
        <v>5530.6462332637166</v>
      </c>
    </row>
    <row r="6039" spans="1:6" x14ac:dyDescent="0.35">
      <c r="A6039" s="4">
        <v>6028</v>
      </c>
      <c r="B6039" s="4">
        <v>0.50460147394384558</v>
      </c>
      <c r="C6039" s="4">
        <v>1.1534440450885714E-2</v>
      </c>
      <c r="D6039" s="25">
        <v>2.1044311025441229E-3</v>
      </c>
      <c r="E6039" s="31">
        <v>467.33337190480819</v>
      </c>
      <c r="F6039" s="18">
        <v>0</v>
      </c>
    </row>
    <row r="6040" spans="1:6" x14ac:dyDescent="0.35">
      <c r="A6040" s="4">
        <v>6029</v>
      </c>
      <c r="B6040" s="4">
        <v>0.12392097190971207</v>
      </c>
      <c r="C6040" s="4">
        <v>-1.1556069991857481</v>
      </c>
      <c r="D6040" s="25">
        <v>-2.4038035668642755E-2</v>
      </c>
      <c r="E6040" s="31">
        <v>-5338.1535035354455</v>
      </c>
      <c r="F6040" s="18">
        <v>5338.1535035354455</v>
      </c>
    </row>
    <row r="6041" spans="1:6" x14ac:dyDescent="0.35">
      <c r="A6041" s="4">
        <v>6030</v>
      </c>
      <c r="B6041" s="4">
        <v>0.69945132552646816</v>
      </c>
      <c r="C6041" s="4">
        <v>0.5228231199705986</v>
      </c>
      <c r="D6041" s="25">
        <v>1.355663977314831E-2</v>
      </c>
      <c r="E6041" s="31">
        <v>3010.5381778595911</v>
      </c>
      <c r="F6041" s="18">
        <v>0</v>
      </c>
    </row>
    <row r="6042" spans="1:6" x14ac:dyDescent="0.35">
      <c r="A6042" s="4">
        <v>6031</v>
      </c>
      <c r="B6042" s="4">
        <v>3.362490012814856E-3</v>
      </c>
      <c r="C6042" s="4">
        <v>-2.7101647239709892</v>
      </c>
      <c r="D6042" s="25">
        <v>-5.8858128832966088E-2</v>
      </c>
      <c r="E6042" s="31">
        <v>-13070.690591041071</v>
      </c>
      <c r="F6042" s="18">
        <v>13070.690591041071</v>
      </c>
    </row>
    <row r="6043" spans="1:6" x14ac:dyDescent="0.35">
      <c r="A6043" s="4">
        <v>6032</v>
      </c>
      <c r="B6043" s="4">
        <v>0.43101984825153816</v>
      </c>
      <c r="C6043" s="4">
        <v>-0.17377830316057524</v>
      </c>
      <c r="D6043" s="25">
        <v>-2.0463359575718645E-3</v>
      </c>
      <c r="E6043" s="31">
        <v>-454.43211799425643</v>
      </c>
      <c r="F6043" s="18">
        <v>454.43211799425643</v>
      </c>
    </row>
    <row r="6044" spans="1:6" x14ac:dyDescent="0.35">
      <c r="A6044" s="4">
        <v>6033</v>
      </c>
      <c r="B6044" s="4">
        <v>0.36911634718461384</v>
      </c>
      <c r="C6044" s="4">
        <v>-0.33419463205672795</v>
      </c>
      <c r="D6044" s="25">
        <v>-5.6394553562191061E-3</v>
      </c>
      <c r="E6044" s="31">
        <v>-1252.3601671455758</v>
      </c>
      <c r="F6044" s="18">
        <v>1252.3601671455758</v>
      </c>
    </row>
    <row r="6045" spans="1:6" x14ac:dyDescent="0.35">
      <c r="A6045" s="4">
        <v>6034</v>
      </c>
      <c r="B6045" s="4">
        <v>0.62998869643109057</v>
      </c>
      <c r="C6045" s="4">
        <v>0.33182340883140504</v>
      </c>
      <c r="D6045" s="25">
        <v>9.2784919564473673E-3</v>
      </c>
      <c r="E6045" s="31">
        <v>2060.4851006792578</v>
      </c>
      <c r="F6045" s="18">
        <v>0</v>
      </c>
    </row>
    <row r="6046" spans="1:6" x14ac:dyDescent="0.35">
      <c r="A6046" s="4">
        <v>6035</v>
      </c>
      <c r="B6046" s="4">
        <v>0.86237083991178509</v>
      </c>
      <c r="C6046" s="4">
        <v>1.0910330953806717</v>
      </c>
      <c r="D6046" s="25">
        <v>2.6283812244926347E-2</v>
      </c>
      <c r="E6046" s="31">
        <v>5836.8756231005082</v>
      </c>
      <c r="F6046" s="18">
        <v>0</v>
      </c>
    </row>
    <row r="6047" spans="1:6" x14ac:dyDescent="0.35">
      <c r="A6047" s="4">
        <v>6036</v>
      </c>
      <c r="B6047" s="4">
        <v>0.11384756965134246</v>
      </c>
      <c r="C6047" s="4">
        <v>-1.2063173787158732</v>
      </c>
      <c r="D6047" s="25">
        <v>-2.5173882933420964E-2</v>
      </c>
      <c r="E6047" s="31">
        <v>-5590.3923777736791</v>
      </c>
      <c r="F6047" s="18">
        <v>5590.3923777736791</v>
      </c>
    </row>
    <row r="6048" spans="1:6" x14ac:dyDescent="0.35">
      <c r="A6048" s="4">
        <v>6037</v>
      </c>
      <c r="B6048" s="4">
        <v>0.82103042887104605</v>
      </c>
      <c r="C6048" s="4">
        <v>0.91929911184574342</v>
      </c>
      <c r="D6048" s="25">
        <v>2.2437191942040736E-2</v>
      </c>
      <c r="E6048" s="31">
        <v>4982.6523442239613</v>
      </c>
      <c r="F6048" s="18">
        <v>0</v>
      </c>
    </row>
    <row r="6049" spans="1:6" x14ac:dyDescent="0.35">
      <c r="A6049" s="4">
        <v>6038</v>
      </c>
      <c r="B6049" s="4">
        <v>0.11719645249398669</v>
      </c>
      <c r="C6049" s="4">
        <v>-1.1891188416797558</v>
      </c>
      <c r="D6049" s="25">
        <v>-2.4788657828981434E-2</v>
      </c>
      <c r="E6049" s="31">
        <v>-5504.8450073786753</v>
      </c>
      <c r="F6049" s="18">
        <v>5504.8450073786753</v>
      </c>
    </row>
    <row r="6050" spans="1:6" x14ac:dyDescent="0.35">
      <c r="A6050" s="4">
        <v>6039</v>
      </c>
      <c r="B6050" s="4">
        <v>0.52579123272104167</v>
      </c>
      <c r="C6050" s="4">
        <v>6.4694132583273389E-2</v>
      </c>
      <c r="D6050" s="25">
        <v>3.2951398186789327E-3</v>
      </c>
      <c r="E6050" s="31">
        <v>731.75539009062754</v>
      </c>
      <c r="F6050" s="18">
        <v>0</v>
      </c>
    </row>
    <row r="6051" spans="1:6" x14ac:dyDescent="0.35">
      <c r="A6051" s="4">
        <v>6040</v>
      </c>
      <c r="B6051" s="4">
        <v>0.49625077995592881</v>
      </c>
      <c r="C6051" s="4">
        <v>-9.3980393125108596E-3</v>
      </c>
      <c r="D6051" s="25">
        <v>1.6355704845683746E-3</v>
      </c>
      <c r="E6051" s="31">
        <v>363.21296934704168</v>
      </c>
      <c r="F6051" s="18">
        <v>0</v>
      </c>
    </row>
    <row r="6052" spans="1:6" x14ac:dyDescent="0.35">
      <c r="A6052" s="4">
        <v>6041</v>
      </c>
      <c r="B6052" s="4">
        <v>0.63474801004443937</v>
      </c>
      <c r="C6052" s="4">
        <v>0.34445520291319226</v>
      </c>
      <c r="D6052" s="25">
        <v>9.56142789362599E-3</v>
      </c>
      <c r="E6052" s="31">
        <v>2123.3170011367642</v>
      </c>
      <c r="F6052" s="18">
        <v>0</v>
      </c>
    </row>
    <row r="6053" spans="1:6" x14ac:dyDescent="0.35">
      <c r="A6053" s="4">
        <v>6042</v>
      </c>
      <c r="B6053" s="4">
        <v>0.52650771634992255</v>
      </c>
      <c r="C6053" s="4">
        <v>6.6493958732185901E-2</v>
      </c>
      <c r="D6053" s="25">
        <v>3.335453609016552E-3</v>
      </c>
      <c r="E6053" s="31">
        <v>740.70791866234777</v>
      </c>
      <c r="F6053" s="18">
        <v>0</v>
      </c>
    </row>
    <row r="6054" spans="1:6" x14ac:dyDescent="0.35">
      <c r="A6054" s="4">
        <v>6043</v>
      </c>
      <c r="B6054" s="4">
        <v>0.95866196472025877</v>
      </c>
      <c r="C6054" s="4">
        <v>1.7353655918797029</v>
      </c>
      <c r="D6054" s="25">
        <v>4.0716031260786149E-2</v>
      </c>
      <c r="E6054" s="31">
        <v>9041.8546640377917</v>
      </c>
      <c r="F6054" s="18">
        <v>0</v>
      </c>
    </row>
    <row r="6055" spans="1:6" x14ac:dyDescent="0.35">
      <c r="A6055" s="4">
        <v>6044</v>
      </c>
      <c r="B6055" s="4">
        <v>0.62733310984340807</v>
      </c>
      <c r="C6055" s="4">
        <v>0.32479823518598638</v>
      </c>
      <c r="D6055" s="25">
        <v>9.1211371043701823E-3</v>
      </c>
      <c r="E6055" s="31">
        <v>2025.5411324410431</v>
      </c>
      <c r="F6055" s="18">
        <v>0</v>
      </c>
    </row>
    <row r="6056" spans="1:6" x14ac:dyDescent="0.35">
      <c r="A6056" s="4">
        <v>6045</v>
      </c>
      <c r="B6056" s="4">
        <v>0.66978505953053735</v>
      </c>
      <c r="C6056" s="4">
        <v>0.43931972873229391</v>
      </c>
      <c r="D6056" s="25">
        <v>1.1686271232889447E-2</v>
      </c>
      <c r="E6056" s="31">
        <v>2595.1833413115405</v>
      </c>
      <c r="F6056" s="18">
        <v>0</v>
      </c>
    </row>
    <row r="6057" spans="1:6" x14ac:dyDescent="0.35">
      <c r="A6057" s="4">
        <v>6046</v>
      </c>
      <c r="B6057" s="4">
        <v>2.0421895979361615E-2</v>
      </c>
      <c r="C6057" s="4">
        <v>-2.0451122590569168</v>
      </c>
      <c r="D6057" s="25">
        <v>-4.3961809179947096E-2</v>
      </c>
      <c r="E6057" s="31">
        <v>-9762.6482018171337</v>
      </c>
      <c r="F6057" s="18">
        <v>9762.6482018171337</v>
      </c>
    </row>
    <row r="6058" spans="1:6" x14ac:dyDescent="0.35">
      <c r="A6058" s="4">
        <v>6047</v>
      </c>
      <c r="B6058" s="4">
        <v>0.14835637989173989</v>
      </c>
      <c r="C6058" s="4">
        <v>-1.0435086865921206</v>
      </c>
      <c r="D6058" s="25">
        <v>-2.1527177676146675E-2</v>
      </c>
      <c r="E6058" s="31">
        <v>-4780.5644569808892</v>
      </c>
      <c r="F6058" s="18">
        <v>4780.5644569808892</v>
      </c>
    </row>
    <row r="6059" spans="1:6" x14ac:dyDescent="0.35">
      <c r="A6059" s="4">
        <v>6048</v>
      </c>
      <c r="B6059" s="4">
        <v>0.59896387527000317</v>
      </c>
      <c r="C6059" s="4">
        <v>0.25066612953254452</v>
      </c>
      <c r="D6059" s="25">
        <v>7.4606733054611366E-3</v>
      </c>
      <c r="E6059" s="31">
        <v>1656.8000768978566</v>
      </c>
      <c r="F6059" s="18">
        <v>0</v>
      </c>
    </row>
    <row r="6060" spans="1:6" x14ac:dyDescent="0.35">
      <c r="A6060" s="4">
        <v>6049</v>
      </c>
      <c r="B6060" s="4">
        <v>0.19321744625788595</v>
      </c>
      <c r="C6060" s="4">
        <v>-0.8661007890885094</v>
      </c>
      <c r="D6060" s="25">
        <v>-1.7553468999605984E-2</v>
      </c>
      <c r="E6060" s="31">
        <v>-3898.1185206277805</v>
      </c>
      <c r="F6060" s="18">
        <v>3898.1185206277805</v>
      </c>
    </row>
    <row r="6061" spans="1:6" x14ac:dyDescent="0.35">
      <c r="A6061" s="4">
        <v>6050</v>
      </c>
      <c r="B6061" s="4">
        <v>7.019464680868237E-2</v>
      </c>
      <c r="C6061" s="4">
        <v>-1.4743428865569201</v>
      </c>
      <c r="D6061" s="25">
        <v>-3.117730950590776E-2</v>
      </c>
      <c r="E6061" s="31">
        <v>-6923.5800405635828</v>
      </c>
      <c r="F6061" s="18">
        <v>6923.5800405635828</v>
      </c>
    </row>
    <row r="6062" spans="1:6" x14ac:dyDescent="0.35">
      <c r="A6062" s="4">
        <v>6051</v>
      </c>
      <c r="B6062" s="4">
        <v>0.96159590500972658</v>
      </c>
      <c r="C6062" s="4">
        <v>1.7695136794271538</v>
      </c>
      <c r="D6062" s="25">
        <v>4.1480904491820375E-2</v>
      </c>
      <c r="E6062" s="31">
        <v>9211.7109191115815</v>
      </c>
      <c r="F6062" s="18">
        <v>0</v>
      </c>
    </row>
    <row r="6063" spans="1:6" x14ac:dyDescent="0.35">
      <c r="A6063" s="4">
        <v>6052</v>
      </c>
      <c r="B6063" s="4">
        <v>0.50692985338564267</v>
      </c>
      <c r="C6063" s="4">
        <v>1.7371440083645499E-2</v>
      </c>
      <c r="D6063" s="25">
        <v>2.2351723852719126E-3</v>
      </c>
      <c r="E6063" s="31">
        <v>496.36723499040511</v>
      </c>
      <c r="F6063" s="18">
        <v>0</v>
      </c>
    </row>
    <row r="6064" spans="1:6" x14ac:dyDescent="0.35">
      <c r="A6064" s="4">
        <v>6053</v>
      </c>
      <c r="B6064" s="4">
        <v>0.17875364674349403</v>
      </c>
      <c r="C6064" s="4">
        <v>-0.92012528309844899</v>
      </c>
      <c r="D6064" s="25">
        <v>-1.8763548165267971E-2</v>
      </c>
      <c r="E6064" s="31">
        <v>-4166.8421562350031</v>
      </c>
      <c r="F6064" s="18">
        <v>4166.8421562350031</v>
      </c>
    </row>
    <row r="6065" spans="1:6" x14ac:dyDescent="0.35">
      <c r="A6065" s="4">
        <v>6054</v>
      </c>
      <c r="B6065" s="4">
        <v>7.7862490981211674E-2</v>
      </c>
      <c r="C6065" s="4">
        <v>-1.4195971968892391</v>
      </c>
      <c r="D6065" s="25">
        <v>-2.995107648529919E-2</v>
      </c>
      <c r="E6065" s="31">
        <v>-6651.2691002960546</v>
      </c>
      <c r="F6065" s="18">
        <v>6651.2691002960546</v>
      </c>
    </row>
    <row r="6066" spans="1:6" x14ac:dyDescent="0.35">
      <c r="A6066" s="4">
        <v>6055</v>
      </c>
      <c r="B6066" s="4">
        <v>0.30160110684317132</v>
      </c>
      <c r="C6066" s="4">
        <v>-0.5198010984185325</v>
      </c>
      <c r="D6066" s="25">
        <v>-9.7968014280812553E-3</v>
      </c>
      <c r="E6066" s="31">
        <v>-2175.5866655516038</v>
      </c>
      <c r="F6066" s="18">
        <v>2175.5866655516038</v>
      </c>
    </row>
    <row r="6067" spans="1:6" x14ac:dyDescent="0.35">
      <c r="A6067" s="4">
        <v>6056</v>
      </c>
      <c r="B6067" s="4">
        <v>0.88799592715162656</v>
      </c>
      <c r="C6067" s="4">
        <v>1.2159390377381356</v>
      </c>
      <c r="D6067" s="25">
        <v>2.9081544667674E-2</v>
      </c>
      <c r="E6067" s="31">
        <v>6458.1711956803929</v>
      </c>
      <c r="F6067" s="18">
        <v>0</v>
      </c>
    </row>
    <row r="6068" spans="1:6" x14ac:dyDescent="0.35">
      <c r="A6068" s="4">
        <v>6057</v>
      </c>
      <c r="B6068" s="4">
        <v>0.40048472227772325</v>
      </c>
      <c r="C6068" s="4">
        <v>-0.252092658330688</v>
      </c>
      <c r="D6068" s="25">
        <v>-3.8004767653723277E-3</v>
      </c>
      <c r="E6068" s="31">
        <v>-843.97613182020996</v>
      </c>
      <c r="F6068" s="18">
        <v>843.97613182020996</v>
      </c>
    </row>
    <row r="6069" spans="1:6" x14ac:dyDescent="0.35">
      <c r="A6069" s="4">
        <v>6058</v>
      </c>
      <c r="B6069" s="4">
        <v>0.60758097295039637</v>
      </c>
      <c r="C6069" s="4">
        <v>0.2730197236060975</v>
      </c>
      <c r="D6069" s="25">
        <v>7.9613650557826682E-3</v>
      </c>
      <c r="E6069" s="31">
        <v>1767.9892546665196</v>
      </c>
      <c r="F6069" s="18">
        <v>0</v>
      </c>
    </row>
    <row r="6070" spans="1:6" x14ac:dyDescent="0.35">
      <c r="A6070" s="4">
        <v>6059</v>
      </c>
      <c r="B6070" s="4">
        <v>0.1808510520285751</v>
      </c>
      <c r="C6070" s="4">
        <v>-0.91212654884503586</v>
      </c>
      <c r="D6070" s="25">
        <v>-1.8584386808015069E-2</v>
      </c>
      <c r="E6070" s="31">
        <v>-4127.0555929691318</v>
      </c>
      <c r="F6070" s="18">
        <v>4127.0555929691318</v>
      </c>
    </row>
    <row r="6071" spans="1:6" x14ac:dyDescent="0.35">
      <c r="A6071" s="4">
        <v>6060</v>
      </c>
      <c r="B6071" s="4">
        <v>0.27764830498430915</v>
      </c>
      <c r="C6071" s="4">
        <v>-0.58984195801024719</v>
      </c>
      <c r="D6071" s="25">
        <v>-1.136562657841764E-2</v>
      </c>
      <c r="E6071" s="31">
        <v>-2523.977423770973</v>
      </c>
      <c r="F6071" s="18">
        <v>2523.977423770973</v>
      </c>
    </row>
    <row r="6072" spans="1:6" x14ac:dyDescent="0.35">
      <c r="A6072" s="4">
        <v>6061</v>
      </c>
      <c r="B6072" s="4">
        <v>0.43074060359619815</v>
      </c>
      <c r="C6072" s="4">
        <v>-0.17448895889453525</v>
      </c>
      <c r="D6072" s="25">
        <v>-2.0622537317848914E-3</v>
      </c>
      <c r="E6072" s="31">
        <v>-457.9669959416504</v>
      </c>
      <c r="F6072" s="18">
        <v>457.9669959416504</v>
      </c>
    </row>
    <row r="6073" spans="1:6" x14ac:dyDescent="0.35">
      <c r="A6073" s="4">
        <v>6062</v>
      </c>
      <c r="B6073" s="4">
        <v>0.88872777758507271</v>
      </c>
      <c r="C6073" s="4">
        <v>1.2197901276171321</v>
      </c>
      <c r="D6073" s="25">
        <v>2.9167804126703972E-2</v>
      </c>
      <c r="E6073" s="31">
        <v>6477.3269303577727</v>
      </c>
      <c r="F6073" s="18">
        <v>0</v>
      </c>
    </row>
    <row r="6074" spans="1:6" x14ac:dyDescent="0.35">
      <c r="A6074" s="4">
        <v>6063</v>
      </c>
      <c r="B6074" s="4">
        <v>0.66331460558364097</v>
      </c>
      <c r="C6074" s="4">
        <v>0.42152632981838467</v>
      </c>
      <c r="D6074" s="25">
        <v>1.12877219876513E-2</v>
      </c>
      <c r="E6074" s="31">
        <v>2506.6770640463501</v>
      </c>
      <c r="F6074" s="18">
        <v>0</v>
      </c>
    </row>
    <row r="6075" spans="1:6" x14ac:dyDescent="0.35">
      <c r="A6075" s="4">
        <v>6064</v>
      </c>
      <c r="B6075" s="4">
        <v>0.87621869257729701</v>
      </c>
      <c r="C6075" s="4">
        <v>1.1562898592380826</v>
      </c>
      <c r="D6075" s="25">
        <v>2.7745479805345308E-2</v>
      </c>
      <c r="E6075" s="31">
        <v>6161.4697753104147</v>
      </c>
      <c r="F6075" s="18">
        <v>0</v>
      </c>
    </row>
    <row r="6076" spans="1:6" x14ac:dyDescent="0.35">
      <c r="A6076" s="4">
        <v>6065</v>
      </c>
      <c r="B6076" s="4">
        <v>0.31710532407907055</v>
      </c>
      <c r="C6076" s="4">
        <v>-0.47580873231857318</v>
      </c>
      <c r="D6076" s="25">
        <v>-8.8114290217068177E-3</v>
      </c>
      <c r="E6076" s="31">
        <v>-1956.7639116509372</v>
      </c>
      <c r="F6076" s="18">
        <v>1956.7639116509372</v>
      </c>
    </row>
    <row r="6077" spans="1:6" x14ac:dyDescent="0.35">
      <c r="A6077" s="4">
        <v>6066</v>
      </c>
      <c r="B6077" s="4">
        <v>0.97805122693315072</v>
      </c>
      <c r="C6077" s="4">
        <v>2.0150677945064746</v>
      </c>
      <c r="D6077" s="25">
        <v>4.6981000774913448E-2</v>
      </c>
      <c r="E6077" s="31">
        <v>10433.123460805897</v>
      </c>
      <c r="F6077" s="18">
        <v>0</v>
      </c>
    </row>
    <row r="6078" spans="1:6" x14ac:dyDescent="0.35">
      <c r="A6078" s="4">
        <v>6067</v>
      </c>
      <c r="B6078" s="4">
        <v>0.43632616338771768</v>
      </c>
      <c r="C6078" s="4">
        <v>-0.16029039240187465</v>
      </c>
      <c r="D6078" s="25">
        <v>-1.7442241081872336E-3</v>
      </c>
      <c r="E6078" s="31">
        <v>-387.34180123614016</v>
      </c>
      <c r="F6078" s="18">
        <v>387.34180123614016</v>
      </c>
    </row>
    <row r="6079" spans="1:6" x14ac:dyDescent="0.35">
      <c r="A6079" s="4">
        <v>6068</v>
      </c>
      <c r="B6079" s="4">
        <v>0.34186039715561445</v>
      </c>
      <c r="C6079" s="4">
        <v>-0.40739105686986959</v>
      </c>
      <c r="D6079" s="25">
        <v>-7.2789611080181131E-3</v>
      </c>
      <c r="E6079" s="31">
        <v>-1616.4470456940232</v>
      </c>
      <c r="F6079" s="18">
        <v>1616.4470456940232</v>
      </c>
    </row>
    <row r="6080" spans="1:6" x14ac:dyDescent="0.35">
      <c r="A6080" s="4">
        <v>6069</v>
      </c>
      <c r="B6080" s="4">
        <v>0.98725318197085055</v>
      </c>
      <c r="C6080" s="4">
        <v>2.2338394914615836</v>
      </c>
      <c r="D6080" s="25">
        <v>5.1881205346439647E-2</v>
      </c>
      <c r="E6080" s="31">
        <v>11521.31737823384</v>
      </c>
      <c r="F6080" s="18">
        <v>0</v>
      </c>
    </row>
    <row r="6081" spans="1:6" x14ac:dyDescent="0.35">
      <c r="A6081" s="4">
        <v>6070</v>
      </c>
      <c r="B6081" s="4">
        <v>0.18582923210550228</v>
      </c>
      <c r="C6081" s="4">
        <v>-0.89337111807638747</v>
      </c>
      <c r="D6081" s="25">
        <v>-1.8164289286842883E-2</v>
      </c>
      <c r="E6081" s="31">
        <v>-4033.7640659332001</v>
      </c>
      <c r="F6081" s="18">
        <v>4033.7640659332001</v>
      </c>
    </row>
    <row r="6082" spans="1:6" x14ac:dyDescent="0.35">
      <c r="A6082" s="4">
        <v>6071</v>
      </c>
      <c r="B6082" s="4">
        <v>0.45465012128036186</v>
      </c>
      <c r="C6082" s="4">
        <v>-0.11392122174974043</v>
      </c>
      <c r="D6082" s="25">
        <v>-7.0561433749970789E-4</v>
      </c>
      <c r="E6082" s="31">
        <v>-156.69656621661812</v>
      </c>
      <c r="F6082" s="18">
        <v>156.69656621661812</v>
      </c>
    </row>
    <row r="6083" spans="1:6" x14ac:dyDescent="0.35">
      <c r="A6083" s="4">
        <v>6072</v>
      </c>
      <c r="B6083" s="4">
        <v>0.87780360815450342</v>
      </c>
      <c r="C6083" s="4">
        <v>1.1640770613554769</v>
      </c>
      <c r="D6083" s="25">
        <v>2.791990311487828E-2</v>
      </c>
      <c r="E6083" s="31">
        <v>6200.2041550125077</v>
      </c>
      <c r="F6083" s="18">
        <v>0</v>
      </c>
    </row>
    <row r="6084" spans="1:6" x14ac:dyDescent="0.35">
      <c r="A6084" s="4">
        <v>6073</v>
      </c>
      <c r="B6084" s="4">
        <v>0.52257986401615553</v>
      </c>
      <c r="C6084" s="4">
        <v>5.6629578678566446E-2</v>
      </c>
      <c r="D6084" s="25">
        <v>3.1145041859111646E-3</v>
      </c>
      <c r="E6084" s="31">
        <v>691.64143280998053</v>
      </c>
      <c r="F6084" s="18">
        <v>0</v>
      </c>
    </row>
    <row r="6085" spans="1:6" x14ac:dyDescent="0.35">
      <c r="A6085" s="4">
        <v>6074</v>
      </c>
      <c r="B6085" s="4">
        <v>0.5196149042085707</v>
      </c>
      <c r="C6085" s="4">
        <v>4.9187099936604174E-2</v>
      </c>
      <c r="D6085" s="25">
        <v>2.9478022365162504E-3</v>
      </c>
      <c r="E6085" s="31">
        <v>654.62174420166866</v>
      </c>
      <c r="F6085" s="18">
        <v>0</v>
      </c>
    </row>
    <row r="6086" spans="1:6" x14ac:dyDescent="0.35">
      <c r="A6086" s="4">
        <v>6075</v>
      </c>
      <c r="B6086" s="4">
        <v>0.39437540318995079</v>
      </c>
      <c r="C6086" s="4">
        <v>-0.26793311088185129</v>
      </c>
      <c r="D6086" s="25">
        <v>-4.1552825244654786E-3</v>
      </c>
      <c r="E6086" s="31">
        <v>-922.76824412447615</v>
      </c>
      <c r="F6086" s="18">
        <v>922.76824412447615</v>
      </c>
    </row>
    <row r="6087" spans="1:6" x14ac:dyDescent="0.35">
      <c r="A6087" s="4">
        <v>6076</v>
      </c>
      <c r="B6087" s="4">
        <v>0.98343404629234421</v>
      </c>
      <c r="C6087" s="4">
        <v>2.130481186490643</v>
      </c>
      <c r="D6087" s="25">
        <v>4.9566112281052267E-2</v>
      </c>
      <c r="E6087" s="31">
        <v>11007.202068299031</v>
      </c>
      <c r="F6087" s="18">
        <v>0</v>
      </c>
    </row>
    <row r="6088" spans="1:6" x14ac:dyDescent="0.35">
      <c r="A6088" s="4">
        <v>6077</v>
      </c>
      <c r="B6088" s="4">
        <v>0.88064650685530865</v>
      </c>
      <c r="C6088" s="4">
        <v>1.178224829789235</v>
      </c>
      <c r="D6088" s="25">
        <v>2.8236794927306012E-2</v>
      </c>
      <c r="E6088" s="31">
        <v>6270.5766747171647</v>
      </c>
      <c r="F6088" s="18">
        <v>0</v>
      </c>
    </row>
    <row r="6089" spans="1:6" x14ac:dyDescent="0.35">
      <c r="A6089" s="4">
        <v>6078</v>
      </c>
      <c r="B6089" s="4">
        <v>0.53486869652018421</v>
      </c>
      <c r="C6089" s="4">
        <v>8.7514441318991082E-2</v>
      </c>
      <c r="D6089" s="25">
        <v>3.8062853770248501E-3</v>
      </c>
      <c r="E6089" s="31">
        <v>845.26605671553068</v>
      </c>
      <c r="F6089" s="18">
        <v>0</v>
      </c>
    </row>
    <row r="6090" spans="1:6" x14ac:dyDescent="0.35">
      <c r="A6090" s="4">
        <v>6079</v>
      </c>
      <c r="B6090" s="4">
        <v>0.87311148877773215</v>
      </c>
      <c r="C6090" s="4">
        <v>1.1412232715651933</v>
      </c>
      <c r="D6090" s="25">
        <v>2.7408007623982003E-2</v>
      </c>
      <c r="E6090" s="31">
        <v>6086.526950026222</v>
      </c>
      <c r="F6090" s="18">
        <v>0</v>
      </c>
    </row>
    <row r="6091" spans="1:6" x14ac:dyDescent="0.35">
      <c r="A6091" s="4">
        <v>6080</v>
      </c>
      <c r="B6091" s="4">
        <v>8.2948199442843262E-2</v>
      </c>
      <c r="C6091" s="4">
        <v>-1.3855105825527285</v>
      </c>
      <c r="D6091" s="25">
        <v>-2.9187580175107412E-2</v>
      </c>
      <c r="E6091" s="31">
        <v>-6481.7186195758986</v>
      </c>
      <c r="F6091" s="18">
        <v>6481.7186195758986</v>
      </c>
    </row>
    <row r="6092" spans="1:6" x14ac:dyDescent="0.35">
      <c r="A6092" s="4">
        <v>6081</v>
      </c>
      <c r="B6092" s="4">
        <v>0.54075106979104937</v>
      </c>
      <c r="C6092" s="4">
        <v>0.10232607331019457</v>
      </c>
      <c r="D6092" s="25">
        <v>4.1380468791077825E-3</v>
      </c>
      <c r="E6092" s="31">
        <v>918.94070505596983</v>
      </c>
      <c r="F6092" s="18">
        <v>0</v>
      </c>
    </row>
    <row r="6093" spans="1:6" x14ac:dyDescent="0.35">
      <c r="A6093" s="4">
        <v>6082</v>
      </c>
      <c r="B6093" s="4">
        <v>3.6275749375764166E-2</v>
      </c>
      <c r="C6093" s="4">
        <v>-1.7956418298130006</v>
      </c>
      <c r="D6093" s="25">
        <v>-3.8373992497734842E-2</v>
      </c>
      <c r="E6093" s="31">
        <v>-8521.7554928435729</v>
      </c>
      <c r="F6093" s="18">
        <v>8521.7554928435729</v>
      </c>
    </row>
    <row r="6094" spans="1:6" x14ac:dyDescent="0.35">
      <c r="A6094" s="4">
        <v>6083</v>
      </c>
      <c r="B6094" s="4">
        <v>0.12736418302267027</v>
      </c>
      <c r="C6094" s="4">
        <v>-1.1389395551443544</v>
      </c>
      <c r="D6094" s="25">
        <v>-2.3664706364057011E-2</v>
      </c>
      <c r="E6094" s="31">
        <v>-5255.2478467372684</v>
      </c>
      <c r="F6094" s="18">
        <v>5255.2478467372684</v>
      </c>
    </row>
    <row r="6095" spans="1:6" x14ac:dyDescent="0.35">
      <c r="A6095" s="4">
        <v>6084</v>
      </c>
      <c r="B6095" s="4">
        <v>7.307602030883642E-2</v>
      </c>
      <c r="C6095" s="4">
        <v>-1.4532583359783406</v>
      </c>
      <c r="D6095" s="25">
        <v>-3.0705042697304397E-2</v>
      </c>
      <c r="E6095" s="31">
        <v>-6818.7032214382079</v>
      </c>
      <c r="F6095" s="18">
        <v>6818.7032214382079</v>
      </c>
    </row>
    <row r="6096" spans="1:6" x14ac:dyDescent="0.35">
      <c r="A6096" s="4">
        <v>6085</v>
      </c>
      <c r="B6096" s="4">
        <v>8.0510293199101302E-2</v>
      </c>
      <c r="C6096" s="4">
        <v>-1.4016473286741045</v>
      </c>
      <c r="D6096" s="25">
        <v>-2.9549022529004543E-2</v>
      </c>
      <c r="E6096" s="31">
        <v>-6561.9845279212714</v>
      </c>
      <c r="F6096" s="18">
        <v>6561.9845279212714</v>
      </c>
    </row>
    <row r="6097" spans="1:6" x14ac:dyDescent="0.35">
      <c r="A6097" s="4">
        <v>6086</v>
      </c>
      <c r="B6097" s="4">
        <v>0.11317218446212451</v>
      </c>
      <c r="C6097" s="4">
        <v>-1.2098293828171793</v>
      </c>
      <c r="D6097" s="25">
        <v>-2.5252547307249771E-2</v>
      </c>
      <c r="E6097" s="31">
        <v>-5607.8614633739408</v>
      </c>
      <c r="F6097" s="18">
        <v>5607.8614633739408</v>
      </c>
    </row>
    <row r="6098" spans="1:6" x14ac:dyDescent="0.35">
      <c r="A6098" s="4">
        <v>6087</v>
      </c>
      <c r="B6098" s="4">
        <v>0.23461516680918137</v>
      </c>
      <c r="C6098" s="4">
        <v>-0.72373191830350747</v>
      </c>
      <c r="D6098" s="25">
        <v>-1.4364589445379E-2</v>
      </c>
      <c r="E6098" s="31">
        <v>-3189.9604664754934</v>
      </c>
      <c r="F6098" s="18">
        <v>3189.9604664754934</v>
      </c>
    </row>
    <row r="6099" spans="1:6" x14ac:dyDescent="0.35">
      <c r="A6099" s="4">
        <v>6088</v>
      </c>
      <c r="B6099" s="4">
        <v>0.39660206949889176</v>
      </c>
      <c r="C6099" s="4">
        <v>-0.2621521543170251</v>
      </c>
      <c r="D6099" s="25">
        <v>-4.0257965343624327E-3</v>
      </c>
      <c r="E6099" s="31">
        <v>-894.01314527798388</v>
      </c>
      <c r="F6099" s="18">
        <v>894.01314527798388</v>
      </c>
    </row>
    <row r="6100" spans="1:6" x14ac:dyDescent="0.35">
      <c r="A6100" s="4">
        <v>6089</v>
      </c>
      <c r="B6100" s="4">
        <v>0.57059608543468865</v>
      </c>
      <c r="C6100" s="4">
        <v>0.17789195490493312</v>
      </c>
      <c r="D6100" s="25">
        <v>5.8306254146115177E-3</v>
      </c>
      <c r="E6100" s="31">
        <v>1294.813516123244</v>
      </c>
      <c r="F6100" s="18">
        <v>0</v>
      </c>
    </row>
    <row r="6101" spans="1:6" x14ac:dyDescent="0.35">
      <c r="A6101" s="4">
        <v>6090</v>
      </c>
      <c r="B6101" s="4">
        <v>0.28377152385022397</v>
      </c>
      <c r="C6101" s="4">
        <v>-0.57167371108597009</v>
      </c>
      <c r="D6101" s="25">
        <v>-1.0958681219972906E-2</v>
      </c>
      <c r="E6101" s="31">
        <v>-2433.6066122423495</v>
      </c>
      <c r="F6101" s="18">
        <v>2433.6066122423495</v>
      </c>
    </row>
    <row r="6102" spans="1:6" x14ac:dyDescent="0.35">
      <c r="A6102" s="4">
        <v>6091</v>
      </c>
      <c r="B6102" s="4">
        <v>0.28954118725212075</v>
      </c>
      <c r="C6102" s="4">
        <v>-0.55472558335373323</v>
      </c>
      <c r="D6102" s="25">
        <v>-1.0579064961799627E-2</v>
      </c>
      <c r="E6102" s="31">
        <v>-2349.3048046196004</v>
      </c>
      <c r="F6102" s="18">
        <v>2349.3048046196004</v>
      </c>
    </row>
    <row r="6103" spans="1:6" x14ac:dyDescent="0.35">
      <c r="A6103" s="4">
        <v>6092</v>
      </c>
      <c r="B6103" s="4">
        <v>0.26046193819024932</v>
      </c>
      <c r="C6103" s="4">
        <v>-0.64192192705084739</v>
      </c>
      <c r="D6103" s="25">
        <v>-1.2532150886313183E-2</v>
      </c>
      <c r="E6103" s="31">
        <v>-2783.028783332561</v>
      </c>
      <c r="F6103" s="18">
        <v>2783.028783332561</v>
      </c>
    </row>
    <row r="6104" spans="1:6" x14ac:dyDescent="0.35">
      <c r="A6104" s="4">
        <v>6093</v>
      </c>
      <c r="B6104" s="4">
        <v>0.54987048076012091</v>
      </c>
      <c r="C6104" s="4">
        <v>0.12533412355294599</v>
      </c>
      <c r="D6104" s="25">
        <v>4.6533976056899766E-3</v>
      </c>
      <c r="E6104" s="31">
        <v>1033.3852181008915</v>
      </c>
      <c r="F6104" s="18">
        <v>0</v>
      </c>
    </row>
    <row r="6105" spans="1:6" x14ac:dyDescent="0.35">
      <c r="A6105" s="4">
        <v>6094</v>
      </c>
      <c r="B6105" s="4">
        <v>0.15777801904459665</v>
      </c>
      <c r="C6105" s="4">
        <v>-1.0036319717166433</v>
      </c>
      <c r="D6105" s="25">
        <v>-2.0633990562594427E-2</v>
      </c>
      <c r="E6105" s="31">
        <v>-4582.2133943047747</v>
      </c>
      <c r="F6105" s="18">
        <v>4582.2133943047747</v>
      </c>
    </row>
    <row r="6106" spans="1:6" x14ac:dyDescent="0.35">
      <c r="A6106" s="4">
        <v>6095</v>
      </c>
      <c r="B6106" s="4">
        <v>7.3835094613481367E-3</v>
      </c>
      <c r="C6106" s="4">
        <v>-2.4380429605685929</v>
      </c>
      <c r="D6106" s="25">
        <v>-5.2762951405559602E-2</v>
      </c>
      <c r="E6106" s="31">
        <v>-11717.127713138194</v>
      </c>
      <c r="F6106" s="18">
        <v>11717.127713138194</v>
      </c>
    </row>
    <row r="6107" spans="1:6" x14ac:dyDescent="0.35">
      <c r="A6107" s="4">
        <v>6096</v>
      </c>
      <c r="B6107" s="4">
        <v>0.88249308510412283</v>
      </c>
      <c r="C6107" s="4">
        <v>1.1875421784763716</v>
      </c>
      <c r="D6107" s="25">
        <v>2.8445491551534231E-2</v>
      </c>
      <c r="E6107" s="31">
        <v>6316.9221677997448</v>
      </c>
      <c r="F6107" s="18">
        <v>0</v>
      </c>
    </row>
    <row r="6108" spans="1:6" x14ac:dyDescent="0.35">
      <c r="A6108" s="4">
        <v>6097</v>
      </c>
      <c r="B6108" s="4">
        <v>0.88428623701243336</v>
      </c>
      <c r="C6108" s="4">
        <v>1.1966896927738104</v>
      </c>
      <c r="D6108" s="25">
        <v>2.8650384103917775E-2</v>
      </c>
      <c r="E6108" s="31">
        <v>6362.4228863872167</v>
      </c>
      <c r="F6108" s="18">
        <v>0</v>
      </c>
    </row>
    <row r="6109" spans="1:6" x14ac:dyDescent="0.35">
      <c r="A6109" s="4">
        <v>6098</v>
      </c>
      <c r="B6109" s="4">
        <v>0.82448996321938195</v>
      </c>
      <c r="C6109" s="4">
        <v>0.93261250676793661</v>
      </c>
      <c r="D6109" s="25">
        <v>2.2735394861194629E-2</v>
      </c>
      <c r="E6109" s="31">
        <v>5048.8746004677359</v>
      </c>
      <c r="F6109" s="18">
        <v>0</v>
      </c>
    </row>
    <row r="6110" spans="1:6" x14ac:dyDescent="0.35">
      <c r="A6110" s="4">
        <v>6099</v>
      </c>
      <c r="B6110" s="4">
        <v>0.79531113754486915</v>
      </c>
      <c r="C6110" s="4">
        <v>0.82498919529556969</v>
      </c>
      <c r="D6110" s="25">
        <v>2.0324771136920571E-2</v>
      </c>
      <c r="E6110" s="31">
        <v>4513.5446901196246</v>
      </c>
      <c r="F6110" s="18">
        <v>0</v>
      </c>
    </row>
    <row r="6111" spans="1:6" x14ac:dyDescent="0.35">
      <c r="A6111" s="4">
        <v>6100</v>
      </c>
      <c r="B6111" s="4">
        <v>0.81273331938294735</v>
      </c>
      <c r="C6111" s="4">
        <v>0.88801373857631472</v>
      </c>
      <c r="D6111" s="25">
        <v>2.1736439828076853E-2</v>
      </c>
      <c r="E6111" s="31">
        <v>4827.0355374336341</v>
      </c>
      <c r="F6111" s="18">
        <v>0</v>
      </c>
    </row>
    <row r="6112" spans="1:6" x14ac:dyDescent="0.35">
      <c r="A6112" s="4">
        <v>6101</v>
      </c>
      <c r="B6112" s="4">
        <v>0.95782202028619823</v>
      </c>
      <c r="C6112" s="4">
        <v>1.7259524951343359</v>
      </c>
      <c r="D6112" s="25">
        <v>4.0505190003229274E-2</v>
      </c>
      <c r="E6112" s="31">
        <v>8995.032909829928</v>
      </c>
      <c r="F6112" s="18">
        <v>0</v>
      </c>
    </row>
    <row r="6113" spans="1:6" x14ac:dyDescent="0.35">
      <c r="A6113" s="4">
        <v>6102</v>
      </c>
      <c r="B6113" s="4">
        <v>0.63024602794384554</v>
      </c>
      <c r="C6113" s="4">
        <v>0.33250502743617749</v>
      </c>
      <c r="D6113" s="25">
        <v>9.293759336321596E-3</v>
      </c>
      <c r="E6113" s="31">
        <v>2063.8755448273932</v>
      </c>
      <c r="F6113" s="18">
        <v>0</v>
      </c>
    </row>
    <row r="6114" spans="1:6" x14ac:dyDescent="0.35">
      <c r="A6114" s="4">
        <v>6103</v>
      </c>
      <c r="B6114" s="4">
        <v>0.29828096748700272</v>
      </c>
      <c r="C6114" s="4">
        <v>-0.52935106903982987</v>
      </c>
      <c r="D6114" s="25">
        <v>-1.0010708484376679E-2</v>
      </c>
      <c r="E6114" s="31">
        <v>-2223.0892451190316</v>
      </c>
      <c r="F6114" s="18">
        <v>2223.0892451190316</v>
      </c>
    </row>
    <row r="6115" spans="1:6" x14ac:dyDescent="0.35">
      <c r="A6115" s="4">
        <v>6104</v>
      </c>
      <c r="B6115" s="4">
        <v>0.18330099575239944</v>
      </c>
      <c r="C6115" s="4">
        <v>-0.90285662919763621</v>
      </c>
      <c r="D6115" s="25">
        <v>-1.837675253326156E-2</v>
      </c>
      <c r="E6115" s="31">
        <v>-4080.9460170242319</v>
      </c>
      <c r="F6115" s="18">
        <v>4080.9460170242319</v>
      </c>
    </row>
    <row r="6116" spans="1:6" x14ac:dyDescent="0.35">
      <c r="A6116" s="4">
        <v>6105</v>
      </c>
      <c r="B6116" s="4">
        <v>4.2971521005180313E-2</v>
      </c>
      <c r="C6116" s="4">
        <v>-1.7171977747190139</v>
      </c>
      <c r="D6116" s="25">
        <v>-3.6616946578492911E-2</v>
      </c>
      <c r="E6116" s="31">
        <v>-8131.5663376660887</v>
      </c>
      <c r="F6116" s="18">
        <v>8131.5663376660887</v>
      </c>
    </row>
    <row r="6117" spans="1:6" x14ac:dyDescent="0.35">
      <c r="A6117" s="4">
        <v>6106</v>
      </c>
      <c r="B6117" s="4">
        <v>0.81477363337271791</v>
      </c>
      <c r="C6117" s="4">
        <v>0.89562564702475445</v>
      </c>
      <c r="D6117" s="25">
        <v>2.1906936784932919E-2</v>
      </c>
      <c r="E6117" s="31">
        <v>4864.8979875992527</v>
      </c>
      <c r="F6117" s="18">
        <v>0</v>
      </c>
    </row>
    <row r="6118" spans="1:6" x14ac:dyDescent="0.35">
      <c r="A6118" s="4">
        <v>6107</v>
      </c>
      <c r="B6118" s="4">
        <v>0.66476438574445229</v>
      </c>
      <c r="C6118" s="4">
        <v>0.42550136259656762</v>
      </c>
      <c r="D6118" s="25">
        <v>1.1376757608175903E-2</v>
      </c>
      <c r="E6118" s="31">
        <v>2526.4493040161437</v>
      </c>
      <c r="F6118" s="18">
        <v>0</v>
      </c>
    </row>
    <row r="6119" spans="1:6" x14ac:dyDescent="0.35">
      <c r="A6119" s="4">
        <v>6108</v>
      </c>
      <c r="B6119" s="4">
        <v>2.4739854957815832E-2</v>
      </c>
      <c r="C6119" s="4">
        <v>-1.9644346321327864</v>
      </c>
      <c r="D6119" s="25">
        <v>-4.2154734125102913E-2</v>
      </c>
      <c r="E6119" s="31">
        <v>-9361.3490204638238</v>
      </c>
      <c r="F6119" s="18">
        <v>9361.3490204638238</v>
      </c>
    </row>
    <row r="6120" spans="1:6" x14ac:dyDescent="0.35">
      <c r="A6120" s="4">
        <v>6109</v>
      </c>
      <c r="B6120" s="4">
        <v>0.71517814338804397</v>
      </c>
      <c r="C6120" s="4">
        <v>0.56857629856136638</v>
      </c>
      <c r="D6120" s="25">
        <v>1.4581452114108209E-2</v>
      </c>
      <c r="E6120" s="31">
        <v>3238.1194022063778</v>
      </c>
      <c r="F6120" s="18">
        <v>0</v>
      </c>
    </row>
    <row r="6121" spans="1:6" x14ac:dyDescent="0.35">
      <c r="A6121" s="4">
        <v>6110</v>
      </c>
      <c r="B6121" s="4">
        <v>0.81691111098375446</v>
      </c>
      <c r="C6121" s="4">
        <v>0.90365611133816104</v>
      </c>
      <c r="D6121" s="25">
        <v>2.2086808854710333E-2</v>
      </c>
      <c r="E6121" s="31">
        <v>4904.8423795914405</v>
      </c>
      <c r="F6121" s="18">
        <v>0</v>
      </c>
    </row>
    <row r="6122" spans="1:6" x14ac:dyDescent="0.35">
      <c r="A6122" s="4">
        <v>6111</v>
      </c>
      <c r="B6122" s="4">
        <v>4.2958932053306698E-2</v>
      </c>
      <c r="C6122" s="4">
        <v>-1.7173356377406972</v>
      </c>
      <c r="D6122" s="25">
        <v>-3.6620034532823843E-2</v>
      </c>
      <c r="E6122" s="31">
        <v>-8132.2520831428674</v>
      </c>
      <c r="F6122" s="18">
        <v>8132.2520831428674</v>
      </c>
    </row>
    <row r="6123" spans="1:6" x14ac:dyDescent="0.35">
      <c r="A6123" s="4">
        <v>6112</v>
      </c>
      <c r="B6123" s="4">
        <v>0.54604344869417498</v>
      </c>
      <c r="C6123" s="4">
        <v>0.11567123717533026</v>
      </c>
      <c r="D6123" s="25">
        <v>4.4369613817142268E-3</v>
      </c>
      <c r="E6123" s="31">
        <v>985.32098343402583</v>
      </c>
      <c r="F6123" s="18">
        <v>0</v>
      </c>
    </row>
    <row r="6124" spans="1:6" x14ac:dyDescent="0.35">
      <c r="A6124" s="4">
        <v>6113</v>
      </c>
      <c r="B6124" s="4">
        <v>0.30831811634234041</v>
      </c>
      <c r="C6124" s="4">
        <v>-0.50062334054695889</v>
      </c>
      <c r="D6124" s="25">
        <v>-9.3672443231089843E-3</v>
      </c>
      <c r="E6124" s="31">
        <v>-2080.1944381464541</v>
      </c>
      <c r="F6124" s="18">
        <v>2080.1944381464541</v>
      </c>
    </row>
    <row r="6125" spans="1:6" x14ac:dyDescent="0.35">
      <c r="A6125" s="4">
        <v>6114</v>
      </c>
      <c r="B6125" s="4">
        <v>0.53414829720405432</v>
      </c>
      <c r="C6125" s="4">
        <v>8.5701882532854379E-2</v>
      </c>
      <c r="D6125" s="25">
        <v>3.7656863919933925E-3</v>
      </c>
      <c r="E6125" s="31">
        <v>836.25019463873173</v>
      </c>
      <c r="F6125" s="18">
        <v>0</v>
      </c>
    </row>
    <row r="6126" spans="1:6" x14ac:dyDescent="0.35">
      <c r="A6126" s="4">
        <v>6115</v>
      </c>
      <c r="B6126" s="4">
        <v>2.8218977607077256E-2</v>
      </c>
      <c r="C6126" s="4">
        <v>-1.9076385021564262</v>
      </c>
      <c r="D6126" s="25">
        <v>-4.0882573879382163E-2</v>
      </c>
      <c r="E6126" s="31">
        <v>-9078.8389698771407</v>
      </c>
      <c r="F6126" s="18">
        <v>9078.8389698771407</v>
      </c>
    </row>
    <row r="6127" spans="1:6" x14ac:dyDescent="0.35">
      <c r="A6127" s="4">
        <v>6116</v>
      </c>
      <c r="B6127" s="4">
        <v>0.73627352625770415</v>
      </c>
      <c r="C6127" s="4">
        <v>0.63189889191052939</v>
      </c>
      <c r="D6127" s="25">
        <v>1.5999796743368613E-2</v>
      </c>
      <c r="E6127" s="31">
        <v>3553.0927825722206</v>
      </c>
      <c r="F6127" s="18">
        <v>0</v>
      </c>
    </row>
    <row r="6128" spans="1:6" x14ac:dyDescent="0.35">
      <c r="A6128" s="4">
        <v>6117</v>
      </c>
      <c r="B6128" s="4">
        <v>0.21722028743470811</v>
      </c>
      <c r="C6128" s="4">
        <v>-0.78161550003737645</v>
      </c>
      <c r="D6128" s="25">
        <v>-1.5661107211508575E-2</v>
      </c>
      <c r="E6128" s="31">
        <v>-3477.8796188997862</v>
      </c>
      <c r="F6128" s="18">
        <v>3477.8796188997862</v>
      </c>
    </row>
    <row r="6129" spans="1:6" x14ac:dyDescent="0.35">
      <c r="A6129" s="4">
        <v>6118</v>
      </c>
      <c r="B6129" s="4">
        <v>0.49196124776586914</v>
      </c>
      <c r="C6129" s="4">
        <v>-2.0151527428757306E-2</v>
      </c>
      <c r="D6129" s="25">
        <v>1.3947061846589757E-3</v>
      </c>
      <c r="E6129" s="31">
        <v>309.72396449814556</v>
      </c>
      <c r="F6129" s="18">
        <v>0</v>
      </c>
    </row>
    <row r="6130" spans="1:6" x14ac:dyDescent="0.35">
      <c r="A6130" s="4">
        <v>6119</v>
      </c>
      <c r="B6130" s="4">
        <v>0.83921585362354767</v>
      </c>
      <c r="C6130" s="4">
        <v>0.9912402257737325</v>
      </c>
      <c r="D6130" s="25">
        <v>2.4048580344915152E-2</v>
      </c>
      <c r="E6130" s="31">
        <v>5340.4951716052938</v>
      </c>
      <c r="F6130" s="18">
        <v>0</v>
      </c>
    </row>
    <row r="6131" spans="1:6" x14ac:dyDescent="0.35">
      <c r="A6131" s="4">
        <v>6120</v>
      </c>
      <c r="B6131" s="4">
        <v>0.60375456284202722</v>
      </c>
      <c r="C6131" s="4">
        <v>0.26307746284809908</v>
      </c>
      <c r="D6131" s="25">
        <v>7.7386712050893291E-3</v>
      </c>
      <c r="E6131" s="31">
        <v>1718.5353818259371</v>
      </c>
      <c r="F6131" s="18">
        <v>0</v>
      </c>
    </row>
    <row r="6132" spans="1:6" x14ac:dyDescent="0.35">
      <c r="A6132" s="4">
        <v>6121</v>
      </c>
      <c r="B6132" s="4">
        <v>0.54458917227137993</v>
      </c>
      <c r="C6132" s="4">
        <v>0.11200220850488438</v>
      </c>
      <c r="D6132" s="25">
        <v>4.354779859541965E-3</v>
      </c>
      <c r="E6132" s="31">
        <v>967.07084076192677</v>
      </c>
      <c r="F6132" s="18">
        <v>0</v>
      </c>
    </row>
    <row r="6133" spans="1:6" x14ac:dyDescent="0.35">
      <c r="A6133" s="4">
        <v>6122</v>
      </c>
      <c r="B6133" s="4">
        <v>0.19263137078350989</v>
      </c>
      <c r="C6133" s="4">
        <v>-0.86824040064945252</v>
      </c>
      <c r="D6133" s="25">
        <v>-1.7601393546053942E-2</v>
      </c>
      <c r="E6133" s="31">
        <v>-3908.7611783329703</v>
      </c>
      <c r="F6133" s="18">
        <v>3908.7611783329703</v>
      </c>
    </row>
    <row r="6134" spans="1:6" x14ac:dyDescent="0.35">
      <c r="A6134" s="4">
        <v>6123</v>
      </c>
      <c r="B6134" s="4">
        <v>0.16708121450967117</v>
      </c>
      <c r="C6134" s="4">
        <v>-0.96576371487949364</v>
      </c>
      <c r="D6134" s="25">
        <v>-1.9785790325306852E-2</v>
      </c>
      <c r="E6134" s="31">
        <v>-4393.8526176260566</v>
      </c>
      <c r="F6134" s="18">
        <v>4393.8526176260566</v>
      </c>
    </row>
    <row r="6135" spans="1:6" x14ac:dyDescent="0.35">
      <c r="A6135" s="4">
        <v>6124</v>
      </c>
      <c r="B6135" s="4">
        <v>0.38276123825634534</v>
      </c>
      <c r="C6135" s="4">
        <v>-0.29823674781486748</v>
      </c>
      <c r="D6135" s="25">
        <v>-4.8340450074547949E-3</v>
      </c>
      <c r="E6135" s="31">
        <v>-1073.5017889358946</v>
      </c>
      <c r="F6135" s="18">
        <v>1073.5017889358946</v>
      </c>
    </row>
    <row r="6136" spans="1:6" x14ac:dyDescent="0.35">
      <c r="A6136" s="4">
        <v>6125</v>
      </c>
      <c r="B6136" s="4">
        <v>0.69430471882861888</v>
      </c>
      <c r="C6136" s="4">
        <v>0.50808952308332156</v>
      </c>
      <c r="D6136" s="25">
        <v>1.3226626157004566E-2</v>
      </c>
      <c r="E6136" s="31">
        <v>2937.2516845072996</v>
      </c>
      <c r="F6136" s="18">
        <v>0</v>
      </c>
    </row>
    <row r="6137" spans="1:6" x14ac:dyDescent="0.35">
      <c r="A6137" s="4">
        <v>6126</v>
      </c>
      <c r="B6137" s="4">
        <v>5.7663026693341224E-2</v>
      </c>
      <c r="C6137" s="4">
        <v>-1.5746985036469721</v>
      </c>
      <c r="D6137" s="25">
        <v>-3.3425146225590528E-2</v>
      </c>
      <c r="E6137" s="31">
        <v>-7422.7596584806615</v>
      </c>
      <c r="F6137" s="18">
        <v>7422.7596584806615</v>
      </c>
    </row>
    <row r="6138" spans="1:6" x14ac:dyDescent="0.35">
      <c r="A6138" s="4">
        <v>6127</v>
      </c>
      <c r="B6138" s="4">
        <v>0.54356732450126122</v>
      </c>
      <c r="C6138" s="4">
        <v>0.10942506893710673</v>
      </c>
      <c r="D6138" s="25">
        <v>4.297055248601655E-3</v>
      </c>
      <c r="E6138" s="31">
        <v>954.25187175884798</v>
      </c>
      <c r="F6138" s="18">
        <v>0</v>
      </c>
    </row>
    <row r="6139" spans="1:6" x14ac:dyDescent="0.35">
      <c r="A6139" s="4">
        <v>6128</v>
      </c>
      <c r="B6139" s="4">
        <v>0.2404427207502231</v>
      </c>
      <c r="C6139" s="4">
        <v>-0.70487915805387202</v>
      </c>
      <c r="D6139" s="25">
        <v>-1.3942311869042845E-2</v>
      </c>
      <c r="E6139" s="31">
        <v>-3096.1848121476378</v>
      </c>
      <c r="F6139" s="18">
        <v>3096.1848121476378</v>
      </c>
    </row>
    <row r="6140" spans="1:6" x14ac:dyDescent="0.35">
      <c r="A6140" s="4">
        <v>6129</v>
      </c>
      <c r="B6140" s="4">
        <v>0.90525818430722393</v>
      </c>
      <c r="C6140" s="4">
        <v>1.3121081948050246</v>
      </c>
      <c r="D6140" s="25">
        <v>3.1235610068536566E-2</v>
      </c>
      <c r="E6140" s="31">
        <v>6936.526911803192</v>
      </c>
      <c r="F6140" s="18">
        <v>0</v>
      </c>
    </row>
    <row r="6141" spans="1:6" x14ac:dyDescent="0.35">
      <c r="A6141" s="4">
        <v>6130</v>
      </c>
      <c r="B6141" s="4">
        <v>0.898208942776755</v>
      </c>
      <c r="C6141" s="4">
        <v>1.2714120037341923</v>
      </c>
      <c r="D6141" s="25">
        <v>3.0324067742428833E-2</v>
      </c>
      <c r="E6141" s="31">
        <v>6734.0996865170428</v>
      </c>
      <c r="F6141" s="18">
        <v>0</v>
      </c>
    </row>
    <row r="6142" spans="1:6" x14ac:dyDescent="0.35">
      <c r="A6142" s="4">
        <v>6131</v>
      </c>
      <c r="B6142" s="4">
        <v>0.82883695837072868</v>
      </c>
      <c r="C6142" s="4">
        <v>0.94957925547140287</v>
      </c>
      <c r="D6142" s="25">
        <v>2.3115428205168379E-2</v>
      </c>
      <c r="E6142" s="31">
        <v>5133.2690308013316</v>
      </c>
      <c r="F6142" s="18">
        <v>0</v>
      </c>
    </row>
    <row r="6143" spans="1:6" x14ac:dyDescent="0.35">
      <c r="A6143" s="4">
        <v>6132</v>
      </c>
      <c r="B6143" s="4">
        <v>0.93691537164742578</v>
      </c>
      <c r="C6143" s="4">
        <v>1.5293840800984431</v>
      </c>
      <c r="D6143" s="25">
        <v>3.6102310383137506E-2</v>
      </c>
      <c r="E6143" s="31">
        <v>8017.2805013709749</v>
      </c>
      <c r="F6143" s="18">
        <v>0</v>
      </c>
    </row>
    <row r="6144" spans="1:6" x14ac:dyDescent="0.35">
      <c r="A6144" s="4">
        <v>6133</v>
      </c>
      <c r="B6144" s="4">
        <v>0.17107174544274828</v>
      </c>
      <c r="C6144" s="4">
        <v>-0.94993852343467666</v>
      </c>
      <c r="D6144" s="25">
        <v>-1.9431326395363109E-2</v>
      </c>
      <c r="E6144" s="31">
        <v>-4315.1364157038488</v>
      </c>
      <c r="F6144" s="18">
        <v>4315.1364157038488</v>
      </c>
    </row>
    <row r="6145" spans="1:6" x14ac:dyDescent="0.35">
      <c r="A6145" s="4">
        <v>6134</v>
      </c>
      <c r="B6145" s="4">
        <v>0.89229473014361471</v>
      </c>
      <c r="C6145" s="4">
        <v>1.2388243890841668</v>
      </c>
      <c r="D6145" s="25">
        <v>2.9594147096816452E-2</v>
      </c>
      <c r="E6145" s="31">
        <v>6572.0053912347776</v>
      </c>
      <c r="F6145" s="18">
        <v>0</v>
      </c>
    </row>
    <row r="6146" spans="1:6" x14ac:dyDescent="0.35">
      <c r="A6146" s="4">
        <v>6135</v>
      </c>
      <c r="B6146" s="4">
        <v>0.90962778612034978</v>
      </c>
      <c r="C6146" s="4">
        <v>1.3384664567760169</v>
      </c>
      <c r="D6146" s="25">
        <v>3.1826001227929751E-2</v>
      </c>
      <c r="E6146" s="31">
        <v>7067.6357378077346</v>
      </c>
      <c r="F6146" s="18">
        <v>0</v>
      </c>
    </row>
    <row r="6147" spans="1:6" x14ac:dyDescent="0.35">
      <c r="A6147" s="4">
        <v>6136</v>
      </c>
      <c r="B6147" s="4">
        <v>0.29597755186816999</v>
      </c>
      <c r="C6147" s="4">
        <v>-0.53600498713453471</v>
      </c>
      <c r="D6147" s="25">
        <v>-1.0159747689721986E-2</v>
      </c>
      <c r="E6147" s="31">
        <v>-2256.1865483739739</v>
      </c>
      <c r="F6147" s="18">
        <v>2256.1865483739739</v>
      </c>
    </row>
    <row r="6148" spans="1:6" x14ac:dyDescent="0.35">
      <c r="A6148" s="4">
        <v>6137</v>
      </c>
      <c r="B6148" s="4">
        <v>0.83808654643889091</v>
      </c>
      <c r="C6148" s="4">
        <v>0.98662418970846832</v>
      </c>
      <c r="D6148" s="25">
        <v>2.3945187075382766E-2</v>
      </c>
      <c r="E6148" s="31">
        <v>5317.5345124397754</v>
      </c>
      <c r="F6148" s="18">
        <v>0</v>
      </c>
    </row>
    <row r="6149" spans="1:6" x14ac:dyDescent="0.35">
      <c r="A6149" s="4">
        <v>6138</v>
      </c>
      <c r="B6149" s="4">
        <v>0.23439079776339844</v>
      </c>
      <c r="C6149" s="4">
        <v>-0.72446290063927932</v>
      </c>
      <c r="D6149" s="25">
        <v>-1.4380962509323322E-2</v>
      </c>
      <c r="E6149" s="31">
        <v>-3193.5964511234406</v>
      </c>
      <c r="F6149" s="18">
        <v>3193.5964511234406</v>
      </c>
    </row>
    <row r="6150" spans="1:6" x14ac:dyDescent="0.35">
      <c r="A6150" s="4">
        <v>6139</v>
      </c>
      <c r="B6150" s="4">
        <v>0.42206659659049073</v>
      </c>
      <c r="C6150" s="4">
        <v>-0.19660942667430165</v>
      </c>
      <c r="D6150" s="25">
        <v>-2.5577237530324363E-3</v>
      </c>
      <c r="E6150" s="31">
        <v>-567.99657848651657</v>
      </c>
      <c r="F6150" s="18">
        <v>567.99657848651657</v>
      </c>
    </row>
    <row r="6151" spans="1:6" x14ac:dyDescent="0.35">
      <c r="A6151" s="4">
        <v>6140</v>
      </c>
      <c r="B6151" s="4">
        <v>0.21168979104091978</v>
      </c>
      <c r="C6151" s="4">
        <v>-0.80057179931731914</v>
      </c>
      <c r="D6151" s="25">
        <v>-1.6085703928925155E-2</v>
      </c>
      <c r="E6151" s="31">
        <v>-3572.1702874848097</v>
      </c>
      <c r="F6151" s="18">
        <v>3572.1702874848097</v>
      </c>
    </row>
    <row r="6152" spans="1:6" x14ac:dyDescent="0.35">
      <c r="A6152" s="4">
        <v>6141</v>
      </c>
      <c r="B6152" s="4">
        <v>0.59609946336467723</v>
      </c>
      <c r="C6152" s="4">
        <v>0.24326376426399621</v>
      </c>
      <c r="D6152" s="25">
        <v>7.2948698462664569E-3</v>
      </c>
      <c r="E6152" s="31">
        <v>1619.9799170146198</v>
      </c>
      <c r="F6152" s="18">
        <v>0</v>
      </c>
    </row>
    <row r="6153" spans="1:6" x14ac:dyDescent="0.35">
      <c r="A6153" s="4">
        <v>6142</v>
      </c>
      <c r="B6153" s="4">
        <v>0.266135006598196</v>
      </c>
      <c r="C6153" s="4">
        <v>-0.62454456411397141</v>
      </c>
      <c r="D6153" s="25">
        <v>-1.2142920311748399E-2</v>
      </c>
      <c r="E6153" s="31">
        <v>-2696.5919137007163</v>
      </c>
      <c r="F6153" s="18">
        <v>2696.5919137007163</v>
      </c>
    </row>
    <row r="6154" spans="1:6" x14ac:dyDescent="0.35">
      <c r="A6154" s="4">
        <v>6143</v>
      </c>
      <c r="B6154" s="4">
        <v>0.75671713218462056</v>
      </c>
      <c r="C6154" s="4">
        <v>0.69578140581142212</v>
      </c>
      <c r="D6154" s="25">
        <v>1.7430682872674335E-2</v>
      </c>
      <c r="E6154" s="31">
        <v>3870.8512678996067</v>
      </c>
      <c r="F6154" s="18">
        <v>0</v>
      </c>
    </row>
    <row r="6155" spans="1:6" x14ac:dyDescent="0.35">
      <c r="A6155" s="4">
        <v>6144</v>
      </c>
      <c r="B6155" s="4">
        <v>0.49375748417798804</v>
      </c>
      <c r="C6155" s="4">
        <v>-1.5648305272834933E-2</v>
      </c>
      <c r="D6155" s="25">
        <v>1.4955725677522917E-3</v>
      </c>
      <c r="E6155" s="31">
        <v>332.12347516202732</v>
      </c>
      <c r="F6155" s="18">
        <v>0</v>
      </c>
    </row>
    <row r="6156" spans="1:6" x14ac:dyDescent="0.35">
      <c r="A6156" s="4">
        <v>6145</v>
      </c>
      <c r="B6156" s="4">
        <v>0.58131001887415579</v>
      </c>
      <c r="C6156" s="4">
        <v>0.20524596072400442</v>
      </c>
      <c r="D6156" s="25">
        <v>6.4433199552205436E-3</v>
      </c>
      <c r="E6156" s="31">
        <v>1430.8752789741759</v>
      </c>
      <c r="F6156" s="18">
        <v>0</v>
      </c>
    </row>
    <row r="6157" spans="1:6" x14ac:dyDescent="0.35">
      <c r="A6157" s="4">
        <v>6146</v>
      </c>
      <c r="B6157" s="4">
        <v>0.97335618226100251</v>
      </c>
      <c r="C6157" s="4">
        <v>1.9325826173739904</v>
      </c>
      <c r="D6157" s="25">
        <v>4.5133438920736825E-2</v>
      </c>
      <c r="E6157" s="31">
        <v>10022.833330579619</v>
      </c>
      <c r="F6157" s="18">
        <v>0</v>
      </c>
    </row>
    <row r="6158" spans="1:6" x14ac:dyDescent="0.35">
      <c r="A6158" s="4">
        <v>6147</v>
      </c>
      <c r="B6158" s="4">
        <v>0.87795806949602406</v>
      </c>
      <c r="C6158" s="4">
        <v>1.1648397608210661</v>
      </c>
      <c r="D6158" s="25">
        <v>2.7936986601727803E-2</v>
      </c>
      <c r="E6158" s="31">
        <v>6203.9979040706867</v>
      </c>
      <c r="F6158" s="18">
        <v>0</v>
      </c>
    </row>
    <row r="6159" spans="1:6" x14ac:dyDescent="0.35">
      <c r="A6159" s="4">
        <v>6148</v>
      </c>
      <c r="B6159" s="4">
        <v>0.64463153094899905</v>
      </c>
      <c r="C6159" s="4">
        <v>0.3708665397722879</v>
      </c>
      <c r="D6159" s="25">
        <v>1.0153007862234158E-2</v>
      </c>
      <c r="E6159" s="31">
        <v>2254.6898273351449</v>
      </c>
      <c r="F6159" s="18">
        <v>0</v>
      </c>
    </row>
    <row r="6160" spans="1:6" x14ac:dyDescent="0.35">
      <c r="A6160" s="4">
        <v>6149</v>
      </c>
      <c r="B6160" s="4">
        <v>0.9673074138108958</v>
      </c>
      <c r="C6160" s="4">
        <v>1.8426154783828566</v>
      </c>
      <c r="D6160" s="25">
        <v>4.3118290746144802E-2</v>
      </c>
      <c r="E6160" s="31">
        <v>9575.3271184820114</v>
      </c>
      <c r="F6160" s="18">
        <v>0</v>
      </c>
    </row>
    <row r="6161" spans="1:6" x14ac:dyDescent="0.35">
      <c r="A6161" s="4">
        <v>6150</v>
      </c>
      <c r="B6161" s="4">
        <v>8.7448732991122657E-2</v>
      </c>
      <c r="C6161" s="4">
        <v>-1.3566342106060607</v>
      </c>
      <c r="D6161" s="25">
        <v>-2.8540786591698002E-2</v>
      </c>
      <c r="E6161" s="31">
        <v>-6338.0844440993578</v>
      </c>
      <c r="F6161" s="18">
        <v>6338.0844440993578</v>
      </c>
    </row>
    <row r="6162" spans="1:6" x14ac:dyDescent="0.35">
      <c r="A6162" s="4">
        <v>6151</v>
      </c>
      <c r="B6162" s="4">
        <v>0.75084871753842664</v>
      </c>
      <c r="C6162" s="4">
        <v>0.67716296148438515</v>
      </c>
      <c r="D6162" s="25">
        <v>1.7013653671567149E-2</v>
      </c>
      <c r="E6162" s="31">
        <v>3778.2411261370289</v>
      </c>
      <c r="F6162" s="18">
        <v>0</v>
      </c>
    </row>
    <row r="6163" spans="1:6" x14ac:dyDescent="0.35">
      <c r="A6163" s="4">
        <v>6152</v>
      </c>
      <c r="B6163" s="4">
        <v>0.30772327987154169</v>
      </c>
      <c r="C6163" s="4">
        <v>-0.50231414652026563</v>
      </c>
      <c r="D6163" s="25">
        <v>-9.4051162017627452E-3</v>
      </c>
      <c r="E6163" s="31">
        <v>-2088.6046886555987</v>
      </c>
      <c r="F6163" s="18">
        <v>2088.6046886555987</v>
      </c>
    </row>
    <row r="6164" spans="1:6" x14ac:dyDescent="0.35">
      <c r="A6164" s="4">
        <v>6153</v>
      </c>
      <c r="B6164" s="4">
        <v>3.8435069458590321E-2</v>
      </c>
      <c r="C6164" s="4">
        <v>-1.7691422486529136</v>
      </c>
      <c r="D6164" s="25">
        <v>-3.7780435970306926E-2</v>
      </c>
      <c r="E6164" s="31">
        <v>-8389.9437300143454</v>
      </c>
      <c r="F6164" s="18">
        <v>8389.9437300143454</v>
      </c>
    </row>
    <row r="6165" spans="1:6" x14ac:dyDescent="0.35">
      <c r="A6165" s="4">
        <v>6154</v>
      </c>
      <c r="B6165" s="4">
        <v>0.23330381911281783</v>
      </c>
      <c r="C6165" s="4">
        <v>-0.72800971676908477</v>
      </c>
      <c r="D6165" s="25">
        <v>-1.4460406627806352E-2</v>
      </c>
      <c r="E6165" s="31">
        <v>-3211.2386954923795</v>
      </c>
      <c r="F6165" s="18">
        <v>3211.2386954923795</v>
      </c>
    </row>
    <row r="6166" spans="1:6" x14ac:dyDescent="0.35">
      <c r="A6166" s="4">
        <v>6155</v>
      </c>
      <c r="B6166" s="4">
        <v>0.37754531392970891</v>
      </c>
      <c r="C6166" s="4">
        <v>-0.31193407192291212</v>
      </c>
      <c r="D6166" s="25">
        <v>-5.1408474464635714E-3</v>
      </c>
      <c r="E6166" s="31">
        <v>-1141.6337501853054</v>
      </c>
      <c r="F6166" s="18">
        <v>1141.6337501853054</v>
      </c>
    </row>
    <row r="6167" spans="1:6" x14ac:dyDescent="0.35">
      <c r="A6167" s="4">
        <v>6156</v>
      </c>
      <c r="B6167" s="4">
        <v>5.4945093354392238E-2</v>
      </c>
      <c r="C6167" s="4">
        <v>-1.5986869140439011</v>
      </c>
      <c r="D6167" s="25">
        <v>-3.3962455758435622E-2</v>
      </c>
      <c r="E6167" s="31">
        <v>-7542.0805882262475</v>
      </c>
      <c r="F6167" s="18">
        <v>7542.0805882262475</v>
      </c>
    </row>
    <row r="6168" spans="1:6" x14ac:dyDescent="0.35">
      <c r="A6168" s="4">
        <v>6157</v>
      </c>
      <c r="B6168" s="4">
        <v>0.69853429138372458</v>
      </c>
      <c r="C6168" s="4">
        <v>0.52018962298053106</v>
      </c>
      <c r="D6168" s="25">
        <v>1.3497652828450078E-2</v>
      </c>
      <c r="E6168" s="31">
        <v>2997.4388809850766</v>
      </c>
      <c r="F6168" s="18">
        <v>0</v>
      </c>
    </row>
    <row r="6169" spans="1:6" x14ac:dyDescent="0.35">
      <c r="A6169" s="4">
        <v>6158</v>
      </c>
      <c r="B6169" s="4">
        <v>0.88945502760070472</v>
      </c>
      <c r="C6169" s="4">
        <v>1.2236350140744359</v>
      </c>
      <c r="D6169" s="25">
        <v>2.9253924637068461E-2</v>
      </c>
      <c r="E6169" s="31">
        <v>6496.4518085493864</v>
      </c>
      <c r="F6169" s="18">
        <v>0</v>
      </c>
    </row>
    <row r="6170" spans="1:6" x14ac:dyDescent="0.35">
      <c r="A6170" s="4">
        <v>6159</v>
      </c>
      <c r="B6170" s="4">
        <v>0.49035416537159349</v>
      </c>
      <c r="C6170" s="4">
        <v>-2.4180878091791404E-2</v>
      </c>
      <c r="D6170" s="25">
        <v>1.304453913391302E-3</v>
      </c>
      <c r="E6170" s="31">
        <v>289.68154153518941</v>
      </c>
      <c r="F6170" s="18">
        <v>0</v>
      </c>
    </row>
    <row r="6171" spans="1:6" x14ac:dyDescent="0.35">
      <c r="A6171" s="4">
        <v>6160</v>
      </c>
      <c r="B6171" s="4">
        <v>0.51129465985716227</v>
      </c>
      <c r="C6171" s="4">
        <v>2.8315296955377881E-2</v>
      </c>
      <c r="D6171" s="25">
        <v>2.4803007004030766E-3</v>
      </c>
      <c r="E6171" s="31">
        <v>550.80315447529563</v>
      </c>
      <c r="F6171" s="18">
        <v>0</v>
      </c>
    </row>
    <row r="6172" spans="1:6" x14ac:dyDescent="0.35">
      <c r="A6172" s="4">
        <v>6161</v>
      </c>
      <c r="B6172" s="4">
        <v>9.0004755254685209E-2</v>
      </c>
      <c r="C6172" s="4">
        <v>-1.3407257514502013</v>
      </c>
      <c r="D6172" s="25">
        <v>-2.8184457572147197E-2</v>
      </c>
      <c r="E6172" s="31">
        <v>-6258.9540596392089</v>
      </c>
      <c r="F6172" s="18">
        <v>6258.9540596392089</v>
      </c>
    </row>
    <row r="6173" spans="1:6" x14ac:dyDescent="0.35">
      <c r="A6173" s="4">
        <v>6162</v>
      </c>
      <c r="B6173" s="4">
        <v>0.36571802587706159</v>
      </c>
      <c r="C6173" s="4">
        <v>-0.34321588957340082</v>
      </c>
      <c r="D6173" s="25">
        <v>-5.8415199191373451E-3</v>
      </c>
      <c r="E6173" s="31">
        <v>-1297.2328709451397</v>
      </c>
      <c r="F6173" s="18">
        <v>1297.2328709451397</v>
      </c>
    </row>
    <row r="6174" spans="1:6" x14ac:dyDescent="0.35">
      <c r="A6174" s="4">
        <v>6163</v>
      </c>
      <c r="B6174" s="4">
        <v>0.34017890060590716</v>
      </c>
      <c r="C6174" s="4">
        <v>-0.41197492650030482</v>
      </c>
      <c r="D6174" s="25">
        <v>-7.3816338907910497E-3</v>
      </c>
      <c r="E6174" s="31">
        <v>-1639.2477055579261</v>
      </c>
      <c r="F6174" s="18">
        <v>1639.2477055579261</v>
      </c>
    </row>
    <row r="6175" spans="1:6" x14ac:dyDescent="0.35">
      <c r="A6175" s="4">
        <v>6164</v>
      </c>
      <c r="B6175" s="4">
        <v>0.49026591307252676</v>
      </c>
      <c r="C6175" s="4">
        <v>-2.440215907726109E-2</v>
      </c>
      <c r="D6175" s="25">
        <v>1.2994975039851398E-3</v>
      </c>
      <c r="E6175" s="31">
        <v>288.58086614718445</v>
      </c>
      <c r="F6175" s="18">
        <v>0</v>
      </c>
    </row>
    <row r="6176" spans="1:6" x14ac:dyDescent="0.35">
      <c r="A6176" s="4">
        <v>6165</v>
      </c>
      <c r="B6176" s="4">
        <v>0.4517842234111269</v>
      </c>
      <c r="C6176" s="4">
        <v>-0.12115477205169799</v>
      </c>
      <c r="D6176" s="25">
        <v>-8.6763655861586317E-4</v>
      </c>
      <c r="E6176" s="31">
        <v>-192.67702232477038</v>
      </c>
      <c r="F6176" s="18">
        <v>192.67702232477038</v>
      </c>
    </row>
    <row r="6177" spans="1:6" x14ac:dyDescent="0.35">
      <c r="A6177" s="4">
        <v>6166</v>
      </c>
      <c r="B6177" s="4">
        <v>0.18124162763306262</v>
      </c>
      <c r="C6177" s="4">
        <v>-0.91064347604718621</v>
      </c>
      <c r="D6177" s="25">
        <v>-1.8551167885251855E-2</v>
      </c>
      <c r="E6177" s="31">
        <v>-4119.678629585911</v>
      </c>
      <c r="F6177" s="18">
        <v>4119.678629585911</v>
      </c>
    </row>
    <row r="6178" spans="1:6" x14ac:dyDescent="0.35">
      <c r="A6178" s="4">
        <v>6167</v>
      </c>
      <c r="B6178" s="4">
        <v>0.88490424312298055</v>
      </c>
      <c r="C6178" s="4">
        <v>1.1998656723679091</v>
      </c>
      <c r="D6178" s="25">
        <v>2.8721521961066039E-2</v>
      </c>
      <c r="E6178" s="31">
        <v>6378.2205499985312</v>
      </c>
      <c r="F6178" s="18">
        <v>0</v>
      </c>
    </row>
    <row r="6179" spans="1:6" x14ac:dyDescent="0.35">
      <c r="A6179" s="4">
        <v>6168</v>
      </c>
      <c r="B6179" s="4">
        <v>0.28873579189252563</v>
      </c>
      <c r="C6179" s="4">
        <v>-0.5570817385607717</v>
      </c>
      <c r="D6179" s="25">
        <v>-1.0631839807346144E-2</v>
      </c>
      <c r="E6179" s="31">
        <v>-2361.0245736779425</v>
      </c>
      <c r="F6179" s="18">
        <v>2361.0245736779425</v>
      </c>
    </row>
    <row r="6180" spans="1:6" x14ac:dyDescent="0.35">
      <c r="A6180" s="4">
        <v>6169</v>
      </c>
      <c r="B6180" s="4">
        <v>0.39892604480703486</v>
      </c>
      <c r="C6180" s="4">
        <v>-0.25612788658868491</v>
      </c>
      <c r="D6180" s="25">
        <v>-3.8908606872058975E-3</v>
      </c>
      <c r="E6180" s="31">
        <v>-864.04779057178337</v>
      </c>
      <c r="F6180" s="18">
        <v>864.04779057178337</v>
      </c>
    </row>
    <row r="6181" spans="1:6" x14ac:dyDescent="0.35">
      <c r="A6181" s="4">
        <v>6170</v>
      </c>
      <c r="B6181" s="4">
        <v>0.80542789613149146</v>
      </c>
      <c r="C6181" s="4">
        <v>0.86117038602916451</v>
      </c>
      <c r="D6181" s="25">
        <v>2.1135183263825647E-2</v>
      </c>
      <c r="E6181" s="31">
        <v>4693.5138188030169</v>
      </c>
      <c r="F6181" s="18">
        <v>0</v>
      </c>
    </row>
    <row r="6182" spans="1:6" x14ac:dyDescent="0.35">
      <c r="A6182" s="4">
        <v>6171</v>
      </c>
      <c r="B6182" s="4">
        <v>0.29943335654257619</v>
      </c>
      <c r="C6182" s="4">
        <v>-0.52603093555406899</v>
      </c>
      <c r="D6182" s="25">
        <v>-9.9363417655028898E-3</v>
      </c>
      <c r="E6182" s="31">
        <v>-2206.5745445680041</v>
      </c>
      <c r="F6182" s="18">
        <v>2206.5745445680041</v>
      </c>
    </row>
    <row r="6183" spans="1:6" x14ac:dyDescent="0.35">
      <c r="A6183" s="4">
        <v>6172</v>
      </c>
      <c r="B6183" s="4">
        <v>0.18285941566998021</v>
      </c>
      <c r="C6183" s="4">
        <v>-0.90452170345390503</v>
      </c>
      <c r="D6183" s="25">
        <v>-1.8414048054556407E-2</v>
      </c>
      <c r="E6183" s="31">
        <v>-4089.2282752091623</v>
      </c>
      <c r="F6183" s="18">
        <v>4089.2282752091623</v>
      </c>
    </row>
    <row r="6184" spans="1:6" x14ac:dyDescent="0.35">
      <c r="A6184" s="4">
        <v>6173</v>
      </c>
      <c r="B6184" s="4">
        <v>0.27946121785941069</v>
      </c>
      <c r="C6184" s="4">
        <v>-0.58444280391739378</v>
      </c>
      <c r="D6184" s="25">
        <v>-1.1244692472514519E-2</v>
      </c>
      <c r="E6184" s="31">
        <v>-2497.1214514268686</v>
      </c>
      <c r="F6184" s="18">
        <v>2497.1214514268686</v>
      </c>
    </row>
    <row r="6185" spans="1:6" x14ac:dyDescent="0.35">
      <c r="A6185" s="4">
        <v>6174</v>
      </c>
      <c r="B6185" s="4">
        <v>0.67660662270585681</v>
      </c>
      <c r="C6185" s="4">
        <v>0.45823063230936001</v>
      </c>
      <c r="D6185" s="25">
        <v>1.2109851144961188E-2</v>
      </c>
      <c r="E6185" s="31">
        <v>2689.2482067948135</v>
      </c>
      <c r="F6185" s="18">
        <v>0</v>
      </c>
    </row>
    <row r="6186" spans="1:6" x14ac:dyDescent="0.35">
      <c r="A6186" s="4">
        <v>6175</v>
      </c>
      <c r="B6186" s="4">
        <v>0.36709536101336948</v>
      </c>
      <c r="C6186" s="4">
        <v>-0.33955626039858533</v>
      </c>
      <c r="D6186" s="25">
        <v>-5.7595489335751622E-3</v>
      </c>
      <c r="E6186" s="31">
        <v>-1279.0294823738418</v>
      </c>
      <c r="F6186" s="18">
        <v>1279.0294823738418</v>
      </c>
    </row>
    <row r="6187" spans="1:6" x14ac:dyDescent="0.35">
      <c r="A6187" s="4">
        <v>6176</v>
      </c>
      <c r="B6187" s="4">
        <v>0.41361961689902349</v>
      </c>
      <c r="C6187" s="4">
        <v>-0.21824370530430717</v>
      </c>
      <c r="D6187" s="25">
        <v>-3.042303762786522E-3</v>
      </c>
      <c r="E6187" s="31">
        <v>-675.60780398221721</v>
      </c>
      <c r="F6187" s="18">
        <v>675.60780398221721</v>
      </c>
    </row>
    <row r="6188" spans="1:6" x14ac:dyDescent="0.35">
      <c r="A6188" s="4">
        <v>6177</v>
      </c>
      <c r="B6188" s="4">
        <v>0.84253390403044182</v>
      </c>
      <c r="C6188" s="4">
        <v>1.0049266060687765</v>
      </c>
      <c r="D6188" s="25">
        <v>2.4355137656591454E-2</v>
      </c>
      <c r="E6188" s="31">
        <v>5408.5726971534395</v>
      </c>
      <c r="F6188" s="18">
        <v>0</v>
      </c>
    </row>
    <row r="6189" spans="1:6" x14ac:dyDescent="0.35">
      <c r="A6189" s="4">
        <v>6178</v>
      </c>
      <c r="B6189" s="4">
        <v>0.86219195189351183</v>
      </c>
      <c r="C6189" s="4">
        <v>1.0902203386343585</v>
      </c>
      <c r="D6189" s="25">
        <v>2.626560753938512E-2</v>
      </c>
      <c r="E6189" s="31">
        <v>5832.8328837516974</v>
      </c>
      <c r="F6189" s="18">
        <v>0</v>
      </c>
    </row>
    <row r="6190" spans="1:6" x14ac:dyDescent="0.35">
      <c r="A6190" s="4">
        <v>6179</v>
      </c>
      <c r="B6190" s="4">
        <v>0.4656987662353449</v>
      </c>
      <c r="C6190" s="4">
        <v>-8.6086654417324951E-2</v>
      </c>
      <c r="D6190" s="25">
        <v>-8.2155837213247936E-5</v>
      </c>
      <c r="E6190" s="31">
        <v>-18.244438784483648</v>
      </c>
      <c r="F6190" s="18">
        <v>18.244438784483648</v>
      </c>
    </row>
    <row r="6191" spans="1:6" x14ac:dyDescent="0.35">
      <c r="A6191" s="4">
        <v>6180</v>
      </c>
      <c r="B6191" s="4">
        <v>0.17273321395615093</v>
      </c>
      <c r="C6191" s="4">
        <v>-0.94341939233854777</v>
      </c>
      <c r="D6191" s="25">
        <v>-1.9285306245388295E-2</v>
      </c>
      <c r="E6191" s="31">
        <v>-4282.7095574563737</v>
      </c>
      <c r="F6191" s="18">
        <v>4282.7095574563737</v>
      </c>
    </row>
    <row r="6192" spans="1:6" x14ac:dyDescent="0.35">
      <c r="A6192" s="4">
        <v>6181</v>
      </c>
      <c r="B6192" s="4">
        <v>0.13465811730197541</v>
      </c>
      <c r="C6192" s="4">
        <v>-1.1046385624387201</v>
      </c>
      <c r="D6192" s="25">
        <v>-2.2896408254185301E-2</v>
      </c>
      <c r="E6192" s="31">
        <v>-5084.6310249841745</v>
      </c>
      <c r="F6192" s="18">
        <v>5084.6310249841745</v>
      </c>
    </row>
    <row r="6193" spans="1:6" x14ac:dyDescent="0.35">
      <c r="A6193" s="4">
        <v>6182</v>
      </c>
      <c r="B6193" s="4">
        <v>0.44624706942485881</v>
      </c>
      <c r="C6193" s="4">
        <v>-0.13514891182227678</v>
      </c>
      <c r="D6193" s="25">
        <v>-1.1810872866249709E-3</v>
      </c>
      <c r="E6193" s="31">
        <v>-262.28537655856832</v>
      </c>
      <c r="F6193" s="18">
        <v>262.28537655856832</v>
      </c>
    </row>
    <row r="6194" spans="1:6" x14ac:dyDescent="0.35">
      <c r="A6194" s="4">
        <v>6183</v>
      </c>
      <c r="B6194" s="4">
        <v>8.2172737377694482E-2</v>
      </c>
      <c r="C6194" s="4">
        <v>-1.3906042240397536</v>
      </c>
      <c r="D6194" s="25">
        <v>-2.9301671191668651E-2</v>
      </c>
      <c r="E6194" s="31">
        <v>-6507.0549394055915</v>
      </c>
      <c r="F6194" s="18">
        <v>6507.0549394055915</v>
      </c>
    </row>
    <row r="6195" spans="1:6" x14ac:dyDescent="0.35">
      <c r="A6195" s="4">
        <v>6184</v>
      </c>
      <c r="B6195" s="4">
        <v>0.81471062416516471</v>
      </c>
      <c r="C6195" s="4">
        <v>0.89538979928126228</v>
      </c>
      <c r="D6195" s="25">
        <v>2.1901654098886555E-2</v>
      </c>
      <c r="E6195" s="31">
        <v>4863.7248555923279</v>
      </c>
      <c r="F6195" s="18">
        <v>0</v>
      </c>
    </row>
    <row r="6196" spans="1:6" x14ac:dyDescent="0.35">
      <c r="A6196" s="4">
        <v>6185</v>
      </c>
      <c r="B6196" s="4">
        <v>0.4980737131753874</v>
      </c>
      <c r="C6196" s="4">
        <v>-4.8285037818748397E-3</v>
      </c>
      <c r="D6196" s="25">
        <v>1.7379222019460055E-3</v>
      </c>
      <c r="E6196" s="31">
        <v>385.94232985901562</v>
      </c>
      <c r="F6196" s="18">
        <v>0</v>
      </c>
    </row>
    <row r="6197" spans="1:6" x14ac:dyDescent="0.35">
      <c r="A6197" s="4">
        <v>6186</v>
      </c>
      <c r="B6197" s="4">
        <v>2.830669516833173E-2</v>
      </c>
      <c r="C6197" s="4">
        <v>-1.9062838352159219</v>
      </c>
      <c r="D6197" s="25">
        <v>-4.0852231082634936E-2</v>
      </c>
      <c r="E6197" s="31">
        <v>-9072.1007110195533</v>
      </c>
      <c r="F6197" s="18">
        <v>9072.1007110195533</v>
      </c>
    </row>
    <row r="6198" spans="1:6" x14ac:dyDescent="0.35">
      <c r="A6198" s="4">
        <v>6187</v>
      </c>
      <c r="B6198" s="4">
        <v>0.34833987015611179</v>
      </c>
      <c r="C6198" s="4">
        <v>-0.38980636021542747</v>
      </c>
      <c r="D6198" s="25">
        <v>-6.8850865249056549E-3</v>
      </c>
      <c r="E6198" s="31">
        <v>-1528.9788758827067</v>
      </c>
      <c r="F6198" s="18">
        <v>1528.9788758827067</v>
      </c>
    </row>
    <row r="6199" spans="1:6" x14ac:dyDescent="0.35">
      <c r="A6199" s="4">
        <v>6188</v>
      </c>
      <c r="B6199" s="4">
        <v>0.65282424509922599</v>
      </c>
      <c r="C6199" s="4">
        <v>0.39295663594723595</v>
      </c>
      <c r="D6199" s="25">
        <v>1.064779759860552E-2</v>
      </c>
      <c r="E6199" s="31">
        <v>2364.5683382556381</v>
      </c>
      <c r="F6199" s="18">
        <v>0</v>
      </c>
    </row>
    <row r="6200" spans="1:6" x14ac:dyDescent="0.35">
      <c r="A6200" s="4">
        <v>6189</v>
      </c>
      <c r="B6200" s="4">
        <v>0.30566203673535153</v>
      </c>
      <c r="C6200" s="4">
        <v>-0.50818433807333196</v>
      </c>
      <c r="D6200" s="25">
        <v>-9.5366009408054415E-3</v>
      </c>
      <c r="E6200" s="31">
        <v>-2117.8036519177181</v>
      </c>
      <c r="F6200" s="18">
        <v>2117.8036519177181</v>
      </c>
    </row>
    <row r="6201" spans="1:6" x14ac:dyDescent="0.35">
      <c r="A6201" s="4">
        <v>6190</v>
      </c>
      <c r="B6201" s="4">
        <v>0.82860195692898075</v>
      </c>
      <c r="C6201" s="4">
        <v>0.94865504311563364</v>
      </c>
      <c r="D6201" s="25">
        <v>2.3094727037358126E-2</v>
      </c>
      <c r="E6201" s="31">
        <v>5128.6718992804008</v>
      </c>
      <c r="F6201" s="18">
        <v>0</v>
      </c>
    </row>
    <row r="6202" spans="1:6" x14ac:dyDescent="0.35">
      <c r="A6202" s="4">
        <v>6191</v>
      </c>
      <c r="B6202" s="4">
        <v>0.52928958593875564</v>
      </c>
      <c r="C6202" s="4">
        <v>7.3484185587228676E-2</v>
      </c>
      <c r="D6202" s="25">
        <v>3.492025697946842E-3</v>
      </c>
      <c r="E6202" s="31">
        <v>775.47805781183683</v>
      </c>
      <c r="F6202" s="18">
        <v>0</v>
      </c>
    </row>
    <row r="6203" spans="1:6" x14ac:dyDescent="0.35">
      <c r="A6203" s="4">
        <v>6192</v>
      </c>
      <c r="B6203" s="4">
        <v>0.79743765746091222</v>
      </c>
      <c r="C6203" s="4">
        <v>0.83250370976305543</v>
      </c>
      <c r="D6203" s="25">
        <v>2.0493086593896384E-2</v>
      </c>
      <c r="E6203" s="31">
        <v>4550.9226921635554</v>
      </c>
      <c r="F6203" s="18">
        <v>0</v>
      </c>
    </row>
    <row r="6204" spans="1:6" x14ac:dyDescent="0.35">
      <c r="A6204" s="4">
        <v>6193</v>
      </c>
      <c r="B6204" s="4">
        <v>0.88079534879135835</v>
      </c>
      <c r="C6204" s="4">
        <v>1.1789720579548504</v>
      </c>
      <c r="D6204" s="25">
        <v>2.8253531876939277E-2</v>
      </c>
      <c r="E6204" s="31">
        <v>6274.2934678676074</v>
      </c>
      <c r="F6204" s="18">
        <v>0</v>
      </c>
    </row>
    <row r="6205" spans="1:6" x14ac:dyDescent="0.35">
      <c r="A6205" s="4">
        <v>6194</v>
      </c>
      <c r="B6205" s="4">
        <v>0.88657466976969934</v>
      </c>
      <c r="C6205" s="4">
        <v>1.2085112777550486</v>
      </c>
      <c r="D6205" s="25">
        <v>2.891517239954285E-2</v>
      </c>
      <c r="E6205" s="31">
        <v>6421.224719759568</v>
      </c>
      <c r="F6205" s="18">
        <v>0</v>
      </c>
    </row>
    <row r="6206" spans="1:6" x14ac:dyDescent="0.35">
      <c r="A6206" s="4">
        <v>6195</v>
      </c>
      <c r="B6206" s="4">
        <v>0.85409614032185044</v>
      </c>
      <c r="C6206" s="4">
        <v>1.0541642611596491</v>
      </c>
      <c r="D6206" s="25">
        <v>2.5457997788526313E-2</v>
      </c>
      <c r="E6206" s="31">
        <v>5653.4860818555617</v>
      </c>
      <c r="F6206" s="18">
        <v>0</v>
      </c>
    </row>
    <row r="6207" spans="1:6" x14ac:dyDescent="0.35">
      <c r="A6207" s="4">
        <v>6196</v>
      </c>
      <c r="B6207" s="4">
        <v>0.97089979490503886</v>
      </c>
      <c r="C6207" s="4">
        <v>1.8941853634178378</v>
      </c>
      <c r="D6207" s="25">
        <v>4.4273389828515357E-2</v>
      </c>
      <c r="E6207" s="31">
        <v>9831.8412654150125</v>
      </c>
      <c r="F6207" s="18">
        <v>0</v>
      </c>
    </row>
    <row r="6208" spans="1:6" x14ac:dyDescent="0.35">
      <c r="A6208" s="4">
        <v>6197</v>
      </c>
      <c r="B6208" s="4">
        <v>0.19881703060896549</v>
      </c>
      <c r="C6208" s="4">
        <v>-0.84585424281285704</v>
      </c>
      <c r="D6208" s="25">
        <v>-1.7099972409332122E-2</v>
      </c>
      <c r="E6208" s="31">
        <v>-3797.4100249094827</v>
      </c>
      <c r="F6208" s="18">
        <v>3797.4100249094827</v>
      </c>
    </row>
    <row r="6209" spans="1:6" x14ac:dyDescent="0.35">
      <c r="A6209" s="4">
        <v>6198</v>
      </c>
      <c r="B6209" s="4">
        <v>0.52978178016259891</v>
      </c>
      <c r="C6209" s="4">
        <v>7.4721325668007404E-2</v>
      </c>
      <c r="D6209" s="25">
        <v>3.519736044229406E-3</v>
      </c>
      <c r="E6209" s="31">
        <v>781.63172544639372</v>
      </c>
      <c r="F6209" s="18">
        <v>0</v>
      </c>
    </row>
    <row r="6210" spans="1:6" x14ac:dyDescent="0.35">
      <c r="A6210" s="4">
        <v>6199</v>
      </c>
      <c r="B6210" s="4">
        <v>0.63275535276352146</v>
      </c>
      <c r="C6210" s="4">
        <v>0.33915987541813752</v>
      </c>
      <c r="D6210" s="25">
        <v>9.4428193699451594E-3</v>
      </c>
      <c r="E6210" s="31">
        <v>2096.9774734414159</v>
      </c>
      <c r="F6210" s="18">
        <v>0</v>
      </c>
    </row>
    <row r="6211" spans="1:6" x14ac:dyDescent="0.35">
      <c r="A6211" s="4">
        <v>6200</v>
      </c>
      <c r="B6211" s="4">
        <v>0.83663862135612499</v>
      </c>
      <c r="C6211" s="4">
        <v>0.98073638279916664</v>
      </c>
      <c r="D6211" s="25">
        <v>2.3813307775021789E-2</v>
      </c>
      <c r="E6211" s="31">
        <v>5288.2479285037962</v>
      </c>
      <c r="F6211" s="18">
        <v>0</v>
      </c>
    </row>
    <row r="6212" spans="1:6" x14ac:dyDescent="0.35">
      <c r="A6212" s="4">
        <v>6201</v>
      </c>
      <c r="B6212" s="4">
        <v>8.1220091401170147E-2</v>
      </c>
      <c r="C6212" s="4">
        <v>-1.3969115104590477</v>
      </c>
      <c r="D6212" s="25">
        <v>-2.9442946293411328E-2</v>
      </c>
      <c r="E6212" s="31">
        <v>-6538.4280594777019</v>
      </c>
      <c r="F6212" s="18">
        <v>6538.4280594777019</v>
      </c>
    </row>
    <row r="6213" spans="1:6" x14ac:dyDescent="0.35">
      <c r="A6213" s="4">
        <v>6202</v>
      </c>
      <c r="B6213" s="4">
        <v>0.1686071674841465</v>
      </c>
      <c r="C6213" s="4">
        <v>-0.95968388739864452</v>
      </c>
      <c r="D6213" s="25">
        <v>-1.964961001116932E-2</v>
      </c>
      <c r="E6213" s="31">
        <v>-4363.6109027435832</v>
      </c>
      <c r="F6213" s="18">
        <v>4363.6109027435832</v>
      </c>
    </row>
    <row r="6214" spans="1:6" x14ac:dyDescent="0.35">
      <c r="A6214" s="4">
        <v>6203</v>
      </c>
      <c r="B6214" s="4">
        <v>0.48887662959015532</v>
      </c>
      <c r="C6214" s="4">
        <v>-2.7885768427321315E-2</v>
      </c>
      <c r="D6214" s="25">
        <v>1.2214691360556296E-3</v>
      </c>
      <c r="E6214" s="31">
        <v>271.25301908930606</v>
      </c>
      <c r="F6214" s="18">
        <v>0</v>
      </c>
    </row>
    <row r="6215" spans="1:6" x14ac:dyDescent="0.35">
      <c r="A6215" s="4">
        <v>6204</v>
      </c>
      <c r="B6215" s="4">
        <v>0.70731782482384531</v>
      </c>
      <c r="C6215" s="4">
        <v>0.54556592827140882</v>
      </c>
      <c r="D6215" s="25">
        <v>1.4066049421453238E-2</v>
      </c>
      <c r="E6215" s="31">
        <v>3123.6633489974724</v>
      </c>
      <c r="F6215" s="18">
        <v>0</v>
      </c>
    </row>
    <row r="6216" spans="1:6" x14ac:dyDescent="0.35">
      <c r="A6216" s="4">
        <v>6205</v>
      </c>
      <c r="B6216" s="4">
        <v>0.37663143702160518</v>
      </c>
      <c r="C6216" s="4">
        <v>-0.31433993029419582</v>
      </c>
      <c r="D6216" s="25">
        <v>-5.1947355789482234E-3</v>
      </c>
      <c r="E6216" s="31">
        <v>-1153.6007481208803</v>
      </c>
      <c r="F6216" s="18">
        <v>1153.6007481208803</v>
      </c>
    </row>
    <row r="6217" spans="1:6" x14ac:dyDescent="0.35">
      <c r="A6217" s="4">
        <v>6206</v>
      </c>
      <c r="B6217" s="4">
        <v>0.7772008286398473</v>
      </c>
      <c r="C6217" s="4">
        <v>0.76277374320517943</v>
      </c>
      <c r="D6217" s="25">
        <v>1.8931225047567626E-2</v>
      </c>
      <c r="E6217" s="31">
        <v>4204.0783492853961</v>
      </c>
      <c r="F6217" s="18">
        <v>0</v>
      </c>
    </row>
    <row r="6218" spans="1:6" x14ac:dyDescent="0.35">
      <c r="A6218" s="4">
        <v>6207</v>
      </c>
      <c r="B6218" s="4">
        <v>0.99035064392601391</v>
      </c>
      <c r="C6218" s="4">
        <v>2.3397101246028629</v>
      </c>
      <c r="D6218" s="25">
        <v>5.4252571330841749E-2</v>
      </c>
      <c r="E6218" s="31">
        <v>12047.929278319918</v>
      </c>
      <c r="F6218" s="18">
        <v>0</v>
      </c>
    </row>
    <row r="6219" spans="1:6" x14ac:dyDescent="0.35">
      <c r="A6219" s="4">
        <v>6208</v>
      </c>
      <c r="B6219" s="4">
        <v>0.7797011231725488</v>
      </c>
      <c r="C6219" s="4">
        <v>0.771184207324074</v>
      </c>
      <c r="D6219" s="25">
        <v>1.9119608624134761E-2</v>
      </c>
      <c r="E6219" s="31">
        <v>4245.9129011232653</v>
      </c>
      <c r="F6219" s="18">
        <v>0</v>
      </c>
    </row>
    <row r="6220" spans="1:6" x14ac:dyDescent="0.35">
      <c r="A6220" s="4">
        <v>6209</v>
      </c>
      <c r="B6220" s="4">
        <v>0.79077013181689115</v>
      </c>
      <c r="C6220" s="4">
        <v>0.80909633476125853</v>
      </c>
      <c r="D6220" s="25">
        <v>1.9968791506425498E-2</v>
      </c>
      <c r="E6220" s="31">
        <v>4434.4918948783979</v>
      </c>
      <c r="F6220" s="18">
        <v>0</v>
      </c>
    </row>
    <row r="6221" spans="1:6" x14ac:dyDescent="0.35">
      <c r="A6221" s="4">
        <v>6210</v>
      </c>
      <c r="B6221" s="4">
        <v>5.0000785410926341E-3</v>
      </c>
      <c r="C6221" s="4">
        <v>-2.5758238718795381</v>
      </c>
      <c r="D6221" s="25">
        <v>-5.5849066569777929E-2</v>
      </c>
      <c r="E6221" s="31">
        <v>-12402.464764105143</v>
      </c>
      <c r="F6221" s="18">
        <v>12402.464764105143</v>
      </c>
    </row>
    <row r="6222" spans="1:6" x14ac:dyDescent="0.35">
      <c r="A6222" s="4">
        <v>6211</v>
      </c>
      <c r="B6222" s="4">
        <v>0.25480960564334587</v>
      </c>
      <c r="C6222" s="4">
        <v>-0.65943073459208068</v>
      </c>
      <c r="D6222" s="25">
        <v>-1.2924325650917806E-2</v>
      </c>
      <c r="E6222" s="31">
        <v>-2870.1194725440464</v>
      </c>
      <c r="F6222" s="18">
        <v>2870.1194725440464</v>
      </c>
    </row>
    <row r="6223" spans="1:6" x14ac:dyDescent="0.35">
      <c r="A6223" s="4">
        <v>6212</v>
      </c>
      <c r="B6223" s="4">
        <v>0.99156437281861276</v>
      </c>
      <c r="C6223" s="4">
        <v>2.3895015131710839</v>
      </c>
      <c r="D6223" s="25">
        <v>5.5367834380315187E-2</v>
      </c>
      <c r="E6223" s="31">
        <v>12295.596992811099</v>
      </c>
      <c r="F6223" s="18">
        <v>0</v>
      </c>
    </row>
    <row r="6224" spans="1:6" x14ac:dyDescent="0.35">
      <c r="A6224" s="4">
        <v>6213</v>
      </c>
      <c r="B6224" s="4">
        <v>4.1588602087695659E-2</v>
      </c>
      <c r="C6224" s="4">
        <v>-1.7325414471317544</v>
      </c>
      <c r="D6224" s="25">
        <v>-3.6960625101571422E-2</v>
      </c>
      <c r="E6224" s="31">
        <v>-8207.8874122060788</v>
      </c>
      <c r="F6224" s="18">
        <v>8207.8874122060788</v>
      </c>
    </row>
    <row r="6225" spans="1:6" x14ac:dyDescent="0.35">
      <c r="A6225" s="4">
        <v>6214</v>
      </c>
      <c r="B6225" s="4">
        <v>0.78434952547802916</v>
      </c>
      <c r="C6225" s="4">
        <v>0.7869674018726508</v>
      </c>
      <c r="D6225" s="25">
        <v>1.94731318776299E-2</v>
      </c>
      <c r="E6225" s="31">
        <v>4324.4202059729751</v>
      </c>
      <c r="F6225" s="18">
        <v>0</v>
      </c>
    </row>
    <row r="6226" spans="1:6" x14ac:dyDescent="0.35">
      <c r="A6226" s="4">
        <v>6215</v>
      </c>
      <c r="B6226" s="4">
        <v>0.40171728088854686</v>
      </c>
      <c r="C6226" s="4">
        <v>-0.24890461964892266</v>
      </c>
      <c r="D6226" s="25">
        <v>-3.7290688001738199E-3</v>
      </c>
      <c r="E6226" s="31">
        <v>-828.11848501165639</v>
      </c>
      <c r="F6226" s="18">
        <v>828.11848501165639</v>
      </c>
    </row>
    <row r="6227" spans="1:6" x14ac:dyDescent="0.35">
      <c r="A6227" s="4">
        <v>6216</v>
      </c>
      <c r="B6227" s="4">
        <v>0.12190830218282467</v>
      </c>
      <c r="C6227" s="4">
        <v>-1.1655001380663901</v>
      </c>
      <c r="D6227" s="25">
        <v>-2.4259629252476468E-2</v>
      </c>
      <c r="E6227" s="31">
        <v>-5387.3630388822121</v>
      </c>
      <c r="F6227" s="18">
        <v>5387.3630388822121</v>
      </c>
    </row>
    <row r="6228" spans="1:6" x14ac:dyDescent="0.35">
      <c r="A6228" s="4">
        <v>6217</v>
      </c>
      <c r="B6228" s="4">
        <v>0.90768719103707241</v>
      </c>
      <c r="C6228" s="4">
        <v>1.3266465854162304</v>
      </c>
      <c r="D6228" s="25">
        <v>3.1561251315220695E-2</v>
      </c>
      <c r="E6228" s="31">
        <v>7008.8424281725329</v>
      </c>
      <c r="F6228" s="18">
        <v>0</v>
      </c>
    </row>
    <row r="6229" spans="1:6" x14ac:dyDescent="0.35">
      <c r="A6229" s="4">
        <v>6218</v>
      </c>
      <c r="B6229" s="4">
        <v>0.67480522370274332</v>
      </c>
      <c r="C6229" s="4">
        <v>0.4532210828774671</v>
      </c>
      <c r="D6229" s="25">
        <v>1.1997643682254139E-2</v>
      </c>
      <c r="E6229" s="31">
        <v>2664.3301698791006</v>
      </c>
      <c r="F6229" s="18">
        <v>0</v>
      </c>
    </row>
    <row r="6230" spans="1:6" x14ac:dyDescent="0.35">
      <c r="A6230" s="4">
        <v>6219</v>
      </c>
      <c r="B6230" s="4">
        <v>0.6409482514588718</v>
      </c>
      <c r="C6230" s="4">
        <v>0.36099458230257692</v>
      </c>
      <c r="D6230" s="25">
        <v>9.9318887147563355E-3</v>
      </c>
      <c r="E6230" s="31">
        <v>2205.5856506013001</v>
      </c>
      <c r="F6230" s="18">
        <v>0</v>
      </c>
    </row>
    <row r="6231" spans="1:6" x14ac:dyDescent="0.35">
      <c r="A6231" s="4">
        <v>6220</v>
      </c>
      <c r="B6231" s="4">
        <v>0.83376951785828624</v>
      </c>
      <c r="C6231" s="4">
        <v>0.96916882187868236</v>
      </c>
      <c r="D6231" s="25">
        <v>2.3554209291566701E-2</v>
      </c>
      <c r="E6231" s="31">
        <v>5230.7096380926241</v>
      </c>
      <c r="F6231" s="18">
        <v>0</v>
      </c>
    </row>
    <row r="6232" spans="1:6" x14ac:dyDescent="0.35">
      <c r="A6232" s="4">
        <v>6221</v>
      </c>
      <c r="B6232" s="4">
        <v>0.99659891669545675</v>
      </c>
      <c r="C6232" s="4">
        <v>2.7063775344414416</v>
      </c>
      <c r="D6232" s="25">
        <v>6.246544960955875E-2</v>
      </c>
      <c r="E6232" s="31">
        <v>13871.772356098274</v>
      </c>
      <c r="F6232" s="18">
        <v>0</v>
      </c>
    </row>
    <row r="6233" spans="1:6" x14ac:dyDescent="0.35">
      <c r="A6233" s="4">
        <v>6222</v>
      </c>
      <c r="B6233" s="4">
        <v>0.17722167832454172</v>
      </c>
      <c r="C6233" s="4">
        <v>-0.92600504844049947</v>
      </c>
      <c r="D6233" s="25">
        <v>-1.8895247344867649E-2</v>
      </c>
      <c r="E6233" s="31">
        <v>-4196.0887405517851</v>
      </c>
      <c r="F6233" s="18">
        <v>4196.0887405517851</v>
      </c>
    </row>
    <row r="6234" spans="1:6" x14ac:dyDescent="0.35">
      <c r="A6234" s="4">
        <v>6223</v>
      </c>
      <c r="B6234" s="4">
        <v>0.68791829692009743</v>
      </c>
      <c r="C6234" s="4">
        <v>0.48995830131159634</v>
      </c>
      <c r="D6234" s="25">
        <v>1.2820510114345747E-2</v>
      </c>
      <c r="E6234" s="31">
        <v>2847.065040064088</v>
      </c>
      <c r="F6234" s="18">
        <v>0</v>
      </c>
    </row>
    <row r="6235" spans="1:6" x14ac:dyDescent="0.35">
      <c r="A6235" s="4">
        <v>6224</v>
      </c>
      <c r="B6235" s="4">
        <v>0.57295079846019081</v>
      </c>
      <c r="C6235" s="4">
        <v>0.1838917167421712</v>
      </c>
      <c r="D6235" s="25">
        <v>5.9650123613331279E-3</v>
      </c>
      <c r="E6235" s="31">
        <v>1324.6569758950923</v>
      </c>
      <c r="F6235" s="18">
        <v>0</v>
      </c>
    </row>
    <row r="6236" spans="1:6" x14ac:dyDescent="0.35">
      <c r="A6236" s="4">
        <v>6225</v>
      </c>
      <c r="B6236" s="4">
        <v>0.55873629683097081</v>
      </c>
      <c r="C6236" s="4">
        <v>0.14776604618607475</v>
      </c>
      <c r="D6236" s="25">
        <v>5.1558438149797228E-3</v>
      </c>
      <c r="E6236" s="31">
        <v>1144.9640105376197</v>
      </c>
      <c r="F6236" s="18">
        <v>0</v>
      </c>
    </row>
    <row r="6237" spans="1:6" x14ac:dyDescent="0.35">
      <c r="A6237" s="4">
        <v>6226</v>
      </c>
      <c r="B6237" s="4">
        <v>0.67034557442150033</v>
      </c>
      <c r="C6237" s="4">
        <v>0.44086759961221178</v>
      </c>
      <c r="D6237" s="25">
        <v>1.1720941549331077E-2</v>
      </c>
      <c r="E6237" s="31">
        <v>2602.8826173144876</v>
      </c>
      <c r="F6237" s="18">
        <v>0</v>
      </c>
    </row>
    <row r="6238" spans="1:6" x14ac:dyDescent="0.35">
      <c r="A6238" s="4">
        <v>6227</v>
      </c>
      <c r="B6238" s="4">
        <v>0.70911989183866098</v>
      </c>
      <c r="C6238" s="4">
        <v>0.55081541439219861</v>
      </c>
      <c r="D6238" s="25">
        <v>1.4183631157323467E-2</v>
      </c>
      <c r="E6238" s="31">
        <v>3149.7748567737185</v>
      </c>
      <c r="F6238" s="18">
        <v>0</v>
      </c>
    </row>
    <row r="6239" spans="1:6" x14ac:dyDescent="0.35">
      <c r="A6239" s="4">
        <v>6228</v>
      </c>
      <c r="B6239" s="4">
        <v>0.56938954667398112</v>
      </c>
      <c r="C6239" s="4">
        <v>0.17482021120657606</v>
      </c>
      <c r="D6239" s="25">
        <v>5.76182230743292E-3</v>
      </c>
      <c r="E6239" s="31">
        <v>1279.534333052613</v>
      </c>
      <c r="F6239" s="18">
        <v>0</v>
      </c>
    </row>
    <row r="6240" spans="1:6" x14ac:dyDescent="0.35">
      <c r="A6240" s="4">
        <v>6229</v>
      </c>
      <c r="B6240" s="4">
        <v>0.93675486214496673</v>
      </c>
      <c r="C6240" s="4">
        <v>1.528089670705161</v>
      </c>
      <c r="D6240" s="25">
        <v>3.6073317277929347E-2</v>
      </c>
      <c r="E6240" s="31">
        <v>8010.8419700251216</v>
      </c>
      <c r="F6240" s="18">
        <v>0</v>
      </c>
    </row>
    <row r="6241" spans="1:6" x14ac:dyDescent="0.35">
      <c r="A6241" s="4">
        <v>6230</v>
      </c>
      <c r="B6241" s="4">
        <v>9.0445882012527234E-2</v>
      </c>
      <c r="C6241" s="4">
        <v>-1.3380143345654134</v>
      </c>
      <c r="D6241" s="25">
        <v>-2.8123725322047783E-2</v>
      </c>
      <c r="E6241" s="31">
        <v>-6245.4671808395115</v>
      </c>
      <c r="F6241" s="18">
        <v>6245.4671808395115</v>
      </c>
    </row>
    <row r="6242" spans="1:6" x14ac:dyDescent="0.35">
      <c r="A6242" s="4">
        <v>6231</v>
      </c>
      <c r="B6242" s="4">
        <v>0.7011343103885801</v>
      </c>
      <c r="C6242" s="4">
        <v>0.52766570661279444</v>
      </c>
      <c r="D6242" s="25">
        <v>1.3665107484156508E-2</v>
      </c>
      <c r="E6242" s="31">
        <v>3034.625723927018</v>
      </c>
      <c r="F6242" s="18">
        <v>0</v>
      </c>
    </row>
    <row r="6243" spans="1:6" x14ac:dyDescent="0.35">
      <c r="A6243" s="4">
        <v>6232</v>
      </c>
      <c r="B6243" s="4">
        <v>0.67548273446020657</v>
      </c>
      <c r="C6243" s="4">
        <v>0.45510384624573363</v>
      </c>
      <c r="D6243" s="25">
        <v>1.2039815159610166E-2</v>
      </c>
      <c r="E6243" s="31">
        <v>2673.6952370876083</v>
      </c>
      <c r="F6243" s="18">
        <v>0</v>
      </c>
    </row>
    <row r="6244" spans="1:6" x14ac:dyDescent="0.35">
      <c r="A6244" s="4">
        <v>6233</v>
      </c>
      <c r="B6244" s="4">
        <v>0.22282331502020658</v>
      </c>
      <c r="C6244" s="4">
        <v>-0.76269279242043908</v>
      </c>
      <c r="D6244" s="25">
        <v>-1.5237262904129105E-2</v>
      </c>
      <c r="E6244" s="31">
        <v>-3383.756038854403</v>
      </c>
      <c r="F6244" s="18">
        <v>3383.756038854403</v>
      </c>
    </row>
    <row r="6245" spans="1:6" x14ac:dyDescent="0.35">
      <c r="A6245" s="4">
        <v>6234</v>
      </c>
      <c r="B6245" s="4">
        <v>0.64815809767482557</v>
      </c>
      <c r="C6245" s="4">
        <v>0.38035245223163722</v>
      </c>
      <c r="D6245" s="25">
        <v>1.0365480098109984E-2</v>
      </c>
      <c r="E6245" s="31">
        <v>2301.8737747249938</v>
      </c>
      <c r="F6245" s="18">
        <v>0</v>
      </c>
    </row>
    <row r="6246" spans="1:6" x14ac:dyDescent="0.35">
      <c r="A6246" s="4">
        <v>6235</v>
      </c>
      <c r="B6246" s="4">
        <v>7.9129970125825566E-2</v>
      </c>
      <c r="C6246" s="4">
        <v>-1.410948024055219</v>
      </c>
      <c r="D6246" s="25">
        <v>-2.9757346140601625E-2</v>
      </c>
      <c r="E6246" s="31">
        <v>-6608.2471856710799</v>
      </c>
      <c r="F6246" s="18">
        <v>6608.2471856710799</v>
      </c>
    </row>
    <row r="6247" spans="1:6" x14ac:dyDescent="0.35">
      <c r="A6247" s="4">
        <v>6236</v>
      </c>
      <c r="B6247" s="4">
        <v>4.7049642942434078E-2</v>
      </c>
      <c r="C6247" s="4">
        <v>-1.6741593512703403</v>
      </c>
      <c r="D6247" s="25">
        <v>-3.5652941260301566E-2</v>
      </c>
      <c r="E6247" s="31">
        <v>-7917.4885969693796</v>
      </c>
      <c r="F6247" s="18">
        <v>7917.4885969693796</v>
      </c>
    </row>
    <row r="6248" spans="1:6" x14ac:dyDescent="0.35">
      <c r="A6248" s="4">
        <v>6237</v>
      </c>
      <c r="B6248" s="4">
        <v>0.83829712884758689</v>
      </c>
      <c r="C6248" s="4">
        <v>0.98748334799385529</v>
      </c>
      <c r="D6248" s="25">
        <v>2.3964431115705686E-2</v>
      </c>
      <c r="E6248" s="31">
        <v>5321.808058027611</v>
      </c>
      <c r="F6248" s="18">
        <v>0</v>
      </c>
    </row>
    <row r="6249" spans="1:6" x14ac:dyDescent="0.35">
      <c r="A6249" s="4">
        <v>6238</v>
      </c>
      <c r="B6249" s="4">
        <v>0.84315253513445798</v>
      </c>
      <c r="C6249" s="4">
        <v>1.007499225482601</v>
      </c>
      <c r="D6249" s="25">
        <v>2.4412761021898193E-2</v>
      </c>
      <c r="E6249" s="31">
        <v>5421.3691824252764</v>
      </c>
      <c r="F6249" s="18">
        <v>0</v>
      </c>
    </row>
    <row r="6250" spans="1:6" x14ac:dyDescent="0.35">
      <c r="A6250" s="4">
        <v>6239</v>
      </c>
      <c r="B6250" s="4">
        <v>0.71875689750218585</v>
      </c>
      <c r="C6250" s="4">
        <v>0.57915260853289097</v>
      </c>
      <c r="D6250" s="25">
        <v>1.4818347851507811E-2</v>
      </c>
      <c r="E6250" s="31">
        <v>3290.7271039339334</v>
      </c>
      <c r="F6250" s="18">
        <v>0</v>
      </c>
    </row>
    <row r="6251" spans="1:6" x14ac:dyDescent="0.35">
      <c r="A6251" s="4">
        <v>6240</v>
      </c>
      <c r="B6251" s="4">
        <v>0.71961112701912522</v>
      </c>
      <c r="C6251" s="4">
        <v>0.58168667883719904</v>
      </c>
      <c r="D6251" s="25">
        <v>1.4875107766353137E-2</v>
      </c>
      <c r="E6251" s="31">
        <v>3303.3318417947394</v>
      </c>
      <c r="F6251" s="18">
        <v>0</v>
      </c>
    </row>
    <row r="6252" spans="1:6" x14ac:dyDescent="0.35">
      <c r="A6252" s="4">
        <v>6241</v>
      </c>
      <c r="B6252" s="4">
        <v>0.28426606270215748</v>
      </c>
      <c r="C6252" s="4">
        <v>-0.57021464340528893</v>
      </c>
      <c r="D6252" s="25">
        <v>-1.0925999980952728E-2</v>
      </c>
      <c r="E6252" s="31">
        <v>-2426.3490528901507</v>
      </c>
      <c r="F6252" s="18">
        <v>2426.3490528901507</v>
      </c>
    </row>
    <row r="6253" spans="1:6" x14ac:dyDescent="0.35">
      <c r="A6253" s="4">
        <v>6242</v>
      </c>
      <c r="B6253" s="4">
        <v>0.39734335328338521</v>
      </c>
      <c r="C6253" s="4">
        <v>-0.26022955658651387</v>
      </c>
      <c r="D6253" s="25">
        <v>-3.9827328185372997E-3</v>
      </c>
      <c r="E6253" s="31">
        <v>-884.44993767333483</v>
      </c>
      <c r="F6253" s="18">
        <v>884.44993767333483</v>
      </c>
    </row>
    <row r="6254" spans="1:6" x14ac:dyDescent="0.35">
      <c r="A6254" s="4">
        <v>6243</v>
      </c>
      <c r="B6254" s="4">
        <v>0.54930538609003277</v>
      </c>
      <c r="C6254" s="4">
        <v>0.12390659918918485</v>
      </c>
      <c r="D6254" s="25">
        <v>4.6214228963897021E-3</v>
      </c>
      <c r="E6254" s="31">
        <v>1026.2845585949051</v>
      </c>
      <c r="F6254" s="18">
        <v>0</v>
      </c>
    </row>
    <row r="6255" spans="1:6" x14ac:dyDescent="0.35">
      <c r="A6255" s="4">
        <v>6244</v>
      </c>
      <c r="B6255" s="4">
        <v>2.8719618134979807E-2</v>
      </c>
      <c r="C6255" s="4">
        <v>-1.8999533925841157</v>
      </c>
      <c r="D6255" s="25">
        <v>-4.0710437311521457E-2</v>
      </c>
      <c r="E6255" s="31">
        <v>-9040.6124094593579</v>
      </c>
      <c r="F6255" s="18">
        <v>9040.6124094593579</v>
      </c>
    </row>
    <row r="6256" spans="1:6" x14ac:dyDescent="0.35">
      <c r="A6256" s="4">
        <v>6245</v>
      </c>
      <c r="B6256" s="4">
        <v>0.43663363634632579</v>
      </c>
      <c r="C6256" s="4">
        <v>-0.15950975581902241</v>
      </c>
      <c r="D6256" s="25">
        <v>-1.7267388529863378E-3</v>
      </c>
      <c r="E6256" s="31">
        <v>-383.45883103019139</v>
      </c>
      <c r="F6256" s="18">
        <v>383.45883103019139</v>
      </c>
    </row>
    <row r="6257" spans="1:6" x14ac:dyDescent="0.35">
      <c r="A6257" s="4">
        <v>6246</v>
      </c>
      <c r="B6257" s="4">
        <v>0.59695747072605543</v>
      </c>
      <c r="C6257" s="4">
        <v>0.24547965595567101</v>
      </c>
      <c r="D6257" s="25">
        <v>7.3445029695117358E-3</v>
      </c>
      <c r="E6257" s="31">
        <v>1631.0020002827971</v>
      </c>
      <c r="F6257" s="18">
        <v>0</v>
      </c>
    </row>
    <row r="6258" spans="1:6" x14ac:dyDescent="0.35">
      <c r="A6258" s="4">
        <v>6247</v>
      </c>
      <c r="B6258" s="4">
        <v>0.45077913748323239</v>
      </c>
      <c r="C6258" s="4">
        <v>-0.12369310017708841</v>
      </c>
      <c r="D6258" s="25">
        <v>-9.2449184317593114E-4</v>
      </c>
      <c r="E6258" s="31">
        <v>-205.30293904494337</v>
      </c>
      <c r="F6258" s="18">
        <v>205.30293904494337</v>
      </c>
    </row>
    <row r="6259" spans="1:6" x14ac:dyDescent="0.35">
      <c r="A6259" s="4">
        <v>6248</v>
      </c>
      <c r="B6259" s="4">
        <v>0.84391930414151572</v>
      </c>
      <c r="C6259" s="4">
        <v>1.0106971705108265</v>
      </c>
      <c r="D6259" s="25">
        <v>2.4484390876513325E-2</v>
      </c>
      <c r="E6259" s="31">
        <v>5437.2761044650961</v>
      </c>
      <c r="F6259" s="18">
        <v>0</v>
      </c>
    </row>
    <row r="6260" spans="1:6" x14ac:dyDescent="0.35">
      <c r="A6260" s="4">
        <v>6249</v>
      </c>
      <c r="B6260" s="4">
        <v>0.69750862855301954</v>
      </c>
      <c r="C6260" s="4">
        <v>0.51724843792386577</v>
      </c>
      <c r="D6260" s="25">
        <v>1.3431774066887364E-2</v>
      </c>
      <c r="E6260" s="31">
        <v>2982.8091106206316</v>
      </c>
      <c r="F6260" s="18">
        <v>0</v>
      </c>
    </row>
    <row r="6261" spans="1:6" x14ac:dyDescent="0.35">
      <c r="A6261" s="4">
        <v>6250</v>
      </c>
      <c r="B6261" s="4">
        <v>0.87099838215560643</v>
      </c>
      <c r="C6261" s="4">
        <v>1.1311232120950732</v>
      </c>
      <c r="D6261" s="25">
        <v>2.7181779285138315E-2</v>
      </c>
      <c r="E6261" s="31">
        <v>6036.2881694434645</v>
      </c>
      <c r="F6261" s="18">
        <v>0</v>
      </c>
    </row>
    <row r="6262" spans="1:6" x14ac:dyDescent="0.35">
      <c r="A6262" s="4">
        <v>6251</v>
      </c>
      <c r="B6262" s="4">
        <v>0.82186137880962762</v>
      </c>
      <c r="C6262" s="4">
        <v>0.92248194762182922</v>
      </c>
      <c r="D6262" s="25">
        <v>2.2508483368845332E-2</v>
      </c>
      <c r="E6262" s="31">
        <v>4998.484111220856</v>
      </c>
      <c r="F6262" s="18">
        <v>0</v>
      </c>
    </row>
    <row r="6263" spans="1:6" x14ac:dyDescent="0.35">
      <c r="A6263" s="4">
        <v>6252</v>
      </c>
      <c r="B6263" s="4">
        <v>0.19178804774544256</v>
      </c>
      <c r="C6263" s="4">
        <v>-0.8713261511735988</v>
      </c>
      <c r="D6263" s="25">
        <v>-1.7670510388111047E-2</v>
      </c>
      <c r="E6263" s="31">
        <v>-3924.1100328594548</v>
      </c>
      <c r="F6263" s="18">
        <v>3924.1100328594548</v>
      </c>
    </row>
    <row r="6264" spans="1:6" x14ac:dyDescent="0.35">
      <c r="A6264" s="4">
        <v>6253</v>
      </c>
      <c r="B6264" s="4">
        <v>0.85147522543813403</v>
      </c>
      <c r="C6264" s="4">
        <v>1.0427813969746751</v>
      </c>
      <c r="D6264" s="25">
        <v>2.5203036274342339E-2</v>
      </c>
      <c r="E6264" s="31">
        <v>5596.8664928438302</v>
      </c>
      <c r="F6264" s="18">
        <v>0</v>
      </c>
    </row>
    <row r="6265" spans="1:6" x14ac:dyDescent="0.35">
      <c r="A6265" s="4">
        <v>6254</v>
      </c>
      <c r="B6265" s="4">
        <v>0.86980325469701436</v>
      </c>
      <c r="C6265" s="4">
        <v>1.1254615762359468</v>
      </c>
      <c r="D6265" s="25">
        <v>2.705496592534205E-2</v>
      </c>
      <c r="E6265" s="31">
        <v>6008.1265846025453</v>
      </c>
      <c r="F6265" s="18">
        <v>0</v>
      </c>
    </row>
    <row r="6266" spans="1:6" x14ac:dyDescent="0.35">
      <c r="A6266" s="4">
        <v>6255</v>
      </c>
      <c r="B6266" s="4">
        <v>8.3073215164636283E-2</v>
      </c>
      <c r="C6266" s="4">
        <v>-1.3846927714867918</v>
      </c>
      <c r="D6266" s="25">
        <v>-2.9169262259308781E-2</v>
      </c>
      <c r="E6266" s="31">
        <v>-6477.650739498431</v>
      </c>
      <c r="F6266" s="18">
        <v>6477.650739498431</v>
      </c>
    </row>
    <row r="6267" spans="1:6" x14ac:dyDescent="0.35">
      <c r="A6267" s="4">
        <v>6256</v>
      </c>
      <c r="B6267" s="4">
        <v>0.16111317555808458</v>
      </c>
      <c r="C6267" s="4">
        <v>-0.98989314362923553</v>
      </c>
      <c r="D6267" s="25">
        <v>-2.0326258487840979E-2</v>
      </c>
      <c r="E6267" s="31">
        <v>-4513.8749878043527</v>
      </c>
      <c r="F6267" s="18">
        <v>4513.8749878043527</v>
      </c>
    </row>
    <row r="6268" spans="1:6" x14ac:dyDescent="0.35">
      <c r="A6268" s="4">
        <v>6257</v>
      </c>
      <c r="B6268" s="4">
        <v>0.94444700216804101</v>
      </c>
      <c r="C6268" s="4">
        <v>1.5932416291273626</v>
      </c>
      <c r="D6268" s="25">
        <v>3.7532637331427254E-2</v>
      </c>
      <c r="E6268" s="31">
        <v>8334.9148087438607</v>
      </c>
      <c r="F6268" s="18">
        <v>0</v>
      </c>
    </row>
    <row r="6269" spans="1:6" x14ac:dyDescent="0.35">
      <c r="A6269" s="4">
        <v>6258</v>
      </c>
      <c r="B6269" s="4">
        <v>0.95801057189477568</v>
      </c>
      <c r="C6269" s="4">
        <v>1.7280522555431928</v>
      </c>
      <c r="D6269" s="25">
        <v>4.0552221935137273E-2</v>
      </c>
      <c r="E6269" s="31">
        <v>9005.4773436245014</v>
      </c>
      <c r="F6269" s="18">
        <v>0</v>
      </c>
    </row>
    <row r="6270" spans="1:6" x14ac:dyDescent="0.35">
      <c r="A6270" s="4">
        <v>6259</v>
      </c>
      <c r="B6270" s="4">
        <v>0.57202163979614573</v>
      </c>
      <c r="C6270" s="4">
        <v>0.18152346025276733</v>
      </c>
      <c r="D6270" s="25">
        <v>5.9119664626293995E-3</v>
      </c>
      <c r="E6270" s="31">
        <v>1312.8770137585489</v>
      </c>
      <c r="F6270" s="18">
        <v>0</v>
      </c>
    </row>
    <row r="6271" spans="1:6" x14ac:dyDescent="0.35">
      <c r="A6271" s="4">
        <v>6260</v>
      </c>
      <c r="B6271" s="4">
        <v>0.43246625588791043</v>
      </c>
      <c r="C6271" s="4">
        <v>-0.17009870520322032</v>
      </c>
      <c r="D6271" s="25">
        <v>-1.9639176969697683E-3</v>
      </c>
      <c r="E6271" s="31">
        <v>-436.12940255389702</v>
      </c>
      <c r="F6271" s="18">
        <v>436.12940255389702</v>
      </c>
    </row>
    <row r="6272" spans="1:6" x14ac:dyDescent="0.35">
      <c r="A6272" s="4">
        <v>6261</v>
      </c>
      <c r="B6272" s="4">
        <v>0.76813321232486165</v>
      </c>
      <c r="C6272" s="4">
        <v>0.73271286563200932</v>
      </c>
      <c r="D6272" s="25">
        <v>1.825790006193951E-2</v>
      </c>
      <c r="E6272" s="31">
        <v>4054.5523156029763</v>
      </c>
      <c r="F6272" s="18">
        <v>0</v>
      </c>
    </row>
    <row r="6273" spans="1:6" x14ac:dyDescent="0.35">
      <c r="A6273" s="4">
        <v>6262</v>
      </c>
      <c r="B6273" s="4">
        <v>0.87898486396916009</v>
      </c>
      <c r="C6273" s="4">
        <v>1.16992718688042</v>
      </c>
      <c r="D6273" s="25">
        <v>2.8050938400705085E-2</v>
      </c>
      <c r="E6273" s="31">
        <v>6229.3033076955871</v>
      </c>
      <c r="F6273" s="18">
        <v>0</v>
      </c>
    </row>
    <row r="6274" spans="1:6" x14ac:dyDescent="0.35">
      <c r="A6274" s="4">
        <v>6263</v>
      </c>
      <c r="B6274" s="4">
        <v>0.87321463796794196</v>
      </c>
      <c r="C6274" s="4">
        <v>1.141719280160483</v>
      </c>
      <c r="D6274" s="25">
        <v>2.7419117578423018E-2</v>
      </c>
      <c r="E6274" s="31">
        <v>6088.9941500520872</v>
      </c>
      <c r="F6274" s="18">
        <v>0</v>
      </c>
    </row>
    <row r="6275" spans="1:6" x14ac:dyDescent="0.35">
      <c r="A6275" s="4">
        <v>6264</v>
      </c>
      <c r="B6275" s="4">
        <v>0.88340878643598042</v>
      </c>
      <c r="C6275" s="4">
        <v>1.192201036477234</v>
      </c>
      <c r="D6275" s="25">
        <v>2.8549843977335461E-2</v>
      </c>
      <c r="E6275" s="31">
        <v>6340.09582787214</v>
      </c>
      <c r="F6275" s="18">
        <v>0</v>
      </c>
    </row>
    <row r="6276" spans="1:6" x14ac:dyDescent="0.35">
      <c r="A6276" s="4">
        <v>6265</v>
      </c>
      <c r="B6276" s="4">
        <v>0.20275241378281983</v>
      </c>
      <c r="C6276" s="4">
        <v>-0.83183014213461803</v>
      </c>
      <c r="D6276" s="25">
        <v>-1.6785850595534828E-2</v>
      </c>
      <c r="E6276" s="31">
        <v>-3727.6526419030861</v>
      </c>
      <c r="F6276" s="18">
        <v>3727.6526419030861</v>
      </c>
    </row>
    <row r="6277" spans="1:6" x14ac:dyDescent="0.35">
      <c r="A6277" s="4">
        <v>6266</v>
      </c>
      <c r="B6277" s="4">
        <v>0.81901027559583006</v>
      </c>
      <c r="C6277" s="4">
        <v>0.91159975995388709</v>
      </c>
      <c r="D6277" s="25">
        <v>2.2264736364544322E-2</v>
      </c>
      <c r="E6277" s="31">
        <v>4944.3549409790858</v>
      </c>
      <c r="F6277" s="18">
        <v>0</v>
      </c>
    </row>
    <row r="6278" spans="1:6" x14ac:dyDescent="0.35">
      <c r="A6278" s="4">
        <v>6267</v>
      </c>
      <c r="B6278" s="4">
        <v>5.392819181631292E-2</v>
      </c>
      <c r="C6278" s="4">
        <v>-1.6079031875524898</v>
      </c>
      <c r="D6278" s="25">
        <v>-3.4168888428693187E-2</v>
      </c>
      <c r="E6278" s="31">
        <v>-7587.9233225149355</v>
      </c>
      <c r="F6278" s="18">
        <v>7587.9233225149355</v>
      </c>
    </row>
    <row r="6279" spans="1:6" x14ac:dyDescent="0.35">
      <c r="A6279" s="4">
        <v>6268</v>
      </c>
      <c r="B6279" s="4">
        <v>0.26224604313030153</v>
      </c>
      <c r="C6279" s="4">
        <v>-0.63643630168949383</v>
      </c>
      <c r="D6279" s="25">
        <v>-1.2409279935237183E-2</v>
      </c>
      <c r="E6279" s="31">
        <v>-2755.7426936116485</v>
      </c>
      <c r="F6279" s="18">
        <v>2755.7426936116485</v>
      </c>
    </row>
    <row r="6280" spans="1:6" x14ac:dyDescent="0.35">
      <c r="A6280" s="4">
        <v>6269</v>
      </c>
      <c r="B6280" s="4">
        <v>0.22944135060680337</v>
      </c>
      <c r="C6280" s="4">
        <v>-0.74068789405233715</v>
      </c>
      <c r="D6280" s="25">
        <v>-1.4744381489027824E-2</v>
      </c>
      <c r="E6280" s="31">
        <v>-3274.3013109756766</v>
      </c>
      <c r="F6280" s="18">
        <v>3274.3013109756766</v>
      </c>
    </row>
    <row r="6281" spans="1:6" x14ac:dyDescent="0.35">
      <c r="A6281" s="4">
        <v>6270</v>
      </c>
      <c r="B6281" s="4">
        <v>0.47040407288389996</v>
      </c>
      <c r="C6281" s="4">
        <v>-7.4254166961166518E-2</v>
      </c>
      <c r="D6281" s="25">
        <v>1.8287665982448151E-4</v>
      </c>
      <c r="E6281" s="31">
        <v>40.611624669081614</v>
      </c>
      <c r="F6281" s="18">
        <v>0</v>
      </c>
    </row>
    <row r="6282" spans="1:6" x14ac:dyDescent="0.35">
      <c r="A6282" s="4">
        <v>6271</v>
      </c>
      <c r="B6282" s="4">
        <v>0.60674626207636884</v>
      </c>
      <c r="C6282" s="4">
        <v>0.27084860409754319</v>
      </c>
      <c r="D6282" s="25">
        <v>7.9127347718418225E-3</v>
      </c>
      <c r="E6282" s="31">
        <v>1757.1898730458579</v>
      </c>
      <c r="F6282" s="18">
        <v>0</v>
      </c>
    </row>
    <row r="6283" spans="1:6" x14ac:dyDescent="0.35">
      <c r="A6283" s="4">
        <v>6272</v>
      </c>
      <c r="B6283" s="4">
        <v>0.76167231380074962</v>
      </c>
      <c r="C6283" s="4">
        <v>0.71169224260644104</v>
      </c>
      <c r="D6283" s="25">
        <v>1.7787065148283588E-2</v>
      </c>
      <c r="E6283" s="31">
        <v>3949.9934789923022</v>
      </c>
      <c r="F6283" s="18">
        <v>0</v>
      </c>
    </row>
    <row r="6284" spans="1:6" x14ac:dyDescent="0.35">
      <c r="A6284" s="4">
        <v>6273</v>
      </c>
      <c r="B6284" s="4">
        <v>0.29972039815051565</v>
      </c>
      <c r="C6284" s="4">
        <v>-0.52520484630445319</v>
      </c>
      <c r="D6284" s="25">
        <v>-9.9178384290393683E-3</v>
      </c>
      <c r="E6284" s="31">
        <v>-2202.4654879158129</v>
      </c>
      <c r="F6284" s="18">
        <v>2202.4654879158129</v>
      </c>
    </row>
    <row r="6285" spans="1:6" x14ac:dyDescent="0.35">
      <c r="A6285" s="4">
        <v>6274</v>
      </c>
      <c r="B6285" s="4">
        <v>0.41902442598299716</v>
      </c>
      <c r="C6285" s="4">
        <v>-0.20438986194520223</v>
      </c>
      <c r="D6285" s="25">
        <v>-2.7319954939092001E-3</v>
      </c>
      <c r="E6285" s="31">
        <v>-606.69729916736924</v>
      </c>
      <c r="F6285" s="18">
        <v>606.69729916736924</v>
      </c>
    </row>
    <row r="6286" spans="1:6" x14ac:dyDescent="0.35">
      <c r="A6286" s="4">
        <v>6275</v>
      </c>
      <c r="B6286" s="4">
        <v>6.1016994953366099E-2</v>
      </c>
      <c r="C6286" s="4">
        <v>-1.5462923034801854</v>
      </c>
      <c r="D6286" s="25">
        <v>-3.2788883885194922E-2</v>
      </c>
      <c r="E6286" s="31">
        <v>-7281.464167935188</v>
      </c>
      <c r="F6286" s="18">
        <v>7281.464167935188</v>
      </c>
    </row>
    <row r="6287" spans="1:6" x14ac:dyDescent="0.35">
      <c r="A6287" s="4">
        <v>6276</v>
      </c>
      <c r="B6287" s="4">
        <v>0.31704179617797035</v>
      </c>
      <c r="C6287" s="4">
        <v>-0.47598706612949204</v>
      </c>
      <c r="D6287" s="25">
        <v>-8.8154234696527119E-3</v>
      </c>
      <c r="E6287" s="31">
        <v>-1957.6509631800636</v>
      </c>
      <c r="F6287" s="18">
        <v>1957.6509631800636</v>
      </c>
    </row>
    <row r="6288" spans="1:6" x14ac:dyDescent="0.35">
      <c r="A6288" s="4">
        <v>6277</v>
      </c>
      <c r="B6288" s="4">
        <v>0.60100053734851966</v>
      </c>
      <c r="C6288" s="4">
        <v>0.25593772352164507</v>
      </c>
      <c r="D6288" s="25">
        <v>7.5787502291407164E-3</v>
      </c>
      <c r="E6288" s="31">
        <v>1683.0215515855355</v>
      </c>
      <c r="F6288" s="18">
        <v>0</v>
      </c>
    </row>
    <row r="6289" spans="1:6" x14ac:dyDescent="0.35">
      <c r="A6289" s="4">
        <v>6278</v>
      </c>
      <c r="B6289" s="4">
        <v>0.78811016061790595</v>
      </c>
      <c r="C6289" s="4">
        <v>0.79988111782785054</v>
      </c>
      <c r="D6289" s="25">
        <v>1.9762382502092741E-2</v>
      </c>
      <c r="E6289" s="31">
        <v>4388.6544161081374</v>
      </c>
      <c r="F6289" s="18">
        <v>0</v>
      </c>
    </row>
    <row r="6290" spans="1:6" x14ac:dyDescent="0.35">
      <c r="A6290" s="4">
        <v>6279</v>
      </c>
      <c r="B6290" s="4">
        <v>0.99452196772648405</v>
      </c>
      <c r="C6290" s="4">
        <v>2.5440970306048114</v>
      </c>
      <c r="D6290" s="25">
        <v>5.8830575090424754E-2</v>
      </c>
      <c r="E6290" s="31">
        <v>13064.571700574726</v>
      </c>
      <c r="F6290" s="18">
        <v>0</v>
      </c>
    </row>
    <row r="6291" spans="1:6" x14ac:dyDescent="0.35">
      <c r="A6291" s="4">
        <v>6280</v>
      </c>
      <c r="B6291" s="4">
        <v>0.43949616389740143</v>
      </c>
      <c r="C6291" s="4">
        <v>-0.15224674333279103</v>
      </c>
      <c r="D6291" s="25">
        <v>-1.5640567168442672E-3</v>
      </c>
      <c r="E6291" s="31">
        <v>-347.33182685312926</v>
      </c>
      <c r="F6291" s="18">
        <v>347.33182685312926</v>
      </c>
    </row>
    <row r="6292" spans="1:6" x14ac:dyDescent="0.35">
      <c r="A6292" s="4">
        <v>6281</v>
      </c>
      <c r="B6292" s="4">
        <v>0.51522376486454469</v>
      </c>
      <c r="C6292" s="4">
        <v>3.8169585752162775E-2</v>
      </c>
      <c r="D6292" s="25">
        <v>2.701024092337332E-3</v>
      </c>
      <c r="E6292" s="31">
        <v>599.81944533233468</v>
      </c>
      <c r="F6292" s="18">
        <v>0</v>
      </c>
    </row>
    <row r="6293" spans="1:6" x14ac:dyDescent="0.35">
      <c r="A6293" s="4">
        <v>6282</v>
      </c>
      <c r="B6293" s="4">
        <v>0.55161418933370965</v>
      </c>
      <c r="C6293" s="4">
        <v>0.12974064870180133</v>
      </c>
      <c r="D6293" s="25">
        <v>4.7520981002214828E-3</v>
      </c>
      <c r="E6293" s="31">
        <v>1055.3037474660568</v>
      </c>
      <c r="F6293" s="18">
        <v>0</v>
      </c>
    </row>
    <row r="6294" spans="1:6" x14ac:dyDescent="0.35">
      <c r="A6294" s="4">
        <v>6283</v>
      </c>
      <c r="B6294" s="4">
        <v>0.32586346291152468</v>
      </c>
      <c r="C6294" s="4">
        <v>-0.45136441531967253</v>
      </c>
      <c r="D6294" s="25">
        <v>-8.2639077674815636E-3</v>
      </c>
      <c r="E6294" s="31">
        <v>-1835.1752535013304</v>
      </c>
      <c r="F6294" s="18">
        <v>1835.1752535013304</v>
      </c>
    </row>
    <row r="6295" spans="1:6" x14ac:dyDescent="0.35">
      <c r="A6295" s="4">
        <v>6284</v>
      </c>
      <c r="B6295" s="4">
        <v>0.78737084125226275</v>
      </c>
      <c r="C6295" s="4">
        <v>0.79733186704851133</v>
      </c>
      <c r="D6295" s="25">
        <v>1.9705282564135739E-2</v>
      </c>
      <c r="E6295" s="31">
        <v>4375.9741689340954</v>
      </c>
      <c r="F6295" s="18">
        <v>0</v>
      </c>
    </row>
    <row r="6296" spans="1:6" x14ac:dyDescent="0.35">
      <c r="A6296" s="4">
        <v>6285</v>
      </c>
      <c r="B6296" s="4">
        <v>0.95071787008037756</v>
      </c>
      <c r="C6296" s="4">
        <v>1.6518542820746338</v>
      </c>
      <c r="D6296" s="25">
        <v>3.8845485354818653E-2</v>
      </c>
      <c r="E6296" s="31">
        <v>8626.460439688175</v>
      </c>
      <c r="F6296" s="18">
        <v>0</v>
      </c>
    </row>
    <row r="6297" spans="1:6" x14ac:dyDescent="0.35">
      <c r="A6297" s="4">
        <v>6286</v>
      </c>
      <c r="B6297" s="4">
        <v>0.82797258536804419</v>
      </c>
      <c r="C6297" s="4">
        <v>0.94618383566759778</v>
      </c>
      <c r="D6297" s="25">
        <v>2.3039375169622969E-2</v>
      </c>
      <c r="E6297" s="31">
        <v>5116.3798480183623</v>
      </c>
      <c r="F6297" s="18">
        <v>0</v>
      </c>
    </row>
    <row r="6298" spans="1:6" x14ac:dyDescent="0.35">
      <c r="A6298" s="4">
        <v>6287</v>
      </c>
      <c r="B6298" s="4">
        <v>0.41040182686784599</v>
      </c>
      <c r="C6298" s="4">
        <v>-0.22651145140263884</v>
      </c>
      <c r="D6298" s="25">
        <v>-3.2274906392935681E-3</v>
      </c>
      <c r="E6298" s="31">
        <v>-716.73246105743863</v>
      </c>
      <c r="F6298" s="18">
        <v>716.73246105743863</v>
      </c>
    </row>
    <row r="6299" spans="1:6" x14ac:dyDescent="0.35">
      <c r="A6299" s="4">
        <v>6288</v>
      </c>
      <c r="B6299" s="4">
        <v>0.19406013814799883</v>
      </c>
      <c r="C6299" s="4">
        <v>-0.86303126674607034</v>
      </c>
      <c r="D6299" s="25">
        <v>-1.7484715647942271E-2</v>
      </c>
      <c r="E6299" s="31">
        <v>-3882.8503868200655</v>
      </c>
      <c r="F6299" s="18">
        <v>3882.8503868200655</v>
      </c>
    </row>
    <row r="6300" spans="1:6" x14ac:dyDescent="0.35">
      <c r="A6300" s="4">
        <v>6289</v>
      </c>
      <c r="B6300" s="4">
        <v>0.23610748064679588</v>
      </c>
      <c r="C6300" s="4">
        <v>-0.71887983618968121</v>
      </c>
      <c r="D6300" s="25">
        <v>-1.425590904802179E-2</v>
      </c>
      <c r="E6300" s="31">
        <v>-3165.8256889123327</v>
      </c>
      <c r="F6300" s="18">
        <v>3165.8256889123327</v>
      </c>
    </row>
    <row r="6301" spans="1:6" x14ac:dyDescent="0.35">
      <c r="A6301" s="4">
        <v>6290</v>
      </c>
      <c r="B6301" s="4">
        <v>0.58994304617928361</v>
      </c>
      <c r="C6301" s="4">
        <v>0.22739847289436627</v>
      </c>
      <c r="D6301" s="25">
        <v>6.939507729593712E-3</v>
      </c>
      <c r="E6301" s="31">
        <v>1541.0642537595327</v>
      </c>
      <c r="F6301" s="18">
        <v>0</v>
      </c>
    </row>
    <row r="6302" spans="1:6" x14ac:dyDescent="0.35">
      <c r="A6302" s="4">
        <v>6291</v>
      </c>
      <c r="B6302" s="4">
        <v>0.23885696694102898</v>
      </c>
      <c r="C6302" s="4">
        <v>-0.70998420041583798</v>
      </c>
      <c r="D6302" s="25">
        <v>-1.4056658250536031E-2</v>
      </c>
      <c r="E6302" s="31">
        <v>-3121.5778411537767</v>
      </c>
      <c r="F6302" s="18">
        <v>3121.5778411537767</v>
      </c>
    </row>
    <row r="6303" spans="1:6" x14ac:dyDescent="0.35">
      <c r="A6303" s="4">
        <v>6292</v>
      </c>
      <c r="B6303" s="4">
        <v>0.62578218826972654</v>
      </c>
      <c r="C6303" s="4">
        <v>0.32070280228661807</v>
      </c>
      <c r="D6303" s="25">
        <v>9.0294046760205447E-3</v>
      </c>
      <c r="E6303" s="31">
        <v>2005.1700093371194</v>
      </c>
      <c r="F6303" s="18">
        <v>0</v>
      </c>
    </row>
    <row r="6304" spans="1:6" x14ac:dyDescent="0.35">
      <c r="A6304" s="4">
        <v>6293</v>
      </c>
      <c r="B6304" s="4">
        <v>4.1439495118505421E-2</v>
      </c>
      <c r="C6304" s="4">
        <v>-1.7342203687059068</v>
      </c>
      <c r="D6304" s="25">
        <v>-3.6998230784972892E-2</v>
      </c>
      <c r="E6304" s="31">
        <v>-8216.2385484374099</v>
      </c>
      <c r="F6304" s="18">
        <v>8216.2385484374099</v>
      </c>
    </row>
    <row r="6305" spans="1:6" x14ac:dyDescent="0.35">
      <c r="A6305" s="4">
        <v>6294</v>
      </c>
      <c r="B6305" s="4">
        <v>5.2530687142690713E-2</v>
      </c>
      <c r="C6305" s="4">
        <v>-1.620796104272028</v>
      </c>
      <c r="D6305" s="25">
        <v>-3.445767317703452E-2</v>
      </c>
      <c r="E6305" s="31">
        <v>-7652.0540750180144</v>
      </c>
      <c r="F6305" s="18">
        <v>7652.0540750180144</v>
      </c>
    </row>
    <row r="6306" spans="1:6" x14ac:dyDescent="0.35">
      <c r="A6306" s="4">
        <v>6295</v>
      </c>
      <c r="B6306" s="4">
        <v>1.8771161301198713E-2</v>
      </c>
      <c r="C6306" s="4">
        <v>-2.0798169849194776</v>
      </c>
      <c r="D6306" s="25">
        <v>-4.4739150393148817E-2</v>
      </c>
      <c r="E6306" s="31">
        <v>-9935.2732356549986</v>
      </c>
      <c r="F6306" s="18">
        <v>9935.2732356549986</v>
      </c>
    </row>
    <row r="6307" spans="1:6" x14ac:dyDescent="0.35">
      <c r="A6307" s="4">
        <v>6296</v>
      </c>
      <c r="B6307" s="4">
        <v>0.88612064290011971</v>
      </c>
      <c r="C6307" s="4">
        <v>1.2061524503259884</v>
      </c>
      <c r="D6307" s="25">
        <v>2.8862337699660744E-2</v>
      </c>
      <c r="E6307" s="31">
        <v>6409.4916587818852</v>
      </c>
      <c r="F6307" s="18">
        <v>0</v>
      </c>
    </row>
    <row r="6308" spans="1:6" x14ac:dyDescent="0.35">
      <c r="A6308" s="4">
        <v>6297</v>
      </c>
      <c r="B6308" s="4">
        <v>0.53837291333582138</v>
      </c>
      <c r="C6308" s="4">
        <v>9.6335429412798698E-2</v>
      </c>
      <c r="D6308" s="25">
        <v>4.0038641625088052E-3</v>
      </c>
      <c r="E6308" s="31">
        <v>889.14259889619234</v>
      </c>
      <c r="F6308" s="18">
        <v>0</v>
      </c>
    </row>
    <row r="6309" spans="1:6" x14ac:dyDescent="0.35">
      <c r="A6309" s="4">
        <v>6298</v>
      </c>
      <c r="B6309" s="4">
        <v>0.67129075842092212</v>
      </c>
      <c r="C6309" s="4">
        <v>0.44348013709550449</v>
      </c>
      <c r="D6309" s="25">
        <v>1.1779459028041046E-2</v>
      </c>
      <c r="E6309" s="31">
        <v>2615.8776593511866</v>
      </c>
      <c r="F6309" s="18">
        <v>0</v>
      </c>
    </row>
    <row r="6310" spans="1:6" x14ac:dyDescent="0.35">
      <c r="A6310" s="4">
        <v>6299</v>
      </c>
      <c r="B6310" s="4">
        <v>0.86136296021390191</v>
      </c>
      <c r="C6310" s="4">
        <v>1.0864632768582674</v>
      </c>
      <c r="D6310" s="25">
        <v>2.6181454188897162E-2</v>
      </c>
      <c r="E6310" s="31">
        <v>5814.1448549570841</v>
      </c>
      <c r="F6310" s="18">
        <v>0</v>
      </c>
    </row>
    <row r="6311" spans="1:6" x14ac:dyDescent="0.35">
      <c r="A6311" s="4">
        <v>6300</v>
      </c>
      <c r="B6311" s="4">
        <v>0.59394681959024542</v>
      </c>
      <c r="C6311" s="4">
        <v>0.23770956974222193</v>
      </c>
      <c r="D6311" s="25">
        <v>7.1704630342082736E-3</v>
      </c>
      <c r="E6311" s="31">
        <v>1592.3527569252296</v>
      </c>
      <c r="F6311" s="18">
        <v>0</v>
      </c>
    </row>
    <row r="6312" spans="1:6" x14ac:dyDescent="0.35">
      <c r="A6312" s="4">
        <v>6301</v>
      </c>
      <c r="B6312" s="4">
        <v>1.5518905241365566E-2</v>
      </c>
      <c r="C6312" s="4">
        <v>-2.1565876137858697</v>
      </c>
      <c r="D6312" s="25">
        <v>-4.6458713717682655E-2</v>
      </c>
      <c r="E6312" s="31">
        <v>-10317.138589045151</v>
      </c>
      <c r="F6312" s="18">
        <v>10317.138589045151</v>
      </c>
    </row>
    <row r="6313" spans="1:6" x14ac:dyDescent="0.35">
      <c r="A6313" s="4">
        <v>6302</v>
      </c>
      <c r="B6313" s="4">
        <v>1.5012358322845532E-2</v>
      </c>
      <c r="C6313" s="4">
        <v>-2.16976416135418</v>
      </c>
      <c r="D6313" s="25">
        <v>-4.6753851432157739E-2</v>
      </c>
      <c r="E6313" s="31">
        <v>-10382.680151852874</v>
      </c>
      <c r="F6313" s="18">
        <v>10382.680151852874</v>
      </c>
    </row>
    <row r="6314" spans="1:6" x14ac:dyDescent="0.35">
      <c r="A6314" s="4">
        <v>6303</v>
      </c>
      <c r="B6314" s="4">
        <v>0.47603491553490807</v>
      </c>
      <c r="C6314" s="4">
        <v>-6.0107732985171629E-2</v>
      </c>
      <c r="D6314" s="25">
        <v>4.997385821150415E-4</v>
      </c>
      <c r="E6314" s="31">
        <v>110.97750663749923</v>
      </c>
      <c r="F6314" s="18">
        <v>0</v>
      </c>
    </row>
    <row r="6315" spans="1:6" x14ac:dyDescent="0.35">
      <c r="A6315" s="4">
        <v>6304</v>
      </c>
      <c r="B6315" s="4">
        <v>0.12714934143361811</v>
      </c>
      <c r="C6315" s="4">
        <v>-1.1399702806796304</v>
      </c>
      <c r="D6315" s="25">
        <v>-2.3687793290063642E-2</v>
      </c>
      <c r="E6315" s="31">
        <v>-5260.3747862529181</v>
      </c>
      <c r="F6315" s="18">
        <v>5260.3747862529181</v>
      </c>
    </row>
    <row r="6316" spans="1:6" x14ac:dyDescent="0.35">
      <c r="A6316" s="4">
        <v>6305</v>
      </c>
      <c r="B6316" s="4">
        <v>0.58308853870014177</v>
      </c>
      <c r="C6316" s="4">
        <v>0.20980108961634861</v>
      </c>
      <c r="D6316" s="25">
        <v>6.5453489824339505E-3</v>
      </c>
      <c r="E6316" s="31">
        <v>1453.5329793199676</v>
      </c>
      <c r="F6316" s="18">
        <v>0</v>
      </c>
    </row>
    <row r="6317" spans="1:6" x14ac:dyDescent="0.35">
      <c r="A6317" s="4">
        <v>6306</v>
      </c>
      <c r="B6317" s="4">
        <v>0.9967495640881201</v>
      </c>
      <c r="C6317" s="4">
        <v>2.7213864317442451</v>
      </c>
      <c r="D6317" s="25">
        <v>6.2801629600848285E-2</v>
      </c>
      <c r="E6317" s="31">
        <v>13946.428223285531</v>
      </c>
      <c r="F6317" s="18">
        <v>0</v>
      </c>
    </row>
    <row r="6318" spans="1:6" x14ac:dyDescent="0.35">
      <c r="A6318" s="4">
        <v>6307</v>
      </c>
      <c r="B6318" s="4">
        <v>9.2735821680296593E-2</v>
      </c>
      <c r="C6318" s="4">
        <v>-1.3240945560639568</v>
      </c>
      <c r="D6318" s="25">
        <v>-2.7811940190804473E-2</v>
      </c>
      <c r="E6318" s="31">
        <v>-6176.2287075449631</v>
      </c>
      <c r="F6318" s="18">
        <v>6176.2287075449631</v>
      </c>
    </row>
    <row r="6319" spans="1:6" x14ac:dyDescent="0.35">
      <c r="A6319" s="4">
        <v>6308</v>
      </c>
      <c r="B6319" s="4">
        <v>0.55576610617378019</v>
      </c>
      <c r="C6319" s="4">
        <v>0.14024326688222538</v>
      </c>
      <c r="D6319" s="25">
        <v>4.987343236301716E-3</v>
      </c>
      <c r="E6319" s="31">
        <v>1107.5448983099468</v>
      </c>
      <c r="F6319" s="18">
        <v>0</v>
      </c>
    </row>
    <row r="6320" spans="1:6" x14ac:dyDescent="0.35">
      <c r="A6320" s="4">
        <v>6309</v>
      </c>
      <c r="B6320" s="4">
        <v>0.81353488157846654</v>
      </c>
      <c r="C6320" s="4">
        <v>0.89099801182864735</v>
      </c>
      <c r="D6320" s="25">
        <v>2.1803283709791427E-2</v>
      </c>
      <c r="E6320" s="31">
        <v>4841.8796331111371</v>
      </c>
      <c r="F6320" s="18">
        <v>0</v>
      </c>
    </row>
    <row r="6321" spans="1:6" x14ac:dyDescent="0.35">
      <c r="A6321" s="4">
        <v>6310</v>
      </c>
      <c r="B6321" s="4">
        <v>0.61799293049088933</v>
      </c>
      <c r="C6321" s="4">
        <v>0.3002137218660294</v>
      </c>
      <c r="D6321" s="25">
        <v>8.5704756329097326E-3</v>
      </c>
      <c r="E6321" s="31">
        <v>1903.2551227329732</v>
      </c>
      <c r="F6321" s="18">
        <v>0</v>
      </c>
    </row>
    <row r="6322" spans="1:6" x14ac:dyDescent="0.35">
      <c r="A6322" s="4">
        <v>6311</v>
      </c>
      <c r="B6322" s="4">
        <v>6.2734019526320406E-3</v>
      </c>
      <c r="C6322" s="4">
        <v>-2.4963802075950809</v>
      </c>
      <c r="D6322" s="25">
        <v>-5.4069630690623191E-2</v>
      </c>
      <c r="E6322" s="31">
        <v>-12007.303445453066</v>
      </c>
      <c r="F6322" s="18">
        <v>12007.303445453066</v>
      </c>
    </row>
    <row r="6323" spans="1:6" x14ac:dyDescent="0.35">
      <c r="A6323" s="4">
        <v>6312</v>
      </c>
      <c r="B6323" s="4">
        <v>0.12455493267833606</v>
      </c>
      <c r="C6323" s="4">
        <v>-1.1525141334283657</v>
      </c>
      <c r="D6323" s="25">
        <v>-2.3968759454514602E-2</v>
      </c>
      <c r="E6323" s="31">
        <v>-5322.7692570746467</v>
      </c>
      <c r="F6323" s="18">
        <v>5322.7692570746467</v>
      </c>
    </row>
    <row r="6324" spans="1:6" x14ac:dyDescent="0.35">
      <c r="A6324" s="4">
        <v>6313</v>
      </c>
      <c r="B6324" s="4">
        <v>0.30113418890942167</v>
      </c>
      <c r="C6324" s="4">
        <v>-0.5211412489460191</v>
      </c>
      <c r="D6324" s="25">
        <v>-9.8268190758516172E-3</v>
      </c>
      <c r="E6324" s="31">
        <v>-2182.2527182117337</v>
      </c>
      <c r="F6324" s="18">
        <v>2182.2527182117337</v>
      </c>
    </row>
    <row r="6325" spans="1:6" x14ac:dyDescent="0.35">
      <c r="A6325" s="4">
        <v>6314</v>
      </c>
      <c r="B6325" s="4">
        <v>0.33839135514794383</v>
      </c>
      <c r="C6325" s="4">
        <v>-0.41685740588554082</v>
      </c>
      <c r="D6325" s="25">
        <v>-7.4909951479230691E-3</v>
      </c>
      <c r="E6325" s="31">
        <v>-1663.5336824138417</v>
      </c>
      <c r="F6325" s="18">
        <v>1663.5336824138417</v>
      </c>
    </row>
    <row r="6326" spans="1:6" x14ac:dyDescent="0.35">
      <c r="A6326" s="4">
        <v>6315</v>
      </c>
      <c r="B6326" s="4">
        <v>0.26831961339038357</v>
      </c>
      <c r="C6326" s="4">
        <v>-0.61790308274887285</v>
      </c>
      <c r="D6326" s="25">
        <v>-1.1994159673146963E-2</v>
      </c>
      <c r="E6326" s="31">
        <v>-2663.5564720745797</v>
      </c>
      <c r="F6326" s="18">
        <v>2663.5564720745797</v>
      </c>
    </row>
    <row r="6327" spans="1:6" x14ac:dyDescent="0.35">
      <c r="A6327" s="4">
        <v>6316</v>
      </c>
      <c r="B6327" s="4">
        <v>0.43464517546419479</v>
      </c>
      <c r="C6327" s="4">
        <v>-0.16455995724478251</v>
      </c>
      <c r="D6327" s="25">
        <v>-1.8398568680589899E-3</v>
      </c>
      <c r="E6327" s="31">
        <v>-408.5790753295521</v>
      </c>
      <c r="F6327" s="18">
        <v>408.5790753295521</v>
      </c>
    </row>
    <row r="6328" spans="1:6" x14ac:dyDescent="0.35">
      <c r="A6328" s="4">
        <v>6317</v>
      </c>
      <c r="B6328" s="4">
        <v>0.2967634420551325</v>
      </c>
      <c r="C6328" s="4">
        <v>-0.53373211869448156</v>
      </c>
      <c r="D6328" s="25">
        <v>-1.010883836061114E-2</v>
      </c>
      <c r="E6328" s="31">
        <v>-2244.8810566398797</v>
      </c>
      <c r="F6328" s="18">
        <v>2244.8810566398797</v>
      </c>
    </row>
    <row r="6329" spans="1:6" x14ac:dyDescent="0.35">
      <c r="A6329" s="4">
        <v>6318</v>
      </c>
      <c r="B6329" s="4">
        <v>0.21837113369247363</v>
      </c>
      <c r="C6329" s="4">
        <v>-0.77770614725714238</v>
      </c>
      <c r="D6329" s="25">
        <v>-1.5573542738443571E-2</v>
      </c>
      <c r="E6329" s="31">
        <v>-3458.4340782940308</v>
      </c>
      <c r="F6329" s="18">
        <v>3458.4340782940308</v>
      </c>
    </row>
    <row r="6330" spans="1:6" x14ac:dyDescent="0.35">
      <c r="A6330" s="4">
        <v>6319</v>
      </c>
      <c r="B6330" s="4">
        <v>3.9998548988758986E-2</v>
      </c>
      <c r="C6330" s="4">
        <v>-1.7507029097003481</v>
      </c>
      <c r="D6330" s="25">
        <v>-3.736741849917663E-2</v>
      </c>
      <c r="E6330" s="31">
        <v>-8298.2244776208736</v>
      </c>
      <c r="F6330" s="18">
        <v>8298.2244776208736</v>
      </c>
    </row>
    <row r="6331" spans="1:6" x14ac:dyDescent="0.35">
      <c r="A6331" s="4">
        <v>6320</v>
      </c>
      <c r="B6331" s="4">
        <v>0.35737798396128628</v>
      </c>
      <c r="C6331" s="4">
        <v>-0.36547620219238891</v>
      </c>
      <c r="D6331" s="25">
        <v>-6.340122284879156E-3</v>
      </c>
      <c r="E6331" s="31">
        <v>-1407.9580567400733</v>
      </c>
      <c r="F6331" s="18">
        <v>1407.9580567400733</v>
      </c>
    </row>
    <row r="6332" spans="1:6" x14ac:dyDescent="0.35">
      <c r="A6332" s="4">
        <v>6321</v>
      </c>
      <c r="B6332" s="4">
        <v>0.86787225529464052</v>
      </c>
      <c r="C6332" s="4">
        <v>1.1163893986511939</v>
      </c>
      <c r="D6332" s="25">
        <v>2.6851760818405269E-2</v>
      </c>
      <c r="E6332" s="31">
        <v>5963.0005989153751</v>
      </c>
      <c r="F6332" s="18">
        <v>0</v>
      </c>
    </row>
    <row r="6333" spans="1:6" x14ac:dyDescent="0.35">
      <c r="A6333" s="4">
        <v>6322</v>
      </c>
      <c r="B6333" s="4">
        <v>0.76910865689549113</v>
      </c>
      <c r="C6333" s="4">
        <v>0.73591457584376663</v>
      </c>
      <c r="D6333" s="25">
        <v>1.8329614251822009E-2</v>
      </c>
      <c r="E6333" s="31">
        <v>4070.4779660700756</v>
      </c>
      <c r="F6333" s="18">
        <v>0</v>
      </c>
    </row>
    <row r="6334" spans="1:6" x14ac:dyDescent="0.35">
      <c r="A6334" s="4">
        <v>6323</v>
      </c>
      <c r="B6334" s="4">
        <v>0.70582309790357667</v>
      </c>
      <c r="C6334" s="4">
        <v>0.54122311907364384</v>
      </c>
      <c r="D6334" s="25">
        <v>1.3968776082258357E-2</v>
      </c>
      <c r="E6334" s="31">
        <v>3102.0617496163254</v>
      </c>
      <c r="F6334" s="18">
        <v>0</v>
      </c>
    </row>
    <row r="6335" spans="1:6" x14ac:dyDescent="0.35">
      <c r="A6335" s="4">
        <v>6324</v>
      </c>
      <c r="B6335" s="4">
        <v>0.97544099975595455</v>
      </c>
      <c r="C6335" s="4">
        <v>1.9675659522574811</v>
      </c>
      <c r="D6335" s="25">
        <v>4.5917020617588997E-2</v>
      </c>
      <c r="E6335" s="31">
        <v>10196.84419561108</v>
      </c>
      <c r="F6335" s="18">
        <v>0</v>
      </c>
    </row>
    <row r="6336" spans="1:6" x14ac:dyDescent="0.35">
      <c r="A6336" s="4">
        <v>6325</v>
      </c>
      <c r="B6336" s="4">
        <v>0.11919290227158008</v>
      </c>
      <c r="C6336" s="4">
        <v>-1.1790310689420387</v>
      </c>
      <c r="D6336" s="25">
        <v>-2.4562704697137228E-2</v>
      </c>
      <c r="E6336" s="31">
        <v>-5454.6673423225247</v>
      </c>
      <c r="F6336" s="18">
        <v>5454.6673423225247</v>
      </c>
    </row>
    <row r="6337" spans="1:6" x14ac:dyDescent="0.35">
      <c r="A6337" s="4">
        <v>6326</v>
      </c>
      <c r="B6337" s="4">
        <v>0.10616401811101572</v>
      </c>
      <c r="C6337" s="4">
        <v>-1.2471894612368954</v>
      </c>
      <c r="D6337" s="25">
        <v>-2.6089365001736257E-2</v>
      </c>
      <c r="E6337" s="31">
        <v>-5793.6945060243725</v>
      </c>
      <c r="F6337" s="18">
        <v>5793.6945060243725</v>
      </c>
    </row>
    <row r="6338" spans="1:6" x14ac:dyDescent="0.35">
      <c r="A6338" s="4">
        <v>6327</v>
      </c>
      <c r="B6338" s="4">
        <v>2.9016863026861572E-2</v>
      </c>
      <c r="C6338" s="4">
        <v>-1.8954430789312871</v>
      </c>
      <c r="D6338" s="25">
        <v>-4.0609412088020339E-2</v>
      </c>
      <c r="E6338" s="31">
        <v>-9018.1776249282157</v>
      </c>
      <c r="F6338" s="18">
        <v>9018.1776249282157</v>
      </c>
    </row>
    <row r="6339" spans="1:6" x14ac:dyDescent="0.35">
      <c r="A6339" s="4">
        <v>6328</v>
      </c>
      <c r="B6339" s="4">
        <v>0.76056484188141305</v>
      </c>
      <c r="C6339" s="4">
        <v>0.70812068338351597</v>
      </c>
      <c r="D6339" s="25">
        <v>1.7707066816345589E-2</v>
      </c>
      <c r="E6339" s="31">
        <v>3932.2281598206991</v>
      </c>
      <c r="F6339" s="18">
        <v>0</v>
      </c>
    </row>
    <row r="6340" spans="1:6" x14ac:dyDescent="0.35">
      <c r="A6340" s="4">
        <v>6329</v>
      </c>
      <c r="B6340" s="4">
        <v>5.9945680724977968E-2</v>
      </c>
      <c r="C6340" s="4">
        <v>-1.5552297496396186</v>
      </c>
      <c r="D6340" s="25">
        <v>-3.2989071181530653E-2</v>
      </c>
      <c r="E6340" s="31">
        <v>-7325.9199850422356</v>
      </c>
      <c r="F6340" s="18">
        <v>7325.9199850422356</v>
      </c>
    </row>
    <row r="6341" spans="1:6" x14ac:dyDescent="0.35">
      <c r="A6341" s="4">
        <v>6330</v>
      </c>
      <c r="B6341" s="4">
        <v>0.79050272813363809</v>
      </c>
      <c r="C6341" s="4">
        <v>0.80816684061736899</v>
      </c>
      <c r="D6341" s="25">
        <v>1.9947972033356142E-2</v>
      </c>
      <c r="E6341" s="31">
        <v>4429.8684911760756</v>
      </c>
      <c r="F6341" s="18">
        <v>0</v>
      </c>
    </row>
    <row r="6342" spans="1:6" x14ac:dyDescent="0.35">
      <c r="A6342" s="4">
        <v>6331</v>
      </c>
      <c r="B6342" s="4">
        <v>0.29602023390083976</v>
      </c>
      <c r="C6342" s="4">
        <v>-0.53588147564821142</v>
      </c>
      <c r="D6342" s="25">
        <v>-1.0156981191320497E-2</v>
      </c>
      <c r="E6342" s="31">
        <v>-2255.5721889754768</v>
      </c>
      <c r="F6342" s="18">
        <v>2255.5721889754768</v>
      </c>
    </row>
    <row r="6343" spans="1:6" x14ac:dyDescent="0.35">
      <c r="A6343" s="4">
        <v>6332</v>
      </c>
      <c r="B6343" s="4">
        <v>0.5675411475265858</v>
      </c>
      <c r="C6343" s="4">
        <v>0.1701175332617377</v>
      </c>
      <c r="D6343" s="25">
        <v>5.6564883712590785E-3</v>
      </c>
      <c r="E6343" s="31">
        <v>1256.1427078724794</v>
      </c>
      <c r="F6343" s="18">
        <v>0</v>
      </c>
    </row>
    <row r="6344" spans="1:6" x14ac:dyDescent="0.35">
      <c r="A6344" s="4">
        <v>6333</v>
      </c>
      <c r="B6344" s="4">
        <v>0.61697956804642207</v>
      </c>
      <c r="C6344" s="4">
        <v>0.29755756824350171</v>
      </c>
      <c r="D6344" s="25">
        <v>8.5109812087911657E-3</v>
      </c>
      <c r="E6344" s="31">
        <v>1890.0431293352081</v>
      </c>
      <c r="F6344" s="18">
        <v>0</v>
      </c>
    </row>
    <row r="6345" spans="1:6" x14ac:dyDescent="0.35">
      <c r="A6345" s="4">
        <v>6334</v>
      </c>
      <c r="B6345" s="4">
        <v>0.11285118156888196</v>
      </c>
      <c r="C6345" s="4">
        <v>-1.2115038418694419</v>
      </c>
      <c r="D6345" s="25">
        <v>-2.5290053035901747E-2</v>
      </c>
      <c r="E6345" s="31">
        <v>-5616.1904025421009</v>
      </c>
      <c r="F6345" s="18">
        <v>5616.1904025421009</v>
      </c>
    </row>
    <row r="6346" spans="1:6" x14ac:dyDescent="0.35">
      <c r="A6346" s="4">
        <v>6335</v>
      </c>
      <c r="B6346" s="4">
        <v>0.19446140040739057</v>
      </c>
      <c r="C6346" s="4">
        <v>-0.86157251546962932</v>
      </c>
      <c r="D6346" s="25">
        <v>-1.745204149597003E-2</v>
      </c>
      <c r="E6346" s="31">
        <v>-3875.5944012965401</v>
      </c>
      <c r="F6346" s="18">
        <v>3875.5944012965401</v>
      </c>
    </row>
    <row r="6347" spans="1:6" x14ac:dyDescent="0.35">
      <c r="A6347" s="4">
        <v>6336</v>
      </c>
      <c r="B6347" s="4">
        <v>0.21910717674017932</v>
      </c>
      <c r="C6347" s="4">
        <v>-0.77521207619775367</v>
      </c>
      <c r="D6347" s="25">
        <v>-1.5517678755227153E-2</v>
      </c>
      <c r="E6347" s="31">
        <v>-3446.0283009734999</v>
      </c>
      <c r="F6347" s="18">
        <v>3446.0283009734999</v>
      </c>
    </row>
    <row r="6348" spans="1:6" x14ac:dyDescent="0.35">
      <c r="A6348" s="4">
        <v>6337</v>
      </c>
      <c r="B6348" s="4">
        <v>0.11678566665592371</v>
      </c>
      <c r="C6348" s="4">
        <v>-1.1912095451237328</v>
      </c>
      <c r="D6348" s="25">
        <v>-2.4835486896527516E-2</v>
      </c>
      <c r="E6348" s="31">
        <v>-5515.2443908571895</v>
      </c>
      <c r="F6348" s="18">
        <v>5515.2443908571895</v>
      </c>
    </row>
    <row r="6349" spans="1:6" x14ac:dyDescent="0.35">
      <c r="A6349" s="4">
        <v>6338</v>
      </c>
      <c r="B6349" s="4">
        <v>7.3412197375366639E-2</v>
      </c>
      <c r="C6349" s="4">
        <v>-1.45084008523849</v>
      </c>
      <c r="D6349" s="25">
        <v>-3.0650876991706093E-2</v>
      </c>
      <c r="E6349" s="31">
        <v>-6806.6745825304024</v>
      </c>
      <c r="F6349" s="18">
        <v>6806.6745825304024</v>
      </c>
    </row>
    <row r="6350" spans="1:6" x14ac:dyDescent="0.35">
      <c r="A6350" s="4">
        <v>6339</v>
      </c>
      <c r="B6350" s="4">
        <v>0.6180800815770191</v>
      </c>
      <c r="C6350" s="4">
        <v>0.30044225477463499</v>
      </c>
      <c r="D6350" s="25">
        <v>8.5755944760648566E-3</v>
      </c>
      <c r="E6350" s="31">
        <v>1904.3918699655358</v>
      </c>
      <c r="F6350" s="18">
        <v>0</v>
      </c>
    </row>
    <row r="6351" spans="1:6" x14ac:dyDescent="0.35">
      <c r="A6351" s="4">
        <v>6340</v>
      </c>
      <c r="B6351" s="4">
        <v>0.43607151138525013</v>
      </c>
      <c r="C6351" s="4">
        <v>-0.16093699691596502</v>
      </c>
      <c r="D6351" s="25">
        <v>-1.7587072174742875E-3</v>
      </c>
      <c r="E6351" s="31">
        <v>-390.55808153659859</v>
      </c>
      <c r="F6351" s="18">
        <v>390.55808153659859</v>
      </c>
    </row>
    <row r="6352" spans="1:6" x14ac:dyDescent="0.35">
      <c r="A6352" s="4">
        <v>6341</v>
      </c>
      <c r="B6352" s="4">
        <v>0.28249958236791495</v>
      </c>
      <c r="C6352" s="4">
        <v>-0.57543200394595007</v>
      </c>
      <c r="D6352" s="25">
        <v>-1.1042862145156237E-2</v>
      </c>
      <c r="E6352" s="31">
        <v>-2452.3007645804478</v>
      </c>
      <c r="F6352" s="18">
        <v>2452.3007645804478</v>
      </c>
    </row>
    <row r="6353" spans="1:6" x14ac:dyDescent="0.35">
      <c r="A6353" s="4">
        <v>6342</v>
      </c>
      <c r="B6353" s="4">
        <v>0.73616764283246194</v>
      </c>
      <c r="C6353" s="4">
        <v>0.63157486615498215</v>
      </c>
      <c r="D6353" s="25">
        <v>1.5992538983289388E-2</v>
      </c>
      <c r="E6353" s="31">
        <v>3551.4810436627358</v>
      </c>
      <c r="F6353" s="18">
        <v>0</v>
      </c>
    </row>
    <row r="6354" spans="1:6" x14ac:dyDescent="0.35">
      <c r="A6354" s="4">
        <v>6343</v>
      </c>
      <c r="B6354" s="4">
        <v>0.83120017319721129</v>
      </c>
      <c r="C6354" s="4">
        <v>0.95891879890173126</v>
      </c>
      <c r="D6354" s="25">
        <v>2.3324621963091523E-2</v>
      </c>
      <c r="E6354" s="31">
        <v>5179.7249229203335</v>
      </c>
      <c r="F6354" s="18">
        <v>0</v>
      </c>
    </row>
    <row r="6355" spans="1:6" x14ac:dyDescent="0.35">
      <c r="A6355" s="4">
        <v>6344</v>
      </c>
      <c r="B6355" s="4">
        <v>0.11145231552902601</v>
      </c>
      <c r="C6355" s="4">
        <v>-1.2188407775419718</v>
      </c>
      <c r="D6355" s="25">
        <v>-2.5454390956317942E-2</v>
      </c>
      <c r="E6355" s="31">
        <v>-5652.6851085873959</v>
      </c>
      <c r="F6355" s="18">
        <v>5652.6851085873959</v>
      </c>
    </row>
    <row r="6356" spans="1:6" x14ac:dyDescent="0.35">
      <c r="A6356" s="4">
        <v>6345</v>
      </c>
      <c r="B6356" s="4">
        <v>0.81935893373606927</v>
      </c>
      <c r="C6356" s="4">
        <v>0.91292472538248104</v>
      </c>
      <c r="D6356" s="25">
        <v>2.2294413885634461E-2</v>
      </c>
      <c r="E6356" s="31">
        <v>4950.9454613263961</v>
      </c>
      <c r="F6356" s="18">
        <v>0</v>
      </c>
    </row>
    <row r="6357" spans="1:6" x14ac:dyDescent="0.35">
      <c r="A6357" s="4">
        <v>6346</v>
      </c>
      <c r="B6357" s="4">
        <v>0.79954263152117311</v>
      </c>
      <c r="C6357" s="4">
        <v>0.83998867389558818</v>
      </c>
      <c r="D6357" s="25">
        <v>2.0660740161384472E-2</v>
      </c>
      <c r="E6357" s="31">
        <v>4588.1537076676304</v>
      </c>
      <c r="F6357" s="18">
        <v>0</v>
      </c>
    </row>
    <row r="6358" spans="1:6" x14ac:dyDescent="0.35">
      <c r="A6358" s="4">
        <v>6347</v>
      </c>
      <c r="B6358" s="4">
        <v>0.21287463843136467</v>
      </c>
      <c r="C6358" s="4">
        <v>-0.79648657271941603</v>
      </c>
      <c r="D6358" s="25">
        <v>-1.5994200108598377E-2</v>
      </c>
      <c r="E6358" s="31">
        <v>-3551.849931620563</v>
      </c>
      <c r="F6358" s="18">
        <v>3551.849931620563</v>
      </c>
    </row>
    <row r="6359" spans="1:6" x14ac:dyDescent="0.35">
      <c r="A6359" s="4">
        <v>6348</v>
      </c>
      <c r="B6359" s="4">
        <v>2.1259557182008115E-2</v>
      </c>
      <c r="C6359" s="4">
        <v>-2.0284031942604086</v>
      </c>
      <c r="D6359" s="25">
        <v>-4.3587547623990079E-2</v>
      </c>
      <c r="E6359" s="31">
        <v>-9679.535518912815</v>
      </c>
      <c r="F6359" s="18">
        <v>9679.535518912815</v>
      </c>
    </row>
    <row r="6360" spans="1:6" x14ac:dyDescent="0.35">
      <c r="A6360" s="4">
        <v>6349</v>
      </c>
      <c r="B6360" s="4">
        <v>0.5227356420219581</v>
      </c>
      <c r="C6360" s="4">
        <v>5.7020687188878677E-2</v>
      </c>
      <c r="D6360" s="25">
        <v>3.123264513398079E-3</v>
      </c>
      <c r="E6360" s="31">
        <v>693.58684854656644</v>
      </c>
      <c r="F6360" s="18">
        <v>0</v>
      </c>
    </row>
    <row r="6361" spans="1:6" x14ac:dyDescent="0.35">
      <c r="A6361" s="4">
        <v>6350</v>
      </c>
      <c r="B6361" s="4">
        <v>0.23009846929527955</v>
      </c>
      <c r="C6361" s="4">
        <v>-0.73852260046603879</v>
      </c>
      <c r="D6361" s="25">
        <v>-1.4695881698250717E-2</v>
      </c>
      <c r="E6361" s="31">
        <v>-3263.5309081180385</v>
      </c>
      <c r="F6361" s="18">
        <v>3263.5309081180385</v>
      </c>
    </row>
    <row r="6362" spans="1:6" x14ac:dyDescent="0.35">
      <c r="A6362" s="4">
        <v>6351</v>
      </c>
      <c r="B6362" s="4">
        <v>0.70266718164997499</v>
      </c>
      <c r="C6362" s="4">
        <v>0.53208715022516206</v>
      </c>
      <c r="D6362" s="25">
        <v>1.3764142133078736E-2</v>
      </c>
      <c r="E6362" s="31">
        <v>3056.618459331984</v>
      </c>
      <c r="F6362" s="18">
        <v>0</v>
      </c>
    </row>
    <row r="6363" spans="1:6" x14ac:dyDescent="0.35">
      <c r="A6363" s="4">
        <v>6352</v>
      </c>
      <c r="B6363" s="4">
        <v>0.68736635141147318</v>
      </c>
      <c r="C6363" s="4">
        <v>0.48839893345923224</v>
      </c>
      <c r="D6363" s="25">
        <v>1.2785582280511677E-2</v>
      </c>
      <c r="E6363" s="31">
        <v>2839.3085768853821</v>
      </c>
      <c r="F6363" s="18">
        <v>0</v>
      </c>
    </row>
    <row r="6364" spans="1:6" x14ac:dyDescent="0.35">
      <c r="A6364" s="4">
        <v>6353</v>
      </c>
      <c r="B6364" s="4">
        <v>0.58471800736559065</v>
      </c>
      <c r="C6364" s="4">
        <v>0.21397829242394145</v>
      </c>
      <c r="D6364" s="25">
        <v>6.6389129515343898E-3</v>
      </c>
      <c r="E6364" s="31">
        <v>1474.3108347297475</v>
      </c>
      <c r="F6364" s="18">
        <v>0</v>
      </c>
    </row>
    <row r="6365" spans="1:6" x14ac:dyDescent="0.35">
      <c r="A6365" s="4">
        <v>6354</v>
      </c>
      <c r="B6365" s="4">
        <v>0.54977801394780901</v>
      </c>
      <c r="C6365" s="4">
        <v>0.1251005194023955</v>
      </c>
      <c r="D6365" s="25">
        <v>4.64816517323922E-3</v>
      </c>
      <c r="E6365" s="31">
        <v>1032.2232459662275</v>
      </c>
      <c r="F6365" s="18">
        <v>0</v>
      </c>
    </row>
    <row r="6366" spans="1:6" x14ac:dyDescent="0.35">
      <c r="A6366" s="4">
        <v>6355</v>
      </c>
      <c r="B6366" s="4">
        <v>0.86681206322841564</v>
      </c>
      <c r="C6366" s="4">
        <v>1.1114472736336982</v>
      </c>
      <c r="D6366" s="25">
        <v>2.6741063575842144E-2</v>
      </c>
      <c r="E6366" s="31">
        <v>5938.4179382784696</v>
      </c>
      <c r="F6366" s="18">
        <v>0</v>
      </c>
    </row>
    <row r="6367" spans="1:6" x14ac:dyDescent="0.35">
      <c r="A6367" s="4">
        <v>6356</v>
      </c>
      <c r="B6367" s="4">
        <v>6.9400057164148765E-2</v>
      </c>
      <c r="C6367" s="4">
        <v>-1.4802740922807742</v>
      </c>
      <c r="D6367" s="25">
        <v>-3.1310160883884025E-2</v>
      </c>
      <c r="E6367" s="31">
        <v>-6953.0824948643149</v>
      </c>
      <c r="F6367" s="18">
        <v>6953.0824948643149</v>
      </c>
    </row>
    <row r="6368" spans="1:6" x14ac:dyDescent="0.35">
      <c r="A6368" s="4">
        <v>6357</v>
      </c>
      <c r="B6368" s="4">
        <v>0.22005959655292073</v>
      </c>
      <c r="C6368" s="4">
        <v>-0.77199195375718488</v>
      </c>
      <c r="D6368" s="25">
        <v>-1.5445552155105806E-2</v>
      </c>
      <c r="E6368" s="31">
        <v>-3430.0110661027602</v>
      </c>
      <c r="F6368" s="18">
        <v>3430.0110661027602</v>
      </c>
    </row>
    <row r="6369" spans="1:6" x14ac:dyDescent="0.35">
      <c r="A6369" s="4">
        <v>6358</v>
      </c>
      <c r="B6369" s="4">
        <v>0.33163141475629532</v>
      </c>
      <c r="C6369" s="4">
        <v>-0.43541278834855796</v>
      </c>
      <c r="D6369" s="25">
        <v>-7.9066118444025574E-3</v>
      </c>
      <c r="E6369" s="31">
        <v>-1755.8301476917416</v>
      </c>
      <c r="F6369" s="18">
        <v>1755.8301476917416</v>
      </c>
    </row>
    <row r="6370" spans="1:6" x14ac:dyDescent="0.35">
      <c r="A6370" s="4">
        <v>6359</v>
      </c>
      <c r="B6370" s="4">
        <v>7.4021644867068859E-2</v>
      </c>
      <c r="C6370" s="4">
        <v>-1.4464776021925014</v>
      </c>
      <c r="D6370" s="25">
        <v>-3.0553162983620548E-2</v>
      </c>
      <c r="E6370" s="31">
        <v>-6784.9751233151565</v>
      </c>
      <c r="F6370" s="18">
        <v>6784.9751233151565</v>
      </c>
    </row>
    <row r="6371" spans="1:6" x14ac:dyDescent="0.35">
      <c r="A6371" s="4">
        <v>6360</v>
      </c>
      <c r="B6371" s="4">
        <v>0.50485347852347739</v>
      </c>
      <c r="C6371" s="4">
        <v>1.2166166621028748E-2</v>
      </c>
      <c r="D6371" s="25">
        <v>2.1185809560670989E-3</v>
      </c>
      <c r="E6371" s="31">
        <v>470.47564572449141</v>
      </c>
      <c r="F6371" s="18">
        <v>0</v>
      </c>
    </row>
    <row r="6372" spans="1:6" x14ac:dyDescent="0.35">
      <c r="A6372" s="4">
        <v>6361</v>
      </c>
      <c r="B6372" s="4">
        <v>0.39923945287927232</v>
      </c>
      <c r="C6372" s="4">
        <v>-0.25531617789488315</v>
      </c>
      <c r="D6372" s="25">
        <v>-3.8726794566926511E-3</v>
      </c>
      <c r="E6372" s="31">
        <v>-860.01026434872847</v>
      </c>
      <c r="F6372" s="18">
        <v>860.01026434872847</v>
      </c>
    </row>
    <row r="6373" spans="1:6" x14ac:dyDescent="0.35">
      <c r="A6373" s="4">
        <v>6362</v>
      </c>
      <c r="B6373" s="4">
        <v>0.50717736988954865</v>
      </c>
      <c r="C6373" s="4">
        <v>1.7991968955046834E-2</v>
      </c>
      <c r="D6373" s="25">
        <v>2.2490714337079121E-3</v>
      </c>
      <c r="E6373" s="31">
        <v>499.45381224352178</v>
      </c>
      <c r="F6373" s="18">
        <v>0</v>
      </c>
    </row>
    <row r="6374" spans="1:6" x14ac:dyDescent="0.35">
      <c r="A6374" s="4">
        <v>6363</v>
      </c>
      <c r="B6374" s="4">
        <v>0.83863089284944625</v>
      </c>
      <c r="C6374" s="4">
        <v>0.98884657189771852</v>
      </c>
      <c r="D6374" s="25">
        <v>2.3994965577423991E-2</v>
      </c>
      <c r="E6374" s="31">
        <v>5328.5888801399924</v>
      </c>
      <c r="F6374" s="18">
        <v>0</v>
      </c>
    </row>
    <row r="6375" spans="1:6" x14ac:dyDescent="0.35">
      <c r="A6375" s="4">
        <v>6364</v>
      </c>
      <c r="B6375" s="4">
        <v>0.594966977622022</v>
      </c>
      <c r="C6375" s="4">
        <v>0.24034082989423122</v>
      </c>
      <c r="D6375" s="25">
        <v>7.2293998766115959E-3</v>
      </c>
      <c r="E6375" s="31">
        <v>1605.4409275269988</v>
      </c>
      <c r="F6375" s="18">
        <v>0</v>
      </c>
    </row>
    <row r="6376" spans="1:6" x14ac:dyDescent="0.35">
      <c r="A6376" s="4">
        <v>6365</v>
      </c>
      <c r="B6376" s="4">
        <v>0.99426596229089603</v>
      </c>
      <c r="C6376" s="4">
        <v>2.5281028414519415</v>
      </c>
      <c r="D6376" s="25">
        <v>5.8472325829228823E-2</v>
      </c>
      <c r="E6376" s="31">
        <v>12985.014885901774</v>
      </c>
      <c r="F6376" s="18">
        <v>0</v>
      </c>
    </row>
    <row r="6377" spans="1:6" x14ac:dyDescent="0.35">
      <c r="A6377" s="4">
        <v>6366</v>
      </c>
      <c r="B6377" s="4">
        <v>0.36857617647352514</v>
      </c>
      <c r="C6377" s="4">
        <v>-0.33562674528585451</v>
      </c>
      <c r="D6377" s="25">
        <v>-5.6715328502001906E-3</v>
      </c>
      <c r="E6377" s="31">
        <v>-1259.4836521607485</v>
      </c>
      <c r="F6377" s="18">
        <v>1259.4836521607485</v>
      </c>
    </row>
    <row r="6378" spans="1:6" x14ac:dyDescent="0.35">
      <c r="A6378" s="4">
        <v>6367</v>
      </c>
      <c r="B6378" s="4">
        <v>0.10283820664547638</v>
      </c>
      <c r="C6378" s="4">
        <v>-1.2655439238831634</v>
      </c>
      <c r="D6378" s="25">
        <v>-2.650048135279516E-2</v>
      </c>
      <c r="E6378" s="31">
        <v>-5884.9915745543367</v>
      </c>
      <c r="F6378" s="18">
        <v>5884.9915745543367</v>
      </c>
    </row>
    <row r="6379" spans="1:6" x14ac:dyDescent="0.35">
      <c r="A6379" s="4">
        <v>6368</v>
      </c>
      <c r="B6379" s="4">
        <v>0.96843630195268604</v>
      </c>
      <c r="C6379" s="4">
        <v>1.8582931497532704</v>
      </c>
      <c r="D6379" s="25">
        <v>4.3469450416200067E-2</v>
      </c>
      <c r="E6379" s="31">
        <v>9653.3095397100151</v>
      </c>
      <c r="F6379" s="18">
        <v>0</v>
      </c>
    </row>
    <row r="6380" spans="1:6" x14ac:dyDescent="0.35">
      <c r="A6380" s="4">
        <v>6369</v>
      </c>
      <c r="B6380" s="4">
        <v>0.37910634214956795</v>
      </c>
      <c r="C6380" s="4">
        <v>-0.3078286967878382</v>
      </c>
      <c r="D6380" s="25">
        <v>-5.0488923248243811E-3</v>
      </c>
      <c r="E6380" s="31">
        <v>-1121.2131733331541</v>
      </c>
      <c r="F6380" s="18">
        <v>1121.2131733331541</v>
      </c>
    </row>
    <row r="6381" spans="1:6" x14ac:dyDescent="0.35">
      <c r="A6381" s="4">
        <v>6370</v>
      </c>
      <c r="B6381" s="4">
        <v>0.13781634943874144</v>
      </c>
      <c r="C6381" s="4">
        <v>-1.0901826399878862</v>
      </c>
      <c r="D6381" s="25">
        <v>-2.2572614188201806E-2</v>
      </c>
      <c r="E6381" s="31">
        <v>-5012.7257141018654</v>
      </c>
      <c r="F6381" s="18">
        <v>5012.7257141018654</v>
      </c>
    </row>
    <row r="6382" spans="1:6" x14ac:dyDescent="0.35">
      <c r="A6382" s="4">
        <v>6371</v>
      </c>
      <c r="B6382" s="4">
        <v>0.82963076250187351</v>
      </c>
      <c r="C6382" s="4">
        <v>0.95270713944362928</v>
      </c>
      <c r="D6382" s="25">
        <v>2.3185488782259629E-2</v>
      </c>
      <c r="E6382" s="31">
        <v>5148.8274616238323</v>
      </c>
      <c r="F6382" s="18">
        <v>0</v>
      </c>
    </row>
    <row r="6383" spans="1:6" x14ac:dyDescent="0.35">
      <c r="A6383" s="4">
        <v>6372</v>
      </c>
      <c r="B6383" s="4">
        <v>0.95880016492244158</v>
      </c>
      <c r="C6383" s="4">
        <v>1.7369291910210152</v>
      </c>
      <c r="D6383" s="25">
        <v>4.0751053870049285E-2</v>
      </c>
      <c r="E6383" s="31">
        <v>9049.6321741021784</v>
      </c>
      <c r="F6383" s="18">
        <v>0</v>
      </c>
    </row>
    <row r="6384" spans="1:6" x14ac:dyDescent="0.35">
      <c r="A6384" s="4">
        <v>6373</v>
      </c>
      <c r="B6384" s="4">
        <v>0.4882132145311493</v>
      </c>
      <c r="C6384" s="4">
        <v>-2.9549389415799883E-2</v>
      </c>
      <c r="D6384" s="25">
        <v>1.1842061660897185E-3</v>
      </c>
      <c r="E6384" s="31">
        <v>262.97798961444983</v>
      </c>
      <c r="F6384" s="18">
        <v>0</v>
      </c>
    </row>
    <row r="6385" spans="1:6" x14ac:dyDescent="0.35">
      <c r="A6385" s="4">
        <v>6374</v>
      </c>
      <c r="B6385" s="4">
        <v>0.28501779890930123</v>
      </c>
      <c r="C6385" s="4">
        <v>-0.56799907236915836</v>
      </c>
      <c r="D6385" s="25">
        <v>-1.0876374039979131E-2</v>
      </c>
      <c r="E6385" s="31">
        <v>-2415.3285645970905</v>
      </c>
      <c r="F6385" s="18">
        <v>2415.3285645970905</v>
      </c>
    </row>
    <row r="6386" spans="1:6" x14ac:dyDescent="0.35">
      <c r="A6386" s="4">
        <v>6375</v>
      </c>
      <c r="B6386" s="4">
        <v>0.51866016741667453</v>
      </c>
      <c r="C6386" s="4">
        <v>4.6791171856017055E-2</v>
      </c>
      <c r="D6386" s="25">
        <v>2.8941365297683154E-3</v>
      </c>
      <c r="E6386" s="31">
        <v>642.70414059856319</v>
      </c>
      <c r="F6386" s="18">
        <v>0</v>
      </c>
    </row>
    <row r="6387" spans="1:6" x14ac:dyDescent="0.35">
      <c r="A6387" s="4">
        <v>6376</v>
      </c>
      <c r="B6387" s="4">
        <v>0.8897218068168149</v>
      </c>
      <c r="C6387" s="4">
        <v>1.2250499891317208</v>
      </c>
      <c r="D6387" s="25">
        <v>2.9285618258047805E-2</v>
      </c>
      <c r="E6387" s="31">
        <v>6503.4900464571247</v>
      </c>
      <c r="F6387" s="18">
        <v>0</v>
      </c>
    </row>
    <row r="6388" spans="1:6" x14ac:dyDescent="0.35">
      <c r="A6388" s="4">
        <v>6377</v>
      </c>
      <c r="B6388" s="4">
        <v>0.26479412584903883</v>
      </c>
      <c r="C6388" s="4">
        <v>-0.62863467837704812</v>
      </c>
      <c r="D6388" s="25">
        <v>-1.2234533609487301E-2</v>
      </c>
      <c r="E6388" s="31">
        <v>-2716.9365813364875</v>
      </c>
      <c r="F6388" s="18">
        <v>2716.9365813364875</v>
      </c>
    </row>
    <row r="6389" spans="1:6" x14ac:dyDescent="0.35">
      <c r="A6389" s="4">
        <v>6378</v>
      </c>
      <c r="B6389" s="4">
        <v>0.13845540012737256</v>
      </c>
      <c r="C6389" s="4">
        <v>-1.0872851706212532</v>
      </c>
      <c r="D6389" s="25">
        <v>-2.2507714601857482E-2</v>
      </c>
      <c r="E6389" s="31">
        <v>-4998.313390274845</v>
      </c>
      <c r="F6389" s="18">
        <v>4998.313390274845</v>
      </c>
    </row>
    <row r="6390" spans="1:6" x14ac:dyDescent="0.35">
      <c r="A6390" s="4">
        <v>6379</v>
      </c>
      <c r="B6390" s="4">
        <v>0.63913721278592539</v>
      </c>
      <c r="C6390" s="4">
        <v>0.35615355186656084</v>
      </c>
      <c r="D6390" s="25">
        <v>9.8234558607645725E-3</v>
      </c>
      <c r="E6390" s="31">
        <v>2181.5058452705525</v>
      </c>
      <c r="F6390" s="18">
        <v>0</v>
      </c>
    </row>
    <row r="6391" spans="1:6" x14ac:dyDescent="0.35">
      <c r="A6391" s="4">
        <v>6380</v>
      </c>
      <c r="B6391" s="4">
        <v>0.69390584100088437</v>
      </c>
      <c r="C6391" s="4">
        <v>0.50695225701667346</v>
      </c>
      <c r="D6391" s="25">
        <v>1.3201152860154953E-2</v>
      </c>
      <c r="E6391" s="31">
        <v>2931.5948009458139</v>
      </c>
      <c r="F6391" s="18">
        <v>0</v>
      </c>
    </row>
    <row r="6392" spans="1:6" x14ac:dyDescent="0.35">
      <c r="A6392" s="4">
        <v>6381</v>
      </c>
      <c r="B6392" s="4">
        <v>0.62259352421814906</v>
      </c>
      <c r="C6392" s="4">
        <v>0.31229945847009138</v>
      </c>
      <c r="D6392" s="25">
        <v>8.8411805850664941E-3</v>
      </c>
      <c r="E6392" s="31">
        <v>1963.3708746479715</v>
      </c>
      <c r="F6392" s="18">
        <v>0</v>
      </c>
    </row>
    <row r="6393" spans="1:6" x14ac:dyDescent="0.35">
      <c r="A6393" s="4">
        <v>6382</v>
      </c>
      <c r="B6393" s="4">
        <v>0.42851211237825193</v>
      </c>
      <c r="C6393" s="4">
        <v>-0.18016348412316607</v>
      </c>
      <c r="D6393" s="25">
        <v>-2.1893557968764429E-3</v>
      </c>
      <c r="E6393" s="31">
        <v>-486.19269389084417</v>
      </c>
      <c r="F6393" s="18">
        <v>486.19269389084417</v>
      </c>
    </row>
    <row r="6394" spans="1:6" x14ac:dyDescent="0.35">
      <c r="A6394" s="4">
        <v>6383</v>
      </c>
      <c r="B6394" s="4">
        <v>0.72591101627387811</v>
      </c>
      <c r="C6394" s="4">
        <v>0.600492635561236</v>
      </c>
      <c r="D6394" s="25">
        <v>1.5296337003926583E-2</v>
      </c>
      <c r="E6394" s="31">
        <v>3396.8746903594206</v>
      </c>
      <c r="F6394" s="18">
        <v>0</v>
      </c>
    </row>
    <row r="6395" spans="1:6" x14ac:dyDescent="0.35">
      <c r="A6395" s="4">
        <v>6384</v>
      </c>
      <c r="B6395" s="4">
        <v>0.14397182541730202</v>
      </c>
      <c r="C6395" s="4">
        <v>-1.0626435029205512</v>
      </c>
      <c r="D6395" s="25">
        <v>-2.1955772945794969E-2</v>
      </c>
      <c r="E6395" s="31">
        <v>-4875.7430885383883</v>
      </c>
      <c r="F6395" s="18">
        <v>4875.7430885383883</v>
      </c>
    </row>
    <row r="6396" spans="1:6" x14ac:dyDescent="0.35">
      <c r="A6396" s="4">
        <v>6385</v>
      </c>
      <c r="B6396" s="4">
        <v>0.72548704619762072</v>
      </c>
      <c r="C6396" s="4">
        <v>0.5992204197643588</v>
      </c>
      <c r="D6396" s="25">
        <v>1.5267841006726797E-2</v>
      </c>
      <c r="E6396" s="31">
        <v>3390.5465523457474</v>
      </c>
      <c r="F6396" s="18">
        <v>0</v>
      </c>
    </row>
    <row r="6397" spans="1:6" x14ac:dyDescent="0.35">
      <c r="A6397" s="4">
        <v>6386</v>
      </c>
      <c r="B6397" s="4">
        <v>0.15228076215072917</v>
      </c>
      <c r="C6397" s="4">
        <v>-1.026700477678048</v>
      </c>
      <c r="D6397" s="25">
        <v>-2.1150695419500803E-2</v>
      </c>
      <c r="E6397" s="31">
        <v>-4696.958620587413</v>
      </c>
      <c r="F6397" s="18">
        <v>4696.958620587413</v>
      </c>
    </row>
    <row r="6398" spans="1:6" x14ac:dyDescent="0.35">
      <c r="A6398" s="4">
        <v>6387</v>
      </c>
      <c r="B6398" s="4">
        <v>0.21820490173420037</v>
      </c>
      <c r="C6398" s="4">
        <v>-0.77827009153437188</v>
      </c>
      <c r="D6398" s="25">
        <v>-1.558617436476374E-2</v>
      </c>
      <c r="E6398" s="31">
        <v>-3461.2391976983722</v>
      </c>
      <c r="F6398" s="18">
        <v>3461.2391976983722</v>
      </c>
    </row>
    <row r="6399" spans="1:6" x14ac:dyDescent="0.35">
      <c r="A6399" s="4">
        <v>6388</v>
      </c>
      <c r="B6399" s="4">
        <v>0.57447314798312654</v>
      </c>
      <c r="C6399" s="4">
        <v>0.18777414562664474</v>
      </c>
      <c r="D6399" s="25">
        <v>6.0519737737695202E-3</v>
      </c>
      <c r="E6399" s="31">
        <v>1343.9685941516238</v>
      </c>
      <c r="F6399" s="18">
        <v>0</v>
      </c>
    </row>
    <row r="6400" spans="1:6" x14ac:dyDescent="0.35">
      <c r="A6400" s="4">
        <v>6389</v>
      </c>
      <c r="B6400" s="4">
        <v>0.82083971958993862</v>
      </c>
      <c r="C6400" s="4">
        <v>0.9185699402799844</v>
      </c>
      <c r="D6400" s="25">
        <v>2.242085943701522E-2</v>
      </c>
      <c r="E6400" s="31">
        <v>4979.0253665405389</v>
      </c>
      <c r="F6400" s="18">
        <v>0</v>
      </c>
    </row>
    <row r="6401" spans="1:6" x14ac:dyDescent="0.35">
      <c r="A6401" s="4">
        <v>6390</v>
      </c>
      <c r="B6401" s="4">
        <v>0.55846773508829994</v>
      </c>
      <c r="C6401" s="4">
        <v>0.14708550620462066</v>
      </c>
      <c r="D6401" s="25">
        <v>5.1406005948802236E-3</v>
      </c>
      <c r="E6401" s="31">
        <v>1141.5789315777174</v>
      </c>
      <c r="F6401" s="18">
        <v>0</v>
      </c>
    </row>
    <row r="6402" spans="1:6" x14ac:dyDescent="0.35">
      <c r="A6402" s="4">
        <v>6391</v>
      </c>
      <c r="B6402" s="4">
        <v>0.27608486149431843</v>
      </c>
      <c r="C6402" s="4">
        <v>-0.5945119934597074</v>
      </c>
      <c r="D6402" s="25">
        <v>-1.147022936468816E-2</v>
      </c>
      <c r="E6402" s="31">
        <v>-2547.2066816731881</v>
      </c>
      <c r="F6402" s="18">
        <v>2547.2066816731881</v>
      </c>
    </row>
    <row r="6403" spans="1:6" x14ac:dyDescent="0.35">
      <c r="A6403" s="4">
        <v>6392</v>
      </c>
      <c r="B6403" s="4">
        <v>0.22091806801728409</v>
      </c>
      <c r="C6403" s="4">
        <v>-0.76909631430494174</v>
      </c>
      <c r="D6403" s="25">
        <v>-1.5380693556489711E-2</v>
      </c>
      <c r="E6403" s="31">
        <v>-3415.6078444664531</v>
      </c>
      <c r="F6403" s="18">
        <v>3415.6078444664531</v>
      </c>
    </row>
    <row r="6404" spans="1:6" x14ac:dyDescent="0.35">
      <c r="A6404" s="4">
        <v>6393</v>
      </c>
      <c r="B6404" s="4">
        <v>0.63269680223082736</v>
      </c>
      <c r="C6404" s="4">
        <v>0.33900442651588247</v>
      </c>
      <c r="D6404" s="25">
        <v>9.4393375145128949E-3</v>
      </c>
      <c r="E6404" s="31">
        <v>2096.2042539058948</v>
      </c>
      <c r="F6404" s="18">
        <v>0</v>
      </c>
    </row>
    <row r="6405" spans="1:6" x14ac:dyDescent="0.35">
      <c r="A6405" s="4">
        <v>6394</v>
      </c>
      <c r="B6405" s="4">
        <v>0.63578283439861183</v>
      </c>
      <c r="C6405" s="4">
        <v>0.34720897167938181</v>
      </c>
      <c r="D6405" s="25">
        <v>9.623108771384949E-3</v>
      </c>
      <c r="E6405" s="31">
        <v>2137.0145427432794</v>
      </c>
      <c r="F6405" s="18">
        <v>0</v>
      </c>
    </row>
    <row r="6406" spans="1:6" x14ac:dyDescent="0.35">
      <c r="A6406" s="4">
        <v>6395</v>
      </c>
      <c r="B6406" s="4">
        <v>0.84479050925675936</v>
      </c>
      <c r="C6406" s="4">
        <v>1.0143432748161871</v>
      </c>
      <c r="D6406" s="25">
        <v>2.4566058922398878E-2</v>
      </c>
      <c r="E6406" s="31">
        <v>5455.4122188831116</v>
      </c>
      <c r="F6406" s="18">
        <v>0</v>
      </c>
    </row>
    <row r="6407" spans="1:6" x14ac:dyDescent="0.35">
      <c r="A6407" s="4">
        <v>6396</v>
      </c>
      <c r="B6407" s="4">
        <v>5.9358032809536998E-2</v>
      </c>
      <c r="C6407" s="4">
        <v>-1.5601854388619509</v>
      </c>
      <c r="D6407" s="25">
        <v>-3.3100072244832364E-2</v>
      </c>
      <c r="E6407" s="31">
        <v>-7350.5701154908375</v>
      </c>
      <c r="F6407" s="18">
        <v>7350.5701154908375</v>
      </c>
    </row>
    <row r="6408" spans="1:6" x14ac:dyDescent="0.35">
      <c r="A6408" s="4">
        <v>6397</v>
      </c>
      <c r="B6408" s="4">
        <v>0.80914184853500259</v>
      </c>
      <c r="C6408" s="4">
        <v>0.87473832326932677</v>
      </c>
      <c r="D6408" s="25">
        <v>2.1439087603444436E-2</v>
      </c>
      <c r="E6408" s="31">
        <v>4761.0021958750212</v>
      </c>
      <c r="F6408" s="18">
        <v>0</v>
      </c>
    </row>
    <row r="6409" spans="1:6" x14ac:dyDescent="0.35">
      <c r="A6409" s="4">
        <v>6398</v>
      </c>
      <c r="B6409" s="4">
        <v>2.0223946834341811E-2</v>
      </c>
      <c r="C6409" s="4">
        <v>-2.0491454567210781</v>
      </c>
      <c r="D6409" s="25">
        <v>-4.4052147619091021E-2</v>
      </c>
      <c r="E6409" s="31">
        <v>-9782.7097601768764</v>
      </c>
      <c r="F6409" s="18">
        <v>9782.7097601768764</v>
      </c>
    </row>
    <row r="6410" spans="1:6" x14ac:dyDescent="0.35">
      <c r="A6410" s="4">
        <v>6399</v>
      </c>
      <c r="B6410" s="4">
        <v>2.3183494961515394E-2</v>
      </c>
      <c r="C6410" s="4">
        <v>-1.9920370772011133</v>
      </c>
      <c r="D6410" s="25">
        <v>-4.2772993385288983E-2</v>
      </c>
      <c r="E6410" s="31">
        <v>-9498.6465468237166</v>
      </c>
      <c r="F6410" s="18">
        <v>9498.6465468237166</v>
      </c>
    </row>
    <row r="6411" spans="1:6" x14ac:dyDescent="0.35">
      <c r="A6411" s="4">
        <v>6400</v>
      </c>
      <c r="B6411" s="4">
        <v>4.0129348420442579E-2</v>
      </c>
      <c r="C6411" s="4">
        <v>-1.749187021039573</v>
      </c>
      <c r="D6411" s="25">
        <v>-3.7333464543300061E-2</v>
      </c>
      <c r="E6411" s="31">
        <v>-8290.6842846109321</v>
      </c>
      <c r="F6411" s="18">
        <v>8290.6842846109321</v>
      </c>
    </row>
    <row r="6412" spans="1:6" x14ac:dyDescent="0.35">
      <c r="A6412" s="4">
        <v>6401</v>
      </c>
      <c r="B6412" s="4">
        <v>0.83013518453558399</v>
      </c>
      <c r="C6412" s="4">
        <v>0.95469960254999287</v>
      </c>
      <c r="D6412" s="25">
        <v>2.323011739262509E-2</v>
      </c>
      <c r="E6412" s="31">
        <v>5158.7381871117332</v>
      </c>
      <c r="F6412" s="18">
        <v>0</v>
      </c>
    </row>
    <row r="6413" spans="1:6" x14ac:dyDescent="0.35">
      <c r="A6413" s="4">
        <v>6402</v>
      </c>
      <c r="B6413" s="4">
        <v>0.70422576446720841</v>
      </c>
      <c r="C6413" s="4">
        <v>0.53659344777144435</v>
      </c>
      <c r="D6413" s="25">
        <v>1.3865077400959758E-2</v>
      </c>
      <c r="E6413" s="31">
        <v>3079.0332673178227</v>
      </c>
      <c r="F6413" s="18">
        <v>0</v>
      </c>
    </row>
    <row r="6414" spans="1:6" x14ac:dyDescent="0.35">
      <c r="A6414" s="4">
        <v>6403</v>
      </c>
      <c r="B6414" s="4">
        <v>0.4709946831462466</v>
      </c>
      <c r="C6414" s="4">
        <v>-7.2769720879355987E-2</v>
      </c>
      <c r="D6414" s="25">
        <v>2.1612634238174912E-4</v>
      </c>
      <c r="E6414" s="31">
        <v>47.99541891421849</v>
      </c>
      <c r="F6414" s="18">
        <v>0</v>
      </c>
    </row>
    <row r="6415" spans="1:6" x14ac:dyDescent="0.35">
      <c r="A6415" s="4">
        <v>6404</v>
      </c>
      <c r="B6415" s="4">
        <v>0.83589803334145507</v>
      </c>
      <c r="C6415" s="4">
        <v>0.97773797779402227</v>
      </c>
      <c r="D6415" s="25">
        <v>2.3746147360224117E-2</v>
      </c>
      <c r="E6415" s="31">
        <v>5273.3335399700127</v>
      </c>
      <c r="F6415" s="18">
        <v>0</v>
      </c>
    </row>
    <row r="6416" spans="1:6" x14ac:dyDescent="0.35">
      <c r="A6416" s="4">
        <v>6405</v>
      </c>
      <c r="B6416" s="4">
        <v>0.21717721142485591</v>
      </c>
      <c r="C6416" s="4">
        <v>-0.78176205835671897</v>
      </c>
      <c r="D6416" s="25">
        <v>-1.5664389929320947E-2</v>
      </c>
      <c r="E6416" s="31">
        <v>-3478.6086157210234</v>
      </c>
      <c r="F6416" s="18">
        <v>3478.6086157210234</v>
      </c>
    </row>
    <row r="6417" spans="1:6" x14ac:dyDescent="0.35">
      <c r="A6417" s="4">
        <v>6406</v>
      </c>
      <c r="B6417" s="4">
        <v>0.35886415177112252</v>
      </c>
      <c r="C6417" s="4">
        <v>-0.36149652327903803</v>
      </c>
      <c r="D6417" s="25">
        <v>-6.2509825969038419E-3</v>
      </c>
      <c r="E6417" s="31">
        <v>-1388.1627063949447</v>
      </c>
      <c r="F6417" s="18">
        <v>1388.1627063949447</v>
      </c>
    </row>
    <row r="6418" spans="1:6" x14ac:dyDescent="0.35">
      <c r="A6418" s="4">
        <v>6407</v>
      </c>
      <c r="B6418" s="4">
        <v>0.80850048012190623</v>
      </c>
      <c r="C6418" s="4">
        <v>0.8723837916763284</v>
      </c>
      <c r="D6418" s="25">
        <v>2.1386349124763709E-2</v>
      </c>
      <c r="E6418" s="31">
        <v>4749.290502847296</v>
      </c>
      <c r="F6418" s="18">
        <v>0</v>
      </c>
    </row>
    <row r="6419" spans="1:6" x14ac:dyDescent="0.35">
      <c r="A6419" s="4">
        <v>6408</v>
      </c>
      <c r="B6419" s="4">
        <v>0.13419256794903589</v>
      </c>
      <c r="C6419" s="4">
        <v>-1.106789067752576</v>
      </c>
      <c r="D6419" s="25">
        <v>-2.2944576806684169E-2</v>
      </c>
      <c r="E6419" s="31">
        <v>-5095.3278693863767</v>
      </c>
      <c r="F6419" s="18">
        <v>5095.3278693863767</v>
      </c>
    </row>
    <row r="6420" spans="1:6" x14ac:dyDescent="0.35">
      <c r="A6420" s="4">
        <v>6409</v>
      </c>
      <c r="B6420" s="4">
        <v>0.20643381549068973</v>
      </c>
      <c r="C6420" s="4">
        <v>-0.81885765652093867</v>
      </c>
      <c r="D6420" s="25">
        <v>-1.6495283606326655E-2</v>
      </c>
      <c r="E6420" s="31">
        <v>-3663.1261051745992</v>
      </c>
      <c r="F6420" s="18">
        <v>3663.1261051745992</v>
      </c>
    </row>
    <row r="6421" spans="1:6" x14ac:dyDescent="0.35">
      <c r="A6421" s="4">
        <v>6410</v>
      </c>
      <c r="B6421" s="4">
        <v>0.16091928274831901</v>
      </c>
      <c r="C6421" s="4">
        <v>-0.99068674485451846</v>
      </c>
      <c r="D6421" s="25">
        <v>-2.0344034134353876E-2</v>
      </c>
      <c r="E6421" s="31">
        <v>-4517.8224455341951</v>
      </c>
      <c r="F6421" s="18">
        <v>4517.8224455341951</v>
      </c>
    </row>
    <row r="6422" spans="1:6" x14ac:dyDescent="0.35">
      <c r="A6422" s="4">
        <v>6411</v>
      </c>
      <c r="B6422" s="4">
        <v>0.88054388016436347</v>
      </c>
      <c r="C6422" s="4">
        <v>1.1777099980189787</v>
      </c>
      <c r="D6422" s="25">
        <v>2.8225263357960939E-2</v>
      </c>
      <c r="E6422" s="31">
        <v>6268.0158461973469</v>
      </c>
      <c r="F6422" s="18">
        <v>0</v>
      </c>
    </row>
    <row r="6423" spans="1:6" x14ac:dyDescent="0.35">
      <c r="A6423" s="4">
        <v>6412</v>
      </c>
      <c r="B6423" s="4">
        <v>1.8113746189182267E-2</v>
      </c>
      <c r="C6423" s="4">
        <v>-2.0943648397374006</v>
      </c>
      <c r="D6423" s="25">
        <v>-4.5065003625888125E-2</v>
      </c>
      <c r="E6423" s="31">
        <v>-10007.635828005037</v>
      </c>
      <c r="F6423" s="18">
        <v>10007.635828005037</v>
      </c>
    </row>
    <row r="6424" spans="1:6" x14ac:dyDescent="0.35">
      <c r="A6424" s="4">
        <v>6413</v>
      </c>
      <c r="B6424" s="4">
        <v>0.86214672834040151</v>
      </c>
      <c r="C6424" s="4">
        <v>1.0900149847350822</v>
      </c>
      <c r="D6424" s="25">
        <v>2.6261007876220183E-2</v>
      </c>
      <c r="E6424" s="31">
        <v>5831.8114314010372</v>
      </c>
      <c r="F6424" s="18">
        <v>0</v>
      </c>
    </row>
    <row r="6425" spans="1:6" x14ac:dyDescent="0.35">
      <c r="A6425" s="4">
        <v>6414</v>
      </c>
      <c r="B6425" s="4">
        <v>0.9143767644796611</v>
      </c>
      <c r="C6425" s="4">
        <v>1.368209620692048</v>
      </c>
      <c r="D6425" s="25">
        <v>3.2492209836362751E-2</v>
      </c>
      <c r="E6425" s="31">
        <v>7215.5814296360923</v>
      </c>
      <c r="F6425" s="18">
        <v>0</v>
      </c>
    </row>
    <row r="6426" spans="1:6" x14ac:dyDescent="0.35">
      <c r="A6426" s="4">
        <v>6415</v>
      </c>
      <c r="B6426" s="4">
        <v>0.65063904169450881</v>
      </c>
      <c r="C6426" s="4">
        <v>0.38704632017954921</v>
      </c>
      <c r="D6426" s="25">
        <v>1.0515414128773383E-2</v>
      </c>
      <c r="E6426" s="31">
        <v>2335.1697928405292</v>
      </c>
      <c r="F6426" s="18">
        <v>0</v>
      </c>
    </row>
    <row r="6427" spans="1:6" x14ac:dyDescent="0.35">
      <c r="A6427" s="4">
        <v>6416</v>
      </c>
      <c r="B6427" s="4">
        <v>0.54733638861569989</v>
      </c>
      <c r="C6427" s="4">
        <v>0.11893453272160842</v>
      </c>
      <c r="D6427" s="25">
        <v>4.5100550038631405E-3</v>
      </c>
      <c r="E6427" s="31">
        <v>1001.5529659694919</v>
      </c>
      <c r="F6427" s="18">
        <v>0</v>
      </c>
    </row>
    <row r="6428" spans="1:6" x14ac:dyDescent="0.35">
      <c r="A6428" s="4">
        <v>6417</v>
      </c>
      <c r="B6428" s="4">
        <v>0.19989891261637494</v>
      </c>
      <c r="C6428" s="4">
        <v>-0.84198236393110504</v>
      </c>
      <c r="D6428" s="25">
        <v>-1.7013247303384573E-2</v>
      </c>
      <c r="E6428" s="31">
        <v>-3778.1508834995921</v>
      </c>
      <c r="F6428" s="18">
        <v>3778.1508834995921</v>
      </c>
    </row>
    <row r="6429" spans="1:6" x14ac:dyDescent="0.35">
      <c r="A6429" s="4">
        <v>6418</v>
      </c>
      <c r="B6429" s="4">
        <v>0.94800930420412566</v>
      </c>
      <c r="C6429" s="4">
        <v>1.6258508329158396</v>
      </c>
      <c r="D6429" s="25">
        <v>3.8263041545967463E-2</v>
      </c>
      <c r="E6429" s="31">
        <v>8497.1164907195252</v>
      </c>
      <c r="F6429" s="18">
        <v>0</v>
      </c>
    </row>
    <row r="6430" spans="1:6" x14ac:dyDescent="0.35">
      <c r="A6430" s="4">
        <v>6419</v>
      </c>
      <c r="B6430" s="4">
        <v>0.56250014330085374</v>
      </c>
      <c r="C6430" s="4">
        <v>0.15731104828428641</v>
      </c>
      <c r="D6430" s="25">
        <v>5.369639582749817E-3</v>
      </c>
      <c r="E6430" s="31">
        <v>1192.4418761375846</v>
      </c>
      <c r="F6430" s="18">
        <v>0</v>
      </c>
    </row>
    <row r="6431" spans="1:6" x14ac:dyDescent="0.35">
      <c r="A6431" s="4">
        <v>6420</v>
      </c>
      <c r="B6431" s="4">
        <v>0.83322171015786728</v>
      </c>
      <c r="C6431" s="4">
        <v>0.96697490352825266</v>
      </c>
      <c r="D6431" s="25">
        <v>2.3505068342897562E-2</v>
      </c>
      <c r="E6431" s="31">
        <v>5219.796852583805</v>
      </c>
      <c r="F6431" s="18">
        <v>0</v>
      </c>
    </row>
    <row r="6432" spans="1:6" x14ac:dyDescent="0.35">
      <c r="A6432" s="4">
        <v>6421</v>
      </c>
      <c r="B6432" s="4">
        <v>0.29772593180416762</v>
      </c>
      <c r="C6432" s="4">
        <v>-0.53095225748079622</v>
      </c>
      <c r="D6432" s="25">
        <v>-1.0046573045595072E-2</v>
      </c>
      <c r="E6432" s="31">
        <v>-2231.0537283971089</v>
      </c>
      <c r="F6432" s="18">
        <v>2231.0537283971089</v>
      </c>
    </row>
    <row r="6433" spans="1:6" x14ac:dyDescent="0.35">
      <c r="A6433" s="4">
        <v>6422</v>
      </c>
      <c r="B6433" s="4">
        <v>0.21984240858388382</v>
      </c>
      <c r="C6433" s="4">
        <v>-0.77272555877565108</v>
      </c>
      <c r="D6433" s="25">
        <v>-1.5461983963768517E-2</v>
      </c>
      <c r="E6433" s="31">
        <v>-3433.6600962561138</v>
      </c>
      <c r="F6433" s="18">
        <v>3433.6600962561138</v>
      </c>
    </row>
    <row r="6434" spans="1:6" x14ac:dyDescent="0.35">
      <c r="A6434" s="4">
        <v>6423</v>
      </c>
      <c r="B6434" s="4">
        <v>0.94350691113890173</v>
      </c>
      <c r="C6434" s="4">
        <v>1.5849126687106674</v>
      </c>
      <c r="D6434" s="25">
        <v>3.7346079332938424E-2</v>
      </c>
      <c r="E6434" s="31">
        <v>8293.4856650744878</v>
      </c>
      <c r="F6434" s="18">
        <v>0</v>
      </c>
    </row>
    <row r="6435" spans="1:6" x14ac:dyDescent="0.35">
      <c r="A6435" s="4">
        <v>6424</v>
      </c>
      <c r="B6435" s="4">
        <v>0.37004687282843718</v>
      </c>
      <c r="C6435" s="4">
        <v>-0.33172920526310462</v>
      </c>
      <c r="D6435" s="25">
        <v>-5.58423296770623E-3</v>
      </c>
      <c r="E6435" s="31">
        <v>-1240.0968694794462</v>
      </c>
      <c r="F6435" s="18">
        <v>1240.0968694794462</v>
      </c>
    </row>
    <row r="6436" spans="1:6" x14ac:dyDescent="0.35">
      <c r="A6436" s="4">
        <v>6425</v>
      </c>
      <c r="B6436" s="4">
        <v>0.50388641979837268</v>
      </c>
      <c r="C6436" s="4">
        <v>9.7419638464018247E-3</v>
      </c>
      <c r="D6436" s="25">
        <v>2.0642819325468356E-3</v>
      </c>
      <c r="E6436" s="31">
        <v>458.4174007564402</v>
      </c>
      <c r="F6436" s="18">
        <v>0</v>
      </c>
    </row>
    <row r="6437" spans="1:6" x14ac:dyDescent="0.35">
      <c r="A6437" s="4">
        <v>6426</v>
      </c>
      <c r="B6437" s="4">
        <v>0.79489724340965839</v>
      </c>
      <c r="C6437" s="4">
        <v>0.82353202516451662</v>
      </c>
      <c r="D6437" s="25">
        <v>2.0292132400570949E-2</v>
      </c>
      <c r="E6437" s="31">
        <v>4506.2965693830793</v>
      </c>
      <c r="F6437" s="18">
        <v>0</v>
      </c>
    </row>
    <row r="6438" spans="1:6" x14ac:dyDescent="0.35">
      <c r="A6438" s="4">
        <v>6427</v>
      </c>
      <c r="B6438" s="4">
        <v>0.51704911221672734</v>
      </c>
      <c r="C6438" s="4">
        <v>4.2748803460940933E-2</v>
      </c>
      <c r="D6438" s="25">
        <v>2.8035926780496461E-3</v>
      </c>
      <c r="E6438" s="31">
        <v>622.59696603828434</v>
      </c>
      <c r="F6438" s="18">
        <v>0</v>
      </c>
    </row>
    <row r="6439" spans="1:6" x14ac:dyDescent="0.35">
      <c r="A6439" s="4">
        <v>6428</v>
      </c>
      <c r="B6439" s="4">
        <v>8.6927823701067997E-2</v>
      </c>
      <c r="C6439" s="4">
        <v>-1.3599187166367772</v>
      </c>
      <c r="D6439" s="25">
        <v>-2.8614355301411969E-2</v>
      </c>
      <c r="E6439" s="31">
        <v>-6354.4219298624939</v>
      </c>
      <c r="F6439" s="18">
        <v>6354.4219298624939</v>
      </c>
    </row>
    <row r="6440" spans="1:6" x14ac:dyDescent="0.35">
      <c r="A6440" s="4">
        <v>6429</v>
      </c>
      <c r="B6440" s="4">
        <v>0.63208922473426987</v>
      </c>
      <c r="C6440" s="4">
        <v>0.33739181960496717</v>
      </c>
      <c r="D6440" s="25">
        <v>9.40321719425701E-3</v>
      </c>
      <c r="E6440" s="31">
        <v>2088.1829739319119</v>
      </c>
      <c r="F6440" s="18">
        <v>0</v>
      </c>
    </row>
    <row r="6441" spans="1:6" x14ac:dyDescent="0.35">
      <c r="A6441" s="4">
        <v>6430</v>
      </c>
      <c r="B6441" s="4">
        <v>0.52250262149482607</v>
      </c>
      <c r="C6441" s="4">
        <v>5.6435650747081872E-2</v>
      </c>
      <c r="D6441" s="25">
        <v>3.1101604497257556E-3</v>
      </c>
      <c r="E6441" s="31">
        <v>690.67681445030223</v>
      </c>
      <c r="F6441" s="18">
        <v>0</v>
      </c>
    </row>
    <row r="6442" spans="1:6" x14ac:dyDescent="0.35">
      <c r="A6442" s="4">
        <v>6431</v>
      </c>
      <c r="B6442" s="4">
        <v>0.31629655396636236</v>
      </c>
      <c r="C6442" s="4">
        <v>-0.47808022265512734</v>
      </c>
      <c r="D6442" s="25">
        <v>-8.8623074830721568E-3</v>
      </c>
      <c r="E6442" s="31">
        <v>-1968.0625485502148</v>
      </c>
      <c r="F6442" s="18">
        <v>1968.0625485502148</v>
      </c>
    </row>
    <row r="6443" spans="1:6" x14ac:dyDescent="0.35">
      <c r="A6443" s="4">
        <v>6432</v>
      </c>
      <c r="B6443" s="4">
        <v>0.851762013854932</v>
      </c>
      <c r="C6443" s="4">
        <v>1.044020354923785</v>
      </c>
      <c r="D6443" s="25">
        <v>2.5230787338536915E-2</v>
      </c>
      <c r="E6443" s="31">
        <v>5603.0292027507121</v>
      </c>
      <c r="F6443" s="18">
        <v>0</v>
      </c>
    </row>
    <row r="6444" spans="1:6" x14ac:dyDescent="0.35">
      <c r="A6444" s="4">
        <v>6433</v>
      </c>
      <c r="B6444" s="4">
        <v>0.90588628051453923</v>
      </c>
      <c r="C6444" s="4">
        <v>1.3158409281203813</v>
      </c>
      <c r="D6444" s="25">
        <v>3.1319218492801573E-2</v>
      </c>
      <c r="E6444" s="31">
        <v>6955.0939282211575</v>
      </c>
      <c r="F6444" s="18">
        <v>0</v>
      </c>
    </row>
    <row r="6445" spans="1:6" x14ac:dyDescent="0.35">
      <c r="A6445" s="4">
        <v>6434</v>
      </c>
      <c r="B6445" s="4">
        <v>0.65091892635647552</v>
      </c>
      <c r="C6445" s="4">
        <v>0.38780256487841069</v>
      </c>
      <c r="D6445" s="25">
        <v>1.0532353037151982E-2</v>
      </c>
      <c r="E6445" s="31">
        <v>2338.9314351957423</v>
      </c>
      <c r="F6445" s="18">
        <v>0</v>
      </c>
    </row>
    <row r="6446" spans="1:6" x14ac:dyDescent="0.35">
      <c r="A6446" s="4">
        <v>6435</v>
      </c>
      <c r="B6446" s="4">
        <v>0.75837407764510811</v>
      </c>
      <c r="C6446" s="4">
        <v>0.70108199709304242</v>
      </c>
      <c r="D6446" s="25">
        <v>1.7549409298402603E-2</v>
      </c>
      <c r="E6446" s="31">
        <v>3897.21697823468</v>
      </c>
      <c r="F6446" s="18">
        <v>0</v>
      </c>
    </row>
    <row r="6447" spans="1:6" x14ac:dyDescent="0.35">
      <c r="A6447" s="4">
        <v>6436</v>
      </c>
      <c r="B6447" s="4">
        <v>0.9063298617511526</v>
      </c>
      <c r="C6447" s="4">
        <v>1.3184881883589967</v>
      </c>
      <c r="D6447" s="25">
        <v>3.137851371656146E-2</v>
      </c>
      <c r="E6447" s="31">
        <v>6968.2616849721653</v>
      </c>
      <c r="F6447" s="18">
        <v>0</v>
      </c>
    </row>
    <row r="6448" spans="1:6" x14ac:dyDescent="0.35">
      <c r="A6448" s="4">
        <v>6437</v>
      </c>
      <c r="B6448" s="4">
        <v>0.86568006936036734</v>
      </c>
      <c r="C6448" s="4">
        <v>1.1062002347688582</v>
      </c>
      <c r="D6448" s="25">
        <v>2.66235366553569E-2</v>
      </c>
      <c r="E6448" s="31">
        <v>5912.3186034161608</v>
      </c>
      <c r="F6448" s="18">
        <v>0</v>
      </c>
    </row>
    <row r="6449" spans="1:6" x14ac:dyDescent="0.35">
      <c r="A6449" s="4">
        <v>6438</v>
      </c>
      <c r="B6449" s="4">
        <v>0.36482769113376246</v>
      </c>
      <c r="C6449" s="4">
        <v>-0.34558398644997251</v>
      </c>
      <c r="D6449" s="25">
        <v>-5.8945622427189672E-3</v>
      </c>
      <c r="E6449" s="31">
        <v>-1309.0120391503128</v>
      </c>
      <c r="F6449" s="18">
        <v>1309.0120391503128</v>
      </c>
    </row>
    <row r="6450" spans="1:6" x14ac:dyDescent="0.35">
      <c r="A6450" s="4">
        <v>6439</v>
      </c>
      <c r="B6450" s="4">
        <v>0.3384532617235908</v>
      </c>
      <c r="C6450" s="4">
        <v>-0.41668814948764832</v>
      </c>
      <c r="D6450" s="25">
        <v>-7.4872040223512683E-3</v>
      </c>
      <c r="E6450" s="31">
        <v>-1662.6917829120512</v>
      </c>
      <c r="F6450" s="18">
        <v>1662.6917829120512</v>
      </c>
    </row>
    <row r="6451" spans="1:6" x14ac:dyDescent="0.35">
      <c r="A6451" s="4">
        <v>6440</v>
      </c>
      <c r="B6451" s="4">
        <v>0.30461688124895248</v>
      </c>
      <c r="C6451" s="4">
        <v>-0.5111675162910988</v>
      </c>
      <c r="D6451" s="25">
        <v>-9.6034202951544544E-3</v>
      </c>
      <c r="E6451" s="31">
        <v>-2132.6423007756803</v>
      </c>
      <c r="F6451" s="18">
        <v>2132.6423007756803</v>
      </c>
    </row>
    <row r="6452" spans="1:6" x14ac:dyDescent="0.35">
      <c r="A6452" s="4">
        <v>6441</v>
      </c>
      <c r="B6452" s="4">
        <v>4.7730390133230216E-2</v>
      </c>
      <c r="C6452" s="4">
        <v>-1.6672697427479974</v>
      </c>
      <c r="D6452" s="25">
        <v>-3.5498622892582647E-2</v>
      </c>
      <c r="E6452" s="31">
        <v>-7883.2189442134677</v>
      </c>
      <c r="F6452" s="18">
        <v>7883.2189442134677</v>
      </c>
    </row>
    <row r="6453" spans="1:6" x14ac:dyDescent="0.35">
      <c r="A6453" s="4">
        <v>6442</v>
      </c>
      <c r="B6453" s="4">
        <v>0.55775949607779007</v>
      </c>
      <c r="C6453" s="4">
        <v>0.14529114242141861</v>
      </c>
      <c r="D6453" s="25">
        <v>5.1004091545074227E-3</v>
      </c>
      <c r="E6453" s="31">
        <v>1132.6535733997164</v>
      </c>
      <c r="F6453" s="18">
        <v>0</v>
      </c>
    </row>
    <row r="6454" spans="1:6" x14ac:dyDescent="0.35">
      <c r="A6454" s="4">
        <v>6443</v>
      </c>
      <c r="B6454" s="4">
        <v>0.21559828119137059</v>
      </c>
      <c r="C6454" s="4">
        <v>-0.78714572946636552</v>
      </c>
      <c r="D6454" s="25">
        <v>-1.5784977236318422E-2</v>
      </c>
      <c r="E6454" s="31">
        <v>-3505.3875740437365</v>
      </c>
      <c r="F6454" s="18">
        <v>3505.3875740437365</v>
      </c>
    </row>
    <row r="6455" spans="1:6" x14ac:dyDescent="0.35">
      <c r="A6455" s="4">
        <v>6444</v>
      </c>
      <c r="B6455" s="4">
        <v>0.72518290189159773</v>
      </c>
      <c r="C6455" s="4">
        <v>0.59830836482040939</v>
      </c>
      <c r="D6455" s="25">
        <v>1.5247412149301327E-2</v>
      </c>
      <c r="E6455" s="31">
        <v>3386.009893096953</v>
      </c>
      <c r="F6455" s="18">
        <v>0</v>
      </c>
    </row>
    <row r="6456" spans="1:6" x14ac:dyDescent="0.35">
      <c r="A6456" s="4">
        <v>6445</v>
      </c>
      <c r="B6456" s="4">
        <v>0.75534113628476529</v>
      </c>
      <c r="C6456" s="4">
        <v>0.69139439188869634</v>
      </c>
      <c r="D6456" s="25">
        <v>1.7332419404507787E-2</v>
      </c>
      <c r="E6456" s="31">
        <v>3849.0297894687769</v>
      </c>
      <c r="F6456" s="18">
        <v>0</v>
      </c>
    </row>
    <row r="6457" spans="1:6" x14ac:dyDescent="0.35">
      <c r="A6457" s="4">
        <v>6446</v>
      </c>
      <c r="B6457" s="4">
        <v>0.42136495790884043</v>
      </c>
      <c r="C6457" s="4">
        <v>-0.19840281417486899</v>
      </c>
      <c r="D6457" s="25">
        <v>-2.5978933259301644E-3</v>
      </c>
      <c r="E6457" s="31">
        <v>-576.91708052983665</v>
      </c>
      <c r="F6457" s="18">
        <v>576.91708052983665</v>
      </c>
    </row>
    <row r="6458" spans="1:6" x14ac:dyDescent="0.35">
      <c r="A6458" s="4">
        <v>6447</v>
      </c>
      <c r="B6458" s="4">
        <v>0.12806860718717561</v>
      </c>
      <c r="C6458" s="4">
        <v>-1.1355684617661415</v>
      </c>
      <c r="D6458" s="25">
        <v>-2.3589198209149977E-2</v>
      </c>
      <c r="E6458" s="31">
        <v>-5238.4796662079298</v>
      </c>
      <c r="F6458" s="18">
        <v>5238.4796662079298</v>
      </c>
    </row>
    <row r="6459" spans="1:6" x14ac:dyDescent="0.35">
      <c r="A6459" s="4">
        <v>6448</v>
      </c>
      <c r="B6459" s="4">
        <v>0.22484229612883877</v>
      </c>
      <c r="C6459" s="4">
        <v>-0.75594096376115683</v>
      </c>
      <c r="D6459" s="25">
        <v>-1.5086030628094946E-2</v>
      </c>
      <c r="E6459" s="31">
        <v>-3350.1717179353482</v>
      </c>
      <c r="F6459" s="18">
        <v>3350.1717179353482</v>
      </c>
    </row>
    <row r="6460" spans="1:6" x14ac:dyDescent="0.35">
      <c r="A6460" s="4">
        <v>6449</v>
      </c>
      <c r="B6460" s="4">
        <v>0.63802956668064081</v>
      </c>
      <c r="C6460" s="4">
        <v>0.35319685347049062</v>
      </c>
      <c r="D6460" s="25">
        <v>9.7572296203564252E-3</v>
      </c>
      <c r="E6460" s="31">
        <v>2166.798909889726</v>
      </c>
      <c r="F6460" s="18">
        <v>0</v>
      </c>
    </row>
    <row r="6461" spans="1:6" x14ac:dyDescent="0.35">
      <c r="A6461" s="4">
        <v>6450</v>
      </c>
      <c r="B6461" s="4">
        <v>0.82466909291928747</v>
      </c>
      <c r="C6461" s="4">
        <v>0.93330635642894055</v>
      </c>
      <c r="D6461" s="25">
        <v>2.2750936200993721E-2</v>
      </c>
      <c r="E6461" s="31">
        <v>5052.3258832032207</v>
      </c>
      <c r="F6461" s="18">
        <v>0</v>
      </c>
    </row>
    <row r="6462" spans="1:6" x14ac:dyDescent="0.35">
      <c r="A6462" s="4">
        <v>6451</v>
      </c>
      <c r="B6462" s="4">
        <v>0.41741466902173829</v>
      </c>
      <c r="C6462" s="4">
        <v>-0.20851184099480463</v>
      </c>
      <c r="D6462" s="25">
        <v>-2.8243225218736153E-3</v>
      </c>
      <c r="E6462" s="31">
        <v>-627.2004656736982</v>
      </c>
      <c r="F6462" s="18">
        <v>627.2004656736982</v>
      </c>
    </row>
    <row r="6463" spans="1:6" x14ac:dyDescent="0.35">
      <c r="A6463" s="4">
        <v>6452</v>
      </c>
      <c r="B6463" s="4">
        <v>5.2736462053175615E-2</v>
      </c>
      <c r="C6463" s="4">
        <v>-1.6188807469958528</v>
      </c>
      <c r="D6463" s="25">
        <v>-3.4414771638071988E-2</v>
      </c>
      <c r="E6463" s="31">
        <v>-7642.526882210881</v>
      </c>
      <c r="F6463" s="18">
        <v>7642.526882210881</v>
      </c>
    </row>
    <row r="6464" spans="1:6" x14ac:dyDescent="0.35">
      <c r="A6464" s="4">
        <v>6453</v>
      </c>
      <c r="B6464" s="4">
        <v>0.81140866774875919</v>
      </c>
      <c r="C6464" s="4">
        <v>0.8830992219726741</v>
      </c>
      <c r="D6464" s="25">
        <v>2.1626360978467058E-2</v>
      </c>
      <c r="E6464" s="31">
        <v>4802.5902040124756</v>
      </c>
      <c r="F6464" s="18">
        <v>0</v>
      </c>
    </row>
    <row r="6465" spans="1:6" x14ac:dyDescent="0.35">
      <c r="A6465" s="4">
        <v>6454</v>
      </c>
      <c r="B6465" s="4">
        <v>0.91407498245004604</v>
      </c>
      <c r="C6465" s="4">
        <v>1.3662833812672661</v>
      </c>
      <c r="D6465" s="25">
        <v>3.2449064551270834E-2</v>
      </c>
      <c r="E6465" s="31">
        <v>7206.0001078530113</v>
      </c>
      <c r="F6465" s="18">
        <v>0</v>
      </c>
    </row>
    <row r="6466" spans="1:6" x14ac:dyDescent="0.35">
      <c r="A6466" s="4">
        <v>6455</v>
      </c>
      <c r="B6466" s="4">
        <v>0.19832757726605355</v>
      </c>
      <c r="C6466" s="4">
        <v>-0.84761008761880652</v>
      </c>
      <c r="D6466" s="25">
        <v>-1.7139301074167453E-2</v>
      </c>
      <c r="E6466" s="31">
        <v>-3806.1437855575691</v>
      </c>
      <c r="F6466" s="18">
        <v>3806.1437855575691</v>
      </c>
    </row>
    <row r="6467" spans="1:6" x14ac:dyDescent="0.35">
      <c r="A6467" s="4">
        <v>6456</v>
      </c>
      <c r="B6467" s="4">
        <v>0.23236119559428647</v>
      </c>
      <c r="C6467" s="4">
        <v>-0.73109293204073389</v>
      </c>
      <c r="D6467" s="25">
        <v>-1.4529466683469014E-2</v>
      </c>
      <c r="E6467" s="31">
        <v>-3226.5749394006493</v>
      </c>
      <c r="F6467" s="18">
        <v>3226.5749394006493</v>
      </c>
    </row>
    <row r="6468" spans="1:6" x14ac:dyDescent="0.35">
      <c r="A6468" s="4">
        <v>6457</v>
      </c>
      <c r="B6468" s="4">
        <v>0.85902825490542833</v>
      </c>
      <c r="C6468" s="4">
        <v>1.0759637022925495</v>
      </c>
      <c r="D6468" s="25">
        <v>2.5946277225870867E-2</v>
      </c>
      <c r="E6468" s="31">
        <v>5761.9188433796362</v>
      </c>
      <c r="F6468" s="18">
        <v>0</v>
      </c>
    </row>
    <row r="6469" spans="1:6" x14ac:dyDescent="0.35">
      <c r="A6469" s="4">
        <v>6458</v>
      </c>
      <c r="B6469" s="4">
        <v>0.63895263212831199</v>
      </c>
      <c r="C6469" s="4">
        <v>0.35566062540067345</v>
      </c>
      <c r="D6469" s="25">
        <v>9.8124149420571443E-3</v>
      </c>
      <c r="E6469" s="31">
        <v>2179.0539760873653</v>
      </c>
      <c r="F6469" s="18">
        <v>0</v>
      </c>
    </row>
    <row r="6470" spans="1:6" x14ac:dyDescent="0.35">
      <c r="A6470" s="4">
        <v>6459</v>
      </c>
      <c r="B6470" s="4">
        <v>0.90955575622044904</v>
      </c>
      <c r="C6470" s="4">
        <v>1.3380243858922041</v>
      </c>
      <c r="D6470" s="25">
        <v>3.1816099408837298E-2</v>
      </c>
      <c r="E6470" s="31">
        <v>7065.4368297518367</v>
      </c>
      <c r="F6470" s="18">
        <v>0</v>
      </c>
    </row>
    <row r="6471" spans="1:6" x14ac:dyDescent="0.35">
      <c r="A6471" s="4">
        <v>6460</v>
      </c>
      <c r="B6471" s="4">
        <v>0.34396196209054497</v>
      </c>
      <c r="C6471" s="4">
        <v>-0.401674050879684</v>
      </c>
      <c r="D6471" s="25">
        <v>-7.150907528517385E-3</v>
      </c>
      <c r="E6471" s="31">
        <v>-1588.0100438742877</v>
      </c>
      <c r="F6471" s="18">
        <v>1588.0100438742877</v>
      </c>
    </row>
    <row r="6472" spans="1:6" x14ac:dyDescent="0.35">
      <c r="A6472" s="4">
        <v>6461</v>
      </c>
      <c r="B6472" s="4">
        <v>0.65735932435666655</v>
      </c>
      <c r="C6472" s="4">
        <v>0.40526687671743211</v>
      </c>
      <c r="D6472" s="25">
        <v>1.0923531155268845E-2</v>
      </c>
      <c r="E6472" s="31">
        <v>2425.8007980054463</v>
      </c>
      <c r="F6472" s="18">
        <v>0</v>
      </c>
    </row>
    <row r="6473" spans="1:6" x14ac:dyDescent="0.35">
      <c r="A6473" s="4">
        <v>6462</v>
      </c>
      <c r="B6473" s="4">
        <v>0.69131011302957368</v>
      </c>
      <c r="C6473" s="4">
        <v>0.49956731958906125</v>
      </c>
      <c r="D6473" s="25">
        <v>1.3035739762177085E-2</v>
      </c>
      <c r="E6473" s="31">
        <v>2894.8613290151989</v>
      </c>
      <c r="F6473" s="18">
        <v>0</v>
      </c>
    </row>
    <row r="6474" spans="1:6" x14ac:dyDescent="0.35">
      <c r="A6474" s="4">
        <v>6463</v>
      </c>
      <c r="B6474" s="4">
        <v>0.81560206016471204</v>
      </c>
      <c r="C6474" s="4">
        <v>0.89873115202689746</v>
      </c>
      <c r="D6474" s="25">
        <v>2.1976496101883874E-2</v>
      </c>
      <c r="E6474" s="31">
        <v>4880.3451030209862</v>
      </c>
      <c r="F6474" s="18">
        <v>0</v>
      </c>
    </row>
    <row r="6475" spans="1:6" x14ac:dyDescent="0.35">
      <c r="A6475" s="4">
        <v>6464</v>
      </c>
      <c r="B6475" s="4">
        <v>0.68454587451140103</v>
      </c>
      <c r="C6475" s="4">
        <v>0.48044887095057687</v>
      </c>
      <c r="D6475" s="25">
        <v>1.2607511107727265E-2</v>
      </c>
      <c r="E6475" s="31">
        <v>2799.7641121054344</v>
      </c>
      <c r="F6475" s="18">
        <v>0</v>
      </c>
    </row>
    <row r="6476" spans="1:6" x14ac:dyDescent="0.35">
      <c r="A6476" s="4">
        <v>6465</v>
      </c>
      <c r="B6476" s="4">
        <v>0.1058674217667831</v>
      </c>
      <c r="C6476" s="4">
        <v>-1.2488092674232034</v>
      </c>
      <c r="D6476" s="25">
        <v>-2.6125646576499382E-2</v>
      </c>
      <c r="E6476" s="31">
        <v>-5801.7515959673829</v>
      </c>
      <c r="F6476" s="18">
        <v>5801.7515959673829</v>
      </c>
    </row>
    <row r="6477" spans="1:6" x14ac:dyDescent="0.35">
      <c r="A6477" s="4">
        <v>6466</v>
      </c>
      <c r="B6477" s="4">
        <v>9.2676973911631211E-2</v>
      </c>
      <c r="C6477" s="4">
        <v>-1.3244490674139275</v>
      </c>
      <c r="D6477" s="25">
        <v>-2.7819880788980393E-2</v>
      </c>
      <c r="E6477" s="31">
        <v>-6177.9920850753597</v>
      </c>
      <c r="F6477" s="18">
        <v>6177.9920850753597</v>
      </c>
    </row>
    <row r="6478" spans="1:6" x14ac:dyDescent="0.35">
      <c r="A6478" s="4">
        <v>6467</v>
      </c>
      <c r="B6478" s="4">
        <v>0.13562083289753346</v>
      </c>
      <c r="C6478" s="4">
        <v>-1.1002076326017782</v>
      </c>
      <c r="D6478" s="25">
        <v>-2.2797161126036226E-2</v>
      </c>
      <c r="E6478" s="31">
        <v>-5062.5911040793262</v>
      </c>
      <c r="F6478" s="18">
        <v>5062.5911040793262</v>
      </c>
    </row>
    <row r="6479" spans="1:6" x14ac:dyDescent="0.35">
      <c r="A6479" s="4">
        <v>6468</v>
      </c>
      <c r="B6479" s="4">
        <v>0.44805270992190371</v>
      </c>
      <c r="C6479" s="4">
        <v>-0.13058271148316497</v>
      </c>
      <c r="D6479" s="25">
        <v>-1.0788102732469035E-3</v>
      </c>
      <c r="E6479" s="31">
        <v>-239.5726056474459</v>
      </c>
      <c r="F6479" s="18">
        <v>239.5726056474459</v>
      </c>
    </row>
    <row r="6480" spans="1:6" x14ac:dyDescent="0.35">
      <c r="A6480" s="4">
        <v>6469</v>
      </c>
      <c r="B6480" s="4">
        <v>0.63461969758516046</v>
      </c>
      <c r="C6480" s="4">
        <v>0.34411393329064394</v>
      </c>
      <c r="D6480" s="25">
        <v>9.5537838931094264E-3</v>
      </c>
      <c r="E6480" s="31">
        <v>2121.6194893807706</v>
      </c>
      <c r="F6480" s="18">
        <v>0</v>
      </c>
    </row>
    <row r="6481" spans="1:6" x14ac:dyDescent="0.35">
      <c r="A6481" s="4">
        <v>6470</v>
      </c>
      <c r="B6481" s="4">
        <v>0.40693657221896351</v>
      </c>
      <c r="C6481" s="4">
        <v>-0.23543239574254568</v>
      </c>
      <c r="D6481" s="25">
        <v>-3.4273083161007849E-3</v>
      </c>
      <c r="E6481" s="31">
        <v>-761.10619634181535</v>
      </c>
      <c r="F6481" s="18">
        <v>761.10619634181535</v>
      </c>
    </row>
    <row r="6482" spans="1:6" x14ac:dyDescent="0.35">
      <c r="A6482" s="4">
        <v>6471</v>
      </c>
      <c r="B6482" s="4">
        <v>0.99728965579567175</v>
      </c>
      <c r="C6482" s="4">
        <v>2.7809092727092253</v>
      </c>
      <c r="D6482" s="25">
        <v>6.4134864664919078E-2</v>
      </c>
      <c r="E6482" s="31">
        <v>14242.501227187004</v>
      </c>
      <c r="F6482" s="18">
        <v>0</v>
      </c>
    </row>
    <row r="6483" spans="1:6" x14ac:dyDescent="0.35">
      <c r="A6483" s="4">
        <v>6472</v>
      </c>
      <c r="B6483" s="4">
        <v>0.7763920225406904</v>
      </c>
      <c r="C6483" s="4">
        <v>0.76006462775512795</v>
      </c>
      <c r="D6483" s="25">
        <v>1.8870544346645611E-2</v>
      </c>
      <c r="E6483" s="31">
        <v>4190.6029180692594</v>
      </c>
      <c r="F6483" s="18">
        <v>0</v>
      </c>
    </row>
    <row r="6484" spans="1:6" x14ac:dyDescent="0.35">
      <c r="A6484" s="4">
        <v>6473</v>
      </c>
      <c r="B6484" s="4">
        <v>0.47024058799757673</v>
      </c>
      <c r="C6484" s="4">
        <v>-7.4665100381232169E-2</v>
      </c>
      <c r="D6484" s="25">
        <v>1.7367227986297387E-4</v>
      </c>
      <c r="E6484" s="31">
        <v>38.567597702124054</v>
      </c>
      <c r="F6484" s="18">
        <v>0</v>
      </c>
    </row>
    <row r="6485" spans="1:6" x14ac:dyDescent="0.35">
      <c r="A6485" s="4">
        <v>6474</v>
      </c>
      <c r="B6485" s="4">
        <v>0.24109298311367444</v>
      </c>
      <c r="C6485" s="4">
        <v>-0.70279106508246525</v>
      </c>
      <c r="D6485" s="25">
        <v>-1.3895541272724079E-2</v>
      </c>
      <c r="E6485" s="31">
        <v>-3085.7984134400617</v>
      </c>
      <c r="F6485" s="18">
        <v>3085.7984134400617</v>
      </c>
    </row>
    <row r="6486" spans="1:6" x14ac:dyDescent="0.35">
      <c r="A6486" s="4">
        <v>6475</v>
      </c>
      <c r="B6486" s="4">
        <v>0.44734587271031823</v>
      </c>
      <c r="C6486" s="4">
        <v>-0.13236986971713749</v>
      </c>
      <c r="D6486" s="25">
        <v>-1.1188403185865882E-3</v>
      </c>
      <c r="E6486" s="31">
        <v>-248.46212264968045</v>
      </c>
      <c r="F6486" s="18">
        <v>248.46212264968045</v>
      </c>
    </row>
    <row r="6487" spans="1:6" x14ac:dyDescent="0.35">
      <c r="A6487" s="4">
        <v>6476</v>
      </c>
      <c r="B6487" s="4">
        <v>0.41337673849602885</v>
      </c>
      <c r="C6487" s="4">
        <v>-0.21886722647139703</v>
      </c>
      <c r="D6487" s="25">
        <v>-3.0562698347964858E-3</v>
      </c>
      <c r="E6487" s="31">
        <v>-678.70926523547053</v>
      </c>
      <c r="F6487" s="18">
        <v>678.70926523547053</v>
      </c>
    </row>
    <row r="6488" spans="1:6" x14ac:dyDescent="0.35">
      <c r="A6488" s="4">
        <v>6477</v>
      </c>
      <c r="B6488" s="4">
        <v>0.76045165209437604</v>
      </c>
      <c r="C6488" s="4">
        <v>0.70775615920547796</v>
      </c>
      <c r="D6488" s="25">
        <v>1.7698901943702029E-2</v>
      </c>
      <c r="E6488" s="31">
        <v>3930.4149774080865</v>
      </c>
      <c r="F6488" s="18">
        <v>0</v>
      </c>
    </row>
    <row r="6489" spans="1:6" x14ac:dyDescent="0.35">
      <c r="A6489" s="4">
        <v>6478</v>
      </c>
      <c r="B6489" s="4">
        <v>0.28010660252072139</v>
      </c>
      <c r="C6489" s="4">
        <v>-0.58252485458738568</v>
      </c>
      <c r="D6489" s="25">
        <v>-1.1201732874880689E-2</v>
      </c>
      <c r="E6489" s="31">
        <v>-2487.5813654655744</v>
      </c>
      <c r="F6489" s="18">
        <v>2487.5813654655744</v>
      </c>
    </row>
    <row r="6490" spans="1:6" x14ac:dyDescent="0.35">
      <c r="A6490" s="4">
        <v>6479</v>
      </c>
      <c r="B6490" s="4">
        <v>0.84919319602676513</v>
      </c>
      <c r="C6490" s="4">
        <v>1.032979252865736</v>
      </c>
      <c r="D6490" s="25">
        <v>2.4983480856333957E-2</v>
      </c>
      <c r="E6490" s="31">
        <v>5548.1095752646406</v>
      </c>
      <c r="F6490" s="18">
        <v>0</v>
      </c>
    </row>
    <row r="6491" spans="1:6" x14ac:dyDescent="0.35">
      <c r="A6491" s="4">
        <v>6480</v>
      </c>
      <c r="B6491" s="4">
        <v>0.17197391854447142</v>
      </c>
      <c r="C6491" s="4">
        <v>-0.94639366159112681</v>
      </c>
      <c r="D6491" s="25">
        <v>-1.9351926050378099E-2</v>
      </c>
      <c r="E6491" s="31">
        <v>-4297.503892164641</v>
      </c>
      <c r="F6491" s="18">
        <v>4297.503892164641</v>
      </c>
    </row>
    <row r="6492" spans="1:6" x14ac:dyDescent="0.35">
      <c r="A6492" s="4">
        <v>6481</v>
      </c>
      <c r="B6492" s="4">
        <v>0.28248861163351768</v>
      </c>
      <c r="C6492" s="4">
        <v>-0.57546445523231182</v>
      </c>
      <c r="D6492" s="25">
        <v>-1.1043589012223572E-2</v>
      </c>
      <c r="E6492" s="31">
        <v>-2452.4621807641824</v>
      </c>
      <c r="F6492" s="18">
        <v>2452.4621807641824</v>
      </c>
    </row>
    <row r="6493" spans="1:6" x14ac:dyDescent="0.35">
      <c r="A6493" s="4">
        <v>6482</v>
      </c>
      <c r="B6493" s="4">
        <v>0.76396444654452389</v>
      </c>
      <c r="C6493" s="4">
        <v>0.71911331024204517</v>
      </c>
      <c r="D6493" s="25">
        <v>1.7953287516440534E-2</v>
      </c>
      <c r="E6493" s="31">
        <v>3986.9066664579677</v>
      </c>
      <c r="F6493" s="18">
        <v>0</v>
      </c>
    </row>
    <row r="6494" spans="1:6" x14ac:dyDescent="0.35">
      <c r="A6494" s="4">
        <v>6483</v>
      </c>
      <c r="B6494" s="4">
        <v>0.79324056848906122</v>
      </c>
      <c r="C6494" s="4">
        <v>0.81771689146538118</v>
      </c>
      <c r="D6494" s="25">
        <v>2.0161880886626772E-2</v>
      </c>
      <c r="E6494" s="31">
        <v>4477.3714697998003</v>
      </c>
      <c r="F6494" s="18">
        <v>0</v>
      </c>
    </row>
    <row r="6495" spans="1:6" x14ac:dyDescent="0.35">
      <c r="A6495" s="4">
        <v>6484</v>
      </c>
      <c r="B6495" s="4">
        <v>0.27998876460472533</v>
      </c>
      <c r="C6495" s="4">
        <v>-0.58287488435195156</v>
      </c>
      <c r="D6495" s="25">
        <v>-1.1209573091308905E-2</v>
      </c>
      <c r="E6495" s="31">
        <v>-2489.322451108831</v>
      </c>
      <c r="F6495" s="18">
        <v>2489.322451108831</v>
      </c>
    </row>
    <row r="6496" spans="1:6" x14ac:dyDescent="0.35">
      <c r="A6496" s="4">
        <v>6485</v>
      </c>
      <c r="B6496" s="4">
        <v>0.88354536324100452</v>
      </c>
      <c r="C6496" s="4">
        <v>1.192898125347553</v>
      </c>
      <c r="D6496" s="25">
        <v>2.8565457871256111E-2</v>
      </c>
      <c r="E6496" s="31">
        <v>6343.56322278266</v>
      </c>
      <c r="F6496" s="18">
        <v>0</v>
      </c>
    </row>
    <row r="6497" spans="1:6" x14ac:dyDescent="0.35">
      <c r="A6497" s="4">
        <v>6486</v>
      </c>
      <c r="B6497" s="4">
        <v>0.3798668730601571</v>
      </c>
      <c r="C6497" s="4">
        <v>-0.30583044567628592</v>
      </c>
      <c r="D6497" s="25">
        <v>-5.0041340705887106E-3</v>
      </c>
      <c r="E6497" s="31">
        <v>-1111.273657685794</v>
      </c>
      <c r="F6497" s="18">
        <v>1111.273657685794</v>
      </c>
    </row>
    <row r="6498" spans="1:6" x14ac:dyDescent="0.35">
      <c r="A6498" s="4">
        <v>6487</v>
      </c>
      <c r="B6498" s="4">
        <v>0.56528836982779385</v>
      </c>
      <c r="C6498" s="4">
        <v>0.1643911115468028</v>
      </c>
      <c r="D6498" s="25">
        <v>5.5282238916368872E-3</v>
      </c>
      <c r="E6498" s="31">
        <v>1227.658871226562</v>
      </c>
      <c r="F6498" s="18">
        <v>0</v>
      </c>
    </row>
    <row r="6499" spans="1:6" x14ac:dyDescent="0.35">
      <c r="A6499" s="4">
        <v>6488</v>
      </c>
      <c r="B6499" s="4">
        <v>0.715493606200716</v>
      </c>
      <c r="C6499" s="4">
        <v>0.56950601839322601</v>
      </c>
      <c r="D6499" s="25">
        <v>1.4602276642297759E-2</v>
      </c>
      <c r="E6499" s="31">
        <v>3242.7439285049027</v>
      </c>
      <c r="F6499" s="18">
        <v>0</v>
      </c>
    </row>
    <row r="6500" spans="1:6" x14ac:dyDescent="0.35">
      <c r="A6500" s="4">
        <v>6489</v>
      </c>
      <c r="B6500" s="4">
        <v>9.1571103623243832E-2</v>
      </c>
      <c r="C6500" s="4">
        <v>-1.3311422560301052</v>
      </c>
      <c r="D6500" s="25">
        <v>-2.7969799603486875E-2</v>
      </c>
      <c r="E6500" s="31">
        <v>-6211.284724121886</v>
      </c>
      <c r="F6500" s="18">
        <v>6211.284724121886</v>
      </c>
    </row>
    <row r="6501" spans="1:6" x14ac:dyDescent="0.35">
      <c r="A6501" s="4">
        <v>6490</v>
      </c>
      <c r="B6501" s="4">
        <v>0.78831663498782512</v>
      </c>
      <c r="C6501" s="4">
        <v>0.80059399198064618</v>
      </c>
      <c r="D6501" s="25">
        <v>1.9778349966033788E-2</v>
      </c>
      <c r="E6501" s="31">
        <v>4392.2003287090856</v>
      </c>
      <c r="F6501" s="18">
        <v>0</v>
      </c>
    </row>
    <row r="6502" spans="1:6" x14ac:dyDescent="0.35">
      <c r="A6502" s="4">
        <v>6491</v>
      </c>
      <c r="B6502" s="4">
        <v>0.30338921550969467</v>
      </c>
      <c r="C6502" s="4">
        <v>-0.51467745383193686</v>
      </c>
      <c r="D6502" s="25">
        <v>-9.6820383806873172E-3</v>
      </c>
      <c r="E6502" s="31">
        <v>-2150.1011070822187</v>
      </c>
      <c r="F6502" s="18">
        <v>2150.1011070822187</v>
      </c>
    </row>
    <row r="6503" spans="1:6" x14ac:dyDescent="0.35">
      <c r="A6503" s="4">
        <v>6492</v>
      </c>
      <c r="B6503" s="4">
        <v>9.8544282846291464E-2</v>
      </c>
      <c r="C6503" s="4">
        <v>-1.289890828245071</v>
      </c>
      <c r="D6503" s="25">
        <v>-2.704582068926889E-2</v>
      </c>
      <c r="E6503" s="31">
        <v>-6006.0956917851145</v>
      </c>
      <c r="F6503" s="18">
        <v>6006.0956917851145</v>
      </c>
    </row>
    <row r="6504" spans="1:6" x14ac:dyDescent="0.35">
      <c r="A6504" s="4">
        <v>6493</v>
      </c>
      <c r="B6504" s="4">
        <v>0.35610547737458831</v>
      </c>
      <c r="C6504" s="4">
        <v>-0.36888833996830794</v>
      </c>
      <c r="D6504" s="25">
        <v>-6.4165497814929725E-3</v>
      </c>
      <c r="E6504" s="31">
        <v>-1424.9303965118997</v>
      </c>
      <c r="F6504" s="18">
        <v>1424.9303965118997</v>
      </c>
    </row>
    <row r="6505" spans="1:6" x14ac:dyDescent="0.35">
      <c r="A6505" s="4">
        <v>6494</v>
      </c>
      <c r="B6505" s="4">
        <v>0.49129418472996089</v>
      </c>
      <c r="C6505" s="4">
        <v>-2.1823974994372226E-2</v>
      </c>
      <c r="D6505" s="25">
        <v>1.3572455107202178E-3</v>
      </c>
      <c r="E6505" s="31">
        <v>301.40503068061076</v>
      </c>
      <c r="F6505" s="18">
        <v>0</v>
      </c>
    </row>
    <row r="6506" spans="1:6" x14ac:dyDescent="0.35">
      <c r="A6506" s="4">
        <v>6495</v>
      </c>
      <c r="B6506" s="4">
        <v>0.52615466640463915</v>
      </c>
      <c r="C6506" s="4">
        <v>6.5607061216063425E-2</v>
      </c>
      <c r="D6506" s="25">
        <v>3.3155882456104694E-3</v>
      </c>
      <c r="E6506" s="31">
        <v>736.29639516155203</v>
      </c>
      <c r="F6506" s="18">
        <v>0</v>
      </c>
    </row>
    <row r="6507" spans="1:6" x14ac:dyDescent="0.35">
      <c r="A6507" s="4">
        <v>6496</v>
      </c>
      <c r="B6507" s="4">
        <v>0.82783763986761427</v>
      </c>
      <c r="C6507" s="4">
        <v>0.94565472840565257</v>
      </c>
      <c r="D6507" s="25">
        <v>2.3027523847628864E-2</v>
      </c>
      <c r="E6507" s="31">
        <v>5113.7480116696515</v>
      </c>
      <c r="F6507" s="18">
        <v>0</v>
      </c>
    </row>
    <row r="6508" spans="1:6" x14ac:dyDescent="0.35">
      <c r="A6508" s="4">
        <v>6497</v>
      </c>
      <c r="B6508" s="4">
        <v>0.75125551941021451</v>
      </c>
      <c r="C6508" s="4">
        <v>0.67844598447964222</v>
      </c>
      <c r="D6508" s="25">
        <v>1.7042391736107654E-2</v>
      </c>
      <c r="E6508" s="31">
        <v>3784.6230203161713</v>
      </c>
      <c r="F6508" s="18">
        <v>0</v>
      </c>
    </row>
    <row r="6509" spans="1:6" x14ac:dyDescent="0.35">
      <c r="A6509" s="4">
        <v>6498</v>
      </c>
      <c r="B6509" s="4">
        <v>0.17138913772638653</v>
      </c>
      <c r="C6509" s="4">
        <v>-0.94869005123271144</v>
      </c>
      <c r="D6509" s="25">
        <v>-1.9403362224144249E-2</v>
      </c>
      <c r="E6509" s="31">
        <v>-4308.9263808814039</v>
      </c>
      <c r="F6509" s="18">
        <v>4308.9263808814039</v>
      </c>
    </row>
    <row r="6510" spans="1:6" x14ac:dyDescent="0.35">
      <c r="A6510" s="4">
        <v>6499</v>
      </c>
      <c r="B6510" s="4">
        <v>0.11813809571460676</v>
      </c>
      <c r="C6510" s="4">
        <v>-1.1843458363960355</v>
      </c>
      <c r="D6510" s="25">
        <v>-2.46817486508897E-2</v>
      </c>
      <c r="E6510" s="31">
        <v>-5481.1035664615647</v>
      </c>
      <c r="F6510" s="18">
        <v>5481.1035664615647</v>
      </c>
    </row>
    <row r="6511" spans="1:6" x14ac:dyDescent="0.35">
      <c r="A6511" s="4">
        <v>6500</v>
      </c>
      <c r="B6511" s="4">
        <v>0.29948040707716439</v>
      </c>
      <c r="C6511" s="4">
        <v>-0.52589550223409709</v>
      </c>
      <c r="D6511" s="25">
        <v>-9.9333082333645916E-3</v>
      </c>
      <c r="E6511" s="31">
        <v>-2205.9008846884963</v>
      </c>
      <c r="F6511" s="18">
        <v>2205.9008846884963</v>
      </c>
    </row>
    <row r="6512" spans="1:6" x14ac:dyDescent="0.35">
      <c r="A6512" s="4">
        <v>6501</v>
      </c>
      <c r="B6512" s="4">
        <v>0.31113425344821211</v>
      </c>
      <c r="C6512" s="4">
        <v>-0.49263783867585137</v>
      </c>
      <c r="D6512" s="25">
        <v>-9.188379354196842E-3</v>
      </c>
      <c r="E6512" s="31">
        <v>-2040.4736941713693</v>
      </c>
      <c r="F6512" s="18">
        <v>2040.4736941713693</v>
      </c>
    </row>
    <row r="6513" spans="1:6" x14ac:dyDescent="0.35">
      <c r="A6513" s="4">
        <v>6502</v>
      </c>
      <c r="B6513" s="4">
        <v>0.67947161044374615</v>
      </c>
      <c r="C6513" s="4">
        <v>0.46622175468647792</v>
      </c>
      <c r="D6513" s="25">
        <v>1.2288842005977426E-2</v>
      </c>
      <c r="E6513" s="31">
        <v>2728.9969077704536</v>
      </c>
      <c r="F6513" s="18">
        <v>0</v>
      </c>
    </row>
    <row r="6514" spans="1:6" x14ac:dyDescent="0.35">
      <c r="A6514" s="4">
        <v>6503</v>
      </c>
      <c r="B6514" s="4">
        <v>4.8077710901138992E-2</v>
      </c>
      <c r="C6514" s="4">
        <v>-1.6637849040961157</v>
      </c>
      <c r="D6514" s="25">
        <v>-3.5420566989873781E-2</v>
      </c>
      <c r="E6514" s="31">
        <v>-7865.8849824762992</v>
      </c>
      <c r="F6514" s="18">
        <v>7865.8849824762992</v>
      </c>
    </row>
    <row r="6515" spans="1:6" x14ac:dyDescent="0.35">
      <c r="A6515" s="4">
        <v>6504</v>
      </c>
      <c r="B6515" s="4">
        <v>0.96336813094083507</v>
      </c>
      <c r="C6515" s="4">
        <v>1.7911842168215766</v>
      </c>
      <c r="D6515" s="25">
        <v>4.1966296651252087E-2</v>
      </c>
      <c r="E6515" s="31">
        <v>9319.5024995958011</v>
      </c>
      <c r="F6515" s="18">
        <v>0</v>
      </c>
    </row>
    <row r="6516" spans="1:6" x14ac:dyDescent="0.35">
      <c r="A6516" s="4">
        <v>6505</v>
      </c>
      <c r="B6516" s="4">
        <v>0.74242474617953413</v>
      </c>
      <c r="C6516" s="4">
        <v>0.65083886704231853</v>
      </c>
      <c r="D6516" s="25">
        <v>1.6424027820866858E-2</v>
      </c>
      <c r="E6516" s="31">
        <v>3647.3022530910625</v>
      </c>
      <c r="F6516" s="18">
        <v>0</v>
      </c>
    </row>
    <row r="6517" spans="1:6" x14ac:dyDescent="0.35">
      <c r="A6517" s="4">
        <v>6506</v>
      </c>
      <c r="B6517" s="4">
        <v>0.35204282517924501</v>
      </c>
      <c r="C6517" s="4">
        <v>-0.37981108890135495</v>
      </c>
      <c r="D6517" s="25">
        <v>-6.6612053059520284E-3</v>
      </c>
      <c r="E6517" s="31">
        <v>-1479.2613228427097</v>
      </c>
      <c r="F6517" s="18">
        <v>1479.2613228427097</v>
      </c>
    </row>
    <row r="6518" spans="1:6" x14ac:dyDescent="0.35">
      <c r="A6518" s="4">
        <v>6507</v>
      </c>
      <c r="B6518" s="4">
        <v>0.19681576537535128</v>
      </c>
      <c r="C6518" s="4">
        <v>-0.85305008381224134</v>
      </c>
      <c r="D6518" s="25">
        <v>-1.7261149990582012E-2</v>
      </c>
      <c r="E6518" s="31">
        <v>-3833.2029108965367</v>
      </c>
      <c r="F6518" s="18">
        <v>3833.2029108965367</v>
      </c>
    </row>
    <row r="6519" spans="1:6" x14ac:dyDescent="0.35">
      <c r="A6519" s="4">
        <v>6508</v>
      </c>
      <c r="B6519" s="4">
        <v>0.40529654875749055</v>
      </c>
      <c r="C6519" s="4">
        <v>-0.23966096625884345</v>
      </c>
      <c r="D6519" s="25">
        <v>-3.5220228557938929E-3</v>
      </c>
      <c r="E6519" s="31">
        <v>-782.13956025174821</v>
      </c>
      <c r="F6519" s="18">
        <v>782.13956025174821</v>
      </c>
    </row>
    <row r="6520" spans="1:6" x14ac:dyDescent="0.35">
      <c r="A6520" s="4">
        <v>6509</v>
      </c>
      <c r="B6520" s="4">
        <v>0.19624115795298025</v>
      </c>
      <c r="C6520" s="4">
        <v>-0.8551243404644715</v>
      </c>
      <c r="D6520" s="25">
        <v>-1.7307610671151046E-2</v>
      </c>
      <c r="E6520" s="31">
        <v>-3843.5204862664641</v>
      </c>
      <c r="F6520" s="18">
        <v>3843.5204862664641</v>
      </c>
    </row>
    <row r="6521" spans="1:6" x14ac:dyDescent="0.35">
      <c r="A6521" s="4">
        <v>6510</v>
      </c>
      <c r="B6521" s="4">
        <v>0.60298700152621887</v>
      </c>
      <c r="C6521" s="4">
        <v>0.26108624741230024</v>
      </c>
      <c r="D6521" s="25">
        <v>7.6940705409394459E-3</v>
      </c>
      <c r="E6521" s="31">
        <v>1708.6308623854286</v>
      </c>
      <c r="F6521" s="18">
        <v>0</v>
      </c>
    </row>
    <row r="6522" spans="1:6" x14ac:dyDescent="0.35">
      <c r="A6522" s="4">
        <v>6511</v>
      </c>
      <c r="B6522" s="4">
        <v>0.4889987479991571</v>
      </c>
      <c r="C6522" s="4">
        <v>-2.7579545233740344E-2</v>
      </c>
      <c r="D6522" s="25">
        <v>1.2283281416490301E-3</v>
      </c>
      <c r="E6522" s="31">
        <v>272.77620614351872</v>
      </c>
      <c r="F6522" s="18">
        <v>0</v>
      </c>
    </row>
    <row r="6523" spans="1:6" x14ac:dyDescent="0.35">
      <c r="A6523" s="4">
        <v>6512</v>
      </c>
      <c r="B6523" s="4">
        <v>0.55721260909320103</v>
      </c>
      <c r="C6523" s="4">
        <v>0.14390589347284324</v>
      </c>
      <c r="D6523" s="25">
        <v>5.0693813601218269E-3</v>
      </c>
      <c r="E6523" s="31">
        <v>1125.7631963493775</v>
      </c>
      <c r="F6523" s="18">
        <v>0</v>
      </c>
    </row>
    <row r="6524" spans="1:6" x14ac:dyDescent="0.35">
      <c r="A6524" s="4">
        <v>6513</v>
      </c>
      <c r="B6524" s="4">
        <v>0.75350236212236887</v>
      </c>
      <c r="C6524" s="4">
        <v>0.68555260750949931</v>
      </c>
      <c r="D6524" s="25">
        <v>1.7201570949615171E-2</v>
      </c>
      <c r="E6524" s="31">
        <v>3819.9721265405046</v>
      </c>
      <c r="F6524" s="18">
        <v>0</v>
      </c>
    </row>
    <row r="6525" spans="1:6" x14ac:dyDescent="0.35">
      <c r="A6525" s="4">
        <v>6514</v>
      </c>
      <c r="B6525" s="4">
        <v>7.6042100230654941E-2</v>
      </c>
      <c r="C6525" s="4">
        <v>-1.4322083580480873</v>
      </c>
      <c r="D6525" s="25">
        <v>-3.0233550271547338E-2</v>
      </c>
      <c r="E6525" s="31">
        <v>-6713.9983703788212</v>
      </c>
      <c r="F6525" s="18">
        <v>6713.9983703788212</v>
      </c>
    </row>
    <row r="6526" spans="1:6" x14ac:dyDescent="0.35">
      <c r="A6526" s="4">
        <v>6515</v>
      </c>
      <c r="B6526" s="4">
        <v>0.77796662607105815</v>
      </c>
      <c r="C6526" s="4">
        <v>0.76534396969021046</v>
      </c>
      <c r="D6526" s="25">
        <v>1.8988794814347794E-2</v>
      </c>
      <c r="E6526" s="31">
        <v>4216.862931872407</v>
      </c>
      <c r="F6526" s="18">
        <v>0</v>
      </c>
    </row>
    <row r="6527" spans="1:6" x14ac:dyDescent="0.35">
      <c r="A6527" s="4">
        <v>6516</v>
      </c>
      <c r="B6527" s="4">
        <v>0.12794851044120481</v>
      </c>
      <c r="C6527" s="4">
        <v>-1.1361422841299682</v>
      </c>
      <c r="D6527" s="25">
        <v>-2.3602051091902197E-2</v>
      </c>
      <c r="E6527" s="31">
        <v>-5241.3339202759435</v>
      </c>
      <c r="F6527" s="18">
        <v>5241.3339202759435</v>
      </c>
    </row>
    <row r="6528" spans="1:6" x14ac:dyDescent="0.35">
      <c r="A6528" s="4">
        <v>6517</v>
      </c>
      <c r="B6528" s="4">
        <v>0.35853961507607357</v>
      </c>
      <c r="C6528" s="4">
        <v>-0.36236508107024384</v>
      </c>
      <c r="D6528" s="25">
        <v>-6.2704371740650482E-3</v>
      </c>
      <c r="E6528" s="31">
        <v>-1392.4830061342602</v>
      </c>
      <c r="F6528" s="18">
        <v>1392.4830061342602</v>
      </c>
    </row>
    <row r="6529" spans="1:6" x14ac:dyDescent="0.35">
      <c r="A6529" s="4">
        <v>6518</v>
      </c>
      <c r="B6529" s="4">
        <v>0.34663109440631956</v>
      </c>
      <c r="C6529" s="4">
        <v>-0.39443190971182002</v>
      </c>
      <c r="D6529" s="25">
        <v>-6.988692883056701E-3</v>
      </c>
      <c r="E6529" s="31">
        <v>-1551.9868558764306</v>
      </c>
      <c r="F6529" s="18">
        <v>1551.9868558764306</v>
      </c>
    </row>
    <row r="6530" spans="1:6" x14ac:dyDescent="0.35">
      <c r="A6530" s="4">
        <v>6519</v>
      </c>
      <c r="B6530" s="4">
        <v>0.6326152577285713</v>
      </c>
      <c r="C6530" s="4">
        <v>0.33878794335660112</v>
      </c>
      <c r="D6530" s="25">
        <v>9.4344885702411559E-3</v>
      </c>
      <c r="E6530" s="31">
        <v>2095.1274434206521</v>
      </c>
      <c r="F6530" s="18">
        <v>0</v>
      </c>
    </row>
    <row r="6531" spans="1:6" x14ac:dyDescent="0.35">
      <c r="A6531" s="4">
        <v>6520</v>
      </c>
      <c r="B6531" s="4">
        <v>0.39142635414075877</v>
      </c>
      <c r="C6531" s="4">
        <v>-0.27560338655299432</v>
      </c>
      <c r="D6531" s="25">
        <v>-4.3270868320232046E-3</v>
      </c>
      <c r="E6531" s="31">
        <v>-960.92101912464489</v>
      </c>
      <c r="F6531" s="18">
        <v>960.92101912464489</v>
      </c>
    </row>
    <row r="6532" spans="1:6" x14ac:dyDescent="0.35">
      <c r="A6532" s="4">
        <v>6521</v>
      </c>
      <c r="B6532" s="4">
        <v>0.50339127213747481</v>
      </c>
      <c r="C6532" s="4">
        <v>8.5007610073134354E-3</v>
      </c>
      <c r="D6532" s="25">
        <v>2.0364805857046968E-3</v>
      </c>
      <c r="E6532" s="31">
        <v>452.24352452569798</v>
      </c>
      <c r="F6532" s="18">
        <v>0</v>
      </c>
    </row>
    <row r="6533" spans="1:6" x14ac:dyDescent="0.35">
      <c r="A6533" s="4">
        <v>6522</v>
      </c>
      <c r="B6533" s="4">
        <v>0.72074188513816106</v>
      </c>
      <c r="C6533" s="4">
        <v>0.58504682857493318</v>
      </c>
      <c r="D6533" s="25">
        <v>1.4950370797791962E-2</v>
      </c>
      <c r="E6533" s="31">
        <v>3320.0455874809545</v>
      </c>
      <c r="F6533" s="18">
        <v>0</v>
      </c>
    </row>
    <row r="6534" spans="1:6" x14ac:dyDescent="0.35">
      <c r="A6534" s="4">
        <v>6523</v>
      </c>
      <c r="B6534" s="4">
        <v>0.42365260632224599</v>
      </c>
      <c r="C6534" s="4">
        <v>-0.19255790775640824</v>
      </c>
      <c r="D6534" s="25">
        <v>-2.4669749413744092E-3</v>
      </c>
      <c r="E6534" s="31">
        <v>-547.84388824294933</v>
      </c>
      <c r="F6534" s="18">
        <v>547.84388824294933</v>
      </c>
    </row>
    <row r="6535" spans="1:6" x14ac:dyDescent="0.35">
      <c r="A6535" s="4">
        <v>6524</v>
      </c>
      <c r="B6535" s="4">
        <v>0.10676470548965034</v>
      </c>
      <c r="C6535" s="4">
        <v>-1.2439189044220296</v>
      </c>
      <c r="D6535" s="25">
        <v>-2.6016108736512285E-2</v>
      </c>
      <c r="E6535" s="31">
        <v>-5777.4264051590681</v>
      </c>
      <c r="F6535" s="18">
        <v>5777.4264051590681</v>
      </c>
    </row>
    <row r="6536" spans="1:6" x14ac:dyDescent="0.35">
      <c r="A6536" s="4">
        <v>6525</v>
      </c>
      <c r="B6536" s="4">
        <v>0.4995211758456084</v>
      </c>
      <c r="C6536" s="4">
        <v>-1.2002344521430393E-3</v>
      </c>
      <c r="D6536" s="25">
        <v>1.8191907673213898E-3</v>
      </c>
      <c r="E6536" s="31">
        <v>403.98973119272046</v>
      </c>
      <c r="F6536" s="18">
        <v>0</v>
      </c>
    </row>
    <row r="6537" spans="1:6" x14ac:dyDescent="0.35">
      <c r="A6537" s="4">
        <v>6526</v>
      </c>
      <c r="B6537" s="4">
        <v>7.1446248476210172E-3</v>
      </c>
      <c r="C6537" s="4">
        <v>-2.4499085609340852</v>
      </c>
      <c r="D6537" s="25">
        <v>-5.3028725589168088E-2</v>
      </c>
      <c r="E6537" s="31">
        <v>-11776.148483759216</v>
      </c>
      <c r="F6537" s="18">
        <v>11776.148483759216</v>
      </c>
    </row>
    <row r="6538" spans="1:6" x14ac:dyDescent="0.35">
      <c r="A6538" s="4">
        <v>6527</v>
      </c>
      <c r="B6538" s="4">
        <v>0.82114417012793783</v>
      </c>
      <c r="C6538" s="4">
        <v>0.91973423111746744</v>
      </c>
      <c r="D6538" s="25">
        <v>2.2446938053965342E-2</v>
      </c>
      <c r="E6538" s="31">
        <v>4984.8166742147041</v>
      </c>
      <c r="F6538" s="18">
        <v>0</v>
      </c>
    </row>
    <row r="6539" spans="1:6" x14ac:dyDescent="0.35">
      <c r="A6539" s="4">
        <v>6528</v>
      </c>
      <c r="B6539" s="4">
        <v>0.32237004949030734</v>
      </c>
      <c r="C6539" s="4">
        <v>-0.46108154883522867</v>
      </c>
      <c r="D6539" s="25">
        <v>-8.4815590575605948E-3</v>
      </c>
      <c r="E6539" s="31">
        <v>-1883.5093192586257</v>
      </c>
      <c r="F6539" s="18">
        <v>1883.5093192586257</v>
      </c>
    </row>
    <row r="6540" spans="1:6" x14ac:dyDescent="0.35">
      <c r="A6540" s="4">
        <v>6529</v>
      </c>
      <c r="B6540" s="4">
        <v>0.36196597361339133</v>
      </c>
      <c r="C6540" s="4">
        <v>-0.35320875179366495</v>
      </c>
      <c r="D6540" s="25">
        <v>-6.0653471774888565E-3</v>
      </c>
      <c r="E6540" s="31">
        <v>-1346.9384408937892</v>
      </c>
      <c r="F6540" s="18">
        <v>1346.9384408937892</v>
      </c>
    </row>
    <row r="6541" spans="1:6" x14ac:dyDescent="0.35">
      <c r="A6541" s="4">
        <v>6530</v>
      </c>
      <c r="B6541" s="4">
        <v>0.99463279121914261</v>
      </c>
      <c r="C6541" s="4">
        <v>2.5512276787781034</v>
      </c>
      <c r="D6541" s="25">
        <v>5.8990292436237914E-2</v>
      </c>
      <c r="E6541" s="31">
        <v>13100.040310442882</v>
      </c>
      <c r="F6541" s="18">
        <v>0</v>
      </c>
    </row>
    <row r="6542" spans="1:6" x14ac:dyDescent="0.35">
      <c r="A6542" s="4">
        <v>6531</v>
      </c>
      <c r="B6542" s="4">
        <v>9.5813900612805813E-2</v>
      </c>
      <c r="C6542" s="4">
        <v>-1.3057787714209805</v>
      </c>
      <c r="D6542" s="25">
        <v>-2.7401690177261736E-2</v>
      </c>
      <c r="E6542" s="31">
        <v>-6085.1240275575119</v>
      </c>
      <c r="F6542" s="18">
        <v>6085.1240275575119</v>
      </c>
    </row>
    <row r="6543" spans="1:6" x14ac:dyDescent="0.35">
      <c r="A6543" s="4">
        <v>6532</v>
      </c>
      <c r="B6543" s="4">
        <v>0.66657556181260691</v>
      </c>
      <c r="C6543" s="4">
        <v>0.43047674925256491</v>
      </c>
      <c r="D6543" s="25">
        <v>1.1488199868651815E-2</v>
      </c>
      <c r="E6543" s="31">
        <v>2551.1974116153615</v>
      </c>
      <c r="F6543" s="18">
        <v>0</v>
      </c>
    </row>
    <row r="6544" spans="1:6" x14ac:dyDescent="0.35">
      <c r="A6544" s="4">
        <v>6533</v>
      </c>
      <c r="B6544" s="4">
        <v>0.80438376153469893</v>
      </c>
      <c r="C6544" s="4">
        <v>0.85738440169649677</v>
      </c>
      <c r="D6544" s="25">
        <v>2.1050382085277985E-2</v>
      </c>
      <c r="E6544" s="31">
        <v>4674.681926105618</v>
      </c>
      <c r="F6544" s="18">
        <v>0</v>
      </c>
    </row>
    <row r="6545" spans="1:6" x14ac:dyDescent="0.35">
      <c r="A6545" s="4">
        <v>6534</v>
      </c>
      <c r="B6545" s="4">
        <v>0.20721058551226823</v>
      </c>
      <c r="C6545" s="4">
        <v>-0.81613807216157086</v>
      </c>
      <c r="D6545" s="25">
        <v>-1.6434368415303751E-2</v>
      </c>
      <c r="E6545" s="31">
        <v>-3649.5986004791289</v>
      </c>
      <c r="F6545" s="18">
        <v>3649.5986004791289</v>
      </c>
    </row>
    <row r="6546" spans="1:6" x14ac:dyDescent="0.35">
      <c r="A6546" s="4">
        <v>6535</v>
      </c>
      <c r="B6546" s="4">
        <v>0.43242773283773006</v>
      </c>
      <c r="C6546" s="4">
        <v>-0.17019667609579747</v>
      </c>
      <c r="D6546" s="25">
        <v>-1.9661121189282066E-3</v>
      </c>
      <c r="E6546" s="31">
        <v>-436.61672029596002</v>
      </c>
      <c r="F6546" s="18">
        <v>436.61672029596002</v>
      </c>
    </row>
    <row r="6547" spans="1:6" x14ac:dyDescent="0.35">
      <c r="A6547" s="4">
        <v>6536</v>
      </c>
      <c r="B6547" s="4">
        <v>0.95312555827119461</v>
      </c>
      <c r="C6547" s="4">
        <v>1.6759454225094768</v>
      </c>
      <c r="D6547" s="25">
        <v>3.9385095908355296E-2</v>
      </c>
      <c r="E6547" s="31">
        <v>8746.2923596758774</v>
      </c>
      <c r="F6547" s="18">
        <v>0</v>
      </c>
    </row>
    <row r="6548" spans="1:6" x14ac:dyDescent="0.35">
      <c r="A6548" s="4">
        <v>6537</v>
      </c>
      <c r="B6548" s="4">
        <v>0.64866895806612879</v>
      </c>
      <c r="C6548" s="4">
        <v>0.38172940891661544</v>
      </c>
      <c r="D6548" s="25">
        <v>1.0396322156458639E-2</v>
      </c>
      <c r="E6548" s="31">
        <v>2308.722905165585</v>
      </c>
      <c r="F6548" s="18">
        <v>0</v>
      </c>
    </row>
    <row r="6549" spans="1:6" x14ac:dyDescent="0.35">
      <c r="A6549" s="4">
        <v>6538</v>
      </c>
      <c r="B6549" s="4">
        <v>0.24380931660966298</v>
      </c>
      <c r="C6549" s="4">
        <v>-0.69410138000402821</v>
      </c>
      <c r="D6549" s="25">
        <v>-1.3700903505868807E-2</v>
      </c>
      <c r="E6549" s="31">
        <v>-3042.5749865602124</v>
      </c>
      <c r="F6549" s="18">
        <v>3042.5749865602124</v>
      </c>
    </row>
    <row r="6550" spans="1:6" x14ac:dyDescent="0.35">
      <c r="A6550" s="4">
        <v>6539</v>
      </c>
      <c r="B6550" s="4">
        <v>0.3066796458014881</v>
      </c>
      <c r="C6550" s="4">
        <v>-0.50528412442204795</v>
      </c>
      <c r="D6550" s="25">
        <v>-9.4716398860153379E-3</v>
      </c>
      <c r="E6550" s="31">
        <v>-2103.3776777240982</v>
      </c>
      <c r="F6550" s="18">
        <v>2103.3776777240982</v>
      </c>
    </row>
    <row r="6551" spans="1:6" x14ac:dyDescent="0.35">
      <c r="A6551" s="4">
        <v>6540</v>
      </c>
      <c r="B6551" s="4">
        <v>0.25512358089125786</v>
      </c>
      <c r="C6551" s="4">
        <v>-0.65845288597977103</v>
      </c>
      <c r="D6551" s="25">
        <v>-1.2902423099961757E-2</v>
      </c>
      <c r="E6551" s="31">
        <v>-2865.2555485223793</v>
      </c>
      <c r="F6551" s="18">
        <v>2865.2555485223793</v>
      </c>
    </row>
    <row r="6552" spans="1:6" x14ac:dyDescent="0.35">
      <c r="A6552" s="4">
        <v>6541</v>
      </c>
      <c r="B6552" s="4">
        <v>0.28970379993814666</v>
      </c>
      <c r="C6552" s="4">
        <v>-0.55425023962792019</v>
      </c>
      <c r="D6552" s="25">
        <v>-1.0568417873850433E-2</v>
      </c>
      <c r="E6552" s="31">
        <v>-2346.9403938739842</v>
      </c>
      <c r="F6552" s="18">
        <v>2346.9403938739842</v>
      </c>
    </row>
    <row r="6553" spans="1:6" x14ac:dyDescent="0.35">
      <c r="A6553" s="4">
        <v>6542</v>
      </c>
      <c r="B6553" s="4">
        <v>0.53433555363506868</v>
      </c>
      <c r="C6553" s="4">
        <v>8.6173001257087337E-2</v>
      </c>
      <c r="D6553" s="25">
        <v>3.7762388453424726E-3</v>
      </c>
      <c r="E6553" s="31">
        <v>838.59358977270961</v>
      </c>
      <c r="F6553" s="18">
        <v>0</v>
      </c>
    </row>
    <row r="6554" spans="1:6" x14ac:dyDescent="0.35">
      <c r="A6554" s="4">
        <v>6543</v>
      </c>
      <c r="B6554" s="4">
        <v>0.90259168053578931</v>
      </c>
      <c r="C6554" s="4">
        <v>1.2964612006384346</v>
      </c>
      <c r="D6554" s="25">
        <v>3.0885137528382064E-2</v>
      </c>
      <c r="E6554" s="31">
        <v>6858.6970822818366</v>
      </c>
      <c r="F6554" s="18">
        <v>0</v>
      </c>
    </row>
    <row r="6555" spans="1:6" x14ac:dyDescent="0.35">
      <c r="A6555" s="4">
        <v>6544</v>
      </c>
      <c r="B6555" s="4">
        <v>0.59373472689385431</v>
      </c>
      <c r="C6555" s="4">
        <v>0.23716273319870693</v>
      </c>
      <c r="D6555" s="25">
        <v>7.1582145991149551E-3</v>
      </c>
      <c r="E6555" s="31">
        <v>1589.632733225809</v>
      </c>
      <c r="F6555" s="18">
        <v>0</v>
      </c>
    </row>
    <row r="6556" spans="1:6" x14ac:dyDescent="0.35">
      <c r="A6556" s="4">
        <v>6545</v>
      </c>
      <c r="B6556" s="4">
        <v>0.30918069361454725</v>
      </c>
      <c r="C6556" s="4">
        <v>-0.49817402724478843</v>
      </c>
      <c r="D6556" s="25">
        <v>-9.312382856075347E-3</v>
      </c>
      <c r="E6556" s="31">
        <v>-2068.0112907174512</v>
      </c>
      <c r="F6556" s="18">
        <v>2068.0112907174512</v>
      </c>
    </row>
    <row r="6557" spans="1:6" x14ac:dyDescent="0.35">
      <c r="A6557" s="4">
        <v>6546</v>
      </c>
      <c r="B6557" s="4">
        <v>0.82891399794129683</v>
      </c>
      <c r="C6557" s="4">
        <v>0.94988241284502928</v>
      </c>
      <c r="D6557" s="25">
        <v>2.312221854033884E-2</v>
      </c>
      <c r="E6557" s="31">
        <v>5134.7769681378113</v>
      </c>
      <c r="F6557" s="18">
        <v>0</v>
      </c>
    </row>
    <row r="6558" spans="1:6" x14ac:dyDescent="0.35">
      <c r="A6558" s="4">
        <v>6547</v>
      </c>
      <c r="B6558" s="4">
        <v>0.6914336943942111</v>
      </c>
      <c r="C6558" s="4">
        <v>0.49991829274275124</v>
      </c>
      <c r="D6558" s="25">
        <v>1.3043601109308051E-2</v>
      </c>
      <c r="E6558" s="31">
        <v>2896.6071071772813</v>
      </c>
      <c r="F6558" s="18">
        <v>0</v>
      </c>
    </row>
    <row r="6559" spans="1:6" x14ac:dyDescent="0.35">
      <c r="A6559" s="4">
        <v>6548</v>
      </c>
      <c r="B6559" s="4">
        <v>0.67973529687354073</v>
      </c>
      <c r="C6559" s="4">
        <v>0.46695872853579845</v>
      </c>
      <c r="D6559" s="25">
        <v>1.2305349272117419E-2</v>
      </c>
      <c r="E6559" s="31">
        <v>2732.6626948502999</v>
      </c>
      <c r="F6559" s="18">
        <v>0</v>
      </c>
    </row>
    <row r="6560" spans="1:6" x14ac:dyDescent="0.35">
      <c r="A6560" s="4">
        <v>6549</v>
      </c>
      <c r="B6560" s="4">
        <v>0.72309106629879383</v>
      </c>
      <c r="C6560" s="4">
        <v>0.59204886466990814</v>
      </c>
      <c r="D6560" s="25">
        <v>1.5107207398504659E-2</v>
      </c>
      <c r="E6560" s="31">
        <v>3354.8744670582159</v>
      </c>
      <c r="F6560" s="18">
        <v>0</v>
      </c>
    </row>
    <row r="6561" spans="1:6" x14ac:dyDescent="0.35">
      <c r="A6561" s="4">
        <v>6550</v>
      </c>
      <c r="B6561" s="4">
        <v>0.66542648042081831</v>
      </c>
      <c r="C6561" s="4">
        <v>0.42731894039893464</v>
      </c>
      <c r="D6561" s="25">
        <v>1.1417469012714175E-2</v>
      </c>
      <c r="E6561" s="31">
        <v>2535.4901312187308</v>
      </c>
      <c r="F6561" s="18">
        <v>0</v>
      </c>
    </row>
    <row r="6562" spans="1:6" x14ac:dyDescent="0.35">
      <c r="A6562" s="4">
        <v>6551</v>
      </c>
      <c r="B6562" s="4">
        <v>0.12194864895050095</v>
      </c>
      <c r="C6562" s="4">
        <v>-1.1653006949863802</v>
      </c>
      <c r="D6562" s="25">
        <v>-2.4255161984059092E-2</v>
      </c>
      <c r="E6562" s="31">
        <v>-5386.3709875814247</v>
      </c>
      <c r="F6562" s="18">
        <v>5386.3709875814247</v>
      </c>
    </row>
    <row r="6563" spans="1:6" x14ac:dyDescent="0.35">
      <c r="A6563" s="4">
        <v>6552</v>
      </c>
      <c r="B6563" s="4">
        <v>7.7281317423281481E-2</v>
      </c>
      <c r="C6563" s="4">
        <v>-1.4235988296327335</v>
      </c>
      <c r="D6563" s="25">
        <v>-3.0040707910827073E-2</v>
      </c>
      <c r="E6563" s="31">
        <v>-6671.1736513502283</v>
      </c>
      <c r="F6563" s="18">
        <v>6671.1736513502283</v>
      </c>
    </row>
    <row r="6564" spans="1:6" x14ac:dyDescent="0.35">
      <c r="A6564" s="4">
        <v>6553</v>
      </c>
      <c r="B6564" s="4">
        <v>0.99321234451991591</v>
      </c>
      <c r="C6564" s="4">
        <v>2.4683089152398141</v>
      </c>
      <c r="D6564" s="25">
        <v>5.71330188043613E-2</v>
      </c>
      <c r="E6564" s="31">
        <v>12687.593474865575</v>
      </c>
      <c r="F6564" s="18">
        <v>0</v>
      </c>
    </row>
    <row r="6565" spans="1:6" x14ac:dyDescent="0.35">
      <c r="A6565" s="4">
        <v>6554</v>
      </c>
      <c r="B6565" s="4">
        <v>0.78063918410179411</v>
      </c>
      <c r="C6565" s="4">
        <v>0.7743537403599795</v>
      </c>
      <c r="D6565" s="25">
        <v>1.9190602086672715E-2</v>
      </c>
      <c r="E6565" s="31">
        <v>4261.6784988617464</v>
      </c>
      <c r="F6565" s="18">
        <v>0</v>
      </c>
    </row>
    <row r="6566" spans="1:6" x14ac:dyDescent="0.35">
      <c r="A6566" s="4">
        <v>6555</v>
      </c>
      <c r="B6566" s="4">
        <v>0.52051204234179205</v>
      </c>
      <c r="C6566" s="4">
        <v>5.143874030852856E-2</v>
      </c>
      <c r="D6566" s="25">
        <v>2.9982360842099988E-3</v>
      </c>
      <c r="E6566" s="31">
        <v>665.82164524492873</v>
      </c>
      <c r="F6566" s="18">
        <v>0</v>
      </c>
    </row>
    <row r="6567" spans="1:6" x14ac:dyDescent="0.35">
      <c r="A6567" s="4">
        <v>6556</v>
      </c>
      <c r="B6567" s="4">
        <v>0.74373008079341785</v>
      </c>
      <c r="C6567" s="4">
        <v>0.65488804419393387</v>
      </c>
      <c r="D6567" s="25">
        <v>1.6514724179972837E-2</v>
      </c>
      <c r="E6567" s="31">
        <v>3667.4432951376493</v>
      </c>
      <c r="F6567" s="18">
        <v>0</v>
      </c>
    </row>
    <row r="6568" spans="1:6" x14ac:dyDescent="0.35">
      <c r="A6568" s="4">
        <v>6557</v>
      </c>
      <c r="B6568" s="4">
        <v>0.77919683408022045</v>
      </c>
      <c r="C6568" s="4">
        <v>0.7694835069882463</v>
      </c>
      <c r="D6568" s="25">
        <v>1.9081515124489194E-2</v>
      </c>
      <c r="E6568" s="31">
        <v>4237.4534349922542</v>
      </c>
      <c r="F6568" s="18">
        <v>0</v>
      </c>
    </row>
    <row r="6569" spans="1:6" x14ac:dyDescent="0.35">
      <c r="A6569" s="4">
        <v>6558</v>
      </c>
      <c r="B6569" s="4">
        <v>0.94821150641509155</v>
      </c>
      <c r="C6569" s="4">
        <v>1.627754333433969</v>
      </c>
      <c r="D6569" s="25">
        <v>3.8305677508802975E-2</v>
      </c>
      <c r="E6569" s="31">
        <v>8506.5847067386858</v>
      </c>
      <c r="F6569" s="18">
        <v>0</v>
      </c>
    </row>
    <row r="6570" spans="1:6" x14ac:dyDescent="0.35">
      <c r="A6570" s="4">
        <v>6559</v>
      </c>
      <c r="B6570" s="4">
        <v>0.66570251874652786</v>
      </c>
      <c r="C6570" s="4">
        <v>0.42807713575339962</v>
      </c>
      <c r="D6570" s="25">
        <v>1.1434451613268859E-2</v>
      </c>
      <c r="E6570" s="31">
        <v>2539.2614763444226</v>
      </c>
      <c r="F6570" s="18">
        <v>0</v>
      </c>
    </row>
    <row r="6571" spans="1:6" x14ac:dyDescent="0.35">
      <c r="A6571" s="4">
        <v>6560</v>
      </c>
      <c r="B6571" s="4">
        <v>0.62913837808704876</v>
      </c>
      <c r="C6571" s="4">
        <v>0.32957218327373322</v>
      </c>
      <c r="D6571" s="25">
        <v>9.228067400059237E-3</v>
      </c>
      <c r="E6571" s="31">
        <v>2049.2872629666426</v>
      </c>
      <c r="F6571" s="18">
        <v>0</v>
      </c>
    </row>
    <row r="6572" spans="1:6" x14ac:dyDescent="0.35">
      <c r="A6572" s="4">
        <v>6561</v>
      </c>
      <c r="B6572" s="4">
        <v>0.2330793147759177</v>
      </c>
      <c r="C6572" s="4">
        <v>-0.72874341644217866</v>
      </c>
      <c r="D6572" s="25">
        <v>-1.4476840556610955E-2</v>
      </c>
      <c r="E6572" s="31">
        <v>-3214.8881964680181</v>
      </c>
      <c r="F6572" s="18">
        <v>3214.8881964680181</v>
      </c>
    </row>
    <row r="6573" spans="1:6" x14ac:dyDescent="0.35">
      <c r="A6573" s="4">
        <v>6562</v>
      </c>
      <c r="B6573" s="4">
        <v>0.20919640673564666</v>
      </c>
      <c r="C6573" s="4">
        <v>-0.80921269582813171</v>
      </c>
      <c r="D6573" s="25">
        <v>-1.6279248894630005E-2</v>
      </c>
      <c r="E6573" s="31">
        <v>-3615.1510347892472</v>
      </c>
      <c r="F6573" s="18">
        <v>3615.1510347892472</v>
      </c>
    </row>
    <row r="6574" spans="1:6" x14ac:dyDescent="0.35">
      <c r="A6574" s="4">
        <v>6563</v>
      </c>
      <c r="B6574" s="4">
        <v>0.49221994216992948</v>
      </c>
      <c r="C6574" s="4">
        <v>-1.9502949237889956E-2</v>
      </c>
      <c r="D6574" s="25">
        <v>1.4092335017667848E-3</v>
      </c>
      <c r="E6574" s="31">
        <v>312.95006207887189</v>
      </c>
      <c r="F6574" s="18">
        <v>0</v>
      </c>
    </row>
    <row r="6575" spans="1:6" x14ac:dyDescent="0.35">
      <c r="A6575" s="4">
        <v>6564</v>
      </c>
      <c r="B6575" s="4">
        <v>0.10803726578557482</v>
      </c>
      <c r="C6575" s="4">
        <v>-1.2370338081399337</v>
      </c>
      <c r="D6575" s="25">
        <v>-2.5861891437170097E-2</v>
      </c>
      <c r="E6575" s="31">
        <v>-5743.1791967707732</v>
      </c>
      <c r="F6575" s="18">
        <v>5743.1791967707732</v>
      </c>
    </row>
    <row r="6576" spans="1:6" x14ac:dyDescent="0.35">
      <c r="A6576" s="4">
        <v>6565</v>
      </c>
      <c r="B6576" s="4">
        <v>0.36885082497249699</v>
      </c>
      <c r="C6576" s="4">
        <v>-0.33489850492388196</v>
      </c>
      <c r="D6576" s="25">
        <v>-5.6552212029415414E-3</v>
      </c>
      <c r="E6576" s="31">
        <v>-1255.8613063849753</v>
      </c>
      <c r="F6576" s="18">
        <v>1255.8613063849753</v>
      </c>
    </row>
    <row r="6577" spans="1:6" x14ac:dyDescent="0.35">
      <c r="A6577" s="4">
        <v>6566</v>
      </c>
      <c r="B6577" s="4">
        <v>0.7871579386008688</v>
      </c>
      <c r="C6577" s="4">
        <v>0.79659871698559392</v>
      </c>
      <c r="D6577" s="25">
        <v>1.9688860945892044E-2</v>
      </c>
      <c r="E6577" s="31">
        <v>4372.3274017785052</v>
      </c>
      <c r="F6577" s="18">
        <v>0</v>
      </c>
    </row>
    <row r="6578" spans="1:6" x14ac:dyDescent="0.35">
      <c r="A6578" s="4">
        <v>6567</v>
      </c>
      <c r="B6578" s="4">
        <v>0.33593513268279096</v>
      </c>
      <c r="C6578" s="4">
        <v>-0.42358257512973463</v>
      </c>
      <c r="D6578" s="25">
        <v>-7.641630287355425E-3</v>
      </c>
      <c r="E6578" s="31">
        <v>-1696.9853965389411</v>
      </c>
      <c r="F6578" s="18">
        <v>1696.9853965389411</v>
      </c>
    </row>
    <row r="6579" spans="1:6" x14ac:dyDescent="0.35">
      <c r="A6579" s="4">
        <v>6568</v>
      </c>
      <c r="B6579" s="4">
        <v>6.4318196749691747E-2</v>
      </c>
      <c r="C6579" s="4">
        <v>-1.5195011710185322</v>
      </c>
      <c r="D6579" s="25">
        <v>-3.2188796983679983E-2</v>
      </c>
      <c r="E6579" s="31">
        <v>-7148.2021976184351</v>
      </c>
      <c r="F6579" s="18">
        <v>7148.2021976184351</v>
      </c>
    </row>
    <row r="6580" spans="1:6" x14ac:dyDescent="0.35">
      <c r="A6580" s="4">
        <v>6569</v>
      </c>
      <c r="B6580" s="4">
        <v>0.51830974070417313</v>
      </c>
      <c r="C6580" s="4">
        <v>4.5911838221759947E-2</v>
      </c>
      <c r="D6580" s="25">
        <v>2.8744405875854124E-3</v>
      </c>
      <c r="E6580" s="31">
        <v>638.33024065855057</v>
      </c>
      <c r="F6580" s="18">
        <v>0</v>
      </c>
    </row>
    <row r="6581" spans="1:6" x14ac:dyDescent="0.35">
      <c r="A6581" s="4">
        <v>6570</v>
      </c>
      <c r="B6581" s="4">
        <v>0.72375077753814065</v>
      </c>
      <c r="C6581" s="4">
        <v>0.59402043555872808</v>
      </c>
      <c r="D6581" s="25">
        <v>1.515136805007407E-2</v>
      </c>
      <c r="E6581" s="31">
        <v>3364.6812724121646</v>
      </c>
      <c r="F6581" s="18">
        <v>0</v>
      </c>
    </row>
    <row r="6582" spans="1:6" x14ac:dyDescent="0.35">
      <c r="A6582" s="4">
        <v>6571</v>
      </c>
      <c r="B6582" s="4">
        <v>2.2796608103761162E-2</v>
      </c>
      <c r="C6582" s="4">
        <v>-1.9991399264940384</v>
      </c>
      <c r="D6582" s="25">
        <v>-4.2932088071943965E-2</v>
      </c>
      <c r="E6582" s="31">
        <v>-9533.9768820752361</v>
      </c>
      <c r="F6582" s="18">
        <v>9533.9768820752361</v>
      </c>
    </row>
    <row r="6583" spans="1:6" x14ac:dyDescent="0.35">
      <c r="A6583" s="4">
        <v>6572</v>
      </c>
      <c r="B6583" s="4">
        <v>0.50366690105841649</v>
      </c>
      <c r="C6583" s="4">
        <v>9.1916873015185727E-3</v>
      </c>
      <c r="D6583" s="25">
        <v>2.0519564458482803E-3</v>
      </c>
      <c r="E6583" s="31">
        <v>455.68026612074698</v>
      </c>
      <c r="F6583" s="18">
        <v>0</v>
      </c>
    </row>
    <row r="6584" spans="1:6" x14ac:dyDescent="0.35">
      <c r="A6584" s="4">
        <v>6573</v>
      </c>
      <c r="B6584" s="4">
        <v>0.90050188432563771</v>
      </c>
      <c r="C6584" s="4">
        <v>1.2844165896706314</v>
      </c>
      <c r="D6584" s="25">
        <v>3.0615353737571158E-2</v>
      </c>
      <c r="E6584" s="31">
        <v>6798.7858936986131</v>
      </c>
      <c r="F6584" s="18">
        <v>0</v>
      </c>
    </row>
    <row r="6585" spans="1:6" x14ac:dyDescent="0.35">
      <c r="A6585" s="4">
        <v>6574</v>
      </c>
      <c r="B6585" s="4">
        <v>0.51737911640094902</v>
      </c>
      <c r="C6585" s="4">
        <v>4.3576772208088407E-2</v>
      </c>
      <c r="D6585" s="25">
        <v>2.8221381128399857E-3</v>
      </c>
      <c r="E6585" s="31">
        <v>626.715371513062</v>
      </c>
      <c r="F6585" s="18">
        <v>0</v>
      </c>
    </row>
    <row r="6586" spans="1:6" x14ac:dyDescent="0.35">
      <c r="A6586" s="4">
        <v>6575</v>
      </c>
      <c r="B6586" s="4">
        <v>0.49434774037877993</v>
      </c>
      <c r="C6586" s="4">
        <v>-1.4168587822522297E-2</v>
      </c>
      <c r="D6586" s="25">
        <v>1.5287163350471852E-3</v>
      </c>
      <c r="E6586" s="31">
        <v>339.48374868622363</v>
      </c>
      <c r="F6586" s="18">
        <v>0</v>
      </c>
    </row>
    <row r="6587" spans="1:6" x14ac:dyDescent="0.35">
      <c r="A6587" s="4">
        <v>6576</v>
      </c>
      <c r="B6587" s="4">
        <v>0.51573551613136137</v>
      </c>
      <c r="C6587" s="4">
        <v>3.9453322536036221E-2</v>
      </c>
      <c r="D6587" s="25">
        <v>2.7297781448245872E-3</v>
      </c>
      <c r="E6587" s="31">
        <v>606.20488997271832</v>
      </c>
      <c r="F6587" s="18">
        <v>0</v>
      </c>
    </row>
    <row r="6588" spans="1:6" x14ac:dyDescent="0.35">
      <c r="A6588" s="4">
        <v>6577</v>
      </c>
      <c r="B6588" s="4">
        <v>0.41604486617131786</v>
      </c>
      <c r="C6588" s="4">
        <v>-0.21202217768577572</v>
      </c>
      <c r="D6588" s="25">
        <v>-2.9029495478559673E-3</v>
      </c>
      <c r="E6588" s="31">
        <v>-644.66125739586823</v>
      </c>
      <c r="F6588" s="18">
        <v>644.66125739586823</v>
      </c>
    </row>
    <row r="6589" spans="1:6" x14ac:dyDescent="0.35">
      <c r="A6589" s="4">
        <v>6578</v>
      </c>
      <c r="B6589" s="4">
        <v>0.91072140359793552</v>
      </c>
      <c r="C6589" s="4">
        <v>1.3452107278040075</v>
      </c>
      <c r="D6589" s="25">
        <v>3.1977064222745544E-2</v>
      </c>
      <c r="E6589" s="31">
        <v>7101.1824662570325</v>
      </c>
      <c r="F6589" s="18">
        <v>0</v>
      </c>
    </row>
    <row r="6590" spans="1:6" x14ac:dyDescent="0.35">
      <c r="A6590" s="4">
        <v>6579</v>
      </c>
      <c r="B6590" s="4">
        <v>0.9007957690278342</v>
      </c>
      <c r="C6590" s="4">
        <v>1.2860991465562197</v>
      </c>
      <c r="D6590" s="25">
        <v>3.065304084727212E-2</v>
      </c>
      <c r="E6590" s="31">
        <v>6807.1551123594681</v>
      </c>
      <c r="F6590" s="18">
        <v>0</v>
      </c>
    </row>
    <row r="6591" spans="1:6" x14ac:dyDescent="0.35">
      <c r="A6591" s="4">
        <v>6580</v>
      </c>
      <c r="B6591" s="4">
        <v>0.531327670442302</v>
      </c>
      <c r="C6591" s="4">
        <v>7.8607704606575651E-2</v>
      </c>
      <c r="D6591" s="25">
        <v>3.6067859327959468E-3</v>
      </c>
      <c r="E6591" s="31">
        <v>800.96299169624058</v>
      </c>
      <c r="F6591" s="18">
        <v>0</v>
      </c>
    </row>
    <row r="6592" spans="1:6" x14ac:dyDescent="0.35">
      <c r="A6592" s="4">
        <v>6581</v>
      </c>
      <c r="B6592" s="4">
        <v>0.45138077546416466</v>
      </c>
      <c r="C6592" s="4">
        <v>-0.12217357856598898</v>
      </c>
      <c r="D6592" s="25">
        <v>-8.9045651388573407E-4</v>
      </c>
      <c r="E6592" s="31">
        <v>-197.74467534990052</v>
      </c>
      <c r="F6592" s="18">
        <v>197.74467534990052</v>
      </c>
    </row>
    <row r="6593" spans="1:6" x14ac:dyDescent="0.35">
      <c r="A6593" s="4">
        <v>6582</v>
      </c>
      <c r="B6593" s="4">
        <v>0.9070515802387995</v>
      </c>
      <c r="C6593" s="4">
        <v>1.3228152048921675</v>
      </c>
      <c r="D6593" s="25">
        <v>3.1475433320386006E-2</v>
      </c>
      <c r="E6593" s="31">
        <v>6989.7847299434388</v>
      </c>
      <c r="F6593" s="18">
        <v>0</v>
      </c>
    </row>
    <row r="6594" spans="1:6" x14ac:dyDescent="0.35">
      <c r="A6594" s="4">
        <v>6583</v>
      </c>
      <c r="B6594" s="4">
        <v>0.48315003372850163</v>
      </c>
      <c r="C6594" s="4">
        <v>-4.2249167590244323E-2</v>
      </c>
      <c r="D6594" s="25">
        <v>8.997474726941514E-4</v>
      </c>
      <c r="E6594" s="31">
        <v>199.80792897835963</v>
      </c>
      <c r="F6594" s="18">
        <v>0</v>
      </c>
    </row>
    <row r="6595" spans="1:6" x14ac:dyDescent="0.35">
      <c r="A6595" s="4">
        <v>6584</v>
      </c>
      <c r="B6595" s="4">
        <v>0.16807102242144067</v>
      </c>
      <c r="C6595" s="4">
        <v>-0.96181598920044775</v>
      </c>
      <c r="D6595" s="25">
        <v>-1.9697366348673521E-2</v>
      </c>
      <c r="E6595" s="31">
        <v>-4374.2162061002391</v>
      </c>
      <c r="F6595" s="18">
        <v>4374.2162061002391</v>
      </c>
    </row>
    <row r="6596" spans="1:6" x14ac:dyDescent="0.35">
      <c r="A6596" s="4">
        <v>6585</v>
      </c>
      <c r="B6596" s="4">
        <v>0.18942095669515824</v>
      </c>
      <c r="C6596" s="4">
        <v>-0.88003211281440952</v>
      </c>
      <c r="D6596" s="25">
        <v>-1.7865512729024396E-2</v>
      </c>
      <c r="E6596" s="31">
        <v>-3967.4144211087041</v>
      </c>
      <c r="F6596" s="18">
        <v>3967.4144211087041</v>
      </c>
    </row>
    <row r="6597" spans="1:6" x14ac:dyDescent="0.35">
      <c r="A6597" s="4">
        <v>6586</v>
      </c>
      <c r="B6597" s="4">
        <v>0.68092116633897726</v>
      </c>
      <c r="C6597" s="4">
        <v>0.47027624449247046</v>
      </c>
      <c r="D6597" s="25">
        <v>1.2379657361706955E-2</v>
      </c>
      <c r="E6597" s="31">
        <v>2749.1643755305086</v>
      </c>
      <c r="F6597" s="18">
        <v>0</v>
      </c>
    </row>
    <row r="6598" spans="1:6" x14ac:dyDescent="0.35">
      <c r="A6598" s="4">
        <v>6587</v>
      </c>
      <c r="B6598" s="4">
        <v>0.774338135107839</v>
      </c>
      <c r="C6598" s="4">
        <v>0.75321000218922785</v>
      </c>
      <c r="D6598" s="25">
        <v>1.871700955214696E-2</v>
      </c>
      <c r="E6598" s="31">
        <v>4156.5072742959737</v>
      </c>
      <c r="F6598" s="18">
        <v>0</v>
      </c>
    </row>
    <row r="6599" spans="1:6" x14ac:dyDescent="0.35">
      <c r="A6599" s="4">
        <v>6588</v>
      </c>
      <c r="B6599" s="4">
        <v>0.16243975317161674</v>
      </c>
      <c r="C6599" s="4">
        <v>-0.98448010997411495</v>
      </c>
      <c r="D6599" s="25">
        <v>-2.0205013497598526E-2</v>
      </c>
      <c r="E6599" s="31">
        <v>-4486.9499770268221</v>
      </c>
      <c r="F6599" s="18">
        <v>4486.9499770268221</v>
      </c>
    </row>
    <row r="6600" spans="1:6" x14ac:dyDescent="0.35">
      <c r="A6600" s="4">
        <v>6589</v>
      </c>
      <c r="B6600" s="4">
        <v>0.13333621243766325</v>
      </c>
      <c r="C6600" s="4">
        <v>-1.1107582425749551</v>
      </c>
      <c r="D6600" s="25">
        <v>-2.3033481216534771E-2</v>
      </c>
      <c r="E6600" s="31">
        <v>-5115.0709712548387</v>
      </c>
      <c r="F6600" s="18">
        <v>5115.0709712548387</v>
      </c>
    </row>
    <row r="6601" spans="1:6" x14ac:dyDescent="0.35">
      <c r="A6601" s="4">
        <v>6590</v>
      </c>
      <c r="B6601" s="4">
        <v>0.91726694353889948</v>
      </c>
      <c r="C6601" s="4">
        <v>1.3869201495130701</v>
      </c>
      <c r="D6601" s="25">
        <v>3.2911301611672508E-2</v>
      </c>
      <c r="E6601" s="31">
        <v>7308.6496095619186</v>
      </c>
      <c r="F6601" s="18">
        <v>0</v>
      </c>
    </row>
    <row r="6602" spans="1:6" x14ac:dyDescent="0.35">
      <c r="A6602" s="4">
        <v>6591</v>
      </c>
      <c r="B6602" s="4">
        <v>0.38865617143809794</v>
      </c>
      <c r="C6602" s="4">
        <v>-0.28282323417582111</v>
      </c>
      <c r="D6602" s="25">
        <v>-4.4888021307547309E-3</v>
      </c>
      <c r="E6602" s="31">
        <v>-996.83331663508955</v>
      </c>
      <c r="F6602" s="18">
        <v>996.83331663508955</v>
      </c>
    </row>
    <row r="6603" spans="1:6" x14ac:dyDescent="0.35">
      <c r="A6603" s="4">
        <v>6592</v>
      </c>
      <c r="B6603" s="4">
        <v>0.27831414476792471</v>
      </c>
      <c r="C6603" s="4">
        <v>-0.58785698704178235</v>
      </c>
      <c r="D6603" s="25">
        <v>-1.1321165782302802E-2</v>
      </c>
      <c r="E6603" s="31">
        <v>-2514.1039649816594</v>
      </c>
      <c r="F6603" s="18">
        <v>2514.1039649816594</v>
      </c>
    </row>
    <row r="6604" spans="1:6" x14ac:dyDescent="0.35">
      <c r="A6604" s="4">
        <v>6593</v>
      </c>
      <c r="B6604" s="4">
        <v>0.59260538144294383</v>
      </c>
      <c r="C6604" s="4">
        <v>0.23425214240460299</v>
      </c>
      <c r="D6604" s="25">
        <v>7.0930211096754282E-3</v>
      </c>
      <c r="E6604" s="31">
        <v>1575.1551420092651</v>
      </c>
      <c r="F6604" s="18">
        <v>0</v>
      </c>
    </row>
    <row r="6605" spans="1:6" x14ac:dyDescent="0.35">
      <c r="A6605" s="4">
        <v>6594</v>
      </c>
      <c r="B6605" s="4">
        <v>0.90134960307673473</v>
      </c>
      <c r="C6605" s="4">
        <v>1.289279906761436</v>
      </c>
      <c r="D6605" s="25">
        <v>3.0724285783959374E-2</v>
      </c>
      <c r="E6605" s="31">
        <v>6822.9765552439358</v>
      </c>
      <c r="F6605" s="18">
        <v>0</v>
      </c>
    </row>
    <row r="6606" spans="1:6" x14ac:dyDescent="0.35">
      <c r="A6606" s="4">
        <v>6595</v>
      </c>
      <c r="B6606" s="4">
        <v>0.16826807157065704</v>
      </c>
      <c r="C6606" s="4">
        <v>-0.9610318710525213</v>
      </c>
      <c r="D6606" s="25">
        <v>-1.9679803110893845E-2</v>
      </c>
      <c r="E6606" s="31">
        <v>-4370.3159182156805</v>
      </c>
      <c r="F6606" s="18">
        <v>4370.3159182156805</v>
      </c>
    </row>
    <row r="6607" spans="1:6" x14ac:dyDescent="0.35">
      <c r="A6607" s="4">
        <v>6596</v>
      </c>
      <c r="B6607" s="4">
        <v>0.20216245137468181</v>
      </c>
      <c r="C6607" s="4">
        <v>-0.83392206449243755</v>
      </c>
      <c r="D6607" s="25">
        <v>-1.6832706965182905E-2</v>
      </c>
      <c r="E6607" s="31">
        <v>-3738.0580883899688</v>
      </c>
      <c r="F6607" s="18">
        <v>3738.0580883899688</v>
      </c>
    </row>
    <row r="6608" spans="1:6" x14ac:dyDescent="0.35">
      <c r="A6608" s="4">
        <v>6597</v>
      </c>
      <c r="B6608" s="4">
        <v>0.21180048325460077</v>
      </c>
      <c r="C6608" s="4">
        <v>-0.80018957920252831</v>
      </c>
      <c r="D6608" s="25">
        <v>-1.6077142690063388E-2</v>
      </c>
      <c r="E6608" s="31">
        <v>-3570.2690835821891</v>
      </c>
      <c r="F6608" s="18">
        <v>3570.2690835821891</v>
      </c>
    </row>
    <row r="6609" spans="1:6" x14ac:dyDescent="0.35">
      <c r="A6609" s="4">
        <v>6598</v>
      </c>
      <c r="B6609" s="4">
        <v>0.77836181415079775</v>
      </c>
      <c r="C6609" s="4">
        <v>0.76667230873341763</v>
      </c>
      <c r="D6609" s="25">
        <v>1.9018547900065259E-2</v>
      </c>
      <c r="E6609" s="31">
        <v>4223.4702329411402</v>
      </c>
      <c r="F6609" s="18">
        <v>0</v>
      </c>
    </row>
    <row r="6610" spans="1:6" x14ac:dyDescent="0.35">
      <c r="A6610" s="4">
        <v>6599</v>
      </c>
      <c r="B6610" s="4">
        <v>7.2716684952214394E-2</v>
      </c>
      <c r="C6610" s="4">
        <v>-1.4558526051389287</v>
      </c>
      <c r="D6610" s="25">
        <v>-3.0763150989087183E-2</v>
      </c>
      <c r="E6610" s="31">
        <v>-6831.6073948756984</v>
      </c>
      <c r="F6610" s="18">
        <v>6831.6073948756984</v>
      </c>
    </row>
    <row r="6611" spans="1:6" x14ac:dyDescent="0.35">
      <c r="A6611" s="4">
        <v>6600</v>
      </c>
      <c r="B6611" s="4">
        <v>0.14542088399441555</v>
      </c>
      <c r="C6611" s="4">
        <v>-1.056276809007999</v>
      </c>
      <c r="D6611" s="25">
        <v>-2.181316719262847E-2</v>
      </c>
      <c r="E6611" s="31">
        <v>-4844.0744692142598</v>
      </c>
      <c r="F6611" s="18">
        <v>4844.0744692142598</v>
      </c>
    </row>
    <row r="6612" spans="1:6" x14ac:dyDescent="0.35">
      <c r="A6612" s="4">
        <v>6601</v>
      </c>
      <c r="B6612" s="4">
        <v>3.6569456740025208E-2</v>
      </c>
      <c r="C6612" s="4">
        <v>-1.7919628725738526</v>
      </c>
      <c r="D6612" s="25">
        <v>-3.8291588588396326E-2</v>
      </c>
      <c r="E6612" s="31">
        <v>-8503.4559644043911</v>
      </c>
      <c r="F6612" s="18">
        <v>8503.4559644043911</v>
      </c>
    </row>
    <row r="6613" spans="1:6" x14ac:dyDescent="0.35">
      <c r="A6613" s="4">
        <v>6602</v>
      </c>
      <c r="B6613" s="4">
        <v>0.92570638733127864</v>
      </c>
      <c r="C6613" s="4">
        <v>1.4445396838352438</v>
      </c>
      <c r="D6613" s="25">
        <v>3.4201905055465616E-2</v>
      </c>
      <c r="E6613" s="31">
        <v>7595.2553618009115</v>
      </c>
      <c r="F6613" s="18">
        <v>0</v>
      </c>
    </row>
    <row r="6614" spans="1:6" x14ac:dyDescent="0.35">
      <c r="A6614" s="4">
        <v>6603</v>
      </c>
      <c r="B6614" s="4">
        <v>0.35152829417057252</v>
      </c>
      <c r="C6614" s="4">
        <v>-0.381197655937976</v>
      </c>
      <c r="D6614" s="25">
        <v>-6.6922626238141844E-3</v>
      </c>
      <c r="E6614" s="31">
        <v>-1486.1582562045546</v>
      </c>
      <c r="F6614" s="18">
        <v>1486.1582562045546</v>
      </c>
    </row>
    <row r="6615" spans="1:6" x14ac:dyDescent="0.35">
      <c r="A6615" s="4">
        <v>6604</v>
      </c>
      <c r="B6615" s="4">
        <v>0.23818438851938817</v>
      </c>
      <c r="C6615" s="4">
        <v>-0.71215503581270267</v>
      </c>
      <c r="D6615" s="25">
        <v>-1.4105282170740524E-2</v>
      </c>
      <c r="E6615" s="31">
        <v>-3132.3758095723792</v>
      </c>
      <c r="F6615" s="18">
        <v>3132.3758095723792</v>
      </c>
    </row>
    <row r="6616" spans="1:6" x14ac:dyDescent="0.35">
      <c r="A6616" s="4">
        <v>6605</v>
      </c>
      <c r="B6616" s="4">
        <v>0.38550166515795248</v>
      </c>
      <c r="C6616" s="4">
        <v>-0.29106274737729049</v>
      </c>
      <c r="D6616" s="25">
        <v>-4.6733566266924558E-3</v>
      </c>
      <c r="E6616" s="31">
        <v>-1037.8175402490156</v>
      </c>
      <c r="F6616" s="18">
        <v>1037.8175402490156</v>
      </c>
    </row>
    <row r="6617" spans="1:6" x14ac:dyDescent="0.35">
      <c r="A6617" s="4">
        <v>6606</v>
      </c>
      <c r="B6617" s="4">
        <v>0.61304290458206201</v>
      </c>
      <c r="C6617" s="4">
        <v>0.28725876837066228</v>
      </c>
      <c r="D6617" s="25">
        <v>8.2803013405974447E-3</v>
      </c>
      <c r="E6617" s="31">
        <v>1838.815792643976</v>
      </c>
      <c r="F6617" s="18">
        <v>0</v>
      </c>
    </row>
    <row r="6618" spans="1:6" x14ac:dyDescent="0.35">
      <c r="A6618" s="4">
        <v>6607</v>
      </c>
      <c r="B6618" s="4">
        <v>0.97787504825834259</v>
      </c>
      <c r="C6618" s="4">
        <v>2.0117158059354043</v>
      </c>
      <c r="D6618" s="25">
        <v>4.6905920543108909E-2</v>
      </c>
      <c r="E6618" s="31">
        <v>10416.450309639204</v>
      </c>
      <c r="F6618" s="18">
        <v>0</v>
      </c>
    </row>
    <row r="6619" spans="1:6" x14ac:dyDescent="0.35">
      <c r="A6619" s="4">
        <v>6608</v>
      </c>
      <c r="B6619" s="4">
        <v>0.21130896722349923</v>
      </c>
      <c r="C6619" s="4">
        <v>-0.80188767804157235</v>
      </c>
      <c r="D6619" s="25">
        <v>-1.6115177919527709E-2</v>
      </c>
      <c r="E6619" s="31">
        <v>-3578.7156095887881</v>
      </c>
      <c r="F6619" s="18">
        <v>3578.7156095887881</v>
      </c>
    </row>
    <row r="6620" spans="1:6" x14ac:dyDescent="0.35">
      <c r="A6620" s="4">
        <v>6609</v>
      </c>
      <c r="B6620" s="4">
        <v>0.81325364861880378</v>
      </c>
      <c r="C6620" s="4">
        <v>0.88995005893994228</v>
      </c>
      <c r="D6620" s="25">
        <v>2.1779810913230224E-2</v>
      </c>
      <c r="E6620" s="31">
        <v>4836.6670028892586</v>
      </c>
      <c r="F6620" s="18">
        <v>0</v>
      </c>
    </row>
    <row r="6621" spans="1:6" x14ac:dyDescent="0.35">
      <c r="A6621" s="4">
        <v>6610</v>
      </c>
      <c r="B6621" s="4">
        <v>0.30848401315698992</v>
      </c>
      <c r="C6621" s="4">
        <v>-0.50015203883953108</v>
      </c>
      <c r="D6621" s="25">
        <v>-9.3566877711717383E-3</v>
      </c>
      <c r="E6621" s="31">
        <v>-2077.8501328344114</v>
      </c>
      <c r="F6621" s="18">
        <v>2077.8501328344114</v>
      </c>
    </row>
    <row r="6622" spans="1:6" x14ac:dyDescent="0.35">
      <c r="A6622" s="4">
        <v>6611</v>
      </c>
      <c r="B6622" s="4">
        <v>0.29407698382565262</v>
      </c>
      <c r="C6622" s="4">
        <v>-0.54151310454166468</v>
      </c>
      <c r="D6622" s="25">
        <v>-1.0283122433688339E-2</v>
      </c>
      <c r="E6622" s="31">
        <v>-2283.5845159462951</v>
      </c>
      <c r="F6622" s="18">
        <v>2283.5845159462951</v>
      </c>
    </row>
    <row r="6623" spans="1:6" x14ac:dyDescent="0.35">
      <c r="A6623" s="4">
        <v>6612</v>
      </c>
      <c r="B6623" s="4">
        <v>2.4197363274409023E-2</v>
      </c>
      <c r="C6623" s="4">
        <v>-1.9738858282381704</v>
      </c>
      <c r="D6623" s="25">
        <v>-4.2366428759310994E-2</v>
      </c>
      <c r="E6623" s="31">
        <v>-9408.3602849804029</v>
      </c>
      <c r="F6623" s="18">
        <v>9408.3602849804029</v>
      </c>
    </row>
    <row r="6624" spans="1:6" x14ac:dyDescent="0.35">
      <c r="A6624" s="4">
        <v>6613</v>
      </c>
      <c r="B6624" s="4">
        <v>0.89931246233335915</v>
      </c>
      <c r="C6624" s="4">
        <v>1.2776437265577041</v>
      </c>
      <c r="D6624" s="25">
        <v>3.0463650316835258E-2</v>
      </c>
      <c r="E6624" s="31">
        <v>6765.0969451479605</v>
      </c>
      <c r="F6624" s="18">
        <v>0</v>
      </c>
    </row>
    <row r="6625" spans="1:6" x14ac:dyDescent="0.35">
      <c r="A6625" s="4">
        <v>6614</v>
      </c>
      <c r="B6625" s="4">
        <v>0.75573534836675815</v>
      </c>
      <c r="C6625" s="4">
        <v>0.69264987399634181</v>
      </c>
      <c r="D6625" s="25">
        <v>1.7360540588595947E-2</v>
      </c>
      <c r="E6625" s="31">
        <v>3855.2746923149612</v>
      </c>
      <c r="F6625" s="18">
        <v>0</v>
      </c>
    </row>
    <row r="6626" spans="1:6" x14ac:dyDescent="0.35">
      <c r="A6626" s="4">
        <v>6615</v>
      </c>
      <c r="B6626" s="4">
        <v>0.26693014987384167</v>
      </c>
      <c r="C6626" s="4">
        <v>-0.62212405340883403</v>
      </c>
      <c r="D6626" s="25">
        <v>-1.2088703985835015E-2</v>
      </c>
      <c r="E6626" s="31">
        <v>-2684.5520334828461</v>
      </c>
      <c r="F6626" s="18">
        <v>2684.5520334828461</v>
      </c>
    </row>
    <row r="6627" spans="1:6" x14ac:dyDescent="0.35">
      <c r="A6627" s="4">
        <v>6616</v>
      </c>
      <c r="B6627" s="4">
        <v>0.8651382671811767</v>
      </c>
      <c r="C6627" s="4">
        <v>1.1036996082376651</v>
      </c>
      <c r="D6627" s="25">
        <v>2.6567525838005392E-2</v>
      </c>
      <c r="E6627" s="31">
        <v>5899.8802184747956</v>
      </c>
      <c r="F6627" s="18">
        <v>0</v>
      </c>
    </row>
    <row r="6628" spans="1:6" x14ac:dyDescent="0.35">
      <c r="A6628" s="4">
        <v>6617</v>
      </c>
      <c r="B6628" s="4">
        <v>0.17388412270950171</v>
      </c>
      <c r="C6628" s="4">
        <v>-0.93892696145678212</v>
      </c>
      <c r="D6628" s="25">
        <v>-1.9184681572953586E-2</v>
      </c>
      <c r="E6628" s="31">
        <v>-4260.3637237491648</v>
      </c>
      <c r="F6628" s="18">
        <v>4260.3637237491648</v>
      </c>
    </row>
    <row r="6629" spans="1:6" x14ac:dyDescent="0.35">
      <c r="A6629" s="4">
        <v>6618</v>
      </c>
      <c r="B6629" s="4">
        <v>0.45491426969966087</v>
      </c>
      <c r="C6629" s="4">
        <v>-0.11325481460653196</v>
      </c>
      <c r="D6629" s="25">
        <v>-6.9068767479562904E-4</v>
      </c>
      <c r="E6629" s="31">
        <v>-153.3817855120611</v>
      </c>
      <c r="F6629" s="18">
        <v>153.3817855120611</v>
      </c>
    </row>
    <row r="6630" spans="1:6" x14ac:dyDescent="0.35">
      <c r="A6630" s="4">
        <v>6619</v>
      </c>
      <c r="B6630" s="4">
        <v>0.41575459251050606</v>
      </c>
      <c r="C6630" s="4">
        <v>-0.2127663840417075</v>
      </c>
      <c r="D6630" s="25">
        <v>-2.9196188128397466E-3</v>
      </c>
      <c r="E6630" s="31">
        <v>-648.36301974039293</v>
      </c>
      <c r="F6630" s="18">
        <v>648.36301974039293</v>
      </c>
    </row>
    <row r="6631" spans="1:6" x14ac:dyDescent="0.35">
      <c r="A6631" s="4">
        <v>6620</v>
      </c>
      <c r="B6631" s="4">
        <v>6.9083454658858234E-2</v>
      </c>
      <c r="C6631" s="4">
        <v>-1.4826519414494492</v>
      </c>
      <c r="D6631" s="25">
        <v>-3.1363421646262858E-2</v>
      </c>
      <c r="E6631" s="31">
        <v>-6964.9101720178369</v>
      </c>
      <c r="F6631" s="18">
        <v>6964.9101720178369</v>
      </c>
    </row>
    <row r="6632" spans="1:6" x14ac:dyDescent="0.35">
      <c r="A6632" s="4">
        <v>6621</v>
      </c>
      <c r="B6632" s="4">
        <v>0.7273158341733712</v>
      </c>
      <c r="C6632" s="4">
        <v>0.60471507232764476</v>
      </c>
      <c r="D6632" s="25">
        <v>1.5390914155512981E-2</v>
      </c>
      <c r="E6632" s="31">
        <v>3417.8775443386216</v>
      </c>
      <c r="F6632" s="18">
        <v>0</v>
      </c>
    </row>
    <row r="6633" spans="1:6" x14ac:dyDescent="0.35">
      <c r="A6633" s="4">
        <v>6622</v>
      </c>
      <c r="B6633" s="4">
        <v>0.7699963500999093</v>
      </c>
      <c r="C6633" s="4">
        <v>0.73883482907352716</v>
      </c>
      <c r="D6633" s="25">
        <v>1.8395024167389942E-2</v>
      </c>
      <c r="E6633" s="31">
        <v>4085.0036192793518</v>
      </c>
      <c r="F6633" s="18">
        <v>0</v>
      </c>
    </row>
    <row r="6634" spans="1:6" x14ac:dyDescent="0.35">
      <c r="A6634" s="4">
        <v>6623</v>
      </c>
      <c r="B6634" s="4">
        <v>0.22946972438577806</v>
      </c>
      <c r="C6634" s="4">
        <v>-0.740594326973124</v>
      </c>
      <c r="D6634" s="25">
        <v>-1.4742285706823425E-2</v>
      </c>
      <c r="E6634" s="31">
        <v>-3273.8358982742698</v>
      </c>
      <c r="F6634" s="18">
        <v>3273.8358982742698</v>
      </c>
    </row>
    <row r="6635" spans="1:6" x14ac:dyDescent="0.35">
      <c r="A6635" s="4">
        <v>6624</v>
      </c>
      <c r="B6635" s="4">
        <v>0.93107103828380544</v>
      </c>
      <c r="C6635" s="4">
        <v>1.4838153133508001</v>
      </c>
      <c r="D6635" s="25">
        <v>3.5081628630225792E-2</v>
      </c>
      <c r="E6635" s="31">
        <v>7790.6165613383073</v>
      </c>
      <c r="F6635" s="18">
        <v>0</v>
      </c>
    </row>
    <row r="6636" spans="1:6" x14ac:dyDescent="0.35">
      <c r="A6636" s="4">
        <v>6625</v>
      </c>
      <c r="B6636" s="4">
        <v>0.46669053373856584</v>
      </c>
      <c r="C6636" s="4">
        <v>-8.3591698494822231E-2</v>
      </c>
      <c r="D6636" s="25">
        <v>-2.6272034201412896E-5</v>
      </c>
      <c r="E6636" s="31">
        <v>-5.8342600597860672</v>
      </c>
      <c r="F6636" s="18">
        <v>5.8342600597860672</v>
      </c>
    </row>
    <row r="6637" spans="1:6" x14ac:dyDescent="0.35">
      <c r="A6637" s="4">
        <v>6626</v>
      </c>
      <c r="B6637" s="4">
        <v>0.93614494453173491</v>
      </c>
      <c r="C6637" s="4">
        <v>1.5231942631988964</v>
      </c>
      <c r="D6637" s="25">
        <v>3.5963666447517757E-2</v>
      </c>
      <c r="E6637" s="31">
        <v>7986.4916873066895</v>
      </c>
      <c r="F6637" s="18">
        <v>0</v>
      </c>
    </row>
    <row r="6638" spans="1:6" x14ac:dyDescent="0.35">
      <c r="A6638" s="4">
        <v>6627</v>
      </c>
      <c r="B6638" s="4">
        <v>4.4992858689651527E-2</v>
      </c>
      <c r="C6638" s="4">
        <v>-1.6954730558611617</v>
      </c>
      <c r="D6638" s="25">
        <v>-3.6130340823982476E-2</v>
      </c>
      <c r="E6638" s="31">
        <v>-8023.5052527635116</v>
      </c>
      <c r="F6638" s="18">
        <v>8023.5052527635116</v>
      </c>
    </row>
    <row r="6639" spans="1:6" x14ac:dyDescent="0.35">
      <c r="A6639" s="4">
        <v>6628</v>
      </c>
      <c r="B6639" s="4">
        <v>1.2076942749018049E-2</v>
      </c>
      <c r="C6639" s="4">
        <v>-2.2546726197244062</v>
      </c>
      <c r="D6639" s="25">
        <v>-4.8655691668613922E-2</v>
      </c>
      <c r="E6639" s="31">
        <v>-10805.023943223763</v>
      </c>
      <c r="F6639" s="18">
        <v>10805.023943223763</v>
      </c>
    </row>
    <row r="6640" spans="1:6" x14ac:dyDescent="0.35">
      <c r="A6640" s="4">
        <v>6629</v>
      </c>
      <c r="B6640" s="4">
        <v>0.87660144746002833</v>
      </c>
      <c r="C6640" s="4">
        <v>1.1581640277399294</v>
      </c>
      <c r="D6640" s="25">
        <v>2.7787458768750453E-2</v>
      </c>
      <c r="E6640" s="31">
        <v>6170.7920907302341</v>
      </c>
      <c r="F6640" s="18">
        <v>0</v>
      </c>
    </row>
    <row r="6641" spans="1:6" x14ac:dyDescent="0.35">
      <c r="A6641" s="4">
        <v>6630</v>
      </c>
      <c r="B6641" s="4">
        <v>0.89357298435168597</v>
      </c>
      <c r="C6641" s="4">
        <v>1.2457558810608944</v>
      </c>
      <c r="D6641" s="25">
        <v>2.9749403600032347E-2</v>
      </c>
      <c r="E6641" s="31">
        <v>6606.4833767912151</v>
      </c>
      <c r="F6641" s="18">
        <v>0</v>
      </c>
    </row>
    <row r="6642" spans="1:6" x14ac:dyDescent="0.35">
      <c r="A6642" s="4">
        <v>6631</v>
      </c>
      <c r="B6642" s="4">
        <v>0.93106355863847523</v>
      </c>
      <c r="C6642" s="4">
        <v>1.483758943411271</v>
      </c>
      <c r="D6642" s="25">
        <v>3.5080366016097819E-2</v>
      </c>
      <c r="E6642" s="31">
        <v>7790.3361712047808</v>
      </c>
      <c r="F6642" s="18">
        <v>0</v>
      </c>
    </row>
    <row r="6643" spans="1:6" x14ac:dyDescent="0.35">
      <c r="A6643" s="4">
        <v>6632</v>
      </c>
      <c r="B6643" s="4">
        <v>0.6594454919811108</v>
      </c>
      <c r="C6643" s="4">
        <v>0.4109502484105218</v>
      </c>
      <c r="D6643" s="25">
        <v>1.1050831369783683E-2</v>
      </c>
      <c r="E6643" s="31">
        <v>2454.0704992189967</v>
      </c>
      <c r="F6643" s="18">
        <v>0</v>
      </c>
    </row>
    <row r="6644" spans="1:6" x14ac:dyDescent="0.35">
      <c r="A6644" s="4">
        <v>6633</v>
      </c>
      <c r="B6644" s="4">
        <v>0.2894752661991532</v>
      </c>
      <c r="C6644" s="4">
        <v>-0.5549183171786336</v>
      </c>
      <c r="D6644" s="25">
        <v>-1.0583381951533716E-2</v>
      </c>
      <c r="E6644" s="31">
        <v>-2350.2634833648781</v>
      </c>
      <c r="F6644" s="18">
        <v>2350.2634833648781</v>
      </c>
    </row>
    <row r="6645" spans="1:6" x14ac:dyDescent="0.35">
      <c r="A6645" s="4">
        <v>6634</v>
      </c>
      <c r="B6645" s="4">
        <v>0.69732871551806641</v>
      </c>
      <c r="C6645" s="4">
        <v>0.51673298198179896</v>
      </c>
      <c r="D6645" s="25">
        <v>1.3420228516896707E-2</v>
      </c>
      <c r="E6645" s="31">
        <v>2980.2451774031906</v>
      </c>
      <c r="F6645" s="18">
        <v>0</v>
      </c>
    </row>
    <row r="6646" spans="1:6" x14ac:dyDescent="0.35">
      <c r="A6646" s="4">
        <v>6635</v>
      </c>
      <c r="B6646" s="4">
        <v>0.33502632451959635</v>
      </c>
      <c r="C6646" s="4">
        <v>-0.42607575114467783</v>
      </c>
      <c r="D6646" s="25">
        <v>-7.697474222727701E-3</v>
      </c>
      <c r="E6646" s="31">
        <v>-1709.38672181227</v>
      </c>
      <c r="F6646" s="18">
        <v>1709.38672181227</v>
      </c>
    </row>
    <row r="6647" spans="1:6" x14ac:dyDescent="0.35">
      <c r="A6647" s="4">
        <v>6636</v>
      </c>
      <c r="B6647" s="4">
        <v>0.5343047988981473</v>
      </c>
      <c r="C6647" s="4">
        <v>8.6095624060304965E-2</v>
      </c>
      <c r="D6647" s="25">
        <v>3.7745056956769441E-3</v>
      </c>
      <c r="E6647" s="31">
        <v>838.20870728535806</v>
      </c>
      <c r="F6647" s="18">
        <v>0</v>
      </c>
    </row>
    <row r="6648" spans="1:6" x14ac:dyDescent="0.35">
      <c r="A6648" s="4">
        <v>6637</v>
      </c>
      <c r="B6648" s="4">
        <v>0.98397963454224424</v>
      </c>
      <c r="C6648" s="4">
        <v>2.1439021123894606</v>
      </c>
      <c r="D6648" s="25">
        <v>4.9866723755748625E-2</v>
      </c>
      <c r="E6648" s="31">
        <v>11073.959195169704</v>
      </c>
      <c r="F6648" s="18">
        <v>0</v>
      </c>
    </row>
    <row r="6649" spans="1:6" x14ac:dyDescent="0.35">
      <c r="A6649" s="4">
        <v>6638</v>
      </c>
      <c r="B6649" s="4">
        <v>0.30818331339709992</v>
      </c>
      <c r="C6649" s="4">
        <v>-0.50100638856288227</v>
      </c>
      <c r="D6649" s="25">
        <v>-9.3758241058910629E-3</v>
      </c>
      <c r="E6649" s="31">
        <v>-2082.0997601182271</v>
      </c>
      <c r="F6649" s="18">
        <v>2082.0997601182271</v>
      </c>
    </row>
    <row r="6650" spans="1:6" x14ac:dyDescent="0.35">
      <c r="A6650" s="4">
        <v>6639</v>
      </c>
      <c r="B6650" s="4">
        <v>0.75880146295070849</v>
      </c>
      <c r="C6650" s="4">
        <v>0.70245240420440758</v>
      </c>
      <c r="D6650" s="25">
        <v>1.7580104654728066E-2</v>
      </c>
      <c r="E6650" s="31">
        <v>3904.0335303926749</v>
      </c>
      <c r="F6650" s="18">
        <v>0</v>
      </c>
    </row>
    <row r="6651" spans="1:6" x14ac:dyDescent="0.35">
      <c r="A6651" s="4">
        <v>6640</v>
      </c>
      <c r="B6651" s="4">
        <v>0.63352744015889761</v>
      </c>
      <c r="C6651" s="4">
        <v>0.34121049942431725</v>
      </c>
      <c r="D6651" s="25">
        <v>9.4887507096450344E-3</v>
      </c>
      <c r="E6651" s="31">
        <v>2107.1774974916675</v>
      </c>
      <c r="F6651" s="18">
        <v>0</v>
      </c>
    </row>
    <row r="6652" spans="1:6" x14ac:dyDescent="0.35">
      <c r="A6652" s="4">
        <v>6641</v>
      </c>
      <c r="B6652" s="4">
        <v>0.63529578462825487</v>
      </c>
      <c r="C6652" s="4">
        <v>0.34591255791008635</v>
      </c>
      <c r="D6652" s="25">
        <v>9.5940707707326319E-3</v>
      </c>
      <c r="E6652" s="31">
        <v>2130.5660414158588</v>
      </c>
      <c r="F6652" s="18">
        <v>0</v>
      </c>
    </row>
    <row r="6653" spans="1:6" x14ac:dyDescent="0.35">
      <c r="A6653" s="4">
        <v>6642</v>
      </c>
      <c r="B6653" s="4">
        <v>0.98487767760752121</v>
      </c>
      <c r="C6653" s="4">
        <v>2.1668716159717163</v>
      </c>
      <c r="D6653" s="25">
        <v>5.0381211086724317E-2</v>
      </c>
      <c r="E6653" s="31">
        <v>11188.211972985286</v>
      </c>
      <c r="F6653" s="18">
        <v>0</v>
      </c>
    </row>
    <row r="6654" spans="1:6" x14ac:dyDescent="0.35">
      <c r="A6654" s="4">
        <v>6643</v>
      </c>
      <c r="B6654" s="4">
        <v>0.28347398844570193</v>
      </c>
      <c r="C6654" s="4">
        <v>-0.57255213419425932</v>
      </c>
      <c r="D6654" s="25">
        <v>-1.097835676754548E-2</v>
      </c>
      <c r="E6654" s="31">
        <v>-2437.9759831284046</v>
      </c>
      <c r="F6654" s="18">
        <v>2437.9759831284046</v>
      </c>
    </row>
    <row r="6655" spans="1:6" x14ac:dyDescent="0.35">
      <c r="A6655" s="4">
        <v>6644</v>
      </c>
      <c r="B6655" s="4">
        <v>0.81000000428565133</v>
      </c>
      <c r="C6655" s="4">
        <v>0.87789631084415332</v>
      </c>
      <c r="D6655" s="25">
        <v>2.1509822462506954E-2</v>
      </c>
      <c r="E6655" s="31">
        <v>4776.7103652500773</v>
      </c>
      <c r="F6655" s="18">
        <v>0</v>
      </c>
    </row>
    <row r="6656" spans="1:6" x14ac:dyDescent="0.35">
      <c r="A6656" s="4">
        <v>6645</v>
      </c>
      <c r="B6656" s="4">
        <v>0.34112066480795988</v>
      </c>
      <c r="C6656" s="4">
        <v>-0.40940655548428018</v>
      </c>
      <c r="D6656" s="25">
        <v>-7.3241056841296471E-3</v>
      </c>
      <c r="E6656" s="31">
        <v>-1626.4723522730369</v>
      </c>
      <c r="F6656" s="18">
        <v>1626.4723522730369</v>
      </c>
    </row>
    <row r="6657" spans="1:6" x14ac:dyDescent="0.35">
      <c r="A6657" s="4">
        <v>6646</v>
      </c>
      <c r="B6657" s="4">
        <v>0.35114672709075068</v>
      </c>
      <c r="C6657" s="4">
        <v>-0.38222638281069427</v>
      </c>
      <c r="D6657" s="25">
        <v>-6.7153047823507181E-3</v>
      </c>
      <c r="E6657" s="31">
        <v>-1491.2752541579803</v>
      </c>
      <c r="F6657" s="18">
        <v>1491.2752541579803</v>
      </c>
    </row>
    <row r="6658" spans="1:6" x14ac:dyDescent="0.35">
      <c r="A6658" s="4">
        <v>6647</v>
      </c>
      <c r="B6658" s="4">
        <v>0.19501755731783221</v>
      </c>
      <c r="C6658" s="4">
        <v>-0.85955368535869447</v>
      </c>
      <c r="D6658" s="25">
        <v>-1.7406822298622178E-2</v>
      </c>
      <c r="E6658" s="31">
        <v>-3865.5525234960014</v>
      </c>
      <c r="F6658" s="18">
        <v>3865.5525234960014</v>
      </c>
    </row>
    <row r="6659" spans="1:6" x14ac:dyDescent="0.35">
      <c r="A6659" s="4">
        <v>6648</v>
      </c>
      <c r="B6659" s="4">
        <v>0.91596030577976451</v>
      </c>
      <c r="C6659" s="4">
        <v>1.3784014095879735</v>
      </c>
      <c r="D6659" s="25">
        <v>3.2720492796338561E-2</v>
      </c>
      <c r="E6659" s="31">
        <v>7266.2764822348363</v>
      </c>
      <c r="F6659" s="18">
        <v>0</v>
      </c>
    </row>
    <row r="6660" spans="1:6" x14ac:dyDescent="0.35">
      <c r="A6660" s="4">
        <v>6649</v>
      </c>
      <c r="B6660" s="4">
        <v>0.16487081955314531</v>
      </c>
      <c r="C6660" s="4">
        <v>-0.9746344090037824</v>
      </c>
      <c r="D6660" s="25">
        <v>-1.9984482461928937E-2</v>
      </c>
      <c r="E6660" s="31">
        <v>-4437.9764029409162</v>
      </c>
      <c r="F6660" s="18">
        <v>4437.9764029409162</v>
      </c>
    </row>
    <row r="6661" spans="1:6" x14ac:dyDescent="0.35">
      <c r="A6661" s="4">
        <v>6650</v>
      </c>
      <c r="B6661" s="4">
        <v>0.60880021096024939</v>
      </c>
      <c r="C6661" s="4">
        <v>0.27619333244503247</v>
      </c>
      <c r="D6661" s="25">
        <v>8.0324498110651409E-3</v>
      </c>
      <c r="E6661" s="31">
        <v>1783.7751258870242</v>
      </c>
      <c r="F6661" s="18">
        <v>0</v>
      </c>
    </row>
    <row r="6662" spans="1:6" x14ac:dyDescent="0.35">
      <c r="A6662" s="4">
        <v>6651</v>
      </c>
      <c r="B6662" s="4">
        <v>0.42625828443492242</v>
      </c>
      <c r="C6662" s="4">
        <v>-0.18590843305529681</v>
      </c>
      <c r="D6662" s="25">
        <v>-2.3180352623293626E-3</v>
      </c>
      <c r="E6662" s="31">
        <v>-514.76868690497531</v>
      </c>
      <c r="F6662" s="18">
        <v>514.76868690497531</v>
      </c>
    </row>
    <row r="6663" spans="1:6" x14ac:dyDescent="0.35">
      <c r="A6663" s="4">
        <v>6652</v>
      </c>
      <c r="B6663" s="4">
        <v>0.40401059899694847</v>
      </c>
      <c r="C6663" s="4">
        <v>-0.24297960361548862</v>
      </c>
      <c r="D6663" s="25">
        <v>-3.596356063300196E-3</v>
      </c>
      <c r="E6663" s="31">
        <v>-798.64681889586541</v>
      </c>
      <c r="F6663" s="18">
        <v>798.64681889586541</v>
      </c>
    </row>
    <row r="6664" spans="1:6" x14ac:dyDescent="0.35">
      <c r="A6664" s="4">
        <v>6653</v>
      </c>
      <c r="B6664" s="4">
        <v>0.86543244430433952</v>
      </c>
      <c r="C6664" s="4">
        <v>1.105056492003359</v>
      </c>
      <c r="D6664" s="25">
        <v>2.6597918288785018E-2</v>
      </c>
      <c r="E6664" s="31">
        <v>5906.6295040589721</v>
      </c>
      <c r="F6664" s="18">
        <v>0</v>
      </c>
    </row>
    <row r="6665" spans="1:6" x14ac:dyDescent="0.35">
      <c r="A6665" s="4">
        <v>6654</v>
      </c>
      <c r="B6665" s="4">
        <v>0.30195554469741426</v>
      </c>
      <c r="C6665" s="4">
        <v>-0.51878441193506986</v>
      </c>
      <c r="D6665" s="25">
        <v>-9.7740289587746106E-3</v>
      </c>
      <c r="E6665" s="31">
        <v>-2170.5295577875117</v>
      </c>
      <c r="F6665" s="18">
        <v>2170.5295577875117</v>
      </c>
    </row>
    <row r="6666" spans="1:6" x14ac:dyDescent="0.35">
      <c r="A6666" s="4">
        <v>6655</v>
      </c>
      <c r="B6666" s="4">
        <v>0.74458372856847199</v>
      </c>
      <c r="C6666" s="4">
        <v>0.65754189343873359</v>
      </c>
      <c r="D6666" s="25">
        <v>1.657416698899478E-2</v>
      </c>
      <c r="E6666" s="31">
        <v>3680.6438263130985</v>
      </c>
      <c r="F6666" s="18">
        <v>0</v>
      </c>
    </row>
    <row r="6667" spans="1:6" x14ac:dyDescent="0.35">
      <c r="A6667" s="4">
        <v>6656</v>
      </c>
      <c r="B6667" s="4">
        <v>0.91379809866021577</v>
      </c>
      <c r="C6667" s="4">
        <v>1.3645205128451647</v>
      </c>
      <c r="D6667" s="25">
        <v>3.2409578566469276E-2</v>
      </c>
      <c r="E6667" s="31">
        <v>7197.2314109838262</v>
      </c>
      <c r="F6667" s="18">
        <v>0</v>
      </c>
    </row>
    <row r="6668" spans="1:6" x14ac:dyDescent="0.35">
      <c r="A6668" s="4">
        <v>6657</v>
      </c>
      <c r="B6668" s="4">
        <v>0.32724173095672782</v>
      </c>
      <c r="C6668" s="4">
        <v>-0.44754242665898364</v>
      </c>
      <c r="D6668" s="25">
        <v>-8.1783001383042286E-3</v>
      </c>
      <c r="E6668" s="31">
        <v>-1816.1642714093748</v>
      </c>
      <c r="F6668" s="18">
        <v>1816.1642714093748</v>
      </c>
    </row>
    <row r="6669" spans="1:6" x14ac:dyDescent="0.35">
      <c r="A6669" s="4">
        <v>6658</v>
      </c>
      <c r="B6669" s="4">
        <v>0.35611831037083463</v>
      </c>
      <c r="C6669" s="4">
        <v>-0.36885390780277616</v>
      </c>
      <c r="D6669" s="25">
        <v>-6.4157785452805443E-3</v>
      </c>
      <c r="E6669" s="31">
        <v>-1424.7591272224211</v>
      </c>
      <c r="F6669" s="18">
        <v>1424.7591272224211</v>
      </c>
    </row>
    <row r="6670" spans="1:6" x14ac:dyDescent="0.35">
      <c r="A6670" s="4">
        <v>6659</v>
      </c>
      <c r="B6670" s="4">
        <v>0.14038557446817779</v>
      </c>
      <c r="C6670" s="4">
        <v>-1.0785886372027058</v>
      </c>
      <c r="D6670" s="25">
        <v>-2.2312923440993834E-2</v>
      </c>
      <c r="E6670" s="31">
        <v>-4955.0558990157542</v>
      </c>
      <c r="F6670" s="18">
        <v>4955.0558990157542</v>
      </c>
    </row>
    <row r="6671" spans="1:6" x14ac:dyDescent="0.35">
      <c r="A6671" s="4">
        <v>6660</v>
      </c>
      <c r="B6671" s="4">
        <v>0.4115705890832374</v>
      </c>
      <c r="C6671" s="4">
        <v>-0.2235066884385854</v>
      </c>
      <c r="D6671" s="25">
        <v>-3.1601878143955719E-3</v>
      </c>
      <c r="E6671" s="31">
        <v>-701.78644735317675</v>
      </c>
      <c r="F6671" s="18">
        <v>701.78644735317675</v>
      </c>
    </row>
    <row r="6672" spans="1:6" x14ac:dyDescent="0.35">
      <c r="A6672" s="4">
        <v>6661</v>
      </c>
      <c r="B6672" s="4">
        <v>0.97669157824739772</v>
      </c>
      <c r="C6672" s="4">
        <v>1.9897648651029691</v>
      </c>
      <c r="D6672" s="25">
        <v>4.6414247707392539E-2</v>
      </c>
      <c r="E6672" s="31">
        <v>10307.263972338093</v>
      </c>
      <c r="F6672" s="18">
        <v>0</v>
      </c>
    </row>
    <row r="6673" spans="1:6" x14ac:dyDescent="0.35">
      <c r="A6673" s="4">
        <v>6662</v>
      </c>
      <c r="B6673" s="4">
        <v>0.78229733996340822</v>
      </c>
      <c r="C6673" s="4">
        <v>0.77997545953686143</v>
      </c>
      <c r="D6673" s="25">
        <v>1.9316521364137779E-2</v>
      </c>
      <c r="E6673" s="31">
        <v>4289.6415338380039</v>
      </c>
      <c r="F6673" s="18">
        <v>0</v>
      </c>
    </row>
    <row r="6674" spans="1:6" x14ac:dyDescent="0.35">
      <c r="A6674" s="4">
        <v>6663</v>
      </c>
      <c r="B6674" s="4">
        <v>0.80094374387246792</v>
      </c>
      <c r="C6674" s="4">
        <v>0.84499700319240523</v>
      </c>
      <c r="D6674" s="25">
        <v>2.0772920294635473E-2</v>
      </c>
      <c r="E6674" s="31">
        <v>4613.0656755004293</v>
      </c>
      <c r="F6674" s="18">
        <v>0</v>
      </c>
    </row>
    <row r="6675" spans="1:6" x14ac:dyDescent="0.35">
      <c r="A6675" s="4">
        <v>6664</v>
      </c>
      <c r="B6675" s="4">
        <v>0.18847278254306499</v>
      </c>
      <c r="C6675" s="4">
        <v>-0.88353817694903547</v>
      </c>
      <c r="D6675" s="25">
        <v>-1.7944044055241075E-2</v>
      </c>
      <c r="E6675" s="31">
        <v>-3984.8539606767272</v>
      </c>
      <c r="F6675" s="18">
        <v>3984.8539606767272</v>
      </c>
    </row>
    <row r="6676" spans="1:6" x14ac:dyDescent="0.35">
      <c r="A6676" s="4">
        <v>6665</v>
      </c>
      <c r="B6676" s="4">
        <v>0.58623987023642021</v>
      </c>
      <c r="C6676" s="4">
        <v>0.21788301727484444</v>
      </c>
      <c r="D6676" s="25">
        <v>6.7263737649360111E-3</v>
      </c>
      <c r="E6676" s="31">
        <v>1493.7333555179566</v>
      </c>
      <c r="F6676" s="18">
        <v>0</v>
      </c>
    </row>
    <row r="6677" spans="1:6" x14ac:dyDescent="0.35">
      <c r="A6677" s="4">
        <v>6666</v>
      </c>
      <c r="B6677" s="4">
        <v>0.673912846717999</v>
      </c>
      <c r="C6677" s="4">
        <v>0.45074366667506127</v>
      </c>
      <c r="D6677" s="25">
        <v>1.1942152746408388E-2</v>
      </c>
      <c r="E6677" s="31">
        <v>2652.0072356059864</v>
      </c>
      <c r="F6677" s="18">
        <v>0</v>
      </c>
    </row>
    <row r="6678" spans="1:6" x14ac:dyDescent="0.35">
      <c r="A6678" s="4">
        <v>6667</v>
      </c>
      <c r="B6678" s="4">
        <v>0.21520036441371115</v>
      </c>
      <c r="C6678" s="4">
        <v>-0.78850610529149789</v>
      </c>
      <c r="D6678" s="25">
        <v>-1.5815447904737084E-2</v>
      </c>
      <c r="E6678" s="31">
        <v>-3512.1542295066174</v>
      </c>
      <c r="F6678" s="18">
        <v>3512.1542295066174</v>
      </c>
    </row>
    <row r="6679" spans="1:6" x14ac:dyDescent="0.35">
      <c r="A6679" s="4">
        <v>6668</v>
      </c>
      <c r="B6679" s="4">
        <v>0.18295911114380747</v>
      </c>
      <c r="C6679" s="4">
        <v>-0.90414556079952135</v>
      </c>
      <c r="D6679" s="25">
        <v>-1.8405622942989371E-2</v>
      </c>
      <c r="E6679" s="31">
        <v>-4087.3573012473457</v>
      </c>
      <c r="F6679" s="18">
        <v>4087.3573012473457</v>
      </c>
    </row>
    <row r="6680" spans="1:6" x14ac:dyDescent="0.35">
      <c r="A6680" s="4">
        <v>6669</v>
      </c>
      <c r="B6680" s="4">
        <v>0.84312308721159479</v>
      </c>
      <c r="C6680" s="4">
        <v>1.0073766131647277</v>
      </c>
      <c r="D6680" s="25">
        <v>2.4410014663713245E-2</v>
      </c>
      <c r="E6680" s="31">
        <v>5420.7592955872233</v>
      </c>
      <c r="F6680" s="18">
        <v>0</v>
      </c>
    </row>
    <row r="6681" spans="1:6" x14ac:dyDescent="0.35">
      <c r="A6681" s="4">
        <v>6670</v>
      </c>
      <c r="B6681" s="4">
        <v>0.89659959317209947</v>
      </c>
      <c r="C6681" s="4">
        <v>1.2624113320775028</v>
      </c>
      <c r="D6681" s="25">
        <v>3.0122464276291408E-2</v>
      </c>
      <c r="E6681" s="31">
        <v>6689.3293789960226</v>
      </c>
      <c r="F6681" s="18">
        <v>0</v>
      </c>
    </row>
    <row r="6682" spans="1:6" x14ac:dyDescent="0.35">
      <c r="A6682" s="4">
        <v>6671</v>
      </c>
      <c r="B6682" s="4">
        <v>0.87006998026602922</v>
      </c>
      <c r="C6682" s="4">
        <v>1.1267219960992854</v>
      </c>
      <c r="D6682" s="25">
        <v>2.7083197708805528E-2</v>
      </c>
      <c r="E6682" s="31">
        <v>6014.3960483758774</v>
      </c>
      <c r="F6682" s="18">
        <v>0</v>
      </c>
    </row>
    <row r="6683" spans="1:6" x14ac:dyDescent="0.35">
      <c r="A6683" s="4">
        <v>6672</v>
      </c>
      <c r="B6683" s="4">
        <v>0.25541376025630058</v>
      </c>
      <c r="C6683" s="4">
        <v>-0.65754970709209648</v>
      </c>
      <c r="D6683" s="25">
        <v>-1.2882193054778186E-2</v>
      </c>
      <c r="E6683" s="31">
        <v>-2860.763039730813</v>
      </c>
      <c r="F6683" s="18">
        <v>2860.763039730813</v>
      </c>
    </row>
    <row r="6684" spans="1:6" x14ac:dyDescent="0.35">
      <c r="A6684" s="4">
        <v>6673</v>
      </c>
      <c r="B6684" s="4">
        <v>0.37203878417982172</v>
      </c>
      <c r="C6684" s="4">
        <v>-0.32645838717936848</v>
      </c>
      <c r="D6684" s="25">
        <v>-5.4661734233086446E-3</v>
      </c>
      <c r="E6684" s="31">
        <v>-1213.8792542283848</v>
      </c>
      <c r="F6684" s="18">
        <v>1213.8792542283848</v>
      </c>
    </row>
    <row r="6685" spans="1:6" x14ac:dyDescent="0.35">
      <c r="A6685" s="4">
        <v>6674</v>
      </c>
      <c r="B6685" s="4">
        <v>0.43176645537352421</v>
      </c>
      <c r="C6685" s="4">
        <v>-0.1718786765441257</v>
      </c>
      <c r="D6685" s="25">
        <v>-2.0037867651503741E-3</v>
      </c>
      <c r="E6685" s="31">
        <v>-444.98317117812053</v>
      </c>
      <c r="F6685" s="18">
        <v>444.98317117812053</v>
      </c>
    </row>
    <row r="6686" spans="1:6" x14ac:dyDescent="0.35">
      <c r="A6686" s="4">
        <v>6675</v>
      </c>
      <c r="B6686" s="4">
        <v>0.97208476090318507</v>
      </c>
      <c r="C6686" s="4">
        <v>1.9123565410852332</v>
      </c>
      <c r="D6686" s="25">
        <v>4.4680400831835665E-2</v>
      </c>
      <c r="E6686" s="31">
        <v>9922.2266547746767</v>
      </c>
      <c r="F6686" s="18">
        <v>0</v>
      </c>
    </row>
    <row r="6687" spans="1:6" x14ac:dyDescent="0.35">
      <c r="A6687" s="4">
        <v>6676</v>
      </c>
      <c r="B6687" s="4">
        <v>0.22995410410570094</v>
      </c>
      <c r="C6687" s="4">
        <v>-0.7389980059347605</v>
      </c>
      <c r="D6687" s="25">
        <v>-1.4706530169161637E-2</v>
      </c>
      <c r="E6687" s="31">
        <v>-3265.8956259795141</v>
      </c>
      <c r="F6687" s="18">
        <v>3265.8956259795141</v>
      </c>
    </row>
    <row r="6688" spans="1:6" x14ac:dyDescent="0.35">
      <c r="A6688" s="4">
        <v>6677</v>
      </c>
      <c r="B6688" s="4">
        <v>0.51706045991172123</v>
      </c>
      <c r="C6688" s="4">
        <v>4.2777273933824495E-2</v>
      </c>
      <c r="D6688" s="25">
        <v>2.8042303800162134E-3</v>
      </c>
      <c r="E6688" s="31">
        <v>622.73858122822617</v>
      </c>
      <c r="F6688" s="18">
        <v>0</v>
      </c>
    </row>
    <row r="6689" spans="1:6" x14ac:dyDescent="0.35">
      <c r="A6689" s="4">
        <v>6678</v>
      </c>
      <c r="B6689" s="4">
        <v>0.69540701379179537</v>
      </c>
      <c r="C6689" s="4">
        <v>0.51123577281592625</v>
      </c>
      <c r="D6689" s="25">
        <v>1.3297098103501539E-2</v>
      </c>
      <c r="E6689" s="31">
        <v>2952.9014685944626</v>
      </c>
      <c r="F6689" s="18">
        <v>0</v>
      </c>
    </row>
    <row r="6690" spans="1:6" x14ac:dyDescent="0.35">
      <c r="A6690" s="4">
        <v>6679</v>
      </c>
      <c r="B6690" s="4">
        <v>0.41915609999437142</v>
      </c>
      <c r="C6690" s="4">
        <v>-0.20405284912356353</v>
      </c>
      <c r="D6690" s="25">
        <v>-2.7244468402568235E-3</v>
      </c>
      <c r="E6690" s="31">
        <v>-605.02096119629391</v>
      </c>
      <c r="F6690" s="18">
        <v>605.02096119629391</v>
      </c>
    </row>
    <row r="6691" spans="1:6" x14ac:dyDescent="0.35">
      <c r="A6691" s="4">
        <v>6680</v>
      </c>
      <c r="B6691" s="4">
        <v>0.646625070817609</v>
      </c>
      <c r="C6691" s="4">
        <v>0.37622469431184252</v>
      </c>
      <c r="D6691" s="25">
        <v>1.0273023630887527E-2</v>
      </c>
      <c r="E6691" s="31">
        <v>2281.3418634976597</v>
      </c>
      <c r="F6691" s="18">
        <v>0</v>
      </c>
    </row>
    <row r="6692" spans="1:6" x14ac:dyDescent="0.35">
      <c r="A6692" s="4">
        <v>6681</v>
      </c>
      <c r="B6692" s="4">
        <v>0.90472300678814432</v>
      </c>
      <c r="C6692" s="4">
        <v>1.308942034808521</v>
      </c>
      <c r="D6692" s="25">
        <v>3.1164692157741945E-2</v>
      </c>
      <c r="E6692" s="31">
        <v>6920.7780919249699</v>
      </c>
      <c r="F6692" s="18">
        <v>0</v>
      </c>
    </row>
    <row r="6693" spans="1:6" x14ac:dyDescent="0.35">
      <c r="A6693" s="4">
        <v>6682</v>
      </c>
      <c r="B6693" s="4">
        <v>0.80907802191581246</v>
      </c>
      <c r="C6693" s="4">
        <v>0.87450379177972315</v>
      </c>
      <c r="D6693" s="25">
        <v>2.1433834399791869E-2</v>
      </c>
      <c r="E6693" s="31">
        <v>4759.8356110563082</v>
      </c>
      <c r="F6693" s="18">
        <v>0</v>
      </c>
    </row>
    <row r="6694" spans="1:6" x14ac:dyDescent="0.35">
      <c r="A6694" s="4">
        <v>6683</v>
      </c>
      <c r="B6694" s="4">
        <v>0.19790509338185902</v>
      </c>
      <c r="C6694" s="4">
        <v>-0.8491277929029748</v>
      </c>
      <c r="D6694" s="25">
        <v>-1.7173295720071018E-2</v>
      </c>
      <c r="E6694" s="31">
        <v>-3813.6930146473774</v>
      </c>
      <c r="F6694" s="18">
        <v>3813.6930146473774</v>
      </c>
    </row>
    <row r="6695" spans="1:6" x14ac:dyDescent="0.35">
      <c r="A6695" s="4">
        <v>6684</v>
      </c>
      <c r="B6695" s="4">
        <v>0.32603005906021498</v>
      </c>
      <c r="C6695" s="4">
        <v>-0.45090208863162534</v>
      </c>
      <c r="D6695" s="25">
        <v>-8.2535522444324716E-3</v>
      </c>
      <c r="E6695" s="31">
        <v>-1832.8755908996327</v>
      </c>
      <c r="F6695" s="18">
        <v>1832.8755908996327</v>
      </c>
    </row>
    <row r="6696" spans="1:6" x14ac:dyDescent="0.35">
      <c r="A6696" s="4">
        <v>6685</v>
      </c>
      <c r="B6696" s="4">
        <v>0.76913515334913163</v>
      </c>
      <c r="C6696" s="4">
        <v>0.7360016505641207</v>
      </c>
      <c r="D6696" s="25">
        <v>1.8331564613540102E-2</v>
      </c>
      <c r="E6696" s="31">
        <v>4070.9110850812176</v>
      </c>
      <c r="F6696" s="18">
        <v>0</v>
      </c>
    </row>
    <row r="6697" spans="1:6" x14ac:dyDescent="0.35">
      <c r="A6697" s="4">
        <v>6686</v>
      </c>
      <c r="B6697" s="4">
        <v>0.48101933354137583</v>
      </c>
      <c r="C6697" s="4">
        <v>-4.7595438974769061E-2</v>
      </c>
      <c r="D6697" s="25">
        <v>7.7999787142628936E-4</v>
      </c>
      <c r="E6697" s="31">
        <v>173.21500090525208</v>
      </c>
      <c r="F6697" s="18">
        <v>0</v>
      </c>
    </row>
    <row r="6698" spans="1:6" x14ac:dyDescent="0.35">
      <c r="A6698" s="4">
        <v>6687</v>
      </c>
      <c r="B6698" s="4">
        <v>9.982835489095887E-2</v>
      </c>
      <c r="C6698" s="4">
        <v>-1.2825302232659277</v>
      </c>
      <c r="D6698" s="25">
        <v>-2.6880952606834086E-2</v>
      </c>
      <c r="E6698" s="31">
        <v>-5969.483252066565</v>
      </c>
      <c r="F6698" s="18">
        <v>5969.483252066565</v>
      </c>
    </row>
    <row r="6699" spans="1:6" x14ac:dyDescent="0.35">
      <c r="A6699" s="4">
        <v>6688</v>
      </c>
      <c r="B6699" s="4">
        <v>0.65377948215376636</v>
      </c>
      <c r="C6699" s="4">
        <v>0.39554456973802571</v>
      </c>
      <c r="D6699" s="25">
        <v>1.0705763986255001E-2</v>
      </c>
      <c r="E6699" s="31">
        <v>2377.4409988833127</v>
      </c>
      <c r="F6699" s="18">
        <v>0</v>
      </c>
    </row>
    <row r="6700" spans="1:6" x14ac:dyDescent="0.35">
      <c r="A6700" s="4">
        <v>6689</v>
      </c>
      <c r="B6700" s="4">
        <v>0.30716358606336192</v>
      </c>
      <c r="C6700" s="4">
        <v>-0.50390637272045158</v>
      </c>
      <c r="D6700" s="25">
        <v>-9.4407800203171899E-3</v>
      </c>
      <c r="E6700" s="31">
        <v>-2096.5245927854612</v>
      </c>
      <c r="F6700" s="18">
        <v>2096.5245927854612</v>
      </c>
    </row>
    <row r="6701" spans="1:6" x14ac:dyDescent="0.35">
      <c r="A6701" s="4">
        <v>6690</v>
      </c>
      <c r="B6701" s="4">
        <v>0.85150953211837677</v>
      </c>
      <c r="C6701" s="4">
        <v>1.0429295213629244</v>
      </c>
      <c r="D6701" s="25">
        <v>2.5206354070083543E-2</v>
      </c>
      <c r="E6701" s="31">
        <v>5597.6032794600105</v>
      </c>
      <c r="F6701" s="18">
        <v>0</v>
      </c>
    </row>
    <row r="6702" spans="1:6" x14ac:dyDescent="0.35">
      <c r="A6702" s="4">
        <v>6691</v>
      </c>
      <c r="B6702" s="4">
        <v>1.1958260494883688E-2</v>
      </c>
      <c r="C6702" s="4">
        <v>-2.2584676217406097</v>
      </c>
      <c r="D6702" s="25">
        <v>-4.874069483167192E-2</v>
      </c>
      <c r="E6702" s="31">
        <v>-10823.900690847595</v>
      </c>
      <c r="F6702" s="18">
        <v>10823.900690847595</v>
      </c>
    </row>
    <row r="6703" spans="1:6" x14ac:dyDescent="0.35">
      <c r="A6703" s="4">
        <v>6692</v>
      </c>
      <c r="B6703" s="4">
        <v>0.89838451316035595</v>
      </c>
      <c r="C6703" s="4">
        <v>1.2724001700937602</v>
      </c>
      <c r="D6703" s="25">
        <v>3.0346201397650131E-2</v>
      </c>
      <c r="E6703" s="31">
        <v>6739.0149321217295</v>
      </c>
      <c r="F6703" s="18">
        <v>0</v>
      </c>
    </row>
    <row r="6704" spans="1:6" x14ac:dyDescent="0.35">
      <c r="A6704" s="4">
        <v>6693</v>
      </c>
      <c r="B6704" s="4">
        <v>0.2207798719108971</v>
      </c>
      <c r="C6704" s="4">
        <v>-0.76956201631042842</v>
      </c>
      <c r="D6704" s="25">
        <v>-1.5391124682307246E-2</v>
      </c>
      <c r="E6704" s="31">
        <v>-3417.9242962596145</v>
      </c>
      <c r="F6704" s="18">
        <v>3417.9242962596145</v>
      </c>
    </row>
    <row r="6705" spans="1:6" x14ac:dyDescent="0.35">
      <c r="A6705" s="4">
        <v>6694</v>
      </c>
      <c r="B6705" s="4">
        <v>8.0890306401188772E-2</v>
      </c>
      <c r="C6705" s="4">
        <v>-1.3991079542529543</v>
      </c>
      <c r="D6705" s="25">
        <v>-2.949214380876547E-2</v>
      </c>
      <c r="E6705" s="31">
        <v>-6549.3534068136132</v>
      </c>
      <c r="F6705" s="18">
        <v>6549.3534068136132</v>
      </c>
    </row>
    <row r="6706" spans="1:6" x14ac:dyDescent="0.35">
      <c r="A6706" s="4">
        <v>6695</v>
      </c>
      <c r="B6706" s="4">
        <v>9.0458760700424357E-2</v>
      </c>
      <c r="C6706" s="4">
        <v>-1.3379353224896895</v>
      </c>
      <c r="D6706" s="25">
        <v>-2.8121955553197162E-2</v>
      </c>
      <c r="E6706" s="31">
        <v>-6245.0741662887131</v>
      </c>
      <c r="F6706" s="18">
        <v>6245.0741662887131</v>
      </c>
    </row>
    <row r="6707" spans="1:6" x14ac:dyDescent="0.35">
      <c r="A6707" s="4">
        <v>6696</v>
      </c>
      <c r="B6707" s="4">
        <v>0.37635299292696733</v>
      </c>
      <c r="C6707" s="4">
        <v>-0.31507331909482494</v>
      </c>
      <c r="D6707" s="25">
        <v>-5.2111625446095372E-3</v>
      </c>
      <c r="E6707" s="31">
        <v>-1157.2487027834898</v>
      </c>
      <c r="F6707" s="18">
        <v>1157.2487027834898</v>
      </c>
    </row>
    <row r="6708" spans="1:6" x14ac:dyDescent="0.35">
      <c r="A6708" s="4">
        <v>6697</v>
      </c>
      <c r="B6708" s="4">
        <v>0.29790315145897694</v>
      </c>
      <c r="C6708" s="4">
        <v>-0.53044085960432485</v>
      </c>
      <c r="D6708" s="25">
        <v>-1.0035118391053229E-2</v>
      </c>
      <c r="E6708" s="31">
        <v>-2228.5099804337883</v>
      </c>
      <c r="F6708" s="18">
        <v>2228.5099804337883</v>
      </c>
    </row>
    <row r="6709" spans="1:6" x14ac:dyDescent="0.35">
      <c r="A6709" s="4">
        <v>6698</v>
      </c>
      <c r="B6709" s="4">
        <v>0.96542978982791094</v>
      </c>
      <c r="C6709" s="4">
        <v>1.8175010979381199</v>
      </c>
      <c r="D6709" s="25">
        <v>4.2555760932740286E-2</v>
      </c>
      <c r="E6709" s="31">
        <v>9450.4054927858797</v>
      </c>
      <c r="F6709" s="18">
        <v>0</v>
      </c>
    </row>
    <row r="6710" spans="1:6" x14ac:dyDescent="0.35">
      <c r="A6710" s="4">
        <v>6699</v>
      </c>
      <c r="B6710" s="4">
        <v>0.851290142919226</v>
      </c>
      <c r="C6710" s="4">
        <v>1.0419826689796716</v>
      </c>
      <c r="D6710" s="25">
        <v>2.5185145794783072E-2</v>
      </c>
      <c r="E6710" s="31">
        <v>5592.8935340107664</v>
      </c>
      <c r="F6710" s="18">
        <v>0</v>
      </c>
    </row>
    <row r="6711" spans="1:6" x14ac:dyDescent="0.35">
      <c r="A6711" s="4">
        <v>6700</v>
      </c>
      <c r="B6711" s="4">
        <v>0.36668202407642403</v>
      </c>
      <c r="C6711" s="4">
        <v>-0.3406540318177424</v>
      </c>
      <c r="D6711" s="25">
        <v>-5.7841376011291195E-3</v>
      </c>
      <c r="E6711" s="31">
        <v>-1284.4899153168569</v>
      </c>
      <c r="F6711" s="18">
        <v>1284.4899153168569</v>
      </c>
    </row>
    <row r="6712" spans="1:6" x14ac:dyDescent="0.35">
      <c r="A6712" s="4">
        <v>6701</v>
      </c>
      <c r="B6712" s="4">
        <v>0.86795168056826011</v>
      </c>
      <c r="C6712" s="4">
        <v>1.1167607412562968</v>
      </c>
      <c r="D6712" s="25">
        <v>2.6860078415043471E-2</v>
      </c>
      <c r="E6712" s="31">
        <v>5964.8476969165285</v>
      </c>
      <c r="F6712" s="18">
        <v>0</v>
      </c>
    </row>
    <row r="6713" spans="1:6" x14ac:dyDescent="0.35">
      <c r="A6713" s="4">
        <v>6702</v>
      </c>
      <c r="B6713" s="4">
        <v>6.3696540482433006E-3</v>
      </c>
      <c r="C6713" s="4">
        <v>-2.4909750065251681</v>
      </c>
      <c r="D6713" s="25">
        <v>-5.3948561140213111E-2</v>
      </c>
      <c r="E6713" s="31">
        <v>-11980.417394795602</v>
      </c>
      <c r="F6713" s="18">
        <v>11980.417394795602</v>
      </c>
    </row>
    <row r="6714" spans="1:6" x14ac:dyDescent="0.35">
      <c r="A6714" s="4">
        <v>6703</v>
      </c>
      <c r="B6714" s="4">
        <v>0.78099805823570545</v>
      </c>
      <c r="C6714" s="4">
        <v>0.77556836770946624</v>
      </c>
      <c r="D6714" s="25">
        <v>1.9217808176735986E-2</v>
      </c>
      <c r="E6714" s="31">
        <v>4267.720185752918</v>
      </c>
      <c r="F6714" s="18">
        <v>0</v>
      </c>
    </row>
    <row r="6715" spans="1:6" x14ac:dyDescent="0.35">
      <c r="A6715" s="4">
        <v>6704</v>
      </c>
      <c r="B6715" s="4">
        <v>0.92532814733576318</v>
      </c>
      <c r="C6715" s="4">
        <v>1.4418535040341121</v>
      </c>
      <c r="D6715" s="25">
        <v>3.4141738083573694E-2</v>
      </c>
      <c r="E6715" s="31">
        <v>7581.8940149658638</v>
      </c>
      <c r="F6715" s="18">
        <v>0</v>
      </c>
    </row>
    <row r="6716" spans="1:6" x14ac:dyDescent="0.35">
      <c r="A6716" s="4">
        <v>6705</v>
      </c>
      <c r="B6716" s="4">
        <v>0.39609356745197621</v>
      </c>
      <c r="C6716" s="4">
        <v>-0.26347156818666845</v>
      </c>
      <c r="D6716" s="25">
        <v>-4.0553497076739149E-3</v>
      </c>
      <c r="E6716" s="31">
        <v>-900.57605157481885</v>
      </c>
      <c r="F6716" s="18">
        <v>900.57605157481885</v>
      </c>
    </row>
    <row r="6717" spans="1:6" x14ac:dyDescent="0.35">
      <c r="A6717" s="4">
        <v>6706</v>
      </c>
      <c r="B6717" s="4">
        <v>0.85155669094588848</v>
      </c>
      <c r="C6717" s="4">
        <v>1.0431331742361754</v>
      </c>
      <c r="D6717" s="25">
        <v>2.5210915632453808E-2</v>
      </c>
      <c r="E6717" s="31">
        <v>5598.6162707245257</v>
      </c>
      <c r="F6717" s="18">
        <v>0</v>
      </c>
    </row>
    <row r="6718" spans="1:6" x14ac:dyDescent="0.35">
      <c r="A6718" s="4">
        <v>6707</v>
      </c>
      <c r="B6718" s="4">
        <v>0.53065289331350096</v>
      </c>
      <c r="C6718" s="4">
        <v>7.6911167639553024E-2</v>
      </c>
      <c r="D6718" s="25">
        <v>3.5687856872556227E-3</v>
      </c>
      <c r="E6718" s="31">
        <v>792.52423460882585</v>
      </c>
      <c r="F6718" s="18">
        <v>0</v>
      </c>
    </row>
    <row r="6719" spans="1:6" x14ac:dyDescent="0.35">
      <c r="A6719" s="4">
        <v>6708</v>
      </c>
      <c r="B6719" s="4">
        <v>0.10567312118071581</v>
      </c>
      <c r="C6719" s="4">
        <v>-1.2498721830509356</v>
      </c>
      <c r="D6719" s="25">
        <v>-2.6149454519165879E-2</v>
      </c>
      <c r="E6719" s="31">
        <v>-5807.0386524602281</v>
      </c>
      <c r="F6719" s="18">
        <v>5807.0386524602281</v>
      </c>
    </row>
    <row r="6720" spans="1:6" x14ac:dyDescent="0.35">
      <c r="A6720" s="4">
        <v>6709</v>
      </c>
      <c r="B6720" s="4">
        <v>0.75384040722583345</v>
      </c>
      <c r="C6720" s="4">
        <v>0.68662481700547129</v>
      </c>
      <c r="D6720" s="25">
        <v>1.7225587062974085E-2</v>
      </c>
      <c r="E6720" s="31">
        <v>3825.3054117321653</v>
      </c>
      <c r="F6720" s="18">
        <v>0</v>
      </c>
    </row>
    <row r="6721" spans="1:6" x14ac:dyDescent="0.35">
      <c r="A6721" s="4">
        <v>6710</v>
      </c>
      <c r="B6721" s="4">
        <v>0.32766534486511401</v>
      </c>
      <c r="C6721" s="4">
        <v>-0.44636904432517849</v>
      </c>
      <c r="D6721" s="25">
        <v>-8.1520178835323056E-3</v>
      </c>
      <c r="E6721" s="31">
        <v>-1810.3277416560486</v>
      </c>
      <c r="F6721" s="18">
        <v>1810.3277416560486</v>
      </c>
    </row>
    <row r="6722" spans="1:6" x14ac:dyDescent="0.35">
      <c r="A6722" s="4">
        <v>6711</v>
      </c>
      <c r="B6722" s="4">
        <v>0.11290719097866053</v>
      </c>
      <c r="C6722" s="4">
        <v>-1.2112114333385067</v>
      </c>
      <c r="D6722" s="25">
        <v>-2.5283503460979649E-2</v>
      </c>
      <c r="E6722" s="31">
        <v>-5614.7359311036271</v>
      </c>
      <c r="F6722" s="18">
        <v>5614.7359311036271</v>
      </c>
    </row>
    <row r="6723" spans="1:6" x14ac:dyDescent="0.35">
      <c r="A6723" s="4">
        <v>6712</v>
      </c>
      <c r="B6723" s="4">
        <v>0.55126852973188878</v>
      </c>
      <c r="C6723" s="4">
        <v>0.12886693497280774</v>
      </c>
      <c r="D6723" s="25">
        <v>4.7325280366867194E-3</v>
      </c>
      <c r="E6723" s="31">
        <v>1050.9578015384209</v>
      </c>
      <c r="F6723" s="18">
        <v>0</v>
      </c>
    </row>
    <row r="6724" spans="1:6" x14ac:dyDescent="0.35">
      <c r="A6724" s="4">
        <v>6713</v>
      </c>
      <c r="B6724" s="4">
        <v>0.79602401155747082</v>
      </c>
      <c r="C6724" s="4">
        <v>0.82750308033831088</v>
      </c>
      <c r="D6724" s="25">
        <v>2.038107892787426E-2</v>
      </c>
      <c r="E6724" s="31">
        <v>4526.0490243214363</v>
      </c>
      <c r="F6724" s="18">
        <v>0</v>
      </c>
    </row>
    <row r="6725" spans="1:6" x14ac:dyDescent="0.35">
      <c r="A6725" s="4">
        <v>6714</v>
      </c>
      <c r="B6725" s="4">
        <v>0.7313343923854273</v>
      </c>
      <c r="C6725" s="4">
        <v>0.61685371964795943</v>
      </c>
      <c r="D6725" s="25">
        <v>1.5662804239646468E-2</v>
      </c>
      <c r="E6725" s="31">
        <v>3478.2564798390395</v>
      </c>
      <c r="F6725" s="18">
        <v>0</v>
      </c>
    </row>
    <row r="6726" spans="1:6" x14ac:dyDescent="0.35">
      <c r="A6726" s="4">
        <v>6715</v>
      </c>
      <c r="B6726" s="4">
        <v>0.37499207237252286</v>
      </c>
      <c r="C6726" s="4">
        <v>-0.3186602704869228</v>
      </c>
      <c r="D6726" s="25">
        <v>-5.2915056413356497E-3</v>
      </c>
      <c r="E6726" s="31">
        <v>-1175.0905842577261</v>
      </c>
      <c r="F6726" s="18">
        <v>1175.0905842577261</v>
      </c>
    </row>
    <row r="6727" spans="1:6" x14ac:dyDescent="0.35">
      <c r="A6727" s="4">
        <v>6716</v>
      </c>
      <c r="B6727" s="4">
        <v>0.92394095145122324</v>
      </c>
      <c r="C6727" s="4">
        <v>1.4320898912551119</v>
      </c>
      <c r="D6727" s="25">
        <v>3.3923045717787065E-2</v>
      </c>
      <c r="E6727" s="31">
        <v>7533.3287563601771</v>
      </c>
      <c r="F6727" s="18">
        <v>0</v>
      </c>
    </row>
    <row r="6728" spans="1:6" x14ac:dyDescent="0.35">
      <c r="A6728" s="4">
        <v>6717</v>
      </c>
      <c r="B6728" s="4">
        <v>0.15365369556661912</v>
      </c>
      <c r="C6728" s="4">
        <v>-1.0208882405734316</v>
      </c>
      <c r="D6728" s="25">
        <v>-2.1020508785547509E-2</v>
      </c>
      <c r="E6728" s="31">
        <v>-4668.0479289763753</v>
      </c>
      <c r="F6728" s="18">
        <v>4668.0479289763753</v>
      </c>
    </row>
    <row r="6729" spans="1:6" x14ac:dyDescent="0.35">
      <c r="A6729" s="4">
        <v>6718</v>
      </c>
      <c r="B6729" s="4">
        <v>0.50189470299846228</v>
      </c>
      <c r="C6729" s="4">
        <v>4.749333962379771E-3</v>
      </c>
      <c r="D6729" s="25">
        <v>1.9524534459458322E-3</v>
      </c>
      <c r="E6729" s="31">
        <v>433.58352348905038</v>
      </c>
      <c r="F6729" s="18">
        <v>0</v>
      </c>
    </row>
    <row r="6730" spans="1:6" x14ac:dyDescent="0.35">
      <c r="A6730" s="4">
        <v>6719</v>
      </c>
      <c r="B6730" s="4">
        <v>0.36493965649053017</v>
      </c>
      <c r="C6730" s="4">
        <v>-0.34528607665899202</v>
      </c>
      <c r="D6730" s="25">
        <v>-5.8878894466489872E-3</v>
      </c>
      <c r="E6730" s="31">
        <v>-1307.5302038535208</v>
      </c>
      <c r="F6730" s="18">
        <v>1307.5302038535208</v>
      </c>
    </row>
    <row r="6731" spans="1:6" x14ac:dyDescent="0.35">
      <c r="A6731" s="4">
        <v>6720</v>
      </c>
      <c r="B6731" s="4">
        <v>0.49357856378528364</v>
      </c>
      <c r="C6731" s="4">
        <v>-1.6096848691018746E-2</v>
      </c>
      <c r="D6731" s="25">
        <v>1.4855257722165634E-3</v>
      </c>
      <c r="E6731" s="31">
        <v>329.89237202499709</v>
      </c>
      <c r="F6731" s="18">
        <v>0</v>
      </c>
    </row>
    <row r="6732" spans="1:6" x14ac:dyDescent="0.35">
      <c r="A6732" s="4">
        <v>6721</v>
      </c>
      <c r="B6732" s="4">
        <v>0.37798671545265516</v>
      </c>
      <c r="C6732" s="4">
        <v>-0.31077269220152276</v>
      </c>
      <c r="D6732" s="25">
        <v>-5.1148340347689242E-3</v>
      </c>
      <c r="E6732" s="31">
        <v>-1135.8569227152539</v>
      </c>
      <c r="F6732" s="18">
        <v>1135.8569227152539</v>
      </c>
    </row>
    <row r="6733" spans="1:6" x14ac:dyDescent="0.35">
      <c r="A6733" s="4">
        <v>6722</v>
      </c>
      <c r="B6733" s="4">
        <v>0.92247792541817686</v>
      </c>
      <c r="C6733" s="4">
        <v>1.4219383489133508</v>
      </c>
      <c r="D6733" s="25">
        <v>3.3695664228849093E-2</v>
      </c>
      <c r="E6733" s="31">
        <v>7482.833894444454</v>
      </c>
      <c r="F6733" s="18">
        <v>0</v>
      </c>
    </row>
    <row r="6734" spans="1:6" x14ac:dyDescent="0.35">
      <c r="A6734" s="4">
        <v>6723</v>
      </c>
      <c r="B6734" s="4">
        <v>0.69298622514344688</v>
      </c>
      <c r="C6734" s="4">
        <v>0.50433277477502814</v>
      </c>
      <c r="D6734" s="25">
        <v>1.3142479827792016E-2</v>
      </c>
      <c r="E6734" s="31">
        <v>2918.5652149351799</v>
      </c>
      <c r="F6734" s="18">
        <v>0</v>
      </c>
    </row>
    <row r="6735" spans="1:6" x14ac:dyDescent="0.35">
      <c r="A6735" s="4">
        <v>6724</v>
      </c>
      <c r="B6735" s="4">
        <v>5.4976822747927812E-2</v>
      </c>
      <c r="C6735" s="4">
        <v>-1.598401524852999</v>
      </c>
      <c r="D6735" s="25">
        <v>-3.3956063407700195E-2</v>
      </c>
      <c r="E6735" s="31">
        <v>-7540.6610317389986</v>
      </c>
      <c r="F6735" s="18">
        <v>7540.6610317389986</v>
      </c>
    </row>
    <row r="6736" spans="1:6" x14ac:dyDescent="0.35">
      <c r="A6736" s="4">
        <v>6725</v>
      </c>
      <c r="B6736" s="4">
        <v>0.26335357091716893</v>
      </c>
      <c r="C6736" s="4">
        <v>-0.63304058249679651</v>
      </c>
      <c r="D6736" s="25">
        <v>-1.2333220193765738E-2</v>
      </c>
      <c r="E6736" s="31">
        <v>-2738.8520216361744</v>
      </c>
      <c r="F6736" s="18">
        <v>2738.8520216361744</v>
      </c>
    </row>
    <row r="6737" spans="1:6" x14ac:dyDescent="0.35">
      <c r="A6737" s="4">
        <v>6726</v>
      </c>
      <c r="B6737" s="4">
        <v>0.2960913057596265</v>
      </c>
      <c r="C6737" s="4">
        <v>-0.53567582900382982</v>
      </c>
      <c r="D6737" s="25">
        <v>-1.0152374971041808E-2</v>
      </c>
      <c r="E6737" s="31">
        <v>-2254.549280479222</v>
      </c>
      <c r="F6737" s="18">
        <v>2254.549280479222</v>
      </c>
    </row>
    <row r="6738" spans="1:6" x14ac:dyDescent="0.35">
      <c r="A6738" s="4">
        <v>6727</v>
      </c>
      <c r="B6738" s="4">
        <v>0.81754749093752155</v>
      </c>
      <c r="C6738" s="4">
        <v>0.90605825698195119</v>
      </c>
      <c r="D6738" s="25">
        <v>2.2140613826875395E-2</v>
      </c>
      <c r="E6738" s="31">
        <v>4916.7909100217048</v>
      </c>
      <c r="F6738" s="18">
        <v>0</v>
      </c>
    </row>
    <row r="6739" spans="1:6" x14ac:dyDescent="0.35">
      <c r="A6739" s="4">
        <v>6728</v>
      </c>
      <c r="B6739" s="4">
        <v>0.31056915535716934</v>
      </c>
      <c r="C6739" s="4">
        <v>-0.49423770980540244</v>
      </c>
      <c r="D6739" s="25">
        <v>-9.2242144093341964E-3</v>
      </c>
      <c r="E6739" s="31">
        <v>-2048.4316250009833</v>
      </c>
      <c r="F6739" s="18">
        <v>2048.4316250009833</v>
      </c>
    </row>
    <row r="6740" spans="1:6" x14ac:dyDescent="0.35">
      <c r="A6740" s="4">
        <v>6729</v>
      </c>
      <c r="B6740" s="4">
        <v>0.70158005447647098</v>
      </c>
      <c r="C6740" s="4">
        <v>0.52895035234322019</v>
      </c>
      <c r="D6740" s="25">
        <v>1.3693881895877214E-2</v>
      </c>
      <c r="E6740" s="31">
        <v>3041.0156897651764</v>
      </c>
      <c r="F6740" s="18">
        <v>0</v>
      </c>
    </row>
    <row r="6741" spans="1:6" x14ac:dyDescent="0.35">
      <c r="A6741" s="4">
        <v>6730</v>
      </c>
      <c r="B6741" s="4">
        <v>0.13243115826257412</v>
      </c>
      <c r="C6741" s="4">
        <v>-1.1149722429565709</v>
      </c>
      <c r="D6741" s="25">
        <v>-2.3127869403954848E-2</v>
      </c>
      <c r="E6741" s="31">
        <v>-5136.0318617499852</v>
      </c>
      <c r="F6741" s="18">
        <v>5136.0318617499852</v>
      </c>
    </row>
    <row r="6742" spans="1:6" x14ac:dyDescent="0.35">
      <c r="A6742" s="4">
        <v>6731</v>
      </c>
      <c r="B6742" s="4">
        <v>0.19965182723786479</v>
      </c>
      <c r="C6742" s="4">
        <v>-0.84286552847890706</v>
      </c>
      <c r="D6742" s="25">
        <v>-1.703302905310258E-2</v>
      </c>
      <c r="E6742" s="31">
        <v>-3782.5438388150292</v>
      </c>
      <c r="F6742" s="18">
        <v>3782.5438388150292</v>
      </c>
    </row>
    <row r="6743" spans="1:6" x14ac:dyDescent="0.35">
      <c r="A6743" s="4">
        <v>6732</v>
      </c>
      <c r="B6743" s="4">
        <v>0.88554059636195992</v>
      </c>
      <c r="C6743" s="4">
        <v>1.2031486361030492</v>
      </c>
      <c r="D6743" s="25">
        <v>2.8795056125343194E-2</v>
      </c>
      <c r="E6743" s="31">
        <v>6394.5503642178237</v>
      </c>
      <c r="F6743" s="18">
        <v>0</v>
      </c>
    </row>
    <row r="6744" spans="1:6" x14ac:dyDescent="0.35">
      <c r="A6744" s="4">
        <v>6733</v>
      </c>
      <c r="B6744" s="4">
        <v>0.39644678624547958</v>
      </c>
      <c r="C6744" s="4">
        <v>-0.26255502037020167</v>
      </c>
      <c r="D6744" s="25">
        <v>-4.0348202156839418E-3</v>
      </c>
      <c r="E6744" s="31">
        <v>-896.01704429557446</v>
      </c>
      <c r="F6744" s="18">
        <v>896.01704429557446</v>
      </c>
    </row>
    <row r="6745" spans="1:6" x14ac:dyDescent="0.35">
      <c r="A6745" s="4">
        <v>6734</v>
      </c>
      <c r="B6745" s="4">
        <v>0.47736256449161185</v>
      </c>
      <c r="C6745" s="4">
        <v>-5.6774121181555295E-2</v>
      </c>
      <c r="D6745" s="25">
        <v>5.7440719796952476E-4</v>
      </c>
      <c r="E6745" s="31">
        <v>127.55924978915408</v>
      </c>
      <c r="F6745" s="18">
        <v>0</v>
      </c>
    </row>
    <row r="6746" spans="1:6" x14ac:dyDescent="0.35">
      <c r="A6746" s="4">
        <v>6735</v>
      </c>
      <c r="B6746" s="4">
        <v>0.53923154544200758</v>
      </c>
      <c r="C6746" s="4">
        <v>9.8497938152084893E-2</v>
      </c>
      <c r="D6746" s="25">
        <v>4.0523015762954249E-3</v>
      </c>
      <c r="E6746" s="31">
        <v>899.89914962569048</v>
      </c>
      <c r="F6746" s="18">
        <v>0</v>
      </c>
    </row>
    <row r="6747" spans="1:6" x14ac:dyDescent="0.35">
      <c r="A6747" s="4">
        <v>6736</v>
      </c>
      <c r="B6747" s="4">
        <v>0.39653915873859735</v>
      </c>
      <c r="C6747" s="4">
        <v>-0.26231536453088017</v>
      </c>
      <c r="D6747" s="25">
        <v>-4.0294522331899485E-3</v>
      </c>
      <c r="E6747" s="31">
        <v>-894.82497041099305</v>
      </c>
      <c r="F6747" s="18">
        <v>894.82497041099305</v>
      </c>
    </row>
    <row r="6748" spans="1:6" x14ac:dyDescent="0.35">
      <c r="A6748" s="4">
        <v>6737</v>
      </c>
      <c r="B6748" s="4">
        <v>0.31762850867352177</v>
      </c>
      <c r="C6748" s="4">
        <v>-0.47434063729700793</v>
      </c>
      <c r="D6748" s="25">
        <v>-8.7785455818641164E-3</v>
      </c>
      <c r="E6748" s="31">
        <v>-1949.461449335616</v>
      </c>
      <c r="F6748" s="18">
        <v>1949.461449335616</v>
      </c>
    </row>
    <row r="6749" spans="1:6" x14ac:dyDescent="0.35">
      <c r="A6749" s="4">
        <v>6738</v>
      </c>
      <c r="B6749" s="4">
        <v>0.63851108693817527</v>
      </c>
      <c r="C6749" s="4">
        <v>0.35448182010752388</v>
      </c>
      <c r="D6749" s="25">
        <v>9.7860112199723084E-3</v>
      </c>
      <c r="E6749" s="31">
        <v>2173.190471951817</v>
      </c>
      <c r="F6749" s="18">
        <v>0</v>
      </c>
    </row>
    <row r="6750" spans="1:6" x14ac:dyDescent="0.35">
      <c r="A6750" s="4">
        <v>6739</v>
      </c>
      <c r="B6750" s="4">
        <v>0.80588270395081119</v>
      </c>
      <c r="C6750" s="4">
        <v>0.86282336243248237</v>
      </c>
      <c r="D6750" s="25">
        <v>2.1172207808777755E-2</v>
      </c>
      <c r="E6750" s="31">
        <v>4701.7359009680222</v>
      </c>
      <c r="F6750" s="18">
        <v>0</v>
      </c>
    </row>
    <row r="6751" spans="1:6" x14ac:dyDescent="0.35">
      <c r="A6751" s="4">
        <v>6740</v>
      </c>
      <c r="B6751" s="4">
        <v>0.35766217726972038</v>
      </c>
      <c r="C6751" s="4">
        <v>-0.36471473995924525</v>
      </c>
      <c r="D6751" s="25">
        <v>-6.3230665104447659E-3</v>
      </c>
      <c r="E6751" s="31">
        <v>-1404.1704618089609</v>
      </c>
      <c r="F6751" s="18">
        <v>1404.1704618089609</v>
      </c>
    </row>
    <row r="6752" spans="1:6" x14ac:dyDescent="0.35">
      <c r="A6752" s="4">
        <v>6741</v>
      </c>
      <c r="B6752" s="4">
        <v>0.58644955674230326</v>
      </c>
      <c r="C6752" s="4">
        <v>0.21842128028702107</v>
      </c>
      <c r="D6752" s="25">
        <v>6.7384301639568248E-3</v>
      </c>
      <c r="E6752" s="31">
        <v>1496.4107335516758</v>
      </c>
      <c r="F6752" s="18">
        <v>0</v>
      </c>
    </row>
    <row r="6753" spans="1:6" x14ac:dyDescent="0.35">
      <c r="A6753" s="4">
        <v>6742</v>
      </c>
      <c r="B6753" s="4">
        <v>0.91792936989375706</v>
      </c>
      <c r="C6753" s="4">
        <v>1.391277611426202</v>
      </c>
      <c r="D6753" s="25">
        <v>3.3008903152841523E-2</v>
      </c>
      <c r="E6753" s="31">
        <v>7330.3240931230484</v>
      </c>
      <c r="F6753" s="18">
        <v>0</v>
      </c>
    </row>
    <row r="6754" spans="1:6" x14ac:dyDescent="0.35">
      <c r="A6754" s="4">
        <v>6743</v>
      </c>
      <c r="B6754" s="4">
        <v>0.29472237828409431</v>
      </c>
      <c r="C6754" s="4">
        <v>-0.53964082484347509</v>
      </c>
      <c r="D6754" s="25">
        <v>-1.0241185777055252E-2</v>
      </c>
      <c r="E6754" s="31">
        <v>-2274.2715956387301</v>
      </c>
      <c r="F6754" s="18">
        <v>2274.2715956387301</v>
      </c>
    </row>
    <row r="6755" spans="1:6" x14ac:dyDescent="0.35">
      <c r="A6755" s="4">
        <v>6744</v>
      </c>
      <c r="B6755" s="4">
        <v>0.36191951850007187</v>
      </c>
      <c r="C6755" s="4">
        <v>-0.35333269521441923</v>
      </c>
      <c r="D6755" s="25">
        <v>-6.0681233506659346E-3</v>
      </c>
      <c r="E6755" s="31">
        <v>-1347.5549487805367</v>
      </c>
      <c r="F6755" s="18">
        <v>1347.5549487805367</v>
      </c>
    </row>
    <row r="6756" spans="1:6" x14ac:dyDescent="0.35">
      <c r="A6756" s="4">
        <v>6745</v>
      </c>
      <c r="B6756" s="4">
        <v>0.35997444048865246</v>
      </c>
      <c r="C6756" s="4">
        <v>-0.35852711353090855</v>
      </c>
      <c r="D6756" s="25">
        <v>-6.184471638562168E-3</v>
      </c>
      <c r="E6756" s="31">
        <v>-1373.3925433837358</v>
      </c>
      <c r="F6756" s="18">
        <v>1373.3925433837358</v>
      </c>
    </row>
    <row r="6757" spans="1:6" x14ac:dyDescent="0.35">
      <c r="A6757" s="4">
        <v>6746</v>
      </c>
      <c r="B6757" s="4">
        <v>0.19271531497379946</v>
      </c>
      <c r="C6757" s="4">
        <v>-0.86793369813375787</v>
      </c>
      <c r="D6757" s="25">
        <v>-1.7594523804261821E-2</v>
      </c>
      <c r="E6757" s="31">
        <v>-3907.2356070790834</v>
      </c>
      <c r="F6757" s="18">
        <v>3907.2356070790834</v>
      </c>
    </row>
    <row r="6758" spans="1:6" x14ac:dyDescent="0.35">
      <c r="A6758" s="4">
        <v>6747</v>
      </c>
      <c r="B6758" s="4">
        <v>0.39716691351265765</v>
      </c>
      <c r="C6758" s="4">
        <v>-0.2606870842664486</v>
      </c>
      <c r="D6758" s="25">
        <v>-3.9929808499783864E-3</v>
      </c>
      <c r="E6758" s="31">
        <v>-886.72572949325217</v>
      </c>
      <c r="F6758" s="18">
        <v>886.72572949325217</v>
      </c>
    </row>
    <row r="6759" spans="1:6" x14ac:dyDescent="0.35">
      <c r="A6759" s="4">
        <v>6748</v>
      </c>
      <c r="B6759" s="4">
        <v>0.8644350156704339</v>
      </c>
      <c r="C6759" s="4">
        <v>1.1004640872706515</v>
      </c>
      <c r="D6759" s="25">
        <v>2.6495054330701217E-2</v>
      </c>
      <c r="E6759" s="31">
        <v>5883.7863896796698</v>
      </c>
      <c r="F6759" s="18">
        <v>0</v>
      </c>
    </row>
    <row r="6760" spans="1:6" x14ac:dyDescent="0.35">
      <c r="A6760" s="4">
        <v>6749</v>
      </c>
      <c r="B6760" s="4">
        <v>0.72408500319050495</v>
      </c>
      <c r="C6760" s="4">
        <v>0.59502016244087919</v>
      </c>
      <c r="D6760" s="25">
        <v>1.5173760646129126E-2</v>
      </c>
      <c r="E6760" s="31">
        <v>3369.6540212978184</v>
      </c>
      <c r="F6760" s="18">
        <v>0</v>
      </c>
    </row>
    <row r="6761" spans="1:6" x14ac:dyDescent="0.35">
      <c r="A6761" s="4">
        <v>6750</v>
      </c>
      <c r="B6761" s="4">
        <v>0.63640829606245519</v>
      </c>
      <c r="C6761" s="4">
        <v>0.34887466250598897</v>
      </c>
      <c r="D6761" s="25">
        <v>9.6604181030621843E-3</v>
      </c>
      <c r="E6761" s="31">
        <v>2145.2998678152944</v>
      </c>
      <c r="F6761" s="18">
        <v>0</v>
      </c>
    </row>
    <row r="6762" spans="1:6" x14ac:dyDescent="0.35">
      <c r="A6762" s="4">
        <v>6751</v>
      </c>
      <c r="B6762" s="4">
        <v>0.30188772292544197</v>
      </c>
      <c r="C6762" s="4">
        <v>-0.51897891363213233</v>
      </c>
      <c r="D6762" s="25">
        <v>-9.7783855465708412E-3</v>
      </c>
      <c r="E6762" s="31">
        <v>-2171.4970301187986</v>
      </c>
      <c r="F6762" s="18">
        <v>2171.4970301187986</v>
      </c>
    </row>
    <row r="6763" spans="1:6" x14ac:dyDescent="0.35">
      <c r="A6763" s="4">
        <v>6752</v>
      </c>
      <c r="B6763" s="4">
        <v>0.82953365442630056</v>
      </c>
      <c r="C6763" s="4">
        <v>0.95232399730970096</v>
      </c>
      <c r="D6763" s="25">
        <v>2.317690689135532E-2</v>
      </c>
      <c r="E6763" s="31">
        <v>5146.9216714989943</v>
      </c>
      <c r="F6763" s="18">
        <v>0</v>
      </c>
    </row>
    <row r="6764" spans="1:6" x14ac:dyDescent="0.35">
      <c r="A6764" s="4">
        <v>6753</v>
      </c>
      <c r="B6764" s="4">
        <v>0.9305604798616538</v>
      </c>
      <c r="C6764" s="4">
        <v>1.4799782909140773</v>
      </c>
      <c r="D6764" s="25">
        <v>3.4995684263805601E-2</v>
      </c>
      <c r="E6764" s="31">
        <v>7771.5307996296851</v>
      </c>
      <c r="F6764" s="18">
        <v>0</v>
      </c>
    </row>
    <row r="6765" spans="1:6" x14ac:dyDescent="0.35">
      <c r="A6765" s="4">
        <v>6754</v>
      </c>
      <c r="B6765" s="4">
        <v>0.29854162178386445</v>
      </c>
      <c r="C6765" s="4">
        <v>-0.52859959174433413</v>
      </c>
      <c r="D6765" s="25">
        <v>-9.9938763597004158E-3</v>
      </c>
      <c r="E6765" s="31">
        <v>-2219.351316340194</v>
      </c>
      <c r="F6765" s="18">
        <v>2219.351316340194</v>
      </c>
    </row>
    <row r="6766" spans="1:6" x14ac:dyDescent="0.35">
      <c r="A6766" s="4">
        <v>6755</v>
      </c>
      <c r="B6766" s="4">
        <v>0.91582672745110694</v>
      </c>
      <c r="C6766" s="4">
        <v>1.3775361534953792</v>
      </c>
      <c r="D6766" s="25">
        <v>3.2701112172978761E-2</v>
      </c>
      <c r="E6766" s="31">
        <v>7261.9726054990269</v>
      </c>
      <c r="F6766" s="18">
        <v>0</v>
      </c>
    </row>
    <row r="6767" spans="1:6" x14ac:dyDescent="0.35">
      <c r="A6767" s="4">
        <v>6756</v>
      </c>
      <c r="B6767" s="4">
        <v>0.80444024675687786</v>
      </c>
      <c r="C6767" s="4">
        <v>0.85758889991447607</v>
      </c>
      <c r="D6767" s="25">
        <v>2.1054962582282663E-2</v>
      </c>
      <c r="E6767" s="31">
        <v>4675.6991222056031</v>
      </c>
      <c r="F6767" s="18">
        <v>0</v>
      </c>
    </row>
    <row r="6768" spans="1:6" x14ac:dyDescent="0.35">
      <c r="A6768" s="4">
        <v>6757</v>
      </c>
      <c r="B6768" s="4">
        <v>4.8153065093551439E-2</v>
      </c>
      <c r="C6768" s="4">
        <v>-1.6630315001917264</v>
      </c>
      <c r="D6768" s="25">
        <v>-3.5403691711636799E-2</v>
      </c>
      <c r="E6768" s="31">
        <v>-7862.1374705379012</v>
      </c>
      <c r="F6768" s="18">
        <v>7862.1374705379012</v>
      </c>
    </row>
    <row r="6769" spans="1:6" x14ac:dyDescent="0.35">
      <c r="A6769" s="4">
        <v>6758</v>
      </c>
      <c r="B6769" s="4">
        <v>0.28487077550023476</v>
      </c>
      <c r="C6769" s="4">
        <v>-0.56843217072598529</v>
      </c>
      <c r="D6769" s="25">
        <v>-1.0886074886009863E-2</v>
      </c>
      <c r="E6769" s="31">
        <v>-2417.4828423400827</v>
      </c>
      <c r="F6769" s="18">
        <v>2417.4828423400827</v>
      </c>
    </row>
    <row r="6770" spans="1:6" x14ac:dyDescent="0.35">
      <c r="A6770" s="4">
        <v>6759</v>
      </c>
      <c r="B6770" s="4">
        <v>0.89658379075395966</v>
      </c>
      <c r="C6770" s="4">
        <v>1.2623234595485979</v>
      </c>
      <c r="D6770" s="25">
        <v>3.0120496044688125E-2</v>
      </c>
      <c r="E6770" s="31">
        <v>6688.8922915994617</v>
      </c>
      <c r="F6770" s="18">
        <v>0</v>
      </c>
    </row>
    <row r="6771" spans="1:6" x14ac:dyDescent="0.35">
      <c r="A6771" s="4">
        <v>6760</v>
      </c>
      <c r="B6771" s="4">
        <v>0.17545452069340794</v>
      </c>
      <c r="C6771" s="4">
        <v>-0.93282749744678795</v>
      </c>
      <c r="D6771" s="25">
        <v>-1.9048061425824745E-2</v>
      </c>
      <c r="E6771" s="31">
        <v>-4230.024334661698</v>
      </c>
      <c r="F6771" s="18">
        <v>4230.024334661698</v>
      </c>
    </row>
    <row r="6772" spans="1:6" x14ac:dyDescent="0.35">
      <c r="A6772" s="4">
        <v>6761</v>
      </c>
      <c r="B6772" s="4">
        <v>0.38249431736000339</v>
      </c>
      <c r="C6772" s="4">
        <v>-0.29893631921143415</v>
      </c>
      <c r="D6772" s="25">
        <v>-4.8497145067697292E-3</v>
      </c>
      <c r="E6772" s="31">
        <v>-1076.9815321986014</v>
      </c>
      <c r="F6772" s="18">
        <v>1076.9815321986014</v>
      </c>
    </row>
    <row r="6773" spans="1:6" x14ac:dyDescent="0.35">
      <c r="A6773" s="4">
        <v>6762</v>
      </c>
      <c r="B6773" s="4">
        <v>3.3988758775008177E-2</v>
      </c>
      <c r="C6773" s="4">
        <v>-1.8251558272508552</v>
      </c>
      <c r="D6773" s="25">
        <v>-3.9035068071869392E-2</v>
      </c>
      <c r="E6773" s="31">
        <v>-8668.5612859962766</v>
      </c>
      <c r="F6773" s="18">
        <v>8668.5612859962766</v>
      </c>
    </row>
    <row r="6774" spans="1:6" x14ac:dyDescent="0.35">
      <c r="A6774" s="4">
        <v>6763</v>
      </c>
      <c r="B6774" s="4">
        <v>0.98597882386206226</v>
      </c>
      <c r="C6774" s="4">
        <v>2.1966933758612051</v>
      </c>
      <c r="D6774" s="25">
        <v>5.1049180143852464E-2</v>
      </c>
      <c r="E6774" s="31">
        <v>11336.548609627078</v>
      </c>
      <c r="F6774" s="18">
        <v>0</v>
      </c>
    </row>
    <row r="6775" spans="1:6" x14ac:dyDescent="0.35">
      <c r="A6775" s="4">
        <v>6764</v>
      </c>
      <c r="B6775" s="4">
        <v>6.6112207724122518E-2</v>
      </c>
      <c r="C6775" s="4">
        <v>-1.5053877547218668</v>
      </c>
      <c r="D6775" s="25">
        <v>-3.1872674614930589E-2</v>
      </c>
      <c r="E6775" s="31">
        <v>-7078.0005491332049</v>
      </c>
      <c r="F6775" s="18">
        <v>7078.0005491332049</v>
      </c>
    </row>
    <row r="6776" spans="1:6" x14ac:dyDescent="0.35">
      <c r="A6776" s="4">
        <v>6765</v>
      </c>
      <c r="B6776" s="4">
        <v>8.1387429852357362E-2</v>
      </c>
      <c r="C6776" s="4">
        <v>-1.3957995707026192</v>
      </c>
      <c r="D6776" s="25">
        <v>-2.9418040273329435E-2</v>
      </c>
      <c r="E6776" s="31">
        <v>-6532.8971517033733</v>
      </c>
      <c r="F6776" s="18">
        <v>6532.8971517033733</v>
      </c>
    </row>
    <row r="6777" spans="1:6" x14ac:dyDescent="0.35">
      <c r="A6777" s="4">
        <v>6766</v>
      </c>
      <c r="B6777" s="4">
        <v>0.79472071808765488</v>
      </c>
      <c r="C6777" s="4">
        <v>0.82291107568049393</v>
      </c>
      <c r="D6777" s="25">
        <v>2.027822393095333E-2</v>
      </c>
      <c r="E6777" s="31">
        <v>4503.2078999576088</v>
      </c>
      <c r="F6777" s="18">
        <v>0</v>
      </c>
    </row>
    <row r="6778" spans="1:6" x14ac:dyDescent="0.35">
      <c r="A6778" s="4">
        <v>6767</v>
      </c>
      <c r="B6778" s="4">
        <v>0.98666675649728919</v>
      </c>
      <c r="C6778" s="4">
        <v>2.2163654046527741</v>
      </c>
      <c r="D6778" s="25">
        <v>5.1489808281574602E-2</v>
      </c>
      <c r="E6778" s="31">
        <v>11434.399393674546</v>
      </c>
      <c r="F6778" s="18">
        <v>0</v>
      </c>
    </row>
    <row r="6779" spans="1:6" x14ac:dyDescent="0.35">
      <c r="A6779" s="4">
        <v>6768</v>
      </c>
      <c r="B6779" s="4">
        <v>0.1733098841175178</v>
      </c>
      <c r="C6779" s="4">
        <v>-0.9411660569209428</v>
      </c>
      <c r="D6779" s="25">
        <v>-1.9234834430851906E-2</v>
      </c>
      <c r="E6779" s="31">
        <v>-4271.5012250738455</v>
      </c>
      <c r="F6779" s="18">
        <v>4271.5012250738455</v>
      </c>
    </row>
    <row r="6780" spans="1:6" x14ac:dyDescent="0.35">
      <c r="A6780" s="4">
        <v>6769</v>
      </c>
      <c r="B6780" s="4">
        <v>0.50711436989044067</v>
      </c>
      <c r="C6780" s="4">
        <v>1.7834026037844983E-2</v>
      </c>
      <c r="D6780" s="25">
        <v>2.2455337155492805E-3</v>
      </c>
      <c r="E6780" s="31">
        <v>498.66818720979012</v>
      </c>
      <c r="F6780" s="18">
        <v>0</v>
      </c>
    </row>
    <row r="6781" spans="1:6" x14ac:dyDescent="0.35">
      <c r="A6781" s="4">
        <v>6770</v>
      </c>
      <c r="B6781" s="4">
        <v>0.17234286267701815</v>
      </c>
      <c r="C6781" s="4">
        <v>-0.94494741032498442</v>
      </c>
      <c r="D6781" s="25">
        <v>-1.9319531882555828E-2</v>
      </c>
      <c r="E6781" s="31">
        <v>-4290.3100830348812</v>
      </c>
      <c r="F6781" s="18">
        <v>4290.3100830348812</v>
      </c>
    </row>
    <row r="6782" spans="1:6" x14ac:dyDescent="0.35">
      <c r="A6782" s="4">
        <v>6771</v>
      </c>
      <c r="B6782" s="4">
        <v>0.51590435349053532</v>
      </c>
      <c r="C6782" s="4">
        <v>3.9876868092798674E-2</v>
      </c>
      <c r="D6782" s="25">
        <v>2.7392650204231378E-3</v>
      </c>
      <c r="E6782" s="31">
        <v>608.31165106218907</v>
      </c>
      <c r="F6782" s="18">
        <v>0</v>
      </c>
    </row>
    <row r="6783" spans="1:6" x14ac:dyDescent="0.35">
      <c r="A6783" s="4">
        <v>6772</v>
      </c>
      <c r="B6783" s="4">
        <v>0.67797885471140551</v>
      </c>
      <c r="C6783" s="4">
        <v>0.46205442661130086</v>
      </c>
      <c r="D6783" s="25">
        <v>1.2195499218179686E-2</v>
      </c>
      <c r="E6783" s="31">
        <v>2708.2681703402873</v>
      </c>
      <c r="F6783" s="18">
        <v>0</v>
      </c>
    </row>
    <row r="6784" spans="1:6" x14ac:dyDescent="0.35">
      <c r="A6784" s="4">
        <v>6773</v>
      </c>
      <c r="B6784" s="4">
        <v>8.7109863586242287E-2</v>
      </c>
      <c r="C6784" s="4">
        <v>-1.3587692281635007</v>
      </c>
      <c r="D6784" s="25">
        <v>-2.8588608238377475E-2</v>
      </c>
      <c r="E6784" s="31">
        <v>-6348.7042507377128</v>
      </c>
      <c r="F6784" s="18">
        <v>6348.7042507377128</v>
      </c>
    </row>
    <row r="6785" spans="1:6" x14ac:dyDescent="0.35">
      <c r="A6785" s="4">
        <v>6774</v>
      </c>
      <c r="B6785" s="4">
        <v>0.11012024511659313</v>
      </c>
      <c r="C6785" s="4">
        <v>-1.2258888899444478</v>
      </c>
      <c r="D6785" s="25">
        <v>-2.5612259607043497E-2</v>
      </c>
      <c r="E6785" s="31">
        <v>-5687.7431766669088</v>
      </c>
      <c r="F6785" s="18">
        <v>5687.7431766669088</v>
      </c>
    </row>
    <row r="6786" spans="1:6" x14ac:dyDescent="0.35">
      <c r="A6786" s="4">
        <v>6775</v>
      </c>
      <c r="B6786" s="4">
        <v>0.34492093811961799</v>
      </c>
      <c r="C6786" s="4">
        <v>-0.39906966114225395</v>
      </c>
      <c r="D6786" s="25">
        <v>-7.0925725488330199E-3</v>
      </c>
      <c r="E6786" s="31">
        <v>-1575.0555296006034</v>
      </c>
      <c r="F6786" s="18">
        <v>1575.0555296006034</v>
      </c>
    </row>
    <row r="6787" spans="1:6" x14ac:dyDescent="0.35">
      <c r="A6787" s="4">
        <v>6776</v>
      </c>
      <c r="B6787" s="4">
        <v>0.16240899459042835</v>
      </c>
      <c r="C6787" s="4">
        <v>-0.98460529210409187</v>
      </c>
      <c r="D6787" s="25">
        <v>-2.0207817416268647E-2</v>
      </c>
      <c r="E6787" s="31">
        <v>-4487.5726463862848</v>
      </c>
      <c r="F6787" s="18">
        <v>4487.5726463862848</v>
      </c>
    </row>
    <row r="6788" spans="1:6" x14ac:dyDescent="0.35">
      <c r="A6788" s="4">
        <v>6777</v>
      </c>
      <c r="B6788" s="4">
        <v>0.25321720579716833</v>
      </c>
      <c r="C6788" s="4">
        <v>-0.66439987695705049</v>
      </c>
      <c r="D6788" s="25">
        <v>-1.303562804730771E-2</v>
      </c>
      <c r="E6788" s="31">
        <v>-2894.836520369036</v>
      </c>
      <c r="F6788" s="18">
        <v>2894.836520369036</v>
      </c>
    </row>
    <row r="6789" spans="1:6" x14ac:dyDescent="0.35">
      <c r="A6789" s="4">
        <v>6778</v>
      </c>
      <c r="B6789" s="4">
        <v>0.66114728243166454</v>
      </c>
      <c r="C6789" s="4">
        <v>0.41559629927113451</v>
      </c>
      <c r="D6789" s="25">
        <v>1.115489693211915E-2</v>
      </c>
      <c r="E6789" s="31">
        <v>2477.1804552002636</v>
      </c>
      <c r="F6789" s="18">
        <v>0</v>
      </c>
    </row>
    <row r="6790" spans="1:6" x14ac:dyDescent="0.35">
      <c r="A6790" s="4">
        <v>6779</v>
      </c>
      <c r="B6790" s="4">
        <v>0.92103681500511536</v>
      </c>
      <c r="C6790" s="4">
        <v>1.412080125437104</v>
      </c>
      <c r="D6790" s="25">
        <v>3.3474852705156682E-2</v>
      </c>
      <c r="E6790" s="31">
        <v>7433.798032069174</v>
      </c>
      <c r="F6790" s="18">
        <v>0</v>
      </c>
    </row>
    <row r="6791" spans="1:6" x14ac:dyDescent="0.35">
      <c r="A6791" s="4">
        <v>6780</v>
      </c>
      <c r="B6791" s="4">
        <v>8.894536271102349E-2</v>
      </c>
      <c r="C6791" s="4">
        <v>-1.3472779671126967</v>
      </c>
      <c r="D6791" s="25">
        <v>-2.8331218773846763E-2</v>
      </c>
      <c r="E6791" s="31">
        <v>-6291.5454840731772</v>
      </c>
      <c r="F6791" s="18">
        <v>6291.5454840731772</v>
      </c>
    </row>
    <row r="6792" spans="1:6" x14ac:dyDescent="0.35">
      <c r="A6792" s="4">
        <v>6781</v>
      </c>
      <c r="B6792" s="4">
        <v>0.510802116638298</v>
      </c>
      <c r="C6792" s="4">
        <v>2.7080200447351918E-2</v>
      </c>
      <c r="D6792" s="25">
        <v>2.4526361275212069E-3</v>
      </c>
      <c r="E6792" s="31">
        <v>544.65965179109719</v>
      </c>
      <c r="F6792" s="18">
        <v>0</v>
      </c>
    </row>
    <row r="6793" spans="1:6" x14ac:dyDescent="0.35">
      <c r="A6793" s="4">
        <v>6782</v>
      </c>
      <c r="B6793" s="4">
        <v>0.70043532835428124</v>
      </c>
      <c r="C6793" s="4">
        <v>0.52565297372070874</v>
      </c>
      <c r="D6793" s="25">
        <v>1.362002485666707E-2</v>
      </c>
      <c r="E6793" s="31">
        <v>3024.6141743478956</v>
      </c>
      <c r="F6793" s="18">
        <v>0</v>
      </c>
    </row>
    <row r="6794" spans="1:6" x14ac:dyDescent="0.35">
      <c r="A6794" s="4">
        <v>6783</v>
      </c>
      <c r="B6794" s="4">
        <v>0.44799814475357669</v>
      </c>
      <c r="C6794" s="4">
        <v>-0.13072065843466399</v>
      </c>
      <c r="D6794" s="25">
        <v>-1.0819001074977312E-3</v>
      </c>
      <c r="E6794" s="31">
        <v>-240.25876860014156</v>
      </c>
      <c r="F6794" s="18">
        <v>240.25876860014156</v>
      </c>
    </row>
    <row r="6795" spans="1:6" x14ac:dyDescent="0.35">
      <c r="A6795" s="4">
        <v>6784</v>
      </c>
      <c r="B6795" s="4">
        <v>0.69005021647732467</v>
      </c>
      <c r="C6795" s="4">
        <v>0.49599269193873158</v>
      </c>
      <c r="D6795" s="25">
        <v>1.295567270141262E-2</v>
      </c>
      <c r="E6795" s="31">
        <v>2877.0807471561261</v>
      </c>
      <c r="F6795" s="18">
        <v>0</v>
      </c>
    </row>
    <row r="6796" spans="1:6" x14ac:dyDescent="0.35">
      <c r="A6796" s="4">
        <v>6785</v>
      </c>
      <c r="B6796" s="4">
        <v>0.29193490764466989</v>
      </c>
      <c r="C6796" s="4">
        <v>-0.54774091298394412</v>
      </c>
      <c r="D6796" s="25">
        <v>-1.0422617330990843E-2</v>
      </c>
      <c r="E6796" s="31">
        <v>-2314.5623040245473</v>
      </c>
      <c r="F6796" s="18">
        <v>2314.5623040245473</v>
      </c>
    </row>
    <row r="6797" spans="1:6" x14ac:dyDescent="0.35">
      <c r="A6797" s="4">
        <v>6786</v>
      </c>
      <c r="B6797" s="4">
        <v>0.90520095671035461</v>
      </c>
      <c r="C6797" s="4">
        <v>1.3117690028391664</v>
      </c>
      <c r="D6797" s="25">
        <v>3.1228012604857046E-2</v>
      </c>
      <c r="E6797" s="31">
        <v>6934.8397345347212</v>
      </c>
      <c r="F6797" s="18">
        <v>0</v>
      </c>
    </row>
    <row r="6798" spans="1:6" x14ac:dyDescent="0.35">
      <c r="A6798" s="4">
        <v>6787</v>
      </c>
      <c r="B6798" s="4">
        <v>0.17821299974763227</v>
      </c>
      <c r="C6798" s="4">
        <v>-0.92219667048273612</v>
      </c>
      <c r="D6798" s="25">
        <v>-1.8809944577926271E-2</v>
      </c>
      <c r="E6798" s="31">
        <v>-4177.1454595580144</v>
      </c>
      <c r="F6798" s="18">
        <v>4177.1454595580144</v>
      </c>
    </row>
    <row r="6799" spans="1:6" x14ac:dyDescent="0.35">
      <c r="A6799" s="4">
        <v>6788</v>
      </c>
      <c r="B6799" s="4">
        <v>0.77242112134985563</v>
      </c>
      <c r="C6799" s="4">
        <v>0.74684395877528442</v>
      </c>
      <c r="D6799" s="25">
        <v>1.8574418369312461E-2</v>
      </c>
      <c r="E6799" s="31">
        <v>4124.8418906217921</v>
      </c>
      <c r="F6799" s="18">
        <v>0</v>
      </c>
    </row>
    <row r="6800" spans="1:6" x14ac:dyDescent="0.35">
      <c r="A6800" s="4">
        <v>6789</v>
      </c>
      <c r="B6800" s="4">
        <v>0.39036303224295865</v>
      </c>
      <c r="C6800" s="4">
        <v>-0.27837297276689826</v>
      </c>
      <c r="D6800" s="25">
        <v>-4.3891220002625075E-3</v>
      </c>
      <c r="E6800" s="31">
        <v>-974.69723841493533</v>
      </c>
      <c r="F6800" s="18">
        <v>974.69723841493533</v>
      </c>
    </row>
    <row r="6801" spans="1:6" x14ac:dyDescent="0.35">
      <c r="A6801" s="4">
        <v>6790</v>
      </c>
      <c r="B6801" s="4">
        <v>0.43313098064603373</v>
      </c>
      <c r="C6801" s="4">
        <v>-0.16840844951212922</v>
      </c>
      <c r="D6801" s="25">
        <v>-1.9260581439297221E-3</v>
      </c>
      <c r="E6801" s="31">
        <v>-427.72188920759459</v>
      </c>
      <c r="F6801" s="18">
        <v>427.72188920759459</v>
      </c>
    </row>
    <row r="6802" spans="1:6" x14ac:dyDescent="0.35">
      <c r="A6802" s="4">
        <v>6791</v>
      </c>
      <c r="B6802" s="4">
        <v>0.52353420015201058</v>
      </c>
      <c r="C6802" s="4">
        <v>5.9025748284923893E-2</v>
      </c>
      <c r="D6802" s="25">
        <v>3.1681753025256426E-3</v>
      </c>
      <c r="E6802" s="31">
        <v>703.56023778820827</v>
      </c>
      <c r="F6802" s="18">
        <v>0</v>
      </c>
    </row>
    <row r="6803" spans="1:6" x14ac:dyDescent="0.35">
      <c r="A6803" s="4">
        <v>6792</v>
      </c>
      <c r="B6803" s="4">
        <v>3.0627839823408221E-2</v>
      </c>
      <c r="C6803" s="4">
        <v>-1.8716453879735722</v>
      </c>
      <c r="D6803" s="25">
        <v>-4.007637442526138E-2</v>
      </c>
      <c r="E6803" s="31">
        <v>-8899.8053541571498</v>
      </c>
      <c r="F6803" s="18">
        <v>8899.8053541571498</v>
      </c>
    </row>
    <row r="6804" spans="1:6" x14ac:dyDescent="0.35">
      <c r="A6804" s="4">
        <v>6793</v>
      </c>
      <c r="B6804" s="4">
        <v>0.40542510378099428</v>
      </c>
      <c r="C6804" s="4">
        <v>-0.23932935130634403</v>
      </c>
      <c r="D6804" s="25">
        <v>-3.5145951074661121E-3</v>
      </c>
      <c r="E6804" s="31">
        <v>-780.49007186151982</v>
      </c>
      <c r="F6804" s="18">
        <v>780.49007186151982</v>
      </c>
    </row>
    <row r="6805" spans="1:6" x14ac:dyDescent="0.35">
      <c r="A6805" s="4">
        <v>6794</v>
      </c>
      <c r="B6805" s="4">
        <v>0.51845755820855643</v>
      </c>
      <c r="C6805" s="4">
        <v>4.628275564305568E-2</v>
      </c>
      <c r="D6805" s="25">
        <v>2.8827486606533147E-3</v>
      </c>
      <c r="E6805" s="31">
        <v>640.17522374978148</v>
      </c>
      <c r="F6805" s="18">
        <v>0</v>
      </c>
    </row>
    <row r="6806" spans="1:6" x14ac:dyDescent="0.35">
      <c r="A6806" s="4">
        <v>6795</v>
      </c>
      <c r="B6806" s="4">
        <v>0.11261239498918518</v>
      </c>
      <c r="C6806" s="4">
        <v>-1.2127516396659144</v>
      </c>
      <c r="D6806" s="25">
        <v>-2.5318002101305161E-2</v>
      </c>
      <c r="E6806" s="31">
        <v>-5622.3970827991907</v>
      </c>
      <c r="F6806" s="18">
        <v>5622.3970827991907</v>
      </c>
    </row>
    <row r="6807" spans="1:6" x14ac:dyDescent="0.35">
      <c r="A6807" s="4">
        <v>6796</v>
      </c>
      <c r="B6807" s="4">
        <v>3.6349232040128299E-2</v>
      </c>
      <c r="C6807" s="4">
        <v>-1.7947191111005172</v>
      </c>
      <c r="D6807" s="25">
        <v>-3.8353324785612687E-2</v>
      </c>
      <c r="E6807" s="31">
        <v>-8517.1657908647685</v>
      </c>
      <c r="F6807" s="18">
        <v>8517.1657908647685</v>
      </c>
    </row>
    <row r="6808" spans="1:6" x14ac:dyDescent="0.35">
      <c r="A6808" s="4">
        <v>6797</v>
      </c>
      <c r="B6808" s="4">
        <v>0.21923047750139779</v>
      </c>
      <c r="C6808" s="4">
        <v>-0.77479474495101008</v>
      </c>
      <c r="D6808" s="25">
        <v>-1.5508331072178584E-2</v>
      </c>
      <c r="E6808" s="31">
        <v>-3443.9524505294989</v>
      </c>
      <c r="F6808" s="18">
        <v>3443.9524505294989</v>
      </c>
    </row>
    <row r="6809" spans="1:6" x14ac:dyDescent="0.35">
      <c r="A6809" s="4">
        <v>6798</v>
      </c>
      <c r="B6809" s="4">
        <v>0.59557093087798907</v>
      </c>
      <c r="C6809" s="4">
        <v>0.24189937008034343</v>
      </c>
      <c r="D6809" s="25">
        <v>7.2643091717863803E-3</v>
      </c>
      <c r="E6809" s="31">
        <v>1613.1932738048738</v>
      </c>
      <c r="F6809" s="18">
        <v>0</v>
      </c>
    </row>
    <row r="6810" spans="1:6" x14ac:dyDescent="0.35">
      <c r="A6810" s="4">
        <v>6799</v>
      </c>
      <c r="B6810" s="4">
        <v>0.40757419295388064</v>
      </c>
      <c r="C6810" s="4">
        <v>-0.23378952008101753</v>
      </c>
      <c r="D6810" s="25">
        <v>-3.3905100147706025E-3</v>
      </c>
      <c r="E6810" s="31">
        <v>-752.93435635132425</v>
      </c>
      <c r="F6810" s="18">
        <v>752.93435635132425</v>
      </c>
    </row>
    <row r="6811" spans="1:6" x14ac:dyDescent="0.35">
      <c r="A6811" s="4">
        <v>6800</v>
      </c>
      <c r="B6811" s="4">
        <v>0.65734538759306316</v>
      </c>
      <c r="C6811" s="4">
        <v>0.40522895281130894</v>
      </c>
      <c r="D6811" s="25">
        <v>1.092268170855914E-2</v>
      </c>
      <c r="E6811" s="31">
        <v>2425.6121604232417</v>
      </c>
      <c r="F6811" s="18">
        <v>0</v>
      </c>
    </row>
    <row r="6812" spans="1:6" x14ac:dyDescent="0.35">
      <c r="A6812" s="4">
        <v>6801</v>
      </c>
      <c r="B6812" s="4">
        <v>0.20782310355823974</v>
      </c>
      <c r="C6812" s="4">
        <v>-0.81399780728330184</v>
      </c>
      <c r="D6812" s="25">
        <v>-1.6386429235388154E-2</v>
      </c>
      <c r="E6812" s="31">
        <v>-3638.9526931033911</v>
      </c>
      <c r="F6812" s="18">
        <v>3638.9526931033911</v>
      </c>
    </row>
    <row r="6813" spans="1:6" x14ac:dyDescent="0.35">
      <c r="A6813" s="4">
        <v>6802</v>
      </c>
      <c r="B6813" s="4">
        <v>0.9007634125015257</v>
      </c>
      <c r="C6813" s="4">
        <v>1.2859137196910446</v>
      </c>
      <c r="D6813" s="25">
        <v>3.064888752403579E-2</v>
      </c>
      <c r="E6813" s="31">
        <v>6806.2327792166543</v>
      </c>
      <c r="F6813" s="18">
        <v>0</v>
      </c>
    </row>
    <row r="6814" spans="1:6" x14ac:dyDescent="0.35">
      <c r="A6814" s="4">
        <v>6803</v>
      </c>
      <c r="B6814" s="4">
        <v>0.44510842581606336</v>
      </c>
      <c r="C6814" s="4">
        <v>-0.13802981813640841</v>
      </c>
      <c r="D6814" s="25">
        <v>-1.2456158819009091E-3</v>
      </c>
      <c r="E6814" s="31">
        <v>-276.61531398352258</v>
      </c>
      <c r="F6814" s="18">
        <v>276.61531398352258</v>
      </c>
    </row>
    <row r="6815" spans="1:6" x14ac:dyDescent="0.35">
      <c r="A6815" s="4">
        <v>6804</v>
      </c>
      <c r="B6815" s="4">
        <v>0.22523075147108329</v>
      </c>
      <c r="C6815" s="4">
        <v>-0.75464585385009497</v>
      </c>
      <c r="D6815" s="25">
        <v>-1.5057021832189705E-2</v>
      </c>
      <c r="E6815" s="31">
        <v>-3343.7297021388199</v>
      </c>
      <c r="F6815" s="18">
        <v>3343.7297021388199</v>
      </c>
    </row>
    <row r="6816" spans="1:6" x14ac:dyDescent="0.35">
      <c r="A6816" s="4">
        <v>6805</v>
      </c>
      <c r="B6816" s="4">
        <v>0.55258278948078177</v>
      </c>
      <c r="C6816" s="4">
        <v>0.13218948101899849</v>
      </c>
      <c r="D6816" s="25">
        <v>4.8069487938104845E-3</v>
      </c>
      <c r="E6816" s="31">
        <v>1067.4845024241433</v>
      </c>
      <c r="F6816" s="18">
        <v>0</v>
      </c>
    </row>
    <row r="6817" spans="1:6" x14ac:dyDescent="0.35">
      <c r="A6817" s="4">
        <v>6806</v>
      </c>
      <c r="B6817" s="4">
        <v>0.97091365963493192</v>
      </c>
      <c r="C6817" s="4">
        <v>1.8943943884034393</v>
      </c>
      <c r="D6817" s="25">
        <v>4.4278071719291281E-2</v>
      </c>
      <c r="E6817" s="31">
        <v>9832.8809781433411</v>
      </c>
      <c r="F6817" s="18">
        <v>0</v>
      </c>
    </row>
    <row r="6818" spans="1:6" x14ac:dyDescent="0.35">
      <c r="A6818" s="4">
        <v>6807</v>
      </c>
      <c r="B6818" s="4">
        <v>0.13149785808984438</v>
      </c>
      <c r="C6818" s="4">
        <v>-1.1193385957094764</v>
      </c>
      <c r="D6818" s="25">
        <v>-2.3225670088497116E-2</v>
      </c>
      <c r="E6818" s="31">
        <v>-5157.7505693030535</v>
      </c>
      <c r="F6818" s="18">
        <v>5157.7505693030535</v>
      </c>
    </row>
    <row r="6819" spans="1:6" x14ac:dyDescent="0.35">
      <c r="A6819" s="4">
        <v>6808</v>
      </c>
      <c r="B6819" s="4">
        <v>0.17277690433933723</v>
      </c>
      <c r="C6819" s="4">
        <v>-0.94324850474100352</v>
      </c>
      <c r="D6819" s="25">
        <v>-1.9281478583042761E-2</v>
      </c>
      <c r="E6819" s="31">
        <v>-4281.8595441923189</v>
      </c>
      <c r="F6819" s="18">
        <v>4281.8595441923189</v>
      </c>
    </row>
    <row r="6820" spans="1:6" x14ac:dyDescent="0.35">
      <c r="A6820" s="4">
        <v>6809</v>
      </c>
      <c r="B6820" s="4">
        <v>0.34379985324436091</v>
      </c>
      <c r="C6820" s="4">
        <v>-0.40211457537820511</v>
      </c>
      <c r="D6820" s="25">
        <v>-7.1607747105686603E-3</v>
      </c>
      <c r="E6820" s="31">
        <v>-1590.2012600436583</v>
      </c>
      <c r="F6820" s="18">
        <v>1590.2012600436583</v>
      </c>
    </row>
    <row r="6821" spans="1:6" x14ac:dyDescent="0.35">
      <c r="A6821" s="4">
        <v>6810</v>
      </c>
      <c r="B6821" s="4">
        <v>0.74440252240579707</v>
      </c>
      <c r="C6821" s="4">
        <v>0.65697816687507737</v>
      </c>
      <c r="D6821" s="25">
        <v>1.6561540239178576E-2</v>
      </c>
      <c r="E6821" s="31">
        <v>3677.8397898394542</v>
      </c>
      <c r="F6821" s="18">
        <v>0</v>
      </c>
    </row>
    <row r="6822" spans="1:6" x14ac:dyDescent="0.35">
      <c r="A6822" s="4">
        <v>6811</v>
      </c>
      <c r="B6822" s="4">
        <v>0.55957966687973992</v>
      </c>
      <c r="C6822" s="4">
        <v>0.14990360657028831</v>
      </c>
      <c r="D6822" s="25">
        <v>5.2037224177076879E-3</v>
      </c>
      <c r="E6822" s="31">
        <v>1155.596465469454</v>
      </c>
      <c r="F6822" s="18">
        <v>0</v>
      </c>
    </row>
    <row r="6823" spans="1:6" x14ac:dyDescent="0.35">
      <c r="A6823" s="4">
        <v>6812</v>
      </c>
      <c r="B6823" s="4">
        <v>0.82132594457531027</v>
      </c>
      <c r="C6823" s="4">
        <v>0.92042997436325957</v>
      </c>
      <c r="D6823" s="25">
        <v>2.2462521807627676E-2</v>
      </c>
      <c r="E6823" s="31">
        <v>4988.2773758443027</v>
      </c>
      <c r="F6823" s="18">
        <v>0</v>
      </c>
    </row>
    <row r="6824" spans="1:6" x14ac:dyDescent="0.35">
      <c r="A6824" s="4">
        <v>6813</v>
      </c>
      <c r="B6824" s="4">
        <v>0.60925472022417659</v>
      </c>
      <c r="C6824" s="4">
        <v>0.27737710525303</v>
      </c>
      <c r="D6824" s="25">
        <v>8.058964799092079E-3</v>
      </c>
      <c r="E6824" s="31">
        <v>1789.6633389749529</v>
      </c>
      <c r="F6824" s="18">
        <v>0</v>
      </c>
    </row>
    <row r="6825" spans="1:6" x14ac:dyDescent="0.35">
      <c r="A6825" s="4">
        <v>6814</v>
      </c>
      <c r="B6825" s="4">
        <v>0.33574032067785498</v>
      </c>
      <c r="C6825" s="4">
        <v>-0.42411678983926554</v>
      </c>
      <c r="D6825" s="25">
        <v>-7.6535960096049413E-3</v>
      </c>
      <c r="E6825" s="31">
        <v>-1699.6426378804999</v>
      </c>
      <c r="F6825" s="18">
        <v>1699.6426378804999</v>
      </c>
    </row>
    <row r="6826" spans="1:6" x14ac:dyDescent="0.35">
      <c r="A6826" s="4">
        <v>6815</v>
      </c>
      <c r="B6826" s="4">
        <v>0.96966721467710515</v>
      </c>
      <c r="C6826" s="4">
        <v>1.8759250624929615</v>
      </c>
      <c r="D6826" s="25">
        <v>4.3864382578880666E-2</v>
      </c>
      <c r="E6826" s="31">
        <v>9741.0125674005176</v>
      </c>
      <c r="F6826" s="18">
        <v>0</v>
      </c>
    </row>
    <row r="6827" spans="1:6" x14ac:dyDescent="0.35">
      <c r="A6827" s="4">
        <v>6816</v>
      </c>
      <c r="B6827" s="4">
        <v>0.97156062656699116</v>
      </c>
      <c r="C6827" s="4">
        <v>1.9042414409241009</v>
      </c>
      <c r="D6827" s="25">
        <v>4.4498633027949527E-2</v>
      </c>
      <c r="E6827" s="31">
        <v>9881.8612749857421</v>
      </c>
      <c r="F6827" s="18">
        <v>0</v>
      </c>
    </row>
    <row r="6828" spans="1:6" x14ac:dyDescent="0.35">
      <c r="A6828" s="4">
        <v>6817</v>
      </c>
      <c r="B6828" s="4">
        <v>0.23816612576827378</v>
      </c>
      <c r="C6828" s="4">
        <v>-0.71221402802641831</v>
      </c>
      <c r="D6828" s="25">
        <v>-1.410660352043684E-2</v>
      </c>
      <c r="E6828" s="31">
        <v>-3132.6692431793517</v>
      </c>
      <c r="F6828" s="18">
        <v>3132.6692431793517</v>
      </c>
    </row>
    <row r="6829" spans="1:6" x14ac:dyDescent="0.35">
      <c r="A6829" s="4">
        <v>6818</v>
      </c>
      <c r="B6829" s="4">
        <v>0.14079973310590177</v>
      </c>
      <c r="C6829" s="4">
        <v>-1.0767332213437559</v>
      </c>
      <c r="D6829" s="25">
        <v>-2.2271364512665117E-2</v>
      </c>
      <c r="E6829" s="31">
        <v>-4945.8268612557968</v>
      </c>
      <c r="F6829" s="18">
        <v>4945.8268612557968</v>
      </c>
    </row>
    <row r="6830" spans="1:6" x14ac:dyDescent="0.35">
      <c r="A6830" s="4">
        <v>6819</v>
      </c>
      <c r="B6830" s="4">
        <v>0.78985580709993541</v>
      </c>
      <c r="C6830" s="4">
        <v>0.80592102778182162</v>
      </c>
      <c r="D6830" s="25">
        <v>1.9897668714980367E-2</v>
      </c>
      <c r="E6830" s="31">
        <v>4418.697576924651</v>
      </c>
      <c r="F6830" s="18">
        <v>0</v>
      </c>
    </row>
    <row r="6831" spans="1:6" x14ac:dyDescent="0.35">
      <c r="A6831" s="4">
        <v>6820</v>
      </c>
      <c r="B6831" s="4">
        <v>0.97594280741585648</v>
      </c>
      <c r="C6831" s="4">
        <v>1.9763567604076355</v>
      </c>
      <c r="D6831" s="25">
        <v>4.6113923411160301E-2</v>
      </c>
      <c r="E6831" s="31">
        <v>10240.570619510589</v>
      </c>
      <c r="F6831" s="18">
        <v>0</v>
      </c>
    </row>
    <row r="6832" spans="1:6" x14ac:dyDescent="0.35">
      <c r="A6832" s="4">
        <v>6821</v>
      </c>
      <c r="B6832" s="4">
        <v>0.53990523927833245</v>
      </c>
      <c r="C6832" s="4">
        <v>0.10019499246680427</v>
      </c>
      <c r="D6832" s="25">
        <v>4.0903134097586107E-3</v>
      </c>
      <c r="E6832" s="31">
        <v>908.34048005611362</v>
      </c>
      <c r="F6832" s="18">
        <v>0</v>
      </c>
    </row>
    <row r="6833" spans="1:6" x14ac:dyDescent="0.35">
      <c r="A6833" s="4">
        <v>6822</v>
      </c>
      <c r="B6833" s="4">
        <v>0.53817357725635506</v>
      </c>
      <c r="C6833" s="4">
        <v>9.5833456130655678E-2</v>
      </c>
      <c r="D6833" s="25">
        <v>3.9926206067555856E-3</v>
      </c>
      <c r="E6833" s="31">
        <v>886.64572987729241</v>
      </c>
      <c r="F6833" s="18">
        <v>0</v>
      </c>
    </row>
    <row r="6834" spans="1:6" x14ac:dyDescent="0.35">
      <c r="A6834" s="4">
        <v>6823</v>
      </c>
      <c r="B6834" s="4">
        <v>0.40023634558058907</v>
      </c>
      <c r="C6834" s="4">
        <v>-0.25273539911238374</v>
      </c>
      <c r="D6834" s="25">
        <v>-3.8148733320242656E-3</v>
      </c>
      <c r="E6834" s="31">
        <v>-847.17319350076048</v>
      </c>
      <c r="F6834" s="18">
        <v>847.17319350076048</v>
      </c>
    </row>
    <row r="6835" spans="1:6" x14ac:dyDescent="0.35">
      <c r="A6835" s="4">
        <v>6824</v>
      </c>
      <c r="B6835" s="4">
        <v>0.21771848938849026</v>
      </c>
      <c r="C6835" s="4">
        <v>-0.7799216761648371</v>
      </c>
      <c r="D6835" s="25">
        <v>-1.5623167735794403E-2</v>
      </c>
      <c r="E6835" s="31">
        <v>-3469.4543570357273</v>
      </c>
      <c r="F6835" s="18">
        <v>3469.4543570357273</v>
      </c>
    </row>
    <row r="6836" spans="1:6" x14ac:dyDescent="0.35">
      <c r="A6836" s="4">
        <v>6825</v>
      </c>
      <c r="B6836" s="4">
        <v>0.78765645236688564</v>
      </c>
      <c r="C6836" s="4">
        <v>0.79831606912313346</v>
      </c>
      <c r="D6836" s="25">
        <v>1.9727327424474136E-2</v>
      </c>
      <c r="E6836" s="31">
        <v>4380.8696957596867</v>
      </c>
      <c r="F6836" s="18">
        <v>0</v>
      </c>
    </row>
    <row r="6837" spans="1:6" x14ac:dyDescent="0.35">
      <c r="A6837" s="4">
        <v>6826</v>
      </c>
      <c r="B6837" s="4">
        <v>0.69434031820725217</v>
      </c>
      <c r="C6837" s="4">
        <v>0.50819105467455128</v>
      </c>
      <c r="D6837" s="25">
        <v>1.3228900334032137E-2</v>
      </c>
      <c r="E6837" s="31">
        <v>2937.7567135468908</v>
      </c>
      <c r="F6837" s="18">
        <v>0</v>
      </c>
    </row>
    <row r="6838" spans="1:6" x14ac:dyDescent="0.35">
      <c r="A6838" s="4">
        <v>6827</v>
      </c>
      <c r="B6838" s="4">
        <v>0.37002359171488175</v>
      </c>
      <c r="C6838" s="4">
        <v>-0.33179086390203788</v>
      </c>
      <c r="D6838" s="25">
        <v>-5.5856140418971793E-3</v>
      </c>
      <c r="E6838" s="31">
        <v>-1240.4035661718335</v>
      </c>
      <c r="F6838" s="18">
        <v>1240.4035661718335</v>
      </c>
    </row>
    <row r="6839" spans="1:6" x14ac:dyDescent="0.35">
      <c r="A6839" s="4">
        <v>6828</v>
      </c>
      <c r="B6839" s="4">
        <v>0.17631438904747421</v>
      </c>
      <c r="C6839" s="4">
        <v>-0.92950240758208968</v>
      </c>
      <c r="D6839" s="25">
        <v>-1.8973583690438924E-2</v>
      </c>
      <c r="E6839" s="31">
        <v>-4213.4849805495051</v>
      </c>
      <c r="F6839" s="18">
        <v>4213.4849805495051</v>
      </c>
    </row>
    <row r="6840" spans="1:6" x14ac:dyDescent="0.35">
      <c r="A6840" s="4">
        <v>6829</v>
      </c>
      <c r="B6840" s="4">
        <v>0.65933392534619895</v>
      </c>
      <c r="C6840" s="4">
        <v>0.41064597151879295</v>
      </c>
      <c r="D6840" s="25">
        <v>1.1044015958847938E-2</v>
      </c>
      <c r="E6840" s="31">
        <v>2452.5569932792355</v>
      </c>
      <c r="F6840" s="18">
        <v>0</v>
      </c>
    </row>
    <row r="6841" spans="1:6" x14ac:dyDescent="0.35">
      <c r="A6841" s="4">
        <v>6830</v>
      </c>
      <c r="B6841" s="4">
        <v>0.65537321534262938</v>
      </c>
      <c r="C6841" s="4">
        <v>0.39986823534214028</v>
      </c>
      <c r="D6841" s="25">
        <v>1.0802608533579514E-2</v>
      </c>
      <c r="E6841" s="31">
        <v>2398.9473759735602</v>
      </c>
      <c r="F6841" s="18">
        <v>0</v>
      </c>
    </row>
    <row r="6842" spans="1:6" x14ac:dyDescent="0.35">
      <c r="A6842" s="4">
        <v>6831</v>
      </c>
      <c r="B6842" s="4">
        <v>0.86437899162038045</v>
      </c>
      <c r="C6842" s="4">
        <v>1.100206826908219</v>
      </c>
      <c r="D6842" s="25">
        <v>2.6489292029536992E-2</v>
      </c>
      <c r="E6842" s="31">
        <v>5882.5067490063529</v>
      </c>
      <c r="F6842" s="18">
        <v>0</v>
      </c>
    </row>
    <row r="6843" spans="1:6" x14ac:dyDescent="0.35">
      <c r="A6843" s="4">
        <v>6832</v>
      </c>
      <c r="B6843" s="4">
        <v>0.28515709343603024</v>
      </c>
      <c r="C6843" s="4">
        <v>-0.56758883985156972</v>
      </c>
      <c r="D6843" s="25">
        <v>-1.0867185359331427E-2</v>
      </c>
      <c r="E6843" s="31">
        <v>-2413.2880239943324</v>
      </c>
      <c r="F6843" s="18">
        <v>2413.2880239943324</v>
      </c>
    </row>
    <row r="6844" spans="1:6" x14ac:dyDescent="0.35">
      <c r="A6844" s="4">
        <v>6833</v>
      </c>
      <c r="B6844" s="4">
        <v>0.37423524263233399</v>
      </c>
      <c r="C6844" s="4">
        <v>-0.32065680414882536</v>
      </c>
      <c r="D6844" s="25">
        <v>-5.3362254269085909E-3</v>
      </c>
      <c r="E6844" s="31">
        <v>-1185.021557126069</v>
      </c>
      <c r="F6844" s="18">
        <v>1185.021557126069</v>
      </c>
    </row>
    <row r="6845" spans="1:6" x14ac:dyDescent="0.35">
      <c r="A6845" s="4">
        <v>6834</v>
      </c>
      <c r="B6845" s="4">
        <v>0.6809377426937594</v>
      </c>
      <c r="C6845" s="4">
        <v>0.47032265410426333</v>
      </c>
      <c r="D6845" s="25">
        <v>1.238069687730717E-2</v>
      </c>
      <c r="E6845" s="31">
        <v>2749.3952219241055</v>
      </c>
      <c r="F6845" s="18">
        <v>0</v>
      </c>
    </row>
    <row r="6846" spans="1:6" x14ac:dyDescent="0.35">
      <c r="A6846" s="4">
        <v>6835</v>
      </c>
      <c r="B6846" s="4">
        <v>0.64034610164897621</v>
      </c>
      <c r="C6846" s="4">
        <v>0.35938406120450855</v>
      </c>
      <c r="D6846" s="25">
        <v>9.895815114024915E-3</v>
      </c>
      <c r="E6846" s="31">
        <v>2197.5747456844406</v>
      </c>
      <c r="F6846" s="18">
        <v>0</v>
      </c>
    </row>
    <row r="6847" spans="1:6" x14ac:dyDescent="0.35">
      <c r="A6847" s="4">
        <v>6836</v>
      </c>
      <c r="B6847" s="4">
        <v>0.3283956347044108</v>
      </c>
      <c r="C6847" s="4">
        <v>-0.444347631044541</v>
      </c>
      <c r="D6847" s="25">
        <v>-8.10674082650625E-3</v>
      </c>
      <c r="E6847" s="31">
        <v>-1800.2730148919686</v>
      </c>
      <c r="F6847" s="18">
        <v>1800.2730148919686</v>
      </c>
    </row>
    <row r="6848" spans="1:6" x14ac:dyDescent="0.35">
      <c r="A6848" s="4">
        <v>6837</v>
      </c>
      <c r="B6848" s="4">
        <v>0.45949311530851833</v>
      </c>
      <c r="C6848" s="4">
        <v>-0.10171079852578881</v>
      </c>
      <c r="D6848" s="25">
        <v>-4.321165654613305E-4</v>
      </c>
      <c r="E6848" s="31">
        <v>-95.960609662550979</v>
      </c>
      <c r="F6848" s="18">
        <v>95.960609662550979</v>
      </c>
    </row>
    <row r="6849" spans="1:6" x14ac:dyDescent="0.35">
      <c r="A6849" s="4">
        <v>6838</v>
      </c>
      <c r="B6849" s="4">
        <v>0.75644716345745788</v>
      </c>
      <c r="C6849" s="4">
        <v>0.6949196250977363</v>
      </c>
      <c r="D6849" s="25">
        <v>1.7411380093331159E-2</v>
      </c>
      <c r="E6849" s="31">
        <v>3866.5646780717552</v>
      </c>
      <c r="F6849" s="18">
        <v>0</v>
      </c>
    </row>
    <row r="6850" spans="1:6" x14ac:dyDescent="0.35">
      <c r="A6850" s="4">
        <v>6839</v>
      </c>
      <c r="B6850" s="4">
        <v>0.98594317010823973</v>
      </c>
      <c r="C6850" s="4">
        <v>2.1956966964833926</v>
      </c>
      <c r="D6850" s="25">
        <v>5.1026855807974114E-2</v>
      </c>
      <c r="E6850" s="31">
        <v>11331.591019355315</v>
      </c>
      <c r="F6850" s="18">
        <v>0</v>
      </c>
    </row>
    <row r="6851" spans="1:6" x14ac:dyDescent="0.35">
      <c r="A6851" s="4">
        <v>6840</v>
      </c>
      <c r="B6851" s="4">
        <v>0.12767846381362624</v>
      </c>
      <c r="C6851" s="4">
        <v>-1.137433935428293</v>
      </c>
      <c r="D6851" s="25">
        <v>-2.3630982419331481E-2</v>
      </c>
      <c r="E6851" s="31">
        <v>-5247.7587325612512</v>
      </c>
      <c r="F6851" s="18">
        <v>5247.7587325612512</v>
      </c>
    </row>
    <row r="6852" spans="1:6" x14ac:dyDescent="0.35">
      <c r="A6852" s="4">
        <v>6841</v>
      </c>
      <c r="B6852" s="4">
        <v>0.60084665570106843</v>
      </c>
      <c r="C6852" s="4">
        <v>0.25553917733179116</v>
      </c>
      <c r="D6852" s="25">
        <v>7.5698233072003188E-3</v>
      </c>
      <c r="E6852" s="31">
        <v>1681.0391400320789</v>
      </c>
      <c r="F6852" s="18">
        <v>0</v>
      </c>
    </row>
    <row r="6853" spans="1:6" x14ac:dyDescent="0.35">
      <c r="A6853" s="4">
        <v>6842</v>
      </c>
      <c r="B6853" s="4">
        <v>0.1659638368885068</v>
      </c>
      <c r="C6853" s="4">
        <v>-0.97023840069271705</v>
      </c>
      <c r="D6853" s="25">
        <v>-1.9886017531034472E-2</v>
      </c>
      <c r="E6853" s="31">
        <v>-4416.1101854564595</v>
      </c>
      <c r="F6853" s="18">
        <v>4416.1101854564595</v>
      </c>
    </row>
    <row r="6854" spans="1:6" x14ac:dyDescent="0.35">
      <c r="A6854" s="4">
        <v>6843</v>
      </c>
      <c r="B6854" s="4">
        <v>0.89585101514794641</v>
      </c>
      <c r="C6854" s="4">
        <v>1.2582593705924616</v>
      </c>
      <c r="D6854" s="25">
        <v>3.0029465680344262E-2</v>
      </c>
      <c r="E6854" s="31">
        <v>6668.6770766356121</v>
      </c>
      <c r="F6854" s="18">
        <v>0</v>
      </c>
    </row>
    <row r="6855" spans="1:6" x14ac:dyDescent="0.35">
      <c r="A6855" s="4">
        <v>6844</v>
      </c>
      <c r="B6855" s="4">
        <v>0.39540103058566423</v>
      </c>
      <c r="C6855" s="4">
        <v>-0.26526923697431609</v>
      </c>
      <c r="D6855" s="25">
        <v>-4.0956151758945528E-3</v>
      </c>
      <c r="E6855" s="31">
        <v>-909.5178491999003</v>
      </c>
      <c r="F6855" s="18">
        <v>909.5178491999003</v>
      </c>
    </row>
    <row r="6856" spans="1:6" x14ac:dyDescent="0.35">
      <c r="A6856" s="4">
        <v>6845</v>
      </c>
      <c r="B6856" s="4">
        <v>0.47151124153007939</v>
      </c>
      <c r="C6856" s="4">
        <v>-7.1471529127653463E-2</v>
      </c>
      <c r="D6856" s="25">
        <v>2.4520416755268804E-4</v>
      </c>
      <c r="E6856" s="31">
        <v>54.452764117093089</v>
      </c>
      <c r="F6856" s="18">
        <v>0</v>
      </c>
    </row>
    <row r="6857" spans="1:6" x14ac:dyDescent="0.35">
      <c r="A6857" s="4">
        <v>6846</v>
      </c>
      <c r="B6857" s="4">
        <v>0.90479503642861669</v>
      </c>
      <c r="C6857" s="4">
        <v>1.309367404764753</v>
      </c>
      <c r="D6857" s="25">
        <v>3.1174219897541603E-2</v>
      </c>
      <c r="E6857" s="31">
        <v>6922.8939277733489</v>
      </c>
      <c r="F6857" s="18">
        <v>0</v>
      </c>
    </row>
    <row r="6858" spans="1:6" x14ac:dyDescent="0.35">
      <c r="A6858" s="4">
        <v>6847</v>
      </c>
      <c r="B6858" s="4">
        <v>0.72310075967903487</v>
      </c>
      <c r="C6858" s="4">
        <v>0.5920778170158838</v>
      </c>
      <c r="D6858" s="25">
        <v>1.5107855893808581E-2</v>
      </c>
      <c r="E6858" s="31">
        <v>3355.0184791366723</v>
      </c>
      <c r="F6858" s="18">
        <v>0</v>
      </c>
    </row>
    <row r="6859" spans="1:6" x14ac:dyDescent="0.35">
      <c r="A6859" s="4">
        <v>6848</v>
      </c>
      <c r="B6859" s="4">
        <v>0.16101894250308246</v>
      </c>
      <c r="C6859" s="4">
        <v>-0.99027876063043618</v>
      </c>
      <c r="D6859" s="25">
        <v>-2.0334895812588381E-2</v>
      </c>
      <c r="E6859" s="31">
        <v>-4515.7930881848115</v>
      </c>
      <c r="F6859" s="18">
        <v>4515.7930881848115</v>
      </c>
    </row>
    <row r="6860" spans="1:6" x14ac:dyDescent="0.35">
      <c r="A6860" s="4">
        <v>6849</v>
      </c>
      <c r="B6860" s="4">
        <v>0.54804430842987051</v>
      </c>
      <c r="C6860" s="4">
        <v>0.12072181039837768</v>
      </c>
      <c r="D6860" s="25">
        <v>4.5500877245678141E-3</v>
      </c>
      <c r="E6860" s="31">
        <v>1010.443077093026</v>
      </c>
      <c r="F6860" s="18">
        <v>0</v>
      </c>
    </row>
    <row r="6861" spans="1:6" x14ac:dyDescent="0.35">
      <c r="A6861" s="4">
        <v>6850</v>
      </c>
      <c r="B6861" s="4">
        <v>0.2145499382886995</v>
      </c>
      <c r="C6861" s="4">
        <v>-0.79073289406144498</v>
      </c>
      <c r="D6861" s="25">
        <v>-1.5865325108517046E-2</v>
      </c>
      <c r="E6861" s="31">
        <v>-3523.230516012502</v>
      </c>
      <c r="F6861" s="18">
        <v>3523.230516012502</v>
      </c>
    </row>
    <row r="6862" spans="1:6" x14ac:dyDescent="0.35">
      <c r="A6862" s="4">
        <v>6851</v>
      </c>
      <c r="B6862" s="4">
        <v>0.40953193123735521</v>
      </c>
      <c r="C6862" s="4">
        <v>-0.22874918702715269</v>
      </c>
      <c r="D6862" s="25">
        <v>-3.2776130385331727E-3</v>
      </c>
      <c r="E6862" s="31">
        <v>-727.86319839366479</v>
      </c>
      <c r="F6862" s="18">
        <v>727.86319839366479</v>
      </c>
    </row>
    <row r="6863" spans="1:6" x14ac:dyDescent="0.35">
      <c r="A6863" s="4">
        <v>6852</v>
      </c>
      <c r="B6863" s="4">
        <v>0.46349086178266696</v>
      </c>
      <c r="C6863" s="4">
        <v>-9.1642952868124794E-2</v>
      </c>
      <c r="D6863" s="25">
        <v>-2.066097745749907E-4</v>
      </c>
      <c r="E6863" s="31">
        <v>-45.882064042815706</v>
      </c>
      <c r="F6863" s="18">
        <v>45.882064042815706</v>
      </c>
    </row>
    <row r="6864" spans="1:6" x14ac:dyDescent="0.35">
      <c r="A6864" s="4">
        <v>6853</v>
      </c>
      <c r="B6864" s="4">
        <v>0.47982374292572938</v>
      </c>
      <c r="C6864" s="4">
        <v>-5.0595955363678731E-2</v>
      </c>
      <c r="D6864" s="25">
        <v>7.1279016434847909E-4</v>
      </c>
      <c r="E6864" s="31">
        <v>158.29011012185083</v>
      </c>
      <c r="F6864" s="18">
        <v>0</v>
      </c>
    </row>
    <row r="6865" spans="1:6" x14ac:dyDescent="0.35">
      <c r="A6865" s="4">
        <v>6854</v>
      </c>
      <c r="B6865" s="4">
        <v>0.59636491223457611</v>
      </c>
      <c r="C6865" s="4">
        <v>0.24394918499158375</v>
      </c>
      <c r="D6865" s="25">
        <v>7.3102223888004778E-3</v>
      </c>
      <c r="E6865" s="31">
        <v>1623.3892733299974</v>
      </c>
      <c r="F6865" s="18">
        <v>0</v>
      </c>
    </row>
    <row r="6866" spans="1:6" x14ac:dyDescent="0.35">
      <c r="A6866" s="4">
        <v>6855</v>
      </c>
      <c r="B6866" s="4">
        <v>0.51659324870079493</v>
      </c>
      <c r="C6866" s="4">
        <v>4.1605106213675615E-2</v>
      </c>
      <c r="D6866" s="25">
        <v>2.7779753310276435E-3</v>
      </c>
      <c r="E6866" s="31">
        <v>616.90809309367955</v>
      </c>
      <c r="F6866" s="18">
        <v>0</v>
      </c>
    </row>
    <row r="6867" spans="1:6" x14ac:dyDescent="0.35">
      <c r="A6867" s="4">
        <v>6856</v>
      </c>
      <c r="B6867" s="4">
        <v>0.77960976645491609</v>
      </c>
      <c r="C6867" s="4">
        <v>0.77087594410016802</v>
      </c>
      <c r="D6867" s="25">
        <v>1.9112703924486489E-2</v>
      </c>
      <c r="E6867" s="31">
        <v>4244.3795667391096</v>
      </c>
      <c r="F6867" s="18">
        <v>0</v>
      </c>
    </row>
    <row r="6868" spans="1:6" x14ac:dyDescent="0.35">
      <c r="A6868" s="4">
        <v>6857</v>
      </c>
      <c r="B6868" s="4">
        <v>0.39777530406285311</v>
      </c>
      <c r="C6868" s="4">
        <v>-0.25910969050846616</v>
      </c>
      <c r="D6868" s="25">
        <v>-3.9576492590480093E-3</v>
      </c>
      <c r="E6868" s="31">
        <v>-878.87960352396158</v>
      </c>
      <c r="F6868" s="18">
        <v>878.87960352396158</v>
      </c>
    </row>
    <row r="6869" spans="1:6" x14ac:dyDescent="0.35">
      <c r="A6869" s="4">
        <v>6858</v>
      </c>
      <c r="B6869" s="4">
        <v>0.52691398044511861</v>
      </c>
      <c r="C6869" s="4">
        <v>6.7514600397432858E-2</v>
      </c>
      <c r="D6869" s="25">
        <v>3.3583146693069946E-3</v>
      </c>
      <c r="E6869" s="31">
        <v>745.78469992543387</v>
      </c>
      <c r="F6869" s="18">
        <v>0</v>
      </c>
    </row>
    <row r="6870" spans="1:6" x14ac:dyDescent="0.35">
      <c r="A6870" s="4">
        <v>6859</v>
      </c>
      <c r="B6870" s="4">
        <v>0.87351221819169222</v>
      </c>
      <c r="C6870" s="4">
        <v>1.1431518165434233</v>
      </c>
      <c r="D6870" s="25">
        <v>2.7451204550505162E-2</v>
      </c>
      <c r="E6870" s="31">
        <v>6096.1197398797776</v>
      </c>
      <c r="F6870" s="18">
        <v>0</v>
      </c>
    </row>
    <row r="6871" spans="1:6" x14ac:dyDescent="0.35">
      <c r="A6871" s="4">
        <v>6860</v>
      </c>
      <c r="B6871" s="4">
        <v>0.37341558455224033</v>
      </c>
      <c r="C6871" s="4">
        <v>-0.32282052334432121</v>
      </c>
      <c r="D6871" s="25">
        <v>-5.3846899533571075E-3</v>
      </c>
      <c r="E6871" s="31">
        <v>-1195.7841287947606</v>
      </c>
      <c r="F6871" s="18">
        <v>1195.7841287947606</v>
      </c>
    </row>
    <row r="6872" spans="1:6" x14ac:dyDescent="0.35">
      <c r="A6872" s="4">
        <v>6861</v>
      </c>
      <c r="B6872" s="4">
        <v>0.40171385984653452</v>
      </c>
      <c r="C6872" s="4">
        <v>-0.24891346473072046</v>
      </c>
      <c r="D6872" s="25">
        <v>-3.7292669186272777E-3</v>
      </c>
      <c r="E6872" s="31">
        <v>-828.16248139850836</v>
      </c>
      <c r="F6872" s="18">
        <v>828.16248139850836</v>
      </c>
    </row>
    <row r="6873" spans="1:6" x14ac:dyDescent="0.35">
      <c r="A6873" s="4">
        <v>6862</v>
      </c>
      <c r="B6873" s="4">
        <v>0.57344725710042976</v>
      </c>
      <c r="C6873" s="4">
        <v>0.18515752159053026</v>
      </c>
      <c r="D6873" s="25">
        <v>5.9933647615335152E-3</v>
      </c>
      <c r="E6873" s="31">
        <v>1330.9532251622807</v>
      </c>
      <c r="F6873" s="18">
        <v>0</v>
      </c>
    </row>
    <row r="6874" spans="1:6" x14ac:dyDescent="0.35">
      <c r="A6874" s="4">
        <v>6863</v>
      </c>
      <c r="B6874" s="4">
        <v>0.42453910687124663</v>
      </c>
      <c r="C6874" s="4">
        <v>-0.19029469083291725</v>
      </c>
      <c r="D6874" s="25">
        <v>-2.4162817938182986E-3</v>
      </c>
      <c r="E6874" s="31">
        <v>-536.58640418883863</v>
      </c>
      <c r="F6874" s="18">
        <v>536.58640418883863</v>
      </c>
    </row>
    <row r="6875" spans="1:6" x14ac:dyDescent="0.35">
      <c r="A6875" s="4">
        <v>6864</v>
      </c>
      <c r="B6875" s="4">
        <v>0.61462780474247147</v>
      </c>
      <c r="C6875" s="4">
        <v>0.29140133909670746</v>
      </c>
      <c r="D6875" s="25">
        <v>8.373089595623882E-3</v>
      </c>
      <c r="E6875" s="31">
        <v>1859.4213843605426</v>
      </c>
      <c r="F6875" s="18">
        <v>0</v>
      </c>
    </row>
    <row r="6876" spans="1:6" x14ac:dyDescent="0.35">
      <c r="A6876" s="4">
        <v>6865</v>
      </c>
      <c r="B6876" s="4">
        <v>0.3111732458798302</v>
      </c>
      <c r="C6876" s="4">
        <v>-0.49252749222815262</v>
      </c>
      <c r="D6876" s="25">
        <v>-9.1859077357242924E-3</v>
      </c>
      <c r="E6876" s="31">
        <v>-2039.9248190889575</v>
      </c>
      <c r="F6876" s="18">
        <v>2039.9248190889575</v>
      </c>
    </row>
    <row r="6877" spans="1:6" x14ac:dyDescent="0.35">
      <c r="A6877" s="4">
        <v>6866</v>
      </c>
      <c r="B6877" s="4">
        <v>0.73452990983378053</v>
      </c>
      <c r="C6877" s="4">
        <v>0.62657146128916397</v>
      </c>
      <c r="D6877" s="25">
        <v>1.5880469150957699E-2</v>
      </c>
      <c r="E6877" s="31">
        <v>3526.5935704786252</v>
      </c>
      <c r="F6877" s="18">
        <v>0</v>
      </c>
    </row>
    <row r="6878" spans="1:6" x14ac:dyDescent="0.35">
      <c r="A6878" s="4">
        <v>6867</v>
      </c>
      <c r="B6878" s="4">
        <v>0.33608982000189547</v>
      </c>
      <c r="C6878" s="4">
        <v>-0.42315847667883594</v>
      </c>
      <c r="D6878" s="25">
        <v>-7.6321310276394978E-3</v>
      </c>
      <c r="E6878" s="31">
        <v>-1694.8758852946542</v>
      </c>
      <c r="F6878" s="18">
        <v>1694.8758852946542</v>
      </c>
    </row>
    <row r="6879" spans="1:6" x14ac:dyDescent="0.35">
      <c r="A6879" s="4">
        <v>6868</v>
      </c>
      <c r="B6879" s="4">
        <v>0.72183393158127451</v>
      </c>
      <c r="C6879" s="4">
        <v>0.58829822494257045</v>
      </c>
      <c r="D6879" s="25">
        <v>1.5023197893647094E-2</v>
      </c>
      <c r="E6879" s="31">
        <v>3336.2183822238512</v>
      </c>
      <c r="F6879" s="18">
        <v>0</v>
      </c>
    </row>
    <row r="6880" spans="1:6" x14ac:dyDescent="0.35">
      <c r="A6880" s="4">
        <v>6869</v>
      </c>
      <c r="B6880" s="4">
        <v>0.13439092300363409</v>
      </c>
      <c r="C6880" s="4">
        <v>-1.1058721838284897</v>
      </c>
      <c r="D6880" s="25">
        <v>-2.2924039786315905E-2</v>
      </c>
      <c r="E6880" s="31">
        <v>-5090.7671902717339</v>
      </c>
      <c r="F6880" s="18">
        <v>5090.7671902717339</v>
      </c>
    </row>
    <row r="6881" spans="1:6" x14ac:dyDescent="0.35">
      <c r="A6881" s="4">
        <v>6870</v>
      </c>
      <c r="B6881" s="4">
        <v>0.96795766171270559</v>
      </c>
      <c r="C6881" s="4">
        <v>1.8515903029006644</v>
      </c>
      <c r="D6881" s="25">
        <v>4.3319315269622495E-2</v>
      </c>
      <c r="E6881" s="31">
        <v>9619.9688595581702</v>
      </c>
      <c r="F6881" s="18">
        <v>0</v>
      </c>
    </row>
    <row r="6882" spans="1:6" x14ac:dyDescent="0.35">
      <c r="A6882" s="4">
        <v>6871</v>
      </c>
      <c r="B6882" s="4">
        <v>0.54787257533549727</v>
      </c>
      <c r="C6882" s="4">
        <v>0.12028820245746408</v>
      </c>
      <c r="D6882" s="25">
        <v>4.5403754645090971E-3</v>
      </c>
      <c r="E6882" s="31">
        <v>1008.2862646240554</v>
      </c>
      <c r="F6882" s="18">
        <v>0</v>
      </c>
    </row>
    <row r="6883" spans="1:6" x14ac:dyDescent="0.35">
      <c r="A6883" s="4">
        <v>6872</v>
      </c>
      <c r="B6883" s="4">
        <v>0.78047113775013199</v>
      </c>
      <c r="C6883" s="4">
        <v>0.77378537172043049</v>
      </c>
      <c r="D6883" s="25">
        <v>1.9177871360328339E-2</v>
      </c>
      <c r="E6883" s="31">
        <v>4258.8513722040379</v>
      </c>
      <c r="F6883" s="18">
        <v>0</v>
      </c>
    </row>
    <row r="6884" spans="1:6" x14ac:dyDescent="0.35">
      <c r="A6884" s="4">
        <v>6873</v>
      </c>
      <c r="B6884" s="4">
        <v>0.61929293016504705</v>
      </c>
      <c r="C6884" s="4">
        <v>0.30362429561315274</v>
      </c>
      <c r="D6884" s="25">
        <v>8.6468680972905821E-3</v>
      </c>
      <c r="E6884" s="31">
        <v>1920.2196828575884</v>
      </c>
      <c r="F6884" s="18">
        <v>0</v>
      </c>
    </row>
    <row r="6885" spans="1:6" x14ac:dyDescent="0.35">
      <c r="A6885" s="4">
        <v>6874</v>
      </c>
      <c r="B6885" s="4">
        <v>0.89690018330070131</v>
      </c>
      <c r="C6885" s="4">
        <v>1.2640846837208886</v>
      </c>
      <c r="D6885" s="25">
        <v>3.0159945200409176E-2</v>
      </c>
      <c r="E6885" s="31">
        <v>6697.6528097934897</v>
      </c>
      <c r="F6885" s="18">
        <v>0</v>
      </c>
    </row>
    <row r="6886" spans="1:6" x14ac:dyDescent="0.35">
      <c r="A6886" s="4">
        <v>6875</v>
      </c>
      <c r="B6886" s="4">
        <v>0.13509102767851922</v>
      </c>
      <c r="C6886" s="4">
        <v>-1.1026433996416036</v>
      </c>
      <c r="D6886" s="25">
        <v>-2.2851719174220013E-2</v>
      </c>
      <c r="E6886" s="31">
        <v>-5074.706870944513</v>
      </c>
      <c r="F6886" s="18">
        <v>5074.706870944513</v>
      </c>
    </row>
    <row r="6887" spans="1:6" x14ac:dyDescent="0.35">
      <c r="A6887" s="4">
        <v>6876</v>
      </c>
      <c r="B6887" s="4">
        <v>0.7338609887973353</v>
      </c>
      <c r="C6887" s="4">
        <v>0.62453236446112459</v>
      </c>
      <c r="D6887" s="25">
        <v>1.5834796005218952E-2</v>
      </c>
      <c r="E6887" s="31">
        <v>3516.4508838504985</v>
      </c>
      <c r="F6887" s="18">
        <v>0</v>
      </c>
    </row>
    <row r="6888" spans="1:6" x14ac:dyDescent="0.35">
      <c r="A6888" s="4">
        <v>6877</v>
      </c>
      <c r="B6888" s="4">
        <v>0.70641734102036846</v>
      </c>
      <c r="C6888" s="4">
        <v>0.54294841805018268</v>
      </c>
      <c r="D6888" s="25">
        <v>1.400742055981077E-2</v>
      </c>
      <c r="E6888" s="31">
        <v>3110.6435720282047</v>
      </c>
      <c r="F6888" s="18">
        <v>0</v>
      </c>
    </row>
    <row r="6889" spans="1:6" x14ac:dyDescent="0.35">
      <c r="A6889" s="4">
        <v>6878</v>
      </c>
      <c r="B6889" s="4">
        <v>0.6816646856235955</v>
      </c>
      <c r="C6889" s="4">
        <v>0.4723589092915263</v>
      </c>
      <c r="D6889" s="25">
        <v>1.2426306373948169E-2</v>
      </c>
      <c r="E6889" s="31">
        <v>2759.5237739258087</v>
      </c>
      <c r="F6889" s="18">
        <v>0</v>
      </c>
    </row>
    <row r="6890" spans="1:6" x14ac:dyDescent="0.35">
      <c r="A6890" s="4">
        <v>6879</v>
      </c>
      <c r="B6890" s="4">
        <v>0.24568878884168588</v>
      </c>
      <c r="C6890" s="4">
        <v>-0.68811942692359485</v>
      </c>
      <c r="D6890" s="25">
        <v>-1.3566915452389432E-2</v>
      </c>
      <c r="E6890" s="31">
        <v>-3012.8201094574279</v>
      </c>
      <c r="F6890" s="18">
        <v>3012.8201094574279</v>
      </c>
    </row>
    <row r="6891" spans="1:6" x14ac:dyDescent="0.35">
      <c r="A6891" s="4">
        <v>6880</v>
      </c>
      <c r="B6891" s="4">
        <v>0.90001640750191181</v>
      </c>
      <c r="C6891" s="4">
        <v>1.2816450620739022</v>
      </c>
      <c r="D6891" s="25">
        <v>3.0553275084854073E-2</v>
      </c>
      <c r="E6891" s="31">
        <v>6785.0000177616384</v>
      </c>
      <c r="F6891" s="18">
        <v>0</v>
      </c>
    </row>
    <row r="6892" spans="1:6" x14ac:dyDescent="0.35">
      <c r="A6892" s="4">
        <v>6881</v>
      </c>
      <c r="B6892" s="4">
        <v>0.93093411510470703</v>
      </c>
      <c r="C6892" s="4">
        <v>1.4827841452103689</v>
      </c>
      <c r="D6892" s="25">
        <v>3.5058531790433077E-2</v>
      </c>
      <c r="E6892" s="31">
        <v>7785.4874202570782</v>
      </c>
      <c r="F6892" s="18">
        <v>0</v>
      </c>
    </row>
    <row r="6893" spans="1:6" x14ac:dyDescent="0.35">
      <c r="A6893" s="4">
        <v>6882</v>
      </c>
      <c r="B6893" s="4">
        <v>0.83071098886105821</v>
      </c>
      <c r="C6893" s="4">
        <v>0.9569786678194121</v>
      </c>
      <c r="D6893" s="25">
        <v>2.3281165522741787E-2</v>
      </c>
      <c r="E6893" s="31">
        <v>5170.0745025406541</v>
      </c>
      <c r="F6893" s="18">
        <v>0</v>
      </c>
    </row>
    <row r="6894" spans="1:6" x14ac:dyDescent="0.35">
      <c r="A6894" s="4">
        <v>6883</v>
      </c>
      <c r="B6894" s="4">
        <v>0.36541173923554182</v>
      </c>
      <c r="C6894" s="4">
        <v>-0.34403032763335772</v>
      </c>
      <c r="D6894" s="25">
        <v>-5.8597622839412561E-3</v>
      </c>
      <c r="E6894" s="31">
        <v>-1301.2839733285928</v>
      </c>
      <c r="F6894" s="18">
        <v>1301.2839733285928</v>
      </c>
    </row>
    <row r="6895" spans="1:6" x14ac:dyDescent="0.35">
      <c r="A6895" s="4">
        <v>6884</v>
      </c>
      <c r="B6895" s="4">
        <v>0.14899166624519311</v>
      </c>
      <c r="C6895" s="4">
        <v>-1.0407677898948036</v>
      </c>
      <c r="D6895" s="25">
        <v>-2.1465785116171102E-2</v>
      </c>
      <c r="E6895" s="31">
        <v>-4766.9309424274461</v>
      </c>
      <c r="F6895" s="18">
        <v>4766.9309424274461</v>
      </c>
    </row>
    <row r="6896" spans="1:6" x14ac:dyDescent="0.35">
      <c r="A6896" s="4">
        <v>6885</v>
      </c>
      <c r="B6896" s="4">
        <v>0.14570293279737256</v>
      </c>
      <c r="C6896" s="4">
        <v>-1.0550425484630732</v>
      </c>
      <c r="D6896" s="25">
        <v>-2.1785521344244614E-2</v>
      </c>
      <c r="E6896" s="31">
        <v>-4837.9351247003069</v>
      </c>
      <c r="F6896" s="18">
        <v>4837.9351247003069</v>
      </c>
    </row>
    <row r="6897" spans="1:6" x14ac:dyDescent="0.35">
      <c r="A6897" s="4">
        <v>6886</v>
      </c>
      <c r="B6897" s="4">
        <v>0.19194159731290827</v>
      </c>
      <c r="C6897" s="4">
        <v>-0.87076369028890421</v>
      </c>
      <c r="D6897" s="25">
        <v>-1.7657911987875339E-2</v>
      </c>
      <c r="E6897" s="31">
        <v>-3921.3122920089027</v>
      </c>
      <c r="F6897" s="18">
        <v>3921.3122920089027</v>
      </c>
    </row>
    <row r="6898" spans="1:6" x14ac:dyDescent="0.35">
      <c r="A6898" s="4">
        <v>6887</v>
      </c>
      <c r="B6898" s="4">
        <v>0.31207929829143655</v>
      </c>
      <c r="C6898" s="4">
        <v>-0.48996509797428434</v>
      </c>
      <c r="D6898" s="25">
        <v>-9.1285134008463487E-3</v>
      </c>
      <c r="E6898" s="31">
        <v>-2027.1791948609575</v>
      </c>
      <c r="F6898" s="18">
        <v>2027.1791948609575</v>
      </c>
    </row>
    <row r="6899" spans="1:6" x14ac:dyDescent="0.35">
      <c r="A6899" s="4">
        <v>6888</v>
      </c>
      <c r="B6899" s="4">
        <v>0.89039599778406453</v>
      </c>
      <c r="C6899" s="4">
        <v>1.2286368189645105</v>
      </c>
      <c r="D6899" s="25">
        <v>2.9365958632001796E-2</v>
      </c>
      <c r="E6899" s="31">
        <v>6521.3313232823066</v>
      </c>
      <c r="F6899" s="18">
        <v>0</v>
      </c>
    </row>
    <row r="6900" spans="1:6" x14ac:dyDescent="0.35">
      <c r="A6900" s="4">
        <v>6889</v>
      </c>
      <c r="B6900" s="4">
        <v>0.64202686045617174</v>
      </c>
      <c r="C6900" s="4">
        <v>0.36388179566027962</v>
      </c>
      <c r="D6900" s="25">
        <v>9.9965585796945294E-3</v>
      </c>
      <c r="E6900" s="31">
        <v>2219.9469599383733</v>
      </c>
      <c r="F6900" s="18">
        <v>0</v>
      </c>
    </row>
    <row r="6901" spans="1:6" x14ac:dyDescent="0.35">
      <c r="A6901" s="4">
        <v>6890</v>
      </c>
      <c r="B6901" s="4">
        <v>6.0847691783178726E-2</v>
      </c>
      <c r="C6901" s="4">
        <v>-1.5476965066439017</v>
      </c>
      <c r="D6901" s="25">
        <v>-3.2820336229615901E-2</v>
      </c>
      <c r="E6901" s="31">
        <v>-7288.4488252873798</v>
      </c>
      <c r="F6901" s="18">
        <v>7288.4488252873798</v>
      </c>
    </row>
    <row r="6902" spans="1:6" x14ac:dyDescent="0.35">
      <c r="A6902" s="4">
        <v>6891</v>
      </c>
      <c r="B6902" s="4">
        <v>0.48283601541292298</v>
      </c>
      <c r="C6902" s="4">
        <v>-4.3037010793661318E-2</v>
      </c>
      <c r="D6902" s="25">
        <v>8.8210079846360874E-4</v>
      </c>
      <c r="E6902" s="31">
        <v>195.88911226770787</v>
      </c>
      <c r="F6902" s="18">
        <v>0</v>
      </c>
    </row>
    <row r="6903" spans="1:6" x14ac:dyDescent="0.35">
      <c r="A6903" s="4">
        <v>6892</v>
      </c>
      <c r="B6903" s="4">
        <v>0.44814878197005359</v>
      </c>
      <c r="C6903" s="4">
        <v>-0.13033983645609182</v>
      </c>
      <c r="D6903" s="25">
        <v>-1.0733701850886184E-3</v>
      </c>
      <c r="E6903" s="31">
        <v>-238.36451917723679</v>
      </c>
      <c r="F6903" s="18">
        <v>238.36451917723679</v>
      </c>
    </row>
    <row r="6904" spans="1:6" x14ac:dyDescent="0.35">
      <c r="A6904" s="4">
        <v>6893</v>
      </c>
      <c r="B6904" s="4">
        <v>0.13695197374344659</v>
      </c>
      <c r="C6904" s="4">
        <v>-1.0941163614024783</v>
      </c>
      <c r="D6904" s="25">
        <v>-2.2660724487327245E-2</v>
      </c>
      <c r="E6904" s="31">
        <v>-5032.2924669121867</v>
      </c>
      <c r="F6904" s="18">
        <v>5032.2924669121867</v>
      </c>
    </row>
    <row r="6905" spans="1:6" x14ac:dyDescent="0.35">
      <c r="A6905" s="4">
        <v>6894</v>
      </c>
      <c r="B6905" s="4">
        <v>0.73617698741184212</v>
      </c>
      <c r="C6905" s="4">
        <v>0.63160345988313427</v>
      </c>
      <c r="D6905" s="25">
        <v>1.5993179446015408E-2</v>
      </c>
      <c r="E6905" s="31">
        <v>3551.6232719376212</v>
      </c>
      <c r="F6905" s="18">
        <v>0</v>
      </c>
    </row>
    <row r="6906" spans="1:6" x14ac:dyDescent="0.35">
      <c r="A6906" s="4">
        <v>6895</v>
      </c>
      <c r="B6906" s="4">
        <v>6.2931945422092128E-2</v>
      </c>
      <c r="C6906" s="4">
        <v>-1.5306177556847269</v>
      </c>
      <c r="D6906" s="25">
        <v>-3.2437794179200306E-2</v>
      </c>
      <c r="E6906" s="31">
        <v>-7203.4972837044925</v>
      </c>
      <c r="F6906" s="18">
        <v>7203.4972837044925</v>
      </c>
    </row>
    <row r="6907" spans="1:6" x14ac:dyDescent="0.35">
      <c r="A6907" s="4">
        <v>6896</v>
      </c>
      <c r="B6907" s="4">
        <v>0.39438212453481603</v>
      </c>
      <c r="C6907" s="4">
        <v>-0.26791564728502593</v>
      </c>
      <c r="D6907" s="25">
        <v>-4.1548913623627474E-3</v>
      </c>
      <c r="E6907" s="31">
        <v>-922.68137831822116</v>
      </c>
      <c r="F6907" s="18">
        <v>922.68137831822116</v>
      </c>
    </row>
    <row r="6908" spans="1:6" x14ac:dyDescent="0.35">
      <c r="A6908" s="4">
        <v>6897</v>
      </c>
      <c r="B6908" s="4">
        <v>0.83201050018802625</v>
      </c>
      <c r="C6908" s="4">
        <v>0.9621405653042584</v>
      </c>
      <c r="D6908" s="25">
        <v>2.3396785385845848E-2</v>
      </c>
      <c r="E6908" s="31">
        <v>5195.7503350344195</v>
      </c>
      <c r="F6908" s="18">
        <v>0</v>
      </c>
    </row>
    <row r="6909" spans="1:6" x14ac:dyDescent="0.35">
      <c r="A6909" s="4">
        <v>6898</v>
      </c>
      <c r="B6909" s="4">
        <v>0.83892591306196818</v>
      </c>
      <c r="C6909" s="4">
        <v>0.990053082757264</v>
      </c>
      <c r="D6909" s="25">
        <v>2.402198986855409E-2</v>
      </c>
      <c r="E6909" s="31">
        <v>5334.5901947384591</v>
      </c>
      <c r="F6909" s="18">
        <v>0</v>
      </c>
    </row>
    <row r="6910" spans="1:6" x14ac:dyDescent="0.35">
      <c r="A6910" s="4">
        <v>6899</v>
      </c>
      <c r="B6910" s="4">
        <v>1.078005407751359E-2</v>
      </c>
      <c r="C6910" s="4">
        <v>-2.2980295356989049</v>
      </c>
      <c r="D6910" s="25">
        <v>-4.962683080965697E-2</v>
      </c>
      <c r="E6910" s="31">
        <v>-11020.68589995103</v>
      </c>
      <c r="F6910" s="18">
        <v>11020.68589995103</v>
      </c>
    </row>
    <row r="6911" spans="1:6" x14ac:dyDescent="0.35">
      <c r="A6911" s="4">
        <v>6900</v>
      </c>
      <c r="B6911" s="4">
        <v>0.34628059875439032</v>
      </c>
      <c r="C6911" s="4">
        <v>-0.39538172027948865</v>
      </c>
      <c r="D6911" s="25">
        <v>-7.0099674178825148E-3</v>
      </c>
      <c r="E6911" s="31">
        <v>-1556.711315652678</v>
      </c>
      <c r="F6911" s="18">
        <v>1556.711315652678</v>
      </c>
    </row>
    <row r="6912" spans="1:6" x14ac:dyDescent="0.35">
      <c r="A6912" s="4">
        <v>6901</v>
      </c>
      <c r="B6912" s="4">
        <v>0.13981809767708031</v>
      </c>
      <c r="C6912" s="4">
        <v>-1.0811369586647086</v>
      </c>
      <c r="D6912" s="25">
        <v>-2.2370002563438025E-2</v>
      </c>
      <c r="E6912" s="31">
        <v>-4967.7315236655531</v>
      </c>
      <c r="F6912" s="18">
        <v>4967.7315236655531</v>
      </c>
    </row>
    <row r="6913" spans="1:6" x14ac:dyDescent="0.35">
      <c r="A6913" s="4">
        <v>6902</v>
      </c>
      <c r="B6913" s="4">
        <v>0.91850965433010467</v>
      </c>
      <c r="C6913" s="4">
        <v>1.3951165661850977</v>
      </c>
      <c r="D6913" s="25">
        <v>3.3094890800792545E-2</v>
      </c>
      <c r="E6913" s="31">
        <v>7349.4194664096976</v>
      </c>
      <c r="F6913" s="18">
        <v>0</v>
      </c>
    </row>
    <row r="6914" spans="1:6" x14ac:dyDescent="0.35">
      <c r="A6914" s="4">
        <v>6903</v>
      </c>
      <c r="B6914" s="4">
        <v>0.23706312934256901</v>
      </c>
      <c r="C6914" s="4">
        <v>-0.71578153029841407</v>
      </c>
      <c r="D6914" s="25">
        <v>-1.4186510981893113E-2</v>
      </c>
      <c r="E6914" s="31">
        <v>-3150.4143826413033</v>
      </c>
      <c r="F6914" s="18">
        <v>3150.4143826413033</v>
      </c>
    </row>
    <row r="6915" spans="1:6" x14ac:dyDescent="0.35">
      <c r="A6915" s="4">
        <v>6904</v>
      </c>
      <c r="B6915" s="4">
        <v>0.26862959715034573</v>
      </c>
      <c r="C6915" s="4">
        <v>-0.61696290381204266</v>
      </c>
      <c r="D6915" s="25">
        <v>-1.1973100874461257E-2</v>
      </c>
      <c r="E6915" s="31">
        <v>-2658.8799210645907</v>
      </c>
      <c r="F6915" s="18">
        <v>2658.8799210645907</v>
      </c>
    </row>
    <row r="6916" spans="1:6" x14ac:dyDescent="0.35">
      <c r="A6916" s="4">
        <v>6905</v>
      </c>
      <c r="B6916" s="4">
        <v>0.43202205999815635</v>
      </c>
      <c r="C6916" s="4">
        <v>-0.17122847285585086</v>
      </c>
      <c r="D6916" s="25">
        <v>-1.989223038991769E-3</v>
      </c>
      <c r="E6916" s="31">
        <v>-441.74898819870583</v>
      </c>
      <c r="F6916" s="18">
        <v>441.74898819870583</v>
      </c>
    </row>
    <row r="6917" spans="1:6" x14ac:dyDescent="0.35">
      <c r="A6917" s="4">
        <v>6906</v>
      </c>
      <c r="B6917" s="4">
        <v>0.87214159224278176</v>
      </c>
      <c r="C6917" s="4">
        <v>1.1365730405813965</v>
      </c>
      <c r="D6917" s="25">
        <v>2.7303848432264761E-2</v>
      </c>
      <c r="E6917" s="31">
        <v>6063.3962016632795</v>
      </c>
      <c r="F6917" s="18">
        <v>0</v>
      </c>
    </row>
    <row r="6918" spans="1:6" x14ac:dyDescent="0.35">
      <c r="A6918" s="4">
        <v>6907</v>
      </c>
      <c r="B6918" s="4">
        <v>0.13124034095688186</v>
      </c>
      <c r="C6918" s="4">
        <v>-1.1205471266201492</v>
      </c>
      <c r="D6918" s="25">
        <v>-2.325273962617376E-2</v>
      </c>
      <c r="E6918" s="31">
        <v>-5163.7619318527877</v>
      </c>
      <c r="F6918" s="18">
        <v>5163.7619318527877</v>
      </c>
    </row>
    <row r="6919" spans="1:6" x14ac:dyDescent="0.35">
      <c r="A6919" s="4">
        <v>6908</v>
      </c>
      <c r="B6919" s="4">
        <v>1.2319030469043479E-4</v>
      </c>
      <c r="C6919" s="4">
        <v>-3.6659930571205095</v>
      </c>
      <c r="D6919" s="25">
        <v>-8.0267453863957797E-2</v>
      </c>
      <c r="E6919" s="31">
        <v>-17825.083379117434</v>
      </c>
      <c r="F6919" s="18">
        <v>17825.083379117434</v>
      </c>
    </row>
    <row r="6920" spans="1:6" x14ac:dyDescent="0.35">
      <c r="A6920" s="4">
        <v>6909</v>
      </c>
      <c r="B6920" s="4">
        <v>0.39592004258208691</v>
      </c>
      <c r="C6920" s="4">
        <v>-0.26392191926777098</v>
      </c>
      <c r="D6920" s="25">
        <v>-4.0654369925335427E-3</v>
      </c>
      <c r="E6920" s="31">
        <v>-902.81614622135544</v>
      </c>
      <c r="F6920" s="18">
        <v>902.81614622135544</v>
      </c>
    </row>
    <row r="6921" spans="1:6" x14ac:dyDescent="0.35">
      <c r="A6921" s="4">
        <v>6910</v>
      </c>
      <c r="B6921" s="4">
        <v>0.69770430225762681</v>
      </c>
      <c r="C6921" s="4">
        <v>0.51780920469580471</v>
      </c>
      <c r="D6921" s="25">
        <v>1.3444334521176746E-2</v>
      </c>
      <c r="E6921" s="31">
        <v>2985.5984247723836</v>
      </c>
      <c r="F6921" s="18">
        <v>0</v>
      </c>
    </row>
    <row r="6922" spans="1:6" x14ac:dyDescent="0.35">
      <c r="A6922" s="4">
        <v>6911</v>
      </c>
      <c r="B6922" s="4">
        <v>0.40431122421977028</v>
      </c>
      <c r="C6922" s="4">
        <v>-0.2422035448276646</v>
      </c>
      <c r="D6922" s="25">
        <v>-3.5789733448187986E-3</v>
      </c>
      <c r="E6922" s="31">
        <v>-794.78661913405676</v>
      </c>
      <c r="F6922" s="18">
        <v>794.78661913405676</v>
      </c>
    </row>
    <row r="6923" spans="1:6" x14ac:dyDescent="0.35">
      <c r="A6923" s="4">
        <v>6912</v>
      </c>
      <c r="B6923" s="4">
        <v>0.21007910228013527</v>
      </c>
      <c r="C6923" s="4">
        <v>-0.80614680851570797</v>
      </c>
      <c r="D6923" s="25">
        <v>-1.6210576962962329E-2</v>
      </c>
      <c r="E6923" s="31">
        <v>-3599.9009820112428</v>
      </c>
      <c r="F6923" s="18">
        <v>3599.9009820112428</v>
      </c>
    </row>
    <row r="6924" spans="1:6" x14ac:dyDescent="0.35">
      <c r="A6924" s="4">
        <v>6913</v>
      </c>
      <c r="B6924" s="4">
        <v>0.86299978592524385</v>
      </c>
      <c r="C6924" s="4">
        <v>1.0938963764995817</v>
      </c>
      <c r="D6924" s="25">
        <v>2.6347946058503366E-2</v>
      </c>
      <c r="E6924" s="31">
        <v>5851.1178909114278</v>
      </c>
      <c r="F6924" s="18">
        <v>0</v>
      </c>
    </row>
    <row r="6925" spans="1:6" x14ac:dyDescent="0.35">
      <c r="A6925" s="4">
        <v>6914</v>
      </c>
      <c r="B6925" s="4">
        <v>0.94361411261328765</v>
      </c>
      <c r="C6925" s="4">
        <v>1.5858568998018794</v>
      </c>
      <c r="D6925" s="25">
        <v>3.7367228894669362E-2</v>
      </c>
      <c r="E6925" s="31">
        <v>8298.1823719355871</v>
      </c>
      <c r="F6925" s="18">
        <v>0</v>
      </c>
    </row>
    <row r="6926" spans="1:6" x14ac:dyDescent="0.35">
      <c r="A6926" s="4">
        <v>6915</v>
      </c>
      <c r="B6926" s="4">
        <v>0.66287206481922389</v>
      </c>
      <c r="C6926" s="4">
        <v>0.42031429230124923</v>
      </c>
      <c r="D6926" s="25">
        <v>1.126057390650099E-2</v>
      </c>
      <c r="E6926" s="31">
        <v>2500.6482592594502</v>
      </c>
      <c r="F6926" s="18">
        <v>0</v>
      </c>
    </row>
    <row r="6927" spans="1:6" x14ac:dyDescent="0.35">
      <c r="A6927" s="4">
        <v>6916</v>
      </c>
      <c r="B6927" s="4">
        <v>0.89881444704997637</v>
      </c>
      <c r="C6927" s="4">
        <v>1.2748252372397055</v>
      </c>
      <c r="D6927" s="25">
        <v>3.040051978197595E-2</v>
      </c>
      <c r="E6927" s="31">
        <v>6751.0774765655551</v>
      </c>
      <c r="F6927" s="18">
        <v>0</v>
      </c>
    </row>
    <row r="6928" spans="1:6" x14ac:dyDescent="0.35">
      <c r="A6928" s="4">
        <v>6917</v>
      </c>
      <c r="B6928" s="4">
        <v>0.20898613080003614</v>
      </c>
      <c r="C6928" s="4">
        <v>-0.80994417431429688</v>
      </c>
      <c r="D6928" s="25">
        <v>-1.6295633071704865E-2</v>
      </c>
      <c r="E6928" s="31">
        <v>-3618.7894873425394</v>
      </c>
      <c r="F6928" s="18">
        <v>3618.7894873425394</v>
      </c>
    </row>
    <row r="6929" spans="1:6" x14ac:dyDescent="0.35">
      <c r="A6929" s="4">
        <v>6918</v>
      </c>
      <c r="B6929" s="4">
        <v>0.30190852048907224</v>
      </c>
      <c r="C6929" s="4">
        <v>-0.51891926755036621</v>
      </c>
      <c r="D6929" s="25">
        <v>-9.7770495510713686E-3</v>
      </c>
      <c r="E6929" s="31">
        <v>-2171.200344101916</v>
      </c>
      <c r="F6929" s="18">
        <v>2171.200344101916</v>
      </c>
    </row>
    <row r="6930" spans="1:6" x14ac:dyDescent="0.35">
      <c r="A6930" s="4">
        <v>6919</v>
      </c>
      <c r="B6930" s="4">
        <v>0.50159209687766981</v>
      </c>
      <c r="C6930" s="4">
        <v>3.9908056427743312E-3</v>
      </c>
      <c r="D6930" s="25">
        <v>1.9354633874003459E-3</v>
      </c>
      <c r="E6930" s="31">
        <v>429.8105221589887</v>
      </c>
      <c r="F6930" s="18">
        <v>0</v>
      </c>
    </row>
    <row r="6931" spans="1:6" x14ac:dyDescent="0.35">
      <c r="A6931" s="4">
        <v>6920</v>
      </c>
      <c r="B6931" s="4">
        <v>0.68408641766969969</v>
      </c>
      <c r="C6931" s="4">
        <v>0.4791566871263287</v>
      </c>
      <c r="D6931" s="25">
        <v>1.2578567852402366E-2</v>
      </c>
      <c r="E6931" s="31">
        <v>2793.336650978988</v>
      </c>
      <c r="F6931" s="18">
        <v>0</v>
      </c>
    </row>
    <row r="6932" spans="1:6" x14ac:dyDescent="0.35">
      <c r="A6932" s="4">
        <v>6921</v>
      </c>
      <c r="B6932" s="4">
        <v>0.38461605920486497</v>
      </c>
      <c r="C6932" s="4">
        <v>-0.29337946681598576</v>
      </c>
      <c r="D6932" s="25">
        <v>-4.7252481617604839E-3</v>
      </c>
      <c r="E6932" s="31">
        <v>-1049.3411515600919</v>
      </c>
      <c r="F6932" s="18">
        <v>1049.3411515600919</v>
      </c>
    </row>
    <row r="6933" spans="1:6" x14ac:dyDescent="0.35">
      <c r="A6933" s="4">
        <v>6922</v>
      </c>
      <c r="B6933" s="4">
        <v>0.76644195528962955</v>
      </c>
      <c r="C6933" s="4">
        <v>0.72717935829469171</v>
      </c>
      <c r="D6933" s="25">
        <v>1.8133956616199993E-2</v>
      </c>
      <c r="E6933" s="31">
        <v>4027.0280557909427</v>
      </c>
      <c r="F6933" s="18">
        <v>0</v>
      </c>
    </row>
    <row r="6934" spans="1:6" x14ac:dyDescent="0.35">
      <c r="A6934" s="4">
        <v>6923</v>
      </c>
      <c r="B6934" s="4">
        <v>0.9414760670234088</v>
      </c>
      <c r="C6934" s="4">
        <v>1.5672859586065817</v>
      </c>
      <c r="D6934" s="25">
        <v>3.6951263702602419E-2</v>
      </c>
      <c r="E6934" s="31">
        <v>8205.8085158522663</v>
      </c>
      <c r="F6934" s="18">
        <v>0</v>
      </c>
    </row>
    <row r="6935" spans="1:6" x14ac:dyDescent="0.35">
      <c r="A6935" s="4">
        <v>6924</v>
      </c>
      <c r="B6935" s="4">
        <v>0.76130924080876539</v>
      </c>
      <c r="C6935" s="4">
        <v>0.71052034624622684</v>
      </c>
      <c r="D6935" s="25">
        <v>1.7760816177408462E-2</v>
      </c>
      <c r="E6935" s="31">
        <v>3944.1643406312155</v>
      </c>
      <c r="F6935" s="18">
        <v>0</v>
      </c>
    </row>
    <row r="6936" spans="1:6" x14ac:dyDescent="0.35">
      <c r="A6936" s="4">
        <v>6925</v>
      </c>
      <c r="B6936" s="4">
        <v>0.86715251302034069</v>
      </c>
      <c r="C6936" s="4">
        <v>1.1130313302297248</v>
      </c>
      <c r="D6936" s="25">
        <v>2.6776544405773258E-2</v>
      </c>
      <c r="E6936" s="31">
        <v>5946.2972059198019</v>
      </c>
      <c r="F6936" s="18">
        <v>0</v>
      </c>
    </row>
    <row r="6937" spans="1:6" x14ac:dyDescent="0.35">
      <c r="A6937" s="4">
        <v>6926</v>
      </c>
      <c r="B6937" s="4">
        <v>0.58429062413199839</v>
      </c>
      <c r="C6937" s="4">
        <v>0.21288232149528319</v>
      </c>
      <c r="D6937" s="25">
        <v>6.6143646126513534E-3</v>
      </c>
      <c r="E6937" s="31">
        <v>1468.8593576198523</v>
      </c>
      <c r="F6937" s="18">
        <v>0</v>
      </c>
    </row>
    <row r="6938" spans="1:6" x14ac:dyDescent="0.35">
      <c r="A6938" s="4">
        <v>6927</v>
      </c>
      <c r="B6938" s="4">
        <v>0.81919766181666764</v>
      </c>
      <c r="C6938" s="4">
        <v>0.91231166318136314</v>
      </c>
      <c r="D6938" s="25">
        <v>2.2280682081007263E-2</v>
      </c>
      <c r="E6938" s="31">
        <v>4947.8960240932138</v>
      </c>
      <c r="F6938" s="18">
        <v>0</v>
      </c>
    </row>
    <row r="6939" spans="1:6" x14ac:dyDescent="0.35">
      <c r="A6939" s="4">
        <v>6928</v>
      </c>
      <c r="B6939" s="4">
        <v>0.43473980730171824</v>
      </c>
      <c r="C6939" s="4">
        <v>-0.16431952153909044</v>
      </c>
      <c r="D6939" s="25">
        <v>-1.8344714175615605E-3</v>
      </c>
      <c r="E6939" s="31">
        <v>-407.38312230588338</v>
      </c>
      <c r="F6939" s="18">
        <v>407.38312230588338</v>
      </c>
    </row>
    <row r="6940" spans="1:6" x14ac:dyDescent="0.35">
      <c r="A6940" s="4">
        <v>6929</v>
      </c>
      <c r="B6940" s="4">
        <v>0.85005854163631045</v>
      </c>
      <c r="C6940" s="4">
        <v>1.036684502733165</v>
      </c>
      <c r="D6940" s="25">
        <v>2.5066473686721651E-2</v>
      </c>
      <c r="E6940" s="31">
        <v>5566.5398860608057</v>
      </c>
      <c r="F6940" s="18">
        <v>0</v>
      </c>
    </row>
    <row r="6941" spans="1:6" x14ac:dyDescent="0.35">
      <c r="A6941" s="4">
        <v>6930</v>
      </c>
      <c r="B6941" s="4">
        <v>0.3552581386845215</v>
      </c>
      <c r="C6941" s="4">
        <v>-0.3711628016175707</v>
      </c>
      <c r="D6941" s="25">
        <v>-6.467494796440521E-3</v>
      </c>
      <c r="E6941" s="31">
        <v>-1436.2438130397186</v>
      </c>
      <c r="F6941" s="18">
        <v>1436.2438130397186</v>
      </c>
    </row>
    <row r="6942" spans="1:6" x14ac:dyDescent="0.35">
      <c r="A6942" s="4">
        <v>6931</v>
      </c>
      <c r="B6942" s="4">
        <v>8.2973738246770234E-2</v>
      </c>
      <c r="C6942" s="4">
        <v>-1.3853434409200749</v>
      </c>
      <c r="D6942" s="25">
        <v>-2.9183836417556407E-2</v>
      </c>
      <c r="E6942" s="31">
        <v>-6480.8872391435389</v>
      </c>
      <c r="F6942" s="18">
        <v>6480.8872391435389</v>
      </c>
    </row>
    <row r="6943" spans="1:6" x14ac:dyDescent="0.35">
      <c r="A6943" s="4">
        <v>6932</v>
      </c>
      <c r="B6943" s="4">
        <v>9.7737374860965009E-2</v>
      </c>
      <c r="C6943" s="4">
        <v>-1.2945522034450871</v>
      </c>
      <c r="D6943" s="25">
        <v>-2.7150229497092896E-2</v>
      </c>
      <c r="E6943" s="31">
        <v>-6029.2818726764563</v>
      </c>
      <c r="F6943" s="18">
        <v>6029.2818726764563</v>
      </c>
    </row>
    <row r="6944" spans="1:6" x14ac:dyDescent="0.35">
      <c r="A6944" s="4">
        <v>6933</v>
      </c>
      <c r="B6944" s="4">
        <v>0.76969593780083478</v>
      </c>
      <c r="C6944" s="4">
        <v>0.73784585546759918</v>
      </c>
      <c r="D6944" s="25">
        <v>1.8372872430888663E-2</v>
      </c>
      <c r="E6944" s="31">
        <v>4080.084358344568</v>
      </c>
      <c r="F6944" s="18">
        <v>0</v>
      </c>
    </row>
    <row r="6945" spans="1:6" x14ac:dyDescent="0.35">
      <c r="A6945" s="4">
        <v>6934</v>
      </c>
      <c r="B6945" s="4">
        <v>0.95308132222921171</v>
      </c>
      <c r="C6945" s="4">
        <v>1.6754939580540085</v>
      </c>
      <c r="D6945" s="25">
        <v>3.9374983685342181E-2</v>
      </c>
      <c r="E6945" s="31">
        <v>8744.0467269856654</v>
      </c>
      <c r="F6945" s="18">
        <v>0</v>
      </c>
    </row>
    <row r="6946" spans="1:6" x14ac:dyDescent="0.35">
      <c r="A6946" s="4">
        <v>6935</v>
      </c>
      <c r="B6946" s="4">
        <v>0.93356059274655523</v>
      </c>
      <c r="C6946" s="4">
        <v>1.5028457914754405</v>
      </c>
      <c r="D6946" s="25">
        <v>3.5507886858335745E-2</v>
      </c>
      <c r="E6946" s="31">
        <v>7885.2762034638999</v>
      </c>
      <c r="F6946" s="18">
        <v>0</v>
      </c>
    </row>
    <row r="6947" spans="1:6" x14ac:dyDescent="0.35">
      <c r="A6947" s="4">
        <v>6936</v>
      </c>
      <c r="B6947" s="4">
        <v>0.29660980067058151</v>
      </c>
      <c r="C6947" s="4">
        <v>-0.53417624690751464</v>
      </c>
      <c r="D6947" s="25">
        <v>-1.0118786261231461E-2</v>
      </c>
      <c r="E6947" s="31">
        <v>-2247.0901980722833</v>
      </c>
      <c r="F6947" s="18">
        <v>2247.0901980722833</v>
      </c>
    </row>
    <row r="6948" spans="1:6" x14ac:dyDescent="0.35">
      <c r="A6948" s="4">
        <v>6937</v>
      </c>
      <c r="B6948" s="4">
        <v>0.71281638800891045</v>
      </c>
      <c r="C6948" s="4">
        <v>0.56163133859874137</v>
      </c>
      <c r="D6948" s="25">
        <v>1.442589394533419E-2</v>
      </c>
      <c r="E6948" s="31">
        <v>3203.5744254415822</v>
      </c>
      <c r="F6948" s="18">
        <v>0</v>
      </c>
    </row>
    <row r="6949" spans="1:6" x14ac:dyDescent="0.35">
      <c r="A6949" s="4">
        <v>6938</v>
      </c>
      <c r="B6949" s="4">
        <v>0.82636294274235456</v>
      </c>
      <c r="C6949" s="4">
        <v>0.93988975197417834</v>
      </c>
      <c r="D6949" s="25">
        <v>2.2898395791955156E-2</v>
      </c>
      <c r="E6949" s="31">
        <v>5085.0723997227688</v>
      </c>
      <c r="F6949" s="18">
        <v>0</v>
      </c>
    </row>
    <row r="6950" spans="1:6" x14ac:dyDescent="0.35">
      <c r="A6950" s="4">
        <v>6939</v>
      </c>
      <c r="B6950" s="4">
        <v>0.79279566031063364</v>
      </c>
      <c r="C6950" s="4">
        <v>0.81615991560987755</v>
      </c>
      <c r="D6950" s="25">
        <v>2.0127006630445175E-2</v>
      </c>
      <c r="E6950" s="31">
        <v>4469.6269046703856</v>
      </c>
      <c r="F6950" s="18">
        <v>0</v>
      </c>
    </row>
    <row r="6951" spans="1:6" x14ac:dyDescent="0.35">
      <c r="A6951" s="4">
        <v>6940</v>
      </c>
      <c r="B6951" s="4">
        <v>0.98312146196162309</v>
      </c>
      <c r="C6951" s="4">
        <v>2.1229615251105578</v>
      </c>
      <c r="D6951" s="25">
        <v>4.9397681539855506E-2</v>
      </c>
      <c r="E6951" s="31">
        <v>10969.798464959036</v>
      </c>
      <c r="F6951" s="18">
        <v>0</v>
      </c>
    </row>
    <row r="6952" spans="1:6" x14ac:dyDescent="0.35">
      <c r="A6952" s="4">
        <v>6941</v>
      </c>
      <c r="B6952" s="4">
        <v>0.93626743135093515</v>
      </c>
      <c r="C6952" s="4">
        <v>1.5241744556388597</v>
      </c>
      <c r="D6952" s="25">
        <v>3.5985621497198014E-2</v>
      </c>
      <c r="E6952" s="31">
        <v>7991.3672697788397</v>
      </c>
      <c r="F6952" s="18">
        <v>0</v>
      </c>
    </row>
    <row r="6953" spans="1:6" x14ac:dyDescent="0.35">
      <c r="A6953" s="4">
        <v>6942</v>
      </c>
      <c r="B6953" s="4">
        <v>0.81645894811146735</v>
      </c>
      <c r="C6953" s="4">
        <v>0.9019524945166324</v>
      </c>
      <c r="D6953" s="25">
        <v>2.2048650029537001E-2</v>
      </c>
      <c r="E6953" s="31">
        <v>4896.3684065473144</v>
      </c>
      <c r="F6953" s="18">
        <v>0</v>
      </c>
    </row>
    <row r="6954" spans="1:6" x14ac:dyDescent="0.35">
      <c r="A6954" s="4">
        <v>6943</v>
      </c>
      <c r="B6954" s="4">
        <v>0.95472232798106593</v>
      </c>
      <c r="C6954" s="4">
        <v>1.6924755187814822</v>
      </c>
      <c r="D6954" s="25">
        <v>3.9755348799598675E-2</v>
      </c>
      <c r="E6954" s="31">
        <v>8828.5148339175339</v>
      </c>
      <c r="F6954" s="18">
        <v>0</v>
      </c>
    </row>
    <row r="6955" spans="1:6" x14ac:dyDescent="0.35">
      <c r="A6955" s="4">
        <v>6944</v>
      </c>
      <c r="B6955" s="4">
        <v>0.56877426623824312</v>
      </c>
      <c r="C6955" s="4">
        <v>0.17325439691648836</v>
      </c>
      <c r="D6955" s="25">
        <v>5.726750081686903E-3</v>
      </c>
      <c r="E6955" s="31">
        <v>1271.7458046003021</v>
      </c>
      <c r="F6955" s="18">
        <v>0</v>
      </c>
    </row>
    <row r="6956" spans="1:6" x14ac:dyDescent="0.35">
      <c r="A6956" s="4">
        <v>6945</v>
      </c>
      <c r="B6956" s="4">
        <v>0.659783939366961</v>
      </c>
      <c r="C6956" s="4">
        <v>0.41187353259710796</v>
      </c>
      <c r="D6956" s="25">
        <v>1.1071511747798284E-2</v>
      </c>
      <c r="E6956" s="31">
        <v>2458.6630139267227</v>
      </c>
      <c r="F6956" s="18">
        <v>0</v>
      </c>
    </row>
    <row r="6957" spans="1:6" x14ac:dyDescent="0.35">
      <c r="A6957" s="4">
        <v>6946</v>
      </c>
      <c r="B6957" s="4">
        <v>0.25242356834560964</v>
      </c>
      <c r="C6957" s="4">
        <v>-0.66688258338752227</v>
      </c>
      <c r="D6957" s="25">
        <v>-1.3091237477456491E-2</v>
      </c>
      <c r="E6957" s="31">
        <v>-2907.1857688047376</v>
      </c>
      <c r="F6957" s="18">
        <v>2907.1857688047376</v>
      </c>
    </row>
    <row r="6958" spans="1:6" x14ac:dyDescent="0.35">
      <c r="A6958" s="4">
        <v>6947</v>
      </c>
      <c r="B6958" s="4">
        <v>5.265029795040288E-2</v>
      </c>
      <c r="C6958" s="4">
        <v>-1.619682041264572</v>
      </c>
      <c r="D6958" s="25">
        <v>-3.4432719598861093E-2</v>
      </c>
      <c r="E6958" s="31">
        <v>-7646.5126059650338</v>
      </c>
      <c r="F6958" s="18">
        <v>7646.5126059650338</v>
      </c>
    </row>
    <row r="6959" spans="1:6" x14ac:dyDescent="0.35">
      <c r="A6959" s="4">
        <v>6948</v>
      </c>
      <c r="B6959" s="4">
        <v>0.79832939188750762</v>
      </c>
      <c r="C6959" s="4">
        <v>0.83566886375274185</v>
      </c>
      <c r="D6959" s="25">
        <v>2.0563981971432485E-2</v>
      </c>
      <c r="E6959" s="31">
        <v>4566.6665080558196</v>
      </c>
      <c r="F6959" s="18">
        <v>0</v>
      </c>
    </row>
    <row r="6960" spans="1:6" x14ac:dyDescent="0.35">
      <c r="A6960" s="4">
        <v>6949</v>
      </c>
      <c r="B6960" s="4">
        <v>0.61251468218304017</v>
      </c>
      <c r="C6960" s="4">
        <v>0.28587921248493375</v>
      </c>
      <c r="D6960" s="25">
        <v>8.2494010634957399E-3</v>
      </c>
      <c r="E6960" s="31">
        <v>1831.9537334996901</v>
      </c>
      <c r="F6960" s="18">
        <v>0</v>
      </c>
    </row>
    <row r="6961" spans="1:6" x14ac:dyDescent="0.35">
      <c r="A6961" s="4">
        <v>6950</v>
      </c>
      <c r="B6961" s="4">
        <v>0.10904891405054273</v>
      </c>
      <c r="C6961" s="4">
        <v>-1.2316019073681641</v>
      </c>
      <c r="D6961" s="25">
        <v>-2.5740223847786431E-2</v>
      </c>
      <c r="E6961" s="31">
        <v>-5716.160338928642</v>
      </c>
      <c r="F6961" s="18">
        <v>5716.160338928642</v>
      </c>
    </row>
    <row r="6962" spans="1:6" x14ac:dyDescent="0.35">
      <c r="A6962" s="4">
        <v>6951</v>
      </c>
      <c r="B6962" s="4">
        <v>0.54959429930132553</v>
      </c>
      <c r="C6962" s="4">
        <v>0.12463641091760462</v>
      </c>
      <c r="D6962" s="25">
        <v>4.637769740235274E-3</v>
      </c>
      <c r="E6962" s="31">
        <v>1029.9147205161564</v>
      </c>
      <c r="F6962" s="18">
        <v>0</v>
      </c>
    </row>
    <row r="6963" spans="1:6" x14ac:dyDescent="0.35">
      <c r="A6963" s="4">
        <v>6952</v>
      </c>
      <c r="B6963" s="4">
        <v>0.33131822580033032</v>
      </c>
      <c r="C6963" s="4">
        <v>-0.43627605656673563</v>
      </c>
      <c r="D6963" s="25">
        <v>-7.9259479419327393E-3</v>
      </c>
      <c r="E6963" s="31">
        <v>-1760.1241365266983</v>
      </c>
      <c r="F6963" s="18">
        <v>1760.1241365266983</v>
      </c>
    </row>
    <row r="6964" spans="1:6" x14ac:dyDescent="0.35">
      <c r="A6964" s="4">
        <v>6953</v>
      </c>
      <c r="B6964" s="4">
        <v>0.36139078370204236</v>
      </c>
      <c r="C6964" s="4">
        <v>-0.35474375612254799</v>
      </c>
      <c r="D6964" s="25">
        <v>-6.0997292997395638E-3</v>
      </c>
      <c r="E6964" s="31">
        <v>-1354.5737172899806</v>
      </c>
      <c r="F6964" s="18">
        <v>1354.5737172899806</v>
      </c>
    </row>
    <row r="6965" spans="1:6" x14ac:dyDescent="0.35">
      <c r="A6965" s="4">
        <v>6954</v>
      </c>
      <c r="B6965" s="4">
        <v>0.32779785930522587</v>
      </c>
      <c r="C6965" s="4">
        <v>-0.4460021143799956</v>
      </c>
      <c r="D6965" s="25">
        <v>-8.143799124799617E-3</v>
      </c>
      <c r="E6965" s="31">
        <v>-1808.5025926992707</v>
      </c>
      <c r="F6965" s="18">
        <v>1808.5025926992707</v>
      </c>
    </row>
    <row r="6966" spans="1:6" x14ac:dyDescent="0.35">
      <c r="A6966" s="4">
        <v>6955</v>
      </c>
      <c r="B6966" s="4">
        <v>0.85547461190800711</v>
      </c>
      <c r="C6966" s="4">
        <v>1.0602062547869338</v>
      </c>
      <c r="D6966" s="25">
        <v>2.5593330673015606E-2</v>
      </c>
      <c r="E6966" s="31">
        <v>5683.5396070869292</v>
      </c>
      <c r="F6966" s="18">
        <v>0</v>
      </c>
    </row>
    <row r="6967" spans="1:6" x14ac:dyDescent="0.35">
      <c r="A6967" s="4">
        <v>6956</v>
      </c>
      <c r="B6967" s="4">
        <v>0.13337939682542044</v>
      </c>
      <c r="C6967" s="4">
        <v>-1.1105576655948524</v>
      </c>
      <c r="D6967" s="25">
        <v>-2.3028988550214027E-2</v>
      </c>
      <c r="E6967" s="31">
        <v>-5114.0732798132049</v>
      </c>
      <c r="F6967" s="18">
        <v>5114.0732798132049</v>
      </c>
    </row>
    <row r="6968" spans="1:6" x14ac:dyDescent="0.35">
      <c r="A6968" s="4">
        <v>6957</v>
      </c>
      <c r="B6968" s="4">
        <v>0.56186163997476657</v>
      </c>
      <c r="C6968" s="4">
        <v>0.15569083707292244</v>
      </c>
      <c r="D6968" s="25">
        <v>5.3333489359464834E-3</v>
      </c>
      <c r="E6968" s="31">
        <v>1184.3827715564439</v>
      </c>
      <c r="F6968" s="18">
        <v>0</v>
      </c>
    </row>
    <row r="6969" spans="1:6" x14ac:dyDescent="0.35">
      <c r="A6969" s="4">
        <v>6958</v>
      </c>
      <c r="B6969" s="4">
        <v>0.22509022527338329</v>
      </c>
      <c r="C6969" s="4">
        <v>-0.75511422189370048</v>
      </c>
      <c r="D6969" s="25">
        <v>-1.5067512673831359E-2</v>
      </c>
      <c r="E6969" s="31">
        <v>-3346.0594150919246</v>
      </c>
      <c r="F6969" s="18">
        <v>3346.0594150919246</v>
      </c>
    </row>
    <row r="6970" spans="1:6" x14ac:dyDescent="0.35">
      <c r="A6970" s="4">
        <v>6959</v>
      </c>
      <c r="B6970" s="4">
        <v>0.55942533295189401</v>
      </c>
      <c r="C6970" s="4">
        <v>0.14951238917670528</v>
      </c>
      <c r="D6970" s="25">
        <v>5.1949596513755818E-3</v>
      </c>
      <c r="E6970" s="31">
        <v>1153.650508135785</v>
      </c>
      <c r="F6970" s="18">
        <v>0</v>
      </c>
    </row>
    <row r="6971" spans="1:6" x14ac:dyDescent="0.35">
      <c r="A6971" s="4">
        <v>6960</v>
      </c>
      <c r="B6971" s="4">
        <v>0.16964790045591793</v>
      </c>
      <c r="C6971" s="4">
        <v>-0.95555758140993041</v>
      </c>
      <c r="D6971" s="25">
        <v>-1.9557186065335221E-2</v>
      </c>
      <c r="E6971" s="31">
        <v>-4343.0862135773859</v>
      </c>
      <c r="F6971" s="18">
        <v>4343.0862135773859</v>
      </c>
    </row>
    <row r="6972" spans="1:6" x14ac:dyDescent="0.35">
      <c r="A6972" s="4">
        <v>6961</v>
      </c>
      <c r="B6972" s="4">
        <v>0.77065653132880696</v>
      </c>
      <c r="C6972" s="4">
        <v>0.74101072519185984</v>
      </c>
      <c r="D6972" s="25">
        <v>1.8443761441244922E-2</v>
      </c>
      <c r="E6972" s="31">
        <v>4095.8267602700739</v>
      </c>
      <c r="F6972" s="18">
        <v>0</v>
      </c>
    </row>
    <row r="6973" spans="1:6" x14ac:dyDescent="0.35">
      <c r="A6973" s="4">
        <v>6962</v>
      </c>
      <c r="B6973" s="4">
        <v>0.65801279890032127</v>
      </c>
      <c r="C6973" s="4">
        <v>0.40704572907594472</v>
      </c>
      <c r="D6973" s="25">
        <v>1.0963375159683375E-2</v>
      </c>
      <c r="E6973" s="31">
        <v>2434.6490006910658</v>
      </c>
      <c r="F6973" s="18">
        <v>0</v>
      </c>
    </row>
    <row r="6974" spans="1:6" x14ac:dyDescent="0.35">
      <c r="A6974" s="4">
        <v>6963</v>
      </c>
      <c r="B6974" s="4">
        <v>0.34527514706616669</v>
      </c>
      <c r="C6974" s="4">
        <v>-0.3981083845798209</v>
      </c>
      <c r="D6974" s="25">
        <v>-7.0710411904749857E-3</v>
      </c>
      <c r="E6974" s="31">
        <v>-1570.2740367349134</v>
      </c>
      <c r="F6974" s="18">
        <v>1570.2740367349134</v>
      </c>
    </row>
    <row r="6975" spans="1:6" x14ac:dyDescent="0.35">
      <c r="A6975" s="4">
        <v>6964</v>
      </c>
      <c r="B6975" s="4">
        <v>0.10060292756384648</v>
      </c>
      <c r="C6975" s="4">
        <v>-1.2781235823001273</v>
      </c>
      <c r="D6975" s="25">
        <v>-2.6782249518152008E-2</v>
      </c>
      <c r="E6975" s="31">
        <v>-5947.5641466154766</v>
      </c>
      <c r="F6975" s="18">
        <v>5947.5641466154766</v>
      </c>
    </row>
    <row r="6976" spans="1:6" x14ac:dyDescent="0.35">
      <c r="A6976" s="4">
        <v>6965</v>
      </c>
      <c r="B6976" s="4">
        <v>0.90996448554619702</v>
      </c>
      <c r="C6976" s="4">
        <v>1.3405363680639688</v>
      </c>
      <c r="D6976" s="25">
        <v>3.1872364577929073E-2</v>
      </c>
      <c r="E6976" s="31">
        <v>7077.9316988690362</v>
      </c>
      <c r="F6976" s="18">
        <v>0</v>
      </c>
    </row>
    <row r="6977" spans="1:6" x14ac:dyDescent="0.35">
      <c r="A6977" s="4">
        <v>6966</v>
      </c>
      <c r="B6977" s="4">
        <v>6.9541261135251053E-2</v>
      </c>
      <c r="C6977" s="4">
        <v>-1.4792162708401149</v>
      </c>
      <c r="D6977" s="25">
        <v>-3.1286467044454508E-2</v>
      </c>
      <c r="E6977" s="31">
        <v>-6947.8207774051025</v>
      </c>
      <c r="F6977" s="18">
        <v>6947.8207774051025</v>
      </c>
    </row>
    <row r="6978" spans="1:6" x14ac:dyDescent="0.35">
      <c r="A6978" s="4">
        <v>6967</v>
      </c>
      <c r="B6978" s="4">
        <v>0.43209481573292174</v>
      </c>
      <c r="C6978" s="4">
        <v>-0.17104341101922937</v>
      </c>
      <c r="D6978" s="25">
        <v>-1.9850778919254476E-3</v>
      </c>
      <c r="E6978" s="31">
        <v>-440.82847074712311</v>
      </c>
      <c r="F6978" s="18">
        <v>440.82847074712311</v>
      </c>
    </row>
    <row r="6979" spans="1:6" x14ac:dyDescent="0.35">
      <c r="A6979" s="4">
        <v>6968</v>
      </c>
      <c r="B6979" s="4">
        <v>0.34363244617700517</v>
      </c>
      <c r="C6979" s="4">
        <v>-0.40256957950537475</v>
      </c>
      <c r="D6979" s="25">
        <v>-7.1709662176742501E-3</v>
      </c>
      <c r="E6979" s="31">
        <v>-1592.4644994410844</v>
      </c>
      <c r="F6979" s="18">
        <v>1592.4644994410844</v>
      </c>
    </row>
    <row r="6980" spans="1:6" x14ac:dyDescent="0.35">
      <c r="A6980" s="4">
        <v>6969</v>
      </c>
      <c r="B6980" s="4">
        <v>0.2718253526033354</v>
      </c>
      <c r="C6980" s="4">
        <v>-0.60730170778066284</v>
      </c>
      <c r="D6980" s="25">
        <v>-1.1756702512066635E-2</v>
      </c>
      <c r="E6980" s="31">
        <v>-2610.824094361451</v>
      </c>
      <c r="F6980" s="18">
        <v>2610.824094361451</v>
      </c>
    </row>
    <row r="6981" spans="1:6" x14ac:dyDescent="0.35">
      <c r="A6981" s="4">
        <v>6970</v>
      </c>
      <c r="B6981" s="4">
        <v>0.47768056860864283</v>
      </c>
      <c r="C6981" s="4">
        <v>-5.5975735368769028E-2</v>
      </c>
      <c r="D6981" s="25">
        <v>5.9229001308733101E-4</v>
      </c>
      <c r="E6981" s="31">
        <v>131.53050657111825</v>
      </c>
      <c r="F6981" s="18">
        <v>0</v>
      </c>
    </row>
    <row r="6982" spans="1:6" x14ac:dyDescent="0.35">
      <c r="A6982" s="4">
        <v>6971</v>
      </c>
      <c r="B6982" s="4">
        <v>0.32998347311413911</v>
      </c>
      <c r="C6982" s="4">
        <v>-0.4399588017640651</v>
      </c>
      <c r="D6982" s="25">
        <v>-8.0084366966614775E-3</v>
      </c>
      <c r="E6982" s="31">
        <v>-1778.4425066767146</v>
      </c>
      <c r="F6982" s="18">
        <v>1778.4425066767146</v>
      </c>
    </row>
    <row r="6983" spans="1:6" x14ac:dyDescent="0.35">
      <c r="A6983" s="4">
        <v>6972</v>
      </c>
      <c r="B6983" s="4">
        <v>0.38031112029110226</v>
      </c>
      <c r="C6983" s="4">
        <v>-0.30466377695719088</v>
      </c>
      <c r="D6983" s="25">
        <v>-4.9780021921495207E-3</v>
      </c>
      <c r="E6983" s="31">
        <v>-1105.4705221730992</v>
      </c>
      <c r="F6983" s="18">
        <v>1105.4705221730992</v>
      </c>
    </row>
    <row r="6984" spans="1:6" x14ac:dyDescent="0.35">
      <c r="A6984" s="4">
        <v>6973</v>
      </c>
      <c r="B6984" s="4">
        <v>0.72132545766666722</v>
      </c>
      <c r="C6984" s="4">
        <v>0.58678355223628964</v>
      </c>
      <c r="D6984" s="25">
        <v>1.498927117358693E-2</v>
      </c>
      <c r="E6984" s="31">
        <v>3328.6842375021638</v>
      </c>
      <c r="F6984" s="18">
        <v>0</v>
      </c>
    </row>
    <row r="6985" spans="1:6" x14ac:dyDescent="0.35">
      <c r="A6985" s="4">
        <v>6974</v>
      </c>
      <c r="B6985" s="4">
        <v>0.64941101794645806</v>
      </c>
      <c r="C6985" s="4">
        <v>0.38373082407368009</v>
      </c>
      <c r="D6985" s="25">
        <v>1.044115128124338E-2</v>
      </c>
      <c r="E6985" s="31">
        <v>2318.6781591151525</v>
      </c>
      <c r="F6985" s="18">
        <v>0</v>
      </c>
    </row>
    <row r="6986" spans="1:6" x14ac:dyDescent="0.35">
      <c r="A6986" s="4">
        <v>6975</v>
      </c>
      <c r="B6986" s="4">
        <v>0.98363065180842879</v>
      </c>
      <c r="C6986" s="4">
        <v>2.1352732530014058</v>
      </c>
      <c r="D6986" s="25">
        <v>4.9673448406108316E-2</v>
      </c>
      <c r="E6986" s="31">
        <v>11031.038321806689</v>
      </c>
      <c r="F6986" s="18">
        <v>0</v>
      </c>
    </row>
    <row r="6987" spans="1:6" x14ac:dyDescent="0.35">
      <c r="A6987" s="4">
        <v>6976</v>
      </c>
      <c r="B6987" s="4">
        <v>0.64954832916985006</v>
      </c>
      <c r="C6987" s="4">
        <v>0.38410133553138925</v>
      </c>
      <c r="D6987" s="25">
        <v>1.0449450261249198E-2</v>
      </c>
      <c r="E6987" s="31">
        <v>2320.5211228999019</v>
      </c>
      <c r="F6987" s="18">
        <v>0</v>
      </c>
    </row>
    <row r="6988" spans="1:6" x14ac:dyDescent="0.35">
      <c r="A6988" s="4">
        <v>6977</v>
      </c>
      <c r="B6988" s="4">
        <v>0.65783342374207376</v>
      </c>
      <c r="C6988" s="4">
        <v>0.40655731588538241</v>
      </c>
      <c r="D6988" s="25">
        <v>1.0952435332537095E-2</v>
      </c>
      <c r="E6988" s="31">
        <v>2432.2195810240851</v>
      </c>
      <c r="F6988" s="18">
        <v>0</v>
      </c>
    </row>
    <row r="6989" spans="1:6" x14ac:dyDescent="0.35">
      <c r="A6989" s="4">
        <v>6978</v>
      </c>
      <c r="B6989" s="4">
        <v>0.12473926728959073</v>
      </c>
      <c r="C6989" s="4">
        <v>-1.1516168976821799</v>
      </c>
      <c r="D6989" s="25">
        <v>-2.3948662528054783E-2</v>
      </c>
      <c r="E6989" s="31">
        <v>-5318.3063101071566</v>
      </c>
      <c r="F6989" s="18">
        <v>5318.3063101071566</v>
      </c>
    </row>
    <row r="6990" spans="1:6" x14ac:dyDescent="0.35">
      <c r="A6990" s="4">
        <v>6979</v>
      </c>
      <c r="B6990" s="4">
        <v>0.49471137250212849</v>
      </c>
      <c r="C6990" s="4">
        <v>-1.3257011526246178E-2</v>
      </c>
      <c r="D6990" s="25">
        <v>1.5491344713805325E-3</v>
      </c>
      <c r="E6990" s="31">
        <v>344.0180270900828</v>
      </c>
      <c r="F6990" s="18">
        <v>0</v>
      </c>
    </row>
    <row r="6991" spans="1:6" x14ac:dyDescent="0.35">
      <c r="A6991" s="4">
        <v>6980</v>
      </c>
      <c r="B6991" s="4">
        <v>0.15106268983911553</v>
      </c>
      <c r="C6991" s="4">
        <v>-1.0318863104929119</v>
      </c>
      <c r="D6991" s="25">
        <v>-2.12668514032055E-2</v>
      </c>
      <c r="E6991" s="31">
        <v>-4722.7535099834167</v>
      </c>
      <c r="F6991" s="18">
        <v>4722.7535099834167</v>
      </c>
    </row>
    <row r="6992" spans="1:6" x14ac:dyDescent="0.35">
      <c r="A6992" s="4">
        <v>6981</v>
      </c>
      <c r="B6992" s="4">
        <v>9.552227041799366E-3</v>
      </c>
      <c r="C6992" s="4">
        <v>-2.3434864908272126</v>
      </c>
      <c r="D6992" s="25">
        <v>-5.0645008126136364E-2</v>
      </c>
      <c r="E6992" s="31">
        <v>-11246.793676980204</v>
      </c>
      <c r="F6992" s="18">
        <v>11246.793676980204</v>
      </c>
    </row>
    <row r="6993" spans="1:6" x14ac:dyDescent="0.35">
      <c r="A6993" s="4">
        <v>6982</v>
      </c>
      <c r="B6993" s="4">
        <v>0.34488206059173954</v>
      </c>
      <c r="C6993" s="4">
        <v>-0.39917519209317043</v>
      </c>
      <c r="D6993" s="25">
        <v>-7.0949363063725719E-3</v>
      </c>
      <c r="E6993" s="31">
        <v>-1575.5804518848201</v>
      </c>
      <c r="F6993" s="18">
        <v>1575.5804518848201</v>
      </c>
    </row>
    <row r="6994" spans="1:6" x14ac:dyDescent="0.35">
      <c r="A6994" s="4">
        <v>6983</v>
      </c>
      <c r="B6994" s="4">
        <v>0.4323267037028018</v>
      </c>
      <c r="C6994" s="4">
        <v>-0.17045361871892969</v>
      </c>
      <c r="D6994" s="25">
        <v>-1.9718673031408644E-3</v>
      </c>
      <c r="E6994" s="31">
        <v>-437.89478049987127</v>
      </c>
      <c r="F6994" s="18">
        <v>437.89478049987127</v>
      </c>
    </row>
    <row r="6995" spans="1:6" x14ac:dyDescent="0.35">
      <c r="A6995" s="4">
        <v>6984</v>
      </c>
      <c r="B6995" s="4">
        <v>0.47704795168902081</v>
      </c>
      <c r="C6995" s="4">
        <v>-5.7564028322378107E-2</v>
      </c>
      <c r="D6995" s="25">
        <v>5.5671429419625745E-4</v>
      </c>
      <c r="E6995" s="31">
        <v>123.63016683217239</v>
      </c>
      <c r="F6995" s="18">
        <v>0</v>
      </c>
    </row>
    <row r="6996" spans="1:6" x14ac:dyDescent="0.35">
      <c r="A6996" s="4">
        <v>6985</v>
      </c>
      <c r="B6996" s="4">
        <v>0.6435959578498367</v>
      </c>
      <c r="C6996" s="4">
        <v>0.3680873750732061</v>
      </c>
      <c r="D6996" s="25">
        <v>1.0090758148249173E-2</v>
      </c>
      <c r="E6996" s="31">
        <v>2240.8659636308198</v>
      </c>
      <c r="F6996" s="18">
        <v>0</v>
      </c>
    </row>
    <row r="6997" spans="1:6" x14ac:dyDescent="0.35">
      <c r="A6997" s="4">
        <v>6986</v>
      </c>
      <c r="B6997" s="4">
        <v>0.96814995051032715</v>
      </c>
      <c r="C6997" s="4">
        <v>1.8542730971001107</v>
      </c>
      <c r="D6997" s="25">
        <v>4.33794064083921E-2</v>
      </c>
      <c r="E6997" s="31">
        <v>9633.3133660468102</v>
      </c>
      <c r="F6997" s="18">
        <v>0</v>
      </c>
    </row>
    <row r="6998" spans="1:6" x14ac:dyDescent="0.35">
      <c r="A6998" s="4">
        <v>6987</v>
      </c>
      <c r="B6998" s="4">
        <v>0.7613469836192045</v>
      </c>
      <c r="C6998" s="4">
        <v>0.71064212384069914</v>
      </c>
      <c r="D6998" s="25">
        <v>1.7763543838863062E-2</v>
      </c>
      <c r="E6998" s="31">
        <v>3944.7700754654197</v>
      </c>
      <c r="F6998" s="18">
        <v>0</v>
      </c>
    </row>
    <row r="6999" spans="1:6" x14ac:dyDescent="0.35">
      <c r="A6999" s="4">
        <v>6988</v>
      </c>
      <c r="B6999" s="4">
        <v>0.15583753846252302</v>
      </c>
      <c r="C6999" s="4">
        <v>-1.011713462097537</v>
      </c>
      <c r="D6999" s="25">
        <v>-2.0815005550640739E-2</v>
      </c>
      <c r="E6999" s="31">
        <v>-4622.4115954370054</v>
      </c>
      <c r="F6999" s="18">
        <v>4622.4115954370054</v>
      </c>
    </row>
    <row r="7000" spans="1:6" x14ac:dyDescent="0.35">
      <c r="A7000" s="4">
        <v>6989</v>
      </c>
      <c r="B7000" s="4">
        <v>0.30586334608561283</v>
      </c>
      <c r="C7000" s="4">
        <v>-0.50761026243705842</v>
      </c>
      <c r="D7000" s="25">
        <v>-9.5237423850762382E-3</v>
      </c>
      <c r="E7000" s="31">
        <v>-2114.9481380453512</v>
      </c>
      <c r="F7000" s="18">
        <v>2114.9481380453512</v>
      </c>
    </row>
    <row r="7001" spans="1:6" x14ac:dyDescent="0.35">
      <c r="A7001" s="4">
        <v>6990</v>
      </c>
      <c r="B7001" s="4">
        <v>0.33793958669468194</v>
      </c>
      <c r="C7001" s="4">
        <v>-0.41809293071365822</v>
      </c>
      <c r="D7001" s="25">
        <v>-7.5186693146239722E-3</v>
      </c>
      <c r="E7001" s="31">
        <v>-1669.6793156081778</v>
      </c>
      <c r="F7001" s="18">
        <v>1669.6793156081778</v>
      </c>
    </row>
    <row r="7002" spans="1:6" x14ac:dyDescent="0.35">
      <c r="A7002" s="4">
        <v>6991</v>
      </c>
      <c r="B7002" s="4">
        <v>0.78950082536885469</v>
      </c>
      <c r="C7002" s="4">
        <v>0.80469041990360435</v>
      </c>
      <c r="D7002" s="25">
        <v>1.9870104681631785E-2</v>
      </c>
      <c r="E7002" s="31">
        <v>4412.5764011672136</v>
      </c>
      <c r="F7002" s="18">
        <v>0</v>
      </c>
    </row>
    <row r="7003" spans="1:6" x14ac:dyDescent="0.35">
      <c r="A7003" s="4">
        <v>6992</v>
      </c>
      <c r="B7003" s="4">
        <v>0.13902881591570859</v>
      </c>
      <c r="C7003" s="4">
        <v>-1.0846930392522554</v>
      </c>
      <c r="D7003" s="25">
        <v>-2.2449654193856139E-2</v>
      </c>
      <c r="E7003" s="31">
        <v>-4985.4198504423293</v>
      </c>
      <c r="F7003" s="18">
        <v>4985.4198504423293</v>
      </c>
    </row>
    <row r="7004" spans="1:6" x14ac:dyDescent="0.35">
      <c r="A7004" s="4">
        <v>6993</v>
      </c>
      <c r="B7004" s="4">
        <v>0.45079531533967576</v>
      </c>
      <c r="C7004" s="4">
        <v>-0.12365223699685755</v>
      </c>
      <c r="D7004" s="25">
        <v>-9.2357656050746288E-4</v>
      </c>
      <c r="E7004" s="31">
        <v>-205.09968119764005</v>
      </c>
      <c r="F7004" s="18">
        <v>205.09968119764005</v>
      </c>
    </row>
    <row r="7005" spans="1:6" x14ac:dyDescent="0.35">
      <c r="A7005" s="4">
        <v>6994</v>
      </c>
      <c r="B7005" s="4">
        <v>0.73285053859078331</v>
      </c>
      <c r="C7005" s="4">
        <v>0.62145708441735503</v>
      </c>
      <c r="D7005" s="25">
        <v>1.5765913688452468E-2</v>
      </c>
      <c r="E7005" s="31">
        <v>3501.1541106179707</v>
      </c>
      <c r="F7005" s="18">
        <v>0</v>
      </c>
    </row>
    <row r="7006" spans="1:6" x14ac:dyDescent="0.35">
      <c r="A7006" s="4">
        <v>6995</v>
      </c>
      <c r="B7006" s="4">
        <v>0.1060637168466495</v>
      </c>
      <c r="C7006" s="4">
        <v>-1.2477368717505066</v>
      </c>
      <c r="D7006" s="25">
        <v>-2.6101626293021343E-2</v>
      </c>
      <c r="E7006" s="31">
        <v>-5796.4173847126976</v>
      </c>
      <c r="F7006" s="18">
        <v>5796.4173847126976</v>
      </c>
    </row>
    <row r="7007" spans="1:6" x14ac:dyDescent="0.35">
      <c r="A7007" s="4">
        <v>6996</v>
      </c>
      <c r="B7007" s="4">
        <v>0.52711445395100109</v>
      </c>
      <c r="C7007" s="4">
        <v>6.8018268128200374E-2</v>
      </c>
      <c r="D7007" s="25">
        <v>3.3695961785295686E-3</v>
      </c>
      <c r="E7007" s="31">
        <v>748.28999731378121</v>
      </c>
      <c r="F7007" s="18">
        <v>0</v>
      </c>
    </row>
    <row r="7008" spans="1:6" x14ac:dyDescent="0.35">
      <c r="A7008" s="4">
        <v>6997</v>
      </c>
      <c r="B7008" s="4">
        <v>0.15303187633155668</v>
      </c>
      <c r="C7008" s="4">
        <v>-1.0235163939506657</v>
      </c>
      <c r="D7008" s="25">
        <v>-2.10793760401926E-2</v>
      </c>
      <c r="E7008" s="31">
        <v>-4681.1206461467355</v>
      </c>
      <c r="F7008" s="18">
        <v>4681.1206461467355</v>
      </c>
    </row>
    <row r="7009" spans="1:6" x14ac:dyDescent="0.35">
      <c r="A7009" s="4">
        <v>6998</v>
      </c>
      <c r="B7009" s="4">
        <v>0.74537154760758229</v>
      </c>
      <c r="C7009" s="4">
        <v>0.65999520756585306</v>
      </c>
      <c r="D7009" s="25">
        <v>1.6629118069360387E-2</v>
      </c>
      <c r="E7009" s="31">
        <v>3692.8468742750988</v>
      </c>
      <c r="F7009" s="18">
        <v>0</v>
      </c>
    </row>
    <row r="7010" spans="1:6" x14ac:dyDescent="0.35">
      <c r="A7010" s="4">
        <v>6999</v>
      </c>
      <c r="B7010" s="4">
        <v>0.73176274184929679</v>
      </c>
      <c r="C7010" s="4">
        <v>0.61815295753407906</v>
      </c>
      <c r="D7010" s="25">
        <v>1.5691905496882545E-2</v>
      </c>
      <c r="E7010" s="31">
        <v>3484.7190286268633</v>
      </c>
      <c r="F7010" s="18">
        <v>0</v>
      </c>
    </row>
    <row r="7011" spans="1:6" x14ac:dyDescent="0.35">
      <c r="A7011" s="4">
        <v>7000</v>
      </c>
      <c r="B7011" s="4">
        <v>0.46811029055885989</v>
      </c>
      <c r="C7011" s="4">
        <v>-8.0020965831597193E-2</v>
      </c>
      <c r="D7011" s="25">
        <v>5.3707783862637836E-5</v>
      </c>
      <c r="E7011" s="31">
        <v>11.92694771509391</v>
      </c>
      <c r="F7011" s="18">
        <v>0</v>
      </c>
    </row>
    <row r="7012" spans="1:6" x14ac:dyDescent="0.35">
      <c r="A7012" s="4">
        <v>7001</v>
      </c>
      <c r="B7012" s="4">
        <v>0.588938496974589</v>
      </c>
      <c r="C7012" s="4">
        <v>0.22481524473549214</v>
      </c>
      <c r="D7012" s="25">
        <v>6.8816467420455482E-3</v>
      </c>
      <c r="E7012" s="31">
        <v>1528.2149994504059</v>
      </c>
      <c r="F7012" s="18">
        <v>0</v>
      </c>
    </row>
    <row r="7013" spans="1:6" x14ac:dyDescent="0.35">
      <c r="A7013" s="4">
        <v>7002</v>
      </c>
      <c r="B7013" s="4">
        <v>0.64068122439430686</v>
      </c>
      <c r="C7013" s="4">
        <v>0.36028027144153146</v>
      </c>
      <c r="D7013" s="25">
        <v>9.9158890703987569E-3</v>
      </c>
      <c r="E7013" s="31">
        <v>2202.0325916592105</v>
      </c>
      <c r="F7013" s="18">
        <v>0</v>
      </c>
    </row>
    <row r="7014" spans="1:6" x14ac:dyDescent="0.35">
      <c r="A7014" s="4">
        <v>7003</v>
      </c>
      <c r="B7014" s="4">
        <v>0.90242227094046812</v>
      </c>
      <c r="C7014" s="4">
        <v>1.2954777903706236</v>
      </c>
      <c r="D7014" s="25">
        <v>3.0863110403497613E-2</v>
      </c>
      <c r="E7014" s="31">
        <v>6853.8054939883668</v>
      </c>
      <c r="F7014" s="18">
        <v>0</v>
      </c>
    </row>
    <row r="7015" spans="1:6" x14ac:dyDescent="0.35">
      <c r="A7015" s="4">
        <v>7004</v>
      </c>
      <c r="B7015" s="4">
        <v>0.72822032830025973</v>
      </c>
      <c r="C7015" s="4">
        <v>0.6074394065373685</v>
      </c>
      <c r="D7015" s="25">
        <v>1.5451935737073381E-2</v>
      </c>
      <c r="E7015" s="31">
        <v>3431.4286752999114</v>
      </c>
      <c r="F7015" s="18">
        <v>0</v>
      </c>
    </row>
    <row r="7016" spans="1:6" x14ac:dyDescent="0.35">
      <c r="A7016" s="4">
        <v>7005</v>
      </c>
      <c r="B7016" s="4">
        <v>0.30812883259397295</v>
      </c>
      <c r="C7016" s="4">
        <v>-0.50116121882387998</v>
      </c>
      <c r="D7016" s="25">
        <v>-9.3792921045550183E-3</v>
      </c>
      <c r="E7016" s="31">
        <v>-2082.8699024656898</v>
      </c>
      <c r="F7016" s="18">
        <v>2082.8699024656898</v>
      </c>
    </row>
    <row r="7017" spans="1:6" x14ac:dyDescent="0.35">
      <c r="A7017" s="4">
        <v>7006</v>
      </c>
      <c r="B7017" s="4">
        <v>0.39095357323123403</v>
      </c>
      <c r="C7017" s="4">
        <v>-0.2768345552276627</v>
      </c>
      <c r="D7017" s="25">
        <v>-4.3546634264908513E-3</v>
      </c>
      <c r="E7017" s="31">
        <v>-967.04498434386096</v>
      </c>
      <c r="F7017" s="18">
        <v>967.04498434386096</v>
      </c>
    </row>
    <row r="7018" spans="1:6" x14ac:dyDescent="0.35">
      <c r="A7018" s="4">
        <v>7007</v>
      </c>
      <c r="B7018" s="4">
        <v>0.43636246848884974</v>
      </c>
      <c r="C7018" s="4">
        <v>-0.1601982130726671</v>
      </c>
      <c r="D7018" s="25">
        <v>-1.7421594097976805E-3</v>
      </c>
      <c r="E7018" s="31">
        <v>-386.88329135230987</v>
      </c>
      <c r="F7018" s="18">
        <v>386.88329135230987</v>
      </c>
    </row>
    <row r="7019" spans="1:6" x14ac:dyDescent="0.35">
      <c r="A7019" s="4">
        <v>7008</v>
      </c>
      <c r="B7019" s="4">
        <v>0.98656837039330048</v>
      </c>
      <c r="C7019" s="4">
        <v>2.2134990419688449</v>
      </c>
      <c r="D7019" s="25">
        <v>5.1425605444905452E-2</v>
      </c>
      <c r="E7019" s="31">
        <v>11420.141797828252</v>
      </c>
      <c r="F7019" s="18">
        <v>0</v>
      </c>
    </row>
    <row r="7020" spans="1:6" x14ac:dyDescent="0.35">
      <c r="A7020" s="4">
        <v>7009</v>
      </c>
      <c r="B7020" s="4">
        <v>0.20228577771640699</v>
      </c>
      <c r="C7020" s="4">
        <v>-0.83348446542094645</v>
      </c>
      <c r="D7020" s="25">
        <v>-1.6822905308933666E-2</v>
      </c>
      <c r="E7020" s="31">
        <v>-3735.8814236088451</v>
      </c>
      <c r="F7020" s="18">
        <v>3735.8814236088451</v>
      </c>
    </row>
    <row r="7021" spans="1:6" x14ac:dyDescent="0.35">
      <c r="A7021" s="4">
        <v>7010</v>
      </c>
      <c r="B7021" s="4">
        <v>0.25906034005178202</v>
      </c>
      <c r="C7021" s="4">
        <v>-0.64624503193034</v>
      </c>
      <c r="D7021" s="25">
        <v>-1.262898287412751E-2</v>
      </c>
      <c r="E7021" s="31">
        <v>-2804.5323713183152</v>
      </c>
      <c r="F7021" s="18">
        <v>2804.5323713183152</v>
      </c>
    </row>
    <row r="7022" spans="1:6" x14ac:dyDescent="0.35">
      <c r="A7022" s="4">
        <v>7011</v>
      </c>
      <c r="B7022" s="4">
        <v>0.64758084223140044</v>
      </c>
      <c r="C7022" s="4">
        <v>0.37879740365903708</v>
      </c>
      <c r="D7022" s="25">
        <v>1.0330649010586061E-2</v>
      </c>
      <c r="E7022" s="31">
        <v>2294.1387961077385</v>
      </c>
      <c r="F7022" s="18">
        <v>0</v>
      </c>
    </row>
    <row r="7023" spans="1:6" x14ac:dyDescent="0.35">
      <c r="A7023" s="4">
        <v>7012</v>
      </c>
      <c r="B7023" s="4">
        <v>0.36252490531187664</v>
      </c>
      <c r="C7023" s="4">
        <v>-0.35171793251601446</v>
      </c>
      <c r="D7023" s="25">
        <v>-6.0319547435436138E-3</v>
      </c>
      <c r="E7023" s="31">
        <v>-1339.5229456880431</v>
      </c>
      <c r="F7023" s="18">
        <v>1339.5229456880431</v>
      </c>
    </row>
    <row r="7024" spans="1:6" x14ac:dyDescent="0.35">
      <c r="A7024" s="4">
        <v>7013</v>
      </c>
      <c r="B7024" s="4">
        <v>0.58486600986050219</v>
      </c>
      <c r="C7024" s="4">
        <v>0.21435788619421334</v>
      </c>
      <c r="D7024" s="25">
        <v>6.647415363657613E-3</v>
      </c>
      <c r="E7024" s="31">
        <v>1476.1989749126533</v>
      </c>
      <c r="F7024" s="18">
        <v>0</v>
      </c>
    </row>
    <row r="7025" spans="1:6" x14ac:dyDescent="0.35">
      <c r="A7025" s="4">
        <v>7014</v>
      </c>
      <c r="B7025" s="4">
        <v>0.67477631092154533</v>
      </c>
      <c r="C7025" s="4">
        <v>0.45314077170356831</v>
      </c>
      <c r="D7025" s="25">
        <v>1.1995844815275637E-2</v>
      </c>
      <c r="E7025" s="31">
        <v>2663.9306934744536</v>
      </c>
      <c r="F7025" s="18">
        <v>0</v>
      </c>
    </row>
    <row r="7026" spans="1:6" x14ac:dyDescent="0.35">
      <c r="A7026" s="4">
        <v>7015</v>
      </c>
      <c r="B7026" s="4">
        <v>0.50230920181442751</v>
      </c>
      <c r="C7026" s="4">
        <v>5.7883428826985212E-3</v>
      </c>
      <c r="D7026" s="25">
        <v>1.9757259091212087E-3</v>
      </c>
      <c r="E7026" s="31">
        <v>438.75166545156503</v>
      </c>
      <c r="F7026" s="18">
        <v>0</v>
      </c>
    </row>
    <row r="7027" spans="1:6" x14ac:dyDescent="0.35">
      <c r="A7027" s="4">
        <v>7016</v>
      </c>
      <c r="B7027" s="4">
        <v>0.12313680919317427</v>
      </c>
      <c r="C7027" s="4">
        <v>-1.1594480061035599</v>
      </c>
      <c r="D7027" s="25">
        <v>-2.4124069282313483E-2</v>
      </c>
      <c r="E7027" s="31">
        <v>-5357.2590844809511</v>
      </c>
      <c r="F7027" s="18">
        <v>5357.2590844809511</v>
      </c>
    </row>
    <row r="7028" spans="1:6" x14ac:dyDescent="0.35">
      <c r="A7028" s="4">
        <v>7017</v>
      </c>
      <c r="B7028" s="4">
        <v>0.45687763178525131</v>
      </c>
      <c r="C7028" s="4">
        <v>-0.10830310008543165</v>
      </c>
      <c r="D7028" s="25">
        <v>-5.7977563968823862E-4</v>
      </c>
      <c r="E7028" s="31">
        <v>-128.75142565428359</v>
      </c>
      <c r="F7028" s="18">
        <v>128.75142565428359</v>
      </c>
    </row>
    <row r="7029" spans="1:6" x14ac:dyDescent="0.35">
      <c r="A7029" s="4">
        <v>7018</v>
      </c>
      <c r="B7029" s="4">
        <v>0.72129863053214316</v>
      </c>
      <c r="C7029" s="4">
        <v>0.58670367535821533</v>
      </c>
      <c r="D7029" s="25">
        <v>1.4987482034276193E-2</v>
      </c>
      <c r="E7029" s="31">
        <v>3328.2869213315926</v>
      </c>
      <c r="F7029" s="18">
        <v>0</v>
      </c>
    </row>
    <row r="7030" spans="1:6" x14ac:dyDescent="0.35">
      <c r="A7030" s="4">
        <v>7019</v>
      </c>
      <c r="B7030" s="4">
        <v>0.75222522435546313</v>
      </c>
      <c r="C7030" s="4">
        <v>0.6815088776899686</v>
      </c>
      <c r="D7030" s="25">
        <v>1.7110996603740134E-2</v>
      </c>
      <c r="E7030" s="31">
        <v>3799.8581801087676</v>
      </c>
      <c r="F7030" s="18">
        <v>0</v>
      </c>
    </row>
    <row r="7031" spans="1:6" x14ac:dyDescent="0.35">
      <c r="A7031" s="4">
        <v>7020</v>
      </c>
      <c r="B7031" s="4">
        <v>0.77412036122446048</v>
      </c>
      <c r="C7031" s="4">
        <v>0.75248528200970388</v>
      </c>
      <c r="D7031" s="25">
        <v>1.8700776752446597E-2</v>
      </c>
      <c r="E7031" s="31">
        <v>4152.9024382857788</v>
      </c>
      <c r="F7031" s="18">
        <v>0</v>
      </c>
    </row>
    <row r="7032" spans="1:6" x14ac:dyDescent="0.35">
      <c r="A7032" s="4">
        <v>7021</v>
      </c>
      <c r="B7032" s="4">
        <v>0.945245052585579</v>
      </c>
      <c r="C7032" s="4">
        <v>1.6003999111165936</v>
      </c>
      <c r="D7032" s="25">
        <v>3.7692973639167744E-2</v>
      </c>
      <c r="E7032" s="31">
        <v>8370.5208721804574</v>
      </c>
      <c r="F7032" s="18">
        <v>0</v>
      </c>
    </row>
    <row r="7033" spans="1:6" x14ac:dyDescent="0.35">
      <c r="A7033" s="4">
        <v>7022</v>
      </c>
      <c r="B7033" s="4">
        <v>0.82918392470293345</v>
      </c>
      <c r="C7033" s="4">
        <v>0.95094528749465768</v>
      </c>
      <c r="D7033" s="25">
        <v>2.3146025565148529E-2</v>
      </c>
      <c r="E7033" s="31">
        <v>5140.0638208011669</v>
      </c>
      <c r="F7033" s="18">
        <v>0</v>
      </c>
    </row>
    <row r="7034" spans="1:6" x14ac:dyDescent="0.35">
      <c r="A7034" s="4">
        <v>7023</v>
      </c>
      <c r="B7034" s="4">
        <v>0.3724679158369848</v>
      </c>
      <c r="C7034" s="4">
        <v>-0.32532404873782272</v>
      </c>
      <c r="D7034" s="25">
        <v>-5.4407657014950636E-3</v>
      </c>
      <c r="E7034" s="31">
        <v>-1208.2369329885944</v>
      </c>
      <c r="F7034" s="18">
        <v>1208.2369329885944</v>
      </c>
    </row>
    <row r="7035" spans="1:6" x14ac:dyDescent="0.35">
      <c r="A7035" s="4">
        <v>7024</v>
      </c>
      <c r="B7035" s="4">
        <v>0.24249595774857691</v>
      </c>
      <c r="C7035" s="4">
        <v>-0.6982962954915225</v>
      </c>
      <c r="D7035" s="25">
        <v>-1.3794864216212446E-2</v>
      </c>
      <c r="E7035" s="31">
        <v>-3063.4409467422201</v>
      </c>
      <c r="F7035" s="18">
        <v>3063.4409467422201</v>
      </c>
    </row>
    <row r="7036" spans="1:6" x14ac:dyDescent="0.35">
      <c r="A7036" s="4">
        <v>7025</v>
      </c>
      <c r="B7036" s="4">
        <v>0.91412210618449119</v>
      </c>
      <c r="C7036" s="4">
        <v>1.3665838325803445</v>
      </c>
      <c r="D7036" s="25">
        <v>3.2455794274166248E-2</v>
      </c>
      <c r="E7036" s="31">
        <v>7207.4945849536853</v>
      </c>
      <c r="F7036" s="18">
        <v>0</v>
      </c>
    </row>
    <row r="7037" spans="1:6" x14ac:dyDescent="0.35">
      <c r="A7037" s="4">
        <v>7026</v>
      </c>
      <c r="B7037" s="4">
        <v>0.71041384113097672</v>
      </c>
      <c r="C7037" s="4">
        <v>0.55459411135887093</v>
      </c>
      <c r="D7037" s="25">
        <v>1.4268269108247709E-2</v>
      </c>
      <c r="E7037" s="31">
        <v>3168.5705013299698</v>
      </c>
      <c r="F7037" s="18">
        <v>0</v>
      </c>
    </row>
    <row r="7038" spans="1:6" x14ac:dyDescent="0.35">
      <c r="A7038" s="4">
        <v>7027</v>
      </c>
      <c r="B7038" s="4">
        <v>0.58341385470738527</v>
      </c>
      <c r="C7038" s="4">
        <v>0.21063475440388607</v>
      </c>
      <c r="D7038" s="25">
        <v>6.5640220012013178E-3</v>
      </c>
      <c r="E7038" s="31">
        <v>1457.6797175114179</v>
      </c>
      <c r="F7038" s="18">
        <v>0</v>
      </c>
    </row>
    <row r="7039" spans="1:6" x14ac:dyDescent="0.35">
      <c r="A7039" s="4">
        <v>7028</v>
      </c>
      <c r="B7039" s="4">
        <v>0.46199729325784067</v>
      </c>
      <c r="C7039" s="4">
        <v>-9.5403184798290269E-2</v>
      </c>
      <c r="D7039" s="25">
        <v>-2.9083413243594677E-4</v>
      </c>
      <c r="E7039" s="31">
        <v>-64.585861524279025</v>
      </c>
      <c r="F7039" s="18">
        <v>64.585861524279025</v>
      </c>
    </row>
    <row r="7040" spans="1:6" x14ac:dyDescent="0.35">
      <c r="A7040" s="4">
        <v>7029</v>
      </c>
      <c r="B7040" s="4">
        <v>0.10675385628630474</v>
      </c>
      <c r="C7040" s="4">
        <v>-1.2439778570362854</v>
      </c>
      <c r="D7040" s="25">
        <v>-2.601742919923164E-2</v>
      </c>
      <c r="E7040" s="31">
        <v>-5777.7196417940731</v>
      </c>
      <c r="F7040" s="18">
        <v>5777.7196417940731</v>
      </c>
    </row>
    <row r="7041" spans="1:6" x14ac:dyDescent="0.35">
      <c r="A7041" s="4">
        <v>7030</v>
      </c>
      <c r="B7041" s="4">
        <v>0.10758493435881278</v>
      </c>
      <c r="C7041" s="4">
        <v>-1.2394743861059689</v>
      </c>
      <c r="D7041" s="25">
        <v>-2.5916557243911936E-2</v>
      </c>
      <c r="E7041" s="31">
        <v>-5755.3188936996366</v>
      </c>
      <c r="F7041" s="18">
        <v>5755.3188936996366</v>
      </c>
    </row>
    <row r="7042" spans="1:6" x14ac:dyDescent="0.35">
      <c r="A7042" s="4">
        <v>7031</v>
      </c>
      <c r="B7042" s="4">
        <v>0.69269868704174953</v>
      </c>
      <c r="C7042" s="4">
        <v>0.50351444661005318</v>
      </c>
      <c r="D7042" s="25">
        <v>1.3124150329640151E-2</v>
      </c>
      <c r="E7042" s="31">
        <v>2914.4947627515576</v>
      </c>
      <c r="F7042" s="18">
        <v>0</v>
      </c>
    </row>
    <row r="7043" spans="1:6" x14ac:dyDescent="0.35">
      <c r="A7043" s="4">
        <v>7032</v>
      </c>
      <c r="B7043" s="4">
        <v>2.0221013466341198E-2</v>
      </c>
      <c r="C7043" s="4">
        <v>-2.0492054750398716</v>
      </c>
      <c r="D7043" s="25">
        <v>-4.4053491952221038E-2</v>
      </c>
      <c r="E7043" s="31">
        <v>-9783.0082977407128</v>
      </c>
      <c r="F7043" s="18">
        <v>9783.0082977407128</v>
      </c>
    </row>
    <row r="7044" spans="1:6" x14ac:dyDescent="0.35">
      <c r="A7044" s="4">
        <v>7033</v>
      </c>
      <c r="B7044" s="4">
        <v>0.63908168701705181</v>
      </c>
      <c r="C7044" s="4">
        <v>0.35600526005641558</v>
      </c>
      <c r="D7044" s="25">
        <v>9.8201343149882797E-3</v>
      </c>
      <c r="E7044" s="31">
        <v>2180.76822587988</v>
      </c>
      <c r="F7044" s="18">
        <v>0</v>
      </c>
    </row>
    <row r="7045" spans="1:6" x14ac:dyDescent="0.35">
      <c r="A7045" s="4">
        <v>7034</v>
      </c>
      <c r="B7045" s="4">
        <v>0.73024518300454189</v>
      </c>
      <c r="C7045" s="4">
        <v>0.61355468790021539</v>
      </c>
      <c r="D7045" s="25">
        <v>1.5588910172557785E-2</v>
      </c>
      <c r="E7045" s="31">
        <v>3461.8467415993005</v>
      </c>
      <c r="F7045" s="18">
        <v>0</v>
      </c>
    </row>
    <row r="7046" spans="1:6" x14ac:dyDescent="0.35">
      <c r="A7046" s="4">
        <v>7035</v>
      </c>
      <c r="B7046" s="4">
        <v>0.79854834323249058</v>
      </c>
      <c r="C7046" s="4">
        <v>0.83644729808356377</v>
      </c>
      <c r="D7046" s="25">
        <v>2.0581417899021005E-2</v>
      </c>
      <c r="E7046" s="31">
        <v>4570.538524023641</v>
      </c>
      <c r="F7046" s="18">
        <v>0</v>
      </c>
    </row>
    <row r="7047" spans="1:6" x14ac:dyDescent="0.35">
      <c r="A7047" s="4">
        <v>7036</v>
      </c>
      <c r="B7047" s="4">
        <v>0.10192739820781871</v>
      </c>
      <c r="C7047" s="4">
        <v>-1.2706454885236658</v>
      </c>
      <c r="D7047" s="25">
        <v>-2.6614749837801498E-2</v>
      </c>
      <c r="E7047" s="31">
        <v>-5910.3673050003972</v>
      </c>
      <c r="F7047" s="18">
        <v>5910.3673050003972</v>
      </c>
    </row>
    <row r="7048" spans="1:6" x14ac:dyDescent="0.35">
      <c r="A7048" s="4">
        <v>7037</v>
      </c>
      <c r="B7048" s="4">
        <v>0.24237325272836219</v>
      </c>
      <c r="C7048" s="4">
        <v>-0.69868884699118938</v>
      </c>
      <c r="D7048" s="25">
        <v>-1.3803656864804564E-2</v>
      </c>
      <c r="E7048" s="31">
        <v>-3065.3935400628379</v>
      </c>
      <c r="F7048" s="18">
        <v>3065.3935400628379</v>
      </c>
    </row>
    <row r="7049" spans="1:6" x14ac:dyDescent="0.35">
      <c r="A7049" s="4">
        <v>7038</v>
      </c>
      <c r="B7049" s="4">
        <v>0.56739313278644499</v>
      </c>
      <c r="C7049" s="4">
        <v>0.16974111971727526</v>
      </c>
      <c r="D7049" s="25">
        <v>5.6480571921027657E-3</v>
      </c>
      <c r="E7049" s="31">
        <v>1254.2703864743164</v>
      </c>
      <c r="F7049" s="18">
        <v>0</v>
      </c>
    </row>
    <row r="7050" spans="1:6" x14ac:dyDescent="0.35">
      <c r="A7050" s="4">
        <v>7039</v>
      </c>
      <c r="B7050" s="4">
        <v>0.52798848297599632</v>
      </c>
      <c r="C7050" s="4">
        <v>7.0214373644046188E-2</v>
      </c>
      <c r="D7050" s="25">
        <v>3.4187861168903325E-3</v>
      </c>
      <c r="E7050" s="31">
        <v>759.2136620182871</v>
      </c>
      <c r="F7050" s="18">
        <v>0</v>
      </c>
    </row>
    <row r="7051" spans="1:6" x14ac:dyDescent="0.35">
      <c r="A7051" s="4">
        <v>7040</v>
      </c>
      <c r="B7051" s="4">
        <v>0.25660734979180821</v>
      </c>
      <c r="C7051" s="4">
        <v>-0.65384030014176586</v>
      </c>
      <c r="D7051" s="25">
        <v>-1.2799107111081405E-2</v>
      </c>
      <c r="E7051" s="31">
        <v>-2842.3120511578118</v>
      </c>
      <c r="F7051" s="18">
        <v>2842.3120511578118</v>
      </c>
    </row>
    <row r="7052" spans="1:6" x14ac:dyDescent="0.35">
      <c r="A7052" s="4">
        <v>7041</v>
      </c>
      <c r="B7052" s="4">
        <v>0.92230226640989033</v>
      </c>
      <c r="C7052" s="4">
        <v>1.4207293135940551</v>
      </c>
      <c r="D7052" s="25">
        <v>3.3668583393068191E-2</v>
      </c>
      <c r="E7052" s="31">
        <v>7476.820022912053</v>
      </c>
      <c r="F7052" s="18">
        <v>0</v>
      </c>
    </row>
    <row r="7053" spans="1:6" x14ac:dyDescent="0.35">
      <c r="A7053" s="4">
        <v>7042</v>
      </c>
      <c r="B7053" s="4">
        <v>0.83584346069403859</v>
      </c>
      <c r="C7053" s="4">
        <v>0.9775173782001384</v>
      </c>
      <c r="D7053" s="25">
        <v>2.3741206213112896E-2</v>
      </c>
      <c r="E7053" s="31">
        <v>5272.2362538969392</v>
      </c>
      <c r="F7053" s="18">
        <v>0</v>
      </c>
    </row>
    <row r="7054" spans="1:6" x14ac:dyDescent="0.35">
      <c r="A7054" s="4">
        <v>7043</v>
      </c>
      <c r="B7054" s="4">
        <v>0.92188468392389222</v>
      </c>
      <c r="C7054" s="4">
        <v>1.4178634603560245</v>
      </c>
      <c r="D7054" s="25">
        <v>3.3604391967331795E-2</v>
      </c>
      <c r="E7054" s="31">
        <v>7462.5649611043755</v>
      </c>
      <c r="F7054" s="18">
        <v>0</v>
      </c>
    </row>
    <row r="7055" spans="1:6" x14ac:dyDescent="0.35">
      <c r="A7055" s="4">
        <v>7044</v>
      </c>
      <c r="B7055" s="4">
        <v>0.66450100088417396</v>
      </c>
      <c r="C7055" s="4">
        <v>0.42477871124143379</v>
      </c>
      <c r="D7055" s="25">
        <v>1.1360571147480429E-2</v>
      </c>
      <c r="E7055" s="31">
        <v>2522.8547585606639</v>
      </c>
      <c r="F7055" s="18">
        <v>0</v>
      </c>
    </row>
    <row r="7056" spans="1:6" x14ac:dyDescent="0.35">
      <c r="A7056" s="4">
        <v>7045</v>
      </c>
      <c r="B7056" s="4">
        <v>0.88529014332888134</v>
      </c>
      <c r="C7056" s="4">
        <v>1.2018549961134264</v>
      </c>
      <c r="D7056" s="25">
        <v>2.8766080253787196E-2</v>
      </c>
      <c r="E7056" s="31">
        <v>6388.1156599684064</v>
      </c>
      <c r="F7056" s="18">
        <v>0</v>
      </c>
    </row>
    <row r="7057" spans="1:6" x14ac:dyDescent="0.35">
      <c r="A7057" s="4">
        <v>7046</v>
      </c>
      <c r="B7057" s="4">
        <v>8.8871001490472223E-2</v>
      </c>
      <c r="C7057" s="4">
        <v>-1.3477400588203341</v>
      </c>
      <c r="D7057" s="25">
        <v>-2.8341569033636969E-2</v>
      </c>
      <c r="E7057" s="31">
        <v>-6293.8439778570792</v>
      </c>
      <c r="F7057" s="18">
        <v>6293.8439778570792</v>
      </c>
    </row>
    <row r="7058" spans="1:6" x14ac:dyDescent="0.35">
      <c r="A7058" s="4">
        <v>7047</v>
      </c>
      <c r="B7058" s="4">
        <v>0.18625653619675364</v>
      </c>
      <c r="C7058" s="4">
        <v>-0.89177588011263276</v>
      </c>
      <c r="D7058" s="25">
        <v>-1.8128558008659E-2</v>
      </c>
      <c r="E7058" s="31">
        <v>-4025.829180967874</v>
      </c>
      <c r="F7058" s="18">
        <v>4025.829180967874</v>
      </c>
    </row>
    <row r="7059" spans="1:6" x14ac:dyDescent="0.35">
      <c r="A7059" s="4">
        <v>7048</v>
      </c>
      <c r="B7059" s="4">
        <v>6.4119814161742728E-2</v>
      </c>
      <c r="C7059" s="4">
        <v>-1.5210805357318604</v>
      </c>
      <c r="D7059" s="25">
        <v>-3.2224172721474556E-2</v>
      </c>
      <c r="E7059" s="31">
        <v>-7156.0581273313028</v>
      </c>
      <c r="F7059" s="18">
        <v>7156.0581273313028</v>
      </c>
    </row>
    <row r="7060" spans="1:6" x14ac:dyDescent="0.35">
      <c r="A7060" s="4">
        <v>7049</v>
      </c>
      <c r="B7060" s="4">
        <v>0.54252804328843296</v>
      </c>
      <c r="C7060" s="4">
        <v>0.10680470670922235</v>
      </c>
      <c r="D7060" s="25">
        <v>4.2383625056790254E-3</v>
      </c>
      <c r="E7060" s="31">
        <v>941.21790860214753</v>
      </c>
      <c r="F7060" s="18">
        <v>0</v>
      </c>
    </row>
    <row r="7061" spans="1:6" x14ac:dyDescent="0.35">
      <c r="A7061" s="4">
        <v>7050</v>
      </c>
      <c r="B7061" s="4">
        <v>1.8780357892677513E-2</v>
      </c>
      <c r="C7061" s="4">
        <v>-2.0796165714879851</v>
      </c>
      <c r="D7061" s="25">
        <v>-4.4734661390106546E-2</v>
      </c>
      <c r="E7061" s="31">
        <v>-9934.2763577217174</v>
      </c>
      <c r="F7061" s="18">
        <v>9934.2763577217174</v>
      </c>
    </row>
    <row r="7062" spans="1:6" x14ac:dyDescent="0.35">
      <c r="A7062" s="4">
        <v>7051</v>
      </c>
      <c r="B7062" s="4">
        <v>0.44146751534672402</v>
      </c>
      <c r="C7062" s="4">
        <v>-0.14724957644956518</v>
      </c>
      <c r="D7062" s="25">
        <v>-1.4521266072977507E-3</v>
      </c>
      <c r="E7062" s="31">
        <v>-322.47538206441169</v>
      </c>
      <c r="F7062" s="18">
        <v>322.47538206441169</v>
      </c>
    </row>
    <row r="7063" spans="1:6" x14ac:dyDescent="0.35">
      <c r="A7063" s="4">
        <v>7052</v>
      </c>
      <c r="B7063" s="4">
        <v>0.90359990139591606</v>
      </c>
      <c r="C7063" s="4">
        <v>1.3023399598945076</v>
      </c>
      <c r="D7063" s="25">
        <v>3.101681417295013E-2</v>
      </c>
      <c r="E7063" s="31">
        <v>6887.9386622189086</v>
      </c>
      <c r="F7063" s="18">
        <v>0</v>
      </c>
    </row>
    <row r="7064" spans="1:6" x14ac:dyDescent="0.35">
      <c r="A7064" s="4">
        <v>7053</v>
      </c>
      <c r="B7064" s="4">
        <v>8.6318311169968354E-2</v>
      </c>
      <c r="C7064" s="4">
        <v>-1.3637806174049409</v>
      </c>
      <c r="D7064" s="25">
        <v>-2.8700856910451551E-2</v>
      </c>
      <c r="E7064" s="31">
        <v>-6373.6314390637153</v>
      </c>
      <c r="F7064" s="18">
        <v>6373.6314390637153</v>
      </c>
    </row>
    <row r="7065" spans="1:6" x14ac:dyDescent="0.35">
      <c r="A7065" s="4">
        <v>7054</v>
      </c>
      <c r="B7065" s="4">
        <v>0.88430601697025291</v>
      </c>
      <c r="C7065" s="4">
        <v>1.1967911565194369</v>
      </c>
      <c r="D7065" s="25">
        <v>2.8652656761291112E-2</v>
      </c>
      <c r="E7065" s="31">
        <v>6362.9275779554901</v>
      </c>
      <c r="F7065" s="18">
        <v>0</v>
      </c>
    </row>
    <row r="7066" spans="1:6" x14ac:dyDescent="0.35">
      <c r="A7066" s="4">
        <v>7055</v>
      </c>
      <c r="B7066" s="4">
        <v>0.21875724978523803</v>
      </c>
      <c r="C7066" s="4">
        <v>-0.77639719630629733</v>
      </c>
      <c r="D7066" s="25">
        <v>-1.5544223921053082E-2</v>
      </c>
      <c r="E7066" s="31">
        <v>-3451.9232156790495</v>
      </c>
      <c r="F7066" s="18">
        <v>3451.9232156790495</v>
      </c>
    </row>
    <row r="7067" spans="1:6" x14ac:dyDescent="0.35">
      <c r="A7067" s="4">
        <v>7056</v>
      </c>
      <c r="B7067" s="4">
        <v>0.54193403319618993</v>
      </c>
      <c r="C7067" s="4">
        <v>0.10530734665078405</v>
      </c>
      <c r="D7067" s="25">
        <v>4.2048235666585646E-3</v>
      </c>
      <c r="E7067" s="31">
        <v>933.7698788502621</v>
      </c>
      <c r="F7067" s="18">
        <v>0</v>
      </c>
    </row>
    <row r="7068" spans="1:6" x14ac:dyDescent="0.35">
      <c r="A7068" s="4">
        <v>7057</v>
      </c>
      <c r="B7068" s="4">
        <v>0.6985837994254529</v>
      </c>
      <c r="C7068" s="4">
        <v>0.52033170567290665</v>
      </c>
      <c r="D7068" s="25">
        <v>1.3500835297976091E-2</v>
      </c>
      <c r="E7068" s="31">
        <v>2998.1456155570841</v>
      </c>
      <c r="F7068" s="18">
        <v>0</v>
      </c>
    </row>
    <row r="7069" spans="1:6" x14ac:dyDescent="0.35">
      <c r="A7069" s="4">
        <v>7058</v>
      </c>
      <c r="B7069" s="4">
        <v>1.565085067787908E-2</v>
      </c>
      <c r="C7069" s="4">
        <v>-2.1532160691810298</v>
      </c>
      <c r="D7069" s="25">
        <v>-4.6383195455879662E-2</v>
      </c>
      <c r="E7069" s="31">
        <v>-10300.368164066107</v>
      </c>
      <c r="F7069" s="18">
        <v>10300.368164066107</v>
      </c>
    </row>
    <row r="7070" spans="1:6" x14ac:dyDescent="0.35">
      <c r="A7070" s="4">
        <v>7059</v>
      </c>
      <c r="B7070" s="4">
        <v>0.75944827682392069</v>
      </c>
      <c r="C7070" s="4">
        <v>0.70452892017949986</v>
      </c>
      <c r="D7070" s="25">
        <v>1.7626615941222692E-2</v>
      </c>
      <c r="E7070" s="31">
        <v>3914.3623438771774</v>
      </c>
      <c r="F7070" s="18">
        <v>0</v>
      </c>
    </row>
    <row r="7071" spans="1:6" x14ac:dyDescent="0.35">
      <c r="A7071" s="4">
        <v>7060</v>
      </c>
      <c r="B7071" s="4">
        <v>0.55968923397937675</v>
      </c>
      <c r="C7071" s="4">
        <v>0.15018135952135336</v>
      </c>
      <c r="D7071" s="25">
        <v>5.2099437264944608E-3</v>
      </c>
      <c r="E7071" s="31">
        <v>1156.9780384795986</v>
      </c>
      <c r="F7071" s="18">
        <v>0</v>
      </c>
    </row>
    <row r="7072" spans="1:6" x14ac:dyDescent="0.35">
      <c r="A7072" s="4">
        <v>7061</v>
      </c>
      <c r="B7072" s="4">
        <v>0.40199992218892311</v>
      </c>
      <c r="C7072" s="4">
        <v>-0.2481739196025852</v>
      </c>
      <c r="D7072" s="25">
        <v>-3.7127020591496739E-3</v>
      </c>
      <c r="E7072" s="31">
        <v>-824.48390450167426</v>
      </c>
      <c r="F7072" s="18">
        <v>824.48390450167426</v>
      </c>
    </row>
    <row r="7073" spans="1:6" x14ac:dyDescent="0.35">
      <c r="A7073" s="4">
        <v>7062</v>
      </c>
      <c r="B7073" s="4">
        <v>0.76457195503055853</v>
      </c>
      <c r="C7073" s="4">
        <v>0.72108683573527521</v>
      </c>
      <c r="D7073" s="25">
        <v>1.7997491948634221E-2</v>
      </c>
      <c r="E7073" s="31">
        <v>3996.7231942241838</v>
      </c>
      <c r="F7073" s="18">
        <v>0</v>
      </c>
    </row>
    <row r="7074" spans="1:6" x14ac:dyDescent="0.35">
      <c r="A7074" s="4">
        <v>7063</v>
      </c>
      <c r="B7074" s="4">
        <v>0.71577399373591666</v>
      </c>
      <c r="C7074" s="4">
        <v>0.57033277910933633</v>
      </c>
      <c r="D7074" s="25">
        <v>1.4620795018746946E-2</v>
      </c>
      <c r="E7074" s="31">
        <v>3246.8563251035553</v>
      </c>
      <c r="F7074" s="18">
        <v>0</v>
      </c>
    </row>
    <row r="7075" spans="1:6" x14ac:dyDescent="0.35">
      <c r="A7075" s="4">
        <v>7064</v>
      </c>
      <c r="B7075" s="4">
        <v>0.3491544629518355</v>
      </c>
      <c r="C7075" s="4">
        <v>-0.38760424648996578</v>
      </c>
      <c r="D7075" s="25">
        <v>-6.8357620103787946E-3</v>
      </c>
      <c r="E7075" s="31">
        <v>-1518.0253256982705</v>
      </c>
      <c r="F7075" s="18">
        <v>1518.0253256982705</v>
      </c>
    </row>
    <row r="7076" spans="1:6" x14ac:dyDescent="0.35">
      <c r="A7076" s="4">
        <v>7065</v>
      </c>
      <c r="B7076" s="4">
        <v>0.45305324214810183</v>
      </c>
      <c r="C7076" s="4">
        <v>-0.11795099848472951</v>
      </c>
      <c r="D7076" s="25">
        <v>-7.9587615223105008E-4</v>
      </c>
      <c r="E7076" s="31">
        <v>-176.74110850723977</v>
      </c>
      <c r="F7076" s="18">
        <v>176.74110850723977</v>
      </c>
    </row>
    <row r="7077" spans="1:6" x14ac:dyDescent="0.35">
      <c r="A7077" s="4">
        <v>7066</v>
      </c>
      <c r="B7077" s="4">
        <v>0.61487397146130041</v>
      </c>
      <c r="C7077" s="4">
        <v>0.29204521036278003</v>
      </c>
      <c r="D7077" s="25">
        <v>8.3875114836715423E-3</v>
      </c>
      <c r="E7077" s="31">
        <v>1862.624069191801</v>
      </c>
      <c r="F7077" s="18">
        <v>0</v>
      </c>
    </row>
    <row r="7078" spans="1:6" x14ac:dyDescent="0.35">
      <c r="A7078" s="4">
        <v>7067</v>
      </c>
      <c r="B7078" s="4">
        <v>0.47690767682845792</v>
      </c>
      <c r="C7078" s="4">
        <v>-5.7916231876522214E-2</v>
      </c>
      <c r="D7078" s="25">
        <v>5.4882538767797562E-4</v>
      </c>
      <c r="E7078" s="31">
        <v>121.87826852608224</v>
      </c>
      <c r="F7078" s="18">
        <v>0</v>
      </c>
    </row>
    <row r="7079" spans="1:6" x14ac:dyDescent="0.35">
      <c r="A7079" s="4">
        <v>7068</v>
      </c>
      <c r="B7079" s="4">
        <v>0.86632808335849065</v>
      </c>
      <c r="C7079" s="4">
        <v>1.1092001839357684</v>
      </c>
      <c r="D7079" s="25">
        <v>2.669073165739163E-2</v>
      </c>
      <c r="E7079" s="31">
        <v>5927.2406727764155</v>
      </c>
      <c r="F7079" s="18">
        <v>0</v>
      </c>
    </row>
    <row r="7080" spans="1:6" x14ac:dyDescent="0.35">
      <c r="A7080" s="4">
        <v>7069</v>
      </c>
      <c r="B7080" s="4">
        <v>0.96867189030493983</v>
      </c>
      <c r="C7080" s="4">
        <v>1.8616232098304295</v>
      </c>
      <c r="D7080" s="25">
        <v>4.3544039477951053E-2</v>
      </c>
      <c r="E7080" s="31">
        <v>9669.8736161928064</v>
      </c>
      <c r="F7080" s="18">
        <v>0</v>
      </c>
    </row>
    <row r="7081" spans="1:6" x14ac:dyDescent="0.35">
      <c r="A7081" s="4">
        <v>7070</v>
      </c>
      <c r="B7081" s="4">
        <v>0.5908382028036252</v>
      </c>
      <c r="C7081" s="4">
        <v>0.22970167352452719</v>
      </c>
      <c r="D7081" s="25">
        <v>6.9910964607419303E-3</v>
      </c>
      <c r="E7081" s="31">
        <v>1552.5206210649965</v>
      </c>
      <c r="F7081" s="18">
        <v>0</v>
      </c>
    </row>
    <row r="7082" spans="1:6" x14ac:dyDescent="0.35">
      <c r="A7082" s="4">
        <v>7071</v>
      </c>
      <c r="B7082" s="4">
        <v>0.76786987700292375</v>
      </c>
      <c r="C7082" s="4">
        <v>0.73184980518361586</v>
      </c>
      <c r="D7082" s="25">
        <v>1.8238568618185208E-2</v>
      </c>
      <c r="E7082" s="31">
        <v>4050.2593602372413</v>
      </c>
      <c r="F7082" s="18">
        <v>0</v>
      </c>
    </row>
    <row r="7083" spans="1:6" x14ac:dyDescent="0.35">
      <c r="A7083" s="4">
        <v>7072</v>
      </c>
      <c r="B7083" s="4">
        <v>0.87665757591324556</v>
      </c>
      <c r="C7083" s="4">
        <v>1.1584392042427876</v>
      </c>
      <c r="D7083" s="25">
        <v>2.7793622368411881E-2</v>
      </c>
      <c r="E7083" s="31">
        <v>6172.1608482102793</v>
      </c>
      <c r="F7083" s="18">
        <v>0</v>
      </c>
    </row>
    <row r="7084" spans="1:6" x14ac:dyDescent="0.35">
      <c r="A7084" s="4">
        <v>7073</v>
      </c>
      <c r="B7084" s="4">
        <v>0.40291221167605273</v>
      </c>
      <c r="C7084" s="4">
        <v>-0.24581631966479237</v>
      </c>
      <c r="D7084" s="25">
        <v>-3.6598948534928427E-3</v>
      </c>
      <c r="E7084" s="31">
        <v>-812.75694919739146</v>
      </c>
      <c r="F7084" s="18">
        <v>812.75694919739146</v>
      </c>
    </row>
    <row r="7085" spans="1:6" x14ac:dyDescent="0.35">
      <c r="A7085" s="4">
        <v>7074</v>
      </c>
      <c r="B7085" s="4">
        <v>0.33660824665403444</v>
      </c>
      <c r="C7085" s="4">
        <v>-0.42173768665716377</v>
      </c>
      <c r="D7085" s="25">
        <v>-7.6003071589385773E-3</v>
      </c>
      <c r="E7085" s="31">
        <v>-1687.8087231295078</v>
      </c>
      <c r="F7085" s="18">
        <v>1687.8087231295078</v>
      </c>
    </row>
    <row r="7086" spans="1:6" x14ac:dyDescent="0.35">
      <c r="A7086" s="4">
        <v>7075</v>
      </c>
      <c r="B7086" s="4">
        <v>0.80542044101538279</v>
      </c>
      <c r="C7086" s="4">
        <v>0.86114331038418668</v>
      </c>
      <c r="D7086" s="25">
        <v>2.1134576804209784E-2</v>
      </c>
      <c r="E7086" s="31">
        <v>4693.3791416368877</v>
      </c>
      <c r="F7086" s="18">
        <v>0</v>
      </c>
    </row>
    <row r="7087" spans="1:6" x14ac:dyDescent="0.35">
      <c r="A7087" s="4">
        <v>7076</v>
      </c>
      <c r="B7087" s="4">
        <v>0.86065651899818252</v>
      </c>
      <c r="C7087" s="4">
        <v>1.0832736849397653</v>
      </c>
      <c r="D7087" s="25">
        <v>2.6110011433193924E-2</v>
      </c>
      <c r="E7087" s="31">
        <v>5798.2794821821799</v>
      </c>
      <c r="F7087" s="18">
        <v>0</v>
      </c>
    </row>
    <row r="7088" spans="1:6" x14ac:dyDescent="0.35">
      <c r="A7088" s="4">
        <v>7077</v>
      </c>
      <c r="B7088" s="4">
        <v>0.8140518067391177</v>
      </c>
      <c r="C7088" s="4">
        <v>0.89292677672768672</v>
      </c>
      <c r="D7088" s="25">
        <v>2.1846485562257798E-2</v>
      </c>
      <c r="E7088" s="31">
        <v>4851.4735168744191</v>
      </c>
      <c r="F7088" s="18">
        <v>0</v>
      </c>
    </row>
    <row r="7089" spans="1:6" x14ac:dyDescent="0.35">
      <c r="A7089" s="4">
        <v>7078</v>
      </c>
      <c r="B7089" s="4">
        <v>0.94967414068427269</v>
      </c>
      <c r="C7089" s="4">
        <v>1.6417022814360995</v>
      </c>
      <c r="D7089" s="25">
        <v>3.8618093600622544E-2</v>
      </c>
      <c r="E7089" s="31">
        <v>8575.9632981550803</v>
      </c>
      <c r="F7089" s="18">
        <v>0</v>
      </c>
    </row>
    <row r="7090" spans="1:6" x14ac:dyDescent="0.35">
      <c r="A7090" s="4">
        <v>7079</v>
      </c>
      <c r="B7090" s="4">
        <v>0.19144246706708157</v>
      </c>
      <c r="C7090" s="4">
        <v>-0.87259304255332781</v>
      </c>
      <c r="D7090" s="25">
        <v>-1.7698887125216344E-2</v>
      </c>
      <c r="E7090" s="31">
        <v>-3930.4116866503737</v>
      </c>
      <c r="F7090" s="18">
        <v>3930.4116866503737</v>
      </c>
    </row>
    <row r="7091" spans="1:6" x14ac:dyDescent="0.35">
      <c r="A7091" s="4">
        <v>7080</v>
      </c>
      <c r="B7091" s="4">
        <v>0.82860358807187762</v>
      </c>
      <c r="C7091" s="4">
        <v>0.94866145527252466</v>
      </c>
      <c r="D7091" s="25">
        <v>2.3094870661423524E-2</v>
      </c>
      <c r="E7091" s="31">
        <v>5128.703794037463</v>
      </c>
      <c r="F7091" s="18">
        <v>0</v>
      </c>
    </row>
    <row r="7092" spans="1:6" x14ac:dyDescent="0.35">
      <c r="A7092" s="4">
        <v>7081</v>
      </c>
      <c r="B7092" s="4">
        <v>0.76647728213632549</v>
      </c>
      <c r="C7092" s="4">
        <v>0.72729471378624966</v>
      </c>
      <c r="D7092" s="25">
        <v>1.813654043081107E-2</v>
      </c>
      <c r="E7092" s="31">
        <v>4027.601846395497</v>
      </c>
      <c r="F7092" s="18">
        <v>0</v>
      </c>
    </row>
    <row r="7093" spans="1:6" x14ac:dyDescent="0.35">
      <c r="A7093" s="4">
        <v>7082</v>
      </c>
      <c r="B7093" s="4">
        <v>0.6914034949981942</v>
      </c>
      <c r="C7093" s="4">
        <v>0.49983252026617653</v>
      </c>
      <c r="D7093" s="25">
        <v>1.3041679916175336E-2</v>
      </c>
      <c r="E7093" s="31">
        <v>2896.1804656665627</v>
      </c>
      <c r="F7093" s="18">
        <v>0</v>
      </c>
    </row>
    <row r="7094" spans="1:6" x14ac:dyDescent="0.35">
      <c r="A7094" s="4">
        <v>7083</v>
      </c>
      <c r="B7094" s="4">
        <v>0.2907591735082008</v>
      </c>
      <c r="C7094" s="4">
        <v>-0.55116824387113095</v>
      </c>
      <c r="D7094" s="25">
        <v>-1.0499385133751782E-2</v>
      </c>
      <c r="E7094" s="31">
        <v>-2331.610215963608</v>
      </c>
      <c r="F7094" s="18">
        <v>2331.610215963608</v>
      </c>
    </row>
    <row r="7095" spans="1:6" x14ac:dyDescent="0.35">
      <c r="A7095" s="4">
        <v>7084</v>
      </c>
      <c r="B7095" s="4">
        <v>0.13027950887834594</v>
      </c>
      <c r="C7095" s="4">
        <v>-1.1250708377105498</v>
      </c>
      <c r="D7095" s="25">
        <v>-2.3354064935041267E-2</v>
      </c>
      <c r="E7095" s="31">
        <v>-5186.2633566773411</v>
      </c>
      <c r="F7095" s="18">
        <v>5186.2633566773411</v>
      </c>
    </row>
    <row r="7096" spans="1:6" x14ac:dyDescent="0.35">
      <c r="A7096" s="4">
        <v>7085</v>
      </c>
      <c r="B7096" s="4">
        <v>0.57333044468002814</v>
      </c>
      <c r="C7096" s="4">
        <v>0.18485966205142759</v>
      </c>
      <c r="D7096" s="25">
        <v>5.9866930910409512E-3</v>
      </c>
      <c r="E7096" s="31">
        <v>1329.471639823726</v>
      </c>
      <c r="F7096" s="18">
        <v>0</v>
      </c>
    </row>
    <row r="7097" spans="1:6" x14ac:dyDescent="0.35">
      <c r="A7097" s="4">
        <v>7086</v>
      </c>
      <c r="B7097" s="4">
        <v>9.559359269967993E-2</v>
      </c>
      <c r="C7097" s="4">
        <v>-1.3070751635078333</v>
      </c>
      <c r="D7097" s="25">
        <v>-2.7430727692255227E-2</v>
      </c>
      <c r="E7097" s="31">
        <v>-6091.5724210341332</v>
      </c>
      <c r="F7097" s="18">
        <v>6091.5724210341332</v>
      </c>
    </row>
    <row r="7098" spans="1:6" x14ac:dyDescent="0.35">
      <c r="A7098" s="4">
        <v>7087</v>
      </c>
      <c r="B7098" s="4">
        <v>0.60991945246211088</v>
      </c>
      <c r="C7098" s="4">
        <v>0.2791091060881532</v>
      </c>
      <c r="D7098" s="25">
        <v>8.0977593896551323E-3</v>
      </c>
      <c r="E7098" s="31">
        <v>1798.2784971512317</v>
      </c>
      <c r="F7098" s="18">
        <v>0</v>
      </c>
    </row>
    <row r="7099" spans="1:6" x14ac:dyDescent="0.35">
      <c r="A7099" s="4">
        <v>7088</v>
      </c>
      <c r="B7099" s="4">
        <v>0.59622839857740362</v>
      </c>
      <c r="C7099" s="4">
        <v>0.24359667610888688</v>
      </c>
      <c r="D7099" s="25">
        <v>7.3023266433154066E-3</v>
      </c>
      <c r="E7099" s="31">
        <v>1621.6358562868929</v>
      </c>
      <c r="F7099" s="18">
        <v>0</v>
      </c>
    </row>
    <row r="7100" spans="1:6" x14ac:dyDescent="0.35">
      <c r="A7100" s="4">
        <v>7089</v>
      </c>
      <c r="B7100" s="4">
        <v>0.55533368243411352</v>
      </c>
      <c r="C7100" s="4">
        <v>0.13914871310116794</v>
      </c>
      <c r="D7100" s="25">
        <v>4.9628266397018393E-3</v>
      </c>
      <c r="E7100" s="31">
        <v>1102.1004702444238</v>
      </c>
      <c r="F7100" s="18">
        <v>0</v>
      </c>
    </row>
    <row r="7101" spans="1:6" x14ac:dyDescent="0.35">
      <c r="A7101" s="4">
        <v>7090</v>
      </c>
      <c r="B7101" s="4">
        <v>0.98450878621562798</v>
      </c>
      <c r="C7101" s="4">
        <v>2.1572983233769722</v>
      </c>
      <c r="D7101" s="25">
        <v>5.016678164822639E-2</v>
      </c>
      <c r="E7101" s="31">
        <v>11140.593387417081</v>
      </c>
      <c r="F7101" s="18">
        <v>0</v>
      </c>
    </row>
    <row r="7102" spans="1:6" x14ac:dyDescent="0.35">
      <c r="A7102" s="4">
        <v>7091</v>
      </c>
      <c r="B7102" s="4">
        <v>0.89694943218863865</v>
      </c>
      <c r="C7102" s="4">
        <v>1.2643591844365347</v>
      </c>
      <c r="D7102" s="25">
        <v>3.0166093663306425E-2</v>
      </c>
      <c r="E7102" s="31">
        <v>6699.0182058353603</v>
      </c>
      <c r="F7102" s="18">
        <v>0</v>
      </c>
    </row>
    <row r="7103" spans="1:6" x14ac:dyDescent="0.35">
      <c r="A7103" s="4">
        <v>7092</v>
      </c>
      <c r="B7103" s="4">
        <v>9.3393019669710697E-2</v>
      </c>
      <c r="C7103" s="4">
        <v>-1.3201467121674861</v>
      </c>
      <c r="D7103" s="25">
        <v>-2.7723513566252914E-2</v>
      </c>
      <c r="E7103" s="31">
        <v>-6156.5917079929786</v>
      </c>
      <c r="F7103" s="18">
        <v>6156.5917079929786</v>
      </c>
    </row>
    <row r="7104" spans="1:6" x14ac:dyDescent="0.35">
      <c r="A7104" s="4">
        <v>7093</v>
      </c>
      <c r="B7104" s="4">
        <v>0.88525807972921444</v>
      </c>
      <c r="C7104" s="4">
        <v>1.2016895263902421</v>
      </c>
      <c r="D7104" s="25">
        <v>2.8762373944857464E-2</v>
      </c>
      <c r="E7104" s="31">
        <v>6387.2925957933148</v>
      </c>
      <c r="F7104" s="18">
        <v>0</v>
      </c>
    </row>
    <row r="7105" spans="1:6" x14ac:dyDescent="0.35">
      <c r="A7105" s="4">
        <v>7094</v>
      </c>
      <c r="B7105" s="4">
        <v>5.0070688936872609E-2</v>
      </c>
      <c r="C7105" s="4">
        <v>-1.6441686151994652</v>
      </c>
      <c r="D7105" s="25">
        <v>-3.4981187354090865E-2</v>
      </c>
      <c r="E7105" s="31">
        <v>-7768.311454652795</v>
      </c>
      <c r="F7105" s="18">
        <v>7768.311454652795</v>
      </c>
    </row>
    <row r="7106" spans="1:6" x14ac:dyDescent="0.35">
      <c r="A7106" s="4">
        <v>7095</v>
      </c>
      <c r="B7106" s="4">
        <v>0.86179081647051525</v>
      </c>
      <c r="C7106" s="4">
        <v>1.0884004398727667</v>
      </c>
      <c r="D7106" s="25">
        <v>2.6224844148346024E-2</v>
      </c>
      <c r="E7106" s="31">
        <v>5823.7805118486476</v>
      </c>
      <c r="F7106" s="18">
        <v>0</v>
      </c>
    </row>
    <row r="7107" spans="1:6" x14ac:dyDescent="0.35">
      <c r="A7107" s="4">
        <v>7096</v>
      </c>
      <c r="B7107" s="4">
        <v>0.13087300687400749</v>
      </c>
      <c r="C7107" s="4">
        <v>-1.12227386744457</v>
      </c>
      <c r="D7107" s="25">
        <v>-2.3291416399263857E-2</v>
      </c>
      <c r="E7107" s="31">
        <v>-5172.3509261708914</v>
      </c>
      <c r="F7107" s="18">
        <v>5172.3509261708914</v>
      </c>
    </row>
    <row r="7108" spans="1:6" x14ac:dyDescent="0.35">
      <c r="A7108" s="4">
        <v>7097</v>
      </c>
      <c r="B7108" s="4">
        <v>0.43637833117333424</v>
      </c>
      <c r="C7108" s="4">
        <v>-0.16015793784811974</v>
      </c>
      <c r="D7108" s="25">
        <v>-1.741257296580143E-3</v>
      </c>
      <c r="E7108" s="31">
        <v>-386.68295805972451</v>
      </c>
      <c r="F7108" s="18">
        <v>386.68295805972451</v>
      </c>
    </row>
    <row r="7109" spans="1:6" x14ac:dyDescent="0.35">
      <c r="A7109" s="4">
        <v>7098</v>
      </c>
      <c r="B7109" s="4">
        <v>0.22197775547585674</v>
      </c>
      <c r="C7109" s="4">
        <v>-0.76553083737143879</v>
      </c>
      <c r="D7109" s="25">
        <v>-1.5300831460010168E-2</v>
      </c>
      <c r="E7109" s="31">
        <v>-3397.8727792556933</v>
      </c>
      <c r="F7109" s="18">
        <v>3397.8727792556933</v>
      </c>
    </row>
    <row r="7110" spans="1:6" x14ac:dyDescent="0.35">
      <c r="A7110" s="4">
        <v>7099</v>
      </c>
      <c r="B7110" s="4">
        <v>0.9500923946116816</v>
      </c>
      <c r="C7110" s="4">
        <v>1.6457501430807506</v>
      </c>
      <c r="D7110" s="25">
        <v>3.870876049406486E-2</v>
      </c>
      <c r="E7110" s="31">
        <v>8596.0977967287363</v>
      </c>
      <c r="F7110" s="18">
        <v>0</v>
      </c>
    </row>
    <row r="7111" spans="1:6" x14ac:dyDescent="0.35">
      <c r="A7111" s="4">
        <v>7100</v>
      </c>
      <c r="B7111" s="4">
        <v>0.72077913333940646</v>
      </c>
      <c r="C7111" s="4">
        <v>0.58515762721461873</v>
      </c>
      <c r="D7111" s="25">
        <v>1.4952852544783289E-2</v>
      </c>
      <c r="E7111" s="31">
        <v>3320.5967118148751</v>
      </c>
      <c r="F7111" s="18">
        <v>0</v>
      </c>
    </row>
    <row r="7112" spans="1:6" x14ac:dyDescent="0.35">
      <c r="A7112" s="4">
        <v>7101</v>
      </c>
      <c r="B7112" s="4">
        <v>0.28234720491783827</v>
      </c>
      <c r="C7112" s="4">
        <v>-0.57588278868328979</v>
      </c>
      <c r="D7112" s="25">
        <v>-1.1052959143357697E-2</v>
      </c>
      <c r="E7112" s="31">
        <v>-2454.5430162796843</v>
      </c>
      <c r="F7112" s="18">
        <v>2454.5430162796843</v>
      </c>
    </row>
    <row r="7113" spans="1:6" x14ac:dyDescent="0.35">
      <c r="A7113" s="4">
        <v>7102</v>
      </c>
      <c r="B7113" s="4">
        <v>0.75292514874780159</v>
      </c>
      <c r="C7113" s="4">
        <v>0.68372362464358549</v>
      </c>
      <c r="D7113" s="25">
        <v>1.7160604086325571E-2</v>
      </c>
      <c r="E7113" s="31">
        <v>3810.8745693268961</v>
      </c>
      <c r="F7113" s="18">
        <v>0</v>
      </c>
    </row>
    <row r="7114" spans="1:6" x14ac:dyDescent="0.35">
      <c r="A7114" s="4">
        <v>7103</v>
      </c>
      <c r="B7114" s="4">
        <v>0.77315090736817349</v>
      </c>
      <c r="C7114" s="4">
        <v>0.7492638607988934</v>
      </c>
      <c r="D7114" s="25">
        <v>1.8628621061542651E-2</v>
      </c>
      <c r="E7114" s="31">
        <v>4136.8787431923656</v>
      </c>
      <c r="F7114" s="18">
        <v>0</v>
      </c>
    </row>
    <row r="7115" spans="1:6" x14ac:dyDescent="0.35">
      <c r="A7115" s="4">
        <v>7104</v>
      </c>
      <c r="B7115" s="4">
        <v>0.26137314164595515</v>
      </c>
      <c r="C7115" s="4">
        <v>-0.63911782739653089</v>
      </c>
      <c r="D7115" s="25">
        <v>-1.2469342661408677E-2</v>
      </c>
      <c r="E7115" s="31">
        <v>-2769.0808904828059</v>
      </c>
      <c r="F7115" s="18">
        <v>2769.0808904828059</v>
      </c>
    </row>
    <row r="7116" spans="1:6" x14ac:dyDescent="0.35">
      <c r="A7116" s="4">
        <v>7105</v>
      </c>
      <c r="B7116" s="4">
        <v>0.40166852054286373</v>
      </c>
      <c r="C7116" s="4">
        <v>-0.24903069104406597</v>
      </c>
      <c r="D7116" s="25">
        <v>-3.7318926372396661E-3</v>
      </c>
      <c r="E7116" s="31">
        <v>-828.74557767156637</v>
      </c>
      <c r="F7116" s="18">
        <v>828.74557767156637</v>
      </c>
    </row>
    <row r="7117" spans="1:6" x14ac:dyDescent="0.35">
      <c r="A7117" s="4">
        <v>7106</v>
      </c>
      <c r="B7117" s="4">
        <v>0.28001372667070756</v>
      </c>
      <c r="C7117" s="4">
        <v>-0.58280073021935508</v>
      </c>
      <c r="D7117" s="25">
        <v>-1.120791213413481E-2</v>
      </c>
      <c r="E7117" s="31">
        <v>-2488.9536004889073</v>
      </c>
      <c r="F7117" s="18">
        <v>2488.9536004889073</v>
      </c>
    </row>
    <row r="7118" spans="1:6" x14ac:dyDescent="0.35">
      <c r="A7118" s="4">
        <v>7107</v>
      </c>
      <c r="B7118" s="4">
        <v>0.35106919845162676</v>
      </c>
      <c r="C7118" s="4">
        <v>-0.38243545391487727</v>
      </c>
      <c r="D7118" s="25">
        <v>-6.7199877061235392E-3</v>
      </c>
      <c r="E7118" s="31">
        <v>-1492.3151962850852</v>
      </c>
      <c r="F7118" s="18">
        <v>1492.3151962850852</v>
      </c>
    </row>
    <row r="7119" spans="1:6" x14ac:dyDescent="0.35">
      <c r="A7119" s="4">
        <v>7108</v>
      </c>
      <c r="B7119" s="4">
        <v>2.9345092692823815E-2</v>
      </c>
      <c r="C7119" s="4">
        <v>-1.8905069991713392</v>
      </c>
      <c r="D7119" s="25">
        <v>-4.0498850251449323E-2</v>
      </c>
      <c r="E7119" s="31">
        <v>-8993.6250340516326</v>
      </c>
      <c r="F7119" s="18">
        <v>8993.6250340516326</v>
      </c>
    </row>
    <row r="7120" spans="1:6" x14ac:dyDescent="0.35">
      <c r="A7120" s="4">
        <v>7109</v>
      </c>
      <c r="B7120" s="4">
        <v>0.38972840886981863</v>
      </c>
      <c r="C7120" s="4">
        <v>-0.2800269641391287</v>
      </c>
      <c r="D7120" s="25">
        <v>-4.4261692792125435E-3</v>
      </c>
      <c r="E7120" s="31">
        <v>-982.92436914432221</v>
      </c>
      <c r="F7120" s="18">
        <v>982.92436914432221</v>
      </c>
    </row>
    <row r="7121" spans="1:6" x14ac:dyDescent="0.35">
      <c r="A7121" s="4">
        <v>7110</v>
      </c>
      <c r="B7121" s="4">
        <v>0.74176297343110853</v>
      </c>
      <c r="C7121" s="4">
        <v>0.6487901064820687</v>
      </c>
      <c r="D7121" s="25">
        <v>1.6378138219958573E-2</v>
      </c>
      <c r="E7121" s="31">
        <v>3637.1114980210064</v>
      </c>
      <c r="F7121" s="18">
        <v>0</v>
      </c>
    </row>
    <row r="7122" spans="1:6" x14ac:dyDescent="0.35">
      <c r="A7122" s="4">
        <v>7111</v>
      </c>
      <c r="B7122" s="4">
        <v>3.3133271492715721E-3</v>
      </c>
      <c r="C7122" s="4">
        <v>-2.7150461117017048</v>
      </c>
      <c r="D7122" s="25">
        <v>-5.896746563844122E-2</v>
      </c>
      <c r="E7122" s="31">
        <v>-13094.971137890156</v>
      </c>
      <c r="F7122" s="18">
        <v>13094.971137890156</v>
      </c>
    </row>
    <row r="7123" spans="1:6" x14ac:dyDescent="0.35">
      <c r="A7123" s="4">
        <v>7112</v>
      </c>
      <c r="B7123" s="4">
        <v>0.50424868890676589</v>
      </c>
      <c r="C7123" s="4">
        <v>1.0650085070147109E-2</v>
      </c>
      <c r="D7123" s="25">
        <v>2.0846226797002925E-3</v>
      </c>
      <c r="E7123" s="31">
        <v>462.93449325844523</v>
      </c>
      <c r="F7123" s="18">
        <v>0</v>
      </c>
    </row>
    <row r="7124" spans="1:6" x14ac:dyDescent="0.35">
      <c r="A7124" s="4">
        <v>7113</v>
      </c>
      <c r="B7124" s="4">
        <v>0.74345986939399289</v>
      </c>
      <c r="C7124" s="4">
        <v>0.65404896283381064</v>
      </c>
      <c r="D7124" s="25">
        <v>1.6495929836947733E-2</v>
      </c>
      <c r="E7124" s="31">
        <v>3663.2696143324001</v>
      </c>
      <c r="F7124" s="18">
        <v>0</v>
      </c>
    </row>
    <row r="7125" spans="1:6" x14ac:dyDescent="0.35">
      <c r="A7125" s="4">
        <v>7114</v>
      </c>
      <c r="B7125" s="4">
        <v>0.44878963303070862</v>
      </c>
      <c r="C7125" s="4">
        <v>-0.12871992833511067</v>
      </c>
      <c r="D7125" s="25">
        <v>-1.0370863271199477E-3</v>
      </c>
      <c r="E7125" s="31">
        <v>-230.30692220021314</v>
      </c>
      <c r="F7125" s="18">
        <v>230.30692220021314</v>
      </c>
    </row>
    <row r="7126" spans="1:6" x14ac:dyDescent="0.35">
      <c r="A7126" s="4">
        <v>7115</v>
      </c>
      <c r="B7126" s="4">
        <v>0.2299553568637952</v>
      </c>
      <c r="C7126" s="4">
        <v>-0.73899387978945552</v>
      </c>
      <c r="D7126" s="25">
        <v>-1.470643774881491E-2</v>
      </c>
      <c r="E7126" s="31">
        <v>-3265.8751020896057</v>
      </c>
      <c r="F7126" s="18">
        <v>3265.8751020896057</v>
      </c>
    </row>
    <row r="7127" spans="1:6" x14ac:dyDescent="0.35">
      <c r="A7127" s="4">
        <v>7116</v>
      </c>
      <c r="B7127" s="4">
        <v>0.5018182417458289</v>
      </c>
      <c r="C7127" s="4">
        <v>4.5576719491040567E-3</v>
      </c>
      <c r="D7127" s="25">
        <v>1.948160463413296E-3</v>
      </c>
      <c r="E7127" s="31">
        <v>432.63017604990966</v>
      </c>
      <c r="F7127" s="18">
        <v>0</v>
      </c>
    </row>
    <row r="7128" spans="1:6" x14ac:dyDescent="0.35">
      <c r="A7128" s="4">
        <v>7117</v>
      </c>
      <c r="B7128" s="4">
        <v>0.29231903477568477</v>
      </c>
      <c r="C7128" s="4">
        <v>-0.54662255582721975</v>
      </c>
      <c r="D7128" s="25">
        <v>-1.0397567569398034E-2</v>
      </c>
      <c r="E7128" s="31">
        <v>-2308.9994754118989</v>
      </c>
      <c r="F7128" s="18">
        <v>2308.9994754118989</v>
      </c>
    </row>
    <row r="7129" spans="1:6" x14ac:dyDescent="0.35">
      <c r="A7129" s="4">
        <v>7118</v>
      </c>
      <c r="B7129" s="4">
        <v>0.9895826104705</v>
      </c>
      <c r="C7129" s="4">
        <v>2.3109651656595656</v>
      </c>
      <c r="D7129" s="25">
        <v>5.3608721229650727E-2</v>
      </c>
      <c r="E7129" s="31">
        <v>11904.948765236313</v>
      </c>
      <c r="F7129" s="18">
        <v>0</v>
      </c>
    </row>
    <row r="7130" spans="1:6" x14ac:dyDescent="0.35">
      <c r="A7130" s="4">
        <v>7119</v>
      </c>
      <c r="B7130" s="4">
        <v>0.78040483511233794</v>
      </c>
      <c r="C7130" s="4">
        <v>0.77356119080383512</v>
      </c>
      <c r="D7130" s="25">
        <v>1.9172849996195597E-2</v>
      </c>
      <c r="E7130" s="31">
        <v>4257.7362722471516</v>
      </c>
      <c r="F7130" s="18">
        <v>0</v>
      </c>
    </row>
    <row r="7131" spans="1:6" x14ac:dyDescent="0.35">
      <c r="A7131" s="4">
        <v>7120</v>
      </c>
      <c r="B7131" s="4">
        <v>0.13664790960818063</v>
      </c>
      <c r="C7131" s="4">
        <v>-1.0955041709626412</v>
      </c>
      <c r="D7131" s="25">
        <v>-2.2691809636118283E-2</v>
      </c>
      <c r="E7131" s="31">
        <v>-5039.1955807195791</v>
      </c>
      <c r="F7131" s="18">
        <v>5039.1955807195791</v>
      </c>
    </row>
    <row r="7132" spans="1:6" x14ac:dyDescent="0.35">
      <c r="A7132" s="4">
        <v>7121</v>
      </c>
      <c r="B7132" s="4">
        <v>0.46354164201922154</v>
      </c>
      <c r="C7132" s="4">
        <v>-9.151513080959324E-2</v>
      </c>
      <c r="D7132" s="25">
        <v>-2.0374672490140028E-4</v>
      </c>
      <c r="E7132" s="31">
        <v>-45.246263395185849</v>
      </c>
      <c r="F7132" s="18">
        <v>45.246263395185849</v>
      </c>
    </row>
    <row r="7133" spans="1:6" x14ac:dyDescent="0.35">
      <c r="A7133" s="4">
        <v>7122</v>
      </c>
      <c r="B7133" s="4">
        <v>1.6621436599458805E-3</v>
      </c>
      <c r="C7133" s="4">
        <v>-2.9360425394000602</v>
      </c>
      <c r="D7133" s="25">
        <v>-6.3917501316596848E-2</v>
      </c>
      <c r="E7133" s="31">
        <v>-14194.231104978136</v>
      </c>
      <c r="F7133" s="18">
        <v>14194.231104978136</v>
      </c>
    </row>
    <row r="7134" spans="1:6" x14ac:dyDescent="0.35">
      <c r="A7134" s="4">
        <v>7123</v>
      </c>
      <c r="B7134" s="4">
        <v>1.9721026199298608E-2</v>
      </c>
      <c r="C7134" s="4">
        <v>-2.0595450671272455</v>
      </c>
      <c r="D7134" s="25">
        <v>-4.4285085513542925E-2</v>
      </c>
      <c r="E7134" s="31">
        <v>-9834.4385392882523</v>
      </c>
      <c r="F7134" s="18">
        <v>9834.4385392882523</v>
      </c>
    </row>
    <row r="7135" spans="1:6" x14ac:dyDescent="0.35">
      <c r="A7135" s="4">
        <v>7124</v>
      </c>
      <c r="B7135" s="4">
        <v>5.935130672047062E-2</v>
      </c>
      <c r="C7135" s="4">
        <v>-1.5602423827357237</v>
      </c>
      <c r="D7135" s="25">
        <v>-3.3101347714349055E-2</v>
      </c>
      <c r="E7135" s="31">
        <v>-7350.853360434935</v>
      </c>
      <c r="F7135" s="18">
        <v>7350.853360434935</v>
      </c>
    </row>
    <row r="7136" spans="1:6" x14ac:dyDescent="0.35">
      <c r="A7136" s="4">
        <v>7125</v>
      </c>
      <c r="B7136" s="4">
        <v>6.8549715071112405E-2</v>
      </c>
      <c r="C7136" s="4">
        <v>-1.4866796869358325</v>
      </c>
      <c r="D7136" s="25">
        <v>-3.1453637963638544E-2</v>
      </c>
      <c r="E7136" s="31">
        <v>-6984.9446106597306</v>
      </c>
      <c r="F7136" s="18">
        <v>6984.9446106597306</v>
      </c>
    </row>
    <row r="7137" spans="1:6" x14ac:dyDescent="0.35">
      <c r="A7137" s="4">
        <v>7126</v>
      </c>
      <c r="B7137" s="4">
        <v>0.53973889665488184</v>
      </c>
      <c r="C7137" s="4">
        <v>9.9775943933157765E-2</v>
      </c>
      <c r="D7137" s="25">
        <v>4.0809272616926327E-3</v>
      </c>
      <c r="E7137" s="31">
        <v>906.25608764261597</v>
      </c>
      <c r="F7137" s="18">
        <v>0</v>
      </c>
    </row>
    <row r="7138" spans="1:6" x14ac:dyDescent="0.35">
      <c r="A7138" s="4">
        <v>7127</v>
      </c>
      <c r="B7138" s="4">
        <v>0.40813506737007887</v>
      </c>
      <c r="C7138" s="4">
        <v>-0.23234490844266706</v>
      </c>
      <c r="D7138" s="25">
        <v>-3.3581525725015623E-3</v>
      </c>
      <c r="E7138" s="31">
        <v>-745.74870290630315</v>
      </c>
      <c r="F7138" s="18">
        <v>745.74870290630315</v>
      </c>
    </row>
    <row r="7139" spans="1:6" x14ac:dyDescent="0.35">
      <c r="A7139" s="4">
        <v>7128</v>
      </c>
      <c r="B7139" s="4">
        <v>0.51850443431097248</v>
      </c>
      <c r="C7139" s="4">
        <v>4.6400382843677389E-2</v>
      </c>
      <c r="D7139" s="25">
        <v>2.8853833586249661E-3</v>
      </c>
      <c r="E7139" s="31">
        <v>640.76031407920789</v>
      </c>
      <c r="F7139" s="18">
        <v>0</v>
      </c>
    </row>
    <row r="7140" spans="1:6" x14ac:dyDescent="0.35">
      <c r="A7140" s="4">
        <v>7129</v>
      </c>
      <c r="B7140" s="4">
        <v>0.54947619012681914</v>
      </c>
      <c r="C7140" s="4">
        <v>0.12433805221081738</v>
      </c>
      <c r="D7140" s="25">
        <v>4.631086889028733E-3</v>
      </c>
      <c r="E7140" s="31">
        <v>1028.4306522639265</v>
      </c>
      <c r="F7140" s="18">
        <v>0</v>
      </c>
    </row>
    <row r="7141" spans="1:6" x14ac:dyDescent="0.35">
      <c r="A7141" s="4">
        <v>7130</v>
      </c>
      <c r="B7141" s="4">
        <v>0.10728659319670353</v>
      </c>
      <c r="C7141" s="4">
        <v>-1.2410881506555251</v>
      </c>
      <c r="D7141" s="25">
        <v>-2.5952703493784125E-2</v>
      </c>
      <c r="E7141" s="31">
        <v>-5763.3459318925534</v>
      </c>
      <c r="F7141" s="18">
        <v>5763.3459318925534</v>
      </c>
    </row>
    <row r="7142" spans="1:6" x14ac:dyDescent="0.35">
      <c r="A7142" s="4">
        <v>7131</v>
      </c>
      <c r="B7142" s="4">
        <v>0.41417161171575145</v>
      </c>
      <c r="C7142" s="4">
        <v>-0.21682693082069721</v>
      </c>
      <c r="D7142" s="25">
        <v>-3.0105698369723806E-3</v>
      </c>
      <c r="E7142" s="31">
        <v>-668.56061553467396</v>
      </c>
      <c r="F7142" s="18">
        <v>668.56061553467396</v>
      </c>
    </row>
    <row r="7143" spans="1:6" x14ac:dyDescent="0.35">
      <c r="A7143" s="4">
        <v>7132</v>
      </c>
      <c r="B7143" s="4">
        <v>0.95515125852323768</v>
      </c>
      <c r="C7143" s="4">
        <v>1.6969956499380352</v>
      </c>
      <c r="D7143" s="25">
        <v>3.9856593922553425E-2</v>
      </c>
      <c r="E7143" s="31">
        <v>8850.9984517666326</v>
      </c>
      <c r="F7143" s="18">
        <v>0</v>
      </c>
    </row>
    <row r="7144" spans="1:6" x14ac:dyDescent="0.35">
      <c r="A7144" s="4">
        <v>7133</v>
      </c>
      <c r="B7144" s="4">
        <v>3.8154875890446638E-2</v>
      </c>
      <c r="C7144" s="4">
        <v>-1.7725111156745315</v>
      </c>
      <c r="D7144" s="25">
        <v>-3.7855894257690335E-2</v>
      </c>
      <c r="E7144" s="31">
        <v>-8406.7008364068606</v>
      </c>
      <c r="F7144" s="18">
        <v>8406.7008364068606</v>
      </c>
    </row>
    <row r="7145" spans="1:6" x14ac:dyDescent="0.35">
      <c r="A7145" s="4">
        <v>7134</v>
      </c>
      <c r="B7145" s="4">
        <v>0.82715545452782502</v>
      </c>
      <c r="C7145" s="4">
        <v>0.94298399212849904</v>
      </c>
      <c r="D7145" s="25">
        <v>2.2967702790806628E-2</v>
      </c>
      <c r="E7145" s="31">
        <v>5100.4634825815538</v>
      </c>
      <c r="F7145" s="18">
        <v>0</v>
      </c>
    </row>
    <row r="7146" spans="1:6" x14ac:dyDescent="0.35">
      <c r="A7146" s="4">
        <v>7135</v>
      </c>
      <c r="B7146" s="4">
        <v>0.748527938420807</v>
      </c>
      <c r="C7146" s="4">
        <v>0.6698645764157849</v>
      </c>
      <c r="D7146" s="25">
        <v>1.6850179235085305E-2</v>
      </c>
      <c r="E7146" s="31">
        <v>3741.9381749361369</v>
      </c>
      <c r="F7146" s="18">
        <v>0</v>
      </c>
    </row>
    <row r="7147" spans="1:6" x14ac:dyDescent="0.35">
      <c r="A7147" s="4">
        <v>7136</v>
      </c>
      <c r="B7147" s="4">
        <v>0.93482365263075629</v>
      </c>
      <c r="C7147" s="4">
        <v>1.5127125326604434</v>
      </c>
      <c r="D7147" s="25">
        <v>3.5728889167746629E-2</v>
      </c>
      <c r="E7147" s="31">
        <v>7934.3544338373613</v>
      </c>
      <c r="F7147" s="18">
        <v>0</v>
      </c>
    </row>
    <row r="7148" spans="1:6" x14ac:dyDescent="0.35">
      <c r="A7148" s="4">
        <v>7137</v>
      </c>
      <c r="B7148" s="4">
        <v>0.63521825756552064</v>
      </c>
      <c r="C7148" s="4">
        <v>0.34570625249277803</v>
      </c>
      <c r="D7148" s="25">
        <v>9.5894497947878674E-3</v>
      </c>
      <c r="E7148" s="31">
        <v>2129.539856112312</v>
      </c>
      <c r="F7148" s="18">
        <v>0</v>
      </c>
    </row>
    <row r="7149" spans="1:6" x14ac:dyDescent="0.35">
      <c r="A7149" s="4">
        <v>7138</v>
      </c>
      <c r="B7149" s="4">
        <v>0.46078539835807819</v>
      </c>
      <c r="C7149" s="4">
        <v>-9.8455259905454798E-2</v>
      </c>
      <c r="D7149" s="25">
        <v>-3.5919668847461824E-4</v>
      </c>
      <c r="E7149" s="31">
        <v>-79.767210909849567</v>
      </c>
      <c r="F7149" s="18">
        <v>79.767210909849567</v>
      </c>
    </row>
    <row r="7150" spans="1:6" x14ac:dyDescent="0.35">
      <c r="A7150" s="4">
        <v>7139</v>
      </c>
      <c r="B7150" s="4">
        <v>0.25127909411802896</v>
      </c>
      <c r="C7150" s="4">
        <v>-0.67047005684298167</v>
      </c>
      <c r="D7150" s="25">
        <v>-1.317159226773029E-2</v>
      </c>
      <c r="E7150" s="31">
        <v>-2925.0302470782053</v>
      </c>
      <c r="F7150" s="18">
        <v>2925.0302470782053</v>
      </c>
    </row>
    <row r="7151" spans="1:6" x14ac:dyDescent="0.35">
      <c r="A7151" s="4">
        <v>7140</v>
      </c>
      <c r="B7151" s="4">
        <v>0.82693334487136705</v>
      </c>
      <c r="C7151" s="4">
        <v>0.94211588950274738</v>
      </c>
      <c r="D7151" s="25">
        <v>2.2948258408766044E-2</v>
      </c>
      <c r="E7151" s="31">
        <v>5096.145446884093</v>
      </c>
      <c r="F7151" s="18">
        <v>0</v>
      </c>
    </row>
    <row r="7152" spans="1:6" x14ac:dyDescent="0.35">
      <c r="A7152" s="4">
        <v>7141</v>
      </c>
      <c r="B7152" s="4">
        <v>0.33942176209673725</v>
      </c>
      <c r="C7152" s="4">
        <v>-0.41404175964792822</v>
      </c>
      <c r="D7152" s="25">
        <v>-7.4279282944069097E-3</v>
      </c>
      <c r="E7152" s="31">
        <v>-1649.5283556186321</v>
      </c>
      <c r="F7152" s="18">
        <v>1649.5283556186321</v>
      </c>
    </row>
    <row r="7153" spans="1:6" x14ac:dyDescent="0.35">
      <c r="A7153" s="4">
        <v>7142</v>
      </c>
      <c r="B7153" s="4">
        <v>0.98783362349916459</v>
      </c>
      <c r="C7153" s="4">
        <v>2.251834177263476</v>
      </c>
      <c r="D7153" s="25">
        <v>5.2284263159021793E-2</v>
      </c>
      <c r="E7153" s="31">
        <v>11610.824878098707</v>
      </c>
      <c r="F7153" s="18">
        <v>0</v>
      </c>
    </row>
    <row r="7154" spans="1:6" x14ac:dyDescent="0.35">
      <c r="A7154" s="4">
        <v>7143</v>
      </c>
      <c r="B7154" s="4">
        <v>0.99002719659780836</v>
      </c>
      <c r="C7154" s="4">
        <v>2.3273695155331175</v>
      </c>
      <c r="D7154" s="25">
        <v>5.3976157563336014E-2</v>
      </c>
      <c r="E7154" s="31">
        <v>11986.545763386499</v>
      </c>
      <c r="F7154" s="18">
        <v>0</v>
      </c>
    </row>
    <row r="7155" spans="1:6" x14ac:dyDescent="0.35">
      <c r="A7155" s="4">
        <v>7144</v>
      </c>
      <c r="B7155" s="4">
        <v>0.86121386476785267</v>
      </c>
      <c r="C7155" s="4">
        <v>1.0857891891016307</v>
      </c>
      <c r="D7155" s="25">
        <v>2.6166355490333068E-2</v>
      </c>
      <c r="E7155" s="31">
        <v>5810.7918700564132</v>
      </c>
      <c r="F7155" s="18">
        <v>0</v>
      </c>
    </row>
    <row r="7156" spans="1:6" x14ac:dyDescent="0.35">
      <c r="A7156" s="4">
        <v>7145</v>
      </c>
      <c r="B7156" s="4">
        <v>0.27339908506806743</v>
      </c>
      <c r="C7156" s="4">
        <v>-0.60256490947808938</v>
      </c>
      <c r="D7156" s="25">
        <v>-1.1650604323773883E-2</v>
      </c>
      <c r="E7156" s="31">
        <v>-2587.2627508573087</v>
      </c>
      <c r="F7156" s="18">
        <v>2587.2627508573087</v>
      </c>
    </row>
    <row r="7157" spans="1:6" x14ac:dyDescent="0.35">
      <c r="A7157" s="4">
        <v>7146</v>
      </c>
      <c r="B7157" s="4">
        <v>0.35428170186147689</v>
      </c>
      <c r="C7157" s="4">
        <v>-0.37378617797677721</v>
      </c>
      <c r="D7157" s="25">
        <v>-6.5262550520272166E-3</v>
      </c>
      <c r="E7157" s="31">
        <v>-1449.2927688093423</v>
      </c>
      <c r="F7157" s="18">
        <v>1449.2927688093423</v>
      </c>
    </row>
    <row r="7158" spans="1:6" x14ac:dyDescent="0.35">
      <c r="A7158" s="4">
        <v>7147</v>
      </c>
      <c r="B7158" s="4">
        <v>0.40362852316587472</v>
      </c>
      <c r="C7158" s="4">
        <v>-0.24396613702363132</v>
      </c>
      <c r="D7158" s="25">
        <v>-3.6184531425102924E-3</v>
      </c>
      <c r="E7158" s="31">
        <v>-803.55394202478021</v>
      </c>
      <c r="F7158" s="18">
        <v>803.55394202478021</v>
      </c>
    </row>
    <row r="7159" spans="1:6" x14ac:dyDescent="0.35">
      <c r="A7159" s="4">
        <v>7148</v>
      </c>
      <c r="B7159" s="4">
        <v>0.81148722661196993</v>
      </c>
      <c r="C7159" s="4">
        <v>0.88339008349507764</v>
      </c>
      <c r="D7159" s="25">
        <v>2.1632875902388205E-2</v>
      </c>
      <c r="E7159" s="31">
        <v>4804.0369804643597</v>
      </c>
      <c r="F7159" s="18">
        <v>0</v>
      </c>
    </row>
    <row r="7160" spans="1:6" x14ac:dyDescent="0.35">
      <c r="A7160" s="4">
        <v>7149</v>
      </c>
      <c r="B7160" s="4">
        <v>0.24967343568060252</v>
      </c>
      <c r="C7160" s="4">
        <v>-0.67551776055013202</v>
      </c>
      <c r="D7160" s="25">
        <v>-1.3284654337119291E-2</v>
      </c>
      <c r="E7160" s="31">
        <v>-2950.1380674569382</v>
      </c>
      <c r="F7160" s="18">
        <v>2950.1380674569382</v>
      </c>
    </row>
    <row r="7161" spans="1:6" x14ac:dyDescent="0.35">
      <c r="A7161" s="4">
        <v>7150</v>
      </c>
      <c r="B7161" s="4">
        <v>5.6056713336484099E-2</v>
      </c>
      <c r="C7161" s="4">
        <v>-1.5887651380739498</v>
      </c>
      <c r="D7161" s="25">
        <v>-3.3740220740641751E-2</v>
      </c>
      <c r="E7161" s="31">
        <v>-7492.7286089215431</v>
      </c>
      <c r="F7161" s="18">
        <v>7492.7286089215431</v>
      </c>
    </row>
    <row r="7162" spans="1:6" x14ac:dyDescent="0.35">
      <c r="A7162" s="4">
        <v>7151</v>
      </c>
      <c r="B7162" s="4">
        <v>0.89083507265699546</v>
      </c>
      <c r="C7162" s="4">
        <v>1.2309813098131179</v>
      </c>
      <c r="D7162" s="25">
        <v>2.9418472210925146E-2</v>
      </c>
      <c r="E7162" s="31">
        <v>6532.9930725690238</v>
      </c>
      <c r="F7162" s="18">
        <v>0</v>
      </c>
    </row>
    <row r="7163" spans="1:6" x14ac:dyDescent="0.35">
      <c r="A7163" s="4">
        <v>7152</v>
      </c>
      <c r="B7163" s="4">
        <v>0.91026895893874948</v>
      </c>
      <c r="C7163" s="4">
        <v>1.3424131228089309</v>
      </c>
      <c r="D7163" s="25">
        <v>3.1914401469852915E-2</v>
      </c>
      <c r="E7163" s="31">
        <v>7087.2668785398828</v>
      </c>
      <c r="F7163" s="18">
        <v>0</v>
      </c>
    </row>
    <row r="7164" spans="1:6" x14ac:dyDescent="0.35">
      <c r="A7164" s="4">
        <v>7153</v>
      </c>
      <c r="B7164" s="4">
        <v>0.77544006314481184</v>
      </c>
      <c r="C7164" s="4">
        <v>0.7568831457287013</v>
      </c>
      <c r="D7164" s="25">
        <v>1.879928324209184E-2</v>
      </c>
      <c r="E7164" s="31">
        <v>4174.7778847685659</v>
      </c>
      <c r="F7164" s="18">
        <v>0</v>
      </c>
    </row>
    <row r="7165" spans="1:6" x14ac:dyDescent="0.35">
      <c r="A7165" s="4">
        <v>7154</v>
      </c>
      <c r="B7165" s="4">
        <v>7.7040013542726493E-2</v>
      </c>
      <c r="C7165" s="4">
        <v>-1.4252670289211726</v>
      </c>
      <c r="D7165" s="25">
        <v>-3.0078073428822315E-2</v>
      </c>
      <c r="E7165" s="31">
        <v>-6679.4714537808113</v>
      </c>
      <c r="F7165" s="18">
        <v>6679.4714537808113</v>
      </c>
    </row>
    <row r="7166" spans="1:6" x14ac:dyDescent="0.35">
      <c r="A7166" s="4">
        <v>7155</v>
      </c>
      <c r="B7166" s="4">
        <v>7.4381857355160008E-2</v>
      </c>
      <c r="C7166" s="4">
        <v>-1.4439120567471868</v>
      </c>
      <c r="D7166" s="25">
        <v>-3.0495698066108079E-2</v>
      </c>
      <c r="E7166" s="31">
        <v>-6772.2138247224548</v>
      </c>
      <c r="F7166" s="18">
        <v>6772.2138247224548</v>
      </c>
    </row>
    <row r="7167" spans="1:6" x14ac:dyDescent="0.35">
      <c r="A7167" s="4">
        <v>7156</v>
      </c>
      <c r="B7167" s="4">
        <v>0.50274874087564925</v>
      </c>
      <c r="C7167" s="4">
        <v>6.8901261149365203E-3</v>
      </c>
      <c r="D7167" s="25">
        <v>2.000404436127156E-3</v>
      </c>
      <c r="E7167" s="31">
        <v>444.23205358372599</v>
      </c>
      <c r="F7167" s="18">
        <v>0</v>
      </c>
    </row>
    <row r="7168" spans="1:6" x14ac:dyDescent="0.35">
      <c r="A7168" s="4">
        <v>7157</v>
      </c>
      <c r="B7168" s="4">
        <v>0.62691463394992908</v>
      </c>
      <c r="C7168" s="4">
        <v>0.3236926551239892</v>
      </c>
      <c r="D7168" s="25">
        <v>9.0963735332620869E-3</v>
      </c>
      <c r="E7168" s="31">
        <v>2020.0418584698689</v>
      </c>
      <c r="F7168" s="18">
        <v>0</v>
      </c>
    </row>
    <row r="7169" spans="1:6" x14ac:dyDescent="0.35">
      <c r="A7169" s="4">
        <v>7158</v>
      </c>
      <c r="B7169" s="4">
        <v>0.15113975416895109</v>
      </c>
      <c r="C7169" s="4">
        <v>-1.0315573939503524</v>
      </c>
      <c r="D7169" s="25">
        <v>-2.1259484095788986E-2</v>
      </c>
      <c r="E7169" s="31">
        <v>-4721.1174437740474</v>
      </c>
      <c r="F7169" s="18">
        <v>4721.1174437740474</v>
      </c>
    </row>
    <row r="7170" spans="1:6" x14ac:dyDescent="0.35">
      <c r="A7170" s="4">
        <v>7159</v>
      </c>
      <c r="B7170" s="4">
        <v>0.14260395247286428</v>
      </c>
      <c r="C7170" s="4">
        <v>-1.0686932702869023</v>
      </c>
      <c r="D7170" s="25">
        <v>-2.2091279952038773E-2</v>
      </c>
      <c r="E7170" s="31">
        <v>-4905.8352811827963</v>
      </c>
      <c r="F7170" s="18">
        <v>4905.8352811827963</v>
      </c>
    </row>
    <row r="7171" spans="1:6" x14ac:dyDescent="0.35">
      <c r="A7171" s="4">
        <v>7160</v>
      </c>
      <c r="B7171" s="4">
        <v>0.9130617812702263</v>
      </c>
      <c r="C7171" s="4">
        <v>1.3598530289817039</v>
      </c>
      <c r="D7171" s="25">
        <v>3.2305032932442634E-2</v>
      </c>
      <c r="E7171" s="31">
        <v>7174.0148449444196</v>
      </c>
      <c r="F7171" s="18">
        <v>0</v>
      </c>
    </row>
    <row r="7172" spans="1:6" x14ac:dyDescent="0.35">
      <c r="A7172" s="4">
        <v>7161</v>
      </c>
      <c r="B7172" s="4">
        <v>0.15698338277997903</v>
      </c>
      <c r="C7172" s="4">
        <v>-1.0069334303637576</v>
      </c>
      <c r="D7172" s="25">
        <v>-2.0707938989106899E-2</v>
      </c>
      <c r="E7172" s="31">
        <v>-4598.6352042026365</v>
      </c>
      <c r="F7172" s="18">
        <v>4598.6352042026365</v>
      </c>
    </row>
    <row r="7173" spans="1:6" x14ac:dyDescent="0.35">
      <c r="A7173" s="4">
        <v>7162</v>
      </c>
      <c r="B7173" s="4">
        <v>0.11648645099770161</v>
      </c>
      <c r="C7173" s="4">
        <v>-1.192735693490913</v>
      </c>
      <c r="D7173" s="25">
        <v>-2.486967065662889E-2</v>
      </c>
      <c r="E7173" s="31">
        <v>-5522.8356167487127</v>
      </c>
      <c r="F7173" s="18">
        <v>5522.8356167487127</v>
      </c>
    </row>
    <row r="7174" spans="1:6" x14ac:dyDescent="0.35">
      <c r="A7174" s="4">
        <v>7163</v>
      </c>
      <c r="B7174" s="4">
        <v>0.24919935611878674</v>
      </c>
      <c r="C7174" s="4">
        <v>-0.67701141439104684</v>
      </c>
      <c r="D7174" s="25">
        <v>-1.3318110261635112E-2</v>
      </c>
      <c r="E7174" s="31">
        <v>-2957.5676620848021</v>
      </c>
      <c r="F7174" s="18">
        <v>2957.5676620848021</v>
      </c>
    </row>
    <row r="7175" spans="1:6" x14ac:dyDescent="0.35">
      <c r="A7175" s="4">
        <v>7164</v>
      </c>
      <c r="B7175" s="4">
        <v>4.5759675761549046E-2</v>
      </c>
      <c r="C7175" s="4">
        <v>-1.6874370145355104</v>
      </c>
      <c r="D7175" s="25">
        <v>-3.5950343836305368E-2</v>
      </c>
      <c r="E7175" s="31">
        <v>-7983.5331201134295</v>
      </c>
      <c r="F7175" s="18">
        <v>7983.5331201134295</v>
      </c>
    </row>
    <row r="7176" spans="1:6" x14ac:dyDescent="0.35">
      <c r="A7176" s="4">
        <v>7165</v>
      </c>
      <c r="B7176" s="4">
        <v>0.22363066186861158</v>
      </c>
      <c r="C7176" s="4">
        <v>-0.75998872623730951</v>
      </c>
      <c r="D7176" s="25">
        <v>-1.5176695300290479E-2</v>
      </c>
      <c r="E7176" s="31">
        <v>-3370.305723234243</v>
      </c>
      <c r="F7176" s="18">
        <v>3370.305723234243</v>
      </c>
    </row>
    <row r="7177" spans="1:6" x14ac:dyDescent="0.35">
      <c r="A7177" s="4">
        <v>7166</v>
      </c>
      <c r="B7177" s="4">
        <v>0.72770986834317564</v>
      </c>
      <c r="C7177" s="4">
        <v>0.605901349453278</v>
      </c>
      <c r="D7177" s="25">
        <v>1.5417485237033264E-2</v>
      </c>
      <c r="E7177" s="31">
        <v>3423.7782141714424</v>
      </c>
      <c r="F7177" s="18">
        <v>0</v>
      </c>
    </row>
    <row r="7178" spans="1:6" x14ac:dyDescent="0.35">
      <c r="A7178" s="4">
        <v>7167</v>
      </c>
      <c r="B7178" s="4">
        <v>0.47297709785144793</v>
      </c>
      <c r="C7178" s="4">
        <v>-6.7788252116904243E-2</v>
      </c>
      <c r="D7178" s="25">
        <v>3.2770483421787474E-4</v>
      </c>
      <c r="E7178" s="31">
        <v>72.773779564177772</v>
      </c>
      <c r="F7178" s="18">
        <v>0</v>
      </c>
    </row>
    <row r="7179" spans="1:6" x14ac:dyDescent="0.35">
      <c r="A7179" s="4">
        <v>7168</v>
      </c>
      <c r="B7179" s="4">
        <v>0.2337145552920501</v>
      </c>
      <c r="C7179" s="4">
        <v>-0.72666840850486325</v>
      </c>
      <c r="D7179" s="25">
        <v>-1.4430363048222506E-2</v>
      </c>
      <c r="E7179" s="31">
        <v>-3204.566884125386</v>
      </c>
      <c r="F7179" s="18">
        <v>3204.566884125386</v>
      </c>
    </row>
    <row r="7180" spans="1:6" x14ac:dyDescent="0.35">
      <c r="A7180" s="4">
        <v>7169</v>
      </c>
      <c r="B7180" s="4">
        <v>0.73560408389152154</v>
      </c>
      <c r="C7180" s="4">
        <v>0.62985137017685733</v>
      </c>
      <c r="D7180" s="25">
        <v>1.5953934890581969E-2</v>
      </c>
      <c r="E7180" s="31">
        <v>3542.908189558615</v>
      </c>
      <c r="F7180" s="18">
        <v>0</v>
      </c>
    </row>
    <row r="7181" spans="1:6" x14ac:dyDescent="0.35">
      <c r="A7181" s="4">
        <v>7170</v>
      </c>
      <c r="B7181" s="4">
        <v>0.83392646371422396</v>
      </c>
      <c r="C7181" s="4">
        <v>0.96979823546441457</v>
      </c>
      <c r="D7181" s="25">
        <v>2.3568307346173913E-2</v>
      </c>
      <c r="E7181" s="31">
        <v>5233.8404088690686</v>
      </c>
      <c r="F7181" s="18">
        <v>0</v>
      </c>
    </row>
    <row r="7182" spans="1:6" x14ac:dyDescent="0.35">
      <c r="A7182" s="4">
        <v>7171</v>
      </c>
      <c r="B7182" s="4">
        <v>0.12759951364991107</v>
      </c>
      <c r="C7182" s="4">
        <v>-1.1378119180830004</v>
      </c>
      <c r="D7182" s="25">
        <v>-2.3639448744538692E-2</v>
      </c>
      <c r="E7182" s="31">
        <v>-5249.6388588823011</v>
      </c>
      <c r="F7182" s="18">
        <v>5249.6388588823011</v>
      </c>
    </row>
    <row r="7183" spans="1:6" x14ac:dyDescent="0.35">
      <c r="A7183" s="4">
        <v>7172</v>
      </c>
      <c r="B7183" s="4">
        <v>0.11862771951788331</v>
      </c>
      <c r="C7183" s="4">
        <v>-1.1818746572386247</v>
      </c>
      <c r="D7183" s="25">
        <v>-2.462639741682815E-2</v>
      </c>
      <c r="E7183" s="31">
        <v>-5468.8116559201335</v>
      </c>
      <c r="F7183" s="18">
        <v>5468.8116559201335</v>
      </c>
    </row>
    <row r="7184" spans="1:6" x14ac:dyDescent="0.35">
      <c r="A7184" s="4">
        <v>7173</v>
      </c>
      <c r="B7184" s="4">
        <v>0.20779020421325833</v>
      </c>
      <c r="C7184" s="4">
        <v>-0.81411266960944373</v>
      </c>
      <c r="D7184" s="25">
        <v>-1.6389002003728351E-2</v>
      </c>
      <c r="E7184" s="31">
        <v>-3639.5240306501992</v>
      </c>
      <c r="F7184" s="18">
        <v>3639.5240306501992</v>
      </c>
    </row>
    <row r="7185" spans="1:6" x14ac:dyDescent="0.35">
      <c r="A7185" s="4">
        <v>7174</v>
      </c>
      <c r="B7185" s="4">
        <v>0.28016669583107146</v>
      </c>
      <c r="C7185" s="4">
        <v>-0.58234637884685603</v>
      </c>
      <c r="D7185" s="25">
        <v>-1.11977352478941E-2</v>
      </c>
      <c r="E7185" s="31">
        <v>-2486.6936079633201</v>
      </c>
      <c r="F7185" s="18">
        <v>2486.6936079633201</v>
      </c>
    </row>
    <row r="7186" spans="1:6" x14ac:dyDescent="0.35">
      <c r="A7186" s="4">
        <v>7175</v>
      </c>
      <c r="B7186" s="4">
        <v>0.19473423882225838</v>
      </c>
      <c r="C7186" s="4">
        <v>-0.86058168330305262</v>
      </c>
      <c r="D7186" s="25">
        <v>-1.7429848130101181E-2</v>
      </c>
      <c r="E7186" s="31">
        <v>-3870.6658956814749</v>
      </c>
      <c r="F7186" s="18">
        <v>3870.6658956814749</v>
      </c>
    </row>
    <row r="7187" spans="1:6" x14ac:dyDescent="0.35">
      <c r="A7187" s="4">
        <v>7176</v>
      </c>
      <c r="B7187" s="4">
        <v>0.33388569381775957</v>
      </c>
      <c r="C7187" s="4">
        <v>-0.42920865132321923</v>
      </c>
      <c r="D7187" s="25">
        <v>-7.767647156387278E-3</v>
      </c>
      <c r="E7187" s="31">
        <v>-1724.9701037837378</v>
      </c>
      <c r="F7187" s="18">
        <v>1724.9701037837378</v>
      </c>
    </row>
    <row r="7188" spans="1:6" x14ac:dyDescent="0.35">
      <c r="A7188" s="4">
        <v>7177</v>
      </c>
      <c r="B7188" s="4">
        <v>0.96131893795204837</v>
      </c>
      <c r="C7188" s="4">
        <v>1.7662010552043956</v>
      </c>
      <c r="D7188" s="25">
        <v>4.1406705970777509E-2</v>
      </c>
      <c r="E7188" s="31">
        <v>9195.233570441249</v>
      </c>
      <c r="F7188" s="18">
        <v>0</v>
      </c>
    </row>
    <row r="7189" spans="1:6" x14ac:dyDescent="0.35">
      <c r="A7189" s="4">
        <v>7178</v>
      </c>
      <c r="B7189" s="4">
        <v>0.70330241934554061</v>
      </c>
      <c r="C7189" s="4">
        <v>0.53392249008932335</v>
      </c>
      <c r="D7189" s="25">
        <v>1.3805251384951079E-2</v>
      </c>
      <c r="E7189" s="31">
        <v>3065.7476369376373</v>
      </c>
      <c r="F7189" s="18">
        <v>0</v>
      </c>
    </row>
    <row r="7190" spans="1:6" x14ac:dyDescent="0.35">
      <c r="A7190" s="4">
        <v>7179</v>
      </c>
      <c r="B7190" s="4">
        <v>0.93087471123198651</v>
      </c>
      <c r="C7190" s="4">
        <v>1.4823372647793103</v>
      </c>
      <c r="D7190" s="25">
        <v>3.504852224366959E-2</v>
      </c>
      <c r="E7190" s="31">
        <v>7783.2645889966188</v>
      </c>
      <c r="F7190" s="18">
        <v>0</v>
      </c>
    </row>
    <row r="7191" spans="1:6" x14ac:dyDescent="0.35">
      <c r="A7191" s="4">
        <v>7180</v>
      </c>
      <c r="B7191" s="4">
        <v>0.78474566662483869</v>
      </c>
      <c r="C7191" s="4">
        <v>0.78832151369567915</v>
      </c>
      <c r="D7191" s="25">
        <v>1.9503462240459801E-2</v>
      </c>
      <c r="E7191" s="31">
        <v>4331.1557036166168</v>
      </c>
      <c r="F7191" s="18">
        <v>0</v>
      </c>
    </row>
    <row r="7192" spans="1:6" x14ac:dyDescent="0.35">
      <c r="A7192" s="4">
        <v>7181</v>
      </c>
      <c r="B7192" s="4">
        <v>3.9403773191312941E-2</v>
      </c>
      <c r="C7192" s="4">
        <v>-1.7576472620667187</v>
      </c>
      <c r="D7192" s="25">
        <v>-3.7522963058576199E-2</v>
      </c>
      <c r="E7192" s="31">
        <v>-8332.766432136641</v>
      </c>
      <c r="F7192" s="18">
        <v>8332.766432136641</v>
      </c>
    </row>
    <row r="7193" spans="1:6" x14ac:dyDescent="0.35">
      <c r="A7193" s="4">
        <v>7182</v>
      </c>
      <c r="B7193" s="4">
        <v>0.49175690171624209</v>
      </c>
      <c r="C7193" s="4">
        <v>-2.0663853694296134E-2</v>
      </c>
      <c r="D7193" s="25">
        <v>1.3832307353963526E-3</v>
      </c>
      <c r="E7193" s="31">
        <v>307.17559862789165</v>
      </c>
      <c r="F7193" s="18">
        <v>0</v>
      </c>
    </row>
    <row r="7194" spans="1:6" x14ac:dyDescent="0.35">
      <c r="A7194" s="4">
        <v>7183</v>
      </c>
      <c r="B7194" s="4">
        <v>0.59651093596983029</v>
      </c>
      <c r="C7194" s="4">
        <v>0.244326284588093</v>
      </c>
      <c r="D7194" s="25">
        <v>7.3186689346400637E-3</v>
      </c>
      <c r="E7194" s="31">
        <v>1625.2650072247257</v>
      </c>
      <c r="F7194" s="18">
        <v>0</v>
      </c>
    </row>
    <row r="7195" spans="1:6" x14ac:dyDescent="0.35">
      <c r="A7195" s="4">
        <v>7184</v>
      </c>
      <c r="B7195" s="4">
        <v>8.5477252852458552E-2</v>
      </c>
      <c r="C7195" s="4">
        <v>-1.3691432355405782</v>
      </c>
      <c r="D7195" s="25">
        <v>-2.8820972657914948E-2</v>
      </c>
      <c r="E7195" s="31">
        <v>-6400.3056776325493</v>
      </c>
      <c r="F7195" s="18">
        <v>6400.3056776325493</v>
      </c>
    </row>
    <row r="7196" spans="1:6" x14ac:dyDescent="0.35">
      <c r="A7196" s="4">
        <v>7185</v>
      </c>
      <c r="B7196" s="4">
        <v>0.74292255923101336</v>
      </c>
      <c r="C7196" s="4">
        <v>0.65238183212411593</v>
      </c>
      <c r="D7196" s="25">
        <v>1.6458588253741684E-2</v>
      </c>
      <c r="E7196" s="31">
        <v>3654.9771271272598</v>
      </c>
      <c r="F7196" s="18">
        <v>0</v>
      </c>
    </row>
    <row r="7197" spans="1:6" x14ac:dyDescent="0.35">
      <c r="A7197" s="4">
        <v>7186</v>
      </c>
      <c r="B7197" s="4">
        <v>0.35936942943646011</v>
      </c>
      <c r="C7197" s="4">
        <v>-0.36014479064224625</v>
      </c>
      <c r="D7197" s="25">
        <v>-6.2207055247849212E-3</v>
      </c>
      <c r="E7197" s="31">
        <v>-1381.4390430791752</v>
      </c>
      <c r="F7197" s="18">
        <v>1381.4390430791752</v>
      </c>
    </row>
    <row r="7198" spans="1:6" x14ac:dyDescent="0.35">
      <c r="A7198" s="4">
        <v>7187</v>
      </c>
      <c r="B7198" s="4">
        <v>0.42725060479257437</v>
      </c>
      <c r="C7198" s="4">
        <v>-0.18337828937030135</v>
      </c>
      <c r="D7198" s="25">
        <v>-2.2613632987052157E-3</v>
      </c>
      <c r="E7198" s="31">
        <v>-502.18348047036181</v>
      </c>
      <c r="F7198" s="18">
        <v>502.18348047036181</v>
      </c>
    </row>
    <row r="7199" spans="1:6" x14ac:dyDescent="0.35">
      <c r="A7199" s="4">
        <v>7188</v>
      </c>
      <c r="B7199" s="4">
        <v>0.68402096134839374</v>
      </c>
      <c r="C7199" s="4">
        <v>0.47897266185628545</v>
      </c>
      <c r="D7199" s="25">
        <v>1.2574445923093898E-2</v>
      </c>
      <c r="E7199" s="31">
        <v>2792.4212895208957</v>
      </c>
      <c r="F7199" s="18">
        <v>0</v>
      </c>
    </row>
    <row r="7200" spans="1:6" x14ac:dyDescent="0.35">
      <c r="A7200" s="4">
        <v>7189</v>
      </c>
      <c r="B7200" s="4">
        <v>4.1185698365560075E-2</v>
      </c>
      <c r="C7200" s="4">
        <v>-1.7370893735956179</v>
      </c>
      <c r="D7200" s="25">
        <v>-3.7062492803652473E-2</v>
      </c>
      <c r="E7200" s="31">
        <v>-8230.509286899045</v>
      </c>
      <c r="F7200" s="18">
        <v>8230.509286899045</v>
      </c>
    </row>
    <row r="7201" spans="1:6" x14ac:dyDescent="0.35">
      <c r="A7201" s="4">
        <v>7190</v>
      </c>
      <c r="B7201" s="4">
        <v>9.630298961909789E-2</v>
      </c>
      <c r="C7201" s="4">
        <v>-1.3029085657021946</v>
      </c>
      <c r="D7201" s="25">
        <v>-2.7337401261555691E-2</v>
      </c>
      <c r="E7201" s="31">
        <v>-6070.8473160430849</v>
      </c>
      <c r="F7201" s="18">
        <v>6070.8473160430849</v>
      </c>
    </row>
    <row r="7202" spans="1:6" x14ac:dyDescent="0.35">
      <c r="A7202" s="4">
        <v>7191</v>
      </c>
      <c r="B7202" s="4">
        <v>0.30380943172159836</v>
      </c>
      <c r="C7202" s="4">
        <v>-0.51347532989957467</v>
      </c>
      <c r="D7202" s="25">
        <v>-9.6551123510825315E-3</v>
      </c>
      <c r="E7202" s="31">
        <v>-2144.1216135307309</v>
      </c>
      <c r="F7202" s="18">
        <v>2144.1216135307309</v>
      </c>
    </row>
    <row r="7203" spans="1:6" x14ac:dyDescent="0.35">
      <c r="A7203" s="4">
        <v>7192</v>
      </c>
      <c r="B7203" s="4">
        <v>0.97993234814904995</v>
      </c>
      <c r="C7203" s="4">
        <v>2.0523536691468127</v>
      </c>
      <c r="D7203" s="25">
        <v>4.7816156400201801E-2</v>
      </c>
      <c r="E7203" s="31">
        <v>10618.587405887982</v>
      </c>
      <c r="F7203" s="18">
        <v>0</v>
      </c>
    </row>
    <row r="7204" spans="1:6" x14ac:dyDescent="0.35">
      <c r="A7204" s="4">
        <v>7193</v>
      </c>
      <c r="B7204" s="4">
        <v>0.62952080086105544</v>
      </c>
      <c r="C7204" s="4">
        <v>0.33058444369764678</v>
      </c>
      <c r="D7204" s="25">
        <v>9.2507407313259134E-3</v>
      </c>
      <c r="E7204" s="31">
        <v>2054.3223550351645</v>
      </c>
      <c r="F7204" s="18">
        <v>0</v>
      </c>
    </row>
    <row r="7205" spans="1:6" x14ac:dyDescent="0.35">
      <c r="A7205" s="4">
        <v>7194</v>
      </c>
      <c r="B7205" s="4">
        <v>0.70644993681760759</v>
      </c>
      <c r="C7205" s="4">
        <v>0.5430431019612606</v>
      </c>
      <c r="D7205" s="25">
        <v>1.4009541357612185E-2</v>
      </c>
      <c r="E7205" s="31">
        <v>3111.1145399712582</v>
      </c>
      <c r="F7205" s="18">
        <v>0</v>
      </c>
    </row>
    <row r="7206" spans="1:6" x14ac:dyDescent="0.35">
      <c r="A7206" s="4">
        <v>7195</v>
      </c>
      <c r="B7206" s="4">
        <v>0.22435725198022627</v>
      </c>
      <c r="C7206" s="4">
        <v>-0.75755988304422461</v>
      </c>
      <c r="D7206" s="25">
        <v>-1.5122292337366455E-2</v>
      </c>
      <c r="E7206" s="31">
        <v>-3358.2243963263863</v>
      </c>
      <c r="F7206" s="18">
        <v>3358.2243963263863</v>
      </c>
    </row>
    <row r="7207" spans="1:6" x14ac:dyDescent="0.35">
      <c r="A7207" s="4">
        <v>7196</v>
      </c>
      <c r="B7207" s="4">
        <v>0.17818050721653544</v>
      </c>
      <c r="C7207" s="4">
        <v>-0.92232128555884452</v>
      </c>
      <c r="D7207" s="25">
        <v>-1.8812735795319228E-2</v>
      </c>
      <c r="E7207" s="31">
        <v>-4177.7653083306313</v>
      </c>
      <c r="F7207" s="18">
        <v>4177.7653083306313</v>
      </c>
    </row>
    <row r="7208" spans="1:6" x14ac:dyDescent="0.35">
      <c r="A7208" s="4">
        <v>7197</v>
      </c>
      <c r="B7208" s="4">
        <v>0.1661619792661142</v>
      </c>
      <c r="C7208" s="4">
        <v>-0.96944349767316518</v>
      </c>
      <c r="D7208" s="25">
        <v>-1.9868212726004655E-2</v>
      </c>
      <c r="E7208" s="31">
        <v>-4412.1562524621067</v>
      </c>
      <c r="F7208" s="18">
        <v>4412.1562524621067</v>
      </c>
    </row>
    <row r="7209" spans="1:6" x14ac:dyDescent="0.35">
      <c r="A7209" s="4">
        <v>7198</v>
      </c>
      <c r="B7209" s="4">
        <v>0.63062831176801237</v>
      </c>
      <c r="C7209" s="4">
        <v>0.33351790458003078</v>
      </c>
      <c r="D7209" s="25">
        <v>9.3164464813215407E-3</v>
      </c>
      <c r="E7209" s="31">
        <v>2068.9137045271336</v>
      </c>
      <c r="F7209" s="18">
        <v>0</v>
      </c>
    </row>
    <row r="7210" spans="1:6" x14ac:dyDescent="0.35">
      <c r="A7210" s="4">
        <v>7199</v>
      </c>
      <c r="B7210" s="4">
        <v>0.97283839689959561</v>
      </c>
      <c r="C7210" s="4">
        <v>1.9242503860388298</v>
      </c>
      <c r="D7210" s="25">
        <v>4.4946807657882261E-2</v>
      </c>
      <c r="E7210" s="31">
        <v>9981.3879170104901</v>
      </c>
      <c r="F7210" s="18">
        <v>0</v>
      </c>
    </row>
    <row r="7211" spans="1:6" x14ac:dyDescent="0.35">
      <c r="A7211" s="4">
        <v>7200</v>
      </c>
      <c r="B7211" s="4">
        <v>0.36756591444092557</v>
      </c>
      <c r="C7211" s="4">
        <v>-0.33830702691668663</v>
      </c>
      <c r="D7211" s="25">
        <v>-5.7315677106651447E-3</v>
      </c>
      <c r="E7211" s="31">
        <v>-1272.8156608632446</v>
      </c>
      <c r="F7211" s="18">
        <v>1272.8156608632446</v>
      </c>
    </row>
    <row r="7212" spans="1:6" x14ac:dyDescent="0.35">
      <c r="A7212" s="4">
        <v>7201</v>
      </c>
      <c r="B7212" s="4">
        <v>0.49538596763252984</v>
      </c>
      <c r="C7212" s="4">
        <v>-1.1565921850473707E-2</v>
      </c>
      <c r="D7212" s="25">
        <v>1.5870127046045562E-3</v>
      </c>
      <c r="E7212" s="31">
        <v>352.42968876576293</v>
      </c>
      <c r="F7212" s="18">
        <v>0</v>
      </c>
    </row>
    <row r="7213" spans="1:6" x14ac:dyDescent="0.35">
      <c r="A7213" s="4">
        <v>7202</v>
      </c>
      <c r="B7213" s="4">
        <v>0.2057908046707847</v>
      </c>
      <c r="C7213" s="4">
        <v>-0.8211135205425506</v>
      </c>
      <c r="D7213" s="25">
        <v>-1.6545812058339861E-2</v>
      </c>
      <c r="E7213" s="31">
        <v>-3674.3470151050383</v>
      </c>
      <c r="F7213" s="18">
        <v>3674.3470151050383</v>
      </c>
    </row>
    <row r="7214" spans="1:6" x14ac:dyDescent="0.35">
      <c r="A7214" s="4">
        <v>7203</v>
      </c>
      <c r="B7214" s="4">
        <v>9.2208088758643281E-2</v>
      </c>
      <c r="C7214" s="4">
        <v>-1.3272796966818194</v>
      </c>
      <c r="D7214" s="25">
        <v>-2.7883283243099796E-2</v>
      </c>
      <c r="E7214" s="31">
        <v>-6192.0719390724034</v>
      </c>
      <c r="F7214" s="18">
        <v>6192.0719390724034</v>
      </c>
    </row>
    <row r="7215" spans="1:6" x14ac:dyDescent="0.35">
      <c r="A7215" s="4">
        <v>7204</v>
      </c>
      <c r="B7215" s="4">
        <v>0.6757530918237401</v>
      </c>
      <c r="C7215" s="4">
        <v>0.45585560396811492</v>
      </c>
      <c r="D7215" s="25">
        <v>1.2056653565487909E-2</v>
      </c>
      <c r="E7215" s="31">
        <v>2677.4345607398932</v>
      </c>
      <c r="F7215" s="18">
        <v>0</v>
      </c>
    </row>
    <row r="7216" spans="1:6" x14ac:dyDescent="0.35">
      <c r="A7216" s="4">
        <v>7205</v>
      </c>
      <c r="B7216" s="4">
        <v>4.9206629400684543E-2</v>
      </c>
      <c r="C7216" s="4">
        <v>-1.6525952826404853</v>
      </c>
      <c r="D7216" s="25">
        <v>-3.5169933864228745E-2</v>
      </c>
      <c r="E7216" s="31">
        <v>-7810.2266035552047</v>
      </c>
      <c r="F7216" s="18">
        <v>7810.2266035552047</v>
      </c>
    </row>
    <row r="7217" spans="1:6" x14ac:dyDescent="0.35">
      <c r="A7217" s="4">
        <v>7206</v>
      </c>
      <c r="B7217" s="4">
        <v>0.72022029874917837</v>
      </c>
      <c r="C7217" s="4">
        <v>0.58349606909386809</v>
      </c>
      <c r="D7217" s="25">
        <v>1.4915635780400694E-2</v>
      </c>
      <c r="E7217" s="31">
        <v>3312.3319432656558</v>
      </c>
      <c r="F7217" s="18">
        <v>0</v>
      </c>
    </row>
    <row r="7218" spans="1:6" x14ac:dyDescent="0.35">
      <c r="A7218" s="4">
        <v>7207</v>
      </c>
      <c r="B7218" s="4">
        <v>0.87477767025703457</v>
      </c>
      <c r="C7218" s="4">
        <v>1.1492700120185257</v>
      </c>
      <c r="D7218" s="25">
        <v>2.7588244258355214E-2</v>
      </c>
      <c r="E7218" s="31">
        <v>6126.5523012865115</v>
      </c>
      <c r="F7218" s="18">
        <v>0</v>
      </c>
    </row>
    <row r="7219" spans="1:6" x14ac:dyDescent="0.35">
      <c r="A7219" s="4">
        <v>7208</v>
      </c>
      <c r="B7219" s="4">
        <v>0.32482061449363631</v>
      </c>
      <c r="C7219" s="4">
        <v>-0.45426065791571141</v>
      </c>
      <c r="D7219" s="25">
        <v>-8.3287798757427645E-3</v>
      </c>
      <c r="E7219" s="31">
        <v>-1849.5814752396566</v>
      </c>
      <c r="F7219" s="18">
        <v>1849.5814752396566</v>
      </c>
    </row>
    <row r="7220" spans="1:6" x14ac:dyDescent="0.35">
      <c r="A7220" s="4">
        <v>7209</v>
      </c>
      <c r="B7220" s="4">
        <v>0.31912750492192155</v>
      </c>
      <c r="C7220" s="4">
        <v>-0.47013998309249871</v>
      </c>
      <c r="D7220" s="25">
        <v>-8.6844563316419519E-3</v>
      </c>
      <c r="E7220" s="31">
        <v>-1928.5669441588198</v>
      </c>
      <c r="F7220" s="18">
        <v>1928.5669441588198</v>
      </c>
    </row>
    <row r="7221" spans="1:6" x14ac:dyDescent="0.35">
      <c r="A7221" s="4">
        <v>7210</v>
      </c>
      <c r="B7221" s="4">
        <v>2.2558998471055025E-3</v>
      </c>
      <c r="C7221" s="4">
        <v>-2.8399684426172374</v>
      </c>
      <c r="D7221" s="25">
        <v>-6.1765565143806447E-2</v>
      </c>
      <c r="E7221" s="31">
        <v>-13716.348228918059</v>
      </c>
      <c r="F7221" s="18">
        <v>13716.348228918059</v>
      </c>
    </row>
    <row r="7222" spans="1:6" x14ac:dyDescent="0.35">
      <c r="A7222" s="4">
        <v>7211</v>
      </c>
      <c r="B7222" s="4">
        <v>0.50058531004142048</v>
      </c>
      <c r="C7222" s="4">
        <v>1.4671552256026647E-3</v>
      </c>
      <c r="D7222" s="25">
        <v>1.8789368646221453E-3</v>
      </c>
      <c r="E7222" s="31">
        <v>417.25761393592819</v>
      </c>
      <c r="F7222" s="18">
        <v>0</v>
      </c>
    </row>
    <row r="7223" spans="1:6" x14ac:dyDescent="0.35">
      <c r="A7223" s="4">
        <v>7212</v>
      </c>
      <c r="B7223" s="4">
        <v>0.74274702776003787</v>
      </c>
      <c r="C7223" s="4">
        <v>0.65183759751045056</v>
      </c>
      <c r="D7223" s="25">
        <v>1.644639809852973E-2</v>
      </c>
      <c r="E7223" s="31">
        <v>3652.2700457063675</v>
      </c>
      <c r="F7223" s="18">
        <v>0</v>
      </c>
    </row>
    <row r="7224" spans="1:6" x14ac:dyDescent="0.35">
      <c r="A7224" s="4">
        <v>7213</v>
      </c>
      <c r="B7224" s="4">
        <v>0.47498158052625039</v>
      </c>
      <c r="C7224" s="4">
        <v>-6.2753039648302172E-2</v>
      </c>
      <c r="D7224" s="25">
        <v>4.4048711593282848E-4</v>
      </c>
      <c r="E7224" s="31">
        <v>97.81946718077306</v>
      </c>
      <c r="F7224" s="18">
        <v>0</v>
      </c>
    </row>
    <row r="7225" spans="1:6" x14ac:dyDescent="0.35">
      <c r="A7225" s="4">
        <v>7214</v>
      </c>
      <c r="B7225" s="4">
        <v>9.5294242078253877E-2</v>
      </c>
      <c r="C7225" s="4">
        <v>-1.3088402070298977</v>
      </c>
      <c r="D7225" s="25">
        <v>-2.7470262396497788E-2</v>
      </c>
      <c r="E7225" s="31">
        <v>-6100.3519370841477</v>
      </c>
      <c r="F7225" s="18">
        <v>6100.3519370841477</v>
      </c>
    </row>
    <row r="7226" spans="1:6" x14ac:dyDescent="0.35">
      <c r="A7226" s="4">
        <v>7215</v>
      </c>
      <c r="B7226" s="4">
        <v>8.2996600424026568E-2</v>
      </c>
      <c r="C7226" s="4">
        <v>-1.3851938496005918</v>
      </c>
      <c r="D7226" s="25">
        <v>-2.918048576444271E-2</v>
      </c>
      <c r="E7226" s="31">
        <v>-6480.1431558538488</v>
      </c>
      <c r="F7226" s="18">
        <v>6480.1431558538488</v>
      </c>
    </row>
    <row r="7227" spans="1:6" x14ac:dyDescent="0.35">
      <c r="A7227" s="4">
        <v>7216</v>
      </c>
      <c r="B7227" s="4">
        <v>0.57338643981651671</v>
      </c>
      <c r="C7227" s="4">
        <v>0.18500244178521136</v>
      </c>
      <c r="D7227" s="25">
        <v>5.9898911733977933E-3</v>
      </c>
      <c r="E7227" s="31">
        <v>1330.1818415545622</v>
      </c>
      <c r="F7227" s="18">
        <v>0</v>
      </c>
    </row>
    <row r="7228" spans="1:6" x14ac:dyDescent="0.35">
      <c r="A7228" s="4">
        <v>7217</v>
      </c>
      <c r="B7228" s="4">
        <v>0.53127730037197496</v>
      </c>
      <c r="C7228" s="4">
        <v>7.8481055502848479E-2</v>
      </c>
      <c r="D7228" s="25">
        <v>3.6039491558010187E-3</v>
      </c>
      <c r="E7228" s="31">
        <v>800.33302545178674</v>
      </c>
      <c r="F7228" s="18">
        <v>0</v>
      </c>
    </row>
    <row r="7229" spans="1:6" x14ac:dyDescent="0.35">
      <c r="A7229" s="4">
        <v>7218</v>
      </c>
      <c r="B7229" s="4">
        <v>0.62654290457133843</v>
      </c>
      <c r="C7229" s="4">
        <v>0.32271090739767777</v>
      </c>
      <c r="D7229" s="25">
        <v>9.0743836471684387E-3</v>
      </c>
      <c r="E7229" s="31">
        <v>2015.15853983638</v>
      </c>
      <c r="F7229" s="18">
        <v>0</v>
      </c>
    </row>
    <row r="7230" spans="1:6" x14ac:dyDescent="0.35">
      <c r="A7230" s="4">
        <v>7219</v>
      </c>
      <c r="B7230" s="4">
        <v>0.26617738876879837</v>
      </c>
      <c r="C7230" s="4">
        <v>-0.6244154555096546</v>
      </c>
      <c r="D7230" s="25">
        <v>-1.2140028445104305E-2</v>
      </c>
      <c r="E7230" s="31">
        <v>-2695.9497136361715</v>
      </c>
      <c r="F7230" s="18">
        <v>2695.9497136361715</v>
      </c>
    </row>
    <row r="7231" spans="1:6" x14ac:dyDescent="0.35">
      <c r="A7231" s="4">
        <v>7220</v>
      </c>
      <c r="B7231" s="4">
        <v>0.52269760269253451</v>
      </c>
      <c r="C7231" s="4">
        <v>5.6925181854762398E-2</v>
      </c>
      <c r="D7231" s="25">
        <v>3.1211253167773311E-3</v>
      </c>
      <c r="E7231" s="31">
        <v>693.11179475709673</v>
      </c>
      <c r="F7231" s="18">
        <v>0</v>
      </c>
    </row>
    <row r="7232" spans="1:6" x14ac:dyDescent="0.35">
      <c r="A7232" s="4">
        <v>7221</v>
      </c>
      <c r="B7232" s="4">
        <v>0.49868811201488827</v>
      </c>
      <c r="C7232" s="4">
        <v>-3.2884214432958364E-3</v>
      </c>
      <c r="D7232" s="25">
        <v>1.7724180650812635E-3</v>
      </c>
      <c r="E7232" s="31">
        <v>393.6028648208291</v>
      </c>
      <c r="F7232" s="18">
        <v>0</v>
      </c>
    </row>
    <row r="7233" spans="1:6" x14ac:dyDescent="0.35">
      <c r="A7233" s="4">
        <v>7222</v>
      </c>
      <c r="B7233" s="4">
        <v>2.7515231698322262E-2</v>
      </c>
      <c r="C7233" s="4">
        <v>-1.9186356277686312</v>
      </c>
      <c r="D7233" s="25">
        <v>-4.1128895345772E-2</v>
      </c>
      <c r="E7233" s="31">
        <v>-9133.5398537983747</v>
      </c>
      <c r="F7233" s="18">
        <v>9133.5398537983747</v>
      </c>
    </row>
    <row r="7234" spans="1:6" x14ac:dyDescent="0.35">
      <c r="A7234" s="4">
        <v>7223</v>
      </c>
      <c r="B7234" s="4">
        <v>0.22016267269639489</v>
      </c>
      <c r="C7234" s="4">
        <v>-0.77164393444368107</v>
      </c>
      <c r="D7234" s="25">
        <v>-1.5437756970195024E-2</v>
      </c>
      <c r="E7234" s="31">
        <v>-3428.2799806590156</v>
      </c>
      <c r="F7234" s="18">
        <v>3428.2799806590156</v>
      </c>
    </row>
    <row r="7235" spans="1:6" x14ac:dyDescent="0.35">
      <c r="A7235" s="4">
        <v>7224</v>
      </c>
      <c r="B7235" s="4">
        <v>0.23123594261945979</v>
      </c>
      <c r="C7235" s="4">
        <v>-0.7347826335734956</v>
      </c>
      <c r="D7235" s="25">
        <v>-1.4612111251162413E-2</v>
      </c>
      <c r="E7235" s="31">
        <v>-3244.9279111102383</v>
      </c>
      <c r="F7235" s="18">
        <v>3244.9279111102383</v>
      </c>
    </row>
    <row r="7236" spans="1:6" x14ac:dyDescent="0.35">
      <c r="A7236" s="4">
        <v>7225</v>
      </c>
      <c r="B7236" s="4">
        <v>0.53627813297085158</v>
      </c>
      <c r="C7236" s="4">
        <v>9.1061487401464067E-2</v>
      </c>
      <c r="D7236" s="25">
        <v>3.8857346461518101E-3</v>
      </c>
      <c r="E7236" s="31">
        <v>862.90944489373612</v>
      </c>
      <c r="F7236" s="18">
        <v>0</v>
      </c>
    </row>
    <row r="7237" spans="1:6" x14ac:dyDescent="0.35">
      <c r="A7237" s="4">
        <v>7226</v>
      </c>
      <c r="B7237" s="4">
        <v>0.13414675549967336</v>
      </c>
      <c r="C7237" s="4">
        <v>-1.1070009652586585</v>
      </c>
      <c r="D7237" s="25">
        <v>-2.2949323038223498E-2</v>
      </c>
      <c r="E7237" s="31">
        <v>-5096.3818703400948</v>
      </c>
      <c r="F7237" s="18">
        <v>5096.3818703400948</v>
      </c>
    </row>
    <row r="7238" spans="1:6" x14ac:dyDescent="0.35">
      <c r="A7238" s="4">
        <v>7227</v>
      </c>
      <c r="B7238" s="4">
        <v>0.48753794021840502</v>
      </c>
      <c r="C7238" s="4">
        <v>-3.1242833429091222E-2</v>
      </c>
      <c r="D7238" s="25">
        <v>1.1462751987340253E-3</v>
      </c>
      <c r="E7238" s="31">
        <v>254.55461721108759</v>
      </c>
      <c r="F7238" s="18">
        <v>0</v>
      </c>
    </row>
    <row r="7239" spans="1:6" x14ac:dyDescent="0.35">
      <c r="A7239" s="4">
        <v>7228</v>
      </c>
      <c r="B7239" s="4">
        <v>7.3829588901574317E-2</v>
      </c>
      <c r="C7239" s="4">
        <v>-1.4478493848082066</v>
      </c>
      <c r="D7239" s="25">
        <v>-3.0583889149473707E-2</v>
      </c>
      <c r="E7239" s="31">
        <v>-6791.7985173794732</v>
      </c>
      <c r="F7239" s="18">
        <v>6791.7985173794732</v>
      </c>
    </row>
    <row r="7240" spans="1:6" x14ac:dyDescent="0.35">
      <c r="A7240" s="4">
        <v>7229</v>
      </c>
      <c r="B7240" s="4">
        <v>0.78749824220066578</v>
      </c>
      <c r="C7240" s="4">
        <v>0.79777078907626409</v>
      </c>
      <c r="D7240" s="25">
        <v>1.9715113852903313E-2</v>
      </c>
      <c r="E7240" s="31">
        <v>4378.1574142417539</v>
      </c>
      <c r="F7240" s="18">
        <v>0</v>
      </c>
    </row>
    <row r="7241" spans="1:6" x14ac:dyDescent="0.35">
      <c r="A7241" s="4">
        <v>7230</v>
      </c>
      <c r="B7241" s="4">
        <v>0.54212815436126993</v>
      </c>
      <c r="C7241" s="4">
        <v>0.10579665442266999</v>
      </c>
      <c r="D7241" s="25">
        <v>4.2157834312756539E-3</v>
      </c>
      <c r="E7241" s="31">
        <v>936.20374826082752</v>
      </c>
      <c r="F7241" s="18">
        <v>0</v>
      </c>
    </row>
    <row r="7242" spans="1:6" x14ac:dyDescent="0.35">
      <c r="A7242" s="4">
        <v>7231</v>
      </c>
      <c r="B7242" s="4">
        <v>0.86455041685200873</v>
      </c>
      <c r="C7242" s="4">
        <v>1.1009942348750921</v>
      </c>
      <c r="D7242" s="25">
        <v>2.6506928955028864E-2</v>
      </c>
      <c r="E7242" s="31">
        <v>5886.4234008036892</v>
      </c>
      <c r="F7242" s="18">
        <v>0</v>
      </c>
    </row>
    <row r="7243" spans="1:6" x14ac:dyDescent="0.35">
      <c r="A7243" s="4">
        <v>7232</v>
      </c>
      <c r="B7243" s="4">
        <v>0.84035140638262085</v>
      </c>
      <c r="C7243" s="4">
        <v>0.99590318585427295</v>
      </c>
      <c r="D7243" s="25">
        <v>2.4153024652024024E-2</v>
      </c>
      <c r="E7243" s="31">
        <v>5363.6892358625855</v>
      </c>
      <c r="F7243" s="18">
        <v>0</v>
      </c>
    </row>
    <row r="7244" spans="1:6" x14ac:dyDescent="0.35">
      <c r="A7244" s="4">
        <v>7233</v>
      </c>
      <c r="B7244" s="4">
        <v>0.78385160828721223</v>
      </c>
      <c r="C7244" s="4">
        <v>0.78526743735541482</v>
      </c>
      <c r="D7244" s="25">
        <v>1.9435054859374194E-2</v>
      </c>
      <c r="E7244" s="31">
        <v>4315.9643998826696</v>
      </c>
      <c r="F7244" s="18">
        <v>0</v>
      </c>
    </row>
    <row r="7245" spans="1:6" x14ac:dyDescent="0.35">
      <c r="A7245" s="4">
        <v>7234</v>
      </c>
      <c r="B7245" s="4">
        <v>0.1327813247234888</v>
      </c>
      <c r="C7245" s="4">
        <v>-1.1133394965278995</v>
      </c>
      <c r="D7245" s="25">
        <v>-2.3091297984409839E-2</v>
      </c>
      <c r="E7245" s="31">
        <v>-5127.9104056516353</v>
      </c>
      <c r="F7245" s="18">
        <v>5127.9104056516353</v>
      </c>
    </row>
    <row r="7246" spans="1:6" x14ac:dyDescent="0.35">
      <c r="A7246" s="4">
        <v>7235</v>
      </c>
      <c r="B7246" s="4">
        <v>0.41440435839489187</v>
      </c>
      <c r="C7246" s="4">
        <v>-0.21622968341085375</v>
      </c>
      <c r="D7246" s="25">
        <v>-2.9971922633246903E-3</v>
      </c>
      <c r="E7246" s="31">
        <v>-665.58984277184891</v>
      </c>
      <c r="F7246" s="18">
        <v>665.58984277184891</v>
      </c>
    </row>
    <row r="7247" spans="1:6" x14ac:dyDescent="0.35">
      <c r="A7247" s="4">
        <v>7236</v>
      </c>
      <c r="B7247" s="4">
        <v>0.28905467873593049</v>
      </c>
      <c r="C7247" s="4">
        <v>-0.55614847741148132</v>
      </c>
      <c r="D7247" s="25">
        <v>-1.0610935958201896E-2</v>
      </c>
      <c r="E7247" s="31">
        <v>-2356.3824324861685</v>
      </c>
      <c r="F7247" s="18">
        <v>2356.3824324861685</v>
      </c>
    </row>
    <row r="7248" spans="1:6" x14ac:dyDescent="0.35">
      <c r="A7248" s="4">
        <v>7237</v>
      </c>
      <c r="B7248" s="4">
        <v>0.88869266717411177</v>
      </c>
      <c r="C7248" s="4">
        <v>1.219604958921827</v>
      </c>
      <c r="D7248" s="25">
        <v>2.9163656586140608E-2</v>
      </c>
      <c r="E7248" s="31">
        <v>6476.405881379621</v>
      </c>
      <c r="F7248" s="18">
        <v>0</v>
      </c>
    </row>
    <row r="7249" spans="1:6" x14ac:dyDescent="0.35">
      <c r="A7249" s="4">
        <v>7238</v>
      </c>
      <c r="B7249" s="4">
        <v>0.61566702612210666</v>
      </c>
      <c r="C7249" s="4">
        <v>0.29412034144407728</v>
      </c>
      <c r="D7249" s="25">
        <v>8.4339917503267643E-3</v>
      </c>
      <c r="E7249" s="31">
        <v>1872.9459940658248</v>
      </c>
      <c r="F7249" s="18">
        <v>0</v>
      </c>
    </row>
    <row r="7250" spans="1:6" x14ac:dyDescent="0.35">
      <c r="A7250" s="4">
        <v>7239</v>
      </c>
      <c r="B7250" s="4">
        <v>0.98527743048366145</v>
      </c>
      <c r="C7250" s="4">
        <v>2.1774750817756052</v>
      </c>
      <c r="D7250" s="25">
        <v>5.0618715079834085E-2</v>
      </c>
      <c r="E7250" s="31">
        <v>11240.954750739644</v>
      </c>
      <c r="F7250" s="18">
        <v>0</v>
      </c>
    </row>
    <row r="7251" spans="1:6" x14ac:dyDescent="0.35">
      <c r="A7251" s="4">
        <v>7240</v>
      </c>
      <c r="B7251" s="4">
        <v>0.95478478604440797</v>
      </c>
      <c r="C7251" s="4">
        <v>1.6931315614021909</v>
      </c>
      <c r="D7251" s="25">
        <v>3.9770043310332265E-2</v>
      </c>
      <c r="E7251" s="31">
        <v>8831.7780603739939</v>
      </c>
      <c r="F7251" s="18">
        <v>0</v>
      </c>
    </row>
    <row r="7252" spans="1:6" x14ac:dyDescent="0.35">
      <c r="A7252" s="4">
        <v>7241</v>
      </c>
      <c r="B7252" s="4">
        <v>3.2976869014490484E-3</v>
      </c>
      <c r="C7252" s="4">
        <v>-2.7166126916277387</v>
      </c>
      <c r="D7252" s="25">
        <v>-5.900255501344747E-2</v>
      </c>
      <c r="E7252" s="31">
        <v>-13102.763474697895</v>
      </c>
      <c r="F7252" s="18">
        <v>13102.763474697895</v>
      </c>
    </row>
    <row r="7253" spans="1:6" x14ac:dyDescent="0.35">
      <c r="A7253" s="4">
        <v>7242</v>
      </c>
      <c r="B7253" s="4">
        <v>0.55033028953268437</v>
      </c>
      <c r="C7253" s="4">
        <v>0.12649586635568646</v>
      </c>
      <c r="D7253" s="25">
        <v>4.6794191499398008E-3</v>
      </c>
      <c r="E7253" s="31">
        <v>1039.1638515765794</v>
      </c>
      <c r="F7253" s="18">
        <v>0</v>
      </c>
    </row>
    <row r="7254" spans="1:6" x14ac:dyDescent="0.35">
      <c r="A7254" s="4">
        <v>7243</v>
      </c>
      <c r="B7254" s="4">
        <v>0.19262064521930811</v>
      </c>
      <c r="C7254" s="4">
        <v>-0.86827959396906962</v>
      </c>
      <c r="D7254" s="25">
        <v>-1.7602271425992865E-2</v>
      </c>
      <c r="E7254" s="31">
        <v>-3908.9561301142326</v>
      </c>
      <c r="F7254" s="18">
        <v>3908.9561301142326</v>
      </c>
    </row>
    <row r="7255" spans="1:6" x14ac:dyDescent="0.35">
      <c r="A7255" s="4">
        <v>7244</v>
      </c>
      <c r="B7255" s="4">
        <v>0.81770353076662827</v>
      </c>
      <c r="C7255" s="4">
        <v>0.90664805954912464</v>
      </c>
      <c r="D7255" s="25">
        <v>2.215382464562474E-2</v>
      </c>
      <c r="E7255" s="31">
        <v>4919.7246513374894</v>
      </c>
      <c r="F7255" s="18">
        <v>0</v>
      </c>
    </row>
    <row r="7256" spans="1:6" x14ac:dyDescent="0.35">
      <c r="A7256" s="4">
        <v>7245</v>
      </c>
      <c r="B7256" s="4">
        <v>0.10192238062216563</v>
      </c>
      <c r="C7256" s="4">
        <v>-1.2706736843875923</v>
      </c>
      <c r="D7256" s="25">
        <v>-2.6615381388880702E-2</v>
      </c>
      <c r="E7256" s="31">
        <v>-5910.5075542558934</v>
      </c>
      <c r="F7256" s="18">
        <v>5910.5075542558934</v>
      </c>
    </row>
    <row r="7257" spans="1:6" x14ac:dyDescent="0.35">
      <c r="A7257" s="4">
        <v>7246</v>
      </c>
      <c r="B7257" s="4">
        <v>0.63475831780771663</v>
      </c>
      <c r="C7257" s="4">
        <v>0.34448261996850121</v>
      </c>
      <c r="D7257" s="25">
        <v>9.5620420003940613E-3</v>
      </c>
      <c r="E7257" s="31">
        <v>2123.4533765145497</v>
      </c>
      <c r="F7257" s="18">
        <v>0</v>
      </c>
    </row>
    <row r="7258" spans="1:6" x14ac:dyDescent="0.35">
      <c r="A7258" s="4">
        <v>7247</v>
      </c>
      <c r="B7258" s="4">
        <v>0.35897286016325625</v>
      </c>
      <c r="C7258" s="4">
        <v>-0.3612056479259535</v>
      </c>
      <c r="D7258" s="25">
        <v>-6.2444673631932316E-3</v>
      </c>
      <c r="E7258" s="31">
        <v>-1386.7158611477678</v>
      </c>
      <c r="F7258" s="18">
        <v>1386.7158611477678</v>
      </c>
    </row>
    <row r="7259" spans="1:6" x14ac:dyDescent="0.35">
      <c r="A7259" s="4">
        <v>7248</v>
      </c>
      <c r="B7259" s="4">
        <v>0.64359028784841332</v>
      </c>
      <c r="C7259" s="4">
        <v>0.36807216634844236</v>
      </c>
      <c r="D7259" s="25">
        <v>1.0090417492379829E-2</v>
      </c>
      <c r="E7259" s="31">
        <v>2240.7903138003799</v>
      </c>
      <c r="F7259" s="18">
        <v>0</v>
      </c>
    </row>
    <row r="7260" spans="1:6" x14ac:dyDescent="0.35">
      <c r="A7260" s="4">
        <v>7249</v>
      </c>
      <c r="B7260" s="4">
        <v>0.19299056260866598</v>
      </c>
      <c r="C7260" s="4">
        <v>-0.86692861239296304</v>
      </c>
      <c r="D7260" s="25">
        <v>-1.7572011176667086E-2</v>
      </c>
      <c r="E7260" s="31">
        <v>-3902.2362026549777</v>
      </c>
      <c r="F7260" s="18">
        <v>3902.2362026549777</v>
      </c>
    </row>
    <row r="7261" spans="1:6" x14ac:dyDescent="0.35">
      <c r="A7261" s="4">
        <v>7250</v>
      </c>
      <c r="B7261" s="4">
        <v>0.63277319245529151</v>
      </c>
      <c r="C7261" s="4">
        <v>0.33920724058706547</v>
      </c>
      <c r="D7261" s="25">
        <v>9.443880288795916E-3</v>
      </c>
      <c r="E7261" s="31">
        <v>2097.2130728788325</v>
      </c>
      <c r="F7261" s="18">
        <v>0</v>
      </c>
    </row>
    <row r="7262" spans="1:6" x14ac:dyDescent="0.35">
      <c r="A7262" s="4">
        <v>7251</v>
      </c>
      <c r="B7262" s="4">
        <v>0.84855681378518122</v>
      </c>
      <c r="C7262" s="4">
        <v>1.0302634057724454</v>
      </c>
      <c r="D7262" s="25">
        <v>2.4922649375263353E-2</v>
      </c>
      <c r="E7262" s="31">
        <v>5534.6006601320332</v>
      </c>
      <c r="F7262" s="18">
        <v>0</v>
      </c>
    </row>
    <row r="7263" spans="1:6" x14ac:dyDescent="0.35">
      <c r="A7263" s="4">
        <v>7252</v>
      </c>
      <c r="B7263" s="4">
        <v>0.12858741910144833</v>
      </c>
      <c r="C7263" s="4">
        <v>-1.1330938631900422</v>
      </c>
      <c r="D7263" s="25">
        <v>-2.353377038450874E-2</v>
      </c>
      <c r="E7263" s="31">
        <v>-5226.1707471106865</v>
      </c>
      <c r="F7263" s="18">
        <v>5226.1707471106865</v>
      </c>
    </row>
    <row r="7264" spans="1:6" x14ac:dyDescent="0.35">
      <c r="A7264" s="4">
        <v>7253</v>
      </c>
      <c r="B7264" s="4">
        <v>0.71502408655235972</v>
      </c>
      <c r="C7264" s="4">
        <v>0.56812244679408652</v>
      </c>
      <c r="D7264" s="25">
        <v>1.457128641838169E-2</v>
      </c>
      <c r="E7264" s="31">
        <v>3235.8618947708105</v>
      </c>
      <c r="F7264" s="18">
        <v>0</v>
      </c>
    </row>
    <row r="7265" spans="1:6" x14ac:dyDescent="0.35">
      <c r="A7265" s="4">
        <v>7254</v>
      </c>
      <c r="B7265" s="4">
        <v>0.2782702726451689</v>
      </c>
      <c r="C7265" s="4">
        <v>-0.58798770525701305</v>
      </c>
      <c r="D7265" s="25">
        <v>-1.1324093702160674E-2</v>
      </c>
      <c r="E7265" s="31">
        <v>-2514.7541714237673</v>
      </c>
      <c r="F7265" s="18">
        <v>2514.7541714237673</v>
      </c>
    </row>
    <row r="7266" spans="1:6" x14ac:dyDescent="0.35">
      <c r="A7266" s="4">
        <v>7255</v>
      </c>
      <c r="B7266" s="4">
        <v>0.88206698592730459</v>
      </c>
      <c r="C7266" s="4">
        <v>1.1853830555763216</v>
      </c>
      <c r="D7266" s="25">
        <v>2.8397129976190767E-2</v>
      </c>
      <c r="E7266" s="31">
        <v>6306.1824585982567</v>
      </c>
      <c r="F7266" s="18">
        <v>0</v>
      </c>
    </row>
    <row r="7267" spans="1:6" x14ac:dyDescent="0.35">
      <c r="A7267" s="4">
        <v>7256</v>
      </c>
      <c r="B7267" s="4">
        <v>0.32602450518409254</v>
      </c>
      <c r="C7267" s="4">
        <v>-0.45091749983040941</v>
      </c>
      <c r="D7267" s="25">
        <v>-8.2538974354593991E-3</v>
      </c>
      <c r="E7267" s="31">
        <v>-1832.9522478575964</v>
      </c>
      <c r="F7267" s="18">
        <v>1832.9522478575964</v>
      </c>
    </row>
    <row r="7268" spans="1:6" x14ac:dyDescent="0.35">
      <c r="A7268" s="4">
        <v>7257</v>
      </c>
      <c r="B7268" s="4">
        <v>0.11632812855435404</v>
      </c>
      <c r="C7268" s="4">
        <v>-1.1935443415630562</v>
      </c>
      <c r="D7268" s="25">
        <v>-2.4887783333154341E-2</v>
      </c>
      <c r="E7268" s="31">
        <v>-5526.8579191109175</v>
      </c>
      <c r="F7268" s="18">
        <v>5526.8579191109175</v>
      </c>
    </row>
    <row r="7269" spans="1:6" x14ac:dyDescent="0.35">
      <c r="A7269" s="4">
        <v>7258</v>
      </c>
      <c r="B7269" s="4">
        <v>0.63441147090802152</v>
      </c>
      <c r="C7269" s="4">
        <v>0.34356020296610368</v>
      </c>
      <c r="D7269" s="25">
        <v>9.5413810461896925E-3</v>
      </c>
      <c r="E7269" s="31">
        <v>2118.8651752741166</v>
      </c>
      <c r="F7269" s="18">
        <v>0</v>
      </c>
    </row>
    <row r="7270" spans="1:6" x14ac:dyDescent="0.35">
      <c r="A7270" s="4">
        <v>7259</v>
      </c>
      <c r="B7270" s="4">
        <v>0.26193395181068446</v>
      </c>
      <c r="C7270" s="4">
        <v>-0.63739450981947299</v>
      </c>
      <c r="D7270" s="25">
        <v>-1.2430742564655654E-2</v>
      </c>
      <c r="E7270" s="31">
        <v>-2760.5089237647535</v>
      </c>
      <c r="F7270" s="18">
        <v>2760.5089237647535</v>
      </c>
    </row>
    <row r="7271" spans="1:6" x14ac:dyDescent="0.35">
      <c r="A7271" s="4">
        <v>7260</v>
      </c>
      <c r="B7271" s="4">
        <v>0.90553813343766287</v>
      </c>
      <c r="C7271" s="4">
        <v>1.3137696525710381</v>
      </c>
      <c r="D7271" s="25">
        <v>3.1272824585102145E-2</v>
      </c>
      <c r="E7271" s="31">
        <v>6944.7911811771683</v>
      </c>
      <c r="F7271" s="18">
        <v>0</v>
      </c>
    </row>
    <row r="7272" spans="1:6" x14ac:dyDescent="0.35">
      <c r="A7272" s="4">
        <v>7261</v>
      </c>
      <c r="B7272" s="4">
        <v>3.7611891331707503E-2</v>
      </c>
      <c r="C7272" s="4">
        <v>-1.7790974746728021</v>
      </c>
      <c r="D7272" s="25">
        <v>-3.8003420226187357E-2</v>
      </c>
      <c r="E7272" s="31">
        <v>-8439.4620934600789</v>
      </c>
      <c r="F7272" s="18">
        <v>8439.4620934600789</v>
      </c>
    </row>
    <row r="7273" spans="1:6" x14ac:dyDescent="0.35">
      <c r="A7273" s="4">
        <v>7262</v>
      </c>
      <c r="B7273" s="4">
        <v>0.17849700325338647</v>
      </c>
      <c r="C7273" s="4">
        <v>-0.92110807165463804</v>
      </c>
      <c r="D7273" s="25">
        <v>-1.8785561364611895E-2</v>
      </c>
      <c r="E7273" s="31">
        <v>-4171.7306520680922</v>
      </c>
      <c r="F7273" s="18">
        <v>4171.7306520680922</v>
      </c>
    </row>
    <row r="7274" spans="1:6" x14ac:dyDescent="0.35">
      <c r="A7274" s="4">
        <v>7263</v>
      </c>
      <c r="B7274" s="4">
        <v>0.71034383659528233</v>
      </c>
      <c r="C7274" s="4">
        <v>0.55438947610506706</v>
      </c>
      <c r="D7274" s="25">
        <v>1.4263685541816852E-2</v>
      </c>
      <c r="E7274" s="31">
        <v>3167.5526235990751</v>
      </c>
      <c r="F7274" s="18">
        <v>0</v>
      </c>
    </row>
    <row r="7275" spans="1:6" x14ac:dyDescent="0.35">
      <c r="A7275" s="4">
        <v>7264</v>
      </c>
      <c r="B7275" s="4">
        <v>0.83223937078255383</v>
      </c>
      <c r="C7275" s="4">
        <v>0.9630523384858809</v>
      </c>
      <c r="D7275" s="25">
        <v>2.3417207932157673E-2</v>
      </c>
      <c r="E7275" s="31">
        <v>5200.285592767138</v>
      </c>
      <c r="F7275" s="18">
        <v>0</v>
      </c>
    </row>
    <row r="7276" spans="1:6" x14ac:dyDescent="0.35">
      <c r="A7276" s="4">
        <v>7265</v>
      </c>
      <c r="B7276" s="4">
        <v>0.70962057282019542</v>
      </c>
      <c r="C7276" s="4">
        <v>0.55227660845448145</v>
      </c>
      <c r="D7276" s="25">
        <v>1.4216360024556026E-2</v>
      </c>
      <c r="E7276" s="31">
        <v>3157.0429929763841</v>
      </c>
      <c r="F7276" s="18">
        <v>0</v>
      </c>
    </row>
    <row r="7277" spans="1:6" x14ac:dyDescent="0.35">
      <c r="A7277" s="4">
        <v>7266</v>
      </c>
      <c r="B7277" s="4">
        <v>0.35181106858950084</v>
      </c>
      <c r="C7277" s="4">
        <v>-0.38043554001952479</v>
      </c>
      <c r="D7277" s="25">
        <v>-6.6751922076698439E-3</v>
      </c>
      <c r="E7277" s="31">
        <v>-1482.3674097725147</v>
      </c>
      <c r="F7277" s="18">
        <v>1482.3674097725147</v>
      </c>
    </row>
    <row r="7278" spans="1:6" x14ac:dyDescent="0.35">
      <c r="A7278" s="4">
        <v>7267</v>
      </c>
      <c r="B7278" s="4">
        <v>0.26690686979443856</v>
      </c>
      <c r="C7278" s="4">
        <v>-0.62219486889900744</v>
      </c>
      <c r="D7278" s="25">
        <v>-1.2090290161713854E-2</v>
      </c>
      <c r="E7278" s="31">
        <v>-2684.9042773367769</v>
      </c>
      <c r="F7278" s="18">
        <v>2684.9042773367769</v>
      </c>
    </row>
    <row r="7279" spans="1:6" x14ac:dyDescent="0.35">
      <c r="A7279" s="4">
        <v>7268</v>
      </c>
      <c r="B7279" s="4">
        <v>0.36578004816034082</v>
      </c>
      <c r="C7279" s="4">
        <v>-0.34305099562304936</v>
      </c>
      <c r="D7279" s="25">
        <v>-5.837826506778364E-3</v>
      </c>
      <c r="E7279" s="31">
        <v>-1296.4126707259588</v>
      </c>
      <c r="F7279" s="18">
        <v>1296.4126707259588</v>
      </c>
    </row>
    <row r="7280" spans="1:6" x14ac:dyDescent="0.35">
      <c r="A7280" s="4">
        <v>7269</v>
      </c>
      <c r="B7280" s="4">
        <v>0.18226882753394202</v>
      </c>
      <c r="C7280" s="4">
        <v>-0.90675257310105539</v>
      </c>
      <c r="D7280" s="25">
        <v>-1.8464016664735853E-2</v>
      </c>
      <c r="E7280" s="31">
        <v>-4100.3248604365554</v>
      </c>
      <c r="F7280" s="18">
        <v>4100.3248604365554</v>
      </c>
    </row>
    <row r="7281" spans="1:6" x14ac:dyDescent="0.35">
      <c r="A7281" s="4">
        <v>7270</v>
      </c>
      <c r="B7281" s="4">
        <v>0.96661804285259023</v>
      </c>
      <c r="C7281" s="4">
        <v>1.8332600038895142</v>
      </c>
      <c r="D7281" s="25">
        <v>4.2908740152904759E-2</v>
      </c>
      <c r="E7281" s="31">
        <v>9528.79198354453</v>
      </c>
      <c r="F7281" s="18">
        <v>0</v>
      </c>
    </row>
    <row r="7282" spans="1:6" x14ac:dyDescent="0.35">
      <c r="A7282" s="4">
        <v>7271</v>
      </c>
      <c r="B7282" s="4">
        <v>0.17861108382343027</v>
      </c>
      <c r="C7282" s="4">
        <v>-0.92067110263303686</v>
      </c>
      <c r="D7282" s="25">
        <v>-1.877577382066966E-2</v>
      </c>
      <c r="E7282" s="31">
        <v>-4169.5571212227906</v>
      </c>
      <c r="F7282" s="18">
        <v>4169.5571212227906</v>
      </c>
    </row>
    <row r="7283" spans="1:6" x14ac:dyDescent="0.35">
      <c r="A7283" s="4">
        <v>7272</v>
      </c>
      <c r="B7283" s="4">
        <v>0.44549617052844903</v>
      </c>
      <c r="C7283" s="4">
        <v>-0.1370486495873828</v>
      </c>
      <c r="D7283" s="25">
        <v>-1.2236389686333781E-3</v>
      </c>
      <c r="E7283" s="31">
        <v>-271.73487624005912</v>
      </c>
      <c r="F7283" s="18">
        <v>271.73487624005912</v>
      </c>
    </row>
    <row r="7284" spans="1:6" x14ac:dyDescent="0.35">
      <c r="A7284" s="4">
        <v>7273</v>
      </c>
      <c r="B7284" s="4">
        <v>8.9367950287761455E-2</v>
      </c>
      <c r="C7284" s="4">
        <v>-1.3446573908898485</v>
      </c>
      <c r="D7284" s="25">
        <v>-2.8272521237712241E-2</v>
      </c>
      <c r="E7284" s="31">
        <v>-6278.5104564825433</v>
      </c>
      <c r="F7284" s="18">
        <v>6278.5104564825433</v>
      </c>
    </row>
    <row r="7285" spans="1:6" x14ac:dyDescent="0.35">
      <c r="A7285" s="4">
        <v>7274</v>
      </c>
      <c r="B7285" s="4">
        <v>0.51599708199557426</v>
      </c>
      <c r="C7285" s="4">
        <v>4.0109489945567643E-2</v>
      </c>
      <c r="D7285" s="25">
        <v>2.7444754506672719E-3</v>
      </c>
      <c r="E7285" s="31">
        <v>609.46873714218577</v>
      </c>
      <c r="F7285" s="18">
        <v>0</v>
      </c>
    </row>
    <row r="7286" spans="1:6" x14ac:dyDescent="0.35">
      <c r="A7286" s="4">
        <v>7275</v>
      </c>
      <c r="B7286" s="4">
        <v>0.80122382119742452</v>
      </c>
      <c r="C7286" s="4">
        <v>0.84600069312642334</v>
      </c>
      <c r="D7286" s="25">
        <v>2.0795401657954054E-2</v>
      </c>
      <c r="E7286" s="31">
        <v>4618.0581370317132</v>
      </c>
      <c r="F7286" s="18">
        <v>0</v>
      </c>
    </row>
    <row r="7287" spans="1:6" x14ac:dyDescent="0.35">
      <c r="A7287" s="4">
        <v>7276</v>
      </c>
      <c r="B7287" s="4">
        <v>0.26089546417183029</v>
      </c>
      <c r="C7287" s="4">
        <v>-0.64058718409708004</v>
      </c>
      <c r="D7287" s="25">
        <v>-1.2502254361237523E-2</v>
      </c>
      <c r="E7287" s="31">
        <v>-2776.3896285249011</v>
      </c>
      <c r="F7287" s="18">
        <v>2776.3896285249011</v>
      </c>
    </row>
    <row r="7288" spans="1:6" x14ac:dyDescent="0.35">
      <c r="A7288" s="4">
        <v>7277</v>
      </c>
      <c r="B7288" s="4">
        <v>0.70048306148165906</v>
      </c>
      <c r="C7288" s="4">
        <v>0.52579035440900623</v>
      </c>
      <c r="D7288" s="25">
        <v>1.3623102007350656E-2</v>
      </c>
      <c r="E7288" s="31">
        <v>3025.2975206466085</v>
      </c>
      <c r="F7288" s="18">
        <v>0</v>
      </c>
    </row>
    <row r="7289" spans="1:6" x14ac:dyDescent="0.35">
      <c r="A7289" s="4">
        <v>7278</v>
      </c>
      <c r="B7289" s="4">
        <v>0.37750445745184147</v>
      </c>
      <c r="C7289" s="4">
        <v>-0.31204159141177173</v>
      </c>
      <c r="D7289" s="25">
        <v>-5.1432557446948832E-3</v>
      </c>
      <c r="E7289" s="31">
        <v>-1142.1685636708266</v>
      </c>
      <c r="F7289" s="18">
        <v>1142.1685636708266</v>
      </c>
    </row>
    <row r="7290" spans="1:6" x14ac:dyDescent="0.35">
      <c r="A7290" s="4">
        <v>7279</v>
      </c>
      <c r="B7290" s="4">
        <v>0.72724230654092459</v>
      </c>
      <c r="C7290" s="4">
        <v>0.60449380467088965</v>
      </c>
      <c r="D7290" s="25">
        <v>1.5385958044652877E-2</v>
      </c>
      <c r="E7290" s="31">
        <v>3416.7769352490741</v>
      </c>
      <c r="F7290" s="18">
        <v>0</v>
      </c>
    </row>
    <row r="7291" spans="1:6" x14ac:dyDescent="0.35">
      <c r="A7291" s="4">
        <v>7280</v>
      </c>
      <c r="B7291" s="4">
        <v>0.53586233961068397</v>
      </c>
      <c r="C7291" s="4">
        <v>9.0014967488079106E-2</v>
      </c>
      <c r="D7291" s="25">
        <v>3.8622939463943164E-3</v>
      </c>
      <c r="E7291" s="31">
        <v>857.70394244500574</v>
      </c>
      <c r="F7291" s="18">
        <v>0</v>
      </c>
    </row>
    <row r="7292" spans="1:6" x14ac:dyDescent="0.35">
      <c r="A7292" s="4">
        <v>7281</v>
      </c>
      <c r="B7292" s="4">
        <v>8.3982303321994412E-4</v>
      </c>
      <c r="C7292" s="4">
        <v>-3.1417094815619881</v>
      </c>
      <c r="D7292" s="25">
        <v>-6.8524176239452575E-2</v>
      </c>
      <c r="E7292" s="31">
        <v>-15217.240564572621</v>
      </c>
      <c r="F7292" s="18">
        <v>15217.240564572621</v>
      </c>
    </row>
    <row r="7293" spans="1:6" x14ac:dyDescent="0.35">
      <c r="A7293" s="4">
        <v>7282</v>
      </c>
      <c r="B7293" s="4">
        <v>0.25008582490843878</v>
      </c>
      <c r="C7293" s="4">
        <v>-0.67421969538201865</v>
      </c>
      <c r="D7293" s="25">
        <v>-1.3255579347257905E-2</v>
      </c>
      <c r="E7293" s="31">
        <v>-2943.6813518944318</v>
      </c>
      <c r="F7293" s="18">
        <v>2943.6813518944318</v>
      </c>
    </row>
    <row r="7294" spans="1:6" x14ac:dyDescent="0.35">
      <c r="A7294" s="4">
        <v>7283</v>
      </c>
      <c r="B7294" s="4">
        <v>4.6424844400846044E-2</v>
      </c>
      <c r="C7294" s="4">
        <v>-1.680553425475483</v>
      </c>
      <c r="D7294" s="25">
        <v>-3.5796160296798538E-2</v>
      </c>
      <c r="E7294" s="31">
        <v>-7949.2934088095835</v>
      </c>
      <c r="F7294" s="18">
        <v>7949.2934088095835</v>
      </c>
    </row>
    <row r="7295" spans="1:6" x14ac:dyDescent="0.35">
      <c r="A7295" s="4">
        <v>7284</v>
      </c>
      <c r="B7295" s="4">
        <v>0.17208950848109927</v>
      </c>
      <c r="C7295" s="4">
        <v>-0.94594033925577858</v>
      </c>
      <c r="D7295" s="25">
        <v>-1.9341772213245755E-2</v>
      </c>
      <c r="E7295" s="31">
        <v>-4295.2490181803632</v>
      </c>
      <c r="F7295" s="18">
        <v>4295.2490181803632</v>
      </c>
    </row>
    <row r="7296" spans="1:6" x14ac:dyDescent="0.35">
      <c r="A7296" s="4">
        <v>7285</v>
      </c>
      <c r="B7296" s="4">
        <v>0.94614925946066575</v>
      </c>
      <c r="C7296" s="4">
        <v>1.6086107548869395</v>
      </c>
      <c r="D7296" s="25">
        <v>3.7876885976730279E-2</v>
      </c>
      <c r="E7296" s="31">
        <v>8411.362490964786</v>
      </c>
      <c r="F7296" s="18">
        <v>0</v>
      </c>
    </row>
    <row r="7297" spans="1:6" x14ac:dyDescent="0.35">
      <c r="A7297" s="4">
        <v>7286</v>
      </c>
      <c r="B7297" s="4">
        <v>0.39737596477211112</v>
      </c>
      <c r="C7297" s="4">
        <v>-0.2601449973862221</v>
      </c>
      <c r="D7297" s="25">
        <v>-3.9808388012324957E-3</v>
      </c>
      <c r="E7297" s="31">
        <v>-884.02933112915764</v>
      </c>
      <c r="F7297" s="18">
        <v>884.02933112915764</v>
      </c>
    </row>
    <row r="7298" spans="1:6" x14ac:dyDescent="0.35">
      <c r="A7298" s="4">
        <v>7287</v>
      </c>
      <c r="B7298" s="4">
        <v>0.14480506108760893</v>
      </c>
      <c r="C7298" s="4">
        <v>-1.0589772906410224</v>
      </c>
      <c r="D7298" s="25">
        <v>-2.1873654507156084E-2</v>
      </c>
      <c r="E7298" s="31">
        <v>-4857.5069548971996</v>
      </c>
      <c r="F7298" s="18">
        <v>4857.5069548971996</v>
      </c>
    </row>
    <row r="7299" spans="1:6" x14ac:dyDescent="0.35">
      <c r="A7299" s="4">
        <v>7288</v>
      </c>
      <c r="B7299" s="4">
        <v>0.50182847997865321</v>
      </c>
      <c r="C7299" s="4">
        <v>4.5833356610341545E-3</v>
      </c>
      <c r="D7299" s="25">
        <v>1.9487352975452814E-3</v>
      </c>
      <c r="E7299" s="31">
        <v>432.75783010941387</v>
      </c>
      <c r="F7299" s="18">
        <v>0</v>
      </c>
    </row>
    <row r="7300" spans="1:6" x14ac:dyDescent="0.35">
      <c r="A7300" s="4">
        <v>7289</v>
      </c>
      <c r="B7300" s="4">
        <v>0.16615874175758227</v>
      </c>
      <c r="C7300" s="4">
        <v>-0.96945648091240411</v>
      </c>
      <c r="D7300" s="25">
        <v>-1.9868503533861236E-2</v>
      </c>
      <c r="E7300" s="31">
        <v>-4412.2208324885223</v>
      </c>
      <c r="F7300" s="18">
        <v>4412.2208324885223</v>
      </c>
    </row>
    <row r="7301" spans="1:6" x14ac:dyDescent="0.35">
      <c r="A7301" s="4">
        <v>7290</v>
      </c>
      <c r="B7301" s="4">
        <v>0.37441741061155431</v>
      </c>
      <c r="C7301" s="4">
        <v>-0.32017612445970189</v>
      </c>
      <c r="D7301" s="25">
        <v>-5.325458820245728E-3</v>
      </c>
      <c r="E7301" s="31">
        <v>-1182.6306047258474</v>
      </c>
      <c r="F7301" s="18">
        <v>1182.6306047258474</v>
      </c>
    </row>
    <row r="7302" spans="1:6" x14ac:dyDescent="0.35">
      <c r="A7302" s="4">
        <v>7291</v>
      </c>
      <c r="B7302" s="4">
        <v>0.11416528529312453</v>
      </c>
      <c r="C7302" s="4">
        <v>-1.2046703914310217</v>
      </c>
      <c r="D7302" s="25">
        <v>-2.5136992537017764E-2</v>
      </c>
      <c r="E7302" s="31">
        <v>-5582.2000861271763</v>
      </c>
      <c r="F7302" s="18">
        <v>5582.2000861271763</v>
      </c>
    </row>
    <row r="7303" spans="1:6" x14ac:dyDescent="0.35">
      <c r="A7303" s="4">
        <v>7292</v>
      </c>
      <c r="B7303" s="4">
        <v>0.39550915387821273</v>
      </c>
      <c r="C7303" s="4">
        <v>-0.26498851707555299</v>
      </c>
      <c r="D7303" s="25">
        <v>-4.0893274112961935E-3</v>
      </c>
      <c r="E7303" s="31">
        <v>-908.12151827324635</v>
      </c>
      <c r="F7303" s="18">
        <v>908.12151827324635</v>
      </c>
    </row>
    <row r="7304" spans="1:6" x14ac:dyDescent="0.35">
      <c r="A7304" s="4">
        <v>7293</v>
      </c>
      <c r="B7304" s="4">
        <v>9.1299731158723141E-2</v>
      </c>
      <c r="C7304" s="4">
        <v>-1.3327938566706703</v>
      </c>
      <c r="D7304" s="25">
        <v>-2.8006793333123177E-2</v>
      </c>
      <c r="E7304" s="31">
        <v>-6219.499963095197</v>
      </c>
      <c r="F7304" s="18">
        <v>6219.499963095197</v>
      </c>
    </row>
    <row r="7305" spans="1:6" x14ac:dyDescent="0.35">
      <c r="A7305" s="4">
        <v>7294</v>
      </c>
      <c r="B7305" s="4">
        <v>0.90456888934214874</v>
      </c>
      <c r="C7305" s="4">
        <v>1.3080326911850932</v>
      </c>
      <c r="D7305" s="25">
        <v>3.1144324030408163E-2</v>
      </c>
      <c r="E7305" s="31">
        <v>6916.2549190756545</v>
      </c>
      <c r="F7305" s="18">
        <v>0</v>
      </c>
    </row>
    <row r="7306" spans="1:6" x14ac:dyDescent="0.35">
      <c r="A7306" s="4">
        <v>7295</v>
      </c>
      <c r="B7306" s="4">
        <v>0.60265662612610993</v>
      </c>
      <c r="C7306" s="4">
        <v>0.26022950319625682</v>
      </c>
      <c r="D7306" s="25">
        <v>7.6748805726642253E-3</v>
      </c>
      <c r="E7306" s="31">
        <v>1704.3693246377859</v>
      </c>
      <c r="F7306" s="18">
        <v>0</v>
      </c>
    </row>
    <row r="7307" spans="1:6" x14ac:dyDescent="0.35">
      <c r="A7307" s="4">
        <v>7296</v>
      </c>
      <c r="B7307" s="4">
        <v>0.77358285573855246</v>
      </c>
      <c r="C7307" s="4">
        <v>0.75069822996066682</v>
      </c>
      <c r="D7307" s="25">
        <v>1.8660749085512865E-2</v>
      </c>
      <c r="E7307" s="31">
        <v>4144.0134494588174</v>
      </c>
      <c r="F7307" s="18">
        <v>0</v>
      </c>
    </row>
    <row r="7308" spans="1:6" x14ac:dyDescent="0.35">
      <c r="A7308" s="4">
        <v>7297</v>
      </c>
      <c r="B7308" s="4">
        <v>0.36418296991327737</v>
      </c>
      <c r="C7308" s="4">
        <v>-0.34730001458925952</v>
      </c>
      <c r="D7308" s="25">
        <v>-5.9329990654434688E-3</v>
      </c>
      <c r="E7308" s="31">
        <v>-1317.5477474219845</v>
      </c>
      <c r="F7308" s="18">
        <v>1317.5477474219845</v>
      </c>
    </row>
    <row r="7309" spans="1:6" x14ac:dyDescent="0.35">
      <c r="A7309" s="4">
        <v>7298</v>
      </c>
      <c r="B7309" s="4">
        <v>0.88702523279348289</v>
      </c>
      <c r="C7309" s="4">
        <v>1.2108587756712561</v>
      </c>
      <c r="D7309" s="25">
        <v>2.8967753332911982E-2</v>
      </c>
      <c r="E7309" s="31">
        <v>6432.9014265234964</v>
      </c>
      <c r="F7309" s="18">
        <v>0</v>
      </c>
    </row>
    <row r="7310" spans="1:6" x14ac:dyDescent="0.35">
      <c r="A7310" s="4">
        <v>7299</v>
      </c>
      <c r="B7310" s="4">
        <v>0.85499907185528301</v>
      </c>
      <c r="C7310" s="4">
        <v>1.0581175455008605</v>
      </c>
      <c r="D7310" s="25">
        <v>2.5546546272041167E-2</v>
      </c>
      <c r="E7310" s="31">
        <v>5673.1501427640069</v>
      </c>
      <c r="F7310" s="18">
        <v>0</v>
      </c>
    </row>
    <row r="7311" spans="1:6" x14ac:dyDescent="0.35">
      <c r="A7311" s="4">
        <v>7300</v>
      </c>
      <c r="B7311" s="4">
        <v>0.96826052284255393</v>
      </c>
      <c r="C7311" s="4">
        <v>1.8558218553439616</v>
      </c>
      <c r="D7311" s="25">
        <v>4.341409660064427E-2</v>
      </c>
      <c r="E7311" s="31">
        <v>9641.0170558932659</v>
      </c>
      <c r="F7311" s="18">
        <v>0</v>
      </c>
    </row>
    <row r="7312" spans="1:6" x14ac:dyDescent="0.35">
      <c r="A7312" s="4">
        <v>7301</v>
      </c>
      <c r="B7312" s="4">
        <v>0.72035457656904478</v>
      </c>
      <c r="C7312" s="4">
        <v>0.58389516420421483</v>
      </c>
      <c r="D7312" s="25">
        <v>1.4924574997453968E-2</v>
      </c>
      <c r="E7312" s="31">
        <v>3314.3170852085996</v>
      </c>
      <c r="F7312" s="18">
        <v>0</v>
      </c>
    </row>
    <row r="7313" spans="1:6" x14ac:dyDescent="0.35">
      <c r="A7313" s="4">
        <v>7302</v>
      </c>
      <c r="B7313" s="4">
        <v>0.47180435141968635</v>
      </c>
      <c r="C7313" s="4">
        <v>-7.0734951979834704E-2</v>
      </c>
      <c r="D7313" s="25">
        <v>2.6170254808937981E-4</v>
      </c>
      <c r="E7313" s="31">
        <v>58.116577961062433</v>
      </c>
      <c r="F7313" s="18">
        <v>0</v>
      </c>
    </row>
    <row r="7314" spans="1:6" x14ac:dyDescent="0.35">
      <c r="A7314" s="4">
        <v>7303</v>
      </c>
      <c r="B7314" s="4">
        <v>0.9825785770747244</v>
      </c>
      <c r="C7314" s="4">
        <v>2.110180101023007</v>
      </c>
      <c r="D7314" s="25">
        <v>4.9111394083040272E-2</v>
      </c>
      <c r="E7314" s="31">
        <v>10906.222288782126</v>
      </c>
      <c r="F7314" s="18">
        <v>0</v>
      </c>
    </row>
    <row r="7315" spans="1:6" x14ac:dyDescent="0.35">
      <c r="A7315" s="4">
        <v>7304</v>
      </c>
      <c r="B7315" s="4">
        <v>0.54296618149328435</v>
      </c>
      <c r="C7315" s="4">
        <v>0.10790930360095331</v>
      </c>
      <c r="D7315" s="25">
        <v>4.2631040550379648E-3</v>
      </c>
      <c r="E7315" s="31">
        <v>946.71229217882251</v>
      </c>
      <c r="F7315" s="18">
        <v>0</v>
      </c>
    </row>
    <row r="7316" spans="1:6" x14ac:dyDescent="0.35">
      <c r="A7316" s="4">
        <v>7305</v>
      </c>
      <c r="B7316" s="4">
        <v>0.76536324955727419</v>
      </c>
      <c r="C7316" s="4">
        <v>0.72366162037292114</v>
      </c>
      <c r="D7316" s="25">
        <v>1.8055163812169095E-2</v>
      </c>
      <c r="E7316" s="31">
        <v>4009.5304495518603</v>
      </c>
      <c r="F7316" s="18">
        <v>0</v>
      </c>
    </row>
    <row r="7317" spans="1:6" x14ac:dyDescent="0.35">
      <c r="A7317" s="4">
        <v>7306</v>
      </c>
      <c r="B7317" s="4">
        <v>0.23398410666430691</v>
      </c>
      <c r="C7317" s="4">
        <v>-0.72578886629316963</v>
      </c>
      <c r="D7317" s="25">
        <v>-1.4410662434173353E-2</v>
      </c>
      <c r="E7317" s="31">
        <v>-3200.1919466988029</v>
      </c>
      <c r="F7317" s="18">
        <v>3200.1919466988029</v>
      </c>
    </row>
    <row r="7318" spans="1:6" x14ac:dyDescent="0.35">
      <c r="A7318" s="4">
        <v>7307</v>
      </c>
      <c r="B7318" s="4">
        <v>0.2214213329077519</v>
      </c>
      <c r="C7318" s="4">
        <v>-0.76740178796176595</v>
      </c>
      <c r="D7318" s="25">
        <v>-1.5342738346336976E-2</v>
      </c>
      <c r="E7318" s="31">
        <v>-3407.1790884380002</v>
      </c>
      <c r="F7318" s="18">
        <v>3407.1790884380002</v>
      </c>
    </row>
    <row r="7319" spans="1:6" x14ac:dyDescent="0.35">
      <c r="A7319" s="4">
        <v>7308</v>
      </c>
      <c r="B7319" s="4">
        <v>0.67824437316072816</v>
      </c>
      <c r="C7319" s="4">
        <v>0.46279508625986332</v>
      </c>
      <c r="D7319" s="25">
        <v>1.2212089041481078E-2</v>
      </c>
      <c r="E7319" s="31">
        <v>2711.9522909814295</v>
      </c>
      <c r="F7319" s="18">
        <v>0</v>
      </c>
    </row>
    <row r="7320" spans="1:6" x14ac:dyDescent="0.35">
      <c r="A7320" s="4">
        <v>7309</v>
      </c>
      <c r="B7320" s="4">
        <v>0.42702311679194149</v>
      </c>
      <c r="C7320" s="4">
        <v>-0.18395821684544958</v>
      </c>
      <c r="D7320" s="25">
        <v>-2.2743529280970752E-3</v>
      </c>
      <c r="E7320" s="31">
        <v>-505.06810201779695</v>
      </c>
      <c r="F7320" s="18">
        <v>505.06810201779695</v>
      </c>
    </row>
    <row r="7321" spans="1:6" x14ac:dyDescent="0.35">
      <c r="A7321" s="4">
        <v>7310</v>
      </c>
      <c r="B7321" s="4">
        <v>0.78163088079099008</v>
      </c>
      <c r="C7321" s="4">
        <v>0.77771297994021527</v>
      </c>
      <c r="D7321" s="25">
        <v>1.9265844731754453E-2</v>
      </c>
      <c r="E7321" s="31">
        <v>4278.3877173268111</v>
      </c>
      <c r="F7321" s="18">
        <v>0</v>
      </c>
    </row>
    <row r="7322" spans="1:6" x14ac:dyDescent="0.35">
      <c r="A7322" s="4">
        <v>7311</v>
      </c>
      <c r="B7322" s="4">
        <v>0.2984651916608192</v>
      </c>
      <c r="C7322" s="4">
        <v>-0.52881991205272039</v>
      </c>
      <c r="D7322" s="25">
        <v>-9.9988112511757779E-3</v>
      </c>
      <c r="E7322" s="31">
        <v>-2220.4472132172064</v>
      </c>
      <c r="F7322" s="18">
        <v>2220.4472132172064</v>
      </c>
    </row>
    <row r="7323" spans="1:6" x14ac:dyDescent="0.35">
      <c r="A7323" s="4">
        <v>7312</v>
      </c>
      <c r="B7323" s="4">
        <v>0.47274143772815069</v>
      </c>
      <c r="C7323" s="4">
        <v>-6.838033515656744E-2</v>
      </c>
      <c r="D7323" s="25">
        <v>3.1444293581848505E-4</v>
      </c>
      <c r="E7323" s="31">
        <v>69.82869493329909</v>
      </c>
      <c r="F7323" s="18">
        <v>0</v>
      </c>
    </row>
    <row r="7324" spans="1:6" x14ac:dyDescent="0.35">
      <c r="A7324" s="4">
        <v>7313</v>
      </c>
      <c r="B7324" s="4">
        <v>0.82349486894651114</v>
      </c>
      <c r="C7324" s="4">
        <v>0.92876620481696726</v>
      </c>
      <c r="D7324" s="25">
        <v>2.2649242645593003E-2</v>
      </c>
      <c r="E7324" s="31">
        <v>5029.7426814586015</v>
      </c>
      <c r="F7324" s="18">
        <v>0</v>
      </c>
    </row>
    <row r="7325" spans="1:6" x14ac:dyDescent="0.35">
      <c r="A7325" s="4">
        <v>7314</v>
      </c>
      <c r="B7325" s="4">
        <v>0.77690353897106301</v>
      </c>
      <c r="C7325" s="4">
        <v>0.76177731457084097</v>
      </c>
      <c r="D7325" s="25">
        <v>1.8908906328020524E-2</v>
      </c>
      <c r="E7325" s="31">
        <v>4199.1220062386046</v>
      </c>
      <c r="F7325" s="18">
        <v>0</v>
      </c>
    </row>
    <row r="7326" spans="1:6" x14ac:dyDescent="0.35">
      <c r="A7326" s="4">
        <v>7315</v>
      </c>
      <c r="B7326" s="4">
        <v>0.65860274926386353</v>
      </c>
      <c r="C7326" s="4">
        <v>0.40865276630311986</v>
      </c>
      <c r="D7326" s="25">
        <v>1.0999370726188635E-2</v>
      </c>
      <c r="E7326" s="31">
        <v>2442.6425764599235</v>
      </c>
      <c r="F7326" s="18">
        <v>0</v>
      </c>
    </row>
    <row r="7327" spans="1:6" x14ac:dyDescent="0.35">
      <c r="A7327" s="4">
        <v>7316</v>
      </c>
      <c r="B7327" s="4">
        <v>0.57335743036043929</v>
      </c>
      <c r="C7327" s="4">
        <v>0.18492847127582618</v>
      </c>
      <c r="D7327" s="25">
        <v>5.9882343291474066E-3</v>
      </c>
      <c r="E7327" s="31">
        <v>1329.8139042962132</v>
      </c>
      <c r="F7327" s="18">
        <v>0</v>
      </c>
    </row>
    <row r="7328" spans="1:6" x14ac:dyDescent="0.35">
      <c r="A7328" s="4">
        <v>7317</v>
      </c>
      <c r="B7328" s="4">
        <v>0.25400514102546523</v>
      </c>
      <c r="C7328" s="4">
        <v>-0.66193905320077295</v>
      </c>
      <c r="D7328" s="25">
        <v>-1.2980508760909773E-2</v>
      </c>
      <c r="E7328" s="31">
        <v>-2882.5961187050452</v>
      </c>
      <c r="F7328" s="18">
        <v>2882.5961187050452</v>
      </c>
    </row>
    <row r="7329" spans="1:6" x14ac:dyDescent="0.35">
      <c r="A7329" s="4">
        <v>7318</v>
      </c>
      <c r="B7329" s="4">
        <v>4.5470690948785641E-2</v>
      </c>
      <c r="C7329" s="4">
        <v>-1.6904526906205197</v>
      </c>
      <c r="D7329" s="25">
        <v>-3.6017891101073521E-2</v>
      </c>
      <c r="E7329" s="31">
        <v>-7998.53341685343</v>
      </c>
      <c r="F7329" s="18">
        <v>7998.53341685343</v>
      </c>
    </row>
    <row r="7330" spans="1:6" x14ac:dyDescent="0.35">
      <c r="A7330" s="4">
        <v>7319</v>
      </c>
      <c r="B7330" s="4">
        <v>0.61355952954961079</v>
      </c>
      <c r="C7330" s="4">
        <v>0.28860856431943482</v>
      </c>
      <c r="D7330" s="25">
        <v>8.3105350333961981E-3</v>
      </c>
      <c r="E7330" s="31">
        <v>1845.5298226655311</v>
      </c>
      <c r="F7330" s="18">
        <v>0</v>
      </c>
    </row>
    <row r="7331" spans="1:6" x14ac:dyDescent="0.35">
      <c r="A7331" s="4">
        <v>7320</v>
      </c>
      <c r="B7331" s="4">
        <v>3.1992486783177898E-2</v>
      </c>
      <c r="C7331" s="4">
        <v>-1.8522845467494702</v>
      </c>
      <c r="D7331" s="25">
        <v>-3.9642716488721245E-2</v>
      </c>
      <c r="E7331" s="31">
        <v>-8803.5024504927933</v>
      </c>
      <c r="F7331" s="18">
        <v>8803.5024504927933</v>
      </c>
    </row>
    <row r="7332" spans="1:6" x14ac:dyDescent="0.35">
      <c r="A7332" s="4">
        <v>7321</v>
      </c>
      <c r="B7332" s="4">
        <v>3.0581117548087455E-2</v>
      </c>
      <c r="C7332" s="4">
        <v>-1.8723207979468492</v>
      </c>
      <c r="D7332" s="25">
        <v>-4.0091502739777247E-2</v>
      </c>
      <c r="E7332" s="31">
        <v>-8903.1649159054014</v>
      </c>
      <c r="F7332" s="18">
        <v>8903.1649159054014</v>
      </c>
    </row>
    <row r="7333" spans="1:6" x14ac:dyDescent="0.35">
      <c r="A7333" s="4">
        <v>7322</v>
      </c>
      <c r="B7333" s="4">
        <v>0.79994360070283232</v>
      </c>
      <c r="C7333" s="4">
        <v>0.84141979718889715</v>
      </c>
      <c r="D7333" s="25">
        <v>2.069279548207675E-2</v>
      </c>
      <c r="E7333" s="31">
        <v>4595.2722686357238</v>
      </c>
      <c r="F7333" s="18">
        <v>0</v>
      </c>
    </row>
    <row r="7334" spans="1:6" x14ac:dyDescent="0.35">
      <c r="A7334" s="4">
        <v>7323</v>
      </c>
      <c r="B7334" s="4">
        <v>0.86883576555324005</v>
      </c>
      <c r="C7334" s="4">
        <v>1.1209046088217909</v>
      </c>
      <c r="D7334" s="25">
        <v>2.695289571760524E-2</v>
      </c>
      <c r="E7334" s="31">
        <v>5985.459739251799</v>
      </c>
      <c r="F7334" s="18">
        <v>0</v>
      </c>
    </row>
    <row r="7335" spans="1:6" x14ac:dyDescent="0.35">
      <c r="A7335" s="4">
        <v>7324</v>
      </c>
      <c r="B7335" s="4">
        <v>0.62798354189054884</v>
      </c>
      <c r="C7335" s="4">
        <v>0.32651741393217198</v>
      </c>
      <c r="D7335" s="25">
        <v>9.1596444966360931E-3</v>
      </c>
      <c r="E7335" s="31">
        <v>2034.0925121698133</v>
      </c>
      <c r="F7335" s="18">
        <v>0</v>
      </c>
    </row>
    <row r="7336" spans="1:6" x14ac:dyDescent="0.35">
      <c r="A7336" s="4">
        <v>7325</v>
      </c>
      <c r="B7336" s="4">
        <v>0.20012384802603556</v>
      </c>
      <c r="C7336" s="4">
        <v>-0.84117894134770188</v>
      </c>
      <c r="D7336" s="25">
        <v>-1.6995251671084535E-2</v>
      </c>
      <c r="E7336" s="31">
        <v>-3774.1545732796139</v>
      </c>
      <c r="F7336" s="18">
        <v>3774.1545732796139</v>
      </c>
    </row>
    <row r="7337" spans="1:6" x14ac:dyDescent="0.35">
      <c r="A7337" s="4">
        <v>7326</v>
      </c>
      <c r="B7337" s="4">
        <v>0.22949814501607035</v>
      </c>
      <c r="C7337" s="4">
        <v>-0.74050061189356065</v>
      </c>
      <c r="D7337" s="25">
        <v>-1.4740186609601578E-2</v>
      </c>
      <c r="E7337" s="31">
        <v>-3273.3697494032253</v>
      </c>
      <c r="F7337" s="18">
        <v>3273.3697494032253</v>
      </c>
    </row>
    <row r="7338" spans="1:6" x14ac:dyDescent="0.35">
      <c r="A7338" s="4">
        <v>7327</v>
      </c>
      <c r="B7338" s="4">
        <v>0.59011669620289553</v>
      </c>
      <c r="C7338" s="4">
        <v>0.22784517248115829</v>
      </c>
      <c r="D7338" s="25">
        <v>6.9495132256782739E-3</v>
      </c>
      <c r="E7338" s="31">
        <v>1543.286185481187</v>
      </c>
      <c r="F7338" s="18">
        <v>0</v>
      </c>
    </row>
    <row r="7339" spans="1:6" x14ac:dyDescent="0.35">
      <c r="A7339" s="4">
        <v>7328</v>
      </c>
      <c r="B7339" s="4">
        <v>0.71658046663231878</v>
      </c>
      <c r="C7339" s="4">
        <v>0.57271295144854484</v>
      </c>
      <c r="D7339" s="25">
        <v>1.4674107817157075E-2</v>
      </c>
      <c r="E7339" s="31">
        <v>3258.6955579568266</v>
      </c>
      <c r="F7339" s="18">
        <v>0</v>
      </c>
    </row>
    <row r="7340" spans="1:6" x14ac:dyDescent="0.35">
      <c r="A7340" s="4">
        <v>7329</v>
      </c>
      <c r="B7340" s="4">
        <v>0.60558859080201632</v>
      </c>
      <c r="C7340" s="4">
        <v>0.26783955996136061</v>
      </c>
      <c r="D7340" s="25">
        <v>7.8453360541956754E-3</v>
      </c>
      <c r="E7340" s="31">
        <v>1742.2225643316142</v>
      </c>
      <c r="F7340" s="18">
        <v>0</v>
      </c>
    </row>
    <row r="7341" spans="1:6" x14ac:dyDescent="0.35">
      <c r="A7341" s="4">
        <v>7330</v>
      </c>
      <c r="B7341" s="4">
        <v>0.17430741130045735</v>
      </c>
      <c r="C7341" s="4">
        <v>-0.93727946591375499</v>
      </c>
      <c r="D7341" s="25">
        <v>-1.9147779792221101E-2</v>
      </c>
      <c r="E7341" s="31">
        <v>-4252.1689039719076</v>
      </c>
      <c r="F7341" s="18">
        <v>4252.1689039719076</v>
      </c>
    </row>
    <row r="7342" spans="1:6" x14ac:dyDescent="0.35">
      <c r="A7342" s="4">
        <v>7331</v>
      </c>
      <c r="B7342" s="4">
        <v>0.20331234391934616</v>
      </c>
      <c r="C7342" s="4">
        <v>-0.82984807137712069</v>
      </c>
      <c r="D7342" s="25">
        <v>-1.6741454760414668E-2</v>
      </c>
      <c r="E7342" s="31">
        <v>-3717.7936090746171</v>
      </c>
      <c r="F7342" s="18">
        <v>3717.7936090746171</v>
      </c>
    </row>
    <row r="7343" spans="1:6" x14ac:dyDescent="0.35">
      <c r="A7343" s="4">
        <v>7332</v>
      </c>
      <c r="B7343" s="4">
        <v>0.51638864237858606</v>
      </c>
      <c r="C7343" s="4">
        <v>4.1091795601000514E-2</v>
      </c>
      <c r="D7343" s="25">
        <v>2.7664778336554873E-3</v>
      </c>
      <c r="E7343" s="31">
        <v>614.35483097504778</v>
      </c>
      <c r="F7343" s="18">
        <v>0</v>
      </c>
    </row>
    <row r="7344" spans="1:6" x14ac:dyDescent="0.35">
      <c r="A7344" s="4">
        <v>7333</v>
      </c>
      <c r="B7344" s="4">
        <v>0.42364079522353915</v>
      </c>
      <c r="C7344" s="4">
        <v>-0.19258806787179189</v>
      </c>
      <c r="D7344" s="25">
        <v>-2.4676504891593268E-3</v>
      </c>
      <c r="E7344" s="31">
        <v>-547.9939078961595</v>
      </c>
      <c r="F7344" s="18">
        <v>547.9939078961595</v>
      </c>
    </row>
    <row r="7345" spans="1:6" x14ac:dyDescent="0.35">
      <c r="A7345" s="4">
        <v>7334</v>
      </c>
      <c r="B7345" s="4">
        <v>0.92608674144836645</v>
      </c>
      <c r="C7345" s="4">
        <v>1.4472514295599492</v>
      </c>
      <c r="D7345" s="25">
        <v>3.4262644671156146E-2</v>
      </c>
      <c r="E7345" s="31">
        <v>7608.7438762856773</v>
      </c>
      <c r="F7345" s="18">
        <v>0</v>
      </c>
    </row>
    <row r="7346" spans="1:6" x14ac:dyDescent="0.35">
      <c r="A7346" s="4">
        <v>7335</v>
      </c>
      <c r="B7346" s="4">
        <v>0.42715961046179685</v>
      </c>
      <c r="C7346" s="4">
        <v>-0.18361025073222642</v>
      </c>
      <c r="D7346" s="25">
        <v>-2.2665589348041387E-3</v>
      </c>
      <c r="E7346" s="31">
        <v>-503.33728119796206</v>
      </c>
      <c r="F7346" s="18">
        <v>503.33728119796206</v>
      </c>
    </row>
    <row r="7347" spans="1:6" x14ac:dyDescent="0.35">
      <c r="A7347" s="4">
        <v>7336</v>
      </c>
      <c r="B7347" s="4">
        <v>0.43028236928342711</v>
      </c>
      <c r="C7347" s="4">
        <v>-0.17565532041232843</v>
      </c>
      <c r="D7347" s="25">
        <v>-2.0883787293101202E-3</v>
      </c>
      <c r="E7347" s="31">
        <v>-463.7686034020752</v>
      </c>
      <c r="F7347" s="18">
        <v>463.7686034020752</v>
      </c>
    </row>
    <row r="7348" spans="1:6" x14ac:dyDescent="0.35">
      <c r="A7348" s="4">
        <v>7337</v>
      </c>
      <c r="B7348" s="4">
        <v>0.87106261789362982</v>
      </c>
      <c r="C7348" s="4">
        <v>1.1314285413777589</v>
      </c>
      <c r="D7348" s="25">
        <v>2.7188618268277641E-2</v>
      </c>
      <c r="E7348" s="31">
        <v>6037.8069100888761</v>
      </c>
      <c r="F7348" s="18">
        <v>0</v>
      </c>
    </row>
    <row r="7349" spans="1:6" x14ac:dyDescent="0.35">
      <c r="A7349" s="4">
        <v>7338</v>
      </c>
      <c r="B7349" s="4">
        <v>0.20536979604902617</v>
      </c>
      <c r="C7349" s="4">
        <v>-0.82259280412807534</v>
      </c>
      <c r="D7349" s="25">
        <v>-1.6578946107621655E-2</v>
      </c>
      <c r="E7349" s="31">
        <v>-3681.7051305391815</v>
      </c>
      <c r="F7349" s="18">
        <v>3681.7051305391815</v>
      </c>
    </row>
    <row r="7350" spans="1:6" x14ac:dyDescent="0.35">
      <c r="A7350" s="4">
        <v>7339</v>
      </c>
      <c r="B7350" s="4">
        <v>0.27395165639224583</v>
      </c>
      <c r="C7350" s="4">
        <v>-0.60090492491771208</v>
      </c>
      <c r="D7350" s="25">
        <v>-1.1613422805119334E-2</v>
      </c>
      <c r="E7350" s="31">
        <v>-2579.005809366392</v>
      </c>
      <c r="F7350" s="18">
        <v>2579.005809366392</v>
      </c>
    </row>
    <row r="7351" spans="1:6" x14ac:dyDescent="0.35">
      <c r="A7351" s="4">
        <v>7340</v>
      </c>
      <c r="B7351" s="4">
        <v>0.72696029037249821</v>
      </c>
      <c r="C7351" s="4">
        <v>0.60364540401155886</v>
      </c>
      <c r="D7351" s="25">
        <v>1.5366954961314398E-2</v>
      </c>
      <c r="E7351" s="31">
        <v>3412.5568992486451</v>
      </c>
      <c r="F7351" s="18">
        <v>0</v>
      </c>
    </row>
    <row r="7352" spans="1:6" x14ac:dyDescent="0.35">
      <c r="A7352" s="4">
        <v>7341</v>
      </c>
      <c r="B7352" s="4">
        <v>2.0599647652653763E-3</v>
      </c>
      <c r="C7352" s="4">
        <v>-2.8688301664026761</v>
      </c>
      <c r="D7352" s="25">
        <v>-6.2412030627248538E-2</v>
      </c>
      <c r="E7352" s="31">
        <v>-13859.909542867385</v>
      </c>
      <c r="F7352" s="18">
        <v>13859.909542867385</v>
      </c>
    </row>
    <row r="7353" spans="1:6" x14ac:dyDescent="0.35">
      <c r="A7353" s="4">
        <v>7342</v>
      </c>
      <c r="B7353" s="4">
        <v>2.1206433609877839E-2</v>
      </c>
      <c r="C7353" s="4">
        <v>-2.0294461633488661</v>
      </c>
      <c r="D7353" s="25">
        <v>-4.3610908789837179E-2</v>
      </c>
      <c r="E7353" s="31">
        <v>-9684.7233591769873</v>
      </c>
      <c r="F7353" s="18">
        <v>9684.7233591769873</v>
      </c>
    </row>
    <row r="7354" spans="1:6" x14ac:dyDescent="0.35">
      <c r="A7354" s="4">
        <v>7343</v>
      </c>
      <c r="B7354" s="4">
        <v>0.41185320347817955</v>
      </c>
      <c r="C7354" s="4">
        <v>-0.22278042088100011</v>
      </c>
      <c r="D7354" s="25">
        <v>-3.1439203554172708E-3</v>
      </c>
      <c r="E7354" s="31">
        <v>-698.17391451831134</v>
      </c>
      <c r="F7354" s="18">
        <v>698.17391451831134</v>
      </c>
    </row>
    <row r="7355" spans="1:6" x14ac:dyDescent="0.35">
      <c r="A7355" s="4">
        <v>7344</v>
      </c>
      <c r="B7355" s="4">
        <v>6.0452127584285864E-2</v>
      </c>
      <c r="C7355" s="4">
        <v>-1.5509892709033535</v>
      </c>
      <c r="D7355" s="25">
        <v>-3.2894089913029688E-2</v>
      </c>
      <c r="E7355" s="31">
        <v>-7304.8273883672055</v>
      </c>
      <c r="F7355" s="18">
        <v>7304.8273883672055</v>
      </c>
    </row>
    <row r="7356" spans="1:6" x14ac:dyDescent="0.35">
      <c r="A7356" s="4">
        <v>7345</v>
      </c>
      <c r="B7356" s="4">
        <v>0.13298862777079967</v>
      </c>
      <c r="C7356" s="4">
        <v>-1.1123742867405628</v>
      </c>
      <c r="D7356" s="25">
        <v>-2.3069678526873888E-2</v>
      </c>
      <c r="E7356" s="31">
        <v>-5123.1093485028341</v>
      </c>
      <c r="F7356" s="18">
        <v>5123.1093485028341</v>
      </c>
    </row>
    <row r="7357" spans="1:6" x14ac:dyDescent="0.35">
      <c r="A7357" s="4">
        <v>7346</v>
      </c>
      <c r="B7357" s="4">
        <v>0.55339841989184813</v>
      </c>
      <c r="C7357" s="4">
        <v>0.13425218688569979</v>
      </c>
      <c r="D7357" s="25">
        <v>4.8531507516432551E-3</v>
      </c>
      <c r="E7357" s="31">
        <v>1077.7446229462594</v>
      </c>
      <c r="F7357" s="18">
        <v>0</v>
      </c>
    </row>
    <row r="7358" spans="1:6" x14ac:dyDescent="0.35">
      <c r="A7358" s="4">
        <v>7347</v>
      </c>
      <c r="B7358" s="4">
        <v>0.25719244753346637</v>
      </c>
      <c r="C7358" s="4">
        <v>-0.65202523230144172</v>
      </c>
      <c r="D7358" s="25">
        <v>-1.2758451926463937E-2</v>
      </c>
      <c r="E7358" s="31">
        <v>-2833.283708776004</v>
      </c>
      <c r="F7358" s="18">
        <v>2833.283708776004</v>
      </c>
    </row>
    <row r="7359" spans="1:6" x14ac:dyDescent="0.35">
      <c r="A7359" s="4">
        <v>7348</v>
      </c>
      <c r="B7359" s="4">
        <v>0.61670224281974106</v>
      </c>
      <c r="C7359" s="4">
        <v>0.29683102958039004</v>
      </c>
      <c r="D7359" s="25">
        <v>8.4947076773978381E-3</v>
      </c>
      <c r="E7359" s="31">
        <v>1886.4292479923365</v>
      </c>
      <c r="F7359" s="18">
        <v>0</v>
      </c>
    </row>
    <row r="7360" spans="1:6" x14ac:dyDescent="0.35">
      <c r="A7360" s="4">
        <v>7349</v>
      </c>
      <c r="B7360" s="4">
        <v>0.5767146388127008</v>
      </c>
      <c r="C7360" s="4">
        <v>0.19349576506649338</v>
      </c>
      <c r="D7360" s="25">
        <v>6.1801306886076976E-3</v>
      </c>
      <c r="E7360" s="31">
        <v>1372.4285437654826</v>
      </c>
      <c r="F7360" s="18">
        <v>0</v>
      </c>
    </row>
    <row r="7361" spans="1:6" x14ac:dyDescent="0.35">
      <c r="A7361" s="4">
        <v>7350</v>
      </c>
      <c r="B7361" s="4">
        <v>0.63551620491114091</v>
      </c>
      <c r="C7361" s="4">
        <v>0.34649919354367753</v>
      </c>
      <c r="D7361" s="25">
        <v>9.6072106542438584E-3</v>
      </c>
      <c r="E7361" s="31">
        <v>2133.4840300638662</v>
      </c>
      <c r="F7361" s="18">
        <v>0</v>
      </c>
    </row>
    <row r="7362" spans="1:6" x14ac:dyDescent="0.35">
      <c r="A7362" s="4">
        <v>7351</v>
      </c>
      <c r="B7362" s="4">
        <v>0.5078097690970772</v>
      </c>
      <c r="C7362" s="4">
        <v>1.9577438559229582E-2</v>
      </c>
      <c r="D7362" s="25">
        <v>2.2845839132039519E-3</v>
      </c>
      <c r="E7362" s="31">
        <v>507.34010833918438</v>
      </c>
      <c r="F7362" s="18">
        <v>0</v>
      </c>
    </row>
    <row r="7363" spans="1:6" x14ac:dyDescent="0.35">
      <c r="A7363" s="4">
        <v>7352</v>
      </c>
      <c r="B7363" s="4">
        <v>0.59678106321087998</v>
      </c>
      <c r="C7363" s="4">
        <v>0.24502396743263311</v>
      </c>
      <c r="D7363" s="25">
        <v>7.3342961328191425E-3</v>
      </c>
      <c r="E7363" s="31">
        <v>1628.7353566268157</v>
      </c>
      <c r="F7363" s="18">
        <v>0</v>
      </c>
    </row>
    <row r="7364" spans="1:6" x14ac:dyDescent="0.35">
      <c r="A7364" s="4">
        <v>7353</v>
      </c>
      <c r="B7364" s="4">
        <v>0.38489556349784126</v>
      </c>
      <c r="C7364" s="4">
        <v>-0.29264812222349701</v>
      </c>
      <c r="D7364" s="25">
        <v>-4.7088669837317297E-3</v>
      </c>
      <c r="E7364" s="31">
        <v>-1045.703365008327</v>
      </c>
      <c r="F7364" s="18">
        <v>1045.703365008327</v>
      </c>
    </row>
    <row r="7365" spans="1:6" x14ac:dyDescent="0.35">
      <c r="A7365" s="4">
        <v>7354</v>
      </c>
      <c r="B7365" s="4">
        <v>0.77653247432007089</v>
      </c>
      <c r="C7365" s="4">
        <v>0.76053467374427308</v>
      </c>
      <c r="D7365" s="25">
        <v>1.8881072772108754E-2</v>
      </c>
      <c r="E7365" s="31">
        <v>4192.9409773036959</v>
      </c>
      <c r="F7365" s="18">
        <v>0</v>
      </c>
    </row>
    <row r="7366" spans="1:6" x14ac:dyDescent="0.35">
      <c r="A7366" s="4">
        <v>7355</v>
      </c>
      <c r="B7366" s="4">
        <v>1.1424563014246103E-2</v>
      </c>
      <c r="C7366" s="4">
        <v>-2.2759479344693556</v>
      </c>
      <c r="D7366" s="25">
        <v>-4.9132231349134164E-2</v>
      </c>
      <c r="E7366" s="31">
        <v>-10910.849643801335</v>
      </c>
      <c r="F7366" s="18">
        <v>10910.849643801335</v>
      </c>
    </row>
    <row r="7367" spans="1:6" x14ac:dyDescent="0.35">
      <c r="A7367" s="4">
        <v>7356</v>
      </c>
      <c r="B7367" s="4">
        <v>0.16409607392547432</v>
      </c>
      <c r="C7367" s="4">
        <v>-0.97776180089799747</v>
      </c>
      <c r="D7367" s="25">
        <v>-2.0054532017105772E-2</v>
      </c>
      <c r="E7367" s="31">
        <v>-4453.532386114538</v>
      </c>
      <c r="F7367" s="18">
        <v>4453.532386114538</v>
      </c>
    </row>
    <row r="7368" spans="1:6" x14ac:dyDescent="0.35">
      <c r="A7368" s="4">
        <v>7357</v>
      </c>
      <c r="B7368" s="4">
        <v>0.73115078355553742</v>
      </c>
      <c r="C7368" s="4">
        <v>0.61629712972823325</v>
      </c>
      <c r="D7368" s="25">
        <v>1.5650337341473312E-2</v>
      </c>
      <c r="E7368" s="31">
        <v>3475.4879417988009</v>
      </c>
      <c r="F7368" s="18">
        <v>0</v>
      </c>
    </row>
    <row r="7369" spans="1:6" x14ac:dyDescent="0.35">
      <c r="A7369" s="4">
        <v>7358</v>
      </c>
      <c r="B7369" s="4">
        <v>0.40763239934133033</v>
      </c>
      <c r="C7369" s="4">
        <v>-0.23363957863198806</v>
      </c>
      <c r="D7369" s="25">
        <v>-3.3871515192054917E-3</v>
      </c>
      <c r="E7369" s="31">
        <v>-752.18853147966502</v>
      </c>
      <c r="F7369" s="18">
        <v>752.18853147966502</v>
      </c>
    </row>
    <row r="7370" spans="1:6" x14ac:dyDescent="0.35">
      <c r="A7370" s="4">
        <v>7359</v>
      </c>
      <c r="B7370" s="4">
        <v>0.45330457271524682</v>
      </c>
      <c r="C7370" s="4">
        <v>-0.11731663222763028</v>
      </c>
      <c r="D7370" s="25">
        <v>-7.8166716415661278E-4</v>
      </c>
      <c r="E7370" s="31">
        <v>-173.58570261148284</v>
      </c>
      <c r="F7370" s="18">
        <v>173.58570261148284</v>
      </c>
    </row>
    <row r="7371" spans="1:6" x14ac:dyDescent="0.35">
      <c r="A7371" s="4">
        <v>7360</v>
      </c>
      <c r="B7371" s="4">
        <v>0.86223574807860492</v>
      </c>
      <c r="C7371" s="4">
        <v>1.0904192548835401</v>
      </c>
      <c r="D7371" s="25">
        <v>2.6270063007469688E-2</v>
      </c>
      <c r="E7371" s="31">
        <v>5833.8223145393622</v>
      </c>
      <c r="F7371" s="18">
        <v>0</v>
      </c>
    </row>
    <row r="7372" spans="1:6" x14ac:dyDescent="0.35">
      <c r="A7372" s="4">
        <v>7361</v>
      </c>
      <c r="B7372" s="4">
        <v>0.86607357907323512</v>
      </c>
      <c r="C7372" s="4">
        <v>1.1080207795952226</v>
      </c>
      <c r="D7372" s="25">
        <v>2.6664314517415768E-2</v>
      </c>
      <c r="E7372" s="31">
        <v>5921.3741889147786</v>
      </c>
      <c r="F7372" s="18">
        <v>0</v>
      </c>
    </row>
    <row r="7373" spans="1:6" x14ac:dyDescent="0.35">
      <c r="A7373" s="4">
        <v>7362</v>
      </c>
      <c r="B7373" s="4">
        <v>0.77433505269024661</v>
      </c>
      <c r="C7373" s="4">
        <v>0.75319974158690017</v>
      </c>
      <c r="D7373" s="25">
        <v>1.8716779727854641E-2</v>
      </c>
      <c r="E7373" s="31">
        <v>4156.4562369579753</v>
      </c>
      <c r="F7373" s="18">
        <v>0</v>
      </c>
    </row>
    <row r="7374" spans="1:6" x14ac:dyDescent="0.35">
      <c r="A7374" s="4">
        <v>7363</v>
      </c>
      <c r="B7374" s="4">
        <v>0.61543668841023003</v>
      </c>
      <c r="C7374" s="4">
        <v>0.29351750261993137</v>
      </c>
      <c r="D7374" s="25">
        <v>8.4204889361918101E-3</v>
      </c>
      <c r="E7374" s="31">
        <v>1869.9474090077238</v>
      </c>
      <c r="F7374" s="18">
        <v>0</v>
      </c>
    </row>
    <row r="7375" spans="1:6" x14ac:dyDescent="0.35">
      <c r="A7375" s="4">
        <v>7364</v>
      </c>
      <c r="B7375" s="4">
        <v>0.19258553887686536</v>
      </c>
      <c r="C7375" s="4">
        <v>-0.86840788877287889</v>
      </c>
      <c r="D7375" s="25">
        <v>-1.7605145064552508E-2</v>
      </c>
      <c r="E7375" s="31">
        <v>-3909.5942822476477</v>
      </c>
      <c r="F7375" s="18">
        <v>3909.5942822476477</v>
      </c>
    </row>
    <row r="7376" spans="1:6" x14ac:dyDescent="0.35">
      <c r="A7376" s="4">
        <v>7365</v>
      </c>
      <c r="B7376" s="4">
        <v>0.16271005462703358</v>
      </c>
      <c r="C7376" s="4">
        <v>-0.98338069234590197</v>
      </c>
      <c r="D7376" s="25">
        <v>-2.0180387957079493E-2</v>
      </c>
      <c r="E7376" s="31">
        <v>-4481.4813556631552</v>
      </c>
      <c r="F7376" s="18">
        <v>4481.4813556631552</v>
      </c>
    </row>
    <row r="7377" spans="1:6" x14ac:dyDescent="0.35">
      <c r="A7377" s="4">
        <v>7366</v>
      </c>
      <c r="B7377" s="4">
        <v>0.24956326602300094</v>
      </c>
      <c r="C7377" s="4">
        <v>-0.67586473091940225</v>
      </c>
      <c r="D7377" s="25">
        <v>-1.3292426027028662E-2</v>
      </c>
      <c r="E7377" s="31">
        <v>-2951.8639353394051</v>
      </c>
      <c r="F7377" s="18">
        <v>2951.8639353394051</v>
      </c>
    </row>
    <row r="7378" spans="1:6" x14ac:dyDescent="0.35">
      <c r="A7378" s="4">
        <v>7367</v>
      </c>
      <c r="B7378" s="4">
        <v>0.85423556260491429</v>
      </c>
      <c r="C7378" s="4">
        <v>1.0547736144635369</v>
      </c>
      <c r="D7378" s="25">
        <v>2.5471646518626889E-2</v>
      </c>
      <c r="E7378" s="31">
        <v>5656.5170706355739</v>
      </c>
      <c r="F7378" s="18">
        <v>0</v>
      </c>
    </row>
    <row r="7379" spans="1:6" x14ac:dyDescent="0.35">
      <c r="A7379" s="4">
        <v>7368</v>
      </c>
      <c r="B7379" s="4">
        <v>0.97083431438158452</v>
      </c>
      <c r="C7379" s="4">
        <v>1.8931992942587896</v>
      </c>
      <c r="D7379" s="25">
        <v>4.4251303147887742E-2</v>
      </c>
      <c r="E7379" s="31">
        <v>9826.9364515109555</v>
      </c>
      <c r="F7379" s="18">
        <v>0</v>
      </c>
    </row>
    <row r="7380" spans="1:6" x14ac:dyDescent="0.35">
      <c r="A7380" s="4">
        <v>7369</v>
      </c>
      <c r="B7380" s="4">
        <v>0.44893558353764573</v>
      </c>
      <c r="C7380" s="4">
        <v>-0.12835105002917804</v>
      </c>
      <c r="D7380" s="25">
        <v>-1.0288239276129458E-3</v>
      </c>
      <c r="E7380" s="31">
        <v>-228.47208188780579</v>
      </c>
      <c r="F7380" s="18">
        <v>228.47208188780579</v>
      </c>
    </row>
    <row r="7381" spans="1:6" x14ac:dyDescent="0.35">
      <c r="A7381" s="4">
        <v>7370</v>
      </c>
      <c r="B7381" s="4">
        <v>0.87029161757590567</v>
      </c>
      <c r="C7381" s="4">
        <v>1.127770713317646</v>
      </c>
      <c r="D7381" s="25">
        <v>2.7106687625367738E-2</v>
      </c>
      <c r="E7381" s="31">
        <v>6019.6124804555539</v>
      </c>
      <c r="F7381" s="18">
        <v>0</v>
      </c>
    </row>
    <row r="7382" spans="1:6" x14ac:dyDescent="0.35">
      <c r="A7382" s="4">
        <v>7371</v>
      </c>
      <c r="B7382" s="4">
        <v>0.4118830607316899</v>
      </c>
      <c r="C7382" s="4">
        <v>-0.22270370004285997</v>
      </c>
      <c r="D7382" s="25">
        <v>-3.1422019073409514E-3</v>
      </c>
      <c r="E7382" s="31">
        <v>-697.79229682934124</v>
      </c>
      <c r="F7382" s="18">
        <v>697.79229682934124</v>
      </c>
    </row>
    <row r="7383" spans="1:6" x14ac:dyDescent="0.35">
      <c r="A7383" s="4">
        <v>7372</v>
      </c>
      <c r="B7383" s="4">
        <v>0.60530194625621714</v>
      </c>
      <c r="C7383" s="4">
        <v>0.26709488275555121</v>
      </c>
      <c r="D7383" s="25">
        <v>7.8286562427803651E-3</v>
      </c>
      <c r="E7383" s="31">
        <v>1738.5184599292274</v>
      </c>
      <c r="F7383" s="18">
        <v>0</v>
      </c>
    </row>
    <row r="7384" spans="1:6" x14ac:dyDescent="0.35">
      <c r="A7384" s="4">
        <v>7373</v>
      </c>
      <c r="B7384" s="4">
        <v>0.16215456528688077</v>
      </c>
      <c r="C7384" s="4">
        <v>-0.98564136784993106</v>
      </c>
      <c r="D7384" s="25">
        <v>-2.0231024180109084E-2</v>
      </c>
      <c r="E7384" s="31">
        <v>-4492.7261984239058</v>
      </c>
      <c r="F7384" s="18">
        <v>4492.7261984239058</v>
      </c>
    </row>
    <row r="7385" spans="1:6" x14ac:dyDescent="0.35">
      <c r="A7385" s="4">
        <v>7374</v>
      </c>
      <c r="B7385" s="4">
        <v>0.87980906620655952</v>
      </c>
      <c r="C7385" s="4">
        <v>1.1740328509789708</v>
      </c>
      <c r="D7385" s="25">
        <v>2.814289999475442E-2</v>
      </c>
      <c r="E7385" s="31">
        <v>6249.7253218831083</v>
      </c>
      <c r="F7385" s="18">
        <v>0</v>
      </c>
    </row>
    <row r="7386" spans="1:6" x14ac:dyDescent="0.35">
      <c r="A7386" s="4">
        <v>7375</v>
      </c>
      <c r="B7386" s="4">
        <v>5.0220967508468939E-2</v>
      </c>
      <c r="C7386" s="4">
        <v>-1.6427148974744659</v>
      </c>
      <c r="D7386" s="25">
        <v>-3.4948625947195479E-2</v>
      </c>
      <c r="E7386" s="31">
        <v>-7761.0805065547611</v>
      </c>
      <c r="F7386" s="18">
        <v>7761.0805065547611</v>
      </c>
    </row>
    <row r="7387" spans="1:6" x14ac:dyDescent="0.35">
      <c r="A7387" s="4">
        <v>7376</v>
      </c>
      <c r="B7387" s="4">
        <v>0.78432192412259361</v>
      </c>
      <c r="C7387" s="4">
        <v>0.78687310715625547</v>
      </c>
      <c r="D7387" s="25">
        <v>1.9471019797288696E-2</v>
      </c>
      <c r="E7387" s="31">
        <v>4323.9511739260734</v>
      </c>
      <c r="F7387" s="18">
        <v>0</v>
      </c>
    </row>
    <row r="7388" spans="1:6" x14ac:dyDescent="0.35">
      <c r="A7388" s="4">
        <v>7377</v>
      </c>
      <c r="B7388" s="4">
        <v>0.34732905025730498</v>
      </c>
      <c r="C7388" s="4">
        <v>-0.39254157267821377</v>
      </c>
      <c r="D7388" s="25">
        <v>-6.9463517653402572E-3</v>
      </c>
      <c r="E7388" s="31">
        <v>-1542.5841164430881</v>
      </c>
      <c r="F7388" s="18">
        <v>1542.5841164430881</v>
      </c>
    </row>
    <row r="7389" spans="1:6" x14ac:dyDescent="0.35">
      <c r="A7389" s="4">
        <v>7378</v>
      </c>
      <c r="B7389" s="4">
        <v>0.74448663682341798</v>
      </c>
      <c r="C7389" s="4">
        <v>0.65723981815783805</v>
      </c>
      <c r="D7389" s="25">
        <v>1.6567400891309425E-2</v>
      </c>
      <c r="E7389" s="31">
        <v>3679.1412714220824</v>
      </c>
      <c r="F7389" s="18">
        <v>0</v>
      </c>
    </row>
    <row r="7390" spans="1:6" x14ac:dyDescent="0.35">
      <c r="A7390" s="4">
        <v>7379</v>
      </c>
      <c r="B7390" s="4">
        <v>0.45213611923070518</v>
      </c>
      <c r="C7390" s="4">
        <v>-0.12026625019747689</v>
      </c>
      <c r="D7390" s="25">
        <v>-8.4773481212601178E-4</v>
      </c>
      <c r="E7390" s="31">
        <v>-188.257419191813</v>
      </c>
      <c r="F7390" s="18">
        <v>188.257419191813</v>
      </c>
    </row>
    <row r="7391" spans="1:6" x14ac:dyDescent="0.35">
      <c r="A7391" s="4">
        <v>7380</v>
      </c>
      <c r="B7391" s="4">
        <v>0.82096758283783566</v>
      </c>
      <c r="C7391" s="4">
        <v>0.91905876782586393</v>
      </c>
      <c r="D7391" s="25">
        <v>2.2431808545187556E-2</v>
      </c>
      <c r="E7391" s="31">
        <v>4981.456847255371</v>
      </c>
      <c r="F7391" s="18">
        <v>0</v>
      </c>
    </row>
    <row r="7392" spans="1:6" x14ac:dyDescent="0.35">
      <c r="A7392" s="4">
        <v>7381</v>
      </c>
      <c r="B7392" s="4">
        <v>0.38749836786492942</v>
      </c>
      <c r="C7392" s="4">
        <v>-0.28584513663452427</v>
      </c>
      <c r="D7392" s="25">
        <v>-4.5564888582836673E-3</v>
      </c>
      <c r="E7392" s="31">
        <v>-1011.8645840265752</v>
      </c>
      <c r="F7392" s="18">
        <v>1011.8645840265752</v>
      </c>
    </row>
    <row r="7393" spans="1:6" x14ac:dyDescent="0.35">
      <c r="A7393" s="4">
        <v>7382</v>
      </c>
      <c r="B7393" s="4">
        <v>0.5244393659224249</v>
      </c>
      <c r="C7393" s="4">
        <v>6.1298772768220655E-2</v>
      </c>
      <c r="D7393" s="25">
        <v>3.2190881268044035E-3</v>
      </c>
      <c r="E7393" s="31">
        <v>714.86650569815595</v>
      </c>
      <c r="F7393" s="18">
        <v>0</v>
      </c>
    </row>
    <row r="7394" spans="1:6" x14ac:dyDescent="0.35">
      <c r="A7394" s="4">
        <v>7383</v>
      </c>
      <c r="B7394" s="4">
        <v>0.87845000951335861</v>
      </c>
      <c r="C7394" s="4">
        <v>1.1672733907179265</v>
      </c>
      <c r="D7394" s="25">
        <v>2.7991496780658511E-2</v>
      </c>
      <c r="E7394" s="31">
        <v>6216.1030405572301</v>
      </c>
      <c r="F7394" s="18">
        <v>0</v>
      </c>
    </row>
    <row r="7395" spans="1:6" x14ac:dyDescent="0.35">
      <c r="A7395" s="4">
        <v>7384</v>
      </c>
      <c r="B7395" s="4">
        <v>0.6669080224684093</v>
      </c>
      <c r="C7395" s="4">
        <v>0.43139118950237409</v>
      </c>
      <c r="D7395" s="25">
        <v>1.1508682153859952E-2</v>
      </c>
      <c r="E7395" s="31">
        <v>2555.7459356316917</v>
      </c>
      <c r="F7395" s="18">
        <v>0</v>
      </c>
    </row>
    <row r="7396" spans="1:6" x14ac:dyDescent="0.35">
      <c r="A7396" s="4">
        <v>7385</v>
      </c>
      <c r="B7396" s="4">
        <v>0.59738587579040847</v>
      </c>
      <c r="C7396" s="4">
        <v>0.2465865064621319</v>
      </c>
      <c r="D7396" s="25">
        <v>7.369294996941448E-3</v>
      </c>
      <c r="E7396" s="31">
        <v>1636.507593581184</v>
      </c>
      <c r="F7396" s="18">
        <v>0</v>
      </c>
    </row>
    <row r="7397" spans="1:6" x14ac:dyDescent="0.35">
      <c r="A7397" s="4">
        <v>7386</v>
      </c>
      <c r="B7397" s="4">
        <v>0.79265110740490119</v>
      </c>
      <c r="C7397" s="4">
        <v>0.81565447204936314</v>
      </c>
      <c r="D7397" s="25">
        <v>2.0115685344920798E-2</v>
      </c>
      <c r="E7397" s="31">
        <v>4467.1127741141481</v>
      </c>
      <c r="F7397" s="18">
        <v>0</v>
      </c>
    </row>
    <row r="7398" spans="1:6" x14ac:dyDescent="0.35">
      <c r="A7398" s="4">
        <v>7387</v>
      </c>
      <c r="B7398" s="4">
        <v>0.68819808600074306</v>
      </c>
      <c r="C7398" s="4">
        <v>0.49074922223688872</v>
      </c>
      <c r="D7398" s="25">
        <v>1.2838225725586941E-2</v>
      </c>
      <c r="E7398" s="31">
        <v>2850.9991656939046</v>
      </c>
      <c r="F7398" s="18">
        <v>0</v>
      </c>
    </row>
    <row r="7399" spans="1:6" x14ac:dyDescent="0.35">
      <c r="A7399" s="4">
        <v>7388</v>
      </c>
      <c r="B7399" s="4">
        <v>0.71443083646931493</v>
      </c>
      <c r="C7399" s="4">
        <v>0.56637582212317528</v>
      </c>
      <c r="D7399" s="25">
        <v>1.4532164272709912E-2</v>
      </c>
      <c r="E7399" s="31">
        <v>3227.1739960646755</v>
      </c>
      <c r="F7399" s="18">
        <v>0</v>
      </c>
    </row>
    <row r="7400" spans="1:6" x14ac:dyDescent="0.35">
      <c r="A7400" s="4">
        <v>7389</v>
      </c>
      <c r="B7400" s="4">
        <v>0.29745584419561544</v>
      </c>
      <c r="C7400" s="4">
        <v>-0.53173190906938683</v>
      </c>
      <c r="D7400" s="25">
        <v>-1.0064036238191661E-2</v>
      </c>
      <c r="E7400" s="31">
        <v>-2234.9317991358089</v>
      </c>
      <c r="F7400" s="18">
        <v>2234.9317991358089</v>
      </c>
    </row>
    <row r="7401" spans="1:6" x14ac:dyDescent="0.35">
      <c r="A7401" s="4">
        <v>7390</v>
      </c>
      <c r="B7401" s="4">
        <v>0.95373164071571648</v>
      </c>
      <c r="C7401" s="4">
        <v>1.6821656725857235</v>
      </c>
      <c r="D7401" s="25">
        <v>3.9524421507982174E-2</v>
      </c>
      <c r="E7401" s="31">
        <v>8777.2325516296896</v>
      </c>
      <c r="F7401" s="18">
        <v>0</v>
      </c>
    </row>
    <row r="7402" spans="1:6" x14ac:dyDescent="0.35">
      <c r="A7402" s="4">
        <v>7391</v>
      </c>
      <c r="B7402" s="4">
        <v>0.25567092362802213</v>
      </c>
      <c r="C7402" s="4">
        <v>-0.65674973807533987</v>
      </c>
      <c r="D7402" s="25">
        <v>-1.2864274777928167E-2</v>
      </c>
      <c r="E7402" s="31">
        <v>-2856.783907922259</v>
      </c>
      <c r="F7402" s="18">
        <v>2856.783907922259</v>
      </c>
    </row>
    <row r="7403" spans="1:6" x14ac:dyDescent="0.35">
      <c r="A7403" s="4">
        <v>7392</v>
      </c>
      <c r="B7403" s="4">
        <v>0.10573834755197808</v>
      </c>
      <c r="C7403" s="4">
        <v>-1.2495152066948629</v>
      </c>
      <c r="D7403" s="25">
        <v>-2.6141458708024402E-2</v>
      </c>
      <c r="E7403" s="31">
        <v>-5805.2630137247315</v>
      </c>
      <c r="F7403" s="18">
        <v>5805.2630137247315</v>
      </c>
    </row>
    <row r="7404" spans="1:6" x14ac:dyDescent="0.35">
      <c r="A7404" s="4">
        <v>7393</v>
      </c>
      <c r="B7404" s="4">
        <v>0.98188326428461625</v>
      </c>
      <c r="C7404" s="4">
        <v>2.0942976738726813</v>
      </c>
      <c r="D7404" s="25">
        <v>4.8755648146924374E-2</v>
      </c>
      <c r="E7404" s="31">
        <v>10827.22139031342</v>
      </c>
      <c r="F7404" s="18">
        <v>0</v>
      </c>
    </row>
    <row r="7405" spans="1:6" x14ac:dyDescent="0.35">
      <c r="A7405" s="4">
        <v>7394</v>
      </c>
      <c r="B7405" s="4">
        <v>0.8187957354753268</v>
      </c>
      <c r="C7405" s="4">
        <v>0.91078526258553139</v>
      </c>
      <c r="D7405" s="25">
        <v>2.2246492671308578E-2</v>
      </c>
      <c r="E7405" s="31">
        <v>4940.303543589288</v>
      </c>
      <c r="F7405" s="18">
        <v>0</v>
      </c>
    </row>
    <row r="7406" spans="1:6" x14ac:dyDescent="0.35">
      <c r="A7406" s="4">
        <v>7395</v>
      </c>
      <c r="B7406" s="4">
        <v>0.43788907786346087</v>
      </c>
      <c r="C7406" s="4">
        <v>-0.15632334521313643</v>
      </c>
      <c r="D7406" s="25">
        <v>-1.6553673545930787E-3</v>
      </c>
      <c r="E7406" s="31">
        <v>-367.60928244592213</v>
      </c>
      <c r="F7406" s="18">
        <v>367.60928244592213</v>
      </c>
    </row>
    <row r="7407" spans="1:6" x14ac:dyDescent="0.35">
      <c r="A7407" s="4">
        <v>7396</v>
      </c>
      <c r="B7407" s="4">
        <v>0.97580858973407891</v>
      </c>
      <c r="C7407" s="4">
        <v>1.9739905232226165</v>
      </c>
      <c r="D7407" s="25">
        <v>4.606092274227705E-2</v>
      </c>
      <c r="E7407" s="31">
        <v>10228.800701610935</v>
      </c>
      <c r="F7407" s="18">
        <v>0</v>
      </c>
    </row>
    <row r="7408" spans="1:6" x14ac:dyDescent="0.35">
      <c r="A7408" s="4">
        <v>7397</v>
      </c>
      <c r="B7408" s="4">
        <v>0.48105141030384146</v>
      </c>
      <c r="C7408" s="4">
        <v>-4.7514943486312279E-2</v>
      </c>
      <c r="D7408" s="25">
        <v>7.8180086681377812E-4</v>
      </c>
      <c r="E7408" s="31">
        <v>173.61539411030654</v>
      </c>
      <c r="F7408" s="18">
        <v>0</v>
      </c>
    </row>
    <row r="7409" spans="1:6" x14ac:dyDescent="0.35">
      <c r="A7409" s="4">
        <v>7398</v>
      </c>
      <c r="B7409" s="4">
        <v>0.46078724394050163</v>
      </c>
      <c r="C7409" s="4">
        <v>-9.8450611241169744E-2</v>
      </c>
      <c r="D7409" s="25">
        <v>-3.5909256437493728E-4</v>
      </c>
      <c r="E7409" s="31">
        <v>-79.744087954414425</v>
      </c>
      <c r="F7409" s="18">
        <v>79.744087954414425</v>
      </c>
    </row>
    <row r="7410" spans="1:6" x14ac:dyDescent="0.35">
      <c r="A7410" s="4">
        <v>7399</v>
      </c>
      <c r="B7410" s="4">
        <v>0.60010410337039655</v>
      </c>
      <c r="C7410" s="4">
        <v>0.2536165710721075</v>
      </c>
      <c r="D7410" s="25">
        <v>7.5267594003326959E-3</v>
      </c>
      <c r="E7410" s="31">
        <v>1671.4758900024101</v>
      </c>
      <c r="F7410" s="18">
        <v>0</v>
      </c>
    </row>
    <row r="7411" spans="1:6" x14ac:dyDescent="0.35">
      <c r="A7411" s="4">
        <v>7400</v>
      </c>
      <c r="B7411" s="4">
        <v>0.42477228303371206</v>
      </c>
      <c r="C7411" s="4">
        <v>-0.18969955942715258</v>
      </c>
      <c r="D7411" s="25">
        <v>-2.4029516159398264E-3</v>
      </c>
      <c r="E7411" s="31">
        <v>-533.62615665756709</v>
      </c>
      <c r="F7411" s="18">
        <v>533.62615665756709</v>
      </c>
    </row>
    <row r="7412" spans="1:6" x14ac:dyDescent="0.35">
      <c r="A7412" s="4">
        <v>7401</v>
      </c>
      <c r="B7412" s="4">
        <v>0.63767399321363605</v>
      </c>
      <c r="C7412" s="4">
        <v>0.35224835794638165</v>
      </c>
      <c r="D7412" s="25">
        <v>9.7359845408146028E-3</v>
      </c>
      <c r="E7412" s="31">
        <v>2162.0809912813843</v>
      </c>
      <c r="F7412" s="18">
        <v>0</v>
      </c>
    </row>
    <row r="7413" spans="1:6" x14ac:dyDescent="0.35">
      <c r="A7413" s="4">
        <v>7402</v>
      </c>
      <c r="B7413" s="4">
        <v>0.88445963101171621</v>
      </c>
      <c r="C7413" s="4">
        <v>1.1975795585449653</v>
      </c>
      <c r="D7413" s="25">
        <v>2.8670315952418052E-2</v>
      </c>
      <c r="E7413" s="31">
        <v>6366.8491743073437</v>
      </c>
      <c r="F7413" s="18">
        <v>0</v>
      </c>
    </row>
    <row r="7414" spans="1:6" x14ac:dyDescent="0.35">
      <c r="A7414" s="4">
        <v>7403</v>
      </c>
      <c r="B7414" s="4">
        <v>3.7959943864683821E-2</v>
      </c>
      <c r="C7414" s="4">
        <v>-1.7748667732313903</v>
      </c>
      <c r="D7414" s="25">
        <v>-3.7908657956513034E-2</v>
      </c>
      <c r="E7414" s="31">
        <v>-8418.4181300997607</v>
      </c>
      <c r="F7414" s="18">
        <v>8418.4181300997607</v>
      </c>
    </row>
    <row r="7415" spans="1:6" x14ac:dyDescent="0.35">
      <c r="A7415" s="4">
        <v>7404</v>
      </c>
      <c r="B7415" s="4">
        <v>9.9461981871213911E-2</v>
      </c>
      <c r="C7415" s="4">
        <v>-1.2846232678838616</v>
      </c>
      <c r="D7415" s="25">
        <v>-2.6927834113664985E-2</v>
      </c>
      <c r="E7415" s="31">
        <v>-5979.8942807957901</v>
      </c>
      <c r="F7415" s="18">
        <v>5979.8942807957901</v>
      </c>
    </row>
    <row r="7416" spans="1:6" x14ac:dyDescent="0.35">
      <c r="A7416" s="4">
        <v>7405</v>
      </c>
      <c r="B7416" s="4">
        <v>0.76764456841831907</v>
      </c>
      <c r="C7416" s="4">
        <v>0.73111180684142385</v>
      </c>
      <c r="D7416" s="25">
        <v>1.8222038404722859E-2</v>
      </c>
      <c r="E7416" s="31">
        <v>4046.5884772198183</v>
      </c>
      <c r="F7416" s="18">
        <v>0</v>
      </c>
    </row>
    <row r="7417" spans="1:6" x14ac:dyDescent="0.35">
      <c r="A7417" s="4">
        <v>7406</v>
      </c>
      <c r="B7417" s="4">
        <v>0.78009648771244156</v>
      </c>
      <c r="C7417" s="4">
        <v>0.77251912417545898</v>
      </c>
      <c r="D7417" s="25">
        <v>1.9149509044293342E-2</v>
      </c>
      <c r="E7417" s="31">
        <v>4252.5529209163524</v>
      </c>
      <c r="F7417" s="18">
        <v>0</v>
      </c>
    </row>
    <row r="7418" spans="1:6" x14ac:dyDescent="0.35">
      <c r="A7418" s="4">
        <v>7407</v>
      </c>
      <c r="B7418" s="4">
        <v>0.73087181065136986</v>
      </c>
      <c r="C7418" s="4">
        <v>0.61545181932982618</v>
      </c>
      <c r="D7418" s="25">
        <v>1.5631403476004037E-2</v>
      </c>
      <c r="E7418" s="31">
        <v>3471.2832770881096</v>
      </c>
      <c r="F7418" s="18">
        <v>0</v>
      </c>
    </row>
    <row r="7419" spans="1:6" x14ac:dyDescent="0.35">
      <c r="A7419" s="4">
        <v>7408</v>
      </c>
      <c r="B7419" s="4">
        <v>0.68013670663434178</v>
      </c>
      <c r="C7419" s="4">
        <v>0.468081110842476</v>
      </c>
      <c r="D7419" s="25">
        <v>1.2330489191890998E-2</v>
      </c>
      <c r="E7419" s="31">
        <v>2738.2455449911286</v>
      </c>
      <c r="F7419" s="18">
        <v>0</v>
      </c>
    </row>
    <row r="7420" spans="1:6" x14ac:dyDescent="0.35">
      <c r="A7420" s="4">
        <v>7409</v>
      </c>
      <c r="B7420" s="4">
        <v>0.14478403806595752</v>
      </c>
      <c r="C7420" s="4">
        <v>-1.0590696162888036</v>
      </c>
      <c r="D7420" s="25">
        <v>-2.1875722482893455E-2</v>
      </c>
      <c r="E7420" s="31">
        <v>-4857.9661925853306</v>
      </c>
      <c r="F7420" s="18">
        <v>4857.9661925853306</v>
      </c>
    </row>
    <row r="7421" spans="1:6" x14ac:dyDescent="0.35">
      <c r="A7421" s="4">
        <v>7410</v>
      </c>
      <c r="B7421" s="4">
        <v>0.15850391334753144</v>
      </c>
      <c r="C7421" s="4">
        <v>-1.0006256456925937</v>
      </c>
      <c r="D7421" s="25">
        <v>-2.0566652727163324E-2</v>
      </c>
      <c r="E7421" s="31">
        <v>-4567.2596057722139</v>
      </c>
      <c r="F7421" s="18">
        <v>4567.2596057722139</v>
      </c>
    </row>
    <row r="7422" spans="1:6" x14ac:dyDescent="0.35">
      <c r="A7422" s="4">
        <v>7411</v>
      </c>
      <c r="B7422" s="4">
        <v>4.656847763313543E-2</v>
      </c>
      <c r="C7422" s="4">
        <v>-1.6790774249639824</v>
      </c>
      <c r="D7422" s="25">
        <v>-3.5763099784151355E-2</v>
      </c>
      <c r="E7422" s="31">
        <v>-7941.9516237382495</v>
      </c>
      <c r="F7422" s="18">
        <v>7941.9516237382495</v>
      </c>
    </row>
    <row r="7423" spans="1:6" x14ac:dyDescent="0.35">
      <c r="A7423" s="4">
        <v>7412</v>
      </c>
      <c r="B7423" s="4">
        <v>0.10756569265653526</v>
      </c>
      <c r="C7423" s="4">
        <v>-1.2395783695059555</v>
      </c>
      <c r="D7423" s="25">
        <v>-2.5918886338301514E-2</v>
      </c>
      <c r="E7423" s="31">
        <v>-5755.8361182993158</v>
      </c>
      <c r="F7423" s="18">
        <v>5755.8361182993158</v>
      </c>
    </row>
    <row r="7424" spans="1:6" x14ac:dyDescent="0.35">
      <c r="A7424" s="4">
        <v>7413</v>
      </c>
      <c r="B7424" s="4">
        <v>0.78948580637309529</v>
      </c>
      <c r="C7424" s="4">
        <v>0.80463838073300975</v>
      </c>
      <c r="D7424" s="25">
        <v>1.9868939071156593E-2</v>
      </c>
      <c r="E7424" s="31">
        <v>4412.3175527435042</v>
      </c>
      <c r="F7424" s="18">
        <v>0</v>
      </c>
    </row>
    <row r="7425" spans="1:6" x14ac:dyDescent="0.35">
      <c r="A7425" s="4">
        <v>7414</v>
      </c>
      <c r="B7425" s="4">
        <v>0.29171999147702621</v>
      </c>
      <c r="C7425" s="4">
        <v>-0.54836692409960974</v>
      </c>
      <c r="D7425" s="25">
        <v>-1.0436639174645693E-2</v>
      </c>
      <c r="E7425" s="31">
        <v>-2317.6761505494446</v>
      </c>
      <c r="F7425" s="18">
        <v>2317.6761505494446</v>
      </c>
    </row>
    <row r="7426" spans="1:6" x14ac:dyDescent="0.35">
      <c r="A7426" s="4">
        <v>7415</v>
      </c>
      <c r="B7426" s="4">
        <v>0.20374303098490032</v>
      </c>
      <c r="C7426" s="4">
        <v>-0.82832571773781138</v>
      </c>
      <c r="D7426" s="25">
        <v>-1.6707355997335853E-2</v>
      </c>
      <c r="E7426" s="31">
        <v>-3710.22125856709</v>
      </c>
      <c r="F7426" s="18">
        <v>3710.22125856709</v>
      </c>
    </row>
    <row r="7427" spans="1:6" x14ac:dyDescent="0.35">
      <c r="A7427" s="4">
        <v>7416</v>
      </c>
      <c r="B7427" s="4">
        <v>0.78451338876518562</v>
      </c>
      <c r="C7427" s="4">
        <v>0.78752735339919722</v>
      </c>
      <c r="D7427" s="25">
        <v>1.9485674071471268E-2</v>
      </c>
      <c r="E7427" s="31">
        <v>4327.2054650065847</v>
      </c>
      <c r="F7427" s="18">
        <v>0</v>
      </c>
    </row>
    <row r="7428" spans="1:6" x14ac:dyDescent="0.35">
      <c r="A7428" s="4">
        <v>7417</v>
      </c>
      <c r="B7428" s="4">
        <v>0.75709690231591253</v>
      </c>
      <c r="C7428" s="4">
        <v>0.69699456462881659</v>
      </c>
      <c r="D7428" s="25">
        <v>1.7457856069507945E-2</v>
      </c>
      <c r="E7428" s="31">
        <v>3876.8856501544274</v>
      </c>
      <c r="F7428" s="18">
        <v>0</v>
      </c>
    </row>
    <row r="7429" spans="1:6" x14ac:dyDescent="0.35">
      <c r="A7429" s="4">
        <v>7418</v>
      </c>
      <c r="B7429" s="4">
        <v>0.29312855915638647</v>
      </c>
      <c r="C7429" s="4">
        <v>-0.54426792121471168</v>
      </c>
      <c r="D7429" s="25">
        <v>-1.0344826783212819E-2</v>
      </c>
      <c r="E7429" s="31">
        <v>-2297.2872699540681</v>
      </c>
      <c r="F7429" s="18">
        <v>2297.2872699540681</v>
      </c>
    </row>
    <row r="7430" spans="1:6" x14ac:dyDescent="0.35">
      <c r="A7430" s="4">
        <v>7419</v>
      </c>
      <c r="B7430" s="4">
        <v>0.74064205980890019</v>
      </c>
      <c r="C7430" s="4">
        <v>0.64532610296443971</v>
      </c>
      <c r="D7430" s="25">
        <v>1.6300548997453469E-2</v>
      </c>
      <c r="E7430" s="31">
        <v>3619.8811724793686</v>
      </c>
      <c r="F7430" s="18">
        <v>0</v>
      </c>
    </row>
    <row r="7431" spans="1:6" x14ac:dyDescent="0.35">
      <c r="A7431" s="4">
        <v>7420</v>
      </c>
      <c r="B7431" s="4">
        <v>0.5760727645453505</v>
      </c>
      <c r="C7431" s="4">
        <v>0.19185668054940153</v>
      </c>
      <c r="D7431" s="25">
        <v>6.1434173040357462E-3</v>
      </c>
      <c r="E7431" s="31">
        <v>1364.2755613345987</v>
      </c>
      <c r="F7431" s="18">
        <v>0</v>
      </c>
    </row>
    <row r="7432" spans="1:6" x14ac:dyDescent="0.35">
      <c r="A7432" s="4">
        <v>7421</v>
      </c>
      <c r="B7432" s="4">
        <v>0.2132290077926885</v>
      </c>
      <c r="C7432" s="4">
        <v>-0.79526732615356299</v>
      </c>
      <c r="D7432" s="25">
        <v>-1.5966890554030919E-2</v>
      </c>
      <c r="E7432" s="31">
        <v>-3545.7852682510666</v>
      </c>
      <c r="F7432" s="18">
        <v>3545.7852682510666</v>
      </c>
    </row>
    <row r="7433" spans="1:6" x14ac:dyDescent="0.35">
      <c r="A7433" s="4">
        <v>7422</v>
      </c>
      <c r="B7433" s="4">
        <v>0.4851810633358804</v>
      </c>
      <c r="C7433" s="4">
        <v>-3.7154111968837861E-2</v>
      </c>
      <c r="D7433" s="25">
        <v>1.0138701640463113E-3</v>
      </c>
      <c r="E7433" s="31">
        <v>225.15128286434808</v>
      </c>
      <c r="F7433" s="18">
        <v>0</v>
      </c>
    </row>
    <row r="7434" spans="1:6" x14ac:dyDescent="0.35">
      <c r="A7434" s="4">
        <v>7423</v>
      </c>
      <c r="B7434" s="4">
        <v>0.70649946363331673</v>
      </c>
      <c r="C7434" s="4">
        <v>0.54318697622663725</v>
      </c>
      <c r="D7434" s="25">
        <v>1.401276395606864E-2</v>
      </c>
      <c r="E7434" s="31">
        <v>3111.8301860197935</v>
      </c>
      <c r="F7434" s="18">
        <v>0</v>
      </c>
    </row>
    <row r="7435" spans="1:6" x14ac:dyDescent="0.35">
      <c r="A7435" s="4">
        <v>7424</v>
      </c>
      <c r="B7435" s="4">
        <v>0.91848751713832244</v>
      </c>
      <c r="C7435" s="4">
        <v>1.3949697369405565</v>
      </c>
      <c r="D7435" s="25">
        <v>3.3091602014604253E-2</v>
      </c>
      <c r="E7435" s="31">
        <v>7348.6891219774225</v>
      </c>
      <c r="F7435" s="18">
        <v>0</v>
      </c>
    </row>
    <row r="7436" spans="1:6" x14ac:dyDescent="0.35">
      <c r="A7436" s="4">
        <v>7425</v>
      </c>
      <c r="B7436" s="4">
        <v>0.65153283517001936</v>
      </c>
      <c r="C7436" s="4">
        <v>0.38946211624489102</v>
      </c>
      <c r="D7436" s="25">
        <v>1.0569524852820525E-2</v>
      </c>
      <c r="E7436" s="31">
        <v>2347.186221933689</v>
      </c>
      <c r="F7436" s="18">
        <v>0</v>
      </c>
    </row>
    <row r="7437" spans="1:6" x14ac:dyDescent="0.35">
      <c r="A7437" s="4">
        <v>7426</v>
      </c>
      <c r="B7437" s="4">
        <v>0.86692333631158358</v>
      </c>
      <c r="C7437" s="4">
        <v>1.1119647019627172</v>
      </c>
      <c r="D7437" s="25">
        <v>2.6752653304763143E-2</v>
      </c>
      <c r="E7437" s="31">
        <v>5940.9916823604526</v>
      </c>
      <c r="F7437" s="18">
        <v>0</v>
      </c>
    </row>
    <row r="7438" spans="1:6" x14ac:dyDescent="0.35">
      <c r="A7438" s="4">
        <v>7427</v>
      </c>
      <c r="B7438" s="4">
        <v>0.21059071683907793</v>
      </c>
      <c r="C7438" s="4">
        <v>-0.80437327003484516</v>
      </c>
      <c r="D7438" s="25">
        <v>-1.6170851982571083E-2</v>
      </c>
      <c r="E7438" s="31">
        <v>-3591.0792111237811</v>
      </c>
      <c r="F7438" s="18">
        <v>3591.0792111237811</v>
      </c>
    </row>
    <row r="7439" spans="1:6" x14ac:dyDescent="0.35">
      <c r="A7439" s="4">
        <v>7428</v>
      </c>
      <c r="B7439" s="4">
        <v>0.11790492068678815</v>
      </c>
      <c r="C7439" s="4">
        <v>-1.1855252397866405</v>
      </c>
      <c r="D7439" s="25">
        <v>-2.4708165769588109E-2</v>
      </c>
      <c r="E7439" s="31">
        <v>-5486.9700455980928</v>
      </c>
      <c r="F7439" s="18">
        <v>5486.9700455980928</v>
      </c>
    </row>
    <row r="7440" spans="1:6" x14ac:dyDescent="0.35">
      <c r="A7440" s="4">
        <v>7429</v>
      </c>
      <c r="B7440" s="4">
        <v>9.0773882616998147E-2</v>
      </c>
      <c r="C7440" s="4">
        <v>-1.3360046138998574</v>
      </c>
      <c r="D7440" s="25">
        <v>-2.807871016455751E-2</v>
      </c>
      <c r="E7440" s="31">
        <v>-6235.4706143986705</v>
      </c>
      <c r="F7440" s="18">
        <v>6235.4706143986705</v>
      </c>
    </row>
    <row r="7441" spans="1:6" x14ac:dyDescent="0.35">
      <c r="A7441" s="4">
        <v>7430</v>
      </c>
      <c r="B7441" s="4">
        <v>0.8639544667483946</v>
      </c>
      <c r="C7441" s="4">
        <v>1.0982597859794905</v>
      </c>
      <c r="D7441" s="25">
        <v>2.6445680817516904E-2</v>
      </c>
      <c r="E7441" s="31">
        <v>5872.8219583084947</v>
      </c>
      <c r="F7441" s="18">
        <v>0</v>
      </c>
    </row>
    <row r="7442" spans="1:6" x14ac:dyDescent="0.35">
      <c r="A7442" s="4">
        <v>7431</v>
      </c>
      <c r="B7442" s="4">
        <v>0.23062576382454592</v>
      </c>
      <c r="C7442" s="4">
        <v>-0.73678759579646935</v>
      </c>
      <c r="D7442" s="25">
        <v>-1.4657019825660372E-2</v>
      </c>
      <c r="E7442" s="31">
        <v>-3254.9008085466035</v>
      </c>
      <c r="F7442" s="18">
        <v>3254.9008085466035</v>
      </c>
    </row>
    <row r="7443" spans="1:6" x14ac:dyDescent="0.35">
      <c r="A7443" s="4">
        <v>7432</v>
      </c>
      <c r="B7443" s="4">
        <v>0.78812658672139924</v>
      </c>
      <c r="C7443" s="4">
        <v>0.7999378157666126</v>
      </c>
      <c r="D7443" s="25">
        <v>1.976365246298158E-2</v>
      </c>
      <c r="E7443" s="31">
        <v>4388.9364377450775</v>
      </c>
      <c r="F7443" s="18">
        <v>0</v>
      </c>
    </row>
    <row r="7444" spans="1:6" x14ac:dyDescent="0.35">
      <c r="A7444" s="4">
        <v>7433</v>
      </c>
      <c r="B7444" s="4">
        <v>0.15768959487832024</v>
      </c>
      <c r="C7444" s="4">
        <v>-1.0039988046442918</v>
      </c>
      <c r="D7444" s="25">
        <v>-2.0642207148259154E-2</v>
      </c>
      <c r="E7444" s="31">
        <v>-4584.0380606859162</v>
      </c>
      <c r="F7444" s="18">
        <v>4584.0380606859162</v>
      </c>
    </row>
    <row r="7445" spans="1:6" x14ac:dyDescent="0.35">
      <c r="A7445" s="4">
        <v>7434</v>
      </c>
      <c r="B7445" s="4">
        <v>0.9824357092628011</v>
      </c>
      <c r="C7445" s="4">
        <v>2.1068730935282858</v>
      </c>
      <c r="D7445" s="25">
        <v>4.9037321369479747E-2</v>
      </c>
      <c r="E7445" s="31">
        <v>10889.7728783203</v>
      </c>
      <c r="F7445" s="18">
        <v>0</v>
      </c>
    </row>
    <row r="7446" spans="1:6" x14ac:dyDescent="0.35">
      <c r="A7446" s="4">
        <v>7435</v>
      </c>
      <c r="B7446" s="4">
        <v>0.83931785459321273</v>
      </c>
      <c r="C7446" s="4">
        <v>0.99165819450378223</v>
      </c>
      <c r="D7446" s="25">
        <v>2.4057942306769685E-2</v>
      </c>
      <c r="E7446" s="31">
        <v>5342.574192959727</v>
      </c>
      <c r="F7446" s="18">
        <v>0</v>
      </c>
    </row>
    <row r="7447" spans="1:6" x14ac:dyDescent="0.35">
      <c r="A7447" s="4">
        <v>7436</v>
      </c>
      <c r="B7447" s="4">
        <v>0.43659298121297774</v>
      </c>
      <c r="C7447" s="4">
        <v>-0.15961296868931873</v>
      </c>
      <c r="D7447" s="25">
        <v>-1.729050688502109E-3</v>
      </c>
      <c r="E7447" s="31">
        <v>-383.97222293243448</v>
      </c>
      <c r="F7447" s="18">
        <v>383.97222293243448</v>
      </c>
    </row>
    <row r="7448" spans="1:6" x14ac:dyDescent="0.35">
      <c r="A7448" s="4">
        <v>7437</v>
      </c>
      <c r="B7448" s="4">
        <v>0.64604708403341804</v>
      </c>
      <c r="C7448" s="4">
        <v>0.37467009984529387</v>
      </c>
      <c r="D7448" s="25">
        <v>1.0238202714754969E-2</v>
      </c>
      <c r="E7448" s="31">
        <v>2273.6091436526763</v>
      </c>
      <c r="F7448" s="18">
        <v>0</v>
      </c>
    </row>
    <row r="7449" spans="1:6" x14ac:dyDescent="0.35">
      <c r="A7449" s="4">
        <v>7438</v>
      </c>
      <c r="B7449" s="4">
        <v>0.93722838504108408</v>
      </c>
      <c r="C7449" s="4">
        <v>1.5319157356240365</v>
      </c>
      <c r="D7449" s="25">
        <v>3.6159016210046135E-2</v>
      </c>
      <c r="E7449" s="31">
        <v>8029.8732278631005</v>
      </c>
      <c r="F7449" s="18">
        <v>0</v>
      </c>
    </row>
    <row r="7450" spans="1:6" x14ac:dyDescent="0.35">
      <c r="A7450" s="4">
        <v>7439</v>
      </c>
      <c r="B7450" s="4">
        <v>0.80664012319943446</v>
      </c>
      <c r="C7450" s="4">
        <v>0.86558141033005287</v>
      </c>
      <c r="D7450" s="25">
        <v>2.123398453357473E-2</v>
      </c>
      <c r="E7450" s="31">
        <v>4715.4547274336182</v>
      </c>
      <c r="F7450" s="18">
        <v>0</v>
      </c>
    </row>
    <row r="7451" spans="1:6" x14ac:dyDescent="0.35">
      <c r="A7451" s="4">
        <v>7440</v>
      </c>
      <c r="B7451" s="4">
        <v>0.9842883981883751</v>
      </c>
      <c r="C7451" s="4">
        <v>2.1516719151502186</v>
      </c>
      <c r="D7451" s="25">
        <v>5.0040757342076456E-2</v>
      </c>
      <c r="E7451" s="31">
        <v>11112.607028603141</v>
      </c>
      <c r="F7451" s="18">
        <v>0</v>
      </c>
    </row>
    <row r="7452" spans="1:6" x14ac:dyDescent="0.35">
      <c r="A7452" s="4">
        <v>7441</v>
      </c>
      <c r="B7452" s="4">
        <v>0.71226929211834011</v>
      </c>
      <c r="C7452" s="4">
        <v>0.56002642177189332</v>
      </c>
      <c r="D7452" s="25">
        <v>1.4389945873068454E-2</v>
      </c>
      <c r="E7452" s="31">
        <v>3195.5913967716892</v>
      </c>
      <c r="F7452" s="18">
        <v>0</v>
      </c>
    </row>
    <row r="7453" spans="1:6" x14ac:dyDescent="0.35">
      <c r="A7453" s="4">
        <v>7442</v>
      </c>
      <c r="B7453" s="4">
        <v>0.14878510015750701</v>
      </c>
      <c r="C7453" s="4">
        <v>-1.0416581456884619</v>
      </c>
      <c r="D7453" s="25">
        <v>-2.1485727940545065E-2</v>
      </c>
      <c r="E7453" s="31">
        <v>-4771.3596677721362</v>
      </c>
      <c r="F7453" s="18">
        <v>4771.3596677721362</v>
      </c>
    </row>
    <row r="7454" spans="1:6" x14ac:dyDescent="0.35">
      <c r="A7454" s="4">
        <v>7443</v>
      </c>
      <c r="B7454" s="4">
        <v>0.35163717575950726</v>
      </c>
      <c r="C7454" s="4">
        <v>-0.38090417890359224</v>
      </c>
      <c r="D7454" s="25">
        <v>-6.6856891157894222E-3</v>
      </c>
      <c r="E7454" s="31">
        <v>-1484.6984699151667</v>
      </c>
      <c r="F7454" s="18">
        <v>1484.6984699151667</v>
      </c>
    </row>
    <row r="7455" spans="1:6" x14ac:dyDescent="0.35">
      <c r="A7455" s="4">
        <v>7444</v>
      </c>
      <c r="B7455" s="4">
        <v>0.90292138744589268</v>
      </c>
      <c r="C7455" s="4">
        <v>1.2983787280317001</v>
      </c>
      <c r="D7455" s="25">
        <v>3.0928087675175658E-2</v>
      </c>
      <c r="E7455" s="31">
        <v>6868.2350694844545</v>
      </c>
      <c r="F7455" s="18">
        <v>0</v>
      </c>
    </row>
    <row r="7456" spans="1:6" x14ac:dyDescent="0.35">
      <c r="A7456" s="4">
        <v>7445</v>
      </c>
      <c r="B7456" s="4">
        <v>4.3784302204103787E-2</v>
      </c>
      <c r="C7456" s="4">
        <v>-1.7083651775051498</v>
      </c>
      <c r="D7456" s="25">
        <v>-3.641910776365432E-2</v>
      </c>
      <c r="E7456" s="31">
        <v>-8087.6320504754094</v>
      </c>
      <c r="F7456" s="18">
        <v>8087.6320504754094</v>
      </c>
    </row>
    <row r="7457" spans="1:6" x14ac:dyDescent="0.35">
      <c r="A7457" s="4">
        <v>7446</v>
      </c>
      <c r="B7457" s="4">
        <v>0.51014973031246014</v>
      </c>
      <c r="C7457" s="4">
        <v>2.5444346222017987E-2</v>
      </c>
      <c r="D7457" s="25">
        <v>2.4159950973290031E-3</v>
      </c>
      <c r="E7457" s="31">
        <v>536.52273717836067</v>
      </c>
      <c r="F7457" s="18">
        <v>0</v>
      </c>
    </row>
    <row r="7458" spans="1:6" x14ac:dyDescent="0.35">
      <c r="A7458" s="4">
        <v>7447</v>
      </c>
      <c r="B7458" s="4">
        <v>0.40561351909520016</v>
      </c>
      <c r="C7458" s="4">
        <v>-0.23884337088832497</v>
      </c>
      <c r="D7458" s="25">
        <v>-3.5037097712951448E-3</v>
      </c>
      <c r="E7458" s="31">
        <v>-778.07275306645658</v>
      </c>
      <c r="F7458" s="18">
        <v>778.07275306645658</v>
      </c>
    </row>
    <row r="7459" spans="1:6" x14ac:dyDescent="0.35">
      <c r="A7459" s="4">
        <v>7448</v>
      </c>
      <c r="B7459" s="4">
        <v>0.32363126414720267</v>
      </c>
      <c r="C7459" s="4">
        <v>-0.45756843094100197</v>
      </c>
      <c r="D7459" s="25">
        <v>-8.402869736203215E-3</v>
      </c>
      <c r="E7459" s="31">
        <v>-1866.0346935327525</v>
      </c>
      <c r="F7459" s="18">
        <v>1866.0346935327525</v>
      </c>
    </row>
    <row r="7460" spans="1:6" x14ac:dyDescent="0.35">
      <c r="A7460" s="4">
        <v>7449</v>
      </c>
      <c r="B7460" s="4">
        <v>0.90031435251797864</v>
      </c>
      <c r="C7460" s="4">
        <v>1.2833448249833856</v>
      </c>
      <c r="D7460" s="25">
        <v>3.0591347587355485E-2</v>
      </c>
      <c r="E7460" s="31">
        <v>6793.4548210333305</v>
      </c>
      <c r="F7460" s="18">
        <v>0</v>
      </c>
    </row>
    <row r="7461" spans="1:6" x14ac:dyDescent="0.35">
      <c r="A7461" s="4">
        <v>7450</v>
      </c>
      <c r="B7461" s="4">
        <v>0.24579055332001198</v>
      </c>
      <c r="C7461" s="4">
        <v>-0.68779623619762598</v>
      </c>
      <c r="D7461" s="25">
        <v>-1.3559676395898534E-2</v>
      </c>
      <c r="E7461" s="31">
        <v>-3011.2125240747509</v>
      </c>
      <c r="F7461" s="18">
        <v>3011.2125240747509</v>
      </c>
    </row>
    <row r="7462" spans="1:6" x14ac:dyDescent="0.35">
      <c r="A7462" s="4">
        <v>7451</v>
      </c>
      <c r="B7462" s="4">
        <v>0.71307511854357719</v>
      </c>
      <c r="C7462" s="4">
        <v>0.56239083371631349</v>
      </c>
      <c r="D7462" s="25">
        <v>1.4442905658910387E-2</v>
      </c>
      <c r="E7462" s="31">
        <v>3207.3522357285674</v>
      </c>
      <c r="F7462" s="18">
        <v>0</v>
      </c>
    </row>
    <row r="7463" spans="1:6" x14ac:dyDescent="0.35">
      <c r="A7463" s="4">
        <v>7452</v>
      </c>
      <c r="B7463" s="4">
        <v>0.22562603971284223</v>
      </c>
      <c r="C7463" s="4">
        <v>-0.75332926112756338</v>
      </c>
      <c r="D7463" s="25">
        <v>-1.5027531848944243E-2</v>
      </c>
      <c r="E7463" s="31">
        <v>-3337.1808285307188</v>
      </c>
      <c r="F7463" s="18">
        <v>3337.1808285307188</v>
      </c>
    </row>
    <row r="7464" spans="1:6" x14ac:dyDescent="0.35">
      <c r="A7464" s="4">
        <v>7453</v>
      </c>
      <c r="B7464" s="4">
        <v>0.11807414266609095</v>
      </c>
      <c r="C7464" s="4">
        <v>-1.1846691480491007</v>
      </c>
      <c r="D7464" s="25">
        <v>-2.4688990415991988E-2</v>
      </c>
      <c r="E7464" s="31">
        <v>-5482.7117533486071</v>
      </c>
      <c r="F7464" s="18">
        <v>5482.7117533486071</v>
      </c>
    </row>
    <row r="7465" spans="1:6" x14ac:dyDescent="0.35">
      <c r="A7465" s="4">
        <v>7454</v>
      </c>
      <c r="B7465" s="4">
        <v>0.65435078296369731</v>
      </c>
      <c r="C7465" s="4">
        <v>0.39709360702352248</v>
      </c>
      <c r="D7465" s="25">
        <v>1.0740460428681068E-2</v>
      </c>
      <c r="E7465" s="31">
        <v>2385.1460767128851</v>
      </c>
      <c r="F7465" s="18">
        <v>0</v>
      </c>
    </row>
    <row r="7466" spans="1:6" x14ac:dyDescent="0.35">
      <c r="A7466" s="4">
        <v>7455</v>
      </c>
      <c r="B7466" s="4">
        <v>0.54641357429278936</v>
      </c>
      <c r="C7466" s="4">
        <v>0.11660528255229141</v>
      </c>
      <c r="D7466" s="25">
        <v>4.4578827965494243E-3</v>
      </c>
      <c r="E7466" s="31">
        <v>989.96702545846279</v>
      </c>
      <c r="F7466" s="18">
        <v>0</v>
      </c>
    </row>
    <row r="7467" spans="1:6" x14ac:dyDescent="0.35">
      <c r="A7467" s="4">
        <v>7456</v>
      </c>
      <c r="B7467" s="4">
        <v>0.30384018935623247</v>
      </c>
      <c r="C7467" s="4">
        <v>-0.51338736985669475</v>
      </c>
      <c r="D7467" s="25">
        <v>-9.6531421592787898E-3</v>
      </c>
      <c r="E7467" s="31">
        <v>-2143.6840908302593</v>
      </c>
      <c r="F7467" s="18">
        <v>2143.6840908302593</v>
      </c>
    </row>
    <row r="7468" spans="1:6" x14ac:dyDescent="0.35">
      <c r="A7468" s="4">
        <v>7457</v>
      </c>
      <c r="B7468" s="4">
        <v>0.263615509337354</v>
      </c>
      <c r="C7468" s="4">
        <v>-0.63223853775469074</v>
      </c>
      <c r="D7468" s="25">
        <v>-1.231525542333823E-2</v>
      </c>
      <c r="E7468" s="31">
        <v>-2734.8625649467949</v>
      </c>
      <c r="F7468" s="18">
        <v>2734.8625649467949</v>
      </c>
    </row>
    <row r="7469" spans="1:6" x14ac:dyDescent="0.35">
      <c r="A7469" s="4">
        <v>7458</v>
      </c>
      <c r="B7469" s="4">
        <v>0.49370808661271404</v>
      </c>
      <c r="C7469" s="4">
        <v>-1.5772141887912001E-2</v>
      </c>
      <c r="D7469" s="25">
        <v>1.4927987868849821E-3</v>
      </c>
      <c r="E7469" s="31">
        <v>331.50749853818928</v>
      </c>
      <c r="F7469" s="18">
        <v>0</v>
      </c>
    </row>
    <row r="7470" spans="1:6" x14ac:dyDescent="0.35">
      <c r="A7470" s="4">
        <v>7459</v>
      </c>
      <c r="B7470" s="4">
        <v>0.80384913543359804</v>
      </c>
      <c r="C7470" s="4">
        <v>0.85545062215565348</v>
      </c>
      <c r="D7470" s="25">
        <v>2.1007067911286328E-2</v>
      </c>
      <c r="E7470" s="31">
        <v>4665.0630989754154</v>
      </c>
      <c r="F7470" s="18">
        <v>0</v>
      </c>
    </row>
    <row r="7471" spans="1:6" x14ac:dyDescent="0.35">
      <c r="A7471" s="4">
        <v>7460</v>
      </c>
      <c r="B7471" s="4">
        <v>0.75227307402878973</v>
      </c>
      <c r="C7471" s="4">
        <v>0.68166018025283603</v>
      </c>
      <c r="D7471" s="25">
        <v>1.7114385586504202E-2</v>
      </c>
      <c r="E7471" s="31">
        <v>3800.610775306845</v>
      </c>
      <c r="F7471" s="18">
        <v>0</v>
      </c>
    </row>
    <row r="7472" spans="1:6" x14ac:dyDescent="0.35">
      <c r="A7472" s="4">
        <v>7461</v>
      </c>
      <c r="B7472" s="4">
        <v>0.50629222228005044</v>
      </c>
      <c r="C7472" s="4">
        <v>1.5772916263565029E-2</v>
      </c>
      <c r="D7472" s="25">
        <v>2.1993675081334449E-3</v>
      </c>
      <c r="E7472" s="31">
        <v>488.41600582280319</v>
      </c>
      <c r="F7472" s="18">
        <v>0</v>
      </c>
    </row>
    <row r="7473" spans="1:6" x14ac:dyDescent="0.35">
      <c r="A7473" s="4">
        <v>7462</v>
      </c>
      <c r="B7473" s="4">
        <v>0.15317714029109286</v>
      </c>
      <c r="C7473" s="4">
        <v>-1.0229017952987847</v>
      </c>
      <c r="D7473" s="25">
        <v>-2.1065609821044884E-2</v>
      </c>
      <c r="E7473" s="31">
        <v>-4678.0635664424371</v>
      </c>
      <c r="F7473" s="18">
        <v>4678.0635664424371</v>
      </c>
    </row>
    <row r="7474" spans="1:6" x14ac:dyDescent="0.35">
      <c r="A7474" s="4">
        <v>7463</v>
      </c>
      <c r="B7474" s="4">
        <v>0.23881880265024791</v>
      </c>
      <c r="C7474" s="4">
        <v>-0.71010729109296211</v>
      </c>
      <c r="D7474" s="25">
        <v>-1.405941532335281E-2</v>
      </c>
      <c r="E7474" s="31">
        <v>-3122.1901074021207</v>
      </c>
      <c r="F7474" s="18">
        <v>3122.1901074021207</v>
      </c>
    </row>
    <row r="7475" spans="1:6" x14ac:dyDescent="0.35">
      <c r="A7475" s="4">
        <v>7464</v>
      </c>
      <c r="B7475" s="4">
        <v>0.28696178531271754</v>
      </c>
      <c r="C7475" s="4">
        <v>-0.56228248381202217</v>
      </c>
      <c r="D7475" s="25">
        <v>-1.0748329810441699E-2</v>
      </c>
      <c r="E7475" s="31">
        <v>-2386.8936391341758</v>
      </c>
      <c r="F7475" s="18">
        <v>2386.8936391341758</v>
      </c>
    </row>
    <row r="7476" spans="1:6" x14ac:dyDescent="0.35">
      <c r="A7476" s="4">
        <v>7465</v>
      </c>
      <c r="B7476" s="4">
        <v>0.73713435980425668</v>
      </c>
      <c r="C7476" s="4">
        <v>0.634535693484512</v>
      </c>
      <c r="D7476" s="25">
        <v>1.6058857706495337E-2</v>
      </c>
      <c r="E7476" s="31">
        <v>3566.2085168020508</v>
      </c>
      <c r="F7476" s="18">
        <v>0</v>
      </c>
    </row>
    <row r="7477" spans="1:6" x14ac:dyDescent="0.35">
      <c r="A7477" s="4">
        <v>7466</v>
      </c>
      <c r="B7477" s="4">
        <v>0.858050885120761</v>
      </c>
      <c r="C7477" s="4">
        <v>1.0716033461772918</v>
      </c>
      <c r="D7477" s="25">
        <v>2.5848610858297497E-2</v>
      </c>
      <c r="E7477" s="31">
        <v>5740.2299637462866</v>
      </c>
      <c r="F7477" s="18">
        <v>0</v>
      </c>
    </row>
    <row r="7478" spans="1:6" x14ac:dyDescent="0.35">
      <c r="A7478" s="4">
        <v>7467</v>
      </c>
      <c r="B7478" s="4">
        <v>0.79852958360655468</v>
      </c>
      <c r="C7478" s="4">
        <v>0.8363805824256364</v>
      </c>
      <c r="D7478" s="25">
        <v>2.0579923554110219E-2</v>
      </c>
      <c r="E7478" s="31">
        <v>4570.2066731756368</v>
      </c>
      <c r="F7478" s="18">
        <v>0</v>
      </c>
    </row>
    <row r="7479" spans="1:6" x14ac:dyDescent="0.35">
      <c r="A7479" s="4">
        <v>7468</v>
      </c>
      <c r="B7479" s="4">
        <v>0.81161689236062862</v>
      </c>
      <c r="C7479" s="4">
        <v>0.88387033007571358</v>
      </c>
      <c r="D7479" s="25">
        <v>2.1643632807978125E-2</v>
      </c>
      <c r="E7479" s="31">
        <v>4806.4257785364471</v>
      </c>
      <c r="F7479" s="18">
        <v>0</v>
      </c>
    </row>
    <row r="7480" spans="1:6" x14ac:dyDescent="0.35">
      <c r="A7480" s="4">
        <v>7469</v>
      </c>
      <c r="B7480" s="4">
        <v>0.93797130377674287</v>
      </c>
      <c r="C7480" s="4">
        <v>1.5379641014823302</v>
      </c>
      <c r="D7480" s="25">
        <v>3.6294491824312436E-2</v>
      </c>
      <c r="E7480" s="31">
        <v>8059.9584492559061</v>
      </c>
      <c r="F7480" s="18">
        <v>0</v>
      </c>
    </row>
    <row r="7481" spans="1:6" x14ac:dyDescent="0.35">
      <c r="A7481" s="4">
        <v>7470</v>
      </c>
      <c r="B7481" s="4">
        <v>0.83047095302561902</v>
      </c>
      <c r="C7481" s="4">
        <v>0.95602798919443277</v>
      </c>
      <c r="D7481" s="25">
        <v>2.3259871544548932E-2</v>
      </c>
      <c r="E7481" s="31">
        <v>5165.3457249541107</v>
      </c>
      <c r="F7481" s="18">
        <v>0</v>
      </c>
    </row>
    <row r="7482" spans="1:6" x14ac:dyDescent="0.35">
      <c r="A7482" s="4">
        <v>7471</v>
      </c>
      <c r="B7482" s="4">
        <v>0.81603127195702163</v>
      </c>
      <c r="C7482" s="4">
        <v>0.90034354191299104</v>
      </c>
      <c r="D7482" s="25">
        <v>2.2012611561062944E-2</v>
      </c>
      <c r="E7482" s="31">
        <v>4888.3653034901963</v>
      </c>
      <c r="F7482" s="18">
        <v>0</v>
      </c>
    </row>
    <row r="7483" spans="1:6" x14ac:dyDescent="0.35">
      <c r="A7483" s="4">
        <v>7472</v>
      </c>
      <c r="B7483" s="4">
        <v>0.47547302288355398</v>
      </c>
      <c r="C7483" s="4">
        <v>-6.1518795931846774E-2</v>
      </c>
      <c r="D7483" s="25">
        <v>4.6813258738059643E-4</v>
      </c>
      <c r="E7483" s="31">
        <v>103.95872798810692</v>
      </c>
      <c r="F7483" s="18">
        <v>0</v>
      </c>
    </row>
    <row r="7484" spans="1:6" x14ac:dyDescent="0.35">
      <c r="A7484" s="4">
        <v>7473</v>
      </c>
      <c r="B7484" s="4">
        <v>0.19597678340520974</v>
      </c>
      <c r="C7484" s="4">
        <v>-0.85607993423006412</v>
      </c>
      <c r="D7484" s="25">
        <v>-1.7329014742170527E-2</v>
      </c>
      <c r="E7484" s="31">
        <v>-3848.27371229032</v>
      </c>
      <c r="F7484" s="18">
        <v>3848.27371229032</v>
      </c>
    </row>
    <row r="7485" spans="1:6" x14ac:dyDescent="0.35">
      <c r="A7485" s="4">
        <v>7474</v>
      </c>
      <c r="B7485" s="4">
        <v>1.2302873029543027E-2</v>
      </c>
      <c r="C7485" s="4">
        <v>-2.2475367280917733</v>
      </c>
      <c r="D7485" s="25">
        <v>-4.8495856876057009E-2</v>
      </c>
      <c r="E7485" s="31">
        <v>-10769.529251825681</v>
      </c>
      <c r="F7485" s="18">
        <v>10769.529251825681</v>
      </c>
    </row>
    <row r="7486" spans="1:6" x14ac:dyDescent="0.35">
      <c r="A7486" s="4">
        <v>7475</v>
      </c>
      <c r="B7486" s="4">
        <v>0.62422836967727358</v>
      </c>
      <c r="C7486" s="4">
        <v>0.31660510637750361</v>
      </c>
      <c r="D7486" s="25">
        <v>8.9376215591638556E-3</v>
      </c>
      <c r="E7486" s="31">
        <v>1984.7876297796636</v>
      </c>
      <c r="F7486" s="18">
        <v>0</v>
      </c>
    </row>
    <row r="7487" spans="1:6" x14ac:dyDescent="0.35">
      <c r="A7487" s="4">
        <v>7476</v>
      </c>
      <c r="B7487" s="4">
        <v>0.46809645777985198</v>
      </c>
      <c r="C7487" s="4">
        <v>-8.0055750706695752E-2</v>
      </c>
      <c r="D7487" s="25">
        <v>5.2928647409658264E-5</v>
      </c>
      <c r="E7487" s="31">
        <v>11.753924010347909</v>
      </c>
      <c r="F7487" s="18">
        <v>0</v>
      </c>
    </row>
    <row r="7488" spans="1:6" x14ac:dyDescent="0.35">
      <c r="A7488" s="4">
        <v>7477</v>
      </c>
      <c r="B7488" s="4">
        <v>0.57583088183233033</v>
      </c>
      <c r="C7488" s="4">
        <v>0.19123914489813704</v>
      </c>
      <c r="D7488" s="25">
        <v>6.1295852998801649E-3</v>
      </c>
      <c r="E7488" s="31">
        <v>1361.203872679924</v>
      </c>
      <c r="F7488" s="18">
        <v>0</v>
      </c>
    </row>
    <row r="7489" spans="1:6" x14ac:dyDescent="0.35">
      <c r="A7489" s="4">
        <v>7478</v>
      </c>
      <c r="B7489" s="4">
        <v>0.30196298996018112</v>
      </c>
      <c r="C7489" s="4">
        <v>-0.51876306134049877</v>
      </c>
      <c r="D7489" s="25">
        <v>-9.773550732922829E-3</v>
      </c>
      <c r="E7489" s="31">
        <v>-2170.4233576369934</v>
      </c>
      <c r="F7489" s="18">
        <v>2170.4233576369934</v>
      </c>
    </row>
    <row r="7490" spans="1:6" x14ac:dyDescent="0.35">
      <c r="A7490" s="4">
        <v>7479</v>
      </c>
      <c r="B7490" s="4">
        <v>0.31133889003820792</v>
      </c>
      <c r="C7490" s="4">
        <v>-0.49205879514901302</v>
      </c>
      <c r="D7490" s="25">
        <v>-9.1754095241099627E-3</v>
      </c>
      <c r="E7490" s="31">
        <v>-2037.5934694777663</v>
      </c>
      <c r="F7490" s="18">
        <v>2037.5934694777663</v>
      </c>
    </row>
    <row r="7491" spans="1:6" x14ac:dyDescent="0.35">
      <c r="A7491" s="4">
        <v>7480</v>
      </c>
      <c r="B7491" s="4">
        <v>9.6463368934160743E-2</v>
      </c>
      <c r="C7491" s="4">
        <v>-1.3019697172298359</v>
      </c>
      <c r="D7491" s="25">
        <v>-2.7316372263562559E-2</v>
      </c>
      <c r="E7491" s="31">
        <v>-6066.1773829062722</v>
      </c>
      <c r="F7491" s="18">
        <v>6066.1773829062722</v>
      </c>
    </row>
    <row r="7492" spans="1:6" x14ac:dyDescent="0.35">
      <c r="A7492" s="4">
        <v>7481</v>
      </c>
      <c r="B7492" s="4">
        <v>0.31463208779577923</v>
      </c>
      <c r="C7492" s="4">
        <v>-0.48276278795651412</v>
      </c>
      <c r="D7492" s="25">
        <v>-8.9671909219067227E-3</v>
      </c>
      <c r="E7492" s="31">
        <v>-1991.3541312816585</v>
      </c>
      <c r="F7492" s="18">
        <v>1991.3541312816585</v>
      </c>
    </row>
    <row r="7493" spans="1:6" x14ac:dyDescent="0.35">
      <c r="A7493" s="4">
        <v>7482</v>
      </c>
      <c r="B7493" s="4">
        <v>0.49891252106821193</v>
      </c>
      <c r="C7493" s="4">
        <v>-2.7259088143284584E-3</v>
      </c>
      <c r="D7493" s="25">
        <v>1.7850176243221134E-3</v>
      </c>
      <c r="E7493" s="31">
        <v>396.40086305295097</v>
      </c>
      <c r="F7493" s="18">
        <v>0</v>
      </c>
    </row>
    <row r="7494" spans="1:6" x14ac:dyDescent="0.35">
      <c r="A7494" s="4">
        <v>7483</v>
      </c>
      <c r="B7494" s="4">
        <v>0.10975976185655967</v>
      </c>
      <c r="C7494" s="4">
        <v>-1.2278067432290205</v>
      </c>
      <c r="D7494" s="25">
        <v>-2.5655217053383132E-2</v>
      </c>
      <c r="E7494" s="31">
        <v>-5697.2827848878915</v>
      </c>
      <c r="F7494" s="18">
        <v>5697.2827848878915</v>
      </c>
    </row>
    <row r="7495" spans="1:6" x14ac:dyDescent="0.35">
      <c r="A7495" s="4">
        <v>7484</v>
      </c>
      <c r="B7495" s="4">
        <v>0.2311680699514953</v>
      </c>
      <c r="C7495" s="4">
        <v>-0.73500550757620464</v>
      </c>
      <c r="D7495" s="25">
        <v>-1.461710334210539E-2</v>
      </c>
      <c r="E7495" s="31">
        <v>-3246.0365103370873</v>
      </c>
      <c r="F7495" s="18">
        <v>3246.0365103370873</v>
      </c>
    </row>
    <row r="7496" spans="1:6" x14ac:dyDescent="0.35">
      <c r="A7496" s="4">
        <v>7485</v>
      </c>
      <c r="B7496" s="4">
        <v>0.24065634428896154</v>
      </c>
      <c r="C7496" s="4">
        <v>-0.70419284125189019</v>
      </c>
      <c r="D7496" s="25">
        <v>-1.3926939255595154E-2</v>
      </c>
      <c r="E7496" s="31">
        <v>-3092.770998661982</v>
      </c>
      <c r="F7496" s="18">
        <v>3092.770998661982</v>
      </c>
    </row>
    <row r="7497" spans="1:6" x14ac:dyDescent="0.35">
      <c r="A7497" s="4">
        <v>7486</v>
      </c>
      <c r="B7497" s="4">
        <v>0.6743584308116487</v>
      </c>
      <c r="C7497" s="4">
        <v>0.45198035008608095</v>
      </c>
      <c r="D7497" s="25">
        <v>1.1969852863875835E-2</v>
      </c>
      <c r="E7497" s="31">
        <v>2658.1586317161141</v>
      </c>
      <c r="F7497" s="18">
        <v>0</v>
      </c>
    </row>
    <row r="7498" spans="1:6" x14ac:dyDescent="0.35">
      <c r="A7498" s="4">
        <v>7487</v>
      </c>
      <c r="B7498" s="4">
        <v>0.22298886156534248</v>
      </c>
      <c r="C7498" s="4">
        <v>-0.76213786934477679</v>
      </c>
      <c r="D7498" s="25">
        <v>-1.5224833341118659E-2</v>
      </c>
      <c r="E7498" s="31">
        <v>-3380.9957918755626</v>
      </c>
      <c r="F7498" s="18">
        <v>3380.9957918755626</v>
      </c>
    </row>
    <row r="7499" spans="1:6" x14ac:dyDescent="0.35">
      <c r="A7499" s="4">
        <v>7488</v>
      </c>
      <c r="B7499" s="4">
        <v>0.1995387708578964</v>
      </c>
      <c r="C7499" s="4">
        <v>-0.84326984851419762</v>
      </c>
      <c r="D7499" s="25">
        <v>-1.7042085301752954E-2</v>
      </c>
      <c r="E7499" s="31">
        <v>-3784.5549700958163</v>
      </c>
      <c r="F7499" s="18">
        <v>3784.5549700958163</v>
      </c>
    </row>
    <row r="7500" spans="1:6" x14ac:dyDescent="0.35">
      <c r="A7500" s="4">
        <v>7489</v>
      </c>
      <c r="B7500" s="4">
        <v>0.22872691239303644</v>
      </c>
      <c r="C7500" s="4">
        <v>-0.74304601045211371</v>
      </c>
      <c r="D7500" s="25">
        <v>-1.4797200262768687E-2</v>
      </c>
      <c r="E7500" s="31">
        <v>-3286.0308352173365</v>
      </c>
      <c r="F7500" s="18">
        <v>3286.0308352173365</v>
      </c>
    </row>
    <row r="7501" spans="1:6" x14ac:dyDescent="0.35">
      <c r="A7501" s="4">
        <v>7490</v>
      </c>
      <c r="B7501" s="4">
        <v>7.514664012164407E-2</v>
      </c>
      <c r="C7501" s="4">
        <v>-1.4384963221878937</v>
      </c>
      <c r="D7501" s="25">
        <v>-3.0374392579086758E-2</v>
      </c>
      <c r="E7501" s="31">
        <v>-6745.2753793574848</v>
      </c>
      <c r="F7501" s="18">
        <v>6745.2753793574848</v>
      </c>
    </row>
    <row r="7502" spans="1:6" x14ac:dyDescent="0.35">
      <c r="A7502" s="4">
        <v>7491</v>
      </c>
      <c r="B7502" s="4">
        <v>0.35405399775031066</v>
      </c>
      <c r="C7502" s="4">
        <v>-0.37439831618006825</v>
      </c>
      <c r="D7502" s="25">
        <v>-6.539966160291775E-3</v>
      </c>
      <c r="E7502" s="31">
        <v>-1452.337609978094</v>
      </c>
      <c r="F7502" s="18">
        <v>1452.337609978094</v>
      </c>
    </row>
    <row r="7503" spans="1:6" x14ac:dyDescent="0.35">
      <c r="A7503" s="4">
        <v>7492</v>
      </c>
      <c r="B7503" s="4">
        <v>0.78863345011887309</v>
      </c>
      <c r="C7503" s="4">
        <v>0.80168862086724979</v>
      </c>
      <c r="D7503" s="25">
        <v>1.9802868244901278E-2</v>
      </c>
      <c r="E7503" s="31">
        <v>4397.6451303576605</v>
      </c>
      <c r="F7503" s="18">
        <v>0</v>
      </c>
    </row>
    <row r="7504" spans="1:6" x14ac:dyDescent="0.35">
      <c r="A7504" s="4">
        <v>7493</v>
      </c>
      <c r="B7504" s="4">
        <v>0.45179888818663971</v>
      </c>
      <c r="C7504" s="4">
        <v>-0.1211177422172454</v>
      </c>
      <c r="D7504" s="25">
        <v>-8.6680713796139582E-4</v>
      </c>
      <c r="E7504" s="31">
        <v>-192.49283195108168</v>
      </c>
      <c r="F7504" s="18">
        <v>192.49283195108168</v>
      </c>
    </row>
    <row r="7505" spans="1:6" x14ac:dyDescent="0.35">
      <c r="A7505" s="4">
        <v>7494</v>
      </c>
      <c r="B7505" s="4">
        <v>0.51910596130991027</v>
      </c>
      <c r="C7505" s="4">
        <v>4.7909864883845257E-2</v>
      </c>
      <c r="D7505" s="25">
        <v>2.9191938144417671E-3</v>
      </c>
      <c r="E7505" s="31">
        <v>648.26863987015543</v>
      </c>
      <c r="F7505" s="18">
        <v>0</v>
      </c>
    </row>
    <row r="7506" spans="1:6" x14ac:dyDescent="0.35">
      <c r="A7506" s="4">
        <v>7495</v>
      </c>
      <c r="B7506" s="4">
        <v>0.12925418721793169</v>
      </c>
      <c r="C7506" s="4">
        <v>-1.1299237048536706</v>
      </c>
      <c r="D7506" s="25">
        <v>-2.3462762916044766E-2</v>
      </c>
      <c r="E7506" s="31">
        <v>-5210.4020390605274</v>
      </c>
      <c r="F7506" s="18">
        <v>5210.4020390605274</v>
      </c>
    </row>
    <row r="7507" spans="1:6" x14ac:dyDescent="0.35">
      <c r="A7507" s="4">
        <v>7496</v>
      </c>
      <c r="B7507" s="4">
        <v>0.39454586100649092</v>
      </c>
      <c r="C7507" s="4">
        <v>-0.26749024757138562</v>
      </c>
      <c r="D7507" s="25">
        <v>-4.145362956035425E-3</v>
      </c>
      <c r="E7507" s="31">
        <v>-920.56539445329759</v>
      </c>
      <c r="F7507" s="18">
        <v>920.56539445329759</v>
      </c>
    </row>
    <row r="7508" spans="1:6" x14ac:dyDescent="0.35">
      <c r="A7508" s="4">
        <v>7497</v>
      </c>
      <c r="B7508" s="4">
        <v>0.25747801156860828</v>
      </c>
      <c r="C7508" s="4">
        <v>-0.65114014627293271</v>
      </c>
      <c r="D7508" s="25">
        <v>-1.2738627138049997E-2</v>
      </c>
      <c r="E7508" s="31">
        <v>-2828.8811958091574</v>
      </c>
      <c r="F7508" s="18">
        <v>2828.8811958091574</v>
      </c>
    </row>
    <row r="7509" spans="1:6" x14ac:dyDescent="0.35">
      <c r="A7509" s="4">
        <v>7498</v>
      </c>
      <c r="B7509" s="4">
        <v>0.85804586425117968</v>
      </c>
      <c r="C7509" s="4">
        <v>1.0715809990770955</v>
      </c>
      <c r="D7509" s="25">
        <v>2.5848110312001672E-2</v>
      </c>
      <c r="E7509" s="31">
        <v>5740.1188068697602</v>
      </c>
      <c r="F7509" s="18">
        <v>0</v>
      </c>
    </row>
    <row r="7510" spans="1:6" x14ac:dyDescent="0.35">
      <c r="A7510" s="4">
        <v>7499</v>
      </c>
      <c r="B7510" s="4">
        <v>0.19298939764621936</v>
      </c>
      <c r="C7510" s="4">
        <v>-0.86693286448811147</v>
      </c>
      <c r="D7510" s="25">
        <v>-1.7572106418128276E-2</v>
      </c>
      <c r="E7510" s="31">
        <v>-3902.2573530329346</v>
      </c>
      <c r="F7510" s="18">
        <v>3902.2573530329346</v>
      </c>
    </row>
    <row r="7511" spans="1:6" x14ac:dyDescent="0.35">
      <c r="A7511" s="4">
        <v>7500</v>
      </c>
      <c r="B7511" s="4">
        <v>0.16155432598371022</v>
      </c>
      <c r="C7511" s="4">
        <v>-0.98808983832653519</v>
      </c>
      <c r="D7511" s="25">
        <v>-2.0285866768934291E-2</v>
      </c>
      <c r="E7511" s="31">
        <v>-4504.9051535480194</v>
      </c>
      <c r="F7511" s="18">
        <v>4504.9051535480194</v>
      </c>
    </row>
    <row r="7512" spans="1:6" x14ac:dyDescent="0.35">
      <c r="A7512" s="4">
        <v>7501</v>
      </c>
      <c r="B7512" s="4">
        <v>0.39304250582203726</v>
      </c>
      <c r="C7512" s="4">
        <v>-0.27139790698182426</v>
      </c>
      <c r="D7512" s="25">
        <v>-4.2328894997954612E-3</v>
      </c>
      <c r="E7512" s="31">
        <v>-940.00251205581787</v>
      </c>
      <c r="F7512" s="18">
        <v>940.00251205581787</v>
      </c>
    </row>
    <row r="7513" spans="1:6" x14ac:dyDescent="0.35">
      <c r="A7513" s="4">
        <v>7502</v>
      </c>
      <c r="B7513" s="4">
        <v>0.9031198087247464</v>
      </c>
      <c r="C7513" s="4">
        <v>1.2995350221193465</v>
      </c>
      <c r="D7513" s="25">
        <v>3.0953987175216913E-2</v>
      </c>
      <c r="E7513" s="31">
        <v>6873.9866004660562</v>
      </c>
      <c r="F7513" s="18">
        <v>0</v>
      </c>
    </row>
    <row r="7514" spans="1:6" x14ac:dyDescent="0.35">
      <c r="A7514" s="4">
        <v>7503</v>
      </c>
      <c r="B7514" s="4">
        <v>0.40589860891873342</v>
      </c>
      <c r="C7514" s="4">
        <v>-0.23810814469427213</v>
      </c>
      <c r="D7514" s="25">
        <v>-3.4872416503848669E-3</v>
      </c>
      <c r="E7514" s="31">
        <v>-774.41565901161584</v>
      </c>
      <c r="F7514" s="18">
        <v>774.41565901161584</v>
      </c>
    </row>
    <row r="7515" spans="1:6" x14ac:dyDescent="0.35">
      <c r="A7515" s="4">
        <v>7504</v>
      </c>
      <c r="B7515" s="4">
        <v>0.56451020873509161</v>
      </c>
      <c r="C7515" s="4">
        <v>0.16241433561456953</v>
      </c>
      <c r="D7515" s="25">
        <v>5.4839466537910785E-3</v>
      </c>
      <c r="E7515" s="31">
        <v>1217.8261754276371</v>
      </c>
      <c r="F7515" s="18">
        <v>0</v>
      </c>
    </row>
    <row r="7516" spans="1:6" x14ac:dyDescent="0.35">
      <c r="A7516" s="4">
        <v>7505</v>
      </c>
      <c r="B7516" s="4">
        <v>0.43788639852626965</v>
      </c>
      <c r="C7516" s="4">
        <v>-0.15633014388314423</v>
      </c>
      <c r="D7516" s="25">
        <v>-1.6555196360550607E-3</v>
      </c>
      <c r="E7516" s="31">
        <v>-367.64309976073969</v>
      </c>
      <c r="F7516" s="18">
        <v>367.64309976073969</v>
      </c>
    </row>
    <row r="7517" spans="1:6" x14ac:dyDescent="0.35">
      <c r="A7517" s="4">
        <v>7506</v>
      </c>
      <c r="B7517" s="4">
        <v>8.4172818073473099E-2</v>
      </c>
      <c r="C7517" s="4">
        <v>-1.377539095620171</v>
      </c>
      <c r="D7517" s="25">
        <v>-2.900902912278918E-2</v>
      </c>
      <c r="E7517" s="31">
        <v>-6442.0675874104109</v>
      </c>
      <c r="F7517" s="18">
        <v>6442.0675874104109</v>
      </c>
    </row>
    <row r="7518" spans="1:6" x14ac:dyDescent="0.35">
      <c r="A7518" s="4">
        <v>7507</v>
      </c>
      <c r="B7518" s="4">
        <v>0.52560436558217172</v>
      </c>
      <c r="C7518" s="4">
        <v>6.4224751994537241E-2</v>
      </c>
      <c r="D7518" s="25">
        <v>3.284626297328945E-3</v>
      </c>
      <c r="E7518" s="31">
        <v>729.42064062929182</v>
      </c>
      <c r="F7518" s="18">
        <v>0</v>
      </c>
    </row>
    <row r="7519" spans="1:6" x14ac:dyDescent="0.35">
      <c r="A7519" s="4">
        <v>7508</v>
      </c>
      <c r="B7519" s="4">
        <v>6.4343145988218997E-2</v>
      </c>
      <c r="C7519" s="4">
        <v>-1.5193028131056729</v>
      </c>
      <c r="D7519" s="25">
        <v>-3.2184354021610753E-2</v>
      </c>
      <c r="E7519" s="31">
        <v>-7147.2155440556044</v>
      </c>
      <c r="F7519" s="18">
        <v>7147.2155440556044</v>
      </c>
    </row>
    <row r="7520" spans="1:6" x14ac:dyDescent="0.35">
      <c r="A7520" s="4">
        <v>7509</v>
      </c>
      <c r="B7520" s="4">
        <v>0.74905157759128904</v>
      </c>
      <c r="C7520" s="4">
        <v>0.67150818843232229</v>
      </c>
      <c r="D7520" s="25">
        <v>1.6886994029820405E-2</v>
      </c>
      <c r="E7520" s="31">
        <v>3750.1136776355306</v>
      </c>
      <c r="F7520" s="18">
        <v>0</v>
      </c>
    </row>
    <row r="7521" spans="1:6" x14ac:dyDescent="0.35">
      <c r="A7521" s="4">
        <v>7510</v>
      </c>
      <c r="B7521" s="4">
        <v>0.29647236016393663</v>
      </c>
      <c r="C7521" s="4">
        <v>-0.53457363285589865</v>
      </c>
      <c r="D7521" s="25">
        <v>-1.0127687195255532E-2</v>
      </c>
      <c r="E7521" s="31">
        <v>-2249.0668384600544</v>
      </c>
      <c r="F7521" s="18">
        <v>2249.0668384600544</v>
      </c>
    </row>
    <row r="7522" spans="1:6" x14ac:dyDescent="0.35">
      <c r="A7522" s="4">
        <v>7511</v>
      </c>
      <c r="B7522" s="4">
        <v>0.21847444536950267</v>
      </c>
      <c r="C7522" s="4">
        <v>-0.77735578552303541</v>
      </c>
      <c r="D7522" s="25">
        <v>-1.55656950863247E-2</v>
      </c>
      <c r="E7522" s="31">
        <v>-3456.6913413986226</v>
      </c>
      <c r="F7522" s="18">
        <v>3456.6913413986226</v>
      </c>
    </row>
    <row r="7523" spans="1:6" x14ac:dyDescent="0.35">
      <c r="A7523" s="4">
        <v>7512</v>
      </c>
      <c r="B7523" s="4">
        <v>0.24431063925766194</v>
      </c>
      <c r="C7523" s="4">
        <v>-0.69250335691120435</v>
      </c>
      <c r="D7523" s="25">
        <v>-1.3665109844376723E-2</v>
      </c>
      <c r="E7523" s="31">
        <v>-3034.6262480637647</v>
      </c>
      <c r="F7523" s="18">
        <v>3034.6262480637647</v>
      </c>
    </row>
    <row r="7524" spans="1:6" x14ac:dyDescent="0.35">
      <c r="A7524" s="4">
        <v>7513</v>
      </c>
      <c r="B7524" s="4">
        <v>0.48296792207999883</v>
      </c>
      <c r="C7524" s="4">
        <v>-4.2706065817284602E-2</v>
      </c>
      <c r="D7524" s="25">
        <v>8.8951354018813617E-4</v>
      </c>
      <c r="E7524" s="31">
        <v>197.53526812474442</v>
      </c>
      <c r="F7524" s="18">
        <v>0</v>
      </c>
    </row>
    <row r="7525" spans="1:6" x14ac:dyDescent="0.35">
      <c r="A7525" s="4">
        <v>7514</v>
      </c>
      <c r="B7525" s="4">
        <v>0.83937627308213436</v>
      </c>
      <c r="C7525" s="4">
        <v>0.99189765361805515</v>
      </c>
      <c r="D7525" s="25">
        <v>2.4063305882875665E-2</v>
      </c>
      <c r="E7525" s="31">
        <v>5343.7652883127876</v>
      </c>
      <c r="F7525" s="18">
        <v>0</v>
      </c>
    </row>
    <row r="7526" spans="1:6" x14ac:dyDescent="0.35">
      <c r="A7526" s="4">
        <v>7515</v>
      </c>
      <c r="B7526" s="4">
        <v>1.1967370211246053E-2</v>
      </c>
      <c r="C7526" s="4">
        <v>-2.2581751734513915</v>
      </c>
      <c r="D7526" s="25">
        <v>-4.8734144366215433E-2</v>
      </c>
      <c r="E7526" s="31">
        <v>-10822.446021647151</v>
      </c>
      <c r="F7526" s="18">
        <v>10822.446021647151</v>
      </c>
    </row>
    <row r="7527" spans="1:6" x14ac:dyDescent="0.35">
      <c r="A7527" s="4">
        <v>7516</v>
      </c>
      <c r="B7527" s="4">
        <v>0.36709872149883815</v>
      </c>
      <c r="C7527" s="4">
        <v>-0.33954733704629336</v>
      </c>
      <c r="D7527" s="25">
        <v>-5.7593490619633264E-3</v>
      </c>
      <c r="E7527" s="31">
        <v>-1278.9850966611452</v>
      </c>
      <c r="F7527" s="18">
        <v>1278.9850966611452</v>
      </c>
    </row>
    <row r="7528" spans="1:6" x14ac:dyDescent="0.35">
      <c r="A7528" s="4">
        <v>7517</v>
      </c>
      <c r="B7528" s="4">
        <v>0.78174223684267785</v>
      </c>
      <c r="C7528" s="4">
        <v>0.77809073157344366</v>
      </c>
      <c r="D7528" s="25">
        <v>1.9274305882377732E-2</v>
      </c>
      <c r="E7528" s="31">
        <v>4280.2666945222109</v>
      </c>
      <c r="F7528" s="18">
        <v>0</v>
      </c>
    </row>
    <row r="7529" spans="1:6" x14ac:dyDescent="0.35">
      <c r="A7529" s="4">
        <v>7518</v>
      </c>
      <c r="B7529" s="4">
        <v>0.2696549655205871</v>
      </c>
      <c r="C7529" s="4">
        <v>-0.61385684278499175</v>
      </c>
      <c r="D7529" s="25">
        <v>-1.1903529103267666E-2</v>
      </c>
      <c r="E7529" s="31">
        <v>-2643.4300399152462</v>
      </c>
      <c r="F7529" s="18">
        <v>2643.4300399152462</v>
      </c>
    </row>
    <row r="7530" spans="1:6" x14ac:dyDescent="0.35">
      <c r="A7530" s="4">
        <v>7519</v>
      </c>
      <c r="B7530" s="4">
        <v>0.80099882569627334</v>
      </c>
      <c r="C7530" s="4">
        <v>0.84519432810269535</v>
      </c>
      <c r="D7530" s="25">
        <v>2.077734011877606E-2</v>
      </c>
      <c r="E7530" s="31">
        <v>4614.0471907975325</v>
      </c>
      <c r="F7530" s="18">
        <v>0</v>
      </c>
    </row>
    <row r="7531" spans="1:6" x14ac:dyDescent="0.35">
      <c r="A7531" s="4">
        <v>7520</v>
      </c>
      <c r="B7531" s="4">
        <v>0.12555256147213345</v>
      </c>
      <c r="C7531" s="4">
        <v>-1.1476692671011055</v>
      </c>
      <c r="D7531" s="25">
        <v>-2.3860240681493679E-2</v>
      </c>
      <c r="E7531" s="31">
        <v>-5298.6703716088641</v>
      </c>
      <c r="F7531" s="18">
        <v>5298.6703716088641</v>
      </c>
    </row>
    <row r="7532" spans="1:6" x14ac:dyDescent="0.35">
      <c r="A7532" s="4">
        <v>7521</v>
      </c>
      <c r="B7532" s="4">
        <v>0.9522456059808222</v>
      </c>
      <c r="C7532" s="4">
        <v>1.6670282481396619</v>
      </c>
      <c r="D7532" s="25">
        <v>3.9185362674028237E-2</v>
      </c>
      <c r="E7532" s="31">
        <v>8701.9373766276458</v>
      </c>
      <c r="F7532" s="18">
        <v>0</v>
      </c>
    </row>
    <row r="7533" spans="1:6" x14ac:dyDescent="0.35">
      <c r="A7533" s="4">
        <v>7522</v>
      </c>
      <c r="B7533" s="4">
        <v>0.51155894624289966</v>
      </c>
      <c r="C7533" s="4">
        <v>2.8978036571307743E-2</v>
      </c>
      <c r="D7533" s="25">
        <v>2.4951452152142286E-3</v>
      </c>
      <c r="E7533" s="31">
        <v>554.09969250526478</v>
      </c>
      <c r="F7533" s="18">
        <v>0</v>
      </c>
    </row>
    <row r="7534" spans="1:6" x14ac:dyDescent="0.35">
      <c r="A7534" s="4">
        <v>7523</v>
      </c>
      <c r="B7534" s="4">
        <v>0.9072651563529649</v>
      </c>
      <c r="C7534" s="4">
        <v>1.324100446582489</v>
      </c>
      <c r="D7534" s="25">
        <v>3.15042210808417E-2</v>
      </c>
      <c r="E7534" s="31">
        <v>6996.1776601501269</v>
      </c>
      <c r="F7534" s="18">
        <v>0</v>
      </c>
    </row>
    <row r="7535" spans="1:6" x14ac:dyDescent="0.35">
      <c r="A7535" s="4">
        <v>7524</v>
      </c>
      <c r="B7535" s="4">
        <v>0.57080681691844048</v>
      </c>
      <c r="C7535" s="4">
        <v>0.17842863050967311</v>
      </c>
      <c r="D7535" s="25">
        <v>5.842646257747882E-3</v>
      </c>
      <c r="E7535" s="31">
        <v>1297.4829982218807</v>
      </c>
      <c r="F7535" s="18">
        <v>0</v>
      </c>
    </row>
    <row r="7536" spans="1:6" x14ac:dyDescent="0.35">
      <c r="A7536" s="4">
        <v>7525</v>
      </c>
      <c r="B7536" s="4">
        <v>0.96548657892237955</v>
      </c>
      <c r="C7536" s="4">
        <v>1.8182440363304855</v>
      </c>
      <c r="D7536" s="25">
        <v>4.257240179697136E-2</v>
      </c>
      <c r="E7536" s="31">
        <v>9454.100948143443</v>
      </c>
      <c r="F7536" s="18">
        <v>0</v>
      </c>
    </row>
    <row r="7537" spans="1:6" x14ac:dyDescent="0.35">
      <c r="A7537" s="4">
        <v>7526</v>
      </c>
      <c r="B7537" s="4">
        <v>0.94224010867961494</v>
      </c>
      <c r="C7537" s="4">
        <v>1.5738601578995401</v>
      </c>
      <c r="D7537" s="25">
        <v>3.7098517309343375E-2</v>
      </c>
      <c r="E7537" s="31">
        <v>8238.5092892252687</v>
      </c>
      <c r="F7537" s="18">
        <v>0</v>
      </c>
    </row>
    <row r="7538" spans="1:6" x14ac:dyDescent="0.35">
      <c r="A7538" s="4">
        <v>7527</v>
      </c>
      <c r="B7538" s="4">
        <v>7.0003800042355069E-2</v>
      </c>
      <c r="C7538" s="4">
        <v>-1.4757627268310016</v>
      </c>
      <c r="D7538" s="25">
        <v>-3.1209112101484457E-2</v>
      </c>
      <c r="E7538" s="31">
        <v>-6930.6424785822064</v>
      </c>
      <c r="F7538" s="18">
        <v>6930.6424785822064</v>
      </c>
    </row>
    <row r="7539" spans="1:6" x14ac:dyDescent="0.35">
      <c r="A7539" s="4">
        <v>7528</v>
      </c>
      <c r="B7539" s="4">
        <v>0.85376093981686352</v>
      </c>
      <c r="C7539" s="4">
        <v>1.0527008469688783</v>
      </c>
      <c r="D7539" s="25">
        <v>2.542521919327172E-2</v>
      </c>
      <c r="E7539" s="31">
        <v>5646.2069024953471</v>
      </c>
      <c r="F7539" s="18">
        <v>0</v>
      </c>
    </row>
    <row r="7540" spans="1:6" x14ac:dyDescent="0.35">
      <c r="A7540" s="4">
        <v>7529</v>
      </c>
      <c r="B7540" s="4">
        <v>0.79512923999882168</v>
      </c>
      <c r="C7540" s="4">
        <v>0.82434858486305973</v>
      </c>
      <c r="D7540" s="25">
        <v>2.0310422287349795E-2</v>
      </c>
      <c r="E7540" s="31">
        <v>4510.3582250247309</v>
      </c>
      <c r="F7540" s="18">
        <v>0</v>
      </c>
    </row>
    <row r="7541" spans="1:6" x14ac:dyDescent="0.35">
      <c r="A7541" s="4">
        <v>7530</v>
      </c>
      <c r="B7541" s="4">
        <v>0.57975899832208477</v>
      </c>
      <c r="C7541" s="4">
        <v>0.20127697764762759</v>
      </c>
      <c r="D7541" s="25">
        <v>6.3544198402337194E-3</v>
      </c>
      <c r="E7541" s="31">
        <v>1411.1331308709232</v>
      </c>
      <c r="F7541" s="18">
        <v>0</v>
      </c>
    </row>
    <row r="7542" spans="1:6" x14ac:dyDescent="0.35">
      <c r="A7542" s="4">
        <v>7531</v>
      </c>
      <c r="B7542" s="4">
        <v>0.25177573089580518</v>
      </c>
      <c r="C7542" s="4">
        <v>-0.66891224003871175</v>
      </c>
      <c r="D7542" s="25">
        <v>-1.3136699175378174E-2</v>
      </c>
      <c r="E7542" s="31">
        <v>-2917.2814989793073</v>
      </c>
      <c r="F7542" s="18">
        <v>2917.2814989793073</v>
      </c>
    </row>
    <row r="7543" spans="1:6" x14ac:dyDescent="0.35">
      <c r="A7543" s="4">
        <v>7532</v>
      </c>
      <c r="B7543" s="4">
        <v>0.75248262365314389</v>
      </c>
      <c r="C7543" s="4">
        <v>0.68232296838411721</v>
      </c>
      <c r="D7543" s="25">
        <v>1.7129231187996811E-2</v>
      </c>
      <c r="E7543" s="31">
        <v>3803.9075546573822</v>
      </c>
      <c r="F7543" s="18">
        <v>0</v>
      </c>
    </row>
    <row r="7544" spans="1:6" x14ac:dyDescent="0.35">
      <c r="A7544" s="4">
        <v>7533</v>
      </c>
      <c r="B7544" s="4">
        <v>0.27858209224988639</v>
      </c>
      <c r="C7544" s="4">
        <v>-0.58705884789514928</v>
      </c>
      <c r="D7544" s="25">
        <v>-1.1303288492189503E-2</v>
      </c>
      <c r="E7544" s="31">
        <v>-2510.1339351436341</v>
      </c>
      <c r="F7544" s="18">
        <v>2510.1339351436341</v>
      </c>
    </row>
    <row r="7545" spans="1:6" x14ac:dyDescent="0.35">
      <c r="A7545" s="4">
        <v>7534</v>
      </c>
      <c r="B7545" s="4">
        <v>0.83875537351511753</v>
      </c>
      <c r="C7545" s="4">
        <v>0.98935547078988817</v>
      </c>
      <c r="D7545" s="25">
        <v>2.400636425793231E-2</v>
      </c>
      <c r="E7545" s="31">
        <v>5331.1201978869967</v>
      </c>
      <c r="F7545" s="18">
        <v>0</v>
      </c>
    </row>
    <row r="7546" spans="1:6" x14ac:dyDescent="0.35">
      <c r="A7546" s="4">
        <v>7535</v>
      </c>
      <c r="B7546" s="4">
        <v>0.95527097752658963</v>
      </c>
      <c r="C7546" s="4">
        <v>1.6982634758493973</v>
      </c>
      <c r="D7546" s="25">
        <v>3.9884991591965069E-2</v>
      </c>
      <c r="E7546" s="31">
        <v>8857.3047540182652</v>
      </c>
      <c r="F7546" s="18">
        <v>0</v>
      </c>
    </row>
    <row r="7547" spans="1:6" x14ac:dyDescent="0.35">
      <c r="A7547" s="4">
        <v>7536</v>
      </c>
      <c r="B7547" s="4">
        <v>0.32629350488984055</v>
      </c>
      <c r="C7547" s="4">
        <v>-0.45017118768342917</v>
      </c>
      <c r="D7547" s="25">
        <v>-8.2371810034651428E-3</v>
      </c>
      <c r="E7547" s="31">
        <v>-1829.2400110822282</v>
      </c>
      <c r="F7547" s="18">
        <v>1829.2400110822282</v>
      </c>
    </row>
    <row r="7548" spans="1:6" x14ac:dyDescent="0.35">
      <c r="A7548" s="4">
        <v>7537</v>
      </c>
      <c r="B7548" s="4">
        <v>0.88640359882810116</v>
      </c>
      <c r="C7548" s="4">
        <v>1.2076217157770901</v>
      </c>
      <c r="D7548" s="25">
        <v>2.8895247355619352E-2</v>
      </c>
      <c r="E7548" s="31">
        <v>6416.7999429394276</v>
      </c>
      <c r="F7548" s="18">
        <v>0</v>
      </c>
    </row>
    <row r="7549" spans="1:6" x14ac:dyDescent="0.35">
      <c r="A7549" s="4">
        <v>7538</v>
      </c>
      <c r="B7549" s="4">
        <v>0.81438495280101753</v>
      </c>
      <c r="C7549" s="4">
        <v>0.89417158230320548</v>
      </c>
      <c r="D7549" s="25">
        <v>2.1874367605761211E-2</v>
      </c>
      <c r="E7549" s="31">
        <v>4857.6653135031102</v>
      </c>
      <c r="F7549" s="18">
        <v>0</v>
      </c>
    </row>
    <row r="7550" spans="1:6" x14ac:dyDescent="0.35">
      <c r="A7550" s="4">
        <v>7539</v>
      </c>
      <c r="B7550" s="4">
        <v>0.92713980826855247</v>
      </c>
      <c r="C7550" s="4">
        <v>1.4548153644703359</v>
      </c>
      <c r="D7550" s="25">
        <v>3.443206708247569E-2</v>
      </c>
      <c r="E7550" s="31">
        <v>7646.3677009205085</v>
      </c>
      <c r="F7550" s="18">
        <v>0</v>
      </c>
    </row>
    <row r="7551" spans="1:6" x14ac:dyDescent="0.35">
      <c r="A7551" s="4">
        <v>7540</v>
      </c>
      <c r="B7551" s="4">
        <v>0.62497563641959686</v>
      </c>
      <c r="C7551" s="4">
        <v>0.31857511386756626</v>
      </c>
      <c r="D7551" s="25">
        <v>8.9817471926123479E-3</v>
      </c>
      <c r="E7551" s="31">
        <v>1994.5866586202799</v>
      </c>
      <c r="F7551" s="18">
        <v>0</v>
      </c>
    </row>
    <row r="7552" spans="1:6" x14ac:dyDescent="0.35">
      <c r="A7552" s="4">
        <v>7541</v>
      </c>
      <c r="B7552" s="4">
        <v>0.74509394764003156</v>
      </c>
      <c r="C7552" s="4">
        <v>0.65913029262034006</v>
      </c>
      <c r="D7552" s="25">
        <v>1.6609745087256336E-2</v>
      </c>
      <c r="E7552" s="31">
        <v>3688.5446944415121</v>
      </c>
      <c r="F7552" s="18">
        <v>0</v>
      </c>
    </row>
    <row r="7553" spans="1:6" x14ac:dyDescent="0.35">
      <c r="A7553" s="4">
        <v>7542</v>
      </c>
      <c r="B7553" s="4">
        <v>2.3177734235582004E-2</v>
      </c>
      <c r="C7553" s="4">
        <v>-1.9921421036798572</v>
      </c>
      <c r="D7553" s="25">
        <v>-4.2775345843300852E-2</v>
      </c>
      <c r="E7553" s="31">
        <v>-9499.1689598091652</v>
      </c>
      <c r="F7553" s="18">
        <v>9499.1689598091652</v>
      </c>
    </row>
    <row r="7554" spans="1:6" x14ac:dyDescent="0.35">
      <c r="A7554" s="4">
        <v>7543</v>
      </c>
      <c r="B7554" s="4">
        <v>0.20905341398981969</v>
      </c>
      <c r="C7554" s="4">
        <v>-0.80971007184002364</v>
      </c>
      <c r="D7554" s="25">
        <v>-1.6290389477443792E-2</v>
      </c>
      <c r="E7554" s="31">
        <v>-3617.6250364921575</v>
      </c>
      <c r="F7554" s="18">
        <v>3617.6250364921575</v>
      </c>
    </row>
    <row r="7555" spans="1:6" x14ac:dyDescent="0.35">
      <c r="A7555" s="4">
        <v>7544</v>
      </c>
      <c r="B7555" s="4">
        <v>0.6225996534810444</v>
      </c>
      <c r="C7555" s="4">
        <v>0.31231559008532078</v>
      </c>
      <c r="D7555" s="25">
        <v>8.8415419124950115E-3</v>
      </c>
      <c r="E7555" s="31">
        <v>1963.4511150347091</v>
      </c>
      <c r="F7555" s="18">
        <v>0</v>
      </c>
    </row>
    <row r="7556" spans="1:6" x14ac:dyDescent="0.35">
      <c r="A7556" s="4">
        <v>7545</v>
      </c>
      <c r="B7556" s="4">
        <v>0.83454354878331538</v>
      </c>
      <c r="C7556" s="4">
        <v>0.97227671938244231</v>
      </c>
      <c r="D7556" s="25">
        <v>2.3623822197476024E-2</v>
      </c>
      <c r="E7556" s="31">
        <v>5246.1686540743622</v>
      </c>
      <c r="F7556" s="18">
        <v>0</v>
      </c>
    </row>
    <row r="7557" spans="1:6" x14ac:dyDescent="0.35">
      <c r="A7557" s="4">
        <v>7546</v>
      </c>
      <c r="B7557" s="4">
        <v>0.56831454563673989</v>
      </c>
      <c r="C7557" s="4">
        <v>0.17208474100073071</v>
      </c>
      <c r="D7557" s="25">
        <v>5.700551293885369E-3</v>
      </c>
      <c r="E7557" s="31">
        <v>1265.9278104505731</v>
      </c>
      <c r="F7557" s="18">
        <v>0</v>
      </c>
    </row>
    <row r="7558" spans="1:6" x14ac:dyDescent="0.35">
      <c r="A7558" s="4">
        <v>7547</v>
      </c>
      <c r="B7558" s="4">
        <v>0.81514430015682071</v>
      </c>
      <c r="C7558" s="4">
        <v>0.89701408787259307</v>
      </c>
      <c r="D7558" s="25">
        <v>2.193803607375577E-2</v>
      </c>
      <c r="E7558" s="31">
        <v>4871.8042414993461</v>
      </c>
      <c r="F7558" s="18">
        <v>0</v>
      </c>
    </row>
    <row r="7559" spans="1:6" x14ac:dyDescent="0.35">
      <c r="A7559" s="4">
        <v>7548</v>
      </c>
      <c r="B7559" s="4">
        <v>4.0934253149211397E-2</v>
      </c>
      <c r="C7559" s="4">
        <v>-1.7399459662903294</v>
      </c>
      <c r="D7559" s="25">
        <v>-3.7126476805131814E-2</v>
      </c>
      <c r="E7559" s="31">
        <v>-8244.7182857696444</v>
      </c>
      <c r="F7559" s="18">
        <v>8244.7182857696444</v>
      </c>
    </row>
    <row r="7560" spans="1:6" x14ac:dyDescent="0.35">
      <c r="A7560" s="4">
        <v>7549</v>
      </c>
      <c r="B7560" s="4">
        <v>0.69324849941089084</v>
      </c>
      <c r="C7560" s="4">
        <v>0.50507949715608957</v>
      </c>
      <c r="D7560" s="25">
        <v>1.3159205448501942E-2</v>
      </c>
      <c r="E7560" s="31">
        <v>2922.2794922589287</v>
      </c>
      <c r="F7560" s="18">
        <v>0</v>
      </c>
    </row>
    <row r="7561" spans="1:6" x14ac:dyDescent="0.35">
      <c r="A7561" s="4">
        <v>7550</v>
      </c>
      <c r="B7561" s="4">
        <v>0.56904877768746776</v>
      </c>
      <c r="C7561" s="4">
        <v>0.1739529426423303</v>
      </c>
      <c r="D7561" s="25">
        <v>5.7423966072970836E-3</v>
      </c>
      <c r="E7561" s="31">
        <v>1275.2204460666635</v>
      </c>
      <c r="F7561" s="18">
        <v>0</v>
      </c>
    </row>
    <row r="7562" spans="1:6" x14ac:dyDescent="0.35">
      <c r="A7562" s="4">
        <v>7551</v>
      </c>
      <c r="B7562" s="4">
        <v>0.85773297224967882</v>
      </c>
      <c r="C7562" s="4">
        <v>1.0701894203237006</v>
      </c>
      <c r="D7562" s="25">
        <v>2.5816940738131136E-2</v>
      </c>
      <c r="E7562" s="31">
        <v>5733.1969446904077</v>
      </c>
      <c r="F7562" s="18">
        <v>0</v>
      </c>
    </row>
    <row r="7563" spans="1:6" x14ac:dyDescent="0.35">
      <c r="A7563" s="4">
        <v>7552</v>
      </c>
      <c r="B7563" s="4">
        <v>7.8113005860496298E-2</v>
      </c>
      <c r="C7563" s="4">
        <v>-1.4178792832678493</v>
      </c>
      <c r="D7563" s="25">
        <v>-2.9912597430201179E-2</v>
      </c>
      <c r="E7563" s="31">
        <v>-6642.7240134338972</v>
      </c>
      <c r="F7563" s="18">
        <v>6642.7240134338972</v>
      </c>
    </row>
    <row r="7564" spans="1:6" x14ac:dyDescent="0.35">
      <c r="A7564" s="4">
        <v>7553</v>
      </c>
      <c r="B7564" s="4">
        <v>0.70322479007625061</v>
      </c>
      <c r="C7564" s="4">
        <v>0.53369810588297761</v>
      </c>
      <c r="D7564" s="25">
        <v>1.3800225467389451E-2</v>
      </c>
      <c r="E7564" s="31">
        <v>3064.631525795699</v>
      </c>
      <c r="F7564" s="18">
        <v>0</v>
      </c>
    </row>
    <row r="7565" spans="1:6" x14ac:dyDescent="0.35">
      <c r="A7565" s="4">
        <v>7554</v>
      </c>
      <c r="B7565" s="4">
        <v>0.29621760663820551</v>
      </c>
      <c r="C7565" s="4">
        <v>-0.53531043290427216</v>
      </c>
      <c r="D7565" s="25">
        <v>-1.0144190568477899E-2</v>
      </c>
      <c r="E7565" s="31">
        <v>-2252.7317610353239</v>
      </c>
      <c r="F7565" s="18">
        <v>2252.7317610353239</v>
      </c>
    </row>
    <row r="7566" spans="1:6" x14ac:dyDescent="0.35">
      <c r="A7566" s="4">
        <v>7555</v>
      </c>
      <c r="B7566" s="4">
        <v>0.88071222898298218</v>
      </c>
      <c r="C7566" s="4">
        <v>1.1785546921283658</v>
      </c>
      <c r="D7566" s="25">
        <v>2.8244183419348999E-2</v>
      </c>
      <c r="E7566" s="31">
        <v>6272.2174454202614</v>
      </c>
      <c r="F7566" s="18">
        <v>0</v>
      </c>
    </row>
    <row r="7567" spans="1:6" x14ac:dyDescent="0.35">
      <c r="A7567" s="4">
        <v>7556</v>
      </c>
      <c r="B7567" s="4">
        <v>0.22617407726984862</v>
      </c>
      <c r="C7567" s="4">
        <v>-0.75150606093983741</v>
      </c>
      <c r="D7567" s="25">
        <v>-1.4986694510206884E-2</v>
      </c>
      <c r="E7567" s="31">
        <v>-3328.1120349794942</v>
      </c>
      <c r="F7567" s="18">
        <v>3328.1120349794942</v>
      </c>
    </row>
    <row r="7568" spans="1:6" x14ac:dyDescent="0.35">
      <c r="A7568" s="4">
        <v>7557</v>
      </c>
      <c r="B7568" s="4">
        <v>0.36762121031666306</v>
      </c>
      <c r="C7568" s="4">
        <v>-0.33816026115485726</v>
      </c>
      <c r="D7568" s="25">
        <v>-5.7282803464079332E-3</v>
      </c>
      <c r="E7568" s="31">
        <v>-1272.0856322007976</v>
      </c>
      <c r="F7568" s="18">
        <v>1272.0856322007976</v>
      </c>
    </row>
    <row r="7569" spans="1:6" x14ac:dyDescent="0.35">
      <c r="A7569" s="4">
        <v>7558</v>
      </c>
      <c r="B7569" s="4">
        <v>0.42984813465713501</v>
      </c>
      <c r="C7569" s="4">
        <v>-0.17676081513404249</v>
      </c>
      <c r="D7569" s="25">
        <v>-2.1131403889056615E-3</v>
      </c>
      <c r="E7569" s="31">
        <v>-469.26745288151579</v>
      </c>
      <c r="F7569" s="18">
        <v>469.26745288151579</v>
      </c>
    </row>
    <row r="7570" spans="1:6" x14ac:dyDescent="0.35">
      <c r="A7570" s="4">
        <v>7559</v>
      </c>
      <c r="B7570" s="4">
        <v>0.830950751595536</v>
      </c>
      <c r="C7570" s="4">
        <v>0.95792912902670524</v>
      </c>
      <c r="D7570" s="25">
        <v>2.3302454631058168E-2</v>
      </c>
      <c r="E7570" s="31">
        <v>5174.8021986682743</v>
      </c>
      <c r="F7570" s="18">
        <v>0</v>
      </c>
    </row>
    <row r="7571" spans="1:6" x14ac:dyDescent="0.35">
      <c r="A7571" s="4">
        <v>7560</v>
      </c>
      <c r="B7571" s="4">
        <v>0.79111311039007859</v>
      </c>
      <c r="C7571" s="4">
        <v>0.81028955123748314</v>
      </c>
      <c r="D7571" s="25">
        <v>1.9995518020471857E-2</v>
      </c>
      <c r="E7571" s="31">
        <v>4440.427081786368</v>
      </c>
      <c r="F7571" s="18">
        <v>0</v>
      </c>
    </row>
    <row r="7572" spans="1:6" x14ac:dyDescent="0.35">
      <c r="A7572" s="4">
        <v>7561</v>
      </c>
      <c r="B7572" s="4">
        <v>7.8865989741451981E-2</v>
      </c>
      <c r="C7572" s="4">
        <v>-1.4127407013040674</v>
      </c>
      <c r="D7572" s="25">
        <v>-2.9797499804774551E-2</v>
      </c>
      <c r="E7572" s="31">
        <v>-6617.1641548460657</v>
      </c>
      <c r="F7572" s="18">
        <v>6617.1641548460657</v>
      </c>
    </row>
    <row r="7573" spans="1:6" x14ac:dyDescent="0.35">
      <c r="A7573" s="4">
        <v>7562</v>
      </c>
      <c r="B7573" s="4">
        <v>0.56003240445056235</v>
      </c>
      <c r="C7573" s="4">
        <v>0.15105137285116374</v>
      </c>
      <c r="D7573" s="25">
        <v>5.2294309058479229E-3</v>
      </c>
      <c r="E7573" s="31">
        <v>1161.3055782242627</v>
      </c>
      <c r="F7573" s="18">
        <v>0</v>
      </c>
    </row>
    <row r="7574" spans="1:6" x14ac:dyDescent="0.35">
      <c r="A7574" s="4">
        <v>7563</v>
      </c>
      <c r="B7574" s="4">
        <v>0.36209257817668672</v>
      </c>
      <c r="C7574" s="4">
        <v>-0.3528709951430648</v>
      </c>
      <c r="D7574" s="25">
        <v>-6.0577818630246473E-3</v>
      </c>
      <c r="E7574" s="31">
        <v>-1345.2584030375699</v>
      </c>
      <c r="F7574" s="18">
        <v>1345.2584030375699</v>
      </c>
    </row>
    <row r="7575" spans="1:6" x14ac:dyDescent="0.35">
      <c r="A7575" s="4">
        <v>7564</v>
      </c>
      <c r="B7575" s="4">
        <v>0.31147065779294569</v>
      </c>
      <c r="C7575" s="4">
        <v>-0.49168602995607519</v>
      </c>
      <c r="D7575" s="25">
        <v>-9.1670600633343546E-3</v>
      </c>
      <c r="E7575" s="31">
        <v>-2035.7392953719311</v>
      </c>
      <c r="F7575" s="18">
        <v>2035.7392953719311</v>
      </c>
    </row>
    <row r="7576" spans="1:6" x14ac:dyDescent="0.35">
      <c r="A7576" s="4">
        <v>7565</v>
      </c>
      <c r="B7576" s="4">
        <v>2.7184139667076113E-2</v>
      </c>
      <c r="C7576" s="4">
        <v>-1.9238907467814046</v>
      </c>
      <c r="D7576" s="25">
        <v>-4.1246603251176191E-2</v>
      </c>
      <c r="E7576" s="31">
        <v>-9159.6793801843378</v>
      </c>
      <c r="F7576" s="18">
        <v>9159.6793801843378</v>
      </c>
    </row>
    <row r="7577" spans="1:6" x14ac:dyDescent="0.35">
      <c r="A7577" s="4">
        <v>7566</v>
      </c>
      <c r="B7577" s="4">
        <v>0.72390004169966582</v>
      </c>
      <c r="C7577" s="4">
        <v>0.59446683712538817</v>
      </c>
      <c r="D7577" s="25">
        <v>1.5161366870891067E-2</v>
      </c>
      <c r="E7577" s="31">
        <v>3366.9017217496744</v>
      </c>
      <c r="F7577" s="18">
        <v>0</v>
      </c>
    </row>
    <row r="7578" spans="1:6" x14ac:dyDescent="0.35">
      <c r="A7578" s="4">
        <v>7567</v>
      </c>
      <c r="B7578" s="4">
        <v>0.37108369458386192</v>
      </c>
      <c r="C7578" s="4">
        <v>-0.32898451928484268</v>
      </c>
      <c r="D7578" s="25">
        <v>-5.5227555327122388E-3</v>
      </c>
      <c r="E7578" s="31">
        <v>-1226.4445066356034</v>
      </c>
      <c r="F7578" s="18">
        <v>1226.4445066356034</v>
      </c>
    </row>
    <row r="7579" spans="1:6" x14ac:dyDescent="0.35">
      <c r="A7579" s="4">
        <v>7568</v>
      </c>
      <c r="B7579" s="4">
        <v>0.57773095627418636</v>
      </c>
      <c r="C7579" s="4">
        <v>0.19609208985706958</v>
      </c>
      <c r="D7579" s="25">
        <v>6.238285023857741E-3</v>
      </c>
      <c r="E7579" s="31">
        <v>1385.3429421273152</v>
      </c>
      <c r="F7579" s="18">
        <v>0</v>
      </c>
    </row>
    <row r="7580" spans="1:6" x14ac:dyDescent="0.35">
      <c r="A7580" s="4">
        <v>7569</v>
      </c>
      <c r="B7580" s="4">
        <v>0.47589304141894828</v>
      </c>
      <c r="C7580" s="4">
        <v>-6.0464005485564055E-2</v>
      </c>
      <c r="D7580" s="25">
        <v>4.9175853643531968E-4</v>
      </c>
      <c r="E7580" s="31">
        <v>109.20536895575225</v>
      </c>
      <c r="F7580" s="18">
        <v>0</v>
      </c>
    </row>
    <row r="7581" spans="1:6" x14ac:dyDescent="0.35">
      <c r="A7581" s="4">
        <v>7570</v>
      </c>
      <c r="B7581" s="4">
        <v>0.80090863110382693</v>
      </c>
      <c r="C7581" s="4">
        <v>0.84487123251747664</v>
      </c>
      <c r="D7581" s="25">
        <v>2.0770103193315573E-2</v>
      </c>
      <c r="E7581" s="31">
        <v>4612.440078655166</v>
      </c>
      <c r="F7581" s="18">
        <v>0</v>
      </c>
    </row>
    <row r="7582" spans="1:6" x14ac:dyDescent="0.35">
      <c r="A7582" s="4">
        <v>7571</v>
      </c>
      <c r="B7582" s="4">
        <v>0.102934703238304</v>
      </c>
      <c r="C7582" s="4">
        <v>-1.2650053599651658</v>
      </c>
      <c r="D7582" s="25">
        <v>-2.6488418213871059E-2</v>
      </c>
      <c r="E7582" s="31">
        <v>-5882.3126997827458</v>
      </c>
      <c r="F7582" s="18">
        <v>5882.3126997827458</v>
      </c>
    </row>
    <row r="7583" spans="1:6" x14ac:dyDescent="0.35">
      <c r="A7583" s="4">
        <v>7572</v>
      </c>
      <c r="B7583" s="4">
        <v>0.60204506603178942</v>
      </c>
      <c r="C7583" s="4">
        <v>0.25864408169960312</v>
      </c>
      <c r="D7583" s="25">
        <v>7.6393691707149483E-3</v>
      </c>
      <c r="E7583" s="31">
        <v>1696.4832678341397</v>
      </c>
      <c r="F7583" s="18">
        <v>0</v>
      </c>
    </row>
    <row r="7584" spans="1:6" x14ac:dyDescent="0.35">
      <c r="A7584" s="4">
        <v>7573</v>
      </c>
      <c r="B7584" s="4">
        <v>0.37811216812091664</v>
      </c>
      <c r="C7584" s="4">
        <v>-0.31044268791363561</v>
      </c>
      <c r="D7584" s="25">
        <v>-5.1074423632564078E-3</v>
      </c>
      <c r="E7584" s="31">
        <v>-1134.2154459437972</v>
      </c>
      <c r="F7584" s="18">
        <v>1134.2154459437972</v>
      </c>
    </row>
    <row r="7585" spans="1:6" x14ac:dyDescent="0.35">
      <c r="A7585" s="4">
        <v>7574</v>
      </c>
      <c r="B7585" s="4">
        <v>0.81056650195338886</v>
      </c>
      <c r="C7585" s="4">
        <v>0.87998581115871766</v>
      </c>
      <c r="D7585" s="25">
        <v>2.1556624581501965E-2</v>
      </c>
      <c r="E7585" s="31">
        <v>4787.1037642336723</v>
      </c>
      <c r="F7585" s="18">
        <v>0</v>
      </c>
    </row>
    <row r="7586" spans="1:6" x14ac:dyDescent="0.35">
      <c r="A7586" s="4">
        <v>7575</v>
      </c>
      <c r="B7586" s="4">
        <v>0.71756522408844481</v>
      </c>
      <c r="C7586" s="4">
        <v>0.57562370936627649</v>
      </c>
      <c r="D7586" s="25">
        <v>1.4739305049950864E-2</v>
      </c>
      <c r="E7586" s="31">
        <v>3273.1739804642443</v>
      </c>
      <c r="F7586" s="18">
        <v>0</v>
      </c>
    </row>
    <row r="7587" spans="1:6" x14ac:dyDescent="0.35">
      <c r="A7587" s="4">
        <v>7576</v>
      </c>
      <c r="B7587" s="4">
        <v>0.58466805744290329</v>
      </c>
      <c r="C7587" s="4">
        <v>0.21385018884562032</v>
      </c>
      <c r="D7587" s="25">
        <v>6.6360435961796754E-3</v>
      </c>
      <c r="E7587" s="31">
        <v>1473.6736337724483</v>
      </c>
      <c r="F7587" s="18">
        <v>0</v>
      </c>
    </row>
    <row r="7588" spans="1:6" x14ac:dyDescent="0.35">
      <c r="A7588" s="4">
        <v>7577</v>
      </c>
      <c r="B7588" s="4">
        <v>0.86098732967185143</v>
      </c>
      <c r="C7588" s="4">
        <v>1.0847659258191555</v>
      </c>
      <c r="D7588" s="25">
        <v>2.6143435709189308E-2</v>
      </c>
      <c r="E7588" s="31">
        <v>5805.7020485876637</v>
      </c>
      <c r="F7588" s="18">
        <v>0</v>
      </c>
    </row>
    <row r="7589" spans="1:6" x14ac:dyDescent="0.35">
      <c r="A7589" s="4">
        <v>7578</v>
      </c>
      <c r="B7589" s="4">
        <v>8.9105571700628272E-2</v>
      </c>
      <c r="C7589" s="4">
        <v>-1.346283380944209</v>
      </c>
      <c r="D7589" s="25">
        <v>-2.8308941323164465E-2</v>
      </c>
      <c r="E7589" s="31">
        <v>-6286.5983056494142</v>
      </c>
      <c r="F7589" s="18">
        <v>6286.5983056494142</v>
      </c>
    </row>
    <row r="7590" spans="1:6" x14ac:dyDescent="0.35">
      <c r="A7590" s="4">
        <v>7579</v>
      </c>
      <c r="B7590" s="4">
        <v>0.7908666041432697</v>
      </c>
      <c r="C7590" s="4">
        <v>0.80943184380493405</v>
      </c>
      <c r="D7590" s="25">
        <v>1.9976306477386043E-2</v>
      </c>
      <c r="E7590" s="31">
        <v>4436.1607528963732</v>
      </c>
      <c r="F7590" s="18">
        <v>0</v>
      </c>
    </row>
    <row r="7591" spans="1:6" x14ac:dyDescent="0.35">
      <c r="A7591" s="4">
        <v>7580</v>
      </c>
      <c r="B7591" s="4">
        <v>0.1005797665716478</v>
      </c>
      <c r="C7591" s="4">
        <v>-1.2782549883241776</v>
      </c>
      <c r="D7591" s="25">
        <v>-2.6785192844042603E-2</v>
      </c>
      <c r="E7591" s="31">
        <v>-5948.217774292526</v>
      </c>
      <c r="F7591" s="18">
        <v>5948.217774292526</v>
      </c>
    </row>
    <row r="7592" spans="1:6" x14ac:dyDescent="0.35">
      <c r="A7592" s="4">
        <v>7581</v>
      </c>
      <c r="B7592" s="4">
        <v>0.25433931570778667</v>
      </c>
      <c r="C7592" s="4">
        <v>-0.66089659257479372</v>
      </c>
      <c r="D7592" s="25">
        <v>-1.295715898396807E-2</v>
      </c>
      <c r="E7592" s="31">
        <v>-2877.4108075878512</v>
      </c>
      <c r="F7592" s="18">
        <v>2877.4108075878512</v>
      </c>
    </row>
    <row r="7593" spans="1:6" x14ac:dyDescent="0.35">
      <c r="A7593" s="4">
        <v>7582</v>
      </c>
      <c r="B7593" s="4">
        <v>0.13590339286703512</v>
      </c>
      <c r="C7593" s="4">
        <v>-1.0989112347656234</v>
      </c>
      <c r="D7593" s="25">
        <v>-2.2768123482265763E-2</v>
      </c>
      <c r="E7593" s="31">
        <v>-5056.1426820050583</v>
      </c>
      <c r="F7593" s="18">
        <v>5056.1426820050583</v>
      </c>
    </row>
    <row r="7594" spans="1:6" x14ac:dyDescent="0.35">
      <c r="A7594" s="4">
        <v>7583</v>
      </c>
      <c r="B7594" s="4">
        <v>0.59473481413412832</v>
      </c>
      <c r="C7594" s="4">
        <v>0.23974187260918467</v>
      </c>
      <c r="D7594" s="25">
        <v>7.215984003959037E-3</v>
      </c>
      <c r="E7594" s="31">
        <v>1602.4616496612678</v>
      </c>
      <c r="F7594" s="18">
        <v>0</v>
      </c>
    </row>
    <row r="7595" spans="1:6" x14ac:dyDescent="0.35">
      <c r="A7595" s="4">
        <v>7584</v>
      </c>
      <c r="B7595" s="4">
        <v>0.73923142380009943</v>
      </c>
      <c r="C7595" s="4">
        <v>0.64097772948851639</v>
      </c>
      <c r="D7595" s="25">
        <v>1.6203151025586046E-2</v>
      </c>
      <c r="E7595" s="31">
        <v>3598.2518957810416</v>
      </c>
      <c r="F7595" s="18">
        <v>0</v>
      </c>
    </row>
    <row r="7596" spans="1:6" x14ac:dyDescent="0.35">
      <c r="A7596" s="4">
        <v>7585</v>
      </c>
      <c r="B7596" s="4">
        <v>0.6215061366262794</v>
      </c>
      <c r="C7596" s="4">
        <v>0.30943884308725378</v>
      </c>
      <c r="D7596" s="25">
        <v>8.777106480548141E-3</v>
      </c>
      <c r="E7596" s="31">
        <v>1949.1418664945838</v>
      </c>
      <c r="F7596" s="18">
        <v>0</v>
      </c>
    </row>
    <row r="7597" spans="1:6" x14ac:dyDescent="0.35">
      <c r="A7597" s="4">
        <v>7586</v>
      </c>
      <c r="B7597" s="4">
        <v>0.26699461626023158</v>
      </c>
      <c r="C7597" s="4">
        <v>-0.6219279698947997</v>
      </c>
      <c r="D7597" s="25">
        <v>-1.2084311967373555E-2</v>
      </c>
      <c r="E7597" s="31">
        <v>-2683.5766930240488</v>
      </c>
      <c r="F7597" s="18">
        <v>2683.5766930240488</v>
      </c>
    </row>
    <row r="7598" spans="1:6" x14ac:dyDescent="0.35">
      <c r="A7598" s="4">
        <v>7587</v>
      </c>
      <c r="B7598" s="4">
        <v>0.44830502862966981</v>
      </c>
      <c r="C7598" s="4">
        <v>-0.12994485336189002</v>
      </c>
      <c r="D7598" s="25">
        <v>-1.0645230719070608E-3</v>
      </c>
      <c r="E7598" s="31">
        <v>-236.39983084424151</v>
      </c>
      <c r="F7598" s="18">
        <v>236.39983084424151</v>
      </c>
    </row>
    <row r="7599" spans="1:6" x14ac:dyDescent="0.35">
      <c r="A7599" s="4">
        <v>7588</v>
      </c>
      <c r="B7599" s="4">
        <v>0.66963857830368101</v>
      </c>
      <c r="C7599" s="4">
        <v>0.43891539203882862</v>
      </c>
      <c r="D7599" s="25">
        <v>1.1677214611117386E-2</v>
      </c>
      <c r="E7599" s="31">
        <v>2593.1721271712022</v>
      </c>
      <c r="F7599" s="18">
        <v>0</v>
      </c>
    </row>
    <row r="7600" spans="1:6" x14ac:dyDescent="0.35">
      <c r="A7600" s="4">
        <v>7589</v>
      </c>
      <c r="B7600" s="4">
        <v>0.57830581492003708</v>
      </c>
      <c r="C7600" s="4">
        <v>0.19756123087001282</v>
      </c>
      <c r="D7600" s="25">
        <v>6.2711918925616866E-3</v>
      </c>
      <c r="E7600" s="31">
        <v>1392.6506073160933</v>
      </c>
      <c r="F7600" s="18">
        <v>0</v>
      </c>
    </row>
    <row r="7601" spans="1:6" x14ac:dyDescent="0.35">
      <c r="A7601" s="4">
        <v>7590</v>
      </c>
      <c r="B7601" s="4">
        <v>0.20708831164880936</v>
      </c>
      <c r="C7601" s="4">
        <v>-0.81656577004937192</v>
      </c>
      <c r="D7601" s="25">
        <v>-1.6443948297775773E-2</v>
      </c>
      <c r="E7601" s="31">
        <v>-3651.7260157091591</v>
      </c>
      <c r="F7601" s="18">
        <v>3651.7260157091591</v>
      </c>
    </row>
    <row r="7602" spans="1:6" x14ac:dyDescent="0.35">
      <c r="A7602" s="4">
        <v>7591</v>
      </c>
      <c r="B7602" s="4">
        <v>0.65033195878361605</v>
      </c>
      <c r="C7602" s="4">
        <v>0.38621684073709095</v>
      </c>
      <c r="D7602" s="25">
        <v>1.0496834856351524E-2</v>
      </c>
      <c r="E7602" s="31">
        <v>2331.0438730050223</v>
      </c>
      <c r="F7602" s="18">
        <v>0</v>
      </c>
    </row>
    <row r="7603" spans="1:6" x14ac:dyDescent="0.35">
      <c r="A7603" s="4">
        <v>7592</v>
      </c>
      <c r="B7603" s="4">
        <v>0.21194733704960722</v>
      </c>
      <c r="C7603" s="4">
        <v>-0.79968267352787026</v>
      </c>
      <c r="D7603" s="25">
        <v>-1.606578865506314E-2</v>
      </c>
      <c r="E7603" s="31">
        <v>-3567.7476803131653</v>
      </c>
      <c r="F7603" s="18">
        <v>3567.7476803131653</v>
      </c>
    </row>
    <row r="7604" spans="1:6" x14ac:dyDescent="0.35">
      <c r="A7604" s="4">
        <v>7593</v>
      </c>
      <c r="B7604" s="4">
        <v>0.94926639619834119</v>
      </c>
      <c r="C7604" s="4">
        <v>1.6377818570183207</v>
      </c>
      <c r="D7604" s="25">
        <v>3.8530281137119711E-2</v>
      </c>
      <c r="E7604" s="31">
        <v>8556.4626860350472</v>
      </c>
      <c r="F7604" s="18">
        <v>0</v>
      </c>
    </row>
    <row r="7605" spans="1:6" x14ac:dyDescent="0.35">
      <c r="A7605" s="4">
        <v>7594</v>
      </c>
      <c r="B7605" s="4">
        <v>0.41949226299180609</v>
      </c>
      <c r="C7605" s="4">
        <v>-0.20319256232560301</v>
      </c>
      <c r="D7605" s="25">
        <v>-2.7051775227040376E-3</v>
      </c>
      <c r="E7605" s="31">
        <v>-600.74180226571104</v>
      </c>
      <c r="F7605" s="18">
        <v>600.74180226571104</v>
      </c>
    </row>
    <row r="7606" spans="1:6" x14ac:dyDescent="0.35">
      <c r="A7606" s="4">
        <v>7595</v>
      </c>
      <c r="B7606" s="4">
        <v>0.71184828019776025</v>
      </c>
      <c r="C7606" s="4">
        <v>0.55879235642635772</v>
      </c>
      <c r="D7606" s="25">
        <v>1.4362304396899821E-2</v>
      </c>
      <c r="E7606" s="31">
        <v>3189.4530232004677</v>
      </c>
      <c r="F7606" s="18">
        <v>0</v>
      </c>
    </row>
    <row r="7607" spans="1:6" x14ac:dyDescent="0.35">
      <c r="A7607" s="4">
        <v>7596</v>
      </c>
      <c r="B7607" s="4">
        <v>3.3325265468676757E-2</v>
      </c>
      <c r="C7607" s="4">
        <v>-1.8340233311091625</v>
      </c>
      <c r="D7607" s="25">
        <v>-3.9233688750637631E-2</v>
      </c>
      <c r="E7607" s="31">
        <v>-8712.6692025854991</v>
      </c>
      <c r="F7607" s="18">
        <v>8712.6692025854991</v>
      </c>
    </row>
    <row r="7608" spans="1:6" x14ac:dyDescent="0.35">
      <c r="A7608" s="4">
        <v>7597</v>
      </c>
      <c r="B7608" s="4">
        <v>0.21598921131363491</v>
      </c>
      <c r="C7608" s="4">
        <v>-0.78581065631540858</v>
      </c>
      <c r="D7608" s="25">
        <v>-1.5755073315250497E-2</v>
      </c>
      <c r="E7608" s="31">
        <v>-3498.746776799791</v>
      </c>
      <c r="F7608" s="18">
        <v>3498.746776799791</v>
      </c>
    </row>
    <row r="7609" spans="1:6" x14ac:dyDescent="0.35">
      <c r="A7609" s="4">
        <v>7598</v>
      </c>
      <c r="B7609" s="4">
        <v>0.26174150441278199</v>
      </c>
      <c r="C7609" s="4">
        <v>-0.63798566923858568</v>
      </c>
      <c r="D7609" s="25">
        <v>-1.2443983775142909E-2</v>
      </c>
      <c r="E7609" s="31">
        <v>-2763.4494142078138</v>
      </c>
      <c r="F7609" s="18">
        <v>2763.4494142078138</v>
      </c>
    </row>
    <row r="7610" spans="1:6" x14ac:dyDescent="0.35">
      <c r="A7610" s="4">
        <v>7599</v>
      </c>
      <c r="B7610" s="4">
        <v>0.75230542449973181</v>
      </c>
      <c r="C7610" s="4">
        <v>0.68176248256573457</v>
      </c>
      <c r="D7610" s="25">
        <v>1.7116677026705655E-2</v>
      </c>
      <c r="E7610" s="31">
        <v>3801.1196379987946</v>
      </c>
      <c r="F7610" s="18">
        <v>0</v>
      </c>
    </row>
    <row r="7611" spans="1:6" x14ac:dyDescent="0.35">
      <c r="A7611" s="4">
        <v>7600</v>
      </c>
      <c r="B7611" s="4">
        <v>0.23376969652504298</v>
      </c>
      <c r="C7611" s="4">
        <v>-0.72648843774314531</v>
      </c>
      <c r="D7611" s="25">
        <v>-1.4426331934684579E-2</v>
      </c>
      <c r="E7611" s="31">
        <v>-3203.671690227171</v>
      </c>
      <c r="F7611" s="18">
        <v>3203.671690227171</v>
      </c>
    </row>
    <row r="7612" spans="1:6" x14ac:dyDescent="0.35">
      <c r="A7612" s="4">
        <v>7601</v>
      </c>
      <c r="B7612" s="4">
        <v>0.89124449681587459</v>
      </c>
      <c r="C7612" s="4">
        <v>1.2331735901543497</v>
      </c>
      <c r="D7612" s="25">
        <v>2.9467576470295478E-2</v>
      </c>
      <c r="E7612" s="31">
        <v>6543.8977104441637</v>
      </c>
      <c r="F7612" s="18">
        <v>0</v>
      </c>
    </row>
    <row r="7613" spans="1:6" x14ac:dyDescent="0.35">
      <c r="A7613" s="4">
        <v>7602</v>
      </c>
      <c r="B7613" s="4">
        <v>0.1164840917159653</v>
      </c>
      <c r="C7613" s="4">
        <v>-1.192747738039488</v>
      </c>
      <c r="D7613" s="25">
        <v>-2.486994043902218E-2</v>
      </c>
      <c r="E7613" s="31">
        <v>-5522.8955276269471</v>
      </c>
      <c r="F7613" s="18">
        <v>5522.8955276269471</v>
      </c>
    </row>
    <row r="7614" spans="1:6" x14ac:dyDescent="0.35">
      <c r="A7614" s="4">
        <v>7603</v>
      </c>
      <c r="B7614" s="4">
        <v>0.10016349232426325</v>
      </c>
      <c r="C7614" s="4">
        <v>-1.28062053202074</v>
      </c>
      <c r="D7614" s="25">
        <v>-2.683817797967657E-2</v>
      </c>
      <c r="E7614" s="31">
        <v>-5959.984242706113</v>
      </c>
      <c r="F7614" s="18">
        <v>5959.984242706113</v>
      </c>
    </row>
    <row r="7615" spans="1:6" x14ac:dyDescent="0.35">
      <c r="A7615" s="4">
        <v>7604</v>
      </c>
      <c r="B7615" s="4">
        <v>0.15282917624912629</v>
      </c>
      <c r="C7615" s="4">
        <v>-1.0243746463311143</v>
      </c>
      <c r="D7615" s="25">
        <v>-2.1098599789410307E-2</v>
      </c>
      <c r="E7615" s="31">
        <v>-4685.3896856661113</v>
      </c>
      <c r="F7615" s="18">
        <v>4685.3896856661113</v>
      </c>
    </row>
    <row r="7616" spans="1:6" x14ac:dyDescent="0.35">
      <c r="A7616" s="4">
        <v>7605</v>
      </c>
      <c r="B7616" s="4">
        <v>0.92628614303749079</v>
      </c>
      <c r="C7616" s="4">
        <v>1.4486773312974635</v>
      </c>
      <c r="D7616" s="25">
        <v>3.4294583035715927E-2</v>
      </c>
      <c r="E7616" s="31">
        <v>7615.8364646744358</v>
      </c>
      <c r="F7616" s="18">
        <v>0</v>
      </c>
    </row>
    <row r="7617" spans="1:6" x14ac:dyDescent="0.35">
      <c r="A7617" s="4">
        <v>7606</v>
      </c>
      <c r="B7617" s="4">
        <v>0.48943392377429251</v>
      </c>
      <c r="C7617" s="4">
        <v>-2.6488322599041794E-2</v>
      </c>
      <c r="D7617" s="25">
        <v>1.252770124855843E-3</v>
      </c>
      <c r="E7617" s="31">
        <v>278.20406472927687</v>
      </c>
      <c r="F7617" s="18">
        <v>0</v>
      </c>
    </row>
    <row r="7618" spans="1:6" x14ac:dyDescent="0.35">
      <c r="A7618" s="4">
        <v>7607</v>
      </c>
      <c r="B7618" s="4">
        <v>0.95917464946848974</v>
      </c>
      <c r="C7618" s="4">
        <v>1.7411875944491175</v>
      </c>
      <c r="D7618" s="25">
        <v>4.0846436628588077E-2</v>
      </c>
      <c r="E7618" s="31">
        <v>9070.8139301195788</v>
      </c>
      <c r="F7618" s="18">
        <v>0</v>
      </c>
    </row>
    <row r="7619" spans="1:6" x14ac:dyDescent="0.35">
      <c r="A7619" s="4">
        <v>7608</v>
      </c>
      <c r="B7619" s="4">
        <v>0.8769252631426101</v>
      </c>
      <c r="C7619" s="4">
        <v>1.1597527816156767</v>
      </c>
      <c r="D7619" s="25">
        <v>2.7823044811704469E-2</v>
      </c>
      <c r="E7619" s="31">
        <v>6178.6947231454005</v>
      </c>
      <c r="F7619" s="18">
        <v>0</v>
      </c>
    </row>
    <row r="7620" spans="1:6" x14ac:dyDescent="0.35">
      <c r="A7620" s="4">
        <v>7609</v>
      </c>
      <c r="B7620" s="4">
        <v>4.7263306878426947E-2</v>
      </c>
      <c r="C7620" s="4">
        <v>-1.6719883784581322</v>
      </c>
      <c r="D7620" s="25">
        <v>-3.5604314262170159E-2</v>
      </c>
      <c r="E7620" s="31">
        <v>-7906.6899450321007</v>
      </c>
      <c r="F7620" s="18">
        <v>7906.6899450321007</v>
      </c>
    </row>
    <row r="7621" spans="1:6" x14ac:dyDescent="0.35">
      <c r="A7621" s="4">
        <v>7610</v>
      </c>
      <c r="B7621" s="4">
        <v>0.68704827002335267</v>
      </c>
      <c r="C7621" s="4">
        <v>0.48750082271123207</v>
      </c>
      <c r="D7621" s="25">
        <v>1.2765465755136868E-2</v>
      </c>
      <c r="E7621" s="31">
        <v>2834.8412775648899</v>
      </c>
      <c r="F7621" s="18">
        <v>0</v>
      </c>
    </row>
    <row r="7622" spans="1:6" x14ac:dyDescent="0.35">
      <c r="A7622" s="4">
        <v>7611</v>
      </c>
      <c r="B7622" s="4">
        <v>0.44622709558649243</v>
      </c>
      <c r="C7622" s="4">
        <v>-0.13519943831957756</v>
      </c>
      <c r="D7622" s="25">
        <v>-1.1822190151643682E-3</v>
      </c>
      <c r="E7622" s="31">
        <v>-262.53670078284824</v>
      </c>
      <c r="F7622" s="18">
        <v>262.53670078284824</v>
      </c>
    </row>
    <row r="7623" spans="1:6" x14ac:dyDescent="0.35">
      <c r="A7623" s="4">
        <v>7612</v>
      </c>
      <c r="B7623" s="4">
        <v>0.39629633949664644</v>
      </c>
      <c r="C7623" s="4">
        <v>-0.26294537926775646</v>
      </c>
      <c r="D7623" s="25">
        <v>-4.0435637528094337E-3</v>
      </c>
      <c r="E7623" s="31">
        <v>-897.95873137779404</v>
      </c>
      <c r="F7623" s="18">
        <v>897.95873137779404</v>
      </c>
    </row>
    <row r="7624" spans="1:6" x14ac:dyDescent="0.35">
      <c r="A7624" s="4">
        <v>7613</v>
      </c>
      <c r="B7624" s="4">
        <v>0.83672799767907835</v>
      </c>
      <c r="C7624" s="4">
        <v>0.98109883551060062</v>
      </c>
      <c r="D7624" s="25">
        <v>2.3821426249478268E-2</v>
      </c>
      <c r="E7624" s="31">
        <v>5290.0508072190378</v>
      </c>
      <c r="F7624" s="18">
        <v>0</v>
      </c>
    </row>
    <row r="7625" spans="1:6" x14ac:dyDescent="0.35">
      <c r="A7625" s="4">
        <v>7614</v>
      </c>
      <c r="B7625" s="4">
        <v>0.47676132368604884</v>
      </c>
      <c r="C7625" s="4">
        <v>-5.8283704501766578E-2</v>
      </c>
      <c r="D7625" s="25">
        <v>5.4059447361004369E-4</v>
      </c>
      <c r="E7625" s="31">
        <v>120.05042022039284</v>
      </c>
      <c r="F7625" s="18">
        <v>0</v>
      </c>
    </row>
    <row r="7626" spans="1:6" x14ac:dyDescent="0.35">
      <c r="A7626" s="4">
        <v>7615</v>
      </c>
      <c r="B7626" s="4">
        <v>0.97581456109398179</v>
      </c>
      <c r="C7626" s="4">
        <v>1.9740955626932684</v>
      </c>
      <c r="D7626" s="25">
        <v>4.6063275491290939E-2</v>
      </c>
      <c r="E7626" s="31">
        <v>10229.323179219529</v>
      </c>
      <c r="F7626" s="18">
        <v>0</v>
      </c>
    </row>
    <row r="7627" spans="1:6" x14ac:dyDescent="0.35">
      <c r="A7627" s="4">
        <v>7616</v>
      </c>
      <c r="B7627" s="4">
        <v>0.61385683881964515</v>
      </c>
      <c r="C7627" s="4">
        <v>0.28938558822902477</v>
      </c>
      <c r="D7627" s="25">
        <v>8.3279393693635653E-3</v>
      </c>
      <c r="E7627" s="31">
        <v>1849.3948230466606</v>
      </c>
      <c r="F7627" s="18">
        <v>0</v>
      </c>
    </row>
    <row r="7628" spans="1:6" x14ac:dyDescent="0.35">
      <c r="A7628" s="4">
        <v>7617</v>
      </c>
      <c r="B7628" s="4">
        <v>4.9302317351169078E-2</v>
      </c>
      <c r="C7628" s="4">
        <v>-1.6516563059350824</v>
      </c>
      <c r="D7628" s="25">
        <v>-3.5148901993980387E-2</v>
      </c>
      <c r="E7628" s="31">
        <v>-7805.5560325734577</v>
      </c>
      <c r="F7628" s="18">
        <v>7805.5560325734577</v>
      </c>
    </row>
    <row r="7629" spans="1:6" x14ac:dyDescent="0.35">
      <c r="A7629" s="4">
        <v>7618</v>
      </c>
      <c r="B7629" s="4">
        <v>0.72655952693440151</v>
      </c>
      <c r="C7629" s="4">
        <v>0.60244051793234832</v>
      </c>
      <c r="D7629" s="25">
        <v>1.5339967063173593E-2</v>
      </c>
      <c r="E7629" s="31">
        <v>3406.5636664820704</v>
      </c>
      <c r="F7629" s="18">
        <v>0</v>
      </c>
    </row>
    <row r="7630" spans="1:6" x14ac:dyDescent="0.35">
      <c r="A7630" s="4">
        <v>7619</v>
      </c>
      <c r="B7630" s="4">
        <v>0.34671121977918007</v>
      </c>
      <c r="C7630" s="4">
        <v>-0.39421482740774688</v>
      </c>
      <c r="D7630" s="25">
        <v>-6.9838305187124019E-3</v>
      </c>
      <c r="E7630" s="31">
        <v>-1550.9070651806439</v>
      </c>
      <c r="F7630" s="18">
        <v>1550.9070651806439</v>
      </c>
    </row>
    <row r="7631" spans="1:6" x14ac:dyDescent="0.35">
      <c r="A7631" s="4">
        <v>7620</v>
      </c>
      <c r="B7631" s="4">
        <v>0.69802957643029961</v>
      </c>
      <c r="C7631" s="4">
        <v>0.51874174439957499</v>
      </c>
      <c r="D7631" s="25">
        <v>1.3465222210869451E-2</v>
      </c>
      <c r="E7631" s="31">
        <v>2990.236977416655</v>
      </c>
      <c r="F7631" s="18">
        <v>0</v>
      </c>
    </row>
    <row r="7632" spans="1:6" x14ac:dyDescent="0.35">
      <c r="A7632" s="4">
        <v>7621</v>
      </c>
      <c r="B7632" s="4">
        <v>0.96214495032698322</v>
      </c>
      <c r="C7632" s="4">
        <v>1.7761384547040335</v>
      </c>
      <c r="D7632" s="25">
        <v>4.1629290935537369E-2</v>
      </c>
      <c r="E7632" s="31">
        <v>9244.6632628606312</v>
      </c>
      <c r="F7632" s="18">
        <v>0</v>
      </c>
    </row>
    <row r="7633" spans="1:6" x14ac:dyDescent="0.35">
      <c r="A7633" s="4">
        <v>7622</v>
      </c>
      <c r="B7633" s="4">
        <v>0.70213768036190971</v>
      </c>
      <c r="C7633" s="4">
        <v>0.53055867456174688</v>
      </c>
      <c r="D7633" s="25">
        <v>1.3729906244535664E-2</v>
      </c>
      <c r="E7633" s="31">
        <v>3049.015657219029</v>
      </c>
      <c r="F7633" s="18">
        <v>0</v>
      </c>
    </row>
    <row r="7634" spans="1:6" x14ac:dyDescent="0.35">
      <c r="A7634" s="4">
        <v>7623</v>
      </c>
      <c r="B7634" s="4">
        <v>0.39375413917691726</v>
      </c>
      <c r="C7634" s="4">
        <v>-0.26954765104029843</v>
      </c>
      <c r="D7634" s="25">
        <v>-4.1914461469790372E-3</v>
      </c>
      <c r="E7634" s="31">
        <v>-930.79914027931943</v>
      </c>
      <c r="F7634" s="18">
        <v>930.79914027931943</v>
      </c>
    </row>
    <row r="7635" spans="1:6" x14ac:dyDescent="0.35">
      <c r="A7635" s="4">
        <v>7624</v>
      </c>
      <c r="B7635" s="4">
        <v>0.26507873486200884</v>
      </c>
      <c r="C7635" s="4">
        <v>-0.62776565273678209</v>
      </c>
      <c r="D7635" s="25">
        <v>-1.2215068553109013E-2</v>
      </c>
      <c r="E7635" s="31">
        <v>-2712.613954465698</v>
      </c>
      <c r="F7635" s="18">
        <v>2712.613954465698</v>
      </c>
    </row>
    <row r="7636" spans="1:6" x14ac:dyDescent="0.35">
      <c r="A7636" s="4">
        <v>7625</v>
      </c>
      <c r="B7636" s="4">
        <v>0.3196793607247076</v>
      </c>
      <c r="C7636" s="4">
        <v>-0.4685956020978026</v>
      </c>
      <c r="D7636" s="25">
        <v>-8.6498641841397054E-3</v>
      </c>
      <c r="E7636" s="31">
        <v>-1920.8850272197906</v>
      </c>
      <c r="F7636" s="18">
        <v>1920.8850272197906</v>
      </c>
    </row>
    <row r="7637" spans="1:6" x14ac:dyDescent="0.35">
      <c r="A7637" s="4">
        <v>7626</v>
      </c>
      <c r="B7637" s="4">
        <v>0.12753086061321106</v>
      </c>
      <c r="C7637" s="4">
        <v>-1.1381407342912455</v>
      </c>
      <c r="D7637" s="25">
        <v>-2.3646813804595639E-2</v>
      </c>
      <c r="E7637" s="31">
        <v>-5251.2744260180143</v>
      </c>
      <c r="F7637" s="18">
        <v>5251.2744260180143</v>
      </c>
    </row>
    <row r="7638" spans="1:6" x14ac:dyDescent="0.35">
      <c r="A7638" s="4">
        <v>7627</v>
      </c>
      <c r="B7638" s="4">
        <v>0.33889234255154377</v>
      </c>
      <c r="C7638" s="4">
        <v>-0.41548801759061454</v>
      </c>
      <c r="D7638" s="25">
        <v>-7.4603226117751732E-3</v>
      </c>
      <c r="E7638" s="31">
        <v>-1656.7221979582378</v>
      </c>
      <c r="F7638" s="18">
        <v>1656.7221979582378</v>
      </c>
    </row>
    <row r="7639" spans="1:6" x14ac:dyDescent="0.35">
      <c r="A7639" s="4">
        <v>7628</v>
      </c>
      <c r="B7639" s="4">
        <v>0.70505142710165747</v>
      </c>
      <c r="C7639" s="4">
        <v>0.53898508539266943</v>
      </c>
      <c r="D7639" s="25">
        <v>1.3918647006937472E-2</v>
      </c>
      <c r="E7639" s="31">
        <v>3090.9295297152521</v>
      </c>
      <c r="F7639" s="18">
        <v>0</v>
      </c>
    </row>
    <row r="7640" spans="1:6" x14ac:dyDescent="0.35">
      <c r="A7640" s="4">
        <v>7629</v>
      </c>
      <c r="B7640" s="4">
        <v>6.1250425722286228E-2</v>
      </c>
      <c r="C7640" s="4">
        <v>-1.5443612108505818</v>
      </c>
      <c r="D7640" s="25">
        <v>-3.2745629894558433E-2</v>
      </c>
      <c r="E7640" s="31">
        <v>-7271.8587057900731</v>
      </c>
      <c r="F7640" s="18">
        <v>7271.8587057900731</v>
      </c>
    </row>
    <row r="7641" spans="1:6" x14ac:dyDescent="0.35">
      <c r="A7641" s="4">
        <v>7630</v>
      </c>
      <c r="B7641" s="4">
        <v>0.65060304536108582</v>
      </c>
      <c r="C7641" s="4">
        <v>0.38694907462923317</v>
      </c>
      <c r="D7641" s="25">
        <v>1.0513235953548472E-2</v>
      </c>
      <c r="E7641" s="31">
        <v>2334.6860830287769</v>
      </c>
      <c r="F7641" s="18">
        <v>0</v>
      </c>
    </row>
    <row r="7642" spans="1:6" x14ac:dyDescent="0.35">
      <c r="A7642" s="4">
        <v>7631</v>
      </c>
      <c r="B7642" s="4">
        <v>0.59948700023296786</v>
      </c>
      <c r="C7642" s="4">
        <v>0.2520194894119826</v>
      </c>
      <c r="D7642" s="25">
        <v>7.4909868257219559E-3</v>
      </c>
      <c r="E7642" s="31">
        <v>1663.5318342933194</v>
      </c>
      <c r="F7642" s="18">
        <v>0</v>
      </c>
    </row>
    <row r="7643" spans="1:6" x14ac:dyDescent="0.35">
      <c r="A7643" s="4">
        <v>7632</v>
      </c>
      <c r="B7643" s="4">
        <v>0.86916996874268693</v>
      </c>
      <c r="C7643" s="4">
        <v>1.1224761032232373</v>
      </c>
      <c r="D7643" s="25">
        <v>2.6988095170538476E-2</v>
      </c>
      <c r="E7643" s="31">
        <v>5993.2765211880705</v>
      </c>
      <c r="F7643" s="18">
        <v>0</v>
      </c>
    </row>
    <row r="7644" spans="1:6" x14ac:dyDescent="0.35">
      <c r="A7644" s="4">
        <v>7633</v>
      </c>
      <c r="B7644" s="4">
        <v>6.6700531455223033E-2</v>
      </c>
      <c r="C7644" s="4">
        <v>-1.5008241024618267</v>
      </c>
      <c r="D7644" s="25">
        <v>-3.1770454675245738E-2</v>
      </c>
      <c r="E7644" s="31">
        <v>-7055.3004526410568</v>
      </c>
      <c r="F7644" s="18">
        <v>7055.3004526410568</v>
      </c>
    </row>
    <row r="7645" spans="1:6" x14ac:dyDescent="0.35">
      <c r="A7645" s="4">
        <v>7634</v>
      </c>
      <c r="B7645" s="4">
        <v>7.4934680102879403E-2</v>
      </c>
      <c r="C7645" s="4">
        <v>-1.4399930682602886</v>
      </c>
      <c r="D7645" s="25">
        <v>-3.0407917765609714E-2</v>
      </c>
      <c r="E7645" s="31">
        <v>-6752.7203550768463</v>
      </c>
      <c r="F7645" s="18">
        <v>6752.7203550768463</v>
      </c>
    </row>
    <row r="7646" spans="1:6" x14ac:dyDescent="0.35">
      <c r="A7646" s="4">
        <v>7635</v>
      </c>
      <c r="B7646" s="4">
        <v>0.94215369676687444</v>
      </c>
      <c r="C7646" s="4">
        <v>1.5731132109107484</v>
      </c>
      <c r="D7646" s="25">
        <v>3.708178665770924E-2</v>
      </c>
      <c r="E7646" s="31">
        <v>8234.7938946785471</v>
      </c>
      <c r="F7646" s="18">
        <v>0</v>
      </c>
    </row>
    <row r="7647" spans="1:6" x14ac:dyDescent="0.35">
      <c r="A7647" s="4">
        <v>7636</v>
      </c>
      <c r="B7647" s="4">
        <v>0.81436532617248292</v>
      </c>
      <c r="C7647" s="4">
        <v>0.89409820868970968</v>
      </c>
      <c r="D7647" s="25">
        <v>2.1872724131210868E-2</v>
      </c>
      <c r="E7647" s="31">
        <v>4857.3003452690245</v>
      </c>
      <c r="F7647" s="18">
        <v>0</v>
      </c>
    </row>
    <row r="7648" spans="1:6" x14ac:dyDescent="0.35">
      <c r="A7648" s="4">
        <v>7637</v>
      </c>
      <c r="B7648" s="4">
        <v>0.62449286141521188</v>
      </c>
      <c r="C7648" s="4">
        <v>0.3173022408909601</v>
      </c>
      <c r="D7648" s="25">
        <v>8.9532364754320651E-3</v>
      </c>
      <c r="E7648" s="31">
        <v>1988.255251724051</v>
      </c>
      <c r="F7648" s="18">
        <v>0</v>
      </c>
    </row>
    <row r="7649" spans="1:6" x14ac:dyDescent="0.35">
      <c r="A7649" s="4">
        <v>7638</v>
      </c>
      <c r="B7649" s="4">
        <v>0.61305202959520511</v>
      </c>
      <c r="C7649" s="4">
        <v>0.28728260492018021</v>
      </c>
      <c r="D7649" s="25">
        <v>8.2808352486419615E-3</v>
      </c>
      <c r="E7649" s="31">
        <v>1838.9343582013989</v>
      </c>
      <c r="F7649" s="18">
        <v>0</v>
      </c>
    </row>
    <row r="7650" spans="1:6" x14ac:dyDescent="0.35">
      <c r="A7650" s="4">
        <v>7639</v>
      </c>
      <c r="B7650" s="4">
        <v>0.4913394209182278</v>
      </c>
      <c r="C7650" s="4">
        <v>-2.1710557819631431E-2</v>
      </c>
      <c r="D7650" s="25">
        <v>1.3597859095281517E-3</v>
      </c>
      <c r="E7650" s="31">
        <v>301.96917988913532</v>
      </c>
      <c r="F7650" s="18">
        <v>0</v>
      </c>
    </row>
    <row r="7651" spans="1:6" x14ac:dyDescent="0.35">
      <c r="A7651" s="4">
        <v>7640</v>
      </c>
      <c r="B7651" s="4">
        <v>0.79089344698531572</v>
      </c>
      <c r="C7651" s="4">
        <v>0.80952521337337069</v>
      </c>
      <c r="D7651" s="25">
        <v>1.9978397835603137E-2</v>
      </c>
      <c r="E7651" s="31">
        <v>4436.6251831579648</v>
      </c>
      <c r="F7651" s="18">
        <v>0</v>
      </c>
    </row>
    <row r="7652" spans="1:6" x14ac:dyDescent="0.35">
      <c r="A7652" s="4">
        <v>7641</v>
      </c>
      <c r="B7652" s="4">
        <v>0.12707788386587004</v>
      </c>
      <c r="C7652" s="4">
        <v>-1.1403133745350604</v>
      </c>
      <c r="D7652" s="25">
        <v>-2.369547815104996E-2</v>
      </c>
      <c r="E7652" s="31">
        <v>-5262.0813719391936</v>
      </c>
      <c r="F7652" s="18">
        <v>5262.0813719391936</v>
      </c>
    </row>
    <row r="7653" spans="1:6" x14ac:dyDescent="0.35">
      <c r="A7653" s="4">
        <v>7642</v>
      </c>
      <c r="B7653" s="4">
        <v>0.26278281483320809</v>
      </c>
      <c r="C7653" s="4">
        <v>-0.63478962667584093</v>
      </c>
      <c r="D7653" s="25">
        <v>-1.2372396533307108E-2</v>
      </c>
      <c r="E7653" s="31">
        <v>-2747.5519552356268</v>
      </c>
      <c r="F7653" s="18">
        <v>2747.5519552356268</v>
      </c>
    </row>
    <row r="7654" spans="1:6" x14ac:dyDescent="0.35">
      <c r="A7654" s="4">
        <v>7643</v>
      </c>
      <c r="B7654" s="4">
        <v>0.74472714615435698</v>
      </c>
      <c r="C7654" s="4">
        <v>0.65798820912799449</v>
      </c>
      <c r="D7654" s="25">
        <v>1.6584163886268512E-2</v>
      </c>
      <c r="E7654" s="31">
        <v>3682.8638484872013</v>
      </c>
      <c r="F7654" s="18">
        <v>0</v>
      </c>
    </row>
    <row r="7655" spans="1:6" x14ac:dyDescent="0.35">
      <c r="A7655" s="4">
        <v>7644</v>
      </c>
      <c r="B7655" s="4">
        <v>0.73466446826710652</v>
      </c>
      <c r="C7655" s="4">
        <v>0.62698195541201862</v>
      </c>
      <c r="D7655" s="25">
        <v>1.5889663691226814E-2</v>
      </c>
      <c r="E7655" s="31">
        <v>3528.6354123340725</v>
      </c>
      <c r="F7655" s="18">
        <v>0</v>
      </c>
    </row>
    <row r="7656" spans="1:6" x14ac:dyDescent="0.35">
      <c r="A7656" s="4">
        <v>7645</v>
      </c>
      <c r="B7656" s="4">
        <v>0.69462092965964539</v>
      </c>
      <c r="C7656" s="4">
        <v>0.50899155912539995</v>
      </c>
      <c r="D7656" s="25">
        <v>1.3246830603917004E-2</v>
      </c>
      <c r="E7656" s="31">
        <v>2941.7385086621257</v>
      </c>
      <c r="F7656" s="18">
        <v>0</v>
      </c>
    </row>
    <row r="7657" spans="1:6" x14ac:dyDescent="0.35">
      <c r="A7657" s="4">
        <v>7646</v>
      </c>
      <c r="B7657" s="4">
        <v>0.95672719782872784</v>
      </c>
      <c r="C7657" s="4">
        <v>1.7139081047121338</v>
      </c>
      <c r="D7657" s="25">
        <v>4.0235411152356113E-2</v>
      </c>
      <c r="E7657" s="31">
        <v>8935.1228182642117</v>
      </c>
      <c r="F7657" s="18">
        <v>0</v>
      </c>
    </row>
    <row r="7658" spans="1:6" x14ac:dyDescent="0.35">
      <c r="A7658" s="4">
        <v>7647</v>
      </c>
      <c r="B7658" s="4">
        <v>0.24115272786492092</v>
      </c>
      <c r="C7658" s="4">
        <v>-0.70259936920210586</v>
      </c>
      <c r="D7658" s="25">
        <v>-1.3891247531612435E-2</v>
      </c>
      <c r="E7658" s="31">
        <v>-3084.8448975424089</v>
      </c>
      <c r="F7658" s="18">
        <v>3084.8448975424089</v>
      </c>
    </row>
    <row r="7659" spans="1:6" x14ac:dyDescent="0.35">
      <c r="A7659" s="4">
        <v>7648</v>
      </c>
      <c r="B7659" s="4">
        <v>0.89108919221503857</v>
      </c>
      <c r="C7659" s="4">
        <v>1.2323413073125808</v>
      </c>
      <c r="D7659" s="25">
        <v>2.9448934405335515E-2</v>
      </c>
      <c r="E7659" s="31">
        <v>6539.7578461993917</v>
      </c>
      <c r="F7659" s="18">
        <v>0</v>
      </c>
    </row>
    <row r="7660" spans="1:6" x14ac:dyDescent="0.35">
      <c r="A7660" s="4">
        <v>7649</v>
      </c>
      <c r="B7660" s="4">
        <v>0.49505676415545052</v>
      </c>
      <c r="C7660" s="4">
        <v>-1.2391171821253672E-2</v>
      </c>
      <c r="D7660" s="25">
        <v>1.5685281669072615E-3</v>
      </c>
      <c r="E7660" s="31">
        <v>348.3248067766425</v>
      </c>
      <c r="F7660" s="18">
        <v>0</v>
      </c>
    </row>
    <row r="7661" spans="1:6" x14ac:dyDescent="0.35">
      <c r="A7661" s="4">
        <v>7650</v>
      </c>
      <c r="B7661" s="4">
        <v>0.90996173463568408</v>
      </c>
      <c r="C7661" s="4">
        <v>1.3405194331397412</v>
      </c>
      <c r="D7661" s="25">
        <v>3.1871985257412416E-2</v>
      </c>
      <c r="E7661" s="31">
        <v>7077.8474627370633</v>
      </c>
      <c r="F7661" s="18">
        <v>0</v>
      </c>
    </row>
    <row r="7662" spans="1:6" x14ac:dyDescent="0.35">
      <c r="A7662" s="4">
        <v>7651</v>
      </c>
      <c r="B7662" s="4">
        <v>0.634706931561966</v>
      </c>
      <c r="C7662" s="4">
        <v>0.34434594307799682</v>
      </c>
      <c r="D7662" s="25">
        <v>9.558980613875636E-3</v>
      </c>
      <c r="E7662" s="31">
        <v>2122.7735309816499</v>
      </c>
      <c r="F7662" s="18">
        <v>0</v>
      </c>
    </row>
    <row r="7663" spans="1:6" x14ac:dyDescent="0.35">
      <c r="A7663" s="4">
        <v>7652</v>
      </c>
      <c r="B7663" s="4">
        <v>0.86302012643395765</v>
      </c>
      <c r="C7663" s="4">
        <v>1.0939891265556285</v>
      </c>
      <c r="D7663" s="25">
        <v>2.6350023540439905E-2</v>
      </c>
      <c r="E7663" s="31">
        <v>5851.5792396518546</v>
      </c>
      <c r="F7663" s="18">
        <v>0</v>
      </c>
    </row>
    <row r="7664" spans="1:6" x14ac:dyDescent="0.35">
      <c r="A7664" s="4">
        <v>7653</v>
      </c>
      <c r="B7664" s="4">
        <v>0.67447912740399729</v>
      </c>
      <c r="C7664" s="4">
        <v>0.45231545286738495</v>
      </c>
      <c r="D7664" s="25">
        <v>1.1977358735081899E-2</v>
      </c>
      <c r="E7664" s="31">
        <v>2659.8254689414202</v>
      </c>
      <c r="F7664" s="18">
        <v>0</v>
      </c>
    </row>
    <row r="7665" spans="1:6" x14ac:dyDescent="0.35">
      <c r="A7665" s="4">
        <v>7654</v>
      </c>
      <c r="B7665" s="4">
        <v>0.16883465980104917</v>
      </c>
      <c r="C7665" s="4">
        <v>-0.95878053004373109</v>
      </c>
      <c r="D7665" s="25">
        <v>-1.9629375968549186E-2</v>
      </c>
      <c r="E7665" s="31">
        <v>-4359.1175062368029</v>
      </c>
      <c r="F7665" s="18">
        <v>4359.1175062368029</v>
      </c>
    </row>
    <row r="7666" spans="1:6" x14ac:dyDescent="0.35">
      <c r="A7666" s="4">
        <v>7655</v>
      </c>
      <c r="B7666" s="4">
        <v>0.70175529640288148</v>
      </c>
      <c r="C7666" s="4">
        <v>0.52945564304114623</v>
      </c>
      <c r="D7666" s="25">
        <v>1.3705199757476262E-2</v>
      </c>
      <c r="E7666" s="31">
        <v>3043.5290599664818</v>
      </c>
      <c r="F7666" s="18">
        <v>0</v>
      </c>
    </row>
    <row r="7667" spans="1:6" x14ac:dyDescent="0.35">
      <c r="A7667" s="4">
        <v>7656</v>
      </c>
      <c r="B7667" s="4">
        <v>0.24461350733655052</v>
      </c>
      <c r="C7667" s="4">
        <v>-0.69153878685652148</v>
      </c>
      <c r="D7667" s="25">
        <v>-1.364350471602923E-2</v>
      </c>
      <c r="E7667" s="31">
        <v>-3029.8283730138928</v>
      </c>
      <c r="F7667" s="18">
        <v>3029.8283730138928</v>
      </c>
    </row>
    <row r="7668" spans="1:6" x14ac:dyDescent="0.35">
      <c r="A7668" s="4">
        <v>7657</v>
      </c>
      <c r="B7668" s="4">
        <v>3.2832793286349249E-3</v>
      </c>
      <c r="C7668" s="4">
        <v>-2.7180617260329671</v>
      </c>
      <c r="D7668" s="25">
        <v>-5.9035011520004878E-2</v>
      </c>
      <c r="E7668" s="31">
        <v>-13109.971127460385</v>
      </c>
      <c r="F7668" s="18">
        <v>13109.971127460385</v>
      </c>
    </row>
    <row r="7669" spans="1:6" x14ac:dyDescent="0.35">
      <c r="A7669" s="4">
        <v>7658</v>
      </c>
      <c r="B7669" s="4">
        <v>2.2793564082526641E-2</v>
      </c>
      <c r="C7669" s="4">
        <v>-1.9991962129779768</v>
      </c>
      <c r="D7669" s="25">
        <v>-4.2933348816774075E-2</v>
      </c>
      <c r="E7669" s="31">
        <v>-9534.2568570916937</v>
      </c>
      <c r="F7669" s="18">
        <v>9534.2568570916937</v>
      </c>
    </row>
    <row r="7670" spans="1:6" x14ac:dyDescent="0.35">
      <c r="A7670" s="4">
        <v>7659</v>
      </c>
      <c r="B7670" s="4">
        <v>0.46492584283178684</v>
      </c>
      <c r="C7670" s="4">
        <v>-8.8031442475125773E-2</v>
      </c>
      <c r="D7670" s="25">
        <v>-1.2571658782277776E-4</v>
      </c>
      <c r="E7670" s="31">
        <v>-27.918023460382617</v>
      </c>
      <c r="F7670" s="18">
        <v>27.918023460382617</v>
      </c>
    </row>
    <row r="7671" spans="1:6" x14ac:dyDescent="0.35">
      <c r="A7671" s="4">
        <v>7660</v>
      </c>
      <c r="B7671" s="4">
        <v>0.63297969376440855</v>
      </c>
      <c r="C7671" s="4">
        <v>0.33975556609754498</v>
      </c>
      <c r="D7671" s="25">
        <v>9.4561620748337492E-3</v>
      </c>
      <c r="E7671" s="31">
        <v>2099.9405028598544</v>
      </c>
      <c r="F7671" s="18">
        <v>0</v>
      </c>
    </row>
    <row r="7672" spans="1:6" x14ac:dyDescent="0.35">
      <c r="A7672" s="4">
        <v>7661</v>
      </c>
      <c r="B7672" s="4">
        <v>0.44889166644220746</v>
      </c>
      <c r="C7672" s="4">
        <v>-0.128462045158065</v>
      </c>
      <c r="D7672" s="25">
        <v>-1.0313100757096104E-3</v>
      </c>
      <c r="E7672" s="31">
        <v>-229.02418358011798</v>
      </c>
      <c r="F7672" s="18">
        <v>229.02418358011798</v>
      </c>
    </row>
    <row r="7673" spans="1:6" x14ac:dyDescent="0.35">
      <c r="A7673" s="4">
        <v>7662</v>
      </c>
      <c r="B7673" s="4">
        <v>0.8432821919055169</v>
      </c>
      <c r="C7673" s="4">
        <v>1.0080392576415713</v>
      </c>
      <c r="D7673" s="25">
        <v>2.4424857047531258E-2</v>
      </c>
      <c r="E7673" s="31">
        <v>5424.0553603851595</v>
      </c>
      <c r="F7673" s="18">
        <v>0</v>
      </c>
    </row>
    <row r="7674" spans="1:6" x14ac:dyDescent="0.35">
      <c r="A7674" s="4">
        <v>7663</v>
      </c>
      <c r="B7674" s="4">
        <v>0.44671127449463965</v>
      </c>
      <c r="C7674" s="4">
        <v>-0.13397473988086825</v>
      </c>
      <c r="D7674" s="25">
        <v>-1.1547873456585281E-3</v>
      </c>
      <c r="E7674" s="31">
        <v>-256.44491921221646</v>
      </c>
      <c r="F7674" s="18">
        <v>256.44491921221646</v>
      </c>
    </row>
    <row r="7675" spans="1:6" x14ac:dyDescent="0.35">
      <c r="A7675" s="4">
        <v>7664</v>
      </c>
      <c r="B7675" s="4">
        <v>0.92969407890854772</v>
      </c>
      <c r="C7675" s="4">
        <v>1.4735164104785581</v>
      </c>
      <c r="D7675" s="25">
        <v>3.4850946454977959E-2</v>
      </c>
      <c r="E7675" s="31">
        <v>7739.3887123169843</v>
      </c>
      <c r="F7675" s="18">
        <v>0</v>
      </c>
    </row>
    <row r="7676" spans="1:6" x14ac:dyDescent="0.35">
      <c r="A7676" s="4">
        <v>7665</v>
      </c>
      <c r="B7676" s="4">
        <v>0.41247628636305389</v>
      </c>
      <c r="C7676" s="4">
        <v>-0.22117962573415331</v>
      </c>
      <c r="D7676" s="25">
        <v>-3.1080646034811997E-3</v>
      </c>
      <c r="E7676" s="31">
        <v>-690.21138752742593</v>
      </c>
      <c r="F7676" s="18">
        <v>690.21138752742593</v>
      </c>
    </row>
    <row r="7677" spans="1:6" x14ac:dyDescent="0.35">
      <c r="A7677" s="4">
        <v>7666</v>
      </c>
      <c r="B7677" s="4">
        <v>0.25310474155218199</v>
      </c>
      <c r="C7677" s="4">
        <v>-0.6647514453579827</v>
      </c>
      <c r="D7677" s="25">
        <v>-1.3043502727211142E-2</v>
      </c>
      <c r="E7677" s="31">
        <v>-2896.5852593548329</v>
      </c>
      <c r="F7677" s="18">
        <v>2896.5852593548329</v>
      </c>
    </row>
    <row r="7678" spans="1:6" x14ac:dyDescent="0.35">
      <c r="A7678" s="4">
        <v>7667</v>
      </c>
      <c r="B7678" s="4">
        <v>0.18886864083893595</v>
      </c>
      <c r="C7678" s="4">
        <v>-0.88207309309793469</v>
      </c>
      <c r="D7678" s="25">
        <v>-1.7911228061743039E-2</v>
      </c>
      <c r="E7678" s="31">
        <v>-3977.5664762467059</v>
      </c>
      <c r="F7678" s="18">
        <v>3977.5664762467059</v>
      </c>
    </row>
    <row r="7679" spans="1:6" x14ac:dyDescent="0.35">
      <c r="A7679" s="4">
        <v>7668</v>
      </c>
      <c r="B7679" s="4">
        <v>0.84002836414683635</v>
      </c>
      <c r="C7679" s="4">
        <v>0.99457446529927029</v>
      </c>
      <c r="D7679" s="25">
        <v>2.412326302093314E-2</v>
      </c>
      <c r="E7679" s="31">
        <v>5357.0800371132054</v>
      </c>
      <c r="F7679" s="18">
        <v>0</v>
      </c>
    </row>
    <row r="7680" spans="1:6" x14ac:dyDescent="0.35">
      <c r="A7680" s="4">
        <v>7669</v>
      </c>
      <c r="B7680" s="4">
        <v>0.10076228228897621</v>
      </c>
      <c r="C7680" s="4">
        <v>-1.2772200662719897</v>
      </c>
      <c r="D7680" s="25">
        <v>-2.6762011921455778E-2</v>
      </c>
      <c r="E7680" s="31">
        <v>-5943.0699608510367</v>
      </c>
      <c r="F7680" s="18">
        <v>5943.0699608510367</v>
      </c>
    </row>
    <row r="7681" spans="1:6" x14ac:dyDescent="0.35">
      <c r="A7681" s="4">
        <v>7670</v>
      </c>
      <c r="B7681" s="4">
        <v>0.85806936322551908</v>
      </c>
      <c r="C7681" s="4">
        <v>1.0716855939222896</v>
      </c>
      <c r="D7681" s="25">
        <v>2.5850453101977304E-2</v>
      </c>
      <c r="E7681" s="31">
        <v>5740.6390728635743</v>
      </c>
      <c r="F7681" s="18">
        <v>0</v>
      </c>
    </row>
    <row r="7682" spans="1:6" x14ac:dyDescent="0.35">
      <c r="A7682" s="4">
        <v>7671</v>
      </c>
      <c r="B7682" s="4">
        <v>0.46989213373513372</v>
      </c>
      <c r="C7682" s="4">
        <v>-7.5541012513195047E-2</v>
      </c>
      <c r="D7682" s="25">
        <v>1.540529749298478E-4</v>
      </c>
      <c r="E7682" s="31">
        <v>34.210716682003223</v>
      </c>
      <c r="F7682" s="18">
        <v>0</v>
      </c>
    </row>
    <row r="7683" spans="1:6" x14ac:dyDescent="0.35">
      <c r="A7683" s="4">
        <v>7672</v>
      </c>
      <c r="B7683" s="4">
        <v>0.49150247696519433</v>
      </c>
      <c r="C7683" s="4">
        <v>-2.1301742388510719E-2</v>
      </c>
      <c r="D7683" s="25">
        <v>1.3689428492619931E-3</v>
      </c>
      <c r="E7683" s="31">
        <v>304.00267175160201</v>
      </c>
      <c r="F7683" s="18">
        <v>0</v>
      </c>
    </row>
    <row r="7684" spans="1:6" x14ac:dyDescent="0.35">
      <c r="A7684" s="4">
        <v>7673</v>
      </c>
      <c r="B7684" s="4">
        <v>0.39386030871999622</v>
      </c>
      <c r="C7684" s="4">
        <v>-0.26927168809500573</v>
      </c>
      <c r="D7684" s="25">
        <v>-4.1852649320188017E-3</v>
      </c>
      <c r="E7684" s="31">
        <v>-929.42647095013911</v>
      </c>
      <c r="F7684" s="18">
        <v>929.42647095013911</v>
      </c>
    </row>
    <row r="7685" spans="1:6" x14ac:dyDescent="0.35">
      <c r="A7685" s="4">
        <v>7674</v>
      </c>
      <c r="B7685" s="4">
        <v>0.47239187007511185</v>
      </c>
      <c r="C7685" s="4">
        <v>-6.9258648787343016E-2</v>
      </c>
      <c r="D7685" s="25">
        <v>2.9476984040137811E-4</v>
      </c>
      <c r="E7685" s="31">
        <v>65.459868600155289</v>
      </c>
      <c r="F7685" s="18">
        <v>0</v>
      </c>
    </row>
    <row r="7686" spans="1:6" x14ac:dyDescent="0.35">
      <c r="A7686" s="4">
        <v>7675</v>
      </c>
      <c r="B7686" s="4">
        <v>3.5686747857865964E-3</v>
      </c>
      <c r="C7686" s="4">
        <v>-2.6903669206296357</v>
      </c>
      <c r="D7686" s="25">
        <v>-5.8414683507132262E-2</v>
      </c>
      <c r="E7686" s="31">
        <v>-12972.214190874389</v>
      </c>
      <c r="F7686" s="18">
        <v>12972.214190874389</v>
      </c>
    </row>
    <row r="7687" spans="1:6" x14ac:dyDescent="0.35">
      <c r="A7687" s="4">
        <v>7676</v>
      </c>
      <c r="B7687" s="4">
        <v>0.25281171459414176</v>
      </c>
      <c r="C7687" s="4">
        <v>-0.66566784732886308</v>
      </c>
      <c r="D7687" s="25">
        <v>-1.3064028952447605E-2</v>
      </c>
      <c r="E7687" s="31">
        <v>-2901.1435411824664</v>
      </c>
      <c r="F7687" s="18">
        <v>2901.1435411824664</v>
      </c>
    </row>
    <row r="7688" spans="1:6" x14ac:dyDescent="0.35">
      <c r="A7688" s="4">
        <v>7677</v>
      </c>
      <c r="B7688" s="4">
        <v>0.66301459670455254</v>
      </c>
      <c r="C7688" s="4">
        <v>0.42070459335169125</v>
      </c>
      <c r="D7688" s="25">
        <v>1.1269316147925574E-2</v>
      </c>
      <c r="E7688" s="31">
        <v>2502.589658603918</v>
      </c>
      <c r="F7688" s="18">
        <v>0</v>
      </c>
    </row>
    <row r="7689" spans="1:6" x14ac:dyDescent="0.35">
      <c r="A7689" s="4">
        <v>7678</v>
      </c>
      <c r="B7689" s="4">
        <v>0.89898682421966858</v>
      </c>
      <c r="C7689" s="4">
        <v>1.2757996493696695</v>
      </c>
      <c r="D7689" s="25">
        <v>3.0422345360148342E-2</v>
      </c>
      <c r="E7689" s="31">
        <v>6755.9243071549454</v>
      </c>
      <c r="F7689" s="18">
        <v>0</v>
      </c>
    </row>
    <row r="7690" spans="1:6" x14ac:dyDescent="0.35">
      <c r="A7690" s="4">
        <v>7679</v>
      </c>
      <c r="B7690" s="4">
        <v>0.79259333992616565</v>
      </c>
      <c r="C7690" s="4">
        <v>0.81545254060401984</v>
      </c>
      <c r="D7690" s="25">
        <v>2.0111162340321127E-2</v>
      </c>
      <c r="E7690" s="31">
        <v>4466.1083454169338</v>
      </c>
      <c r="F7690" s="18">
        <v>0</v>
      </c>
    </row>
    <row r="7691" spans="1:6" x14ac:dyDescent="0.35">
      <c r="A7691" s="4">
        <v>7680</v>
      </c>
      <c r="B7691" s="4">
        <v>0.93608284136757081</v>
      </c>
      <c r="C7691" s="4">
        <v>1.5226978454528328</v>
      </c>
      <c r="D7691" s="25">
        <v>3.595254732862576E-2</v>
      </c>
      <c r="E7691" s="31">
        <v>7984.0224521209302</v>
      </c>
      <c r="F7691" s="18">
        <v>0</v>
      </c>
    </row>
    <row r="7692" spans="1:6" x14ac:dyDescent="0.35">
      <c r="A7692" s="4">
        <v>7681</v>
      </c>
      <c r="B7692" s="4">
        <v>0.71544746152446581</v>
      </c>
      <c r="C7692" s="4">
        <v>0.56936999186171677</v>
      </c>
      <c r="D7692" s="25">
        <v>1.4599229822984165E-2</v>
      </c>
      <c r="E7692" s="31">
        <v>3242.0673179274954</v>
      </c>
      <c r="F7692" s="18">
        <v>0</v>
      </c>
    </row>
    <row r="7693" spans="1:6" x14ac:dyDescent="0.35">
      <c r="A7693" s="4">
        <v>7682</v>
      </c>
      <c r="B7693" s="4">
        <v>5.3978905626814733E-2</v>
      </c>
      <c r="C7693" s="4">
        <v>-1.6074403199659604</v>
      </c>
      <c r="D7693" s="25">
        <v>-3.4158520790213941E-2</v>
      </c>
      <c r="E7693" s="31">
        <v>-7585.6209694260942</v>
      </c>
      <c r="F7693" s="18">
        <v>7585.6209694260942</v>
      </c>
    </row>
    <row r="7694" spans="1:6" x14ac:dyDescent="0.35">
      <c r="A7694" s="4">
        <v>7683</v>
      </c>
      <c r="B7694" s="4">
        <v>0.27376062708274118</v>
      </c>
      <c r="C7694" s="4">
        <v>-0.60147861032885586</v>
      </c>
      <c r="D7694" s="25">
        <v>-1.1626272620307637E-2</v>
      </c>
      <c r="E7694" s="31">
        <v>-2581.8593822170515</v>
      </c>
      <c r="F7694" s="18">
        <v>2581.8593822170515</v>
      </c>
    </row>
    <row r="7695" spans="1:6" x14ac:dyDescent="0.35">
      <c r="A7695" s="4">
        <v>7684</v>
      </c>
      <c r="B7695" s="4">
        <v>0.31358986475394079</v>
      </c>
      <c r="C7695" s="4">
        <v>-0.48570021738432795</v>
      </c>
      <c r="D7695" s="25">
        <v>-9.0329855622146172E-3</v>
      </c>
      <c r="E7695" s="31">
        <v>-2005.9652207448296</v>
      </c>
      <c r="F7695" s="18">
        <v>2005.9652207448296</v>
      </c>
    </row>
    <row r="7696" spans="1:6" x14ac:dyDescent="0.35">
      <c r="A7696" s="4">
        <v>7685</v>
      </c>
      <c r="B7696" s="4">
        <v>0.77309274146493323</v>
      </c>
      <c r="C7696" s="4">
        <v>0.7490708273051303</v>
      </c>
      <c r="D7696" s="25">
        <v>1.8624297359611547E-2</v>
      </c>
      <c r="E7696" s="31">
        <v>4135.918573861979</v>
      </c>
      <c r="F7696" s="18">
        <v>0</v>
      </c>
    </row>
    <row r="7697" spans="1:6" x14ac:dyDescent="0.35">
      <c r="A7697" s="4">
        <v>7686</v>
      </c>
      <c r="B7697" s="4">
        <v>0.28177792358053111</v>
      </c>
      <c r="C7697" s="4">
        <v>-0.57756795483281143</v>
      </c>
      <c r="D7697" s="25">
        <v>-1.1090704697214061E-2</v>
      </c>
      <c r="E7697" s="31">
        <v>-2462.9252136995874</v>
      </c>
      <c r="F7697" s="18">
        <v>2462.9252136995874</v>
      </c>
    </row>
    <row r="7698" spans="1:6" x14ac:dyDescent="0.35">
      <c r="A7698" s="4">
        <v>7687</v>
      </c>
      <c r="B7698" s="4">
        <v>4.6084715588965652E-2</v>
      </c>
      <c r="C7698" s="4">
        <v>-1.6840633251487078</v>
      </c>
      <c r="D7698" s="25">
        <v>-3.5874777534145579E-2</v>
      </c>
      <c r="E7698" s="31">
        <v>-7966.7520267585469</v>
      </c>
      <c r="F7698" s="18">
        <v>7966.7520267585469</v>
      </c>
    </row>
    <row r="7699" spans="1:6" x14ac:dyDescent="0.35">
      <c r="A7699" s="4">
        <v>7688</v>
      </c>
      <c r="B7699" s="4">
        <v>0.77229562658824691</v>
      </c>
      <c r="C7699" s="4">
        <v>0.74642827064270245</v>
      </c>
      <c r="D7699" s="25">
        <v>1.8565107489907317E-2</v>
      </c>
      <c r="E7699" s="31">
        <v>4122.7742132041067</v>
      </c>
      <c r="F7699" s="18">
        <v>0</v>
      </c>
    </row>
    <row r="7700" spans="1:6" x14ac:dyDescent="0.35">
      <c r="A7700" s="4">
        <v>7689</v>
      </c>
      <c r="B7700" s="4">
        <v>0.56130530913377252</v>
      </c>
      <c r="C7700" s="4">
        <v>0.15427947296461486</v>
      </c>
      <c r="D7700" s="25">
        <v>5.3017361955789034E-3</v>
      </c>
      <c r="E7700" s="31">
        <v>1177.3624948967461</v>
      </c>
      <c r="F7700" s="18">
        <v>0</v>
      </c>
    </row>
    <row r="7701" spans="1:6" x14ac:dyDescent="0.35">
      <c r="A7701" s="4">
        <v>7690</v>
      </c>
      <c r="B7701" s="4">
        <v>0.92703637559212693</v>
      </c>
      <c r="C7701" s="4">
        <v>1.4540687415379181</v>
      </c>
      <c r="D7701" s="25">
        <v>3.4415343689287448E-2</v>
      </c>
      <c r="E7701" s="31">
        <v>7642.6539182649949</v>
      </c>
      <c r="F7701" s="18">
        <v>0</v>
      </c>
    </row>
    <row r="7702" spans="1:6" x14ac:dyDescent="0.35">
      <c r="A7702" s="4">
        <v>7691</v>
      </c>
      <c r="B7702" s="4">
        <v>0.12689898106161623</v>
      </c>
      <c r="C7702" s="4">
        <v>-1.1411729414417691</v>
      </c>
      <c r="D7702" s="25">
        <v>-2.3714731343964814E-2</v>
      </c>
      <c r="E7702" s="31">
        <v>-5266.3569500533713</v>
      </c>
      <c r="F7702" s="18">
        <v>5266.3569500533713</v>
      </c>
    </row>
    <row r="7703" spans="1:6" x14ac:dyDescent="0.35">
      <c r="A7703" s="4">
        <v>7692</v>
      </c>
      <c r="B7703" s="4">
        <v>0.17360028145124173</v>
      </c>
      <c r="C7703" s="4">
        <v>-0.94003313828853341</v>
      </c>
      <c r="D7703" s="25">
        <v>-1.9209458510936455E-2</v>
      </c>
      <c r="E7703" s="31">
        <v>-4265.8659661171905</v>
      </c>
      <c r="F7703" s="18">
        <v>4265.8659661171905</v>
      </c>
    </row>
    <row r="7704" spans="1:6" x14ac:dyDescent="0.35">
      <c r="A7704" s="4">
        <v>7693</v>
      </c>
      <c r="B7704" s="4">
        <v>0.43993972967025641</v>
      </c>
      <c r="C7704" s="4">
        <v>-0.15112202405162192</v>
      </c>
      <c r="D7704" s="25">
        <v>-1.5388644518484916E-3</v>
      </c>
      <c r="E7704" s="31">
        <v>-341.73735235018057</v>
      </c>
      <c r="F7704" s="18">
        <v>341.73735235018057</v>
      </c>
    </row>
    <row r="7705" spans="1:6" x14ac:dyDescent="0.35">
      <c r="A7705" s="4">
        <v>7694</v>
      </c>
      <c r="B7705" s="4">
        <v>0.87641188418967786</v>
      </c>
      <c r="C7705" s="4">
        <v>1.1572353185661133</v>
      </c>
      <c r="D7705" s="25">
        <v>2.7766656878000912E-2</v>
      </c>
      <c r="E7705" s="31">
        <v>6166.1725915533661</v>
      </c>
      <c r="F7705" s="18">
        <v>0</v>
      </c>
    </row>
    <row r="7706" spans="1:6" x14ac:dyDescent="0.35">
      <c r="A7706" s="4">
        <v>7695</v>
      </c>
      <c r="B7706" s="4">
        <v>0.72797854212013857</v>
      </c>
      <c r="C7706" s="4">
        <v>0.60671070634284174</v>
      </c>
      <c r="D7706" s="25">
        <v>1.5435613790157073E-2</v>
      </c>
      <c r="E7706" s="31">
        <v>3427.8040422676258</v>
      </c>
      <c r="F7706" s="18">
        <v>0</v>
      </c>
    </row>
    <row r="7707" spans="1:6" x14ac:dyDescent="0.35">
      <c r="A7707" s="4">
        <v>7696</v>
      </c>
      <c r="B7707" s="4">
        <v>0.82272729109287357</v>
      </c>
      <c r="C7707" s="4">
        <v>0.92580867554034052</v>
      </c>
      <c r="D7707" s="25">
        <v>2.2582997794529283E-2</v>
      </c>
      <c r="E7707" s="31">
        <v>5015.0316131886475</v>
      </c>
      <c r="F7707" s="18">
        <v>0</v>
      </c>
    </row>
    <row r="7708" spans="1:6" x14ac:dyDescent="0.35">
      <c r="A7708" s="4">
        <v>7697</v>
      </c>
      <c r="B7708" s="4">
        <v>0.28564535914033462</v>
      </c>
      <c r="C7708" s="4">
        <v>-0.56615161513511281</v>
      </c>
      <c r="D7708" s="25">
        <v>-1.0834993374609849E-2</v>
      </c>
      <c r="E7708" s="31">
        <v>-2406.1391138921886</v>
      </c>
      <c r="F7708" s="18">
        <v>2406.1391138921886</v>
      </c>
    </row>
    <row r="7709" spans="1:6" x14ac:dyDescent="0.35">
      <c r="A7709" s="4">
        <v>7698</v>
      </c>
      <c r="B7709" s="4">
        <v>0.14175790863772797</v>
      </c>
      <c r="C7709" s="4">
        <v>-1.0724547736540522</v>
      </c>
      <c r="D7709" s="25">
        <v>-2.217553278845253E-2</v>
      </c>
      <c r="E7709" s="31">
        <v>-4924.5454029283765</v>
      </c>
      <c r="F7709" s="18">
        <v>4924.5454029283765</v>
      </c>
    </row>
    <row r="7710" spans="1:6" x14ac:dyDescent="0.35">
      <c r="A7710" s="4">
        <v>7699</v>
      </c>
      <c r="B7710" s="4">
        <v>0.11824212847202908</v>
      </c>
      <c r="C7710" s="4">
        <v>-1.1838201679772791</v>
      </c>
      <c r="D7710" s="25">
        <v>-2.4669974354559102E-2</v>
      </c>
      <c r="E7710" s="31">
        <v>-5478.4888352882163</v>
      </c>
      <c r="F7710" s="18">
        <v>5478.4888352882163</v>
      </c>
    </row>
    <row r="7711" spans="1:6" x14ac:dyDescent="0.35">
      <c r="A7711" s="4">
        <v>7700</v>
      </c>
      <c r="B7711" s="4">
        <v>0.56692204731859641</v>
      </c>
      <c r="C7711" s="4">
        <v>0.16854327078553363</v>
      </c>
      <c r="D7711" s="25">
        <v>5.6212269170122795E-3</v>
      </c>
      <c r="E7711" s="31">
        <v>1248.312157235064</v>
      </c>
      <c r="F7711" s="18">
        <v>0</v>
      </c>
    </row>
    <row r="7712" spans="1:6" x14ac:dyDescent="0.35">
      <c r="A7712" s="4">
        <v>7701</v>
      </c>
      <c r="B7712" s="4">
        <v>0.43448061292786233</v>
      </c>
      <c r="C7712" s="4">
        <v>-0.16497809193836213</v>
      </c>
      <c r="D7712" s="25">
        <v>-1.8492225472830856E-3</v>
      </c>
      <c r="E7712" s="31">
        <v>-410.65892220440776</v>
      </c>
      <c r="F7712" s="18">
        <v>410.65892220440776</v>
      </c>
    </row>
    <row r="7713" spans="1:6" x14ac:dyDescent="0.35">
      <c r="A7713" s="4">
        <v>7702</v>
      </c>
      <c r="B7713" s="4">
        <v>0.15491336355054319</v>
      </c>
      <c r="C7713" s="4">
        <v>-1.0155856795018605</v>
      </c>
      <c r="D7713" s="25">
        <v>-2.0901738239058394E-2</v>
      </c>
      <c r="E7713" s="31">
        <v>-4641.6724206945255</v>
      </c>
      <c r="F7713" s="18">
        <v>4641.6724206945255</v>
      </c>
    </row>
    <row r="7714" spans="1:6" x14ac:dyDescent="0.35">
      <c r="A7714" s="4">
        <v>7703</v>
      </c>
      <c r="B7714" s="4">
        <v>0.56927815867312814</v>
      </c>
      <c r="C7714" s="4">
        <v>0.17453671055309317</v>
      </c>
      <c r="D7714" s="25">
        <v>5.7554722575061572E-3</v>
      </c>
      <c r="E7714" s="31">
        <v>1278.1241703533208</v>
      </c>
      <c r="F7714" s="18">
        <v>0</v>
      </c>
    </row>
    <row r="7715" spans="1:6" x14ac:dyDescent="0.35">
      <c r="A7715" s="4">
        <v>7704</v>
      </c>
      <c r="B7715" s="4">
        <v>0.40470539366949942</v>
      </c>
      <c r="C7715" s="4">
        <v>-0.24118622413872812</v>
      </c>
      <c r="D7715" s="25">
        <v>-3.5561866701254189E-3</v>
      </c>
      <c r="E7715" s="31">
        <v>-789.72635676382231</v>
      </c>
      <c r="F7715" s="18">
        <v>789.72635676382231</v>
      </c>
    </row>
    <row r="7716" spans="1:6" x14ac:dyDescent="0.35">
      <c r="A7716" s="4">
        <v>7705</v>
      </c>
      <c r="B7716" s="4">
        <v>0.71834067988799588</v>
      </c>
      <c r="C7716" s="4">
        <v>0.57791924694385022</v>
      </c>
      <c r="D7716" s="25">
        <v>1.4790722138579314E-2</v>
      </c>
      <c r="E7716" s="31">
        <v>3284.5922309231032</v>
      </c>
      <c r="F7716" s="18">
        <v>0</v>
      </c>
    </row>
    <row r="7717" spans="1:6" x14ac:dyDescent="0.35">
      <c r="A7717" s="4">
        <v>7706</v>
      </c>
      <c r="B7717" s="4">
        <v>0.16495476066824422</v>
      </c>
      <c r="C7717" s="4">
        <v>-0.97429613867649778</v>
      </c>
      <c r="D7717" s="25">
        <v>-1.9976905641767819E-2</v>
      </c>
      <c r="E7717" s="31">
        <v>-4436.2938100016981</v>
      </c>
      <c r="F7717" s="18">
        <v>4436.2938100016981</v>
      </c>
    </row>
    <row r="7718" spans="1:6" x14ac:dyDescent="0.35">
      <c r="A7718" s="4">
        <v>7707</v>
      </c>
      <c r="B7718" s="4">
        <v>0.67962749799627287</v>
      </c>
      <c r="C7718" s="4">
        <v>0.46665741219863666</v>
      </c>
      <c r="D7718" s="25">
        <v>1.2298600173795349E-2</v>
      </c>
      <c r="E7718" s="31">
        <v>2731.163915026928</v>
      </c>
      <c r="F7718" s="18">
        <v>0</v>
      </c>
    </row>
    <row r="7719" spans="1:6" x14ac:dyDescent="0.35">
      <c r="A7719" s="4">
        <v>7708</v>
      </c>
      <c r="B7719" s="4">
        <v>0.28083455618776965</v>
      </c>
      <c r="C7719" s="4">
        <v>-0.58036409542556</v>
      </c>
      <c r="D7719" s="25">
        <v>-1.115333464937843E-2</v>
      </c>
      <c r="E7719" s="31">
        <v>-2476.8335173222754</v>
      </c>
      <c r="F7719" s="18">
        <v>2476.8335173222754</v>
      </c>
    </row>
    <row r="7720" spans="1:6" x14ac:dyDescent="0.35">
      <c r="A7720" s="4">
        <v>7709</v>
      </c>
      <c r="B7720" s="4">
        <v>0.59208579780675985</v>
      </c>
      <c r="C7720" s="4">
        <v>0.23291372000204466</v>
      </c>
      <c r="D7720" s="25">
        <v>7.0630421696803013E-3</v>
      </c>
      <c r="E7720" s="31">
        <v>1568.4976852281345</v>
      </c>
      <c r="F7720" s="18">
        <v>0</v>
      </c>
    </row>
    <row r="7721" spans="1:6" x14ac:dyDescent="0.35">
      <c r="A7721" s="4">
        <v>7710</v>
      </c>
      <c r="B7721" s="4">
        <v>0.50225098864718232</v>
      </c>
      <c r="C7721" s="4">
        <v>5.64242172831525E-3</v>
      </c>
      <c r="D7721" s="25">
        <v>1.972457462984239E-3</v>
      </c>
      <c r="E7721" s="31">
        <v>438.02583795726849</v>
      </c>
      <c r="F7721" s="18">
        <v>0</v>
      </c>
    </row>
    <row r="7722" spans="1:6" x14ac:dyDescent="0.35">
      <c r="A7722" s="4">
        <v>7711</v>
      </c>
      <c r="B7722" s="4">
        <v>0.86168886154300717</v>
      </c>
      <c r="C7722" s="4">
        <v>1.0879384579626175</v>
      </c>
      <c r="D7722" s="25">
        <v>2.6214496347878306E-2</v>
      </c>
      <c r="E7722" s="31">
        <v>5821.4825642092446</v>
      </c>
      <c r="F7722" s="18">
        <v>0</v>
      </c>
    </row>
    <row r="7723" spans="1:6" x14ac:dyDescent="0.35">
      <c r="A7723" s="4">
        <v>7712</v>
      </c>
      <c r="B7723" s="4">
        <v>0.90956948534858406</v>
      </c>
      <c r="C7723" s="4">
        <v>1.3381086258390682</v>
      </c>
      <c r="D7723" s="25">
        <v>3.1817986275276031E-2</v>
      </c>
      <c r="E7723" s="31">
        <v>7065.8558482951767</v>
      </c>
      <c r="F7723" s="18">
        <v>0</v>
      </c>
    </row>
    <row r="7724" spans="1:6" x14ac:dyDescent="0.35">
      <c r="A7724" s="4">
        <v>7713</v>
      </c>
      <c r="B7724" s="4">
        <v>0.61858121914617636</v>
      </c>
      <c r="C7724" s="4">
        <v>0.3017566733447401</v>
      </c>
      <c r="D7724" s="25">
        <v>8.6050357610929166E-3</v>
      </c>
      <c r="E7724" s="31">
        <v>1910.9299291059563</v>
      </c>
      <c r="F7724" s="18">
        <v>0</v>
      </c>
    </row>
    <row r="7725" spans="1:6" x14ac:dyDescent="0.35">
      <c r="A7725" s="4">
        <v>7714</v>
      </c>
      <c r="B7725" s="4">
        <v>8.1736029199177551E-2</v>
      </c>
      <c r="C7725" s="4">
        <v>-1.3934887044888149</v>
      </c>
      <c r="D7725" s="25">
        <v>-2.9366279842969047E-2</v>
      </c>
      <c r="E7725" s="31">
        <v>-6521.4026549615601</v>
      </c>
      <c r="F7725" s="18">
        <v>6521.4026549615601</v>
      </c>
    </row>
    <row r="7726" spans="1:6" x14ac:dyDescent="0.35">
      <c r="A7726" s="4">
        <v>7715</v>
      </c>
      <c r="B7726" s="4">
        <v>0.57507261576042001</v>
      </c>
      <c r="C7726" s="4">
        <v>0.18930373457473657</v>
      </c>
      <c r="D7726" s="25">
        <v>6.0862345984571556E-3</v>
      </c>
      <c r="E7726" s="31">
        <v>1351.5769338621308</v>
      </c>
      <c r="F7726" s="18">
        <v>0</v>
      </c>
    </row>
    <row r="7727" spans="1:6" x14ac:dyDescent="0.35">
      <c r="A7727" s="4">
        <v>7716</v>
      </c>
      <c r="B7727" s="4">
        <v>0.27664247531746089</v>
      </c>
      <c r="C7727" s="4">
        <v>-0.59284490772976761</v>
      </c>
      <c r="D7727" s="25">
        <v>-1.1432888788970757E-2</v>
      </c>
      <c r="E7727" s="31">
        <v>-2538.9144182021796</v>
      </c>
      <c r="F7727" s="18">
        <v>2538.9144182021796</v>
      </c>
    </row>
    <row r="7728" spans="1:6" x14ac:dyDescent="0.35">
      <c r="A7728" s="4">
        <v>7717</v>
      </c>
      <c r="B7728" s="4">
        <v>0.24240474832061532</v>
      </c>
      <c r="C7728" s="4">
        <v>-0.69858807766642461</v>
      </c>
      <c r="D7728" s="25">
        <v>-1.3801399761565183E-2</v>
      </c>
      <c r="E7728" s="31">
        <v>-3064.892302618513</v>
      </c>
      <c r="F7728" s="18">
        <v>3064.892302618513</v>
      </c>
    </row>
    <row r="7729" spans="1:6" x14ac:dyDescent="0.35">
      <c r="A7729" s="4">
        <v>7718</v>
      </c>
      <c r="B7729" s="4">
        <v>0.19131120533933998</v>
      </c>
      <c r="C7729" s="4">
        <v>-0.87307461237644524</v>
      </c>
      <c r="D7729" s="25">
        <v>-1.7709673669735554E-2</v>
      </c>
      <c r="E7729" s="31">
        <v>-3932.8070666726844</v>
      </c>
      <c r="F7729" s="18">
        <v>3932.8070666726844</v>
      </c>
    </row>
    <row r="7730" spans="1:6" x14ac:dyDescent="0.35">
      <c r="A7730" s="4">
        <v>7719</v>
      </c>
      <c r="B7730" s="4">
        <v>0.40944664926703922</v>
      </c>
      <c r="C7730" s="4">
        <v>-0.22896862943061447</v>
      </c>
      <c r="D7730" s="25">
        <v>-3.282528266067614E-3</v>
      </c>
      <c r="E7730" s="31">
        <v>-728.95472847729297</v>
      </c>
      <c r="F7730" s="18">
        <v>728.95472847729297</v>
      </c>
    </row>
    <row r="7731" spans="1:6" x14ac:dyDescent="0.35">
      <c r="A7731" s="4">
        <v>7720</v>
      </c>
      <c r="B7731" s="4">
        <v>3.0875443644967748E-2</v>
      </c>
      <c r="C7731" s="4">
        <v>-1.8680802406449346</v>
      </c>
      <c r="D7731" s="25">
        <v>-3.9996519711506799E-2</v>
      </c>
      <c r="E7731" s="31">
        <v>-8882.0719284363913</v>
      </c>
      <c r="F7731" s="18">
        <v>8882.0719284363913</v>
      </c>
    </row>
    <row r="7732" spans="1:6" x14ac:dyDescent="0.35">
      <c r="A7732" s="4">
        <v>7721</v>
      </c>
      <c r="B7732" s="4">
        <v>0.50714329824891058</v>
      </c>
      <c r="C7732" s="4">
        <v>1.790655025841905E-2</v>
      </c>
      <c r="D7732" s="25">
        <v>2.2471581647908858E-3</v>
      </c>
      <c r="E7732" s="31">
        <v>499.02893047225655</v>
      </c>
      <c r="F7732" s="18">
        <v>0</v>
      </c>
    </row>
    <row r="7733" spans="1:6" x14ac:dyDescent="0.35">
      <c r="A7733" s="4">
        <v>7722</v>
      </c>
      <c r="B7733" s="4">
        <v>0.98816028453661231</v>
      </c>
      <c r="C7733" s="4">
        <v>2.2622909868439351</v>
      </c>
      <c r="D7733" s="25">
        <v>5.2518482241393584E-2</v>
      </c>
      <c r="E7733" s="31">
        <v>11662.838172046384</v>
      </c>
      <c r="F7733" s="18">
        <v>0</v>
      </c>
    </row>
    <row r="7734" spans="1:6" x14ac:dyDescent="0.35">
      <c r="A7734" s="4">
        <v>7723</v>
      </c>
      <c r="B7734" s="4">
        <v>0.23058851716758855</v>
      </c>
      <c r="C7734" s="4">
        <v>-0.73691007899096261</v>
      </c>
      <c r="D7734" s="25">
        <v>-1.4659763291647721E-2</v>
      </c>
      <c r="E7734" s="31">
        <v>-3255.5100531110961</v>
      </c>
      <c r="F7734" s="18">
        <v>3255.5100531110961</v>
      </c>
    </row>
    <row r="7735" spans="1:6" x14ac:dyDescent="0.35">
      <c r="A7735" s="4">
        <v>7724</v>
      </c>
      <c r="B7735" s="4">
        <v>0.36383629895145608</v>
      </c>
      <c r="C7735" s="4">
        <v>-0.34822315718853081</v>
      </c>
      <c r="D7735" s="25">
        <v>-5.9536762720843626E-3</v>
      </c>
      <c r="E7735" s="31">
        <v>-1322.1395578591992</v>
      </c>
      <c r="F7735" s="18">
        <v>1322.1395578591992</v>
      </c>
    </row>
    <row r="7736" spans="1:6" x14ac:dyDescent="0.35">
      <c r="A7736" s="4">
        <v>7725</v>
      </c>
      <c r="B7736" s="4">
        <v>0.35138313942143418</v>
      </c>
      <c r="C7736" s="4">
        <v>-0.38158895392072367</v>
      </c>
      <c r="D7736" s="25">
        <v>-6.701027195239905E-3</v>
      </c>
      <c r="E7736" s="31">
        <v>-1488.1046143973842</v>
      </c>
      <c r="F7736" s="18">
        <v>1488.1046143973842</v>
      </c>
    </row>
    <row r="7737" spans="1:6" x14ac:dyDescent="0.35">
      <c r="A7737" s="4">
        <v>7726</v>
      </c>
      <c r="B7737" s="4">
        <v>0.41534875563703322</v>
      </c>
      <c r="C7737" s="4">
        <v>-0.21380707013492337</v>
      </c>
      <c r="D7737" s="25">
        <v>-2.9429288425304092E-3</v>
      </c>
      <c r="E7737" s="31">
        <v>-653.53950414103156</v>
      </c>
      <c r="F7737" s="18">
        <v>653.53950414103156</v>
      </c>
    </row>
    <row r="7738" spans="1:6" x14ac:dyDescent="0.35">
      <c r="A7738" s="4">
        <v>7727</v>
      </c>
      <c r="B7738" s="4">
        <v>0.40240973946421921</v>
      </c>
      <c r="C7738" s="4">
        <v>-0.24711467232846446</v>
      </c>
      <c r="D7738" s="25">
        <v>-3.6889762828848944E-3</v>
      </c>
      <c r="E7738" s="31">
        <v>-819.21509479368535</v>
      </c>
      <c r="F7738" s="18">
        <v>819.21509479368535</v>
      </c>
    </row>
    <row r="7739" spans="1:6" x14ac:dyDescent="0.35">
      <c r="A7739" s="4">
        <v>7728</v>
      </c>
      <c r="B7739" s="4">
        <v>0.37130014064589068</v>
      </c>
      <c r="C7739" s="4">
        <v>-0.3284118541295753</v>
      </c>
      <c r="D7739" s="25">
        <v>-5.5099285699430518E-3</v>
      </c>
      <c r="E7739" s="31">
        <v>-1223.5960086472519</v>
      </c>
      <c r="F7739" s="18">
        <v>1223.5960086472519</v>
      </c>
    </row>
    <row r="7740" spans="1:6" x14ac:dyDescent="0.35">
      <c r="A7740" s="4">
        <v>7729</v>
      </c>
      <c r="B7740" s="4">
        <v>0.67102807234813189</v>
      </c>
      <c r="C7740" s="4">
        <v>0.44275375618691432</v>
      </c>
      <c r="D7740" s="25">
        <v>1.1763189030146056E-2</v>
      </c>
      <c r="E7740" s="31">
        <v>2612.2645626962485</v>
      </c>
      <c r="F7740" s="18">
        <v>0</v>
      </c>
    </row>
    <row r="7741" spans="1:6" x14ac:dyDescent="0.35">
      <c r="A7741" s="4">
        <v>7730</v>
      </c>
      <c r="B7741" s="4">
        <v>0.3459532473828546</v>
      </c>
      <c r="C7741" s="4">
        <v>-0.39626913423933818</v>
      </c>
      <c r="D7741" s="25">
        <v>-7.0298443489637012E-3</v>
      </c>
      <c r="E7741" s="31">
        <v>-1561.1254080000399</v>
      </c>
      <c r="F7741" s="18">
        <v>1561.1254080000399</v>
      </c>
    </row>
    <row r="7742" spans="1:6" x14ac:dyDescent="0.35">
      <c r="A7742" s="4">
        <v>7731</v>
      </c>
      <c r="B7742" s="4">
        <v>0.56776394429269128</v>
      </c>
      <c r="C7742" s="4">
        <v>0.17068416905895498</v>
      </c>
      <c r="D7742" s="25">
        <v>5.66918028416445E-3</v>
      </c>
      <c r="E7742" s="31">
        <v>1258.9612151863178</v>
      </c>
      <c r="F7742" s="18">
        <v>0</v>
      </c>
    </row>
    <row r="7743" spans="1:6" x14ac:dyDescent="0.35">
      <c r="A7743" s="4">
        <v>7732</v>
      </c>
      <c r="B7743" s="4">
        <v>0.26354736146290159</v>
      </c>
      <c r="C7743" s="4">
        <v>-0.63244716460341521</v>
      </c>
      <c r="D7743" s="25">
        <v>-1.2319928396360294E-2</v>
      </c>
      <c r="E7743" s="31">
        <v>-2735.9002972995345</v>
      </c>
      <c r="F7743" s="18">
        <v>2735.9002972995345</v>
      </c>
    </row>
    <row r="7744" spans="1:6" x14ac:dyDescent="0.35">
      <c r="A7744" s="4">
        <v>7733</v>
      </c>
      <c r="B7744" s="4">
        <v>0.35263247535068176</v>
      </c>
      <c r="C7744" s="4">
        <v>-0.37822298667829146</v>
      </c>
      <c r="D7744" s="25">
        <v>-6.6256338591798103E-3</v>
      </c>
      <c r="E7744" s="31">
        <v>-1471.3619318179826</v>
      </c>
      <c r="F7744" s="18">
        <v>1471.3619318179826</v>
      </c>
    </row>
    <row r="7745" spans="1:6" x14ac:dyDescent="0.35">
      <c r="A7745" s="4">
        <v>7734</v>
      </c>
      <c r="B7745" s="4">
        <v>0.27739696888563015</v>
      </c>
      <c r="C7745" s="4">
        <v>-0.5905918338325572</v>
      </c>
      <c r="D7745" s="25">
        <v>-1.138242283215477E-2</v>
      </c>
      <c r="E7745" s="31">
        <v>-2527.7073866501819</v>
      </c>
      <c r="F7745" s="18">
        <v>2527.7073866501819</v>
      </c>
    </row>
    <row r="7746" spans="1:6" x14ac:dyDescent="0.35">
      <c r="A7746" s="4">
        <v>7735</v>
      </c>
      <c r="B7746" s="4">
        <v>0.92602675782326749</v>
      </c>
      <c r="C7746" s="4">
        <v>1.4468230676020586</v>
      </c>
      <c r="D7746" s="25">
        <v>3.4253049914368415E-2</v>
      </c>
      <c r="E7746" s="31">
        <v>7606.6131578996983</v>
      </c>
      <c r="F7746" s="18">
        <v>0</v>
      </c>
    </row>
    <row r="7747" spans="1:6" x14ac:dyDescent="0.35">
      <c r="A7747" s="4">
        <v>7736</v>
      </c>
      <c r="B7747" s="4">
        <v>0.32417048114961911</v>
      </c>
      <c r="C7747" s="4">
        <v>-0.45606816423138774</v>
      </c>
      <c r="D7747" s="25">
        <v>-8.3692656919356935E-3</v>
      </c>
      <c r="E7747" s="31">
        <v>-1858.5722057857345</v>
      </c>
      <c r="F7747" s="18">
        <v>1858.5722057857345</v>
      </c>
    </row>
    <row r="7748" spans="1:6" x14ac:dyDescent="0.35">
      <c r="A7748" s="4">
        <v>7737</v>
      </c>
      <c r="B7748" s="4">
        <v>0.10725080164944945</v>
      </c>
      <c r="C7748" s="4">
        <v>-1.2412819688279308</v>
      </c>
      <c r="D7748" s="25">
        <v>-2.5957044771507367E-2</v>
      </c>
      <c r="E7748" s="31">
        <v>-5764.3100042987853</v>
      </c>
      <c r="F7748" s="18">
        <v>5764.3100042987853</v>
      </c>
    </row>
    <row r="7749" spans="1:6" x14ac:dyDescent="0.35">
      <c r="A7749" s="4">
        <v>7738</v>
      </c>
      <c r="B7749" s="4">
        <v>0.32170665044489732</v>
      </c>
      <c r="C7749" s="4">
        <v>-0.46293173288792655</v>
      </c>
      <c r="D7749" s="25">
        <v>-8.5230008001597555E-3</v>
      </c>
      <c r="E7749" s="31">
        <v>-1892.7123334523731</v>
      </c>
      <c r="F7749" s="18">
        <v>1892.7123334523731</v>
      </c>
    </row>
    <row r="7750" spans="1:6" x14ac:dyDescent="0.35">
      <c r="A7750" s="4">
        <v>7739</v>
      </c>
      <c r="B7750" s="4">
        <v>8.8468951874398072E-2</v>
      </c>
      <c r="C7750" s="4">
        <v>-1.350243454103484</v>
      </c>
      <c r="D7750" s="25">
        <v>-2.839764186747043E-2</v>
      </c>
      <c r="E7750" s="31">
        <v>-6306.2961348680501</v>
      </c>
      <c r="F7750" s="18">
        <v>6306.2961348680501</v>
      </c>
    </row>
    <row r="7751" spans="1:6" x14ac:dyDescent="0.35">
      <c r="A7751" s="4">
        <v>7740</v>
      </c>
      <c r="B7751" s="4">
        <v>0.23800744226141868</v>
      </c>
      <c r="C7751" s="4">
        <v>-0.71272671078410532</v>
      </c>
      <c r="D7751" s="25">
        <v>-1.4118086954664972E-2</v>
      </c>
      <c r="E7751" s="31">
        <v>-3135.2193822798395</v>
      </c>
      <c r="F7751" s="18">
        <v>3135.2193822798395</v>
      </c>
    </row>
    <row r="7752" spans="1:6" x14ac:dyDescent="0.35">
      <c r="A7752" s="4">
        <v>7741</v>
      </c>
      <c r="B7752" s="4">
        <v>0.7207373421756309</v>
      </c>
      <c r="C7752" s="4">
        <v>0.58503331555290661</v>
      </c>
      <c r="D7752" s="25">
        <v>1.4950068123482482E-2</v>
      </c>
      <c r="E7752" s="31">
        <v>3319.9783722580528</v>
      </c>
      <c r="F7752" s="18">
        <v>0</v>
      </c>
    </row>
    <row r="7753" spans="1:6" x14ac:dyDescent="0.35">
      <c r="A7753" s="4">
        <v>7742</v>
      </c>
      <c r="B7753" s="4">
        <v>0.38523251290761507</v>
      </c>
      <c r="C7753" s="4">
        <v>-0.29176667604382217</v>
      </c>
      <c r="D7753" s="25">
        <v>-4.6891237232491671E-3</v>
      </c>
      <c r="E7753" s="31">
        <v>-1041.3189570405125</v>
      </c>
      <c r="F7753" s="18">
        <v>1041.3189570405125</v>
      </c>
    </row>
    <row r="7754" spans="1:6" x14ac:dyDescent="0.35">
      <c r="A7754" s="4">
        <v>7743</v>
      </c>
      <c r="B7754" s="4">
        <v>4.9987906348884392E-2</v>
      </c>
      <c r="C7754" s="4">
        <v>-1.6449708979310362</v>
      </c>
      <c r="D7754" s="25">
        <v>-3.4999157455176233E-2</v>
      </c>
      <c r="E7754" s="31">
        <v>-7772.3020951273356</v>
      </c>
      <c r="F7754" s="18">
        <v>7772.3020951273356</v>
      </c>
    </row>
    <row r="7755" spans="1:6" x14ac:dyDescent="0.35">
      <c r="A7755" s="4">
        <v>7744</v>
      </c>
      <c r="B7755" s="4">
        <v>0.33027021959825986</v>
      </c>
      <c r="C7755" s="4">
        <v>-0.43916713159654996</v>
      </c>
      <c r="D7755" s="25">
        <v>-7.9907043033583605E-3</v>
      </c>
      <c r="E7755" s="31">
        <v>-1774.5046542356108</v>
      </c>
      <c r="F7755" s="18">
        <v>1774.5046542356108</v>
      </c>
    </row>
    <row r="7756" spans="1:6" x14ac:dyDescent="0.35">
      <c r="A7756" s="4">
        <v>7745</v>
      </c>
      <c r="B7756" s="4">
        <v>0.18806545636826477</v>
      </c>
      <c r="C7756" s="4">
        <v>-0.8850476861206461</v>
      </c>
      <c r="D7756" s="25">
        <v>-1.7977855118767292E-2</v>
      </c>
      <c r="E7756" s="31">
        <v>-3992.3624214223855</v>
      </c>
      <c r="F7756" s="18">
        <v>3992.3624214223855</v>
      </c>
    </row>
    <row r="7757" spans="1:6" x14ac:dyDescent="0.35">
      <c r="A7757" s="4">
        <v>7746</v>
      </c>
      <c r="B7757" s="4">
        <v>0.54652708259203153</v>
      </c>
      <c r="C7757" s="4">
        <v>0.11689175134378492</v>
      </c>
      <c r="D7757" s="25">
        <v>4.4642993289492443E-3</v>
      </c>
      <c r="E7757" s="31">
        <v>991.39195199500705</v>
      </c>
      <c r="F7757" s="18">
        <v>0</v>
      </c>
    </row>
    <row r="7758" spans="1:6" x14ac:dyDescent="0.35">
      <c r="A7758" s="4">
        <v>7747</v>
      </c>
      <c r="B7758" s="4">
        <v>0.3886693038078799</v>
      </c>
      <c r="C7758" s="4">
        <v>-0.28278897315333068</v>
      </c>
      <c r="D7758" s="25">
        <v>-4.4880347279262602E-3</v>
      </c>
      <c r="E7758" s="31">
        <v>-996.66289862947986</v>
      </c>
      <c r="F7758" s="18">
        <v>996.66289862947986</v>
      </c>
    </row>
    <row r="7759" spans="1:6" x14ac:dyDescent="0.35">
      <c r="A7759" s="4">
        <v>7748</v>
      </c>
      <c r="B7759" s="4">
        <v>1.9188344704812232E-2</v>
      </c>
      <c r="C7759" s="4">
        <v>-2.0708085660278699</v>
      </c>
      <c r="D7759" s="25">
        <v>-4.4537373398915704E-2</v>
      </c>
      <c r="E7759" s="31">
        <v>-9890.4643925554174</v>
      </c>
      <c r="F7759" s="18">
        <v>9890.4643925554174</v>
      </c>
    </row>
    <row r="7760" spans="1:6" x14ac:dyDescent="0.35">
      <c r="A7760" s="4">
        <v>7749</v>
      </c>
      <c r="B7760" s="4">
        <v>0.33163257204218566</v>
      </c>
      <c r="C7760" s="4">
        <v>-0.435409599029282</v>
      </c>
      <c r="D7760" s="25">
        <v>-7.9065404077536955E-3</v>
      </c>
      <c r="E7760" s="31">
        <v>-1755.8142836751199</v>
      </c>
      <c r="F7760" s="18">
        <v>1755.8142836751199</v>
      </c>
    </row>
    <row r="7761" spans="1:6" x14ac:dyDescent="0.35">
      <c r="A7761" s="4">
        <v>7750</v>
      </c>
      <c r="B7761" s="4">
        <v>1.9556992237732218E-2</v>
      </c>
      <c r="C7761" s="4">
        <v>-2.062985724869344</v>
      </c>
      <c r="D7761" s="25">
        <v>-4.4362151820709461E-2</v>
      </c>
      <c r="E7761" s="31">
        <v>-9851.5527404349887</v>
      </c>
      <c r="F7761" s="18">
        <v>9851.5527404349887</v>
      </c>
    </row>
    <row r="7762" spans="1:6" x14ac:dyDescent="0.35">
      <c r="A7762" s="4">
        <v>7751</v>
      </c>
      <c r="B7762" s="4">
        <v>0.43081453963394667</v>
      </c>
      <c r="C7762" s="4">
        <v>-0.17430078891790871</v>
      </c>
      <c r="D7762" s="25">
        <v>-2.0580389663809439E-3</v>
      </c>
      <c r="E7762" s="31">
        <v>-457.03101826785854</v>
      </c>
      <c r="F7762" s="18">
        <v>457.03101826785854</v>
      </c>
    </row>
    <row r="7763" spans="1:6" x14ac:dyDescent="0.35">
      <c r="A7763" s="4">
        <v>7752</v>
      </c>
      <c r="B7763" s="4">
        <v>0.68221110389982598</v>
      </c>
      <c r="C7763" s="4">
        <v>0.47389078302157128</v>
      </c>
      <c r="D7763" s="25">
        <v>1.2460618374812283E-2</v>
      </c>
      <c r="E7763" s="31">
        <v>2767.1434783871437</v>
      </c>
      <c r="F7763" s="18">
        <v>0</v>
      </c>
    </row>
    <row r="7764" spans="1:6" x14ac:dyDescent="0.35">
      <c r="A7764" s="4">
        <v>7753</v>
      </c>
      <c r="B7764" s="4">
        <v>0.76935589071315913</v>
      </c>
      <c r="C7764" s="4">
        <v>0.73672727200672727</v>
      </c>
      <c r="D7764" s="25">
        <v>1.8347817600374079E-2</v>
      </c>
      <c r="E7764" s="31">
        <v>4074.520404070784</v>
      </c>
      <c r="F7764" s="18">
        <v>0</v>
      </c>
    </row>
    <row r="7765" spans="1:6" x14ac:dyDescent="0.35">
      <c r="A7765" s="4">
        <v>7754</v>
      </c>
      <c r="B7765" s="4">
        <v>0.97293389964594668</v>
      </c>
      <c r="C7765" s="4">
        <v>1.9257771906143959</v>
      </c>
      <c r="D7765" s="25">
        <v>4.4981006116207291E-2</v>
      </c>
      <c r="E7765" s="31">
        <v>9988.9824069530023</v>
      </c>
      <c r="F7765" s="18">
        <v>0</v>
      </c>
    </row>
    <row r="7766" spans="1:6" x14ac:dyDescent="0.35">
      <c r="A7766" s="4">
        <v>7755</v>
      </c>
      <c r="B7766" s="4">
        <v>0.34740346218512907</v>
      </c>
      <c r="C7766" s="4">
        <v>-0.39234011895519483</v>
      </c>
      <c r="D7766" s="25">
        <v>-6.9418394611060813E-3</v>
      </c>
      <c r="E7766" s="31">
        <v>-1541.5820639880239</v>
      </c>
      <c r="F7766" s="18">
        <v>1541.5820639880239</v>
      </c>
    </row>
    <row r="7767" spans="1:6" x14ac:dyDescent="0.35">
      <c r="A7767" s="4">
        <v>7756</v>
      </c>
      <c r="B7767" s="4">
        <v>0.59097226124617075</v>
      </c>
      <c r="C7767" s="4">
        <v>0.23004670493323129</v>
      </c>
      <c r="D7767" s="25">
        <v>6.9988247204290088E-3</v>
      </c>
      <c r="E7767" s="31">
        <v>1554.2368443493569</v>
      </c>
      <c r="F7767" s="18">
        <v>0</v>
      </c>
    </row>
    <row r="7768" spans="1:6" x14ac:dyDescent="0.35">
      <c r="A7768" s="4">
        <v>7757</v>
      </c>
      <c r="B7768" s="4">
        <v>0.35534545931498329</v>
      </c>
      <c r="C7768" s="4">
        <v>-0.3709283234007158</v>
      </c>
      <c r="D7768" s="25">
        <v>-6.4622427860289927E-3</v>
      </c>
      <c r="E7768" s="31">
        <v>-1435.0774932053787</v>
      </c>
      <c r="F7768" s="18">
        <v>1435.0774932053787</v>
      </c>
    </row>
    <row r="7769" spans="1:6" x14ac:dyDescent="0.35">
      <c r="A7769" s="4">
        <v>7758</v>
      </c>
      <c r="B7769" s="4">
        <v>0.4461558158594483</v>
      </c>
      <c r="C7769" s="4">
        <v>-0.13537975274333641</v>
      </c>
      <c r="D7769" s="25">
        <v>-1.1862578262899065E-3</v>
      </c>
      <c r="E7769" s="31">
        <v>-263.43360409296497</v>
      </c>
      <c r="F7769" s="18">
        <v>263.43360409296497</v>
      </c>
    </row>
    <row r="7770" spans="1:6" x14ac:dyDescent="0.35">
      <c r="A7770" s="4">
        <v>7759</v>
      </c>
      <c r="B7770" s="4">
        <v>0.22207995338489117</v>
      </c>
      <c r="C7770" s="4">
        <v>-0.76518749192297941</v>
      </c>
      <c r="D7770" s="25">
        <v>-1.5293140963663658E-2</v>
      </c>
      <c r="E7770" s="31">
        <v>-3396.1649421186676</v>
      </c>
      <c r="F7770" s="18">
        <v>3396.1649421186676</v>
      </c>
    </row>
    <row r="7771" spans="1:6" x14ac:dyDescent="0.35">
      <c r="A7771" s="4">
        <v>7760</v>
      </c>
      <c r="B7771" s="4">
        <v>0.83110771456034438</v>
      </c>
      <c r="C7771" s="4">
        <v>0.95855182651339654</v>
      </c>
      <c r="D7771" s="25">
        <v>2.3316402253686835E-2</v>
      </c>
      <c r="E7771" s="31">
        <v>5177.8995628467592</v>
      </c>
      <c r="F7771" s="18">
        <v>0</v>
      </c>
    </row>
    <row r="7772" spans="1:6" x14ac:dyDescent="0.35">
      <c r="A7772" s="4">
        <v>7761</v>
      </c>
      <c r="B7772" s="4">
        <v>0.78334712786933869</v>
      </c>
      <c r="C7772" s="4">
        <v>0.7835473762515569</v>
      </c>
      <c r="D7772" s="25">
        <v>1.9396527703431535E-2</v>
      </c>
      <c r="E7772" s="31">
        <v>4307.4086312120689</v>
      </c>
      <c r="F7772" s="18">
        <v>0</v>
      </c>
    </row>
    <row r="7773" spans="1:6" x14ac:dyDescent="0.35">
      <c r="A7773" s="4">
        <v>7762</v>
      </c>
      <c r="B7773" s="4">
        <v>0.8638759990343895</v>
      </c>
      <c r="C7773" s="4">
        <v>1.0979003573222168</v>
      </c>
      <c r="D7773" s="25">
        <v>2.6437630077983301E-2</v>
      </c>
      <c r="E7773" s="31">
        <v>5871.0341215634389</v>
      </c>
      <c r="F7773" s="18">
        <v>0</v>
      </c>
    </row>
    <row r="7774" spans="1:6" x14ac:dyDescent="0.35">
      <c r="A7774" s="4">
        <v>7763</v>
      </c>
      <c r="B7774" s="4">
        <v>0.58093022975710018</v>
      </c>
      <c r="C7774" s="4">
        <v>0.20427380303858036</v>
      </c>
      <c r="D7774" s="25">
        <v>6.421544873705603E-3</v>
      </c>
      <c r="E7774" s="31">
        <v>1426.0396622340618</v>
      </c>
      <c r="F7774" s="18">
        <v>0</v>
      </c>
    </row>
    <row r="7775" spans="1:6" x14ac:dyDescent="0.35">
      <c r="A7775" s="4">
        <v>7764</v>
      </c>
      <c r="B7775" s="4">
        <v>0.29886012333899936</v>
      </c>
      <c r="C7775" s="4">
        <v>-0.52768174337811535</v>
      </c>
      <c r="D7775" s="25">
        <v>-9.9733177370690974E-3</v>
      </c>
      <c r="E7775" s="31">
        <v>-2214.7858399868001</v>
      </c>
      <c r="F7775" s="18">
        <v>2214.7858399868001</v>
      </c>
    </row>
    <row r="7776" spans="1:6" x14ac:dyDescent="0.35">
      <c r="A7776" s="4">
        <v>7765</v>
      </c>
      <c r="B7776" s="4">
        <v>0.71334410227291889</v>
      </c>
      <c r="C7776" s="4">
        <v>0.56318077085629459</v>
      </c>
      <c r="D7776" s="25">
        <v>1.4460599234626207E-2</v>
      </c>
      <c r="E7776" s="31">
        <v>3211.2814679045846</v>
      </c>
      <c r="F7776" s="18">
        <v>0</v>
      </c>
    </row>
    <row r="7777" spans="1:6" x14ac:dyDescent="0.35">
      <c r="A7777" s="4">
        <v>7766</v>
      </c>
      <c r="B7777" s="4">
        <v>0.92627535729788002</v>
      </c>
      <c r="C7777" s="4">
        <v>1.4486001281309842</v>
      </c>
      <c r="D7777" s="25">
        <v>3.4292853784105307E-2</v>
      </c>
      <c r="E7777" s="31">
        <v>7615.4524478325038</v>
      </c>
      <c r="F7777" s="18">
        <v>0</v>
      </c>
    </row>
    <row r="7778" spans="1:6" x14ac:dyDescent="0.35">
      <c r="A7778" s="4">
        <v>7767</v>
      </c>
      <c r="B7778" s="4">
        <v>0.5403917459999068</v>
      </c>
      <c r="C7778" s="4">
        <v>0.10142069618714597</v>
      </c>
      <c r="D7778" s="25">
        <v>4.1177675962797648E-3</v>
      </c>
      <c r="E7778" s="31">
        <v>914.43726200555523</v>
      </c>
      <c r="F7778" s="18">
        <v>0</v>
      </c>
    </row>
    <row r="7779" spans="1:6" x14ac:dyDescent="0.35">
      <c r="A7779" s="4">
        <v>7768</v>
      </c>
      <c r="B7779" s="4">
        <v>0.52351202837087729</v>
      </c>
      <c r="C7779" s="4">
        <v>5.8970075063312082E-2</v>
      </c>
      <c r="D7779" s="25">
        <v>3.1669282939827152E-3</v>
      </c>
      <c r="E7779" s="31">
        <v>703.28331320443078</v>
      </c>
      <c r="F7779" s="18">
        <v>0</v>
      </c>
    </row>
    <row r="7780" spans="1:6" x14ac:dyDescent="0.35">
      <c r="A7780" s="4">
        <v>7769</v>
      </c>
      <c r="B7780" s="4">
        <v>0.6288877868863787</v>
      </c>
      <c r="C7780" s="4">
        <v>0.32890905982384683</v>
      </c>
      <c r="D7780" s="25">
        <v>9.2132142878612443E-3</v>
      </c>
      <c r="E7780" s="31">
        <v>2045.988815705349</v>
      </c>
      <c r="F7780" s="18">
        <v>0</v>
      </c>
    </row>
    <row r="7781" spans="1:6" x14ac:dyDescent="0.35">
      <c r="A7781" s="4">
        <v>7770</v>
      </c>
      <c r="B7781" s="4">
        <v>0.21630614078740285</v>
      </c>
      <c r="C7781" s="4">
        <v>-0.78472933144255141</v>
      </c>
      <c r="D7781" s="25">
        <v>-1.573085302917589E-2</v>
      </c>
      <c r="E7781" s="31">
        <v>-3493.3681507444826</v>
      </c>
      <c r="F7781" s="18">
        <v>3493.3681507444826</v>
      </c>
    </row>
    <row r="7782" spans="1:6" x14ac:dyDescent="0.35">
      <c r="A7782" s="4">
        <v>7771</v>
      </c>
      <c r="B7782" s="4">
        <v>0.84460077382408705</v>
      </c>
      <c r="C7782" s="4">
        <v>1.0135480601624245</v>
      </c>
      <c r="D7782" s="25">
        <v>2.454824713716364E-2</v>
      </c>
      <c r="E7782" s="31">
        <v>5451.4567357867227</v>
      </c>
      <c r="F7782" s="18">
        <v>0</v>
      </c>
    </row>
    <row r="7783" spans="1:6" x14ac:dyDescent="0.35">
      <c r="A7783" s="4">
        <v>7772</v>
      </c>
      <c r="B7783" s="4">
        <v>0.990333758963309</v>
      </c>
      <c r="C7783" s="4">
        <v>2.3390570315227301</v>
      </c>
      <c r="D7783" s="25">
        <v>5.42379428860226E-2</v>
      </c>
      <c r="E7783" s="31">
        <v>12044.680723195072</v>
      </c>
      <c r="F7783" s="18">
        <v>0</v>
      </c>
    </row>
    <row r="7784" spans="1:6" x14ac:dyDescent="0.35">
      <c r="A7784" s="4">
        <v>7773</v>
      </c>
      <c r="B7784" s="4">
        <v>0.55579776636165479</v>
      </c>
      <c r="C7784" s="4">
        <v>0.14032341194118117</v>
      </c>
      <c r="D7784" s="25">
        <v>4.9891383825191949E-3</v>
      </c>
      <c r="E7784" s="31">
        <v>1107.943548441026</v>
      </c>
      <c r="F7784" s="18">
        <v>0</v>
      </c>
    </row>
    <row r="7785" spans="1:6" x14ac:dyDescent="0.35">
      <c r="A7785" s="4">
        <v>7774</v>
      </c>
      <c r="B7785" s="4">
        <v>0.8572026573927598</v>
      </c>
      <c r="C7785" s="4">
        <v>1.0678355804485695</v>
      </c>
      <c r="D7785" s="25">
        <v>2.5764217753040775E-2</v>
      </c>
      <c r="E7785" s="31">
        <v>5721.4886923416479</v>
      </c>
      <c r="F7785" s="18">
        <v>0</v>
      </c>
    </row>
    <row r="7786" spans="1:6" x14ac:dyDescent="0.35">
      <c r="A7786" s="4">
        <v>7775</v>
      </c>
      <c r="B7786" s="4">
        <v>0.76612075012283476</v>
      </c>
      <c r="C7786" s="4">
        <v>0.72613094570732584</v>
      </c>
      <c r="D7786" s="25">
        <v>1.8110473522980168E-2</v>
      </c>
      <c r="E7786" s="31">
        <v>4021.8131389785517</v>
      </c>
      <c r="F7786" s="18">
        <v>0</v>
      </c>
    </row>
    <row r="7787" spans="1:6" x14ac:dyDescent="0.35">
      <c r="A7787" s="4">
        <v>7776</v>
      </c>
      <c r="B7787" s="4">
        <v>0.50112384589385162</v>
      </c>
      <c r="C7787" s="4">
        <v>2.8170676198323659E-3</v>
      </c>
      <c r="D7787" s="25">
        <v>1.909173165649337E-3</v>
      </c>
      <c r="E7787" s="31">
        <v>423.97222316969379</v>
      </c>
      <c r="F7787" s="18">
        <v>0</v>
      </c>
    </row>
    <row r="7788" spans="1:6" x14ac:dyDescent="0.35">
      <c r="A7788" s="4">
        <v>7777</v>
      </c>
      <c r="B7788" s="4">
        <v>0.1664733328662299</v>
      </c>
      <c r="C7788" s="4">
        <v>-0.96819565251917095</v>
      </c>
      <c r="D7788" s="25">
        <v>-1.9840262599853675E-2</v>
      </c>
      <c r="E7788" s="31">
        <v>-4405.9493366436172</v>
      </c>
      <c r="F7788" s="18">
        <v>4405.9493366436172</v>
      </c>
    </row>
    <row r="7789" spans="1:6" x14ac:dyDescent="0.35">
      <c r="A7789" s="4">
        <v>7778</v>
      </c>
      <c r="B7789" s="4">
        <v>4.5120079082677789E-3</v>
      </c>
      <c r="C7789" s="4">
        <v>-2.6111429732238434</v>
      </c>
      <c r="D7789" s="25">
        <v>-5.6640169003403407E-2</v>
      </c>
      <c r="E7789" s="31">
        <v>-12578.145767575079</v>
      </c>
      <c r="F7789" s="18">
        <v>12578.145767575079</v>
      </c>
    </row>
    <row r="7790" spans="1:6" x14ac:dyDescent="0.35">
      <c r="A7790" s="4">
        <v>7779</v>
      </c>
      <c r="B7790" s="4">
        <v>0.47408798763482496</v>
      </c>
      <c r="C7790" s="4">
        <v>-6.499751945336335E-2</v>
      </c>
      <c r="D7790" s="25">
        <v>3.9021365572505838E-4</v>
      </c>
      <c r="E7790" s="31">
        <v>86.655183566158129</v>
      </c>
      <c r="F7790" s="18">
        <v>0</v>
      </c>
    </row>
    <row r="7791" spans="1:6" x14ac:dyDescent="0.35">
      <c r="A7791" s="4">
        <v>7780</v>
      </c>
      <c r="B7791" s="4">
        <v>0.86316196330424455</v>
      </c>
      <c r="C7791" s="4">
        <v>1.0946361459041887</v>
      </c>
      <c r="D7791" s="25">
        <v>2.6364515941485415E-2</v>
      </c>
      <c r="E7791" s="31">
        <v>5854.7975833835208</v>
      </c>
      <c r="F7791" s="18">
        <v>0</v>
      </c>
    </row>
    <row r="7792" spans="1:6" x14ac:dyDescent="0.35">
      <c r="A7792" s="4">
        <v>7781</v>
      </c>
      <c r="B7792" s="4">
        <v>9.3097180283892689E-2</v>
      </c>
      <c r="C7792" s="4">
        <v>-1.3219212948151724</v>
      </c>
      <c r="D7792" s="25">
        <v>-2.7763261934637729E-2</v>
      </c>
      <c r="E7792" s="31">
        <v>-6165.4186726783673</v>
      </c>
      <c r="F7792" s="18">
        <v>6165.4186726783673</v>
      </c>
    </row>
    <row r="7793" spans="1:6" x14ac:dyDescent="0.35">
      <c r="A7793" s="4">
        <v>7782</v>
      </c>
      <c r="B7793" s="4">
        <v>0.51918115067045945</v>
      </c>
      <c r="C7793" s="4">
        <v>4.8098553943951253E-2</v>
      </c>
      <c r="D7793" s="25">
        <v>2.9234202066478763E-3</v>
      </c>
      <c r="E7793" s="31">
        <v>649.20719952092531</v>
      </c>
      <c r="F7793" s="18">
        <v>0</v>
      </c>
    </row>
    <row r="7794" spans="1:6" x14ac:dyDescent="0.35">
      <c r="A7794" s="4">
        <v>7783</v>
      </c>
      <c r="B7794" s="4">
        <v>0.11581229294204176</v>
      </c>
      <c r="C7794" s="4">
        <v>-1.196184454588304</v>
      </c>
      <c r="D7794" s="25">
        <v>-2.494691846852937E-2</v>
      </c>
      <c r="E7794" s="31">
        <v>-5539.9901248550023</v>
      </c>
      <c r="F7794" s="18">
        <v>5539.9901248550023</v>
      </c>
    </row>
    <row r="7795" spans="1:6" x14ac:dyDescent="0.35">
      <c r="A7795" s="4">
        <v>7784</v>
      </c>
      <c r="B7795" s="4">
        <v>0.72343521545580713</v>
      </c>
      <c r="C7795" s="4">
        <v>0.59307707924927255</v>
      </c>
      <c r="D7795" s="25">
        <v>1.513023808232911E-2</v>
      </c>
      <c r="E7795" s="31">
        <v>3359.9889168094774</v>
      </c>
      <c r="F7795" s="18">
        <v>0</v>
      </c>
    </row>
    <row r="7796" spans="1:6" x14ac:dyDescent="0.35">
      <c r="A7796" s="4">
        <v>7785</v>
      </c>
      <c r="B7796" s="4">
        <v>0.4431010478956674</v>
      </c>
      <c r="C7796" s="4">
        <v>-0.14311153413049202</v>
      </c>
      <c r="D7796" s="25">
        <v>-1.3594397827618877E-3</v>
      </c>
      <c r="E7796" s="31">
        <v>-301.89231513048907</v>
      </c>
      <c r="F7796" s="18">
        <v>301.89231513048907</v>
      </c>
    </row>
    <row r="7797" spans="1:6" x14ac:dyDescent="0.35">
      <c r="A7797" s="4">
        <v>7786</v>
      </c>
      <c r="B7797" s="4">
        <v>7.0916050774263995E-2</v>
      </c>
      <c r="C7797" s="4">
        <v>-1.4690025353575606</v>
      </c>
      <c r="D7797" s="25">
        <v>-3.1057692509171536E-2</v>
      </c>
      <c r="E7797" s="31">
        <v>-6897.0165601273329</v>
      </c>
      <c r="F7797" s="18">
        <v>6897.0165601273329</v>
      </c>
    </row>
    <row r="7798" spans="1:6" x14ac:dyDescent="0.35">
      <c r="A7798" s="4">
        <v>7787</v>
      </c>
      <c r="B7798" s="4">
        <v>0.68408974943210599</v>
      </c>
      <c r="C7798" s="4">
        <v>0.47916605454676436</v>
      </c>
      <c r="D7798" s="25">
        <v>1.2578777670569346E-2</v>
      </c>
      <c r="E7798" s="31">
        <v>2793.3832455343254</v>
      </c>
      <c r="F7798" s="18">
        <v>0</v>
      </c>
    </row>
    <row r="7799" spans="1:6" x14ac:dyDescent="0.35">
      <c r="A7799" s="4">
        <v>7788</v>
      </c>
      <c r="B7799" s="4">
        <v>7.0678793739514911E-2</v>
      </c>
      <c r="C7799" s="4">
        <v>-1.4707542558491633</v>
      </c>
      <c r="D7799" s="25">
        <v>-3.1096928794671248E-2</v>
      </c>
      <c r="E7799" s="31">
        <v>-6905.7298059928944</v>
      </c>
      <c r="F7799" s="18">
        <v>6905.7298059928944</v>
      </c>
    </row>
    <row r="7800" spans="1:6" x14ac:dyDescent="0.35">
      <c r="A7800" s="4">
        <v>7789</v>
      </c>
      <c r="B7800" s="4">
        <v>0.34921522240491998</v>
      </c>
      <c r="C7800" s="4">
        <v>-0.38744006902897998</v>
      </c>
      <c r="D7800" s="25">
        <v>-6.832084646459873E-3</v>
      </c>
      <c r="E7800" s="31">
        <v>-1517.208689374148</v>
      </c>
      <c r="F7800" s="18">
        <v>1517.208689374148</v>
      </c>
    </row>
    <row r="7801" spans="1:6" x14ac:dyDescent="0.35">
      <c r="A7801" s="4">
        <v>7790</v>
      </c>
      <c r="B7801" s="4">
        <v>6.9370258305831989E-2</v>
      </c>
      <c r="C7801" s="4">
        <v>-1.4804975404974914</v>
      </c>
      <c r="D7801" s="25">
        <v>-3.1315165836482077E-2</v>
      </c>
      <c r="E7801" s="31">
        <v>-6954.1939502933119</v>
      </c>
      <c r="F7801" s="18">
        <v>6954.1939502933119</v>
      </c>
    </row>
    <row r="7802" spans="1:6" x14ac:dyDescent="0.35">
      <c r="A7802" s="4">
        <v>7791</v>
      </c>
      <c r="B7802" s="4">
        <v>7.244235851900882E-2</v>
      </c>
      <c r="C7802" s="4">
        <v>-1.4578397566787709</v>
      </c>
      <c r="D7802" s="25">
        <v>-3.0807660627195664E-2</v>
      </c>
      <c r="E7802" s="31">
        <v>-6841.4917000612431</v>
      </c>
      <c r="F7802" s="18">
        <v>6841.4917000612431</v>
      </c>
    </row>
    <row r="7803" spans="1:6" x14ac:dyDescent="0.35">
      <c r="A7803" s="4">
        <v>7792</v>
      </c>
      <c r="B7803" s="4">
        <v>0.73021177132590043</v>
      </c>
      <c r="C7803" s="4">
        <v>0.61345359522241205</v>
      </c>
      <c r="D7803" s="25">
        <v>1.5586645826626323E-2</v>
      </c>
      <c r="E7803" s="31">
        <v>3461.3438957622334</v>
      </c>
      <c r="F7803" s="18">
        <v>0</v>
      </c>
    </row>
    <row r="7804" spans="1:6" x14ac:dyDescent="0.35">
      <c r="A7804" s="4">
        <v>7793</v>
      </c>
      <c r="B7804" s="4">
        <v>0.69500051485616865</v>
      </c>
      <c r="C7804" s="4">
        <v>0.51007492681612188</v>
      </c>
      <c r="D7804" s="25">
        <v>1.3271096646483784E-2</v>
      </c>
      <c r="E7804" s="31">
        <v>2947.1272959128978</v>
      </c>
      <c r="F7804" s="18">
        <v>0</v>
      </c>
    </row>
    <row r="7805" spans="1:6" x14ac:dyDescent="0.35">
      <c r="A7805" s="4">
        <v>7794</v>
      </c>
      <c r="B7805" s="4">
        <v>0.87074374744819871</v>
      </c>
      <c r="C7805" s="4">
        <v>1.1299139028317935</v>
      </c>
      <c r="D7805" s="25">
        <v>2.7154692313364596E-2</v>
      </c>
      <c r="E7805" s="31">
        <v>6030.2729352842671</v>
      </c>
      <c r="F7805" s="18">
        <v>0</v>
      </c>
    </row>
    <row r="7806" spans="1:6" x14ac:dyDescent="0.35">
      <c r="A7806" s="4">
        <v>7795</v>
      </c>
      <c r="B7806" s="4">
        <v>0.62735253684687009</v>
      </c>
      <c r="C7806" s="4">
        <v>0.32484956941933307</v>
      </c>
      <c r="D7806" s="25">
        <v>9.1222869251578916E-3</v>
      </c>
      <c r="E7806" s="31">
        <v>2025.7964744311691</v>
      </c>
      <c r="F7806" s="18">
        <v>0</v>
      </c>
    </row>
    <row r="7807" spans="1:6" x14ac:dyDescent="0.35">
      <c r="A7807" s="4">
        <v>7796</v>
      </c>
      <c r="B7807" s="4">
        <v>0.71263928227126005</v>
      </c>
      <c r="C7807" s="4">
        <v>0.56111163717753221</v>
      </c>
      <c r="D7807" s="25">
        <v>1.4414253302072369E-2</v>
      </c>
      <c r="E7807" s="31">
        <v>3200.989374754909</v>
      </c>
      <c r="F7807" s="18">
        <v>0</v>
      </c>
    </row>
    <row r="7808" spans="1:6" x14ac:dyDescent="0.35">
      <c r="A7808" s="4">
        <v>7797</v>
      </c>
      <c r="B7808" s="4">
        <v>0.80204376819244139</v>
      </c>
      <c r="C7808" s="4">
        <v>0.84894398233818391</v>
      </c>
      <c r="D7808" s="25">
        <v>2.0861327549883998E-2</v>
      </c>
      <c r="E7808" s="31">
        <v>4632.6983736895954</v>
      </c>
      <c r="F7808" s="18">
        <v>0</v>
      </c>
    </row>
    <row r="7809" spans="1:6" x14ac:dyDescent="0.35">
      <c r="A7809" s="4">
        <v>7798</v>
      </c>
      <c r="B7809" s="4">
        <v>0.84542211436879089</v>
      </c>
      <c r="C7809" s="4">
        <v>1.0169950772132887</v>
      </c>
      <c r="D7809" s="25">
        <v>2.4625455884665564E-2</v>
      </c>
      <c r="E7809" s="31">
        <v>5468.6025688182726</v>
      </c>
      <c r="F7809" s="18">
        <v>0</v>
      </c>
    </row>
    <row r="7810" spans="1:6" x14ac:dyDescent="0.35">
      <c r="A7810" s="4">
        <v>7799</v>
      </c>
      <c r="B7810" s="4">
        <v>0.24471034772797884</v>
      </c>
      <c r="C7810" s="4">
        <v>-0.69123050666744656</v>
      </c>
      <c r="D7810" s="25">
        <v>-1.3636599636382999E-2</v>
      </c>
      <c r="E7810" s="31">
        <v>-3028.2949542431652</v>
      </c>
      <c r="F7810" s="18">
        <v>3028.2949542431652</v>
      </c>
    </row>
    <row r="7811" spans="1:6" x14ac:dyDescent="0.35">
      <c r="A7811" s="4">
        <v>7800</v>
      </c>
      <c r="B7811" s="4">
        <v>0.57198095610508126</v>
      </c>
      <c r="C7811" s="4">
        <v>0.18141978827962796</v>
      </c>
      <c r="D7811" s="25">
        <v>5.9096443438005604E-3</v>
      </c>
      <c r="E7811" s="31">
        <v>1312.3613382294554</v>
      </c>
      <c r="F7811" s="18">
        <v>0</v>
      </c>
    </row>
    <row r="7812" spans="1:6" x14ac:dyDescent="0.35">
      <c r="A7812" s="4">
        <v>7801</v>
      </c>
      <c r="B7812" s="4">
        <v>6.1712697646388204E-2</v>
      </c>
      <c r="C7812" s="4">
        <v>-1.5405538990578993</v>
      </c>
      <c r="D7812" s="25">
        <v>-3.2660351008343295E-2</v>
      </c>
      <c r="E7812" s="31">
        <v>-7252.9207280159244</v>
      </c>
      <c r="F7812" s="18">
        <v>7252.9207280159244</v>
      </c>
    </row>
    <row r="7813" spans="1:6" x14ac:dyDescent="0.35">
      <c r="A7813" s="4">
        <v>7802</v>
      </c>
      <c r="B7813" s="4">
        <v>3.142092707741484E-2</v>
      </c>
      <c r="C7813" s="4">
        <v>-1.8603087652391199</v>
      </c>
      <c r="D7813" s="25">
        <v>-3.9822448660081486E-2</v>
      </c>
      <c r="E7813" s="31">
        <v>-8843.4157750867944</v>
      </c>
      <c r="F7813" s="18">
        <v>8843.4157750867944</v>
      </c>
    </row>
    <row r="7814" spans="1:6" x14ac:dyDescent="0.35">
      <c r="A7814" s="4">
        <v>7803</v>
      </c>
      <c r="B7814" s="4">
        <v>0.94580624692750104</v>
      </c>
      <c r="C7814" s="4">
        <v>1.6054832060010249</v>
      </c>
      <c r="D7814" s="25">
        <v>3.7806832905141335E-2</v>
      </c>
      <c r="E7814" s="31">
        <v>8395.8057268975899</v>
      </c>
      <c r="F7814" s="18">
        <v>0</v>
      </c>
    </row>
    <row r="7815" spans="1:6" x14ac:dyDescent="0.35">
      <c r="A7815" s="4">
        <v>7804</v>
      </c>
      <c r="B7815" s="4">
        <v>0.32065623542432009</v>
      </c>
      <c r="C7815" s="4">
        <v>-0.46586453104745706</v>
      </c>
      <c r="D7815" s="25">
        <v>-8.5886917060160276E-3</v>
      </c>
      <c r="E7815" s="31">
        <v>-1907.30038648969</v>
      </c>
      <c r="F7815" s="18">
        <v>1907.30038648969</v>
      </c>
    </row>
    <row r="7816" spans="1:6" x14ac:dyDescent="0.35">
      <c r="A7816" s="4">
        <v>7805</v>
      </c>
      <c r="B7816" s="4">
        <v>0.69645673239433237</v>
      </c>
      <c r="C7816" s="4">
        <v>0.51423666655083633</v>
      </c>
      <c r="D7816" s="25">
        <v>1.3364314262644318E-2</v>
      </c>
      <c r="E7816" s="31">
        <v>2967.8282363373978</v>
      </c>
      <c r="F7816" s="18">
        <v>0</v>
      </c>
    </row>
    <row r="7817" spans="1:6" x14ac:dyDescent="0.35">
      <c r="A7817" s="4">
        <v>7806</v>
      </c>
      <c r="B7817" s="4">
        <v>0.9924661704176615</v>
      </c>
      <c r="C7817" s="4">
        <v>2.4307487491135271</v>
      </c>
      <c r="D7817" s="25">
        <v>5.6291719402651756E-2</v>
      </c>
      <c r="E7817" s="31">
        <v>12500.765174472606</v>
      </c>
      <c r="F7817" s="18">
        <v>0</v>
      </c>
    </row>
    <row r="7818" spans="1:6" x14ac:dyDescent="0.35">
      <c r="A7818" s="4">
        <v>7807</v>
      </c>
      <c r="B7818" s="4">
        <v>0.67763423885243124</v>
      </c>
      <c r="C7818" s="4">
        <v>0.46109350371730534</v>
      </c>
      <c r="D7818" s="25">
        <v>1.2173975781539675E-2</v>
      </c>
      <c r="E7818" s="31">
        <v>2703.488436659391</v>
      </c>
      <c r="F7818" s="18">
        <v>0</v>
      </c>
    </row>
    <row r="7819" spans="1:6" x14ac:dyDescent="0.35">
      <c r="A7819" s="4">
        <v>7808</v>
      </c>
      <c r="B7819" s="4">
        <v>0.52093600312746924</v>
      </c>
      <c r="C7819" s="4">
        <v>5.2502888595220815E-2</v>
      </c>
      <c r="D7819" s="25">
        <v>3.0220716368514408E-3</v>
      </c>
      <c r="E7819" s="31">
        <v>671.11483311583277</v>
      </c>
      <c r="F7819" s="18">
        <v>0</v>
      </c>
    </row>
    <row r="7820" spans="1:6" x14ac:dyDescent="0.35">
      <c r="A7820" s="4">
        <v>7809</v>
      </c>
      <c r="B7820" s="4">
        <v>6.6158992365585312E-2</v>
      </c>
      <c r="C7820" s="4">
        <v>-1.5050236958322873</v>
      </c>
      <c r="D7820" s="25">
        <v>-3.186452016414993E-2</v>
      </c>
      <c r="E7820" s="31">
        <v>-7076.1896811153583</v>
      </c>
      <c r="F7820" s="18">
        <v>7076.1896811153583</v>
      </c>
    </row>
    <row r="7821" spans="1:6" x14ac:dyDescent="0.35">
      <c r="A7821" s="4">
        <v>7810</v>
      </c>
      <c r="B7821" s="4">
        <v>0.21056281250357733</v>
      </c>
      <c r="C7821" s="4">
        <v>-0.80446993660755284</v>
      </c>
      <c r="D7821" s="25">
        <v>-1.6173017189442394E-2</v>
      </c>
      <c r="E7821" s="31">
        <v>-3591.5600410387246</v>
      </c>
      <c r="F7821" s="18">
        <v>3591.5600410387246</v>
      </c>
    </row>
    <row r="7822" spans="1:6" x14ac:dyDescent="0.35">
      <c r="A7822" s="4">
        <v>7811</v>
      </c>
      <c r="B7822" s="4">
        <v>0.30050394125324087</v>
      </c>
      <c r="C7822" s="4">
        <v>-0.52295167545005294</v>
      </c>
      <c r="D7822" s="25">
        <v>-9.8673703005070588E-3</v>
      </c>
      <c r="E7822" s="31">
        <v>-2191.2579740883389</v>
      </c>
      <c r="F7822" s="18">
        <v>2191.2579740883389</v>
      </c>
    </row>
    <row r="7823" spans="1:6" x14ac:dyDescent="0.35">
      <c r="A7823" s="4">
        <v>7812</v>
      </c>
      <c r="B7823" s="4">
        <v>0.32775922353751674</v>
      </c>
      <c r="C7823" s="4">
        <v>-0.44610908987672315</v>
      </c>
      <c r="D7823" s="25">
        <v>-8.1461952383069924E-3</v>
      </c>
      <c r="E7823" s="31">
        <v>-1809.0347003095007</v>
      </c>
      <c r="F7823" s="18">
        <v>1809.0347003095007</v>
      </c>
    </row>
    <row r="7824" spans="1:6" x14ac:dyDescent="0.35">
      <c r="A7824" s="4">
        <v>7813</v>
      </c>
      <c r="B7824" s="4">
        <v>0.37581515104472618</v>
      </c>
      <c r="C7824" s="4">
        <v>-0.31649041131593708</v>
      </c>
      <c r="D7824" s="25">
        <v>-5.2429035873349716E-3</v>
      </c>
      <c r="E7824" s="31">
        <v>-1164.297471691495</v>
      </c>
      <c r="F7824" s="18">
        <v>1164.297471691495</v>
      </c>
    </row>
    <row r="7825" spans="1:6" x14ac:dyDescent="0.35">
      <c r="A7825" s="4">
        <v>7814</v>
      </c>
      <c r="B7825" s="4">
        <v>0.7465215761944699</v>
      </c>
      <c r="C7825" s="4">
        <v>0.6635836141198207</v>
      </c>
      <c r="D7825" s="25">
        <v>1.670949375984038E-2</v>
      </c>
      <c r="E7825" s="31">
        <v>3710.695993880764</v>
      </c>
      <c r="F7825" s="18">
        <v>0</v>
      </c>
    </row>
    <row r="7826" spans="1:6" x14ac:dyDescent="0.35">
      <c r="A7826" s="4">
        <v>7815</v>
      </c>
      <c r="B7826" s="4">
        <v>0.47553888851117621</v>
      </c>
      <c r="C7826" s="4">
        <v>-6.1353383415577875E-2</v>
      </c>
      <c r="D7826" s="25">
        <v>4.7183761494901566E-4</v>
      </c>
      <c r="E7826" s="31">
        <v>104.78150760985665</v>
      </c>
      <c r="F7826" s="18">
        <v>0</v>
      </c>
    </row>
    <row r="7827" spans="1:6" x14ac:dyDescent="0.35">
      <c r="A7827" s="4">
        <v>7816</v>
      </c>
      <c r="B7827" s="4">
        <v>0.29660758363715911</v>
      </c>
      <c r="C7827" s="4">
        <v>-0.53418265641467877</v>
      </c>
      <c r="D7827" s="25">
        <v>-1.0118929825946385E-2</v>
      </c>
      <c r="E7827" s="31">
        <v>-2247.1220796493185</v>
      </c>
      <c r="F7827" s="18">
        <v>2247.1220796493185</v>
      </c>
    </row>
    <row r="7828" spans="1:6" x14ac:dyDescent="0.35">
      <c r="A7828" s="4">
        <v>7817</v>
      </c>
      <c r="B7828" s="4">
        <v>0.69669403750203773</v>
      </c>
      <c r="C7828" s="4">
        <v>0.51491570622802585</v>
      </c>
      <c r="D7828" s="25">
        <v>1.3379523877858368E-2</v>
      </c>
      <c r="E7828" s="31">
        <v>2971.2058526227511</v>
      </c>
      <c r="F7828" s="18">
        <v>0</v>
      </c>
    </row>
    <row r="7829" spans="1:6" x14ac:dyDescent="0.35">
      <c r="A7829" s="4">
        <v>7818</v>
      </c>
      <c r="B7829" s="4">
        <v>0.19473263668493512</v>
      </c>
      <c r="C7829" s="4">
        <v>-0.86058749911273935</v>
      </c>
      <c r="D7829" s="25">
        <v>-1.7429978396756377E-2</v>
      </c>
      <c r="E7829" s="31">
        <v>-3870.694824143493</v>
      </c>
      <c r="F7829" s="18">
        <v>3870.694824143493</v>
      </c>
    </row>
    <row r="7830" spans="1:6" x14ac:dyDescent="0.35">
      <c r="A7830" s="4">
        <v>7819</v>
      </c>
      <c r="B7830" s="4">
        <v>0.29875728655160882</v>
      </c>
      <c r="C7830" s="4">
        <v>-0.52797804676286719</v>
      </c>
      <c r="D7830" s="25">
        <v>-9.9799545517061279E-3</v>
      </c>
      <c r="E7830" s="31">
        <v>-2216.2596848464777</v>
      </c>
      <c r="F7830" s="18">
        <v>2216.2596848464777</v>
      </c>
    </row>
    <row r="7831" spans="1:6" x14ac:dyDescent="0.35">
      <c r="A7831" s="4">
        <v>7820</v>
      </c>
      <c r="B7831" s="4">
        <v>5.8751710957389514E-2</v>
      </c>
      <c r="C7831" s="4">
        <v>-1.56533909071215</v>
      </c>
      <c r="D7831" s="25">
        <v>-3.3215507416327977E-2</v>
      </c>
      <c r="E7831" s="31">
        <v>-7376.2049333122604</v>
      </c>
      <c r="F7831" s="18">
        <v>7376.2049333122604</v>
      </c>
    </row>
    <row r="7832" spans="1:6" x14ac:dyDescent="0.35">
      <c r="A7832" s="4">
        <v>7821</v>
      </c>
      <c r="B7832" s="4">
        <v>0.84249794458146676</v>
      </c>
      <c r="C7832" s="4">
        <v>1.0047772707665126</v>
      </c>
      <c r="D7832" s="25">
        <v>2.435179273793411E-2</v>
      </c>
      <c r="E7832" s="31">
        <v>5407.8298873208942</v>
      </c>
      <c r="F7832" s="18">
        <v>0</v>
      </c>
    </row>
    <row r="7833" spans="1:6" x14ac:dyDescent="0.35">
      <c r="A7833" s="4">
        <v>7822</v>
      </c>
      <c r="B7833" s="4">
        <v>0.58995737774072143</v>
      </c>
      <c r="C7833" s="4">
        <v>0.22743533787095735</v>
      </c>
      <c r="D7833" s="25">
        <v>6.9403334576441647E-3</v>
      </c>
      <c r="E7833" s="31">
        <v>1541.2476241125121</v>
      </c>
      <c r="F7833" s="18">
        <v>0</v>
      </c>
    </row>
    <row r="7834" spans="1:6" x14ac:dyDescent="0.35">
      <c r="A7834" s="4">
        <v>7823</v>
      </c>
      <c r="B7834" s="4">
        <v>0.66489770791723213</v>
      </c>
      <c r="C7834" s="4">
        <v>0.42586724451411889</v>
      </c>
      <c r="D7834" s="25">
        <v>1.1384952892437886E-2</v>
      </c>
      <c r="E7834" s="31">
        <v>2528.2692399709208</v>
      </c>
      <c r="F7834" s="18">
        <v>0</v>
      </c>
    </row>
    <row r="7835" spans="1:6" x14ac:dyDescent="0.35">
      <c r="A7835" s="4">
        <v>7824</v>
      </c>
      <c r="B7835" s="4">
        <v>6.9076238864424266E-2</v>
      </c>
      <c r="C7835" s="4">
        <v>-1.4827062335895085</v>
      </c>
      <c r="D7835" s="25">
        <v>-3.1364637720355713E-2</v>
      </c>
      <c r="E7835" s="31">
        <v>-6965.1802269536402</v>
      </c>
      <c r="F7835" s="18">
        <v>6965.1802269536402</v>
      </c>
    </row>
    <row r="7836" spans="1:6" x14ac:dyDescent="0.35">
      <c r="A7836" s="4">
        <v>7825</v>
      </c>
      <c r="B7836" s="4">
        <v>0.58343150038950942</v>
      </c>
      <c r="C7836" s="4">
        <v>0.21067997795126239</v>
      </c>
      <c r="D7836" s="25">
        <v>6.5650349504844212E-3</v>
      </c>
      <c r="E7836" s="31">
        <v>1457.9046642932199</v>
      </c>
      <c r="F7836" s="18">
        <v>0</v>
      </c>
    </row>
    <row r="7837" spans="1:6" x14ac:dyDescent="0.35">
      <c r="A7837" s="4">
        <v>7826</v>
      </c>
      <c r="B7837" s="4">
        <v>0.97081056293098922</v>
      </c>
      <c r="C7837" s="4">
        <v>1.8928420764217975</v>
      </c>
      <c r="D7837" s="25">
        <v>4.4243301927884324E-2</v>
      </c>
      <c r="E7837" s="31">
        <v>9825.1596116234305</v>
      </c>
      <c r="F7837" s="18">
        <v>0</v>
      </c>
    </row>
    <row r="7838" spans="1:6" x14ac:dyDescent="0.35">
      <c r="A7838" s="4">
        <v>7827</v>
      </c>
      <c r="B7838" s="4">
        <v>0.26701508907837757</v>
      </c>
      <c r="C7838" s="4">
        <v>-0.62186570396310736</v>
      </c>
      <c r="D7838" s="25">
        <v>-1.2082917290606059E-2</v>
      </c>
      <c r="E7838" s="31">
        <v>-2683.2669755922529</v>
      </c>
      <c r="F7838" s="18">
        <v>2683.2669755922529</v>
      </c>
    </row>
    <row r="7839" spans="1:6" x14ac:dyDescent="0.35">
      <c r="A7839" s="4">
        <v>7828</v>
      </c>
      <c r="B7839" s="4">
        <v>0.42767892339642344</v>
      </c>
      <c r="C7839" s="4">
        <v>-0.18228655841394265</v>
      </c>
      <c r="D7839" s="25">
        <v>-2.2369099297471495E-3</v>
      </c>
      <c r="E7839" s="31">
        <v>-496.75309343807078</v>
      </c>
      <c r="F7839" s="18">
        <v>496.75309343807078</v>
      </c>
    </row>
    <row r="7840" spans="1:6" x14ac:dyDescent="0.35">
      <c r="A7840" s="4">
        <v>7829</v>
      </c>
      <c r="B7840" s="4">
        <v>0.99238091950424712</v>
      </c>
      <c r="C7840" s="4">
        <v>2.4266687702540453</v>
      </c>
      <c r="D7840" s="25">
        <v>5.6200333124914625E-2</v>
      </c>
      <c r="E7840" s="31">
        <v>12480.47092142289</v>
      </c>
      <c r="F7840" s="18">
        <v>0</v>
      </c>
    </row>
    <row r="7841" spans="1:6" x14ac:dyDescent="0.35">
      <c r="A7841" s="4">
        <v>7830</v>
      </c>
      <c r="B7841" s="4">
        <v>0.63103045363939425</v>
      </c>
      <c r="C7841" s="4">
        <v>0.33458376589290023</v>
      </c>
      <c r="D7841" s="25">
        <v>9.340320403545618E-3</v>
      </c>
      <c r="E7841" s="31">
        <v>2074.2154131742273</v>
      </c>
      <c r="F7841" s="18">
        <v>0</v>
      </c>
    </row>
    <row r="7842" spans="1:6" x14ac:dyDescent="0.35">
      <c r="A7842" s="4">
        <v>7831</v>
      </c>
      <c r="B7842" s="4">
        <v>0.82536135233304786</v>
      </c>
      <c r="C7842" s="4">
        <v>0.93599202206516519</v>
      </c>
      <c r="D7842" s="25">
        <v>2.2811091656253179E-2</v>
      </c>
      <c r="E7842" s="31">
        <v>5065.6846725267987</v>
      </c>
      <c r="F7842" s="18">
        <v>0</v>
      </c>
    </row>
    <row r="7843" spans="1:6" x14ac:dyDescent="0.35">
      <c r="A7843" s="4">
        <v>7832</v>
      </c>
      <c r="B7843" s="4">
        <v>7.1667850057558713E-2</v>
      </c>
      <c r="C7843" s="4">
        <v>-1.4634813977696559</v>
      </c>
      <c r="D7843" s="25">
        <v>-3.0934026129905721E-2</v>
      </c>
      <c r="E7843" s="31">
        <v>-6869.5538287774289</v>
      </c>
      <c r="F7843" s="18">
        <v>6869.5538287774289</v>
      </c>
    </row>
    <row r="7844" spans="1:6" x14ac:dyDescent="0.35">
      <c r="A7844" s="4">
        <v>7833</v>
      </c>
      <c r="B7844" s="4">
        <v>0.17166838376224791</v>
      </c>
      <c r="C7844" s="4">
        <v>-0.94759284999662319</v>
      </c>
      <c r="D7844" s="25">
        <v>-1.9378786327957517E-2</v>
      </c>
      <c r="E7844" s="31">
        <v>-4303.4687840902134</v>
      </c>
      <c r="F7844" s="18">
        <v>4303.4687840902134</v>
      </c>
    </row>
    <row r="7845" spans="1:6" x14ac:dyDescent="0.35">
      <c r="A7845" s="4">
        <v>7834</v>
      </c>
      <c r="B7845" s="4">
        <v>0.32481818960811482</v>
      </c>
      <c r="C7845" s="4">
        <v>-0.45426739684297224</v>
      </c>
      <c r="D7845" s="25">
        <v>-8.3289308190440704E-3</v>
      </c>
      <c r="E7845" s="31">
        <v>-1849.6149953876341</v>
      </c>
      <c r="F7845" s="18">
        <v>1849.6149953876341</v>
      </c>
    </row>
    <row r="7846" spans="1:6" x14ac:dyDescent="0.35">
      <c r="A7846" s="4">
        <v>7835</v>
      </c>
      <c r="B7846" s="4">
        <v>0.81858675813106108</v>
      </c>
      <c r="C7846" s="4">
        <v>0.90999246469307782</v>
      </c>
      <c r="D7846" s="25">
        <v>2.2228735018417607E-2</v>
      </c>
      <c r="E7846" s="31">
        <v>4936.3600817232182</v>
      </c>
      <c r="F7846" s="18">
        <v>0</v>
      </c>
    </row>
    <row r="7847" spans="1:6" x14ac:dyDescent="0.35">
      <c r="A7847" s="4">
        <v>7836</v>
      </c>
      <c r="B7847" s="4">
        <v>0.70458886377458996</v>
      </c>
      <c r="C7847" s="4">
        <v>0.53764483256185591</v>
      </c>
      <c r="D7847" s="25">
        <v>1.3888627067704195E-2</v>
      </c>
      <c r="E7847" s="31">
        <v>3084.2629681873864</v>
      </c>
      <c r="F7847" s="18">
        <v>0</v>
      </c>
    </row>
    <row r="7848" spans="1:6" x14ac:dyDescent="0.35">
      <c r="A7848" s="4">
        <v>7837</v>
      </c>
      <c r="B7848" s="4">
        <v>0.54824018255532592</v>
      </c>
      <c r="C7848" s="4">
        <v>0.12121639960938985</v>
      </c>
      <c r="D7848" s="25">
        <v>4.5611658866269887E-3</v>
      </c>
      <c r="E7848" s="31">
        <v>1012.9032169490483</v>
      </c>
      <c r="F7848" s="18">
        <v>0</v>
      </c>
    </row>
    <row r="7849" spans="1:6" x14ac:dyDescent="0.35">
      <c r="A7849" s="4">
        <v>7838</v>
      </c>
      <c r="B7849" s="4">
        <v>0.8415905681495619</v>
      </c>
      <c r="C7849" s="4">
        <v>1.0010164331898919</v>
      </c>
      <c r="D7849" s="25">
        <v>2.4267554814371695E-2</v>
      </c>
      <c r="E7849" s="31">
        <v>5389.1230772889139</v>
      </c>
      <c r="F7849" s="18">
        <v>0</v>
      </c>
    </row>
    <row r="7850" spans="1:6" x14ac:dyDescent="0.35">
      <c r="A7850" s="4">
        <v>7839</v>
      </c>
      <c r="B7850" s="4">
        <v>0.80163674279437569</v>
      </c>
      <c r="C7850" s="4">
        <v>0.84748200259437767</v>
      </c>
      <c r="D7850" s="25">
        <v>2.0828581084396058E-2</v>
      </c>
      <c r="E7850" s="31">
        <v>4625.4263294226475</v>
      </c>
      <c r="F7850" s="18">
        <v>0</v>
      </c>
    </row>
    <row r="7851" spans="1:6" x14ac:dyDescent="0.35">
      <c r="A7851" s="4">
        <v>7840</v>
      </c>
      <c r="B7851" s="4">
        <v>8.0444083867644456E-2</v>
      </c>
      <c r="C7851" s="4">
        <v>-1.4020906869952432</v>
      </c>
      <c r="D7851" s="25">
        <v>-2.955895318503686E-2</v>
      </c>
      <c r="E7851" s="31">
        <v>-6564.1898398287021</v>
      </c>
      <c r="F7851" s="18">
        <v>6564.1898398287021</v>
      </c>
    </row>
    <row r="7852" spans="1:6" x14ac:dyDescent="0.35">
      <c r="A7852" s="4">
        <v>7841</v>
      </c>
      <c r="B7852" s="4">
        <v>0.11968167447066147</v>
      </c>
      <c r="C7852" s="4">
        <v>-1.1765795878153007</v>
      </c>
      <c r="D7852" s="25">
        <v>-2.4507794673622088E-2</v>
      </c>
      <c r="E7852" s="31">
        <v>-5442.473411901291</v>
      </c>
      <c r="F7852" s="18">
        <v>5442.473411901291</v>
      </c>
    </row>
    <row r="7853" spans="1:6" x14ac:dyDescent="0.35">
      <c r="A7853" s="4">
        <v>7842</v>
      </c>
      <c r="B7853" s="4">
        <v>4.3576337718376212E-4</v>
      </c>
      <c r="C7853" s="4">
        <v>-3.329018307360331</v>
      </c>
      <c r="D7853" s="25">
        <v>-7.2719652972681847E-2</v>
      </c>
      <c r="E7853" s="31">
        <v>-16148.934781654787</v>
      </c>
      <c r="F7853" s="18">
        <v>16148.934781654787</v>
      </c>
    </row>
    <row r="7854" spans="1:6" x14ac:dyDescent="0.35">
      <c r="A7854" s="4">
        <v>7843</v>
      </c>
      <c r="B7854" s="4">
        <v>0.25252350352096109</v>
      </c>
      <c r="C7854" s="4">
        <v>-0.66656973391697627</v>
      </c>
      <c r="D7854" s="25">
        <v>-1.3084230051783491E-2</v>
      </c>
      <c r="E7854" s="31">
        <v>-2905.629621937218</v>
      </c>
      <c r="F7854" s="18">
        <v>2905.629621937218</v>
      </c>
    </row>
    <row r="7855" spans="1:6" x14ac:dyDescent="0.35">
      <c r="A7855" s="4">
        <v>7844</v>
      </c>
      <c r="B7855" s="4">
        <v>0.63546521001843226</v>
      </c>
      <c r="C7855" s="4">
        <v>0.34636346303700699</v>
      </c>
      <c r="D7855" s="25">
        <v>9.6041704655058287E-3</v>
      </c>
      <c r="E7855" s="31">
        <v>2132.8088919458005</v>
      </c>
      <c r="F7855" s="18">
        <v>0</v>
      </c>
    </row>
    <row r="7856" spans="1:6" x14ac:dyDescent="0.35">
      <c r="A7856" s="4">
        <v>7845</v>
      </c>
      <c r="B7856" s="4">
        <v>0.16941442259949369</v>
      </c>
      <c r="C7856" s="4">
        <v>-0.95648185916608353</v>
      </c>
      <c r="D7856" s="25">
        <v>-1.9577888698029938E-2</v>
      </c>
      <c r="E7856" s="31">
        <v>-4347.6836704068501</v>
      </c>
      <c r="F7856" s="18">
        <v>4347.6836704068501</v>
      </c>
    </row>
    <row r="7857" spans="1:6" x14ac:dyDescent="0.35">
      <c r="A7857" s="4">
        <v>7846</v>
      </c>
      <c r="B7857" s="4">
        <v>0.89121241514999416</v>
      </c>
      <c r="C7857" s="4">
        <v>1.2330015933757377</v>
      </c>
      <c r="D7857" s="25">
        <v>2.9463723963720941E-2</v>
      </c>
      <c r="E7857" s="31">
        <v>6543.0421799943488</v>
      </c>
      <c r="F7857" s="18">
        <v>0</v>
      </c>
    </row>
    <row r="7858" spans="1:6" x14ac:dyDescent="0.35">
      <c r="A7858" s="4">
        <v>7847</v>
      </c>
      <c r="B7858" s="4">
        <v>0.22873589587867127</v>
      </c>
      <c r="C7858" s="4">
        <v>-0.74301633339804951</v>
      </c>
      <c r="D7858" s="25">
        <v>-1.4796535534935885E-2</v>
      </c>
      <c r="E7858" s="31">
        <v>-3285.8832183630111</v>
      </c>
      <c r="F7858" s="18">
        <v>3285.8832183630111</v>
      </c>
    </row>
    <row r="7859" spans="1:6" x14ac:dyDescent="0.35">
      <c r="A7859" s="4">
        <v>7848</v>
      </c>
      <c r="B7859" s="4">
        <v>0.34402945335515056</v>
      </c>
      <c r="C7859" s="4">
        <v>-0.40149066897180447</v>
      </c>
      <c r="D7859" s="25">
        <v>-7.1468000096937294E-3</v>
      </c>
      <c r="E7859" s="31">
        <v>-1587.0978825686973</v>
      </c>
      <c r="F7859" s="18">
        <v>1587.0978825686973</v>
      </c>
    </row>
    <row r="7860" spans="1:6" x14ac:dyDescent="0.35">
      <c r="A7860" s="4">
        <v>7849</v>
      </c>
      <c r="B7860" s="4">
        <v>0.89384436138460555</v>
      </c>
      <c r="C7860" s="4">
        <v>1.2472351793946226</v>
      </c>
      <c r="D7860" s="25">
        <v>2.9782537979654924E-2</v>
      </c>
      <c r="E7860" s="31">
        <v>6613.8415655845065</v>
      </c>
      <c r="F7860" s="18">
        <v>0</v>
      </c>
    </row>
    <row r="7861" spans="1:6" x14ac:dyDescent="0.35">
      <c r="A7861" s="4">
        <v>7850</v>
      </c>
      <c r="B7861" s="4">
        <v>0.86176017373860891</v>
      </c>
      <c r="C7861" s="4">
        <v>1.0882615659874562</v>
      </c>
      <c r="D7861" s="25">
        <v>2.6221733551970279E-2</v>
      </c>
      <c r="E7861" s="31">
        <v>5823.089738227618</v>
      </c>
      <c r="F7861" s="18">
        <v>0</v>
      </c>
    </row>
    <row r="7862" spans="1:6" x14ac:dyDescent="0.35">
      <c r="A7862" s="4">
        <v>7851</v>
      </c>
      <c r="B7862" s="4">
        <v>0.15208592083276062</v>
      </c>
      <c r="C7862" s="4">
        <v>-1.0275281405457874</v>
      </c>
      <c r="D7862" s="25">
        <v>-2.1169234002985902E-2</v>
      </c>
      <c r="E7862" s="31">
        <v>-4701.0755045851629</v>
      </c>
      <c r="F7862" s="18">
        <v>4701.0755045851629</v>
      </c>
    </row>
    <row r="7863" spans="1:6" x14ac:dyDescent="0.35">
      <c r="A7863" s="4">
        <v>7852</v>
      </c>
      <c r="B7863" s="4">
        <v>0.37580346073519277</v>
      </c>
      <c r="C7863" s="4">
        <v>-0.31652121969660185</v>
      </c>
      <c r="D7863" s="25">
        <v>-5.2435936554282216E-3</v>
      </c>
      <c r="E7863" s="31">
        <v>-1164.4507158858391</v>
      </c>
      <c r="F7863" s="18">
        <v>1164.4507158858391</v>
      </c>
    </row>
    <row r="7864" spans="1:6" x14ac:dyDescent="0.35">
      <c r="A7864" s="4">
        <v>7853</v>
      </c>
      <c r="B7864" s="4">
        <v>0.13770600591712667</v>
      </c>
      <c r="C7864" s="4">
        <v>-1.0906838670893955</v>
      </c>
      <c r="D7864" s="25">
        <v>-2.2583841030468756E-2</v>
      </c>
      <c r="E7864" s="31">
        <v>-5015.2188715381508</v>
      </c>
      <c r="F7864" s="18">
        <v>5015.2188715381508</v>
      </c>
    </row>
    <row r="7865" spans="1:6" x14ac:dyDescent="0.35">
      <c r="A7865" s="4">
        <v>7854</v>
      </c>
      <c r="B7865" s="4">
        <v>0.41069674641153442</v>
      </c>
      <c r="C7865" s="4">
        <v>-0.2257530528522344</v>
      </c>
      <c r="D7865" s="25">
        <v>-3.2105034874112424E-3</v>
      </c>
      <c r="E7865" s="31">
        <v>-712.9601052133205</v>
      </c>
      <c r="F7865" s="18">
        <v>712.9601052133205</v>
      </c>
    </row>
    <row r="7866" spans="1:6" x14ac:dyDescent="0.35">
      <c r="A7866" s="4">
        <v>7855</v>
      </c>
      <c r="B7866" s="4">
        <v>0.94958176460580557</v>
      </c>
      <c r="C7866" s="4">
        <v>1.6408118830954315</v>
      </c>
      <c r="D7866" s="25">
        <v>3.8598149823250293E-2</v>
      </c>
      <c r="E7866" s="31">
        <v>8571.5343611769949</v>
      </c>
      <c r="F7866" s="18">
        <v>0</v>
      </c>
    </row>
    <row r="7867" spans="1:6" x14ac:dyDescent="0.35">
      <c r="A7867" s="4">
        <v>7856</v>
      </c>
      <c r="B7867" s="4">
        <v>0.26586073770849272</v>
      </c>
      <c r="C7867" s="4">
        <v>-0.62538031998688171</v>
      </c>
      <c r="D7867" s="25">
        <v>-1.2161640168138029E-2</v>
      </c>
      <c r="E7867" s="31">
        <v>-2700.7490531754006</v>
      </c>
      <c r="F7867" s="18">
        <v>2700.7490531754006</v>
      </c>
    </row>
    <row r="7868" spans="1:6" x14ac:dyDescent="0.35">
      <c r="A7868" s="4">
        <v>7857</v>
      </c>
      <c r="B7868" s="4">
        <v>0.27092969537831368</v>
      </c>
      <c r="C7868" s="4">
        <v>-0.61000364840723864</v>
      </c>
      <c r="D7868" s="25">
        <v>-1.1817222506172892E-2</v>
      </c>
      <c r="E7868" s="31">
        <v>-2624.2638372350211</v>
      </c>
      <c r="F7868" s="18">
        <v>2624.2638372350211</v>
      </c>
    </row>
    <row r="7869" spans="1:6" x14ac:dyDescent="0.35">
      <c r="A7869" s="4">
        <v>7858</v>
      </c>
      <c r="B7869" s="4">
        <v>0.96656080681992873</v>
      </c>
      <c r="C7869" s="4">
        <v>1.8324904292881168</v>
      </c>
      <c r="D7869" s="25">
        <v>4.2891502671857699E-2</v>
      </c>
      <c r="E7869" s="31">
        <v>9524.9640368224318</v>
      </c>
      <c r="F7869" s="18">
        <v>0</v>
      </c>
    </row>
    <row r="7870" spans="1:6" x14ac:dyDescent="0.35">
      <c r="A7870" s="4">
        <v>7859</v>
      </c>
      <c r="B7870" s="4">
        <v>0.9113219186098539</v>
      </c>
      <c r="C7870" s="4">
        <v>1.3489402368423788</v>
      </c>
      <c r="D7870" s="25">
        <v>3.2060600427353973E-2</v>
      </c>
      <c r="E7870" s="31">
        <v>7119.7334447749754</v>
      </c>
      <c r="F7870" s="18">
        <v>0</v>
      </c>
    </row>
    <row r="7871" spans="1:6" x14ac:dyDescent="0.35">
      <c r="A7871" s="4">
        <v>7860</v>
      </c>
      <c r="B7871" s="4">
        <v>0.12022441632770375</v>
      </c>
      <c r="C7871" s="4">
        <v>-1.173865676022595</v>
      </c>
      <c r="D7871" s="25">
        <v>-2.4447006540794906E-2</v>
      </c>
      <c r="E7871" s="31">
        <v>-5428.9741231616499</v>
      </c>
      <c r="F7871" s="18">
        <v>5428.9741231616499</v>
      </c>
    </row>
    <row r="7872" spans="1:6" x14ac:dyDescent="0.35">
      <c r="A7872" s="4">
        <v>7861</v>
      </c>
      <c r="B7872" s="4">
        <v>0.15992362246303993</v>
      </c>
      <c r="C7872" s="4">
        <v>-0.99477184036520039</v>
      </c>
      <c r="D7872" s="25">
        <v>-2.043553501849554E-2</v>
      </c>
      <c r="E7872" s="31">
        <v>-4538.1421493565249</v>
      </c>
      <c r="F7872" s="18">
        <v>4538.1421493565249</v>
      </c>
    </row>
    <row r="7873" spans="1:6" x14ac:dyDescent="0.35">
      <c r="A7873" s="4">
        <v>7862</v>
      </c>
      <c r="B7873" s="4">
        <v>0.93196670683934046</v>
      </c>
      <c r="C7873" s="4">
        <v>1.4905998401397078</v>
      </c>
      <c r="D7873" s="25">
        <v>3.5233593302298846E-2</v>
      </c>
      <c r="E7873" s="31">
        <v>7824.3635262660036</v>
      </c>
      <c r="F7873" s="18">
        <v>0</v>
      </c>
    </row>
    <row r="7874" spans="1:6" x14ac:dyDescent="0.35">
      <c r="A7874" s="4">
        <v>7863</v>
      </c>
      <c r="B7874" s="4">
        <v>0.34023208609364397</v>
      </c>
      <c r="C7874" s="4">
        <v>-0.4118298072404562</v>
      </c>
      <c r="D7874" s="25">
        <v>-7.378383406060055E-3</v>
      </c>
      <c r="E7874" s="31">
        <v>-1638.5258667731712</v>
      </c>
      <c r="F7874" s="18">
        <v>1638.5258667731712</v>
      </c>
    </row>
    <row r="7875" spans="1:6" x14ac:dyDescent="0.35">
      <c r="A7875" s="4">
        <v>7864</v>
      </c>
      <c r="B7875" s="4">
        <v>0.75752667919349526</v>
      </c>
      <c r="C7875" s="4">
        <v>0.69836870631986514</v>
      </c>
      <c r="D7875" s="25">
        <v>1.7488635075613941E-2</v>
      </c>
      <c r="E7875" s="31">
        <v>3883.7207785128726</v>
      </c>
      <c r="F7875" s="18">
        <v>0</v>
      </c>
    </row>
    <row r="7876" spans="1:6" x14ac:dyDescent="0.35">
      <c r="A7876" s="4">
        <v>7865</v>
      </c>
      <c r="B7876" s="4">
        <v>0.78915256750276253</v>
      </c>
      <c r="C7876" s="4">
        <v>0.80348430458002074</v>
      </c>
      <c r="D7876" s="25">
        <v>1.9843089249998391E-2</v>
      </c>
      <c r="E7876" s="31">
        <v>4406.5770540071026</v>
      </c>
      <c r="F7876" s="18">
        <v>0</v>
      </c>
    </row>
    <row r="7877" spans="1:6" x14ac:dyDescent="0.35">
      <c r="A7877" s="4">
        <v>7866</v>
      </c>
      <c r="B7877" s="4">
        <v>8.456443775144562E-2</v>
      </c>
      <c r="C7877" s="4">
        <v>-1.3750082871326668</v>
      </c>
      <c r="D7877" s="25">
        <v>-2.8952342268444078E-2</v>
      </c>
      <c r="E7877" s="31">
        <v>-6429.4790741767174</v>
      </c>
      <c r="F7877" s="18">
        <v>6429.4790741767174</v>
      </c>
    </row>
    <row r="7878" spans="1:6" x14ac:dyDescent="0.35">
      <c r="A7878" s="4">
        <v>7867</v>
      </c>
      <c r="B7878" s="4">
        <v>0.17944137457691445</v>
      </c>
      <c r="C7878" s="4">
        <v>-0.91749607420648327</v>
      </c>
      <c r="D7878" s="25">
        <v>-1.8704657268450768E-2</v>
      </c>
      <c r="E7878" s="31">
        <v>-4153.7641888210028</v>
      </c>
      <c r="F7878" s="18">
        <v>4153.7641888210028</v>
      </c>
    </row>
    <row r="7879" spans="1:6" x14ac:dyDescent="0.35">
      <c r="A7879" s="4">
        <v>7868</v>
      </c>
      <c r="B7879" s="4">
        <v>0.26910338678590517</v>
      </c>
      <c r="C7879" s="4">
        <v>-0.61552695527761003</v>
      </c>
      <c r="D7879" s="25">
        <v>-1.194093747457527E-2</v>
      </c>
      <c r="E7879" s="31">
        <v>-2651.7373588289015</v>
      </c>
      <c r="F7879" s="18">
        <v>2651.7373588289015</v>
      </c>
    </row>
    <row r="7880" spans="1:6" x14ac:dyDescent="0.35">
      <c r="A7880" s="4">
        <v>7869</v>
      </c>
      <c r="B7880" s="4">
        <v>0.76187129072127902</v>
      </c>
      <c r="C7880" s="4">
        <v>0.71233489825672958</v>
      </c>
      <c r="D7880" s="25">
        <v>1.7801459808101522E-2</v>
      </c>
      <c r="E7880" s="31">
        <v>3953.1901172200901</v>
      </c>
      <c r="F7880" s="18">
        <v>0</v>
      </c>
    </row>
    <row r="7881" spans="1:6" x14ac:dyDescent="0.35">
      <c r="A7881" s="4">
        <v>7870</v>
      </c>
      <c r="B7881" s="4">
        <v>5.9641440056924511E-3</v>
      </c>
      <c r="C7881" s="4">
        <v>-2.5142587552745983</v>
      </c>
      <c r="D7881" s="25">
        <v>-5.4470087158670778E-2</v>
      </c>
      <c r="E7881" s="31">
        <v>-12096.233261823638</v>
      </c>
      <c r="F7881" s="18">
        <v>12096.233261823638</v>
      </c>
    </row>
    <row r="7882" spans="1:6" x14ac:dyDescent="0.35">
      <c r="A7882" s="4">
        <v>7871</v>
      </c>
      <c r="B7882" s="4">
        <v>0.37577629233990884</v>
      </c>
      <c r="C7882" s="4">
        <v>-0.31659281983926146</v>
      </c>
      <c r="D7882" s="25">
        <v>-5.2451974065133291E-3</v>
      </c>
      <c r="E7882" s="31">
        <v>-1164.8068626855102</v>
      </c>
      <c r="F7882" s="18">
        <v>1164.8068626855102</v>
      </c>
    </row>
    <row r="7883" spans="1:6" x14ac:dyDescent="0.35">
      <c r="A7883" s="4">
        <v>7872</v>
      </c>
      <c r="B7883" s="4">
        <v>0.91555269786412985</v>
      </c>
      <c r="C7883" s="4">
        <v>1.375764342522529</v>
      </c>
      <c r="D7883" s="25">
        <v>3.266142588654463E-2</v>
      </c>
      <c r="E7883" s="31">
        <v>7253.1594274219588</v>
      </c>
      <c r="F7883" s="18">
        <v>0</v>
      </c>
    </row>
    <row r="7884" spans="1:6" x14ac:dyDescent="0.35">
      <c r="A7884" s="4">
        <v>7873</v>
      </c>
      <c r="B7884" s="4">
        <v>0.33857478982202638</v>
      </c>
      <c r="C7884" s="4">
        <v>-0.41635591887693341</v>
      </c>
      <c r="D7884" s="25">
        <v>-7.4797624840714774E-3</v>
      </c>
      <c r="E7884" s="31">
        <v>-1661.0392321717352</v>
      </c>
      <c r="F7884" s="18">
        <v>1661.0392321717352</v>
      </c>
    </row>
    <row r="7885" spans="1:6" x14ac:dyDescent="0.35">
      <c r="A7885" s="4">
        <v>7874</v>
      </c>
      <c r="B7885" s="4">
        <v>0.2061670276730474</v>
      </c>
      <c r="C7885" s="4">
        <v>-0.8197931173208397</v>
      </c>
      <c r="D7885" s="25">
        <v>-1.6516236724814823E-2</v>
      </c>
      <c r="E7885" s="31">
        <v>-3667.7791876647593</v>
      </c>
      <c r="F7885" s="18">
        <v>3667.7791876647593</v>
      </c>
    </row>
    <row r="7886" spans="1:6" x14ac:dyDescent="0.35">
      <c r="A7886" s="4">
        <v>7875</v>
      </c>
      <c r="B7886" s="4">
        <v>0.17958149546556745</v>
      </c>
      <c r="C7886" s="4">
        <v>-0.91696116434713471</v>
      </c>
      <c r="D7886" s="25">
        <v>-1.869267597573962E-2</v>
      </c>
      <c r="E7886" s="31">
        <v>-4151.1034897295904</v>
      </c>
      <c r="F7886" s="18">
        <v>4151.1034897295904</v>
      </c>
    </row>
    <row r="7887" spans="1:6" x14ac:dyDescent="0.35">
      <c r="A7887" s="4">
        <v>7876</v>
      </c>
      <c r="B7887" s="4">
        <v>0.58866092293816263</v>
      </c>
      <c r="C7887" s="4">
        <v>0.22410172003574613</v>
      </c>
      <c r="D7887" s="25">
        <v>6.865664706689715E-3</v>
      </c>
      <c r="E7887" s="31">
        <v>1524.6658509590566</v>
      </c>
      <c r="F7887" s="18">
        <v>0</v>
      </c>
    </row>
    <row r="7888" spans="1:6" x14ac:dyDescent="0.35">
      <c r="A7888" s="4">
        <v>7877</v>
      </c>
      <c r="B7888" s="4">
        <v>0.45750888417060365</v>
      </c>
      <c r="C7888" s="4">
        <v>-0.10671161430370002</v>
      </c>
      <c r="D7888" s="25">
        <v>-5.4412840555465481E-4</v>
      </c>
      <c r="E7888" s="31">
        <v>-120.83520444533642</v>
      </c>
      <c r="F7888" s="18">
        <v>120.83520444533642</v>
      </c>
    </row>
    <row r="7889" spans="1:6" x14ac:dyDescent="0.35">
      <c r="A7889" s="4">
        <v>7878</v>
      </c>
      <c r="B7889" s="4">
        <v>0.50193402253042263</v>
      </c>
      <c r="C7889" s="4">
        <v>4.8478945477326467E-3</v>
      </c>
      <c r="D7889" s="25">
        <v>1.9546610762638324E-3</v>
      </c>
      <c r="E7889" s="31">
        <v>434.07377442631469</v>
      </c>
      <c r="F7889" s="18">
        <v>0</v>
      </c>
    </row>
    <row r="7890" spans="1:6" x14ac:dyDescent="0.35">
      <c r="A7890" s="4">
        <v>7879</v>
      </c>
      <c r="B7890" s="4">
        <v>0.47703502268739073</v>
      </c>
      <c r="C7890" s="4">
        <v>-5.7596490292456219E-2</v>
      </c>
      <c r="D7890" s="25">
        <v>5.5598718782741961E-4</v>
      </c>
      <c r="E7890" s="31">
        <v>123.46869750648544</v>
      </c>
      <c r="F7890" s="18">
        <v>0</v>
      </c>
    </row>
    <row r="7891" spans="1:6" x14ac:dyDescent="0.35">
      <c r="A7891" s="4">
        <v>7880</v>
      </c>
      <c r="B7891" s="4">
        <v>2.3179279994322122E-2</v>
      </c>
      <c r="C7891" s="4">
        <v>-1.992113920074891</v>
      </c>
      <c r="D7891" s="25">
        <v>-4.2774714566806586E-2</v>
      </c>
      <c r="E7891" s="31">
        <v>-9499.0287715310533</v>
      </c>
      <c r="F7891" s="18">
        <v>9499.0287715310533</v>
      </c>
    </row>
    <row r="7892" spans="1:6" x14ac:dyDescent="0.35">
      <c r="A7892" s="4">
        <v>7881</v>
      </c>
      <c r="B7892" s="4">
        <v>1.3137183388716722E-2</v>
      </c>
      <c r="C7892" s="4">
        <v>-2.2221322883811885</v>
      </c>
      <c r="D7892" s="25">
        <v>-4.7926830108246117E-2</v>
      </c>
      <c r="E7892" s="31">
        <v>-10643.164840187936</v>
      </c>
      <c r="F7892" s="18">
        <v>10643.164840187936</v>
      </c>
    </row>
    <row r="7893" spans="1:6" x14ac:dyDescent="0.35">
      <c r="A7893" s="4">
        <v>7882</v>
      </c>
      <c r="B7893" s="4">
        <v>0.76063944852332388</v>
      </c>
      <c r="C7893" s="4">
        <v>0.70836100320298478</v>
      </c>
      <c r="D7893" s="25">
        <v>1.77124496711407E-2</v>
      </c>
      <c r="E7893" s="31">
        <v>3933.4235364138467</v>
      </c>
      <c r="F7893" s="18">
        <v>0</v>
      </c>
    </row>
    <row r="7894" spans="1:6" x14ac:dyDescent="0.35">
      <c r="A7894" s="4">
        <v>7883</v>
      </c>
      <c r="B7894" s="4">
        <v>0.60924151841393548</v>
      </c>
      <c r="C7894" s="4">
        <v>0.27734271556500001</v>
      </c>
      <c r="D7894" s="25">
        <v>8.0581945143210452E-3</v>
      </c>
      <c r="E7894" s="31">
        <v>1789.4922809731306</v>
      </c>
      <c r="F7894" s="18">
        <v>0</v>
      </c>
    </row>
    <row r="7895" spans="1:6" x14ac:dyDescent="0.35">
      <c r="A7895" s="4">
        <v>7884</v>
      </c>
      <c r="B7895" s="4">
        <v>0.82755825791371085</v>
      </c>
      <c r="C7895" s="4">
        <v>0.94456014137925859</v>
      </c>
      <c r="D7895" s="25">
        <v>2.3003006506376218E-2</v>
      </c>
      <c r="E7895" s="31">
        <v>5108.3034182382535</v>
      </c>
      <c r="F7895" s="18">
        <v>0</v>
      </c>
    </row>
    <row r="7896" spans="1:6" x14ac:dyDescent="0.35">
      <c r="A7896" s="4">
        <v>7885</v>
      </c>
      <c r="B7896" s="4">
        <v>0.361462385794177</v>
      </c>
      <c r="C7896" s="4">
        <v>-0.354552626758459</v>
      </c>
      <c r="D7896" s="25">
        <v>-6.0954482478635793E-3</v>
      </c>
      <c r="E7896" s="31">
        <v>-1353.6230193051026</v>
      </c>
      <c r="F7896" s="18">
        <v>1353.6230193051026</v>
      </c>
    </row>
    <row r="7897" spans="1:6" x14ac:dyDescent="0.35">
      <c r="A7897" s="4">
        <v>7886</v>
      </c>
      <c r="B7897" s="4">
        <v>3.4152967011471302E-2</v>
      </c>
      <c r="C7897" s="4">
        <v>-1.8229832091095868</v>
      </c>
      <c r="D7897" s="25">
        <v>-3.8986404220483675E-2</v>
      </c>
      <c r="E7897" s="31">
        <v>-8657.7544500155363</v>
      </c>
      <c r="F7897" s="18">
        <v>8657.7544500155363</v>
      </c>
    </row>
    <row r="7898" spans="1:6" x14ac:dyDescent="0.35">
      <c r="A7898" s="4">
        <v>7887</v>
      </c>
      <c r="B7898" s="4">
        <v>0.8133625664723676</v>
      </c>
      <c r="C7898" s="4">
        <v>0.89035580139665382</v>
      </c>
      <c r="D7898" s="25">
        <v>2.1788899022290548E-2</v>
      </c>
      <c r="E7898" s="31">
        <v>4838.6852094469668</v>
      </c>
      <c r="F7898" s="18">
        <v>0</v>
      </c>
    </row>
    <row r="7899" spans="1:6" x14ac:dyDescent="0.35">
      <c r="A7899" s="4">
        <v>7888</v>
      </c>
      <c r="B7899" s="4">
        <v>0.80817123362195897</v>
      </c>
      <c r="C7899" s="4">
        <v>0.87117696963185298</v>
      </c>
      <c r="D7899" s="25">
        <v>2.1359317863491503E-2</v>
      </c>
      <c r="E7899" s="31">
        <v>4743.2876403815653</v>
      </c>
      <c r="F7899" s="18">
        <v>0</v>
      </c>
    </row>
    <row r="7900" spans="1:6" x14ac:dyDescent="0.35">
      <c r="A7900" s="4">
        <v>7889</v>
      </c>
      <c r="B7900" s="4">
        <v>0.12254009822852963</v>
      </c>
      <c r="C7900" s="4">
        <v>-1.1623823327195633</v>
      </c>
      <c r="D7900" s="25">
        <v>-2.4189794423628456E-2</v>
      </c>
      <c r="E7900" s="31">
        <v>-5371.8547402249251</v>
      </c>
      <c r="F7900" s="18">
        <v>5371.8547402249251</v>
      </c>
    </row>
    <row r="7901" spans="1:6" x14ac:dyDescent="0.35">
      <c r="A7901" s="4">
        <v>7890</v>
      </c>
      <c r="B7901" s="4">
        <v>0.52863599995538646</v>
      </c>
      <c r="C7901" s="4">
        <v>7.1841557567147232E-2</v>
      </c>
      <c r="D7901" s="25">
        <v>3.4552329434664863E-3</v>
      </c>
      <c r="E7901" s="31">
        <v>767.3074496164993</v>
      </c>
      <c r="F7901" s="18">
        <v>0</v>
      </c>
    </row>
    <row r="7902" spans="1:6" x14ac:dyDescent="0.35">
      <c r="A7902" s="4">
        <v>7891</v>
      </c>
      <c r="B7902" s="4">
        <v>0.5013353452052618</v>
      </c>
      <c r="C7902" s="4">
        <v>3.3472202982028202E-3</v>
      </c>
      <c r="D7902" s="25">
        <v>1.9210479036264841E-3</v>
      </c>
      <c r="E7902" s="31">
        <v>426.6092595319854</v>
      </c>
      <c r="F7902" s="18">
        <v>0</v>
      </c>
    </row>
    <row r="7903" spans="1:6" x14ac:dyDescent="0.35">
      <c r="A7903" s="4">
        <v>7892</v>
      </c>
      <c r="B7903" s="4">
        <v>0.36471905271826521</v>
      </c>
      <c r="C7903" s="4">
        <v>-0.34587307346223634</v>
      </c>
      <c r="D7903" s="25">
        <v>-5.9010374198958156E-3</v>
      </c>
      <c r="E7903" s="31">
        <v>-1310.4499889981739</v>
      </c>
      <c r="F7903" s="18">
        <v>1310.4499889981739</v>
      </c>
    </row>
    <row r="7904" spans="1:6" x14ac:dyDescent="0.35">
      <c r="A7904" s="4">
        <v>7893</v>
      </c>
      <c r="B7904" s="4">
        <v>5.8060366912913719E-2</v>
      </c>
      <c r="C7904" s="4">
        <v>-1.5712666090067127</v>
      </c>
      <c r="D7904" s="25">
        <v>-3.3348276200631834E-2</v>
      </c>
      <c r="E7904" s="31">
        <v>-7405.6890459436563</v>
      </c>
      <c r="F7904" s="18">
        <v>7405.6890459436563</v>
      </c>
    </row>
    <row r="7905" spans="1:6" x14ac:dyDescent="0.35">
      <c r="A7905" s="4">
        <v>7894</v>
      </c>
      <c r="B7905" s="4">
        <v>5.2936257081574123E-2</v>
      </c>
      <c r="C7905" s="4">
        <v>-1.6170267160762863</v>
      </c>
      <c r="D7905" s="25">
        <v>-3.4373243730603797E-2</v>
      </c>
      <c r="E7905" s="31">
        <v>-7633.3047332881633</v>
      </c>
      <c r="F7905" s="18">
        <v>7633.3047332881633</v>
      </c>
    </row>
    <row r="7906" spans="1:6" x14ac:dyDescent="0.35">
      <c r="A7906" s="4">
        <v>7895</v>
      </c>
      <c r="B7906" s="4">
        <v>0.64270683532629591</v>
      </c>
      <c r="C7906" s="4">
        <v>0.36570350645199495</v>
      </c>
      <c r="D7906" s="25">
        <v>1.0037362557877291E-2</v>
      </c>
      <c r="E7906" s="31">
        <v>2229.0083450738748</v>
      </c>
      <c r="F7906" s="18">
        <v>0</v>
      </c>
    </row>
    <row r="7907" spans="1:6" x14ac:dyDescent="0.35">
      <c r="A7907" s="4">
        <v>7896</v>
      </c>
      <c r="B7907" s="4">
        <v>0.98201754584711065</v>
      </c>
      <c r="C7907" s="4">
        <v>2.0973239481321269</v>
      </c>
      <c r="D7907" s="25">
        <v>4.8823432797165812E-2</v>
      </c>
      <c r="E7907" s="31">
        <v>10842.274403511345</v>
      </c>
      <c r="F7907" s="18">
        <v>0</v>
      </c>
    </row>
    <row r="7908" spans="1:6" x14ac:dyDescent="0.35">
      <c r="A7908" s="4">
        <v>7897</v>
      </c>
      <c r="B7908" s="4">
        <v>0.32823416803244143</v>
      </c>
      <c r="C7908" s="4">
        <v>-0.4447944077776726</v>
      </c>
      <c r="D7908" s="25">
        <v>-8.1167480505695729E-3</v>
      </c>
      <c r="E7908" s="31">
        <v>-1802.4953303478017</v>
      </c>
      <c r="F7908" s="18">
        <v>1802.4953303478017</v>
      </c>
    </row>
    <row r="7909" spans="1:6" x14ac:dyDescent="0.35">
      <c r="A7909" s="4">
        <v>7898</v>
      </c>
      <c r="B7909" s="4">
        <v>0.69454892456630068</v>
      </c>
      <c r="C7909" s="4">
        <v>0.50878611803729745</v>
      </c>
      <c r="D7909" s="25">
        <v>1.3242228987834529E-2</v>
      </c>
      <c r="E7909" s="31">
        <v>2940.7166226248801</v>
      </c>
      <c r="F7909" s="18">
        <v>0</v>
      </c>
    </row>
    <row r="7910" spans="1:6" x14ac:dyDescent="0.35">
      <c r="A7910" s="4">
        <v>7899</v>
      </c>
      <c r="B7910" s="4">
        <v>0.31477477285784816</v>
      </c>
      <c r="C7910" s="4">
        <v>-0.48236096509076792</v>
      </c>
      <c r="D7910" s="25">
        <v>-8.9581906066416393E-3</v>
      </c>
      <c r="E7910" s="31">
        <v>-1989.3554211903881</v>
      </c>
      <c r="F7910" s="18">
        <v>1989.3554211903881</v>
      </c>
    </row>
    <row r="7911" spans="1:6" x14ac:dyDescent="0.35">
      <c r="A7911" s="4">
        <v>7900</v>
      </c>
      <c r="B7911" s="4">
        <v>0.56718334601468967</v>
      </c>
      <c r="C7911" s="4">
        <v>0.169207656047208</v>
      </c>
      <c r="D7911" s="25">
        <v>5.6361082921710564E-3</v>
      </c>
      <c r="E7911" s="31">
        <v>1251.6168808837137</v>
      </c>
      <c r="F7911" s="18">
        <v>0</v>
      </c>
    </row>
    <row r="7912" spans="1:6" x14ac:dyDescent="0.35">
      <c r="A7912" s="4">
        <v>7901</v>
      </c>
      <c r="B7912" s="4">
        <v>0.59554945614994914</v>
      </c>
      <c r="C7912" s="4">
        <v>0.24184394311101864</v>
      </c>
      <c r="D7912" s="25">
        <v>7.2630676789778893E-3</v>
      </c>
      <c r="E7912" s="31">
        <v>1612.9175741064203</v>
      </c>
      <c r="F7912" s="18">
        <v>0</v>
      </c>
    </row>
    <row r="7913" spans="1:6" x14ac:dyDescent="0.35">
      <c r="A7913" s="4">
        <v>7902</v>
      </c>
      <c r="B7913" s="4">
        <v>0.66672437650856087</v>
      </c>
      <c r="C7913" s="4">
        <v>0.43088602275704746</v>
      </c>
      <c r="D7913" s="25">
        <v>1.149736706863967E-2</v>
      </c>
      <c r="E7913" s="31">
        <v>2553.2331819839283</v>
      </c>
      <c r="F7913" s="18">
        <v>0</v>
      </c>
    </row>
    <row r="7914" spans="1:6" x14ac:dyDescent="0.35">
      <c r="A7914" s="4">
        <v>7903</v>
      </c>
      <c r="B7914" s="4">
        <v>0.26516927499582554</v>
      </c>
      <c r="C7914" s="4">
        <v>-0.62748929673982023</v>
      </c>
      <c r="D7914" s="25">
        <v>-1.2208878534297031E-2</v>
      </c>
      <c r="E7914" s="31">
        <v>-2711.2393300552999</v>
      </c>
      <c r="F7914" s="18">
        <v>2711.2393300552999</v>
      </c>
    </row>
    <row r="7915" spans="1:6" x14ac:dyDescent="0.35">
      <c r="A7915" s="4">
        <v>7904</v>
      </c>
      <c r="B7915" s="4">
        <v>0.68628200440054798</v>
      </c>
      <c r="C7915" s="4">
        <v>0.48533886445582897</v>
      </c>
      <c r="D7915" s="25">
        <v>1.2717040671481055E-2</v>
      </c>
      <c r="E7915" s="31">
        <v>2824.0874650013498</v>
      </c>
      <c r="F7915" s="18">
        <v>0</v>
      </c>
    </row>
    <row r="7916" spans="1:6" x14ac:dyDescent="0.35">
      <c r="A7916" s="4">
        <v>7905</v>
      </c>
      <c r="B7916" s="4">
        <v>0.18292398808211652</v>
      </c>
      <c r="C7916" s="4">
        <v>-0.90427806256589949</v>
      </c>
      <c r="D7916" s="25">
        <v>-1.8408590812098485E-2</v>
      </c>
      <c r="E7916" s="31">
        <v>-4088.0163792644198</v>
      </c>
      <c r="F7916" s="18">
        <v>4088.0163792644198</v>
      </c>
    </row>
    <row r="7917" spans="1:6" x14ac:dyDescent="0.35">
      <c r="A7917" s="4">
        <v>7906</v>
      </c>
      <c r="B7917" s="4">
        <v>0.97580733048218016</v>
      </c>
      <c r="C7917" s="4">
        <v>1.9739683750768711</v>
      </c>
      <c r="D7917" s="25">
        <v>4.6060426652304975E-2</v>
      </c>
      <c r="E7917" s="31">
        <v>10228.690534355217</v>
      </c>
      <c r="F7917" s="18">
        <v>0</v>
      </c>
    </row>
    <row r="7918" spans="1:6" x14ac:dyDescent="0.35">
      <c r="A7918" s="4">
        <v>7907</v>
      </c>
      <c r="B7918" s="4">
        <v>6.2695914233026562E-2</v>
      </c>
      <c r="C7918" s="4">
        <v>-1.5325294804947602</v>
      </c>
      <c r="D7918" s="25">
        <v>-3.2480614355594274E-2</v>
      </c>
      <c r="E7918" s="31">
        <v>-7213.006408234899</v>
      </c>
      <c r="F7918" s="18">
        <v>7213.006408234899</v>
      </c>
    </row>
    <row r="7919" spans="1:6" x14ac:dyDescent="0.35">
      <c r="A7919" s="4">
        <v>7908</v>
      </c>
      <c r="B7919" s="4">
        <v>0.81858551753674558</v>
      </c>
      <c r="C7919" s="4">
        <v>0.90998775995507231</v>
      </c>
      <c r="D7919" s="25">
        <v>2.2228629638338725E-2</v>
      </c>
      <c r="E7919" s="31">
        <v>4936.3366798510751</v>
      </c>
      <c r="F7919" s="18">
        <v>0</v>
      </c>
    </row>
    <row r="7920" spans="1:6" x14ac:dyDescent="0.35">
      <c r="A7920" s="4">
        <v>7909</v>
      </c>
      <c r="B7920" s="4">
        <v>0.11219108575022185</v>
      </c>
      <c r="C7920" s="4">
        <v>-1.2149578404226749</v>
      </c>
      <c r="D7920" s="25">
        <v>-2.5367418160075327E-2</v>
      </c>
      <c r="E7920" s="31">
        <v>-5633.3709623162667</v>
      </c>
      <c r="F7920" s="18">
        <v>5633.3709623162667</v>
      </c>
    </row>
    <row r="7921" spans="1:6" x14ac:dyDescent="0.35">
      <c r="A7921" s="4">
        <v>7910</v>
      </c>
      <c r="B7921" s="4">
        <v>0.91079859725324053</v>
      </c>
      <c r="C7921" s="4">
        <v>1.345689092557623</v>
      </c>
      <c r="D7921" s="25">
        <v>3.1987778977831088E-2</v>
      </c>
      <c r="E7921" s="31">
        <v>7103.5619039194053</v>
      </c>
      <c r="F7921" s="18">
        <v>0</v>
      </c>
    </row>
    <row r="7922" spans="1:6" x14ac:dyDescent="0.35">
      <c r="A7922" s="4">
        <v>7911</v>
      </c>
      <c r="B7922" s="4">
        <v>0.11018912702307149</v>
      </c>
      <c r="C7922" s="4">
        <v>-1.2255229352425345</v>
      </c>
      <c r="D7922" s="25">
        <v>-2.5604062692505439E-2</v>
      </c>
      <c r="E7922" s="31">
        <v>-5685.9228786748981</v>
      </c>
      <c r="F7922" s="18">
        <v>5685.9228786748981</v>
      </c>
    </row>
    <row r="7923" spans="1:6" x14ac:dyDescent="0.35">
      <c r="A7923" s="4">
        <v>7912</v>
      </c>
      <c r="B7923" s="4">
        <v>0.47627999955650091</v>
      </c>
      <c r="C7923" s="4">
        <v>-5.9492299011675076E-2</v>
      </c>
      <c r="D7923" s="25">
        <v>5.1352351139233809E-4</v>
      </c>
      <c r="E7923" s="31">
        <v>114.03874132122928</v>
      </c>
      <c r="F7923" s="18">
        <v>0</v>
      </c>
    </row>
    <row r="7924" spans="1:6" x14ac:dyDescent="0.35">
      <c r="A7924" s="4">
        <v>7913</v>
      </c>
      <c r="B7924" s="4">
        <v>0.48389446363648658</v>
      </c>
      <c r="C7924" s="4">
        <v>-4.0381564982697266E-2</v>
      </c>
      <c r="D7924" s="25">
        <v>9.4157936851371987E-4</v>
      </c>
      <c r="E7924" s="31">
        <v>209.0975849347345</v>
      </c>
      <c r="F7924" s="18">
        <v>0</v>
      </c>
    </row>
    <row r="7925" spans="1:6" x14ac:dyDescent="0.35">
      <c r="A7925" s="4">
        <v>7914</v>
      </c>
      <c r="B7925" s="4">
        <v>0.83502695043288699</v>
      </c>
      <c r="C7925" s="4">
        <v>0.97422245189872347</v>
      </c>
      <c r="D7925" s="25">
        <v>2.366740410274051E-2</v>
      </c>
      <c r="E7925" s="31">
        <v>5255.8469365881801</v>
      </c>
      <c r="F7925" s="18">
        <v>0</v>
      </c>
    </row>
    <row r="7926" spans="1:6" x14ac:dyDescent="0.35">
      <c r="A7926" s="4">
        <v>7915</v>
      </c>
      <c r="B7926" s="4">
        <v>0.80206260667505291</v>
      </c>
      <c r="C7926" s="4">
        <v>0.84901169152991196</v>
      </c>
      <c r="D7926" s="25">
        <v>2.0862844148673777E-2</v>
      </c>
      <c r="E7926" s="31">
        <v>4633.0351664814316</v>
      </c>
      <c r="F7926" s="18">
        <v>0</v>
      </c>
    </row>
    <row r="7927" spans="1:6" x14ac:dyDescent="0.35">
      <c r="A7927" s="4">
        <v>7916</v>
      </c>
      <c r="B7927" s="4">
        <v>0.48580839559515232</v>
      </c>
      <c r="C7927" s="4">
        <v>-3.5580582809917091E-2</v>
      </c>
      <c r="D7927" s="25">
        <v>1.0491151929293463E-3</v>
      </c>
      <c r="E7927" s="31">
        <v>232.978185902836</v>
      </c>
      <c r="F7927" s="18">
        <v>0</v>
      </c>
    </row>
    <row r="7928" spans="1:6" x14ac:dyDescent="0.35">
      <c r="A7928" s="4">
        <v>7917</v>
      </c>
      <c r="B7928" s="4">
        <v>0.9669210562063234</v>
      </c>
      <c r="C7928" s="4">
        <v>1.8373524092863525</v>
      </c>
      <c r="D7928" s="25">
        <v>4.3000404769092476E-2</v>
      </c>
      <c r="E7928" s="31">
        <v>9549.1480475257067</v>
      </c>
      <c r="F7928" s="18">
        <v>0</v>
      </c>
    </row>
    <row r="7929" spans="1:6" x14ac:dyDescent="0.35">
      <c r="A7929" s="4">
        <v>7918</v>
      </c>
      <c r="B7929" s="4">
        <v>0.89990008672252486</v>
      </c>
      <c r="C7929" s="4">
        <v>1.2809824612631102</v>
      </c>
      <c r="D7929" s="25">
        <v>3.0538433679099444E-2</v>
      </c>
      <c r="E7929" s="31">
        <v>6781.7041701633343</v>
      </c>
      <c r="F7929" s="18">
        <v>0</v>
      </c>
    </row>
    <row r="7930" spans="1:6" x14ac:dyDescent="0.35">
      <c r="A7930" s="4">
        <v>7919</v>
      </c>
      <c r="B7930" s="4">
        <v>0.6034745663812271</v>
      </c>
      <c r="C7930" s="4">
        <v>0.26235097271835528</v>
      </c>
      <c r="D7930" s="25">
        <v>7.7223987607810069E-3</v>
      </c>
      <c r="E7930" s="31">
        <v>1714.9217418932503</v>
      </c>
      <c r="F7930" s="18">
        <v>0</v>
      </c>
    </row>
    <row r="7931" spans="1:6" x14ac:dyDescent="0.35">
      <c r="A7931" s="4">
        <v>7920</v>
      </c>
      <c r="B7931" s="4">
        <v>0.81860639743438124</v>
      </c>
      <c r="C7931" s="4">
        <v>0.91006694601603177</v>
      </c>
      <c r="D7931" s="25">
        <v>2.2230403304234793E-2</v>
      </c>
      <c r="E7931" s="31">
        <v>4936.7305598231214</v>
      </c>
      <c r="F7931" s="18">
        <v>0</v>
      </c>
    </row>
    <row r="7932" spans="1:6" x14ac:dyDescent="0.35">
      <c r="A7932" s="4">
        <v>7921</v>
      </c>
      <c r="B7932" s="4">
        <v>0.26758097726970642</v>
      </c>
      <c r="C7932" s="4">
        <v>-0.62014556712187141</v>
      </c>
      <c r="D7932" s="25">
        <v>-1.2044388438243568E-2</v>
      </c>
      <c r="E7932" s="31">
        <v>-2674.7108301958001</v>
      </c>
      <c r="F7932" s="18">
        <v>2674.7108301958001</v>
      </c>
    </row>
    <row r="7933" spans="1:6" x14ac:dyDescent="0.35">
      <c r="A7933" s="4">
        <v>7922</v>
      </c>
      <c r="B7933" s="4">
        <v>0.11288463330856224</v>
      </c>
      <c r="C7933" s="4">
        <v>-1.2113291877928591</v>
      </c>
      <c r="D7933" s="25">
        <v>-2.5286141009271162E-2</v>
      </c>
      <c r="E7933" s="31">
        <v>-5615.3216544067773</v>
      </c>
      <c r="F7933" s="18">
        <v>5615.3216544067773</v>
      </c>
    </row>
    <row r="7934" spans="1:6" x14ac:dyDescent="0.35">
      <c r="A7934" s="4">
        <v>7923</v>
      </c>
      <c r="B7934" s="4">
        <v>0.45404870419450549</v>
      </c>
      <c r="C7934" s="4">
        <v>-0.11543869675940935</v>
      </c>
      <c r="D7934" s="25">
        <v>-7.3960382555072492E-4</v>
      </c>
      <c r="E7934" s="31">
        <v>-164.2446498963341</v>
      </c>
      <c r="F7934" s="18">
        <v>164.2446498963341</v>
      </c>
    </row>
    <row r="7935" spans="1:6" x14ac:dyDescent="0.35">
      <c r="A7935" s="4">
        <v>7924</v>
      </c>
      <c r="B7935" s="4">
        <v>0.27074492451834831</v>
      </c>
      <c r="C7935" s="4">
        <v>-0.6105616029226969</v>
      </c>
      <c r="D7935" s="25">
        <v>-1.1829719969534953E-2</v>
      </c>
      <c r="E7935" s="31">
        <v>-2627.039162920993</v>
      </c>
      <c r="F7935" s="18">
        <v>2627.039162920993</v>
      </c>
    </row>
    <row r="7936" spans="1:6" x14ac:dyDescent="0.35">
      <c r="A7936" s="4">
        <v>7925</v>
      </c>
      <c r="B7936" s="4">
        <v>0.4725141629830838</v>
      </c>
      <c r="C7936" s="4">
        <v>-6.8951373102574584E-2</v>
      </c>
      <c r="D7936" s="25">
        <v>3.0165242044339377E-4</v>
      </c>
      <c r="E7936" s="31">
        <v>66.988290858575354</v>
      </c>
      <c r="F7936" s="18">
        <v>0</v>
      </c>
    </row>
    <row r="7937" spans="1:6" x14ac:dyDescent="0.35">
      <c r="A7937" s="4">
        <v>7926</v>
      </c>
      <c r="B7937" s="4">
        <v>0.72098383877979733</v>
      </c>
      <c r="C7937" s="4">
        <v>0.58576667308012365</v>
      </c>
      <c r="D7937" s="25">
        <v>1.4966494388659596E-2</v>
      </c>
      <c r="E7937" s="31">
        <v>3323.6261713633517</v>
      </c>
      <c r="F7937" s="18">
        <v>0</v>
      </c>
    </row>
    <row r="7938" spans="1:6" x14ac:dyDescent="0.35">
      <c r="A7938" s="4">
        <v>7927</v>
      </c>
      <c r="B7938" s="4">
        <v>0.73173858122260926</v>
      </c>
      <c r="C7938" s="4">
        <v>0.61807964755595268</v>
      </c>
      <c r="D7938" s="25">
        <v>1.5690263447682609E-2</v>
      </c>
      <c r="E7938" s="31">
        <v>3484.3543769219382</v>
      </c>
      <c r="F7938" s="18">
        <v>0</v>
      </c>
    </row>
    <row r="7939" spans="1:6" x14ac:dyDescent="0.35">
      <c r="A7939" s="4">
        <v>7928</v>
      </c>
      <c r="B7939" s="4">
        <v>0.12978290796902148</v>
      </c>
      <c r="C7939" s="4">
        <v>-1.127417943782693</v>
      </c>
      <c r="D7939" s="25">
        <v>-2.3406637091607445E-2</v>
      </c>
      <c r="E7939" s="31">
        <v>-5197.9381143668079</v>
      </c>
      <c r="F7939" s="18">
        <v>5197.9381143668079</v>
      </c>
    </row>
    <row r="7940" spans="1:6" x14ac:dyDescent="0.35">
      <c r="A7940" s="4">
        <v>7929</v>
      </c>
      <c r="B7940" s="4">
        <v>0.81440910405717681</v>
      </c>
      <c r="C7940" s="4">
        <v>0.8942618777202882</v>
      </c>
      <c r="D7940" s="25">
        <v>2.1876390106942742E-2</v>
      </c>
      <c r="E7940" s="31">
        <v>4858.1144526056942</v>
      </c>
      <c r="F7940" s="18">
        <v>0</v>
      </c>
    </row>
    <row r="7941" spans="1:6" x14ac:dyDescent="0.35">
      <c r="A7941" s="4">
        <v>7930</v>
      </c>
      <c r="B7941" s="4">
        <v>0.49515466193354152</v>
      </c>
      <c r="C7941" s="4">
        <v>-1.2145760013635957E-2</v>
      </c>
      <c r="D7941" s="25">
        <v>1.5740250756862868E-3</v>
      </c>
      <c r="E7941" s="31">
        <v>349.54551146573846</v>
      </c>
      <c r="F7941" s="18">
        <v>0</v>
      </c>
    </row>
    <row r="7942" spans="1:6" x14ac:dyDescent="0.35">
      <c r="A7942" s="4">
        <v>7931</v>
      </c>
      <c r="B7942" s="4">
        <v>0.49363685410782288</v>
      </c>
      <c r="C7942" s="4">
        <v>-1.5950717761070956E-2</v>
      </c>
      <c r="D7942" s="25">
        <v>1.4887989170563115E-3</v>
      </c>
      <c r="E7942" s="31">
        <v>330.61924296548216</v>
      </c>
      <c r="F7942" s="18">
        <v>0</v>
      </c>
    </row>
    <row r="7943" spans="1:6" x14ac:dyDescent="0.35">
      <c r="A7943" s="4">
        <v>7932</v>
      </c>
      <c r="B7943" s="4">
        <v>0.68564740796350354</v>
      </c>
      <c r="C7943" s="4">
        <v>0.4835501166001665</v>
      </c>
      <c r="D7943" s="25">
        <v>1.2676975020660496E-2</v>
      </c>
      <c r="E7943" s="31">
        <v>2815.1900410500994</v>
      </c>
      <c r="F7943" s="18">
        <v>0</v>
      </c>
    </row>
    <row r="7944" spans="1:6" x14ac:dyDescent="0.35">
      <c r="A7944" s="4">
        <v>7933</v>
      </c>
      <c r="B7944" s="4">
        <v>0.4049020500679622</v>
      </c>
      <c r="C7944" s="4">
        <v>-0.24067876265588425</v>
      </c>
      <c r="D7944" s="25">
        <v>-3.544820185736831E-3</v>
      </c>
      <c r="E7944" s="31">
        <v>-787.20218884518613</v>
      </c>
      <c r="F7944" s="18">
        <v>787.20218884518613</v>
      </c>
    </row>
    <row r="7945" spans="1:6" x14ac:dyDescent="0.35">
      <c r="A7945" s="4">
        <v>7934</v>
      </c>
      <c r="B7945" s="4">
        <v>0.34848368831751664</v>
      </c>
      <c r="C7945" s="4">
        <v>-0.38941743503475085</v>
      </c>
      <c r="D7945" s="25">
        <v>-6.8763751011938186E-3</v>
      </c>
      <c r="E7945" s="31">
        <v>-1527.0443202622246</v>
      </c>
      <c r="F7945" s="18">
        <v>1527.0443202622246</v>
      </c>
    </row>
    <row r="7946" spans="1:6" x14ac:dyDescent="0.35">
      <c r="A7946" s="4">
        <v>7935</v>
      </c>
      <c r="B7946" s="4">
        <v>0.7079784766730618</v>
      </c>
      <c r="C7946" s="4">
        <v>0.54748867818262814</v>
      </c>
      <c r="D7946" s="25">
        <v>1.4109116545930458E-2</v>
      </c>
      <c r="E7946" s="31">
        <v>3133.2273135653081</v>
      </c>
      <c r="F7946" s="18">
        <v>0</v>
      </c>
    </row>
    <row r="7947" spans="1:6" x14ac:dyDescent="0.35">
      <c r="A7947" s="4">
        <v>7936</v>
      </c>
      <c r="B7947" s="4">
        <v>0.22690939439355118</v>
      </c>
      <c r="C7947" s="4">
        <v>-0.74906373962490647</v>
      </c>
      <c r="D7947" s="25">
        <v>-1.4931989654692524E-2</v>
      </c>
      <c r="E7947" s="31">
        <v>-3315.9636664459817</v>
      </c>
      <c r="F7947" s="18">
        <v>3315.9636664459817</v>
      </c>
    </row>
    <row r="7948" spans="1:6" x14ac:dyDescent="0.35">
      <c r="A7948" s="4">
        <v>7937</v>
      </c>
      <c r="B7948" s="4">
        <v>0.64747521818007869</v>
      </c>
      <c r="C7948" s="4">
        <v>0.37851296588345679</v>
      </c>
      <c r="D7948" s="25">
        <v>1.0324277970329884E-2</v>
      </c>
      <c r="E7948" s="31">
        <v>2292.7239720624839</v>
      </c>
      <c r="F7948" s="18">
        <v>0</v>
      </c>
    </row>
    <row r="7949" spans="1:6" x14ac:dyDescent="0.35">
      <c r="A7949" s="4">
        <v>7938</v>
      </c>
      <c r="B7949" s="4">
        <v>0.79556939368630619</v>
      </c>
      <c r="C7949" s="4">
        <v>0.82589930899815056</v>
      </c>
      <c r="D7949" s="25">
        <v>2.034515651303671E-2</v>
      </c>
      <c r="E7949" s="31">
        <v>4518.0716934253569</v>
      </c>
      <c r="F7949" s="18">
        <v>0</v>
      </c>
    </row>
    <row r="7950" spans="1:6" x14ac:dyDescent="0.35">
      <c r="A7950" s="4">
        <v>7939</v>
      </c>
      <c r="B7950" s="4">
        <v>0.3752026220906286</v>
      </c>
      <c r="C7950" s="4">
        <v>-0.3181050617633529</v>
      </c>
      <c r="D7950" s="25">
        <v>-5.2790696801795472E-3</v>
      </c>
      <c r="E7950" s="31">
        <v>-1172.3289164355137</v>
      </c>
      <c r="F7950" s="18">
        <v>1172.3289164355137</v>
      </c>
    </row>
    <row r="7951" spans="1:6" x14ac:dyDescent="0.35">
      <c r="A7951" s="4">
        <v>7940</v>
      </c>
      <c r="B7951" s="4">
        <v>9.2948539228491001E-2</v>
      </c>
      <c r="C7951" s="4">
        <v>-1.3228144865825451</v>
      </c>
      <c r="D7951" s="25">
        <v>-2.7783268281174538E-2</v>
      </c>
      <c r="E7951" s="31">
        <v>-6169.8615044609041</v>
      </c>
      <c r="F7951" s="18">
        <v>6169.8615044609041</v>
      </c>
    </row>
    <row r="7952" spans="1:6" x14ac:dyDescent="0.35">
      <c r="A7952" s="4">
        <v>7941</v>
      </c>
      <c r="B7952" s="4">
        <v>0.15546807821006714</v>
      </c>
      <c r="C7952" s="4">
        <v>-1.0132596475929001</v>
      </c>
      <c r="D7952" s="25">
        <v>-2.0849638116636513E-2</v>
      </c>
      <c r="E7952" s="31">
        <v>-4630.1024881561607</v>
      </c>
      <c r="F7952" s="18">
        <v>4630.1024881561607</v>
      </c>
    </row>
    <row r="7953" spans="1:6" x14ac:dyDescent="0.35">
      <c r="A7953" s="4">
        <v>7942</v>
      </c>
      <c r="B7953" s="4">
        <v>0.56293940020147737</v>
      </c>
      <c r="C7953" s="4">
        <v>0.1584259084330274</v>
      </c>
      <c r="D7953" s="25">
        <v>5.3946110158625471E-3</v>
      </c>
      <c r="E7953" s="31">
        <v>1197.9873102569336</v>
      </c>
      <c r="F7953" s="18">
        <v>0</v>
      </c>
    </row>
    <row r="7954" spans="1:6" x14ac:dyDescent="0.35">
      <c r="A7954" s="4">
        <v>7943</v>
      </c>
      <c r="B7954" s="4">
        <v>0.22074935996033906</v>
      </c>
      <c r="C7954" s="4">
        <v>-0.76966485991004485</v>
      </c>
      <c r="D7954" s="25">
        <v>-1.539342824663484E-2</v>
      </c>
      <c r="E7954" s="31">
        <v>-3418.4358513698353</v>
      </c>
      <c r="F7954" s="18">
        <v>3418.4358513698353</v>
      </c>
    </row>
    <row r="7955" spans="1:6" x14ac:dyDescent="0.35">
      <c r="A7955" s="4">
        <v>7944</v>
      </c>
      <c r="B7955" s="4">
        <v>0.31587173426224147</v>
      </c>
      <c r="C7955" s="4">
        <v>-0.47927434816324616</v>
      </c>
      <c r="D7955" s="25">
        <v>-8.8890543582635147E-3</v>
      </c>
      <c r="E7955" s="31">
        <v>-1974.0022570804599</v>
      </c>
      <c r="F7955" s="18">
        <v>1974.0022570804599</v>
      </c>
    </row>
    <row r="7956" spans="1:6" x14ac:dyDescent="0.35">
      <c r="A7956" s="4">
        <v>7945</v>
      </c>
      <c r="B7956" s="4">
        <v>4.5025998701873071E-3</v>
      </c>
      <c r="C7956" s="4">
        <v>-2.6118566773713709</v>
      </c>
      <c r="D7956" s="25">
        <v>-5.66561550581587E-2</v>
      </c>
      <c r="E7956" s="31">
        <v>-12581.695808658968</v>
      </c>
      <c r="F7956" s="18">
        <v>12581.695808658968</v>
      </c>
    </row>
    <row r="7957" spans="1:6" x14ac:dyDescent="0.35">
      <c r="A7957" s="4">
        <v>7946</v>
      </c>
      <c r="B7957" s="4">
        <v>0.82973707382586337</v>
      </c>
      <c r="C7957" s="4">
        <v>0.95312675363437549</v>
      </c>
      <c r="D7957" s="25">
        <v>2.319488760031695E-2</v>
      </c>
      <c r="E7957" s="31">
        <v>5150.9146676764976</v>
      </c>
      <c r="F7957" s="18">
        <v>0</v>
      </c>
    </row>
    <row r="7958" spans="1:6" x14ac:dyDescent="0.35">
      <c r="A7958" s="4">
        <v>7947</v>
      </c>
      <c r="B7958" s="4">
        <v>0.98586280267349224</v>
      </c>
      <c r="C7958" s="4">
        <v>2.1934580388345095</v>
      </c>
      <c r="D7958" s="25">
        <v>5.0976712756574782E-2</v>
      </c>
      <c r="E7958" s="31">
        <v>11320.455695770848</v>
      </c>
      <c r="F7958" s="18">
        <v>0</v>
      </c>
    </row>
    <row r="7959" spans="1:6" x14ac:dyDescent="0.35">
      <c r="A7959" s="4">
        <v>7948</v>
      </c>
      <c r="B7959" s="4">
        <v>0.46256669956685115</v>
      </c>
      <c r="C7959" s="4">
        <v>-9.3969482175204136E-2</v>
      </c>
      <c r="D7959" s="25">
        <v>-2.5872103807485377E-4</v>
      </c>
      <c r="E7959" s="31">
        <v>-57.454470692845419</v>
      </c>
      <c r="F7959" s="18">
        <v>57.454470692845419</v>
      </c>
    </row>
    <row r="7960" spans="1:6" x14ac:dyDescent="0.35">
      <c r="A7960" s="4">
        <v>7949</v>
      </c>
      <c r="B7960" s="4">
        <v>0.19115713379770272</v>
      </c>
      <c r="C7960" s="4">
        <v>-0.87364012472599117</v>
      </c>
      <c r="D7960" s="25">
        <v>-1.7722340418858354E-2</v>
      </c>
      <c r="E7960" s="31">
        <v>-3935.6199858371438</v>
      </c>
      <c r="F7960" s="18">
        <v>3935.6199858371438</v>
      </c>
    </row>
    <row r="7961" spans="1:6" x14ac:dyDescent="0.35">
      <c r="A7961" s="4">
        <v>7950</v>
      </c>
      <c r="B7961" s="4">
        <v>0.31196277254116489</v>
      </c>
      <c r="C7961" s="4">
        <v>-0.49029446226943513</v>
      </c>
      <c r="D7961" s="25">
        <v>-9.1358907373448924E-3</v>
      </c>
      <c r="E7961" s="31">
        <v>-2028.8174882398062</v>
      </c>
      <c r="F7961" s="18">
        <v>2028.8174882398062</v>
      </c>
    </row>
    <row r="7962" spans="1:6" x14ac:dyDescent="0.35">
      <c r="A7962" s="4">
        <v>7951</v>
      </c>
      <c r="B7962" s="4">
        <v>0.15395984975789678</v>
      </c>
      <c r="C7962" s="4">
        <v>-1.0195968500730426</v>
      </c>
      <c r="D7962" s="25">
        <v>-2.0991583299656478E-2</v>
      </c>
      <c r="E7962" s="31">
        <v>-4661.6244139280097</v>
      </c>
      <c r="F7962" s="18">
        <v>4661.6244139280097</v>
      </c>
    </row>
    <row r="7963" spans="1:6" x14ac:dyDescent="0.35">
      <c r="A7963" s="4">
        <v>7952</v>
      </c>
      <c r="B7963" s="4">
        <v>0.36875136961822497</v>
      </c>
      <c r="C7963" s="4">
        <v>-0.33516219383621693</v>
      </c>
      <c r="D7963" s="25">
        <v>-5.6611274953535335E-3</v>
      </c>
      <c r="E7963" s="31">
        <v>-1257.172923355954</v>
      </c>
      <c r="F7963" s="18">
        <v>1257.172923355954</v>
      </c>
    </row>
    <row r="7964" spans="1:6" x14ac:dyDescent="0.35">
      <c r="A7964" s="4">
        <v>7953</v>
      </c>
      <c r="B7964" s="4">
        <v>3.5857739066519345E-2</v>
      </c>
      <c r="C7964" s="4">
        <v>-1.8009200763629896</v>
      </c>
      <c r="D7964" s="25">
        <v>-3.8492218430220097E-2</v>
      </c>
      <c r="E7964" s="31">
        <v>-8548.0100580836188</v>
      </c>
      <c r="F7964" s="18">
        <v>8548.0100580836188</v>
      </c>
    </row>
    <row r="7965" spans="1:6" x14ac:dyDescent="0.35">
      <c r="A7965" s="4">
        <v>7954</v>
      </c>
      <c r="B7965" s="4">
        <v>0.73732619346487149</v>
      </c>
      <c r="C7965" s="4">
        <v>0.63512389618756837</v>
      </c>
      <c r="D7965" s="25">
        <v>1.607203269034662E-2</v>
      </c>
      <c r="E7965" s="31">
        <v>3569.1343002218869</v>
      </c>
      <c r="F7965" s="18">
        <v>0</v>
      </c>
    </row>
    <row r="7966" spans="1:6" x14ac:dyDescent="0.35">
      <c r="A7966" s="4">
        <v>7955</v>
      </c>
      <c r="B7966" s="4">
        <v>0.94555651652129413</v>
      </c>
      <c r="C7966" s="4">
        <v>1.6032160328927747</v>
      </c>
      <c r="D7966" s="25">
        <v>3.7756051144136077E-2</v>
      </c>
      <c r="E7966" s="31">
        <v>8384.5285643555799</v>
      </c>
      <c r="F7966" s="18">
        <v>0</v>
      </c>
    </row>
    <row r="7967" spans="1:6" x14ac:dyDescent="0.35">
      <c r="A7967" s="4">
        <v>7956</v>
      </c>
      <c r="B7967" s="4">
        <v>0.31792668935935964</v>
      </c>
      <c r="C7967" s="4">
        <v>-0.47350437738996454</v>
      </c>
      <c r="D7967" s="25">
        <v>-8.7598144357583247E-3</v>
      </c>
      <c r="E7967" s="31">
        <v>-1945.3018027410192</v>
      </c>
      <c r="F7967" s="18">
        <v>1945.3018027410192</v>
      </c>
    </row>
    <row r="7968" spans="1:6" x14ac:dyDescent="0.35">
      <c r="A7968" s="4">
        <v>7957</v>
      </c>
      <c r="B7968" s="4">
        <v>0.73901593955057121</v>
      </c>
      <c r="C7968" s="4">
        <v>0.64031455369594048</v>
      </c>
      <c r="D7968" s="25">
        <v>1.6188296740979144E-2</v>
      </c>
      <c r="E7968" s="31">
        <v>3594.9531881615885</v>
      </c>
      <c r="F7968" s="18">
        <v>0</v>
      </c>
    </row>
    <row r="7969" spans="1:6" x14ac:dyDescent="0.35">
      <c r="A7969" s="4">
        <v>7958</v>
      </c>
      <c r="B7969" s="4">
        <v>0.53358164528034313</v>
      </c>
      <c r="C7969" s="4">
        <v>8.4276357574649269E-2</v>
      </c>
      <c r="D7969" s="25">
        <v>3.7337564668054246E-3</v>
      </c>
      <c r="E7969" s="31">
        <v>829.15948039072339</v>
      </c>
      <c r="F7969" s="18">
        <v>0</v>
      </c>
    </row>
    <row r="7970" spans="1:6" x14ac:dyDescent="0.35">
      <c r="A7970" s="4">
        <v>7959</v>
      </c>
      <c r="B7970" s="4">
        <v>0.53896683363990439</v>
      </c>
      <c r="C7970" s="4">
        <v>9.7831199336910313E-2</v>
      </c>
      <c r="D7970" s="25">
        <v>4.0373674845659863E-3</v>
      </c>
      <c r="E7970" s="31">
        <v>896.58271914915133</v>
      </c>
      <c r="F7970" s="18">
        <v>0</v>
      </c>
    </row>
    <row r="7971" spans="1:6" x14ac:dyDescent="0.35">
      <c r="A7971" s="4">
        <v>7960</v>
      </c>
      <c r="B7971" s="4">
        <v>0.1123282309053073</v>
      </c>
      <c r="C7971" s="4">
        <v>-1.2142390260923932</v>
      </c>
      <c r="D7971" s="25">
        <v>-2.5351317643800376E-2</v>
      </c>
      <c r="E7971" s="31">
        <v>-5629.7955026345107</v>
      </c>
      <c r="F7971" s="18">
        <v>5629.7955026345107</v>
      </c>
    </row>
    <row r="7972" spans="1:6" x14ac:dyDescent="0.35">
      <c r="A7972" s="4">
        <v>7961</v>
      </c>
      <c r="B7972" s="4">
        <v>0.17098618813937072</v>
      </c>
      <c r="C7972" s="4">
        <v>-0.95027531912319974</v>
      </c>
      <c r="D7972" s="25">
        <v>-1.9438870185513029E-2</v>
      </c>
      <c r="E7972" s="31">
        <v>-4316.811673631486</v>
      </c>
      <c r="F7972" s="18">
        <v>4316.811673631486</v>
      </c>
    </row>
    <row r="7973" spans="1:6" x14ac:dyDescent="0.35">
      <c r="A7973" s="4">
        <v>7962</v>
      </c>
      <c r="B7973" s="4">
        <v>0.23576946891451145</v>
      </c>
      <c r="C7973" s="4">
        <v>-0.71997735569306431</v>
      </c>
      <c r="D7973" s="25">
        <v>-1.4280492072986489E-2</v>
      </c>
      <c r="E7973" s="31">
        <v>-3171.2848687992314</v>
      </c>
      <c r="F7973" s="18">
        <v>3171.2848687992314</v>
      </c>
    </row>
    <row r="7974" spans="1:6" x14ac:dyDescent="0.35">
      <c r="A7974" s="4">
        <v>7963</v>
      </c>
      <c r="B7974" s="4">
        <v>0.26170696103833713</v>
      </c>
      <c r="C7974" s="4">
        <v>-0.63809180308637758</v>
      </c>
      <c r="D7974" s="25">
        <v>-1.2446361036796871E-2</v>
      </c>
      <c r="E7974" s="31">
        <v>-2763.977335365842</v>
      </c>
      <c r="F7974" s="18">
        <v>2763.977335365842</v>
      </c>
    </row>
    <row r="7975" spans="1:6" x14ac:dyDescent="0.35">
      <c r="A7975" s="4">
        <v>7964</v>
      </c>
      <c r="B7975" s="4">
        <v>0.94301522659283121</v>
      </c>
      <c r="C7975" s="4">
        <v>1.5805999082962046</v>
      </c>
      <c r="D7975" s="25">
        <v>3.7249479047833059E-2</v>
      </c>
      <c r="E7975" s="31">
        <v>8272.0335315688208</v>
      </c>
      <c r="F7975" s="18">
        <v>0</v>
      </c>
    </row>
    <row r="7976" spans="1:6" x14ac:dyDescent="0.35">
      <c r="A7976" s="4">
        <v>7965</v>
      </c>
      <c r="B7976" s="4">
        <v>0.12684198085219534</v>
      </c>
      <c r="C7976" s="4">
        <v>-1.1414469851712521</v>
      </c>
      <c r="D7976" s="25">
        <v>-2.3720869570959899E-2</v>
      </c>
      <c r="E7976" s="31">
        <v>-5267.7200729969845</v>
      </c>
      <c r="F7976" s="18">
        <v>5267.7200729969845</v>
      </c>
    </row>
    <row r="7977" spans="1:6" x14ac:dyDescent="0.35">
      <c r="A7977" s="4">
        <v>7966</v>
      </c>
      <c r="B7977" s="4">
        <v>7.2649118552161607E-2</v>
      </c>
      <c r="C7977" s="4">
        <v>-1.4563415054755582</v>
      </c>
      <c r="D7977" s="25">
        <v>-3.0774101727678679E-2</v>
      </c>
      <c r="E7977" s="31">
        <v>-6834.0392376595391</v>
      </c>
      <c r="F7977" s="18">
        <v>6834.0392376595391</v>
      </c>
    </row>
    <row r="7978" spans="1:6" x14ac:dyDescent="0.35">
      <c r="A7978" s="4">
        <v>7967</v>
      </c>
      <c r="B7978" s="4">
        <v>0.54387609019610927</v>
      </c>
      <c r="C7978" s="4">
        <v>0.11020371054913232</v>
      </c>
      <c r="D7978" s="25">
        <v>4.3144958190224772E-3</v>
      </c>
      <c r="E7978" s="31">
        <v>958.12491876563877</v>
      </c>
      <c r="F7978" s="18">
        <v>0</v>
      </c>
    </row>
    <row r="7979" spans="1:6" x14ac:dyDescent="0.35">
      <c r="A7979" s="4">
        <v>7968</v>
      </c>
      <c r="B7979" s="4">
        <v>0.73673136834203479</v>
      </c>
      <c r="C7979" s="4">
        <v>0.63330075047301415</v>
      </c>
      <c r="D7979" s="25">
        <v>1.6031196571738234E-2</v>
      </c>
      <c r="E7979" s="31">
        <v>3560.06577762607</v>
      </c>
      <c r="F7979" s="18">
        <v>0</v>
      </c>
    </row>
    <row r="7980" spans="1:6" x14ac:dyDescent="0.35">
      <c r="A7980" s="4">
        <v>7969</v>
      </c>
      <c r="B7980" s="4">
        <v>5.9795301363887443E-2</v>
      </c>
      <c r="C7980" s="4">
        <v>-1.5564942760037279</v>
      </c>
      <c r="D7980" s="25">
        <v>-3.3017394945328564E-2</v>
      </c>
      <c r="E7980" s="31">
        <v>-7332.209874991453</v>
      </c>
      <c r="F7980" s="18">
        <v>7332.209874991453</v>
      </c>
    </row>
    <row r="7981" spans="1:6" x14ac:dyDescent="0.35">
      <c r="A7981" s="4">
        <v>7970</v>
      </c>
      <c r="B7981" s="4">
        <v>0.68294086534578324</v>
      </c>
      <c r="C7981" s="4">
        <v>0.47593839252477466</v>
      </c>
      <c r="D7981" s="25">
        <v>1.2506482193523516E-2</v>
      </c>
      <c r="E7981" s="31">
        <v>2777.3285079758239</v>
      </c>
      <c r="F7981" s="18">
        <v>0</v>
      </c>
    </row>
    <row r="7982" spans="1:6" x14ac:dyDescent="0.35">
      <c r="A7982" s="4">
        <v>7971</v>
      </c>
      <c r="B7982" s="4">
        <v>4.6071863545346203E-2</v>
      </c>
      <c r="C7982" s="4">
        <v>-1.6841963569261496</v>
      </c>
      <c r="D7982" s="25">
        <v>-3.5877757274820676E-2</v>
      </c>
      <c r="E7982" s="31">
        <v>-7967.4137411075753</v>
      </c>
      <c r="F7982" s="18">
        <v>7967.4137411075753</v>
      </c>
    </row>
    <row r="7983" spans="1:6" x14ac:dyDescent="0.35">
      <c r="A7983" s="4">
        <v>7972</v>
      </c>
      <c r="B7983" s="4">
        <v>0.43158480390162168</v>
      </c>
      <c r="C7983" s="4">
        <v>-0.1723408033313823</v>
      </c>
      <c r="D7983" s="25">
        <v>-2.0141378106789199E-3</v>
      </c>
      <c r="E7983" s="31">
        <v>-447.2818394518157</v>
      </c>
      <c r="F7983" s="18">
        <v>447.2818394518157</v>
      </c>
    </row>
    <row r="7984" spans="1:6" x14ac:dyDescent="0.35">
      <c r="A7984" s="4">
        <v>7973</v>
      </c>
      <c r="B7984" s="4">
        <v>0.55876018673021388</v>
      </c>
      <c r="C7984" s="4">
        <v>0.14782658690342629</v>
      </c>
      <c r="D7984" s="25">
        <v>5.1571998491653989E-3</v>
      </c>
      <c r="E7984" s="31">
        <v>1145.2651465679912</v>
      </c>
      <c r="F7984" s="18">
        <v>0</v>
      </c>
    </row>
    <row r="7985" spans="1:6" x14ac:dyDescent="0.35">
      <c r="A7985" s="4">
        <v>7974</v>
      </c>
      <c r="B7985" s="4">
        <v>0.75280630403543469</v>
      </c>
      <c r="C7985" s="4">
        <v>0.68334733220084598</v>
      </c>
      <c r="D7985" s="25">
        <v>1.715217561969206E-2</v>
      </c>
      <c r="E7985" s="31">
        <v>3809.0028503017097</v>
      </c>
      <c r="F7985" s="18">
        <v>0</v>
      </c>
    </row>
    <row r="7986" spans="1:6" x14ac:dyDescent="0.35">
      <c r="A7986" s="4">
        <v>7975</v>
      </c>
      <c r="B7986" s="4">
        <v>0.70892000065984573</v>
      </c>
      <c r="C7986" s="4">
        <v>0.55023237780817447</v>
      </c>
      <c r="D7986" s="25">
        <v>1.417057188789252E-2</v>
      </c>
      <c r="E7986" s="31">
        <v>3146.874770184806</v>
      </c>
      <c r="F7986" s="18">
        <v>0</v>
      </c>
    </row>
    <row r="7987" spans="1:6" x14ac:dyDescent="0.35">
      <c r="A7987" s="4">
        <v>7976</v>
      </c>
      <c r="B7987" s="4">
        <v>0.97782657588148081</v>
      </c>
      <c r="C7987" s="4">
        <v>2.0107975196548336</v>
      </c>
      <c r="D7987" s="25">
        <v>4.6885352111759461E-2</v>
      </c>
      <c r="E7987" s="31">
        <v>10411.882655052788</v>
      </c>
      <c r="F7987" s="18">
        <v>0</v>
      </c>
    </row>
    <row r="7988" spans="1:6" x14ac:dyDescent="0.35">
      <c r="A7988" s="4">
        <v>7977</v>
      </c>
      <c r="B7988" s="4">
        <v>0.43783929354407858</v>
      </c>
      <c r="C7988" s="4">
        <v>-0.15644967135199533</v>
      </c>
      <c r="D7988" s="25">
        <v>-1.6581968975904378E-3</v>
      </c>
      <c r="E7988" s="31">
        <v>-368.2376422284338</v>
      </c>
      <c r="F7988" s="18">
        <v>368.2376422284338</v>
      </c>
    </row>
    <row r="7989" spans="1:6" x14ac:dyDescent="0.35">
      <c r="A7989" s="4">
        <v>7978</v>
      </c>
      <c r="B7989" s="4">
        <v>0.75071936146455687</v>
      </c>
      <c r="C7989" s="4">
        <v>0.6767552155766996</v>
      </c>
      <c r="D7989" s="25">
        <v>1.7004520687782361E-2</v>
      </c>
      <c r="E7989" s="31">
        <v>3776.2129541989993</v>
      </c>
      <c r="F7989" s="18">
        <v>0</v>
      </c>
    </row>
    <row r="7990" spans="1:6" x14ac:dyDescent="0.35">
      <c r="A7990" s="4">
        <v>7979</v>
      </c>
      <c r="B7990" s="4">
        <v>0.97320347127852569</v>
      </c>
      <c r="C7990" s="4">
        <v>1.930111228821521</v>
      </c>
      <c r="D7990" s="25">
        <v>4.5078082996495336E-2</v>
      </c>
      <c r="E7990" s="31">
        <v>10010.540378484675</v>
      </c>
      <c r="F7990" s="18">
        <v>0</v>
      </c>
    </row>
    <row r="7991" spans="1:6" x14ac:dyDescent="0.35">
      <c r="A7991" s="4">
        <v>7980</v>
      </c>
      <c r="B7991" s="4">
        <v>0.68144212024736506</v>
      </c>
      <c r="C7991" s="4">
        <v>0.4717352690555458</v>
      </c>
      <c r="D7991" s="25">
        <v>1.2412337634948232E-2</v>
      </c>
      <c r="E7991" s="31">
        <v>2756.4217204111051</v>
      </c>
      <c r="F7991" s="18">
        <v>0</v>
      </c>
    </row>
    <row r="7992" spans="1:6" x14ac:dyDescent="0.35">
      <c r="A7992" s="4">
        <v>7981</v>
      </c>
      <c r="B7992" s="4">
        <v>0.52737472588565204</v>
      </c>
      <c r="C7992" s="4">
        <v>6.8672198626009026E-2</v>
      </c>
      <c r="D7992" s="25">
        <v>3.3842433804273531E-3</v>
      </c>
      <c r="E7992" s="31">
        <v>751.54271784408843</v>
      </c>
      <c r="F7992" s="18">
        <v>0</v>
      </c>
    </row>
    <row r="7993" spans="1:6" x14ac:dyDescent="0.35">
      <c r="A7993" s="4">
        <v>7982</v>
      </c>
      <c r="B7993" s="4">
        <v>0.7820864376303337</v>
      </c>
      <c r="C7993" s="4">
        <v>0.77925906200274764</v>
      </c>
      <c r="D7993" s="25">
        <v>1.9300474980987883E-2</v>
      </c>
      <c r="E7993" s="31">
        <v>4286.0780955599575</v>
      </c>
      <c r="F7993" s="18">
        <v>0</v>
      </c>
    </row>
    <row r="7994" spans="1:6" x14ac:dyDescent="0.35">
      <c r="A7994" s="4">
        <v>7983</v>
      </c>
      <c r="B7994" s="4">
        <v>0.55340261313972594</v>
      </c>
      <c r="C7994" s="4">
        <v>0.13426279295755347</v>
      </c>
      <c r="D7994" s="25">
        <v>4.8533883140085277E-3</v>
      </c>
      <c r="E7994" s="31">
        <v>1077.7973786867854</v>
      </c>
      <c r="F7994" s="18">
        <v>0</v>
      </c>
    </row>
    <row r="7995" spans="1:6" x14ac:dyDescent="0.35">
      <c r="A7995" s="4">
        <v>7984</v>
      </c>
      <c r="B7995" s="4">
        <v>0.73138410465289105</v>
      </c>
      <c r="C7995" s="4">
        <v>0.61700444977723312</v>
      </c>
      <c r="D7995" s="25">
        <v>1.5666180400634448E-2</v>
      </c>
      <c r="E7995" s="31">
        <v>3479.0062276909402</v>
      </c>
      <c r="F7995" s="18">
        <v>0</v>
      </c>
    </row>
    <row r="7996" spans="1:6" x14ac:dyDescent="0.35">
      <c r="A7996" s="4">
        <v>7985</v>
      </c>
      <c r="B7996" s="4">
        <v>0.69204152059389601</v>
      </c>
      <c r="C7996" s="4">
        <v>0.50164542705521209</v>
      </c>
      <c r="D7996" s="25">
        <v>1.3082286696024037E-2</v>
      </c>
      <c r="E7996" s="31">
        <v>2905.1980587471576</v>
      </c>
      <c r="F7996" s="18">
        <v>0</v>
      </c>
    </row>
    <row r="7997" spans="1:6" x14ac:dyDescent="0.35">
      <c r="A7997" s="4">
        <v>7986</v>
      </c>
      <c r="B7997" s="4">
        <v>8.2431555751882879E-3</v>
      </c>
      <c r="C7997" s="4">
        <v>-2.39796787314231</v>
      </c>
      <c r="D7997" s="25">
        <v>-5.1865321002066964E-2</v>
      </c>
      <c r="E7997" s="31">
        <v>-11517.789924088533</v>
      </c>
      <c r="F7997" s="18">
        <v>11517.789924088533</v>
      </c>
    </row>
    <row r="7998" spans="1:6" x14ac:dyDescent="0.35">
      <c r="A7998" s="4">
        <v>7987</v>
      </c>
      <c r="B7998" s="4">
        <v>0.58286142225001558</v>
      </c>
      <c r="C7998" s="4">
        <v>0.20921916048374065</v>
      </c>
      <c r="D7998" s="25">
        <v>6.5323145184900382E-3</v>
      </c>
      <c r="E7998" s="31">
        <v>1450.6384013133434</v>
      </c>
      <c r="F7998" s="18">
        <v>0</v>
      </c>
    </row>
    <row r="7999" spans="1:6" x14ac:dyDescent="0.35">
      <c r="A7999" s="4">
        <v>7988</v>
      </c>
      <c r="B7999" s="4">
        <v>0.11597259389244663</v>
      </c>
      <c r="C7999" s="4">
        <v>-1.1953631212963549</v>
      </c>
      <c r="D7999" s="25">
        <v>-2.4928521659399249E-2</v>
      </c>
      <c r="E7999" s="31">
        <v>-5535.9047248470497</v>
      </c>
      <c r="F7999" s="18">
        <v>5535.9047248470497</v>
      </c>
    </row>
    <row r="8000" spans="1:6" x14ac:dyDescent="0.35">
      <c r="A8000" s="4">
        <v>7989</v>
      </c>
      <c r="B8000" s="4">
        <v>0.23377617224626912</v>
      </c>
      <c r="C8000" s="4">
        <v>-0.72646730373360935</v>
      </c>
      <c r="D8000" s="25">
        <v>-1.4425858560058956E-2</v>
      </c>
      <c r="E8000" s="31">
        <v>-3203.5665673938793</v>
      </c>
      <c r="F8000" s="18">
        <v>3203.5665673938793</v>
      </c>
    </row>
    <row r="8001" spans="1:6" x14ac:dyDescent="0.35">
      <c r="A8001" s="4">
        <v>7990</v>
      </c>
      <c r="B8001" s="4">
        <v>0.70731356133445156</v>
      </c>
      <c r="C8001" s="4">
        <v>0.5455535264397916</v>
      </c>
      <c r="D8001" s="25">
        <v>1.406577163637943E-2</v>
      </c>
      <c r="E8001" s="31">
        <v>3123.6016609550124</v>
      </c>
      <c r="F8001" s="18">
        <v>0</v>
      </c>
    </row>
    <row r="8002" spans="1:6" x14ac:dyDescent="0.35">
      <c r="A8002" s="4">
        <v>7991</v>
      </c>
      <c r="B8002" s="4">
        <v>1.5519618702776627E-2</v>
      </c>
      <c r="C8002" s="4">
        <v>-2.1565693169719071</v>
      </c>
      <c r="D8002" s="25">
        <v>-4.6458303892587947E-2</v>
      </c>
      <c r="E8002" s="31">
        <v>-10317.047578727364</v>
      </c>
      <c r="F8002" s="18">
        <v>10317.047578727364</v>
      </c>
    </row>
    <row r="8003" spans="1:6" x14ac:dyDescent="0.35">
      <c r="A8003" s="4">
        <v>7992</v>
      </c>
      <c r="B8003" s="4">
        <v>0.23294789758074652</v>
      </c>
      <c r="C8003" s="4">
        <v>-0.72917308132384517</v>
      </c>
      <c r="D8003" s="25">
        <v>-1.4486464497215112E-2</v>
      </c>
      <c r="E8003" s="31">
        <v>-3217.0253957367968</v>
      </c>
      <c r="F8003" s="18">
        <v>3217.0253957367968</v>
      </c>
    </row>
    <row r="8004" spans="1:6" x14ac:dyDescent="0.35">
      <c r="A8004" s="4">
        <v>7993</v>
      </c>
      <c r="B8004" s="4">
        <v>0.11287610869314191</v>
      </c>
      <c r="C8004" s="4">
        <v>-1.2113736919497815</v>
      </c>
      <c r="D8004" s="25">
        <v>-2.5287137845133562E-2</v>
      </c>
      <c r="E8004" s="31">
        <v>-5615.5430228631967</v>
      </c>
      <c r="F8004" s="18">
        <v>5615.5430228631967</v>
      </c>
    </row>
    <row r="8005" spans="1:6" x14ac:dyDescent="0.35">
      <c r="A8005" s="4">
        <v>7994</v>
      </c>
      <c r="B8005" s="4">
        <v>0.66777175433752167</v>
      </c>
      <c r="C8005" s="4">
        <v>0.43376859201528778</v>
      </c>
      <c r="D8005" s="25">
        <v>1.1561932911724339E-2</v>
      </c>
      <c r="E8005" s="31">
        <v>2567.5713910714849</v>
      </c>
      <c r="F8005" s="18">
        <v>0</v>
      </c>
    </row>
    <row r="8006" spans="1:6" x14ac:dyDescent="0.35">
      <c r="A8006" s="4">
        <v>7995</v>
      </c>
      <c r="B8006" s="4">
        <v>0.26053542187060552</v>
      </c>
      <c r="C8006" s="4">
        <v>-0.64169560451627983</v>
      </c>
      <c r="D8006" s="25">
        <v>-1.2527081552692962E-2</v>
      </c>
      <c r="E8006" s="31">
        <v>-2781.9030307378648</v>
      </c>
      <c r="F8006" s="18">
        <v>2781.9030307378648</v>
      </c>
    </row>
    <row r="8007" spans="1:6" x14ac:dyDescent="0.35">
      <c r="A8007" s="4">
        <v>7996</v>
      </c>
      <c r="B8007" s="4">
        <v>0.48984010152323365</v>
      </c>
      <c r="C8007" s="4">
        <v>-2.5469842290368895E-2</v>
      </c>
      <c r="D8007" s="25">
        <v>1.275582773539518E-3</v>
      </c>
      <c r="E8007" s="31">
        <v>283.27009517262712</v>
      </c>
      <c r="F8007" s="18">
        <v>0</v>
      </c>
    </row>
    <row r="8008" spans="1:6" x14ac:dyDescent="0.35">
      <c r="A8008" s="4">
        <v>7997</v>
      </c>
      <c r="B8008" s="4">
        <v>0.76085778283298222</v>
      </c>
      <c r="C8008" s="4">
        <v>0.70906452781014639</v>
      </c>
      <c r="D8008" s="25">
        <v>1.7728207717287326E-2</v>
      </c>
      <c r="E8008" s="31">
        <v>3936.9229433706396</v>
      </c>
      <c r="F8008" s="18">
        <v>0</v>
      </c>
    </row>
    <row r="8009" spans="1:6" x14ac:dyDescent="0.35">
      <c r="A8009" s="4">
        <v>7998</v>
      </c>
      <c r="B8009" s="4">
        <v>0.86696998848674289</v>
      </c>
      <c r="C8009" s="4">
        <v>1.1121817267346057</v>
      </c>
      <c r="D8009" s="25">
        <v>2.6757514380460517E-2</v>
      </c>
      <c r="E8009" s="31">
        <v>5942.071186884973</v>
      </c>
      <c r="F8009" s="18">
        <v>0</v>
      </c>
    </row>
    <row r="8010" spans="1:6" x14ac:dyDescent="0.35">
      <c r="A8010" s="4">
        <v>7999</v>
      </c>
      <c r="B8010" s="4">
        <v>5.6301064195267148E-2</v>
      </c>
      <c r="C8010" s="4">
        <v>-1.5866050261072728</v>
      </c>
      <c r="D8010" s="25">
        <v>-3.3691837011478237E-2</v>
      </c>
      <c r="E8010" s="31">
        <v>-7481.9839799964248</v>
      </c>
      <c r="F8010" s="18">
        <v>7481.9839799964248</v>
      </c>
    </row>
    <row r="8011" spans="1:6" x14ac:dyDescent="0.35">
      <c r="A8011" s="4">
        <v>8000</v>
      </c>
      <c r="B8011" s="4">
        <v>0.86246943615674732</v>
      </c>
      <c r="C8011" s="4">
        <v>1.0914813641032051</v>
      </c>
      <c r="D8011" s="25">
        <v>2.629385288763289E-2</v>
      </c>
      <c r="E8011" s="31">
        <v>5839.10535987187</v>
      </c>
      <c r="F8011" s="18">
        <v>0</v>
      </c>
    </row>
    <row r="8012" spans="1:6" x14ac:dyDescent="0.35">
      <c r="A8012" s="4">
        <v>8001</v>
      </c>
      <c r="B8012" s="4">
        <v>0.61711845265221399</v>
      </c>
      <c r="C8012" s="4">
        <v>0.29792147816342007</v>
      </c>
      <c r="D8012" s="25">
        <v>8.51913232284306E-3</v>
      </c>
      <c r="E8012" s="31">
        <v>1891.8532563619599</v>
      </c>
      <c r="F8012" s="18">
        <v>0</v>
      </c>
    </row>
    <row r="8013" spans="1:6" x14ac:dyDescent="0.35">
      <c r="A8013" s="4">
        <v>8002</v>
      </c>
      <c r="B8013" s="4">
        <v>2.5293588211174667E-2</v>
      </c>
      <c r="C8013" s="4">
        <v>-1.9549652125684966</v>
      </c>
      <c r="D8013" s="25">
        <v>-4.194263130885903E-2</v>
      </c>
      <c r="E8013" s="31">
        <v>-9314.2471105053901</v>
      </c>
      <c r="F8013" s="18">
        <v>9314.2471105053901</v>
      </c>
    </row>
    <row r="8014" spans="1:6" x14ac:dyDescent="0.35">
      <c r="A8014" s="4">
        <v>8003</v>
      </c>
      <c r="B8014" s="4">
        <v>0.72403672132530772</v>
      </c>
      <c r="C8014" s="4">
        <v>0.59487570627886388</v>
      </c>
      <c r="D8014" s="25">
        <v>1.5170525013936549E-2</v>
      </c>
      <c r="E8014" s="31">
        <v>3368.9354808329049</v>
      </c>
      <c r="F8014" s="18">
        <v>0</v>
      </c>
    </row>
    <row r="8015" spans="1:6" x14ac:dyDescent="0.35">
      <c r="A8015" s="4">
        <v>8004</v>
      </c>
      <c r="B8015" s="4">
        <v>0.4663718522548288</v>
      </c>
      <c r="C8015" s="4">
        <v>-8.4393337230172089E-2</v>
      </c>
      <c r="D8015" s="25">
        <v>-4.4227710599900084E-5</v>
      </c>
      <c r="E8015" s="31">
        <v>-9.8216972279556831</v>
      </c>
      <c r="F8015" s="18">
        <v>9.8216972279556831</v>
      </c>
    </row>
    <row r="8016" spans="1:6" x14ac:dyDescent="0.35">
      <c r="A8016" s="4">
        <v>8005</v>
      </c>
      <c r="B8016" s="4">
        <v>0.34910750643722932</v>
      </c>
      <c r="C8016" s="4">
        <v>-0.38773113433738976</v>
      </c>
      <c r="D8016" s="25">
        <v>-6.838604134925398E-3</v>
      </c>
      <c r="E8016" s="31">
        <v>-1518.6564794795142</v>
      </c>
      <c r="F8016" s="18">
        <v>1518.6564794795142</v>
      </c>
    </row>
    <row r="8017" spans="1:6" x14ac:dyDescent="0.35">
      <c r="A8017" s="4">
        <v>8006</v>
      </c>
      <c r="B8017" s="4">
        <v>0.46751857666205288</v>
      </c>
      <c r="C8017" s="4">
        <v>-8.1509018116492873E-2</v>
      </c>
      <c r="D8017" s="25">
        <v>2.0377326995486269E-5</v>
      </c>
      <c r="E8017" s="31">
        <v>4.5252158284938711</v>
      </c>
      <c r="F8017" s="18">
        <v>0</v>
      </c>
    </row>
    <row r="8018" spans="1:6" x14ac:dyDescent="0.35">
      <c r="A8018" s="4">
        <v>8007</v>
      </c>
      <c r="B8018" s="4">
        <v>0.4968458293126562</v>
      </c>
      <c r="C8018" s="4">
        <v>-7.906415800670254E-3</v>
      </c>
      <c r="D8018" s="25">
        <v>1.6689809323248645E-3</v>
      </c>
      <c r="E8018" s="31">
        <v>370.63246490002683</v>
      </c>
      <c r="F8018" s="18">
        <v>0</v>
      </c>
    </row>
    <row r="8019" spans="1:6" x14ac:dyDescent="0.35">
      <c r="A8019" s="4">
        <v>8008</v>
      </c>
      <c r="B8019" s="4">
        <v>0.37906708146336898</v>
      </c>
      <c r="C8019" s="4">
        <v>-0.30793188528006804</v>
      </c>
      <c r="D8019" s="25">
        <v>-5.0512036143028245E-3</v>
      </c>
      <c r="E8019" s="31">
        <v>-1121.7264439762762</v>
      </c>
      <c r="F8019" s="18">
        <v>1121.7264439762762</v>
      </c>
    </row>
    <row r="8020" spans="1:6" x14ac:dyDescent="0.35">
      <c r="A8020" s="4">
        <v>8009</v>
      </c>
      <c r="B8020" s="4">
        <v>0.47007156572668019</v>
      </c>
      <c r="C8020" s="4">
        <v>-7.5089965754455659E-2</v>
      </c>
      <c r="D8020" s="25">
        <v>1.6415584207358233E-4</v>
      </c>
      <c r="E8020" s="31">
        <v>36.454271703823551</v>
      </c>
      <c r="F8020" s="18">
        <v>0</v>
      </c>
    </row>
    <row r="8021" spans="1:6" x14ac:dyDescent="0.35">
      <c r="A8021" s="4">
        <v>8010</v>
      </c>
      <c r="B8021" s="4">
        <v>0.32469156482324157</v>
      </c>
      <c r="C8021" s="4">
        <v>-0.45461932469368116</v>
      </c>
      <c r="D8021" s="25">
        <v>-8.3368135501600844E-3</v>
      </c>
      <c r="E8021" s="31">
        <v>-1851.3655223152261</v>
      </c>
      <c r="F8021" s="18">
        <v>1851.3655223152261</v>
      </c>
    </row>
    <row r="8022" spans="1:6" x14ac:dyDescent="0.35">
      <c r="A8022" s="4">
        <v>8011</v>
      </c>
      <c r="B8022" s="4">
        <v>0.20684788647249319</v>
      </c>
      <c r="C8022" s="4">
        <v>-0.81740718161588721</v>
      </c>
      <c r="D8022" s="25">
        <v>-1.646279483442635E-2</v>
      </c>
      <c r="E8022" s="31">
        <v>-3655.9112872112742</v>
      </c>
      <c r="F8022" s="18">
        <v>3655.9112872112742</v>
      </c>
    </row>
    <row r="8023" spans="1:6" x14ac:dyDescent="0.35">
      <c r="A8023" s="4">
        <v>8012</v>
      </c>
      <c r="B8023" s="4">
        <v>0.52635385295174442</v>
      </c>
      <c r="C8023" s="4">
        <v>6.610743177425156E-2</v>
      </c>
      <c r="D8023" s="25">
        <v>3.3267959024089345E-3</v>
      </c>
      <c r="E8023" s="31">
        <v>738.78529205936275</v>
      </c>
      <c r="F8023" s="18">
        <v>0</v>
      </c>
    </row>
    <row r="8024" spans="1:6" x14ac:dyDescent="0.35">
      <c r="A8024" s="4">
        <v>8013</v>
      </c>
      <c r="B8024" s="4">
        <v>0.52040568737031467</v>
      </c>
      <c r="C8024" s="4">
        <v>5.1171796831787568E-2</v>
      </c>
      <c r="D8024" s="25">
        <v>2.9922568937421675E-3</v>
      </c>
      <c r="E8024" s="31">
        <v>664.49383972104408</v>
      </c>
      <c r="F8024" s="18">
        <v>0</v>
      </c>
    </row>
    <row r="8025" spans="1:6" x14ac:dyDescent="0.35">
      <c r="A8025" s="4">
        <v>8014</v>
      </c>
      <c r="B8025" s="4">
        <v>0.91081111336182141</v>
      </c>
      <c r="C8025" s="4">
        <v>1.3457666831981556</v>
      </c>
      <c r="D8025" s="25">
        <v>3.1989516908362034E-2</v>
      </c>
      <c r="E8025" s="31">
        <v>7103.9478480988937</v>
      </c>
      <c r="F8025" s="18">
        <v>0</v>
      </c>
    </row>
    <row r="8026" spans="1:6" x14ac:dyDescent="0.35">
      <c r="A8026" s="4">
        <v>8015</v>
      </c>
      <c r="B8026" s="4">
        <v>0.41494622362994216</v>
      </c>
      <c r="C8026" s="4">
        <v>-0.21483951035648793</v>
      </c>
      <c r="D8026" s="25">
        <v>-2.966054175304037E-3</v>
      </c>
      <c r="E8026" s="31">
        <v>-658.67497269044384</v>
      </c>
      <c r="F8026" s="18">
        <v>658.67497269044384</v>
      </c>
    </row>
    <row r="8027" spans="1:6" x14ac:dyDescent="0.35">
      <c r="A8027" s="4">
        <v>8016</v>
      </c>
      <c r="B8027" s="4">
        <v>0.60473503294991848</v>
      </c>
      <c r="C8027" s="4">
        <v>0.26562252767980171</v>
      </c>
      <c r="D8027" s="25">
        <v>7.795677383204312E-3</v>
      </c>
      <c r="E8027" s="31">
        <v>1731.1948076468507</v>
      </c>
      <c r="F8027" s="18">
        <v>0</v>
      </c>
    </row>
    <row r="8028" spans="1:6" x14ac:dyDescent="0.35">
      <c r="A8028" s="4">
        <v>8017</v>
      </c>
      <c r="B8028" s="4">
        <v>0.96763269381298989</v>
      </c>
      <c r="C8028" s="4">
        <v>1.847086447305017</v>
      </c>
      <c r="D8028" s="25">
        <v>4.3218434698294235E-2</v>
      </c>
      <c r="E8028" s="31">
        <v>9597.5661980970635</v>
      </c>
      <c r="F8028" s="18">
        <v>0</v>
      </c>
    </row>
    <row r="8029" spans="1:6" x14ac:dyDescent="0.35">
      <c r="A8029" s="4">
        <v>8018</v>
      </c>
      <c r="B8029" s="4">
        <v>0.9369867043564758</v>
      </c>
      <c r="C8029" s="4">
        <v>1.5299601574167212</v>
      </c>
      <c r="D8029" s="25">
        <v>3.6115213773968535E-2</v>
      </c>
      <c r="E8029" s="31">
        <v>8020.1459718246197</v>
      </c>
      <c r="F8029" s="18">
        <v>0</v>
      </c>
    </row>
    <row r="8030" spans="1:6" x14ac:dyDescent="0.35">
      <c r="A8030" s="4">
        <v>8019</v>
      </c>
      <c r="B8030" s="4">
        <v>0.10092271521910001</v>
      </c>
      <c r="C8030" s="4">
        <v>-1.2763114890247962</v>
      </c>
      <c r="D8030" s="25">
        <v>-2.6741660959963734E-2</v>
      </c>
      <c r="E8030" s="31">
        <v>-5938.5506000394216</v>
      </c>
      <c r="F8030" s="18">
        <v>5938.5506000394216</v>
      </c>
    </row>
    <row r="8031" spans="1:6" x14ac:dyDescent="0.35">
      <c r="A8031" s="4">
        <v>8020</v>
      </c>
      <c r="B8031" s="4">
        <v>0.1038776575966015</v>
      </c>
      <c r="C8031" s="4">
        <v>-1.2597617688708604</v>
      </c>
      <c r="D8031" s="25">
        <v>-2.6370968519010388E-2</v>
      </c>
      <c r="E8031" s="31">
        <v>-5856.2305145013779</v>
      </c>
      <c r="F8031" s="18">
        <v>5856.2305145013779</v>
      </c>
    </row>
    <row r="8032" spans="1:6" x14ac:dyDescent="0.35">
      <c r="A8032" s="4">
        <v>8021</v>
      </c>
      <c r="B8032" s="4">
        <v>1.7840023465886423E-2</v>
      </c>
      <c r="C8032" s="4">
        <v>-2.1005550096133621</v>
      </c>
      <c r="D8032" s="25">
        <v>-4.5203655467725479E-2</v>
      </c>
      <c r="E8032" s="31">
        <v>-10038.426397811922</v>
      </c>
      <c r="F8032" s="18">
        <v>10038.426397811922</v>
      </c>
    </row>
    <row r="8033" spans="1:6" x14ac:dyDescent="0.35">
      <c r="A8033" s="4">
        <v>8022</v>
      </c>
      <c r="B8033" s="4">
        <v>2.2229712205063534E-2</v>
      </c>
      <c r="C8033" s="4">
        <v>-2.0097332917997357</v>
      </c>
      <c r="D8033" s="25">
        <v>-4.3169365826888094E-2</v>
      </c>
      <c r="E8033" s="31">
        <v>-9586.6694188667643</v>
      </c>
      <c r="F8033" s="18">
        <v>9586.6694188667643</v>
      </c>
    </row>
    <row r="8034" spans="1:6" x14ac:dyDescent="0.35">
      <c r="A8034" s="4">
        <v>8023</v>
      </c>
      <c r="B8034" s="4">
        <v>0.10610660333924815</v>
      </c>
      <c r="C8034" s="4">
        <v>-1.2475027659723421</v>
      </c>
      <c r="D8034" s="25">
        <v>-2.6096382624757351E-2</v>
      </c>
      <c r="E8034" s="31">
        <v>-5795.2529174284045</v>
      </c>
      <c r="F8034" s="18">
        <v>5795.2529174284045</v>
      </c>
    </row>
    <row r="8035" spans="1:6" x14ac:dyDescent="0.35">
      <c r="A8035" s="4">
        <v>8024</v>
      </c>
      <c r="B8035" s="4">
        <v>0.10429730085760225</v>
      </c>
      <c r="C8035" s="4">
        <v>-1.2574393116903313</v>
      </c>
      <c r="D8035" s="25">
        <v>-2.6318948465906634E-2</v>
      </c>
      <c r="E8035" s="31">
        <v>-5844.6783630461678</v>
      </c>
      <c r="F8035" s="18">
        <v>5844.6783630461678</v>
      </c>
    </row>
    <row r="8036" spans="1:6" x14ac:dyDescent="0.35">
      <c r="A8036" s="4">
        <v>8025</v>
      </c>
      <c r="B8036" s="4">
        <v>0.22439101467841693</v>
      </c>
      <c r="C8036" s="4">
        <v>-0.75744712989558649</v>
      </c>
      <c r="D8036" s="25">
        <v>-1.5119766811888981E-2</v>
      </c>
      <c r="E8036" s="31">
        <v>-3357.6635500550151</v>
      </c>
      <c r="F8036" s="18">
        <v>3357.6635500550151</v>
      </c>
    </row>
    <row r="8037" spans="1:6" x14ac:dyDescent="0.35">
      <c r="A8037" s="4">
        <v>8026</v>
      </c>
      <c r="B8037" s="4">
        <v>0.24457369462849632</v>
      </c>
      <c r="C8037" s="4">
        <v>-0.69166554507376687</v>
      </c>
      <c r="D8037" s="25">
        <v>-1.3646343937026595E-2</v>
      </c>
      <c r="E8037" s="31">
        <v>-3030.4588820007052</v>
      </c>
      <c r="F8037" s="18">
        <v>3030.4588820007052</v>
      </c>
    </row>
    <row r="8038" spans="1:6" x14ac:dyDescent="0.35">
      <c r="A8038" s="4">
        <v>8027</v>
      </c>
      <c r="B8038" s="4">
        <v>0.43471331512186495</v>
      </c>
      <c r="C8038" s="4">
        <v>-0.1643868305491136</v>
      </c>
      <c r="D8038" s="25">
        <v>-1.8359790527959668E-3</v>
      </c>
      <c r="E8038" s="31">
        <v>-407.71792455093947</v>
      </c>
      <c r="F8038" s="18">
        <v>407.71792455093947</v>
      </c>
    </row>
    <row r="8039" spans="1:6" x14ac:dyDescent="0.35">
      <c r="A8039" s="4">
        <v>8028</v>
      </c>
      <c r="B8039" s="4">
        <v>2.6683877952306867E-2</v>
      </c>
      <c r="C8039" s="4">
        <v>-1.9319331631093757</v>
      </c>
      <c r="D8039" s="25">
        <v>-4.1426743030704101E-2</v>
      </c>
      <c r="E8039" s="31">
        <v>-9199.6832227806535</v>
      </c>
      <c r="F8039" s="18">
        <v>9199.6832227806535</v>
      </c>
    </row>
    <row r="8040" spans="1:6" x14ac:dyDescent="0.35">
      <c r="A8040" s="4">
        <v>8029</v>
      </c>
      <c r="B8040" s="4">
        <v>0.5865277189031507</v>
      </c>
      <c r="C8040" s="4">
        <v>0.21862193789957043</v>
      </c>
      <c r="D8040" s="25">
        <v>6.7429246363406442E-3</v>
      </c>
      <c r="E8040" s="31">
        <v>1497.4088260677595</v>
      </c>
      <c r="F8040" s="18">
        <v>0</v>
      </c>
    </row>
    <row r="8041" spans="1:6" x14ac:dyDescent="0.35">
      <c r="A8041" s="4">
        <v>8030</v>
      </c>
      <c r="B8041" s="4">
        <v>0.82783180277116253</v>
      </c>
      <c r="C8041" s="4">
        <v>0.94563184773134235</v>
      </c>
      <c r="D8041" s="25">
        <v>2.3027011349959308E-2</v>
      </c>
      <c r="E8041" s="31">
        <v>5113.6342007381754</v>
      </c>
      <c r="F8041" s="18">
        <v>0</v>
      </c>
    </row>
    <row r="8042" spans="1:6" x14ac:dyDescent="0.35">
      <c r="A8042" s="4">
        <v>8031</v>
      </c>
      <c r="B8042" s="4">
        <v>0.41512638235879262</v>
      </c>
      <c r="C8042" s="4">
        <v>-0.21437739930869301</v>
      </c>
      <c r="D8042" s="25">
        <v>-2.9557034823191851E-3</v>
      </c>
      <c r="E8042" s="31">
        <v>-656.37638270652167</v>
      </c>
      <c r="F8042" s="18">
        <v>656.37638270652167</v>
      </c>
    </row>
    <row r="8043" spans="1:6" x14ac:dyDescent="0.35">
      <c r="A8043" s="4">
        <v>8032</v>
      </c>
      <c r="B8043" s="4">
        <v>0.38486282821473938</v>
      </c>
      <c r="C8043" s="4">
        <v>-0.29273376852295008</v>
      </c>
      <c r="D8043" s="25">
        <v>-4.7107853506592415E-3</v>
      </c>
      <c r="E8043" s="31">
        <v>-1046.1293789004906</v>
      </c>
      <c r="F8043" s="18">
        <v>1046.1293789004906</v>
      </c>
    </row>
    <row r="8044" spans="1:6" x14ac:dyDescent="0.35">
      <c r="A8044" s="4">
        <v>8033</v>
      </c>
      <c r="B8044" s="4">
        <v>0.31156935146696474</v>
      </c>
      <c r="C8044" s="4">
        <v>-0.49140687463189175</v>
      </c>
      <c r="D8044" s="25">
        <v>-9.160807343193824E-3</v>
      </c>
      <c r="E8044" s="31">
        <v>-2034.3507468072769</v>
      </c>
      <c r="F8044" s="18">
        <v>2034.3507468072769</v>
      </c>
    </row>
    <row r="8045" spans="1:6" x14ac:dyDescent="0.35">
      <c r="A8045" s="4">
        <v>8034</v>
      </c>
      <c r="B8045" s="4">
        <v>6.9377698270730925E-2</v>
      </c>
      <c r="C8045" s="4">
        <v>-1.4804417446278841</v>
      </c>
      <c r="D8045" s="25">
        <v>-3.1313916080781837E-2</v>
      </c>
      <c r="E8045" s="31">
        <v>-6953.9164156452325</v>
      </c>
      <c r="F8045" s="18">
        <v>6953.9164156452325</v>
      </c>
    </row>
    <row r="8046" spans="1:6" x14ac:dyDescent="0.35">
      <c r="A8046" s="4">
        <v>8035</v>
      </c>
      <c r="B8046" s="4">
        <v>0.29251581913212488</v>
      </c>
      <c r="C8046" s="4">
        <v>-0.5460498978323145</v>
      </c>
      <c r="D8046" s="25">
        <v>-1.0384740767011747E-2</v>
      </c>
      <c r="E8046" s="31">
        <v>-2306.1510130399579</v>
      </c>
      <c r="F8046" s="18">
        <v>2306.1510130399579</v>
      </c>
    </row>
    <row r="8047" spans="1:6" x14ac:dyDescent="0.35">
      <c r="A8047" s="4">
        <v>8036</v>
      </c>
      <c r="B8047" s="4">
        <v>0.56489927627529035</v>
      </c>
      <c r="C8047" s="4">
        <v>0.16340261072602005</v>
      </c>
      <c r="D8047" s="25">
        <v>5.5060827449146445E-3</v>
      </c>
      <c r="E8047" s="31">
        <v>1222.7419619758693</v>
      </c>
      <c r="F8047" s="18">
        <v>0</v>
      </c>
    </row>
    <row r="8048" spans="1:6" x14ac:dyDescent="0.35">
      <c r="A8048" s="4">
        <v>8037</v>
      </c>
      <c r="B8048" s="4">
        <v>0.25447235812572511</v>
      </c>
      <c r="C8048" s="4">
        <v>-0.66048176554314186</v>
      </c>
      <c r="D8048" s="25">
        <v>-1.2947867392115994E-2</v>
      </c>
      <c r="E8048" s="31">
        <v>-2875.3474133786781</v>
      </c>
      <c r="F8048" s="18">
        <v>2875.3474133786781</v>
      </c>
    </row>
    <row r="8049" spans="1:6" x14ac:dyDescent="0.35">
      <c r="A8049" s="4">
        <v>8038</v>
      </c>
      <c r="B8049" s="4">
        <v>0.8078672093137117</v>
      </c>
      <c r="C8049" s="4">
        <v>0.87006372279941047</v>
      </c>
      <c r="D8049" s="25">
        <v>2.1334382566588397E-2</v>
      </c>
      <c r="E8049" s="31">
        <v>4737.7502310707596</v>
      </c>
      <c r="F8049" s="18">
        <v>0</v>
      </c>
    </row>
    <row r="8050" spans="1:6" x14ac:dyDescent="0.35">
      <c r="A8050" s="4">
        <v>8039</v>
      </c>
      <c r="B8050" s="4">
        <v>0.66470750353869779</v>
      </c>
      <c r="C8050" s="4">
        <v>0.42534527558814272</v>
      </c>
      <c r="D8050" s="25">
        <v>1.1373261459986329E-2</v>
      </c>
      <c r="E8050" s="31">
        <v>2525.6729104719993</v>
      </c>
      <c r="F8050" s="18">
        <v>0</v>
      </c>
    </row>
    <row r="8051" spans="1:6" x14ac:dyDescent="0.35">
      <c r="A8051" s="4">
        <v>8040</v>
      </c>
      <c r="B8051" s="4">
        <v>0.4556472549329379</v>
      </c>
      <c r="C8051" s="4">
        <v>-0.11140586443430796</v>
      </c>
      <c r="D8051" s="25">
        <v>-6.4927356953175066E-4</v>
      </c>
      <c r="E8051" s="31">
        <v>-144.18490877231375</v>
      </c>
      <c r="F8051" s="18">
        <v>144.18490877231375</v>
      </c>
    </row>
    <row r="8052" spans="1:6" x14ac:dyDescent="0.35">
      <c r="A8052" s="4">
        <v>8041</v>
      </c>
      <c r="B8052" s="4">
        <v>0.26764867611880427</v>
      </c>
      <c r="C8052" s="4">
        <v>-0.61993990508756947</v>
      </c>
      <c r="D8052" s="25">
        <v>-1.2039781873250461E-2</v>
      </c>
      <c r="E8052" s="31">
        <v>-2673.6878451484276</v>
      </c>
      <c r="F8052" s="18">
        <v>2673.6878451484276</v>
      </c>
    </row>
    <row r="8053" spans="1:6" x14ac:dyDescent="0.35">
      <c r="A8053" s="4">
        <v>8042</v>
      </c>
      <c r="B8053" s="4">
        <v>0.86861737387248161</v>
      </c>
      <c r="C8053" s="4">
        <v>1.1198791784574864</v>
      </c>
      <c r="D8053" s="25">
        <v>2.6929927396616361E-2</v>
      </c>
      <c r="E8053" s="31">
        <v>5980.3591384852789</v>
      </c>
      <c r="F8053" s="18">
        <v>0</v>
      </c>
    </row>
    <row r="8054" spans="1:6" x14ac:dyDescent="0.35">
      <c r="A8054" s="4">
        <v>8043</v>
      </c>
      <c r="B8054" s="4">
        <v>0.76785352608197655</v>
      </c>
      <c r="C8054" s="4">
        <v>0.73179623432583008</v>
      </c>
      <c r="D8054" s="25">
        <v>1.8237368699887381E-2</v>
      </c>
      <c r="E8054" s="31">
        <v>4049.9928930369347</v>
      </c>
      <c r="F8054" s="18">
        <v>0</v>
      </c>
    </row>
    <row r="8055" spans="1:6" x14ac:dyDescent="0.35">
      <c r="A8055" s="4">
        <v>8044</v>
      </c>
      <c r="B8055" s="4">
        <v>0.8468167590564919</v>
      </c>
      <c r="C8055" s="4">
        <v>1.0228759924450275</v>
      </c>
      <c r="D8055" s="25">
        <v>2.4757180820314972E-2</v>
      </c>
      <c r="E8055" s="31">
        <v>5497.8548728098649</v>
      </c>
      <c r="F8055" s="18">
        <v>0</v>
      </c>
    </row>
    <row r="8056" spans="1:6" x14ac:dyDescent="0.35">
      <c r="A8056" s="4">
        <v>8045</v>
      </c>
      <c r="B8056" s="4">
        <v>0.19459590110049452</v>
      </c>
      <c r="C8056" s="4">
        <v>-0.86108396095805861</v>
      </c>
      <c r="D8056" s="25">
        <v>-1.7441098503414968E-2</v>
      </c>
      <c r="E8056" s="31">
        <v>-3873.1642786836856</v>
      </c>
      <c r="F8056" s="18">
        <v>3873.1642786836856</v>
      </c>
    </row>
    <row r="8057" spans="1:6" x14ac:dyDescent="0.35">
      <c r="A8057" s="4">
        <v>8046</v>
      </c>
      <c r="B8057" s="4">
        <v>0.8560989594700984</v>
      </c>
      <c r="C8057" s="4">
        <v>1.0629556128631694</v>
      </c>
      <c r="D8057" s="25">
        <v>2.5654912756993758E-2</v>
      </c>
      <c r="E8057" s="31">
        <v>5697.2152094478915</v>
      </c>
      <c r="F8057" s="18">
        <v>0</v>
      </c>
    </row>
    <row r="8058" spans="1:6" x14ac:dyDescent="0.35">
      <c r="A8058" s="4">
        <v>8047</v>
      </c>
      <c r="B8058" s="4">
        <v>0.53901881694146425</v>
      </c>
      <c r="C8058" s="4">
        <v>9.7962128044141991E-2</v>
      </c>
      <c r="D8058" s="25">
        <v>4.0403001191738914E-3</v>
      </c>
      <c r="E8058" s="31">
        <v>897.23397260107947</v>
      </c>
      <c r="F8058" s="18">
        <v>0</v>
      </c>
    </row>
    <row r="8059" spans="1:6" x14ac:dyDescent="0.35">
      <c r="A8059" s="4">
        <v>8048</v>
      </c>
      <c r="B8059" s="4">
        <v>0.58212425534748502</v>
      </c>
      <c r="C8059" s="4">
        <v>0.2073308415825692</v>
      </c>
      <c r="D8059" s="25">
        <v>6.4900186043438937E-3</v>
      </c>
      <c r="E8059" s="31">
        <v>1441.2457002874853</v>
      </c>
      <c r="F8059" s="18">
        <v>0</v>
      </c>
    </row>
    <row r="8060" spans="1:6" x14ac:dyDescent="0.35">
      <c r="A8060" s="4">
        <v>8049</v>
      </c>
      <c r="B8060" s="4">
        <v>9.2865908862174162E-2</v>
      </c>
      <c r="C8060" s="4">
        <v>-1.3233114734459406</v>
      </c>
      <c r="D8060" s="25">
        <v>-2.7794400147562622E-2</v>
      </c>
      <c r="E8060" s="31">
        <v>-6172.333570497397</v>
      </c>
      <c r="F8060" s="18">
        <v>6172.333570497397</v>
      </c>
    </row>
    <row r="8061" spans="1:6" x14ac:dyDescent="0.35">
      <c r="A8061" s="4">
        <v>8050</v>
      </c>
      <c r="B8061" s="4">
        <v>0.82017454183505589</v>
      </c>
      <c r="C8061" s="4">
        <v>0.91603046511105568</v>
      </c>
      <c r="D8061" s="25">
        <v>2.2363978460155517E-2</v>
      </c>
      <c r="E8061" s="31">
        <v>4966.3937443026107</v>
      </c>
      <c r="F8061" s="18">
        <v>0</v>
      </c>
    </row>
    <row r="8062" spans="1:6" x14ac:dyDescent="0.35">
      <c r="A8062" s="4">
        <v>8051</v>
      </c>
      <c r="B8062" s="4">
        <v>0.1135054614831803</v>
      </c>
      <c r="C8062" s="4">
        <v>-1.2080944794581254</v>
      </c>
      <c r="D8062" s="25">
        <v>-2.521368770388464E-2</v>
      </c>
      <c r="E8062" s="31">
        <v>-5599.2318677318899</v>
      </c>
      <c r="F8062" s="18">
        <v>5599.2318677318899</v>
      </c>
    </row>
    <row r="8063" spans="1:6" x14ac:dyDescent="0.35">
      <c r="A8063" s="4">
        <v>8052</v>
      </c>
      <c r="B8063" s="4">
        <v>0.59821032285846976</v>
      </c>
      <c r="C8063" s="4">
        <v>0.24871744417444519</v>
      </c>
      <c r="D8063" s="25">
        <v>7.4170252603386272E-3</v>
      </c>
      <c r="E8063" s="31">
        <v>1647.1071066316904</v>
      </c>
      <c r="F8063" s="18">
        <v>0</v>
      </c>
    </row>
    <row r="8064" spans="1:6" x14ac:dyDescent="0.35">
      <c r="A8064" s="4">
        <v>8053</v>
      </c>
      <c r="B8064" s="4">
        <v>0.26934816008440488</v>
      </c>
      <c r="C8064" s="4">
        <v>-0.61478560024238671</v>
      </c>
      <c r="D8064" s="25">
        <v>-1.1924332075507261E-2</v>
      </c>
      <c r="E8064" s="31">
        <v>-2648.0497792598221</v>
      </c>
      <c r="F8064" s="18">
        <v>2648.0497792598221</v>
      </c>
    </row>
    <row r="8065" spans="1:6" x14ac:dyDescent="0.35">
      <c r="A8065" s="4">
        <v>8054</v>
      </c>
      <c r="B8065" s="4">
        <v>0.72042082587187151</v>
      </c>
      <c r="C8065" s="4">
        <v>0.58409210196770445</v>
      </c>
      <c r="D8065" s="25">
        <v>1.4928986150004273E-2</v>
      </c>
      <c r="E8065" s="31">
        <v>3315.2966747959367</v>
      </c>
      <c r="F8065" s="18">
        <v>0</v>
      </c>
    </row>
    <row r="8066" spans="1:6" x14ac:dyDescent="0.35">
      <c r="A8066" s="4">
        <v>8055</v>
      </c>
      <c r="B8066" s="4">
        <v>5.5895209923943145E-2</v>
      </c>
      <c r="C8066" s="4">
        <v>-1.5901969409232937</v>
      </c>
      <c r="D8066" s="25">
        <v>-3.3772291282514993E-2</v>
      </c>
      <c r="E8066" s="31">
        <v>-7499.8505500743413</v>
      </c>
      <c r="F8066" s="18">
        <v>7499.8505500743413</v>
      </c>
    </row>
    <row r="8067" spans="1:6" x14ac:dyDescent="0.35">
      <c r="A8067" s="4">
        <v>8056</v>
      </c>
      <c r="B8067" s="4">
        <v>0.85547098009633127</v>
      </c>
      <c r="C8067" s="4">
        <v>1.0601902852921383</v>
      </c>
      <c r="D8067" s="25">
        <v>2.5592972976876249E-2</v>
      </c>
      <c r="E8067" s="31">
        <v>5683.4601731046423</v>
      </c>
      <c r="F8067" s="18">
        <v>0</v>
      </c>
    </row>
    <row r="8068" spans="1:6" x14ac:dyDescent="0.35">
      <c r="A8068" s="4">
        <v>8057</v>
      </c>
      <c r="B8068" s="4">
        <v>0.54050963542182251</v>
      </c>
      <c r="C8068" s="4">
        <v>0.10171772934406673</v>
      </c>
      <c r="D8068" s="25">
        <v>4.1244207568745589E-3</v>
      </c>
      <c r="E8068" s="31">
        <v>915.914736830381</v>
      </c>
      <c r="F8068" s="18">
        <v>0</v>
      </c>
    </row>
    <row r="8069" spans="1:6" x14ac:dyDescent="0.35">
      <c r="A8069" s="4">
        <v>8058</v>
      </c>
      <c r="B8069" s="4">
        <v>0.14028039101903256</v>
      </c>
      <c r="C8069" s="4">
        <v>-1.079060446884792</v>
      </c>
      <c r="D8069" s="25">
        <v>-2.2323491370909936E-2</v>
      </c>
      <c r="E8069" s="31">
        <v>-4957.4027310483043</v>
      </c>
      <c r="F8069" s="18">
        <v>4957.4027310483043</v>
      </c>
    </row>
    <row r="8070" spans="1:6" x14ac:dyDescent="0.35">
      <c r="A8070" s="4">
        <v>8059</v>
      </c>
      <c r="B8070" s="4">
        <v>0.20617436293020608</v>
      </c>
      <c r="C8070" s="4">
        <v>-0.81976738749559352</v>
      </c>
      <c r="D8070" s="25">
        <v>-1.6515660409829609E-2</v>
      </c>
      <c r="E8070" s="31">
        <v>-3667.6512047505203</v>
      </c>
      <c r="F8070" s="18">
        <v>3667.6512047505203</v>
      </c>
    </row>
    <row r="8071" spans="1:6" x14ac:dyDescent="0.35">
      <c r="A8071" s="4">
        <v>8060</v>
      </c>
      <c r="B8071" s="4">
        <v>0.91304098910608189</v>
      </c>
      <c r="C8071" s="4">
        <v>1.3597216579616467</v>
      </c>
      <c r="D8071" s="25">
        <v>3.2302090390596457E-2</v>
      </c>
      <c r="E8071" s="31">
        <v>7173.3613913809922</v>
      </c>
      <c r="F8071" s="18">
        <v>0</v>
      </c>
    </row>
    <row r="8072" spans="1:6" x14ac:dyDescent="0.35">
      <c r="A8072" s="4">
        <v>8061</v>
      </c>
      <c r="B8072" s="4">
        <v>0.58351435522732886</v>
      </c>
      <c r="C8072" s="4">
        <v>0.21089232969556349</v>
      </c>
      <c r="D8072" s="25">
        <v>6.5697913563754875E-3</v>
      </c>
      <c r="E8072" s="31">
        <v>1458.9609246766236</v>
      </c>
      <c r="F8072" s="18">
        <v>0</v>
      </c>
    </row>
    <row r="8073" spans="1:6" x14ac:dyDescent="0.35">
      <c r="A8073" s="4">
        <v>8062</v>
      </c>
      <c r="B8073" s="4">
        <v>0.24290124221536069</v>
      </c>
      <c r="C8073" s="4">
        <v>-0.69700049435868305</v>
      </c>
      <c r="D8073" s="25">
        <v>-1.3765839937828614E-2</v>
      </c>
      <c r="E8073" s="31">
        <v>-3056.9954927343306</v>
      </c>
      <c r="F8073" s="18">
        <v>3056.9954927343306</v>
      </c>
    </row>
    <row r="8074" spans="1:6" x14ac:dyDescent="0.35">
      <c r="A8074" s="4">
        <v>8063</v>
      </c>
      <c r="B8074" s="4">
        <v>0.4707163060473194</v>
      </c>
      <c r="C8074" s="4">
        <v>-7.3469376646715268E-2</v>
      </c>
      <c r="D8074" s="25">
        <v>2.0045495326960028E-4</v>
      </c>
      <c r="E8074" s="31">
        <v>44.515255982127798</v>
      </c>
      <c r="F8074" s="18">
        <v>0</v>
      </c>
    </row>
    <row r="8075" spans="1:6" x14ac:dyDescent="0.35">
      <c r="A8075" s="4">
        <v>8064</v>
      </c>
      <c r="B8075" s="4">
        <v>6.1241636206145311E-2</v>
      </c>
      <c r="C8075" s="4">
        <v>-1.5444338192085516</v>
      </c>
      <c r="D8075" s="25">
        <v>-3.2747256228369465E-2</v>
      </c>
      <c r="E8075" s="31">
        <v>-7272.2198675609825</v>
      </c>
      <c r="F8075" s="18">
        <v>7272.2198675609825</v>
      </c>
    </row>
    <row r="8076" spans="1:6" x14ac:dyDescent="0.35">
      <c r="A8076" s="4">
        <v>8065</v>
      </c>
      <c r="B8076" s="4">
        <v>0.14781674791165533</v>
      </c>
      <c r="C8076" s="4">
        <v>-1.0458430622324151</v>
      </c>
      <c r="D8076" s="25">
        <v>-2.1579464687416589E-2</v>
      </c>
      <c r="E8076" s="31">
        <v>-4792.175892135052</v>
      </c>
      <c r="F8076" s="18">
        <v>4792.175892135052</v>
      </c>
    </row>
    <row r="8077" spans="1:6" x14ac:dyDescent="0.35">
      <c r="A8077" s="4">
        <v>8066</v>
      </c>
      <c r="B8077" s="4">
        <v>0.41367848671328422</v>
      </c>
      <c r="C8077" s="4">
        <v>-0.2180925865965542</v>
      </c>
      <c r="D8077" s="25">
        <v>-3.0389188981404967E-3</v>
      </c>
      <c r="E8077" s="31">
        <v>-674.85612329922606</v>
      </c>
      <c r="F8077" s="18">
        <v>674.85612329922606</v>
      </c>
    </row>
    <row r="8078" spans="1:6" x14ac:dyDescent="0.35">
      <c r="A8078" s="4">
        <v>8067</v>
      </c>
      <c r="B8078" s="4">
        <v>0.44150607615979076</v>
      </c>
      <c r="C8078" s="4">
        <v>-0.14715186594078067</v>
      </c>
      <c r="D8078" s="25">
        <v>-1.4499380176012952E-3</v>
      </c>
      <c r="E8078" s="31">
        <v>-321.98935949929933</v>
      </c>
      <c r="F8078" s="18">
        <v>321.98935949929933</v>
      </c>
    </row>
    <row r="8079" spans="1:6" x14ac:dyDescent="0.35">
      <c r="A8079" s="4">
        <v>8068</v>
      </c>
      <c r="B8079" s="4">
        <v>0.22110492486796418</v>
      </c>
      <c r="C8079" s="4">
        <v>-0.7684668973402603</v>
      </c>
      <c r="D8079" s="25">
        <v>-1.5366595426198384E-2</v>
      </c>
      <c r="E8079" s="31">
        <v>-3412.4770568827525</v>
      </c>
      <c r="F8079" s="18">
        <v>3412.4770568827525</v>
      </c>
    </row>
    <row r="8080" spans="1:6" x14ac:dyDescent="0.35">
      <c r="A8080" s="4">
        <v>8069</v>
      </c>
      <c r="B8080" s="4">
        <v>0.32799947201531421</v>
      </c>
      <c r="C8080" s="4">
        <v>-0.4454439677874325</v>
      </c>
      <c r="D8080" s="25">
        <v>-8.1312973591575067E-3</v>
      </c>
      <c r="E8080" s="31">
        <v>-1805.7263116011497</v>
      </c>
      <c r="F8080" s="18">
        <v>1805.7263116011497</v>
      </c>
    </row>
    <row r="8081" spans="1:6" x14ac:dyDescent="0.35">
      <c r="A8081" s="4">
        <v>8070</v>
      </c>
      <c r="B8081" s="4">
        <v>0.54400034724561164</v>
      </c>
      <c r="C8081" s="4">
        <v>0.11051707930957141</v>
      </c>
      <c r="D8081" s="25">
        <v>4.3215148761210388E-3</v>
      </c>
      <c r="E8081" s="31">
        <v>959.68364863686031</v>
      </c>
      <c r="F8081" s="18">
        <v>0</v>
      </c>
    </row>
    <row r="8082" spans="1:6" x14ac:dyDescent="0.35">
      <c r="A8082" s="4">
        <v>8071</v>
      </c>
      <c r="B8082" s="4">
        <v>0.33992741834981144</v>
      </c>
      <c r="C8082" s="4">
        <v>-0.4126612259734479</v>
      </c>
      <c r="D8082" s="25">
        <v>-7.397006116095047E-3</v>
      </c>
      <c r="E8082" s="31">
        <v>-1642.6614328480771</v>
      </c>
      <c r="F8082" s="18">
        <v>1642.6614328480771</v>
      </c>
    </row>
    <row r="8083" spans="1:6" x14ac:dyDescent="0.35">
      <c r="A8083" s="4">
        <v>8072</v>
      </c>
      <c r="B8083" s="4">
        <v>2.4601710527723086E-2</v>
      </c>
      <c r="C8083" s="4">
        <v>-1.9668247252400466</v>
      </c>
      <c r="D8083" s="25">
        <v>-4.2208269135954761E-2</v>
      </c>
      <c r="E8083" s="31">
        <v>-9373.237600282906</v>
      </c>
      <c r="F8083" s="18">
        <v>9373.237600282906</v>
      </c>
    </row>
    <row r="8084" spans="1:6" x14ac:dyDescent="0.35">
      <c r="A8084" s="4">
        <v>8073</v>
      </c>
      <c r="B8084" s="4">
        <v>0.41642986512839264</v>
      </c>
      <c r="C8084" s="4">
        <v>-0.21103529477547422</v>
      </c>
      <c r="D8084" s="25">
        <v>-2.8808446402471335E-3</v>
      </c>
      <c r="E8084" s="31">
        <v>-639.75239580567802</v>
      </c>
      <c r="F8084" s="18">
        <v>639.75239580567802</v>
      </c>
    </row>
    <row r="8085" spans="1:6" x14ac:dyDescent="0.35">
      <c r="A8085" s="4">
        <v>8074</v>
      </c>
      <c r="B8085" s="4">
        <v>0.38187973321871926</v>
      </c>
      <c r="C8085" s="4">
        <v>-0.30054763616035457</v>
      </c>
      <c r="D8085" s="25">
        <v>-4.8858059335364079E-3</v>
      </c>
      <c r="E8085" s="31">
        <v>-1084.9963957630757</v>
      </c>
      <c r="F8085" s="18">
        <v>1084.9963957630757</v>
      </c>
    </row>
    <row r="8086" spans="1:6" x14ac:dyDescent="0.35">
      <c r="A8086" s="4">
        <v>8075</v>
      </c>
      <c r="B8086" s="4">
        <v>9.7671445235447241E-2</v>
      </c>
      <c r="C8086" s="4">
        <v>-1.2949343126614064</v>
      </c>
      <c r="D8086" s="25">
        <v>-2.7158788251971568E-2</v>
      </c>
      <c r="E8086" s="31">
        <v>-6031.182524958168</v>
      </c>
      <c r="F8086" s="18">
        <v>6031.182524958168</v>
      </c>
    </row>
    <row r="8087" spans="1:6" x14ac:dyDescent="0.35">
      <c r="A8087" s="4">
        <v>8076</v>
      </c>
      <c r="B8087" s="4">
        <v>0.52792156060256956</v>
      </c>
      <c r="C8087" s="4">
        <v>7.0046211105093417E-2</v>
      </c>
      <c r="D8087" s="25">
        <v>3.4150194923515793E-3</v>
      </c>
      <c r="E8087" s="31">
        <v>758.37720348834659</v>
      </c>
      <c r="F8087" s="18">
        <v>0</v>
      </c>
    </row>
    <row r="8088" spans="1:6" x14ac:dyDescent="0.35">
      <c r="A8088" s="4">
        <v>8077</v>
      </c>
      <c r="B8088" s="4">
        <v>0.46813330241673889</v>
      </c>
      <c r="C8088" s="4">
        <v>-7.9963098816257724E-2</v>
      </c>
      <c r="D8088" s="25">
        <v>5.5003930562844746E-5</v>
      </c>
      <c r="E8088" s="31">
        <v>12.214784464493162</v>
      </c>
      <c r="F8088" s="18">
        <v>0</v>
      </c>
    </row>
    <row r="8089" spans="1:6" x14ac:dyDescent="0.35">
      <c r="A8089" s="4">
        <v>8078</v>
      </c>
      <c r="B8089" s="4">
        <v>0.95474200590958613</v>
      </c>
      <c r="C8089" s="4">
        <v>1.6926821318268455</v>
      </c>
      <c r="D8089" s="25">
        <v>3.975997666601612E-2</v>
      </c>
      <c r="E8089" s="31">
        <v>8829.5425493960647</v>
      </c>
      <c r="F8089" s="18">
        <v>0</v>
      </c>
    </row>
    <row r="8090" spans="1:6" x14ac:dyDescent="0.35">
      <c r="A8090" s="4">
        <v>8079</v>
      </c>
      <c r="B8090" s="4">
        <v>0.28491723780434275</v>
      </c>
      <c r="C8090" s="4">
        <v>-0.56829529156244651</v>
      </c>
      <c r="D8090" s="25">
        <v>-1.0883008968835683E-2</v>
      </c>
      <c r="E8090" s="31">
        <v>-2416.8019906793852</v>
      </c>
      <c r="F8090" s="18">
        <v>2416.8019906793852</v>
      </c>
    </row>
    <row r="8091" spans="1:6" x14ac:dyDescent="0.35">
      <c r="A8091" s="4">
        <v>8080</v>
      </c>
      <c r="B8091" s="4">
        <v>0.63816184248400831</v>
      </c>
      <c r="C8091" s="4">
        <v>0.35354978146364652</v>
      </c>
      <c r="D8091" s="25">
        <v>9.7651347533766128E-3</v>
      </c>
      <c r="E8091" s="31">
        <v>2168.554411633268</v>
      </c>
      <c r="F8091" s="18">
        <v>0</v>
      </c>
    </row>
    <row r="8092" spans="1:6" x14ac:dyDescent="0.35">
      <c r="A8092" s="4">
        <v>8081</v>
      </c>
      <c r="B8092" s="4">
        <v>0.20475063909581859</v>
      </c>
      <c r="C8092" s="4">
        <v>-0.82477159112609344</v>
      </c>
      <c r="D8092" s="25">
        <v>-1.6627748133462596E-2</v>
      </c>
      <c r="E8092" s="31">
        <v>-3692.542651075948</v>
      </c>
      <c r="F8092" s="18">
        <v>3692.542651075948</v>
      </c>
    </row>
    <row r="8093" spans="1:6" x14ac:dyDescent="0.35">
      <c r="A8093" s="4">
        <v>8082</v>
      </c>
      <c r="B8093" s="4">
        <v>0.71515540486000329</v>
      </c>
      <c r="C8093" s="4">
        <v>0.56850930344357931</v>
      </c>
      <c r="D8093" s="25">
        <v>1.4579951509656082E-2</v>
      </c>
      <c r="E8093" s="31">
        <v>3237.7861612950169</v>
      </c>
      <c r="F8093" s="18">
        <v>0</v>
      </c>
    </row>
    <row r="8094" spans="1:6" x14ac:dyDescent="0.35">
      <c r="A8094" s="4">
        <v>8083</v>
      </c>
      <c r="B8094" s="4">
        <v>0.35386559709933196</v>
      </c>
      <c r="C8094" s="4">
        <v>-0.37490490074730592</v>
      </c>
      <c r="D8094" s="25">
        <v>-6.5513130028988968E-3</v>
      </c>
      <c r="E8094" s="31">
        <v>-1454.8574160243213</v>
      </c>
      <c r="F8094" s="18">
        <v>1454.8574160243213</v>
      </c>
    </row>
    <row r="8095" spans="1:6" x14ac:dyDescent="0.35">
      <c r="A8095" s="4">
        <v>8084</v>
      </c>
      <c r="B8095" s="4">
        <v>0.84759727463959089</v>
      </c>
      <c r="C8095" s="4">
        <v>1.0261827501142824</v>
      </c>
      <c r="D8095" s="25">
        <v>2.4831247938106437E-2</v>
      </c>
      <c r="E8095" s="31">
        <v>5514.3030406129874</v>
      </c>
      <c r="F8095" s="18">
        <v>0</v>
      </c>
    </row>
    <row r="8096" spans="1:6" x14ac:dyDescent="0.35">
      <c r="A8096" s="4">
        <v>8085</v>
      </c>
      <c r="B8096" s="4">
        <v>0.68909187098404268</v>
      </c>
      <c r="C8096" s="4">
        <v>0.49327787677456753</v>
      </c>
      <c r="D8096" s="25">
        <v>1.2894864334226919E-2</v>
      </c>
      <c r="E8096" s="31">
        <v>2863.5769649498261</v>
      </c>
      <c r="F8096" s="18">
        <v>0</v>
      </c>
    </row>
    <row r="8097" spans="1:6" x14ac:dyDescent="0.35">
      <c r="A8097" s="4">
        <v>8086</v>
      </c>
      <c r="B8097" s="4">
        <v>0.87846074605099944</v>
      </c>
      <c r="C8097" s="4">
        <v>1.1673265815376179</v>
      </c>
      <c r="D8097" s="25">
        <v>2.7992688186591928E-2</v>
      </c>
      <c r="E8097" s="31">
        <v>6216.367617407238</v>
      </c>
      <c r="F8097" s="18">
        <v>0</v>
      </c>
    </row>
    <row r="8098" spans="1:6" x14ac:dyDescent="0.35">
      <c r="A8098" s="4">
        <v>8087</v>
      </c>
      <c r="B8098" s="4">
        <v>0.76509547905714159</v>
      </c>
      <c r="C8098" s="4">
        <v>0.72278978856109366</v>
      </c>
      <c r="D8098" s="25">
        <v>1.8035635901157848E-2</v>
      </c>
      <c r="E8098" s="31">
        <v>4005.1938644823326</v>
      </c>
      <c r="F8098" s="18">
        <v>0</v>
      </c>
    </row>
    <row r="8099" spans="1:6" x14ac:dyDescent="0.35">
      <c r="A8099" s="4">
        <v>8088</v>
      </c>
      <c r="B8099" s="4">
        <v>0.40676304577387212</v>
      </c>
      <c r="C8099" s="4">
        <v>-0.23587960893692986</v>
      </c>
      <c r="D8099" s="25">
        <v>-3.4373253163346761E-3</v>
      </c>
      <c r="E8099" s="31">
        <v>-763.33068280279576</v>
      </c>
      <c r="F8099" s="18">
        <v>763.33068280279576</v>
      </c>
    </row>
    <row r="8100" spans="1:6" x14ac:dyDescent="0.35">
      <c r="A8100" s="4">
        <v>8089</v>
      </c>
      <c r="B8100" s="4">
        <v>0.39646878543836339</v>
      </c>
      <c r="C8100" s="4">
        <v>-0.26249794319084713</v>
      </c>
      <c r="D8100" s="25">
        <v>-4.0335417602937072E-3</v>
      </c>
      <c r="E8100" s="31">
        <v>-895.73313627519508</v>
      </c>
      <c r="F8100" s="18">
        <v>895.73313627519508</v>
      </c>
    </row>
    <row r="8101" spans="1:6" x14ac:dyDescent="0.35">
      <c r="A8101" s="4">
        <v>8090</v>
      </c>
      <c r="B8101" s="4">
        <v>6.4865029064131385E-2</v>
      </c>
      <c r="C8101" s="4">
        <v>-1.5151672357042572</v>
      </c>
      <c r="D8101" s="25">
        <v>-3.2091722408059409E-2</v>
      </c>
      <c r="E8101" s="31">
        <v>-7126.6447378868497</v>
      </c>
      <c r="F8101" s="18">
        <v>7126.6447378868497</v>
      </c>
    </row>
    <row r="8102" spans="1:6" x14ac:dyDescent="0.35">
      <c r="A8102" s="4">
        <v>8091</v>
      </c>
      <c r="B8102" s="4">
        <v>0.15579155297708536</v>
      </c>
      <c r="C8102" s="4">
        <v>-1.0119057788374692</v>
      </c>
      <c r="D8102" s="25">
        <v>-2.0819313198208102E-2</v>
      </c>
      <c r="E8102" s="31">
        <v>-4623.368199556855</v>
      </c>
      <c r="F8102" s="18">
        <v>4623.368199556855</v>
      </c>
    </row>
    <row r="8103" spans="1:6" x14ac:dyDescent="0.35">
      <c r="A8103" s="4">
        <v>8092</v>
      </c>
      <c r="B8103" s="4">
        <v>0.15155152360407986</v>
      </c>
      <c r="C8103" s="4">
        <v>-1.0298018178936794</v>
      </c>
      <c r="D8103" s="25">
        <v>-2.1220161450591715E-2</v>
      </c>
      <c r="E8103" s="31">
        <v>-4712.3850199137269</v>
      </c>
      <c r="F8103" s="18">
        <v>4712.3850199137269</v>
      </c>
    </row>
    <row r="8104" spans="1:6" x14ac:dyDescent="0.35">
      <c r="A8104" s="4">
        <v>8093</v>
      </c>
      <c r="B8104" s="4">
        <v>0.90018140938791236</v>
      </c>
      <c r="C8104" s="4">
        <v>1.2825859325525093</v>
      </c>
      <c r="D8104" s="25">
        <v>3.0574349373185945E-2</v>
      </c>
      <c r="E8104" s="31">
        <v>6789.6800085747009</v>
      </c>
      <c r="F8104" s="18">
        <v>0</v>
      </c>
    </row>
    <row r="8105" spans="1:6" x14ac:dyDescent="0.35">
      <c r="A8105" s="4">
        <v>8094</v>
      </c>
      <c r="B8105" s="4">
        <v>0.61487926604701693</v>
      </c>
      <c r="C8105" s="4">
        <v>0.2920590601586453</v>
      </c>
      <c r="D8105" s="25">
        <v>8.3878217012817637E-3</v>
      </c>
      <c r="E8105" s="31">
        <v>1862.6929595639467</v>
      </c>
      <c r="F8105" s="18">
        <v>0</v>
      </c>
    </row>
    <row r="8106" spans="1:6" x14ac:dyDescent="0.35">
      <c r="A8106" s="4">
        <v>8095</v>
      </c>
      <c r="B8106" s="4">
        <v>0.74182878434097133</v>
      </c>
      <c r="C8106" s="4">
        <v>0.64899372628049945</v>
      </c>
      <c r="D8106" s="25">
        <v>1.6382699041495408E-2</v>
      </c>
      <c r="E8106" s="31">
        <v>3638.1243247678117</v>
      </c>
      <c r="F8106" s="18">
        <v>0</v>
      </c>
    </row>
    <row r="8107" spans="1:6" x14ac:dyDescent="0.35">
      <c r="A8107" s="4">
        <v>8096</v>
      </c>
      <c r="B8107" s="4">
        <v>0.13246361119079442</v>
      </c>
      <c r="C8107" s="4">
        <v>-1.1148207973791742</v>
      </c>
      <c r="D8107" s="25">
        <v>-2.3124477217849305E-2</v>
      </c>
      <c r="E8107" s="31">
        <v>-5135.278555182279</v>
      </c>
      <c r="F8107" s="18">
        <v>5135.278555182279</v>
      </c>
    </row>
    <row r="8108" spans="1:6" x14ac:dyDescent="0.35">
      <c r="A8108" s="4">
        <v>8097</v>
      </c>
      <c r="B8108" s="4">
        <v>0.65439468509912013</v>
      </c>
      <c r="C8108" s="4">
        <v>0.39721268360237422</v>
      </c>
      <c r="D8108" s="25">
        <v>1.074312759086051E-2</v>
      </c>
      <c r="E8108" s="31">
        <v>2385.7383764052952</v>
      </c>
      <c r="F8108" s="18">
        <v>0</v>
      </c>
    </row>
    <row r="8109" spans="1:6" x14ac:dyDescent="0.35">
      <c r="A8109" s="4">
        <v>8098</v>
      </c>
      <c r="B8109" s="4">
        <v>0.32779808939780297</v>
      </c>
      <c r="C8109" s="4">
        <v>-0.44600147731029405</v>
      </c>
      <c r="D8109" s="25">
        <v>-8.1437848552578639E-3</v>
      </c>
      <c r="E8109" s="31">
        <v>-1808.4994238461518</v>
      </c>
      <c r="F8109" s="18">
        <v>1808.4994238461518</v>
      </c>
    </row>
    <row r="8110" spans="1:6" x14ac:dyDescent="0.35">
      <c r="A8110" s="4">
        <v>8099</v>
      </c>
      <c r="B8110" s="4">
        <v>4.3684533632727507E-2</v>
      </c>
      <c r="C8110" s="4">
        <v>-1.709442212939738</v>
      </c>
      <c r="D8110" s="25">
        <v>-3.644323197182988E-2</v>
      </c>
      <c r="E8110" s="31">
        <v>-8092.9893404040695</v>
      </c>
      <c r="F8110" s="18">
        <v>8092.9893404040695</v>
      </c>
    </row>
    <row r="8111" spans="1:6" x14ac:dyDescent="0.35">
      <c r="A8111" s="4">
        <v>8100</v>
      </c>
      <c r="B8111" s="4">
        <v>0.46687301595844599</v>
      </c>
      <c r="C8111" s="4">
        <v>-8.3132691287275712E-2</v>
      </c>
      <c r="D8111" s="25">
        <v>-1.5990863245169589E-5</v>
      </c>
      <c r="E8111" s="31">
        <v>-3.5511089106216449</v>
      </c>
      <c r="F8111" s="18">
        <v>3.5511089106216449</v>
      </c>
    </row>
    <row r="8112" spans="1:6" x14ac:dyDescent="0.35">
      <c r="A8112" s="4">
        <v>8101</v>
      </c>
      <c r="B8112" s="4">
        <v>0.85594239951984197</v>
      </c>
      <c r="C8112" s="4">
        <v>1.0622654358543315</v>
      </c>
      <c r="D8112" s="25">
        <v>2.5639453679878476E-2</v>
      </c>
      <c r="E8112" s="31">
        <v>5693.7821948787341</v>
      </c>
      <c r="F8112" s="18">
        <v>0</v>
      </c>
    </row>
    <row r="8113" spans="1:6" x14ac:dyDescent="0.35">
      <c r="A8113" s="4">
        <v>8102</v>
      </c>
      <c r="B8113" s="4">
        <v>7.135721426858388E-2</v>
      </c>
      <c r="C8113" s="4">
        <v>-1.4657572600975239</v>
      </c>
      <c r="D8113" s="25">
        <v>-3.0985002518252119E-2</v>
      </c>
      <c r="E8113" s="31">
        <v>-6880.8742124310684</v>
      </c>
      <c r="F8113" s="18">
        <v>6880.8742124310684</v>
      </c>
    </row>
    <row r="8114" spans="1:6" x14ac:dyDescent="0.35">
      <c r="A8114" s="4">
        <v>8103</v>
      </c>
      <c r="B8114" s="4">
        <v>0.76220378792417343</v>
      </c>
      <c r="C8114" s="4">
        <v>0.71340945483982632</v>
      </c>
      <c r="D8114" s="25">
        <v>1.7825528493192602E-2</v>
      </c>
      <c r="E8114" s="31">
        <v>3958.5350770751934</v>
      </c>
      <c r="F8114" s="18">
        <v>0</v>
      </c>
    </row>
    <row r="8115" spans="1:6" x14ac:dyDescent="0.35">
      <c r="A8115" s="4">
        <v>8104</v>
      </c>
      <c r="B8115" s="4">
        <v>0.46822472982804242</v>
      </c>
      <c r="C8115" s="4">
        <v>-7.9733192538716163E-2</v>
      </c>
      <c r="D8115" s="25">
        <v>6.0153535415354053E-5</v>
      </c>
      <c r="E8115" s="31">
        <v>13.358362981647339</v>
      </c>
      <c r="F8115" s="18">
        <v>0</v>
      </c>
    </row>
    <row r="8116" spans="1:6" x14ac:dyDescent="0.35">
      <c r="A8116" s="4">
        <v>8105</v>
      </c>
      <c r="B8116" s="4">
        <v>0.27131971630128326</v>
      </c>
      <c r="C8116" s="4">
        <v>-0.60882652102387447</v>
      </c>
      <c r="D8116" s="25">
        <v>-1.1790856367108691E-2</v>
      </c>
      <c r="E8116" s="31">
        <v>-2618.408679202958</v>
      </c>
      <c r="F8116" s="18">
        <v>2618.408679202958</v>
      </c>
    </row>
    <row r="8117" spans="1:6" x14ac:dyDescent="0.35">
      <c r="A8117" s="4">
        <v>8106</v>
      </c>
      <c r="B8117" s="4">
        <v>0.62225291825393791</v>
      </c>
      <c r="C8117" s="4">
        <v>0.31140314477345366</v>
      </c>
      <c r="D8117" s="25">
        <v>8.8211043113303762E-3</v>
      </c>
      <c r="E8117" s="31">
        <v>1958.9125140539652</v>
      </c>
      <c r="F8117" s="18">
        <v>0</v>
      </c>
    </row>
    <row r="8118" spans="1:6" x14ac:dyDescent="0.35">
      <c r="A8118" s="4">
        <v>8107</v>
      </c>
      <c r="B8118" s="4">
        <v>0.81875935568936509</v>
      </c>
      <c r="C8118" s="4">
        <v>0.91064720735127269</v>
      </c>
      <c r="D8118" s="25">
        <v>2.2243400411663235E-2</v>
      </c>
      <c r="E8118" s="31">
        <v>4939.6168420265158</v>
      </c>
      <c r="F8118" s="18">
        <v>0</v>
      </c>
    </row>
    <row r="8119" spans="1:6" x14ac:dyDescent="0.35">
      <c r="A8119" s="4">
        <v>8108</v>
      </c>
      <c r="B8119" s="4">
        <v>0.1226739636780515</v>
      </c>
      <c r="C8119" s="4">
        <v>-1.1617231788360283</v>
      </c>
      <c r="D8119" s="25">
        <v>-2.417503022461006E-2</v>
      </c>
      <c r="E8119" s="31">
        <v>-5368.5760380130077</v>
      </c>
      <c r="F8119" s="18">
        <v>5368.5760380130077</v>
      </c>
    </row>
    <row r="8120" spans="1:6" x14ac:dyDescent="0.35">
      <c r="A8120" s="4">
        <v>8109</v>
      </c>
      <c r="B8120" s="4">
        <v>0.47273808533549688</v>
      </c>
      <c r="C8120" s="4">
        <v>-6.8388758030332009E-2</v>
      </c>
      <c r="D8120" s="25">
        <v>3.1425427428181918E-4</v>
      </c>
      <c r="E8120" s="31">
        <v>69.786798654550779</v>
      </c>
      <c r="F8120" s="18">
        <v>0</v>
      </c>
    </row>
    <row r="8121" spans="1:6" x14ac:dyDescent="0.35">
      <c r="A8121" s="4">
        <v>8110</v>
      </c>
      <c r="B8121" s="4">
        <v>0.32194707107205278</v>
      </c>
      <c r="C8121" s="4">
        <v>-0.4622610299949575</v>
      </c>
      <c r="D8121" s="25">
        <v>-8.5079779181873351E-3</v>
      </c>
      <c r="E8121" s="31">
        <v>-1889.3761852271298</v>
      </c>
      <c r="F8121" s="18">
        <v>1889.3761852271298</v>
      </c>
    </row>
    <row r="8122" spans="1:6" x14ac:dyDescent="0.35">
      <c r="A8122" s="4">
        <v>8111</v>
      </c>
      <c r="B8122" s="4">
        <v>0.65532513054758079</v>
      </c>
      <c r="C8122" s="4">
        <v>0.39973767627430878</v>
      </c>
      <c r="D8122" s="25">
        <v>1.0799684178418648E-2</v>
      </c>
      <c r="E8122" s="31">
        <v>2398.297961147709</v>
      </c>
      <c r="F8122" s="18">
        <v>0</v>
      </c>
    </row>
    <row r="8123" spans="1:6" x14ac:dyDescent="0.35">
      <c r="A8123" s="4">
        <v>8112</v>
      </c>
      <c r="B8123" s="4">
        <v>0.93354549745654125</v>
      </c>
      <c r="C8123" s="4">
        <v>1.5027287526055919</v>
      </c>
      <c r="D8123" s="25">
        <v>3.5505265338216553E-2</v>
      </c>
      <c r="E8123" s="31">
        <v>7884.6940395549282</v>
      </c>
      <c r="F8123" s="18">
        <v>0</v>
      </c>
    </row>
    <row r="8124" spans="1:6" x14ac:dyDescent="0.35">
      <c r="A8124" s="4">
        <v>8113</v>
      </c>
      <c r="B8124" s="4">
        <v>5.3075143302729888E-3</v>
      </c>
      <c r="C8124" s="4">
        <v>-2.5551229797872361</v>
      </c>
      <c r="D8124" s="25">
        <v>-5.5385393217707239E-2</v>
      </c>
      <c r="E8124" s="31">
        <v>-12299.496303496649</v>
      </c>
      <c r="F8124" s="18">
        <v>12299.496303496649</v>
      </c>
    </row>
    <row r="8125" spans="1:6" x14ac:dyDescent="0.35">
      <c r="A8125" s="4">
        <v>8114</v>
      </c>
      <c r="B8125" s="4">
        <v>0.39213757857014109</v>
      </c>
      <c r="C8125" s="4">
        <v>-0.27375207312729616</v>
      </c>
      <c r="D8125" s="25">
        <v>-4.2856197929217275E-3</v>
      </c>
      <c r="E8125" s="31">
        <v>-951.71238730829612</v>
      </c>
      <c r="F8125" s="18">
        <v>951.71238730829612</v>
      </c>
    </row>
    <row r="8126" spans="1:6" x14ac:dyDescent="0.35">
      <c r="A8126" s="4">
        <v>8115</v>
      </c>
      <c r="B8126" s="4">
        <v>0.47499674823028071</v>
      </c>
      <c r="C8126" s="4">
        <v>-6.2714944964383137E-2</v>
      </c>
      <c r="D8126" s="25">
        <v>4.4134038784546161E-4</v>
      </c>
      <c r="E8126" s="31">
        <v>98.008954230076043</v>
      </c>
      <c r="F8126" s="18">
        <v>0</v>
      </c>
    </row>
    <row r="8127" spans="1:6" x14ac:dyDescent="0.35">
      <c r="A8127" s="4">
        <v>8116</v>
      </c>
      <c r="B8127" s="4">
        <v>0.45389762741473616</v>
      </c>
      <c r="C8127" s="4">
        <v>-0.11581993016136653</v>
      </c>
      <c r="D8127" s="25">
        <v>-7.4814296331438359E-4</v>
      </c>
      <c r="E8127" s="31">
        <v>-166.14094578334408</v>
      </c>
      <c r="F8127" s="18">
        <v>166.14094578334408</v>
      </c>
    </row>
    <row r="8128" spans="1:6" x14ac:dyDescent="0.35">
      <c r="A8128" s="4">
        <v>8117</v>
      </c>
      <c r="B8128" s="4">
        <v>0.8777339707491093</v>
      </c>
      <c r="C8128" s="4">
        <v>1.1637334270257602</v>
      </c>
      <c r="D8128" s="25">
        <v>2.7912206147963237E-2</v>
      </c>
      <c r="E8128" s="31">
        <v>6198.4948809490816</v>
      </c>
      <c r="F8128" s="18">
        <v>0</v>
      </c>
    </row>
    <row r="8129" spans="1:6" x14ac:dyDescent="0.35">
      <c r="A8129" s="4">
        <v>8118</v>
      </c>
      <c r="B8129" s="4">
        <v>0.94722042426643327</v>
      </c>
      <c r="C8129" s="4">
        <v>1.6184801955895209</v>
      </c>
      <c r="D8129" s="25">
        <v>3.8097948751862107E-2</v>
      </c>
      <c r="E8129" s="31">
        <v>8460.4541490286192</v>
      </c>
      <c r="F8129" s="18">
        <v>0</v>
      </c>
    </row>
    <row r="8130" spans="1:6" x14ac:dyDescent="0.35">
      <c r="A8130" s="4">
        <v>8119</v>
      </c>
      <c r="B8130" s="4">
        <v>4.9320278970989229E-2</v>
      </c>
      <c r="C8130" s="4">
        <v>-1.6514802125171988</v>
      </c>
      <c r="D8130" s="25">
        <v>-3.5144957727956318E-2</v>
      </c>
      <c r="E8130" s="31">
        <v>-7804.6801249999144</v>
      </c>
      <c r="F8130" s="18">
        <v>7804.6801249999144</v>
      </c>
    </row>
    <row r="8131" spans="1:6" x14ac:dyDescent="0.35">
      <c r="A8131" s="4">
        <v>8120</v>
      </c>
      <c r="B8131" s="4">
        <v>0.52952690484018927</v>
      </c>
      <c r="C8131" s="4">
        <v>7.4080677261538608E-2</v>
      </c>
      <c r="D8131" s="25">
        <v>3.505386344090802E-3</v>
      </c>
      <c r="E8131" s="31">
        <v>778.44507146494971</v>
      </c>
      <c r="F8131" s="18">
        <v>0</v>
      </c>
    </row>
    <row r="8132" spans="1:6" x14ac:dyDescent="0.35">
      <c r="A8132" s="4">
        <v>8121</v>
      </c>
      <c r="B8132" s="4">
        <v>0.29793983181329209</v>
      </c>
      <c r="C8132" s="4">
        <v>-0.53033502944629396</v>
      </c>
      <c r="D8132" s="25">
        <v>-1.0032747931659231E-2</v>
      </c>
      <c r="E8132" s="31">
        <v>-2227.9835698612487</v>
      </c>
      <c r="F8132" s="18">
        <v>2227.9835698612487</v>
      </c>
    </row>
    <row r="8133" spans="1:6" x14ac:dyDescent="0.35">
      <c r="A8133" s="4">
        <v>8122</v>
      </c>
      <c r="B8133" s="4">
        <v>4.8596935852770029E-2</v>
      </c>
      <c r="C8133" s="4">
        <v>-1.658612646835302</v>
      </c>
      <c r="D8133" s="25">
        <v>-3.5304715081115448E-2</v>
      </c>
      <c r="E8133" s="31">
        <v>-7840.1576193441979</v>
      </c>
      <c r="F8133" s="18">
        <v>7840.1576193441979</v>
      </c>
    </row>
    <row r="8134" spans="1:6" x14ac:dyDescent="0.35">
      <c r="A8134" s="4">
        <v>8123</v>
      </c>
      <c r="B8134" s="4">
        <v>0.54404759418997506</v>
      </c>
      <c r="C8134" s="4">
        <v>0.11063623609072788</v>
      </c>
      <c r="D8134" s="25">
        <v>4.3241838347289297E-3</v>
      </c>
      <c r="E8134" s="31">
        <v>960.27634726414828</v>
      </c>
      <c r="F8134" s="18">
        <v>0</v>
      </c>
    </row>
    <row r="8135" spans="1:6" x14ac:dyDescent="0.35">
      <c r="A8135" s="4">
        <v>8124</v>
      </c>
      <c r="B8135" s="4">
        <v>0.78715365495636724</v>
      </c>
      <c r="C8135" s="4">
        <v>0.79658397025234062</v>
      </c>
      <c r="D8135" s="25">
        <v>1.9688530638038201E-2</v>
      </c>
      <c r="E8135" s="31">
        <v>4372.2540499434581</v>
      </c>
      <c r="F8135" s="18">
        <v>0</v>
      </c>
    </row>
    <row r="8136" spans="1:6" x14ac:dyDescent="0.35">
      <c r="A8136" s="4">
        <v>8125</v>
      </c>
      <c r="B8136" s="4">
        <v>0.17236539502812642</v>
      </c>
      <c r="C8136" s="4">
        <v>-0.9448591481417139</v>
      </c>
      <c r="D8136" s="25">
        <v>-1.9317554923196027E-2</v>
      </c>
      <c r="E8136" s="31">
        <v>-4289.8710574556553</v>
      </c>
      <c r="F8136" s="18">
        <v>4289.8710574556553</v>
      </c>
    </row>
    <row r="8137" spans="1:6" x14ac:dyDescent="0.35">
      <c r="A8137" s="4">
        <v>8126</v>
      </c>
      <c r="B8137" s="4">
        <v>0.85164901666595672</v>
      </c>
      <c r="C8137" s="4">
        <v>1.0435320032299362</v>
      </c>
      <c r="D8137" s="25">
        <v>2.5219848888837906E-2</v>
      </c>
      <c r="E8137" s="31">
        <v>5600.6000889749894</v>
      </c>
      <c r="F8137" s="18">
        <v>0</v>
      </c>
    </row>
    <row r="8138" spans="1:6" x14ac:dyDescent="0.35">
      <c r="A8138" s="4">
        <v>8127</v>
      </c>
      <c r="B8138" s="4">
        <v>8.742690384193974E-2</v>
      </c>
      <c r="C8138" s="4">
        <v>-1.3567715569900389</v>
      </c>
      <c r="D8138" s="25">
        <v>-2.854386297400897E-2</v>
      </c>
      <c r="E8138" s="31">
        <v>-6338.7676197647024</v>
      </c>
      <c r="F8138" s="18">
        <v>6338.7676197647024</v>
      </c>
    </row>
    <row r="8139" spans="1:6" x14ac:dyDescent="0.35">
      <c r="A8139" s="4">
        <v>8128</v>
      </c>
      <c r="B8139" s="4">
        <v>0.81289774561901629</v>
      </c>
      <c r="C8139" s="4">
        <v>0.88862526389672059</v>
      </c>
      <c r="D8139" s="25">
        <v>2.1750137208553233E-2</v>
      </c>
      <c r="E8139" s="31">
        <v>4830.07733005709</v>
      </c>
      <c r="F8139" s="18">
        <v>0</v>
      </c>
    </row>
    <row r="8140" spans="1:6" x14ac:dyDescent="0.35">
      <c r="A8140" s="4">
        <v>8129</v>
      </c>
      <c r="B8140" s="4">
        <v>0.72726567985307855</v>
      </c>
      <c r="C8140" s="4">
        <v>0.60456413907278383</v>
      </c>
      <c r="D8140" s="25">
        <v>1.5387533444773159E-2</v>
      </c>
      <c r="E8140" s="31">
        <v>3417.1267861182337</v>
      </c>
      <c r="F8140" s="18">
        <v>0</v>
      </c>
    </row>
    <row r="8141" spans="1:6" x14ac:dyDescent="0.35">
      <c r="A8141" s="4">
        <v>8130</v>
      </c>
      <c r="B8141" s="4">
        <v>0.29771349575084538</v>
      </c>
      <c r="C8141" s="4">
        <v>-0.53098814907026992</v>
      </c>
      <c r="D8141" s="25">
        <v>-1.0047376971026315E-2</v>
      </c>
      <c r="E8141" s="31">
        <v>-2231.2322570180213</v>
      </c>
      <c r="F8141" s="18">
        <v>2231.2322570180213</v>
      </c>
    </row>
    <row r="8142" spans="1:6" x14ac:dyDescent="0.35">
      <c r="A8142" s="4">
        <v>8131</v>
      </c>
      <c r="B8142" s="4">
        <v>0.91084162271210956</v>
      </c>
      <c r="C8142" s="4">
        <v>1.345955852617406</v>
      </c>
      <c r="D8142" s="25">
        <v>3.1993754059995022E-2</v>
      </c>
      <c r="E8142" s="31">
        <v>7104.8887971076419</v>
      </c>
      <c r="F8142" s="18">
        <v>0</v>
      </c>
    </row>
    <row r="8143" spans="1:6" x14ac:dyDescent="0.35">
      <c r="A8143" s="4">
        <v>8132</v>
      </c>
      <c r="B8143" s="4">
        <v>0.37834233201528544</v>
      </c>
      <c r="C8143" s="4">
        <v>-0.30983732774642597</v>
      </c>
      <c r="D8143" s="25">
        <v>-5.0938830742804251E-3</v>
      </c>
      <c r="E8143" s="31">
        <v>-1131.2043194544972</v>
      </c>
      <c r="F8143" s="18">
        <v>1131.2043194544972</v>
      </c>
    </row>
    <row r="8144" spans="1:6" x14ac:dyDescent="0.35">
      <c r="A8144" s="4">
        <v>8133</v>
      </c>
      <c r="B8144" s="4">
        <v>0.90326233302817727</v>
      </c>
      <c r="C8144" s="4">
        <v>1.3003666517099444</v>
      </c>
      <c r="D8144" s="25">
        <v>3.0972614608191024E-2</v>
      </c>
      <c r="E8144" s="31">
        <v>6878.1232153693418</v>
      </c>
      <c r="F8144" s="18">
        <v>0</v>
      </c>
    </row>
    <row r="8145" spans="1:6" x14ac:dyDescent="0.35">
      <c r="A8145" s="4">
        <v>8134</v>
      </c>
      <c r="B8145" s="4">
        <v>0.79448706109501355</v>
      </c>
      <c r="C8145" s="4">
        <v>0.8220896461430981</v>
      </c>
      <c r="D8145" s="25">
        <v>2.0259824966049018E-2</v>
      </c>
      <c r="E8145" s="31">
        <v>4499.1220212144672</v>
      </c>
      <c r="F8145" s="18">
        <v>0</v>
      </c>
    </row>
    <row r="8146" spans="1:6" x14ac:dyDescent="0.35">
      <c r="A8146" s="4">
        <v>8135</v>
      </c>
      <c r="B8146" s="4">
        <v>0.13403509230085109</v>
      </c>
      <c r="C8146" s="4">
        <v>-1.107517652274757</v>
      </c>
      <c r="D8146" s="25">
        <v>-2.2960896162688739E-2</v>
      </c>
      <c r="E8146" s="31">
        <v>-5098.9519270519904</v>
      </c>
      <c r="F8146" s="18">
        <v>5098.9519270519904</v>
      </c>
    </row>
    <row r="8147" spans="1:6" x14ac:dyDescent="0.35">
      <c r="A8147" s="4">
        <v>8136</v>
      </c>
      <c r="B8147" s="4">
        <v>0.77222405942614358</v>
      </c>
      <c r="C8147" s="4">
        <v>0.74619126972585137</v>
      </c>
      <c r="D8147" s="25">
        <v>1.8559798974261219E-2</v>
      </c>
      <c r="E8147" s="31">
        <v>4121.59534518904</v>
      </c>
      <c r="F8147" s="18">
        <v>0</v>
      </c>
    </row>
    <row r="8148" spans="1:6" x14ac:dyDescent="0.35">
      <c r="A8148" s="4">
        <v>8137</v>
      </c>
      <c r="B8148" s="4">
        <v>0.13139755177582357</v>
      </c>
      <c r="C8148" s="4">
        <v>-1.1198091399568826</v>
      </c>
      <c r="D8148" s="25">
        <v>-2.3236209674304318E-2</v>
      </c>
      <c r="E8148" s="31">
        <v>-5160.0911069275953</v>
      </c>
      <c r="F8148" s="18">
        <v>5160.0911069275953</v>
      </c>
    </row>
    <row r="8149" spans="1:6" x14ac:dyDescent="0.35">
      <c r="A8149" s="4">
        <v>8138</v>
      </c>
      <c r="B8149" s="4">
        <v>0.90776403973398623</v>
      </c>
      <c r="C8149" s="4">
        <v>1.3271111408067033</v>
      </c>
      <c r="D8149" s="25">
        <v>3.1571656758336994E-2</v>
      </c>
      <c r="E8149" s="31">
        <v>7011.1531765794653</v>
      </c>
      <c r="F8149" s="18">
        <v>0</v>
      </c>
    </row>
    <row r="8150" spans="1:6" x14ac:dyDescent="0.35">
      <c r="A8150" s="4">
        <v>8139</v>
      </c>
      <c r="B8150" s="4">
        <v>0.98651248305213901</v>
      </c>
      <c r="C8150" s="4">
        <v>2.2118788948438555</v>
      </c>
      <c r="D8150" s="25">
        <v>5.1389316233554465E-2</v>
      </c>
      <c r="E8150" s="31">
        <v>11412.083012019621</v>
      </c>
      <c r="F8150" s="18">
        <v>0</v>
      </c>
    </row>
    <row r="8151" spans="1:6" x14ac:dyDescent="0.35">
      <c r="A8151" s="4">
        <v>8140</v>
      </c>
      <c r="B8151" s="4">
        <v>0.94080432260983737</v>
      </c>
      <c r="C8151" s="4">
        <v>1.5615613744336361</v>
      </c>
      <c r="D8151" s="25">
        <v>3.6823040381556871E-2</v>
      </c>
      <c r="E8151" s="31">
        <v>8177.3338193375612</v>
      </c>
      <c r="F8151" s="18">
        <v>0</v>
      </c>
    </row>
    <row r="8152" spans="1:6" x14ac:dyDescent="0.35">
      <c r="A8152" s="4">
        <v>8141</v>
      </c>
      <c r="B8152" s="4">
        <v>0.16052680616455284</v>
      </c>
      <c r="C8152" s="4">
        <v>-0.99229506016023072</v>
      </c>
      <c r="D8152" s="25">
        <v>-2.0380058328174175E-2</v>
      </c>
      <c r="E8152" s="31">
        <v>-4525.8223786029666</v>
      </c>
      <c r="F8152" s="18">
        <v>4525.8223786029666</v>
      </c>
    </row>
    <row r="8153" spans="1:6" x14ac:dyDescent="0.35">
      <c r="A8153" s="4">
        <v>8142</v>
      </c>
      <c r="B8153" s="4">
        <v>2.7318087654687684E-2</v>
      </c>
      <c r="C8153" s="4">
        <v>-1.9217583184176474</v>
      </c>
      <c r="D8153" s="25">
        <v>-4.1198839599104323E-2</v>
      </c>
      <c r="E8153" s="31">
        <v>-9149.0724524734469</v>
      </c>
      <c r="F8153" s="18">
        <v>9149.0724524734469</v>
      </c>
    </row>
    <row r="8154" spans="1:6" x14ac:dyDescent="0.35">
      <c r="A8154" s="4">
        <v>8143</v>
      </c>
      <c r="B8154" s="4">
        <v>0.46841000174640213</v>
      </c>
      <c r="C8154" s="4">
        <v>-7.9267314787964852E-2</v>
      </c>
      <c r="D8154" s="25">
        <v>7.0588597700729956E-5</v>
      </c>
      <c r="E8154" s="31">
        <v>15.675688950630526</v>
      </c>
      <c r="F8154" s="18">
        <v>0</v>
      </c>
    </row>
    <row r="8155" spans="1:6" x14ac:dyDescent="0.35">
      <c r="A8155" s="4">
        <v>8144</v>
      </c>
      <c r="B8155" s="4">
        <v>0.91265886584409273</v>
      </c>
      <c r="C8155" s="4">
        <v>1.3573114575549952</v>
      </c>
      <c r="D8155" s="25">
        <v>3.2248105002105405E-2</v>
      </c>
      <c r="E8155" s="31">
        <v>7161.3727956951498</v>
      </c>
      <c r="F8155" s="18">
        <v>0</v>
      </c>
    </row>
    <row r="8156" spans="1:6" x14ac:dyDescent="0.35">
      <c r="A8156" s="4">
        <v>8145</v>
      </c>
      <c r="B8156" s="4">
        <v>0.34278266489589637</v>
      </c>
      <c r="C8156" s="4">
        <v>-0.40488053113516831</v>
      </c>
      <c r="D8156" s="25">
        <v>-7.2227285612429153E-3</v>
      </c>
      <c r="E8156" s="31">
        <v>-1603.9594210512028</v>
      </c>
      <c r="F8156" s="18">
        <v>1603.9594210512028</v>
      </c>
    </row>
    <row r="8157" spans="1:6" x14ac:dyDescent="0.35">
      <c r="A8157" s="4">
        <v>8146</v>
      </c>
      <c r="B8157" s="4">
        <v>0.45811055763223885</v>
      </c>
      <c r="C8157" s="4">
        <v>-0.10519495320398341</v>
      </c>
      <c r="D8157" s="25">
        <v>-5.1015714803950949E-4</v>
      </c>
      <c r="E8157" s="31">
        <v>-113.29116924113967</v>
      </c>
      <c r="F8157" s="18">
        <v>113.29116924113967</v>
      </c>
    </row>
    <row r="8158" spans="1:6" x14ac:dyDescent="0.35">
      <c r="A8158" s="4">
        <v>8147</v>
      </c>
      <c r="B8158" s="4">
        <v>0.37098777135295413</v>
      </c>
      <c r="C8158" s="4">
        <v>-0.32923834399120272</v>
      </c>
      <c r="D8158" s="25">
        <v>-5.5284408796002641E-3</v>
      </c>
      <c r="E8158" s="31">
        <v>-1227.7070579866158</v>
      </c>
      <c r="F8158" s="18">
        <v>1227.7070579866158</v>
      </c>
    </row>
    <row r="8159" spans="1:6" x14ac:dyDescent="0.35">
      <c r="A8159" s="4">
        <v>8148</v>
      </c>
      <c r="B8159" s="4">
        <v>0.81305532749340792</v>
      </c>
      <c r="C8159" s="4">
        <v>0.88921164604465186</v>
      </c>
      <c r="D8159" s="25">
        <v>2.1763271414311777E-2</v>
      </c>
      <c r="E8159" s="31">
        <v>4832.9940578402002</v>
      </c>
      <c r="F8159" s="18">
        <v>0</v>
      </c>
    </row>
    <row r="8160" spans="1:6" x14ac:dyDescent="0.35">
      <c r="A8160" s="4">
        <v>8149</v>
      </c>
      <c r="B8160" s="4">
        <v>0.33629078095371989</v>
      </c>
      <c r="C8160" s="4">
        <v>-0.42260762576389421</v>
      </c>
      <c r="D8160" s="25">
        <v>-7.619792675790534E-3</v>
      </c>
      <c r="E8160" s="31">
        <v>-1692.1358936806007</v>
      </c>
      <c r="F8160" s="18">
        <v>1692.1358936806007</v>
      </c>
    </row>
    <row r="8161" spans="1:6" x14ac:dyDescent="0.35">
      <c r="A8161" s="4">
        <v>8150</v>
      </c>
      <c r="B8161" s="4">
        <v>0.44784052086403503</v>
      </c>
      <c r="C8161" s="4">
        <v>-0.13111916353643174</v>
      </c>
      <c r="D8161" s="25">
        <v>-1.0908261091178565E-3</v>
      </c>
      <c r="E8161" s="31">
        <v>-242.24097577704461</v>
      </c>
      <c r="F8161" s="18">
        <v>242.24097577704461</v>
      </c>
    </row>
    <row r="8162" spans="1:6" x14ac:dyDescent="0.35">
      <c r="A8162" s="4">
        <v>8151</v>
      </c>
      <c r="B8162" s="4">
        <v>0.73020511569190849</v>
      </c>
      <c r="C8162" s="4">
        <v>0.61343345822629114</v>
      </c>
      <c r="D8162" s="25">
        <v>1.5586194783818582E-2</v>
      </c>
      <c r="E8162" s="31">
        <v>3461.2437321807506</v>
      </c>
      <c r="F8162" s="18">
        <v>0</v>
      </c>
    </row>
    <row r="8163" spans="1:6" x14ac:dyDescent="0.35">
      <c r="A8163" s="4">
        <v>8152</v>
      </c>
      <c r="B8163" s="4">
        <v>7.752037817086288E-2</v>
      </c>
      <c r="C8163" s="4">
        <v>-1.4219500351990895</v>
      </c>
      <c r="D8163" s="25">
        <v>-3.0003777036615741E-2</v>
      </c>
      <c r="E8163" s="31">
        <v>-6662.9723707515386</v>
      </c>
      <c r="F8163" s="18">
        <v>6662.9723707515386</v>
      </c>
    </row>
    <row r="8164" spans="1:6" x14ac:dyDescent="0.35">
      <c r="A8164" s="4">
        <v>8153</v>
      </c>
      <c r="B8164" s="4">
        <v>0.94889913911753387</v>
      </c>
      <c r="C8164" s="4">
        <v>1.6342721356378263</v>
      </c>
      <c r="D8164" s="25">
        <v>3.8451667893300463E-2</v>
      </c>
      <c r="E8164" s="31">
        <v>8539.0049549332743</v>
      </c>
      <c r="F8164" s="18">
        <v>0</v>
      </c>
    </row>
    <row r="8165" spans="1:6" x14ac:dyDescent="0.35">
      <c r="A8165" s="4">
        <v>8154</v>
      </c>
      <c r="B8165" s="4">
        <v>0.34233846541382151</v>
      </c>
      <c r="C8165" s="4">
        <v>-0.40608937700105019</v>
      </c>
      <c r="D8165" s="25">
        <v>-7.2498051535110674E-3</v>
      </c>
      <c r="E8165" s="31">
        <v>-1609.9723502219747</v>
      </c>
      <c r="F8165" s="18">
        <v>1609.9723502219747</v>
      </c>
    </row>
    <row r="8166" spans="1:6" x14ac:dyDescent="0.35">
      <c r="A8166" s="4">
        <v>8155</v>
      </c>
      <c r="B8166" s="4">
        <v>0.99844812381935799</v>
      </c>
      <c r="C8166" s="4">
        <v>2.9572709637049464</v>
      </c>
      <c r="D8166" s="25">
        <v>6.8085139661582181E-2</v>
      </c>
      <c r="E8166" s="31">
        <v>15119.743220003975</v>
      </c>
      <c r="F8166" s="18">
        <v>0</v>
      </c>
    </row>
    <row r="8167" spans="1:6" x14ac:dyDescent="0.35">
      <c r="A8167" s="4">
        <v>8156</v>
      </c>
      <c r="B8167" s="4">
        <v>0.5388214239932142</v>
      </c>
      <c r="C8167" s="4">
        <v>9.7464969530873607E-2</v>
      </c>
      <c r="D8167" s="25">
        <v>4.0291644080494736E-3</v>
      </c>
      <c r="E8167" s="31">
        <v>894.76105275968359</v>
      </c>
      <c r="F8167" s="18">
        <v>0</v>
      </c>
    </row>
    <row r="8168" spans="1:6" x14ac:dyDescent="0.35">
      <c r="A8168" s="4">
        <v>8157</v>
      </c>
      <c r="B8168" s="4">
        <v>0.77995738303912099</v>
      </c>
      <c r="C8168" s="4">
        <v>0.77204929147214341</v>
      </c>
      <c r="D8168" s="25">
        <v>1.9138985396158402E-2</v>
      </c>
      <c r="E8168" s="31">
        <v>4250.2159225885398</v>
      </c>
      <c r="F8168" s="18">
        <v>0</v>
      </c>
    </row>
    <row r="8169" spans="1:6" x14ac:dyDescent="0.35">
      <c r="A8169" s="4">
        <v>8158</v>
      </c>
      <c r="B8169" s="4">
        <v>0.49777018126527295</v>
      </c>
      <c r="C8169" s="4">
        <v>-5.5893557903815352E-3</v>
      </c>
      <c r="D8169" s="25">
        <v>1.7208800957584558E-3</v>
      </c>
      <c r="E8169" s="31">
        <v>382.15777025078751</v>
      </c>
      <c r="F8169" s="18">
        <v>0</v>
      </c>
    </row>
    <row r="8170" spans="1:6" x14ac:dyDescent="0.35">
      <c r="A8170" s="4">
        <v>8159</v>
      </c>
      <c r="B8170" s="4">
        <v>0.4130742565069403</v>
      </c>
      <c r="C8170" s="4">
        <v>-0.21964388190269385</v>
      </c>
      <c r="D8170" s="25">
        <v>-3.0736659173241183E-3</v>
      </c>
      <c r="E8170" s="31">
        <v>-682.57243276599434</v>
      </c>
      <c r="F8170" s="18">
        <v>682.57243276599434</v>
      </c>
    </row>
    <row r="8171" spans="1:6" x14ac:dyDescent="0.35">
      <c r="A8171" s="4">
        <v>8160</v>
      </c>
      <c r="B8171" s="4">
        <v>2.7675411982481801E-3</v>
      </c>
      <c r="C8171" s="4">
        <v>-2.7741225441554098</v>
      </c>
      <c r="D8171" s="25">
        <v>-6.0290701726144577E-2</v>
      </c>
      <c r="E8171" s="31">
        <v>-13388.82365791086</v>
      </c>
      <c r="F8171" s="18">
        <v>13388.82365791086</v>
      </c>
    </row>
    <row r="8172" spans="1:6" x14ac:dyDescent="0.35">
      <c r="A8172" s="4">
        <v>8161</v>
      </c>
      <c r="B8172" s="4">
        <v>4.6057339780973039E-2</v>
      </c>
      <c r="C8172" s="4">
        <v>-1.684346728603231</v>
      </c>
      <c r="D8172" s="25">
        <v>-3.5881125406940682E-2</v>
      </c>
      <c r="E8172" s="31">
        <v>-7968.1617059797727</v>
      </c>
      <c r="F8172" s="18">
        <v>7968.1617059797727</v>
      </c>
    </row>
    <row r="8173" spans="1:6" x14ac:dyDescent="0.35">
      <c r="A8173" s="4">
        <v>8162</v>
      </c>
      <c r="B8173" s="4">
        <v>0.55418177366909782</v>
      </c>
      <c r="C8173" s="4">
        <v>0.13623380386074996</v>
      </c>
      <c r="D8173" s="25">
        <v>4.8975364226203711E-3</v>
      </c>
      <c r="E8173" s="31">
        <v>1087.601398612099</v>
      </c>
      <c r="F8173" s="18">
        <v>0</v>
      </c>
    </row>
    <row r="8174" spans="1:6" x14ac:dyDescent="0.35">
      <c r="A8174" s="4">
        <v>8163</v>
      </c>
      <c r="B8174" s="4">
        <v>0.60056199506174701</v>
      </c>
      <c r="C8174" s="4">
        <v>0.25480202666489837</v>
      </c>
      <c r="D8174" s="25">
        <v>7.5533120805741762E-3</v>
      </c>
      <c r="E8174" s="31">
        <v>1677.3724734426376</v>
      </c>
      <c r="F8174" s="18">
        <v>0</v>
      </c>
    </row>
    <row r="8175" spans="1:6" x14ac:dyDescent="0.35">
      <c r="A8175" s="4">
        <v>8164</v>
      </c>
      <c r="B8175" s="4">
        <v>0.43858204952221191</v>
      </c>
      <c r="C8175" s="4">
        <v>-0.15456520958836695</v>
      </c>
      <c r="D8175" s="25">
        <v>-1.6159873783632183E-3</v>
      </c>
      <c r="E8175" s="31">
        <v>-358.86412701898365</v>
      </c>
      <c r="F8175" s="18">
        <v>358.86412701898365</v>
      </c>
    </row>
    <row r="8176" spans="1:6" x14ac:dyDescent="0.35">
      <c r="A8176" s="4">
        <v>8165</v>
      </c>
      <c r="B8176" s="4">
        <v>0.83666446181235887</v>
      </c>
      <c r="C8176" s="4">
        <v>0.98084116177882663</v>
      </c>
      <c r="D8176" s="25">
        <v>2.3815654689372575E-2</v>
      </c>
      <c r="E8176" s="31">
        <v>5288.7691104022197</v>
      </c>
      <c r="F8176" s="18">
        <v>0</v>
      </c>
    </row>
    <row r="8177" spans="1:6" x14ac:dyDescent="0.35">
      <c r="A8177" s="4">
        <v>8166</v>
      </c>
      <c r="B8177" s="4">
        <v>0.77171174595130365</v>
      </c>
      <c r="C8177" s="4">
        <v>0.74449592086340244</v>
      </c>
      <c r="D8177" s="25">
        <v>1.8521825340734901E-2</v>
      </c>
      <c r="E8177" s="31">
        <v>4113.1624978613809</v>
      </c>
      <c r="F8177" s="18">
        <v>0</v>
      </c>
    </row>
    <row r="8178" spans="1:6" x14ac:dyDescent="0.35">
      <c r="A8178" s="4">
        <v>8167</v>
      </c>
      <c r="B8178" s="4">
        <v>0.60708390093691766</v>
      </c>
      <c r="C8178" s="4">
        <v>0.2717266632098071</v>
      </c>
      <c r="D8178" s="25">
        <v>7.9324021663716958E-3</v>
      </c>
      <c r="E8178" s="31">
        <v>1761.5574333765887</v>
      </c>
      <c r="F8178" s="18">
        <v>0</v>
      </c>
    </row>
    <row r="8179" spans="1:6" x14ac:dyDescent="0.35">
      <c r="A8179" s="4">
        <v>8168</v>
      </c>
      <c r="B8179" s="4">
        <v>0.16366068397064359</v>
      </c>
      <c r="C8179" s="4">
        <v>-0.9795235305277854</v>
      </c>
      <c r="D8179" s="25">
        <v>-2.0093992494424517E-2</v>
      </c>
      <c r="E8179" s="31">
        <v>-4462.2954185084463</v>
      </c>
      <c r="F8179" s="18">
        <v>4462.2954185084463</v>
      </c>
    </row>
    <row r="8180" spans="1:6" x14ac:dyDescent="0.35">
      <c r="A8180" s="4">
        <v>8169</v>
      </c>
      <c r="B8180" s="4">
        <v>0.44200454923852672</v>
      </c>
      <c r="C8180" s="4">
        <v>-0.14588889477446157</v>
      </c>
      <c r="D8180" s="25">
        <v>-1.4216490882331945E-3</v>
      </c>
      <c r="E8180" s="31">
        <v>-315.70720527092431</v>
      </c>
      <c r="F8180" s="18">
        <v>315.70720527092431</v>
      </c>
    </row>
    <row r="8181" spans="1:6" x14ac:dyDescent="0.35">
      <c r="A8181" s="4">
        <v>8170</v>
      </c>
      <c r="B8181" s="4">
        <v>0.19379850599767101</v>
      </c>
      <c r="C8181" s="4">
        <v>-0.86398339572644289</v>
      </c>
      <c r="D8181" s="25">
        <v>-1.7506042112230114E-2</v>
      </c>
      <c r="E8181" s="31">
        <v>-3887.586378630107</v>
      </c>
      <c r="F8181" s="18">
        <v>3887.586378630107</v>
      </c>
    </row>
    <row r="8182" spans="1:6" x14ac:dyDescent="0.35">
      <c r="A8182" s="4">
        <v>8171</v>
      </c>
      <c r="B8182" s="4">
        <v>0.58137770699646674</v>
      </c>
      <c r="C8182" s="4">
        <v>0.20541924439906781</v>
      </c>
      <c r="D8182" s="25">
        <v>6.4472012866200554E-3</v>
      </c>
      <c r="E8182" s="31">
        <v>1431.7372105851566</v>
      </c>
      <c r="F8182" s="18">
        <v>0</v>
      </c>
    </row>
    <row r="8183" spans="1:6" x14ac:dyDescent="0.35">
      <c r="A8183" s="4">
        <v>8172</v>
      </c>
      <c r="B8183" s="4">
        <v>0.19004393403476594</v>
      </c>
      <c r="C8183" s="4">
        <v>-0.87773440656726165</v>
      </c>
      <c r="D8183" s="25">
        <v>-1.7814047064987387E-2</v>
      </c>
      <c r="E8183" s="31">
        <v>-3955.9853834544615</v>
      </c>
      <c r="F8183" s="18">
        <v>3955.9853834544615</v>
      </c>
    </row>
    <row r="8184" spans="1:6" x14ac:dyDescent="0.35">
      <c r="A8184" s="4">
        <v>8173</v>
      </c>
      <c r="B8184" s="4">
        <v>0.41442989132235719</v>
      </c>
      <c r="C8184" s="4">
        <v>-0.21616416848573397</v>
      </c>
      <c r="D8184" s="25">
        <v>-2.9957248132841076E-3</v>
      </c>
      <c r="E8184" s="31">
        <v>-665.26396449779259</v>
      </c>
      <c r="F8184" s="18">
        <v>665.26396449779259</v>
      </c>
    </row>
    <row r="8185" spans="1:6" x14ac:dyDescent="0.35">
      <c r="A8185" s="4">
        <v>8174</v>
      </c>
      <c r="B8185" s="4">
        <v>0.17973544018702747</v>
      </c>
      <c r="C8185" s="4">
        <v>-0.91637378447553464</v>
      </c>
      <c r="D8185" s="25">
        <v>-1.8679519422254421E-2</v>
      </c>
      <c r="E8185" s="31">
        <v>-4148.1817991617918</v>
      </c>
      <c r="F8185" s="18">
        <v>4148.1817991617918</v>
      </c>
    </row>
    <row r="8186" spans="1:6" x14ac:dyDescent="0.35">
      <c r="A8186" s="4">
        <v>8175</v>
      </c>
      <c r="B8186" s="4">
        <v>0.24816760665177018</v>
      </c>
      <c r="C8186" s="4">
        <v>-0.68026731961558462</v>
      </c>
      <c r="D8186" s="25">
        <v>-1.3391038350084369E-2</v>
      </c>
      <c r="E8186" s="31">
        <v>-2973.7628843661878</v>
      </c>
      <c r="F8186" s="18">
        <v>2973.7628843661878</v>
      </c>
    </row>
    <row r="8187" spans="1:6" x14ac:dyDescent="0.35">
      <c r="A8187" s="4">
        <v>8176</v>
      </c>
      <c r="B8187" s="4">
        <v>0.78800668995952772</v>
      </c>
      <c r="C8187" s="4">
        <v>0.79952402751888707</v>
      </c>
      <c r="D8187" s="25">
        <v>1.9754384138553103E-2</v>
      </c>
      <c r="E8187" s="31">
        <v>4386.8782105587225</v>
      </c>
      <c r="F8187" s="18">
        <v>0</v>
      </c>
    </row>
    <row r="8188" spans="1:6" x14ac:dyDescent="0.35">
      <c r="A8188" s="4">
        <v>8177</v>
      </c>
      <c r="B8188" s="4">
        <v>0.531733395480677</v>
      </c>
      <c r="C8188" s="4">
        <v>7.9627894515521214E-2</v>
      </c>
      <c r="D8188" s="25">
        <v>3.6296368743264033E-3</v>
      </c>
      <c r="E8188" s="31">
        <v>806.03752587496365</v>
      </c>
      <c r="F8188" s="18">
        <v>0</v>
      </c>
    </row>
    <row r="8189" spans="1:6" x14ac:dyDescent="0.35">
      <c r="A8189" s="4">
        <v>8178</v>
      </c>
      <c r="B8189" s="4">
        <v>0.73003615929805443</v>
      </c>
      <c r="C8189" s="4">
        <v>0.61292235439112941</v>
      </c>
      <c r="D8189" s="25">
        <v>1.5574746715423804E-2</v>
      </c>
      <c r="E8189" s="31">
        <v>3458.7014468104853</v>
      </c>
      <c r="F8189" s="18">
        <v>0</v>
      </c>
    </row>
    <row r="8190" spans="1:6" x14ac:dyDescent="0.35">
      <c r="A8190" s="4">
        <v>8179</v>
      </c>
      <c r="B8190" s="4">
        <v>6.0092848336365745E-2</v>
      </c>
      <c r="C8190" s="4">
        <v>-1.5539946336947514</v>
      </c>
      <c r="D8190" s="25">
        <v>-3.2961406173288549E-2</v>
      </c>
      <c r="E8190" s="31">
        <v>-7319.7763856771016</v>
      </c>
      <c r="F8190" s="18">
        <v>7319.7763856771016</v>
      </c>
    </row>
    <row r="8191" spans="1:6" x14ac:dyDescent="0.35">
      <c r="A8191" s="4">
        <v>8180</v>
      </c>
      <c r="B8191" s="4">
        <v>0.8178475894375703</v>
      </c>
      <c r="C8191" s="4">
        <v>0.90719285562246765</v>
      </c>
      <c r="D8191" s="25">
        <v>2.2166027376811184E-2</v>
      </c>
      <c r="E8191" s="31">
        <v>4922.434525519122</v>
      </c>
      <c r="F8191" s="18">
        <v>0</v>
      </c>
    </row>
    <row r="8192" spans="1:6" x14ac:dyDescent="0.35">
      <c r="A8192" s="4">
        <v>8181</v>
      </c>
      <c r="B8192" s="4">
        <v>0.30671259821448627</v>
      </c>
      <c r="C8192" s="4">
        <v>-0.50519028028034363</v>
      </c>
      <c r="D8192" s="25">
        <v>-9.4695378979675667E-3</v>
      </c>
      <c r="E8192" s="31">
        <v>-2102.9108868841031</v>
      </c>
      <c r="F8192" s="18">
        <v>2102.9108868841031</v>
      </c>
    </row>
    <row r="8193" spans="1:6" x14ac:dyDescent="0.35">
      <c r="A8193" s="4">
        <v>8182</v>
      </c>
      <c r="B8193" s="4">
        <v>0.63120714531563327</v>
      </c>
      <c r="C8193" s="4">
        <v>0.33505220042555706</v>
      </c>
      <c r="D8193" s="25">
        <v>9.3508127344564887E-3</v>
      </c>
      <c r="E8193" s="31">
        <v>2076.5454568510149</v>
      </c>
      <c r="F8193" s="18">
        <v>0</v>
      </c>
    </row>
    <row r="8194" spans="1:6" x14ac:dyDescent="0.35">
      <c r="A8194" s="4">
        <v>8183</v>
      </c>
      <c r="B8194" s="4">
        <v>0.17211119516378548</v>
      </c>
      <c r="C8194" s="4">
        <v>-0.94585530975608512</v>
      </c>
      <c r="D8194" s="25">
        <v>-1.9339867661839372E-2</v>
      </c>
      <c r="E8194" s="31">
        <v>-4294.8260723164503</v>
      </c>
      <c r="F8194" s="18">
        <v>4294.8260723164503</v>
      </c>
    </row>
    <row r="8195" spans="1:6" x14ac:dyDescent="0.35">
      <c r="A8195" s="4">
        <v>8184</v>
      </c>
      <c r="B8195" s="4">
        <v>0.40305198057527292</v>
      </c>
      <c r="C8195" s="4">
        <v>-0.24545524045739223</v>
      </c>
      <c r="D8195" s="25">
        <v>-3.6518071437597679E-3</v>
      </c>
      <c r="E8195" s="31">
        <v>-810.96090243873266</v>
      </c>
      <c r="F8195" s="18">
        <v>810.96090243873266</v>
      </c>
    </row>
    <row r="8196" spans="1:6" x14ac:dyDescent="0.35">
      <c r="A8196" s="4">
        <v>8185</v>
      </c>
      <c r="B8196" s="4">
        <v>0.69100439118634682</v>
      </c>
      <c r="C8196" s="4">
        <v>0.49869932865160249</v>
      </c>
      <c r="D8196" s="25">
        <v>1.3016297881810577E-2</v>
      </c>
      <c r="E8196" s="31">
        <v>2890.5438488673026</v>
      </c>
      <c r="F8196" s="18">
        <v>0</v>
      </c>
    </row>
    <row r="8197" spans="1:6" x14ac:dyDescent="0.35">
      <c r="A8197" s="4">
        <v>8186</v>
      </c>
      <c r="B8197" s="4">
        <v>0.28474599532292177</v>
      </c>
      <c r="C8197" s="4">
        <v>-0.56879982911723026</v>
      </c>
      <c r="D8197" s="25">
        <v>-1.0894309960997229E-2</v>
      </c>
      <c r="E8197" s="31">
        <v>-2419.3116146658108</v>
      </c>
      <c r="F8197" s="18">
        <v>2419.3116146658108</v>
      </c>
    </row>
    <row r="8198" spans="1:6" x14ac:dyDescent="0.35">
      <c r="A8198" s="4">
        <v>8187</v>
      </c>
      <c r="B8198" s="4">
        <v>0.16823358703283298</v>
      </c>
      <c r="C8198" s="4">
        <v>-0.96116905279399312</v>
      </c>
      <c r="D8198" s="25">
        <v>-1.9682875805424476E-2</v>
      </c>
      <c r="E8198" s="31">
        <v>-4370.998274931515</v>
      </c>
      <c r="F8198" s="18">
        <v>4370.998274931515</v>
      </c>
    </row>
    <row r="8199" spans="1:6" x14ac:dyDescent="0.35">
      <c r="A8199" s="4">
        <v>8188</v>
      </c>
      <c r="B8199" s="4">
        <v>0.3995836572271817</v>
      </c>
      <c r="C8199" s="4">
        <v>-0.25442490240105414</v>
      </c>
      <c r="D8199" s="25">
        <v>-3.8527160322180207E-3</v>
      </c>
      <c r="E8199" s="31">
        <v>-855.57696431661191</v>
      </c>
      <c r="F8199" s="18">
        <v>855.57696431661191</v>
      </c>
    </row>
    <row r="8200" spans="1:6" x14ac:dyDescent="0.35">
      <c r="A8200" s="4">
        <v>8189</v>
      </c>
      <c r="B8200" s="4">
        <v>3.5768789007135759E-2</v>
      </c>
      <c r="C8200" s="4">
        <v>-1.8020497538318652</v>
      </c>
      <c r="D8200" s="25">
        <v>-3.8517521752242004E-2</v>
      </c>
      <c r="E8200" s="31">
        <v>-8553.6291951447438</v>
      </c>
      <c r="F8200" s="18">
        <v>8553.6291951447438</v>
      </c>
    </row>
    <row r="8201" spans="1:6" x14ac:dyDescent="0.35">
      <c r="A8201" s="4">
        <v>8190</v>
      </c>
      <c r="B8201" s="4">
        <v>0.24082415661509626</v>
      </c>
      <c r="C8201" s="4">
        <v>-0.70365393649246366</v>
      </c>
      <c r="D8201" s="25">
        <v>-1.3914868482261521E-2</v>
      </c>
      <c r="E8201" s="31">
        <v>-3090.0904285085162</v>
      </c>
      <c r="F8201" s="18">
        <v>3090.0904285085162</v>
      </c>
    </row>
    <row r="8202" spans="1:6" x14ac:dyDescent="0.35">
      <c r="A8202" s="4">
        <v>8191</v>
      </c>
      <c r="B8202" s="4">
        <v>0.92629721221808636</v>
      </c>
      <c r="C8202" s="4">
        <v>1.4487565722830562</v>
      </c>
      <c r="D8202" s="25">
        <v>3.4296357931853129E-2</v>
      </c>
      <c r="E8202" s="31">
        <v>7616.2306178475083</v>
      </c>
      <c r="F8202" s="18">
        <v>0</v>
      </c>
    </row>
    <row r="8203" spans="1:6" x14ac:dyDescent="0.35">
      <c r="A8203" s="4">
        <v>8192</v>
      </c>
      <c r="B8203" s="4">
        <v>0.85495421996450327</v>
      </c>
      <c r="C8203" s="4">
        <v>1.0579207812032667</v>
      </c>
      <c r="D8203" s="25">
        <v>2.5542139004903777E-2</v>
      </c>
      <c r="E8203" s="31">
        <v>5672.1714160146676</v>
      </c>
      <c r="F8203" s="18">
        <v>0</v>
      </c>
    </row>
    <row r="8204" spans="1:6" x14ac:dyDescent="0.35">
      <c r="A8204" s="4">
        <v>8193</v>
      </c>
      <c r="B8204" s="4">
        <v>0.2166716794483543</v>
      </c>
      <c r="C8204" s="4">
        <v>-0.78348329622562596</v>
      </c>
      <c r="D8204" s="25">
        <v>-1.5702943443286849E-2</v>
      </c>
      <c r="E8204" s="31">
        <v>-3487.1702377473671</v>
      </c>
      <c r="F8204" s="18">
        <v>3487.1702377473671</v>
      </c>
    </row>
    <row r="8205" spans="1:6" x14ac:dyDescent="0.35">
      <c r="A8205" s="4">
        <v>8194</v>
      </c>
      <c r="B8205" s="4">
        <v>0.88372204121075537</v>
      </c>
      <c r="C8205" s="4">
        <v>1.1938007516751235</v>
      </c>
      <c r="D8205" s="25">
        <v>2.8585675539804196E-2</v>
      </c>
      <c r="E8205" s="31">
        <v>6348.0529830809219</v>
      </c>
      <c r="F8205" s="18">
        <v>0</v>
      </c>
    </row>
    <row r="8206" spans="1:6" x14ac:dyDescent="0.35">
      <c r="A8206" s="4">
        <v>8195</v>
      </c>
      <c r="B8206" s="4">
        <v>0.65826034498052655</v>
      </c>
      <c r="C8206" s="4">
        <v>0.40771992157666587</v>
      </c>
      <c r="D8206" s="25">
        <v>1.0978476204380213E-2</v>
      </c>
      <c r="E8206" s="31">
        <v>2438.002506600063</v>
      </c>
      <c r="F8206" s="18">
        <v>0</v>
      </c>
    </row>
    <row r="8207" spans="1:6" x14ac:dyDescent="0.35">
      <c r="A8207" s="4">
        <v>8196</v>
      </c>
      <c r="B8207" s="4">
        <v>0.49554465532764924</v>
      </c>
      <c r="C8207" s="4">
        <v>-1.1168125085753858E-2</v>
      </c>
      <c r="D8207" s="25">
        <v>1.5959228403860531E-3</v>
      </c>
      <c r="E8207" s="31">
        <v>354.40837259811207</v>
      </c>
      <c r="F8207" s="18">
        <v>0</v>
      </c>
    </row>
    <row r="8208" spans="1:6" x14ac:dyDescent="0.35">
      <c r="A8208" s="4">
        <v>8197</v>
      </c>
      <c r="B8208" s="4">
        <v>0.30250056354667931</v>
      </c>
      <c r="C8208" s="4">
        <v>-0.51722209896730098</v>
      </c>
      <c r="D8208" s="25">
        <v>-9.7390351581442373E-3</v>
      </c>
      <c r="E8208" s="31">
        <v>-2162.758445288468</v>
      </c>
      <c r="F8208" s="18">
        <v>2162.758445288468</v>
      </c>
    </row>
    <row r="8209" spans="1:6" x14ac:dyDescent="0.35">
      <c r="A8209" s="4">
        <v>8198</v>
      </c>
      <c r="B8209" s="4">
        <v>0.61252211280793722</v>
      </c>
      <c r="C8209" s="4">
        <v>0.28589861523338017</v>
      </c>
      <c r="D8209" s="25">
        <v>8.2498356601001487E-3</v>
      </c>
      <c r="E8209" s="31">
        <v>1832.0502448543793</v>
      </c>
      <c r="F8209" s="18">
        <v>0</v>
      </c>
    </row>
    <row r="8210" spans="1:6" x14ac:dyDescent="0.35">
      <c r="A8210" s="4">
        <v>8199</v>
      </c>
      <c r="B8210" s="4">
        <v>0.57942266615141902</v>
      </c>
      <c r="C8210" s="4">
        <v>0.20041674096131104</v>
      </c>
      <c r="D8210" s="25">
        <v>6.3351516451172919E-3</v>
      </c>
      <c r="E8210" s="31">
        <v>1406.8542212010395</v>
      </c>
      <c r="F8210" s="18">
        <v>0</v>
      </c>
    </row>
    <row r="8211" spans="1:6" x14ac:dyDescent="0.35">
      <c r="A8211" s="4">
        <v>8200</v>
      </c>
      <c r="B8211" s="4">
        <v>0.47895222904494039</v>
      </c>
      <c r="C8211" s="4">
        <v>-5.2783437466672842E-2</v>
      </c>
      <c r="D8211" s="25">
        <v>6.6379337934194781E-4</v>
      </c>
      <c r="E8211" s="31">
        <v>147.4093391990512</v>
      </c>
      <c r="F8211" s="18">
        <v>0</v>
      </c>
    </row>
    <row r="8212" spans="1:6" x14ac:dyDescent="0.35">
      <c r="A8212" s="4">
        <v>8201</v>
      </c>
      <c r="B8212" s="4">
        <v>0.68387776824420587</v>
      </c>
      <c r="C8212" s="4">
        <v>0.4785701423073801</v>
      </c>
      <c r="D8212" s="25">
        <v>1.2565430003022304E-2</v>
      </c>
      <c r="E8212" s="31">
        <v>2790.4191140527664</v>
      </c>
      <c r="F8212" s="18">
        <v>0</v>
      </c>
    </row>
    <row r="8213" spans="1:6" x14ac:dyDescent="0.35">
      <c r="A8213" s="4">
        <v>8202</v>
      </c>
      <c r="B8213" s="4">
        <v>0.37367546421862396</v>
      </c>
      <c r="C8213" s="4">
        <v>-0.32213433434491417</v>
      </c>
      <c r="D8213" s="25">
        <v>-5.3693202025226778E-3</v>
      </c>
      <c r="E8213" s="31">
        <v>-1192.3709510128378</v>
      </c>
      <c r="F8213" s="18">
        <v>1192.3709510128378</v>
      </c>
    </row>
    <row r="8214" spans="1:6" x14ac:dyDescent="0.35">
      <c r="A8214" s="4">
        <v>8203</v>
      </c>
      <c r="B8214" s="4">
        <v>0.61995797354283966</v>
      </c>
      <c r="C8214" s="4">
        <v>0.30537041347181337</v>
      </c>
      <c r="D8214" s="25">
        <v>8.6859788910199371E-3</v>
      </c>
      <c r="E8214" s="31">
        <v>1928.9050606251553</v>
      </c>
      <c r="F8214" s="18">
        <v>0</v>
      </c>
    </row>
    <row r="8215" spans="1:6" x14ac:dyDescent="0.35">
      <c r="A8215" s="4">
        <v>8204</v>
      </c>
      <c r="B8215" s="4">
        <v>0.29742764249768416</v>
      </c>
      <c r="C8215" s="4">
        <v>-0.5318133364657488</v>
      </c>
      <c r="D8215" s="25">
        <v>-1.0065860107117366E-2</v>
      </c>
      <c r="E8215" s="31">
        <v>-2235.3368277508735</v>
      </c>
      <c r="F8215" s="18">
        <v>2235.3368277508735</v>
      </c>
    </row>
    <row r="8216" spans="1:6" x14ac:dyDescent="0.35">
      <c r="A8216" s="4">
        <v>8205</v>
      </c>
      <c r="B8216" s="4">
        <v>0.9697252813384013</v>
      </c>
      <c r="C8216" s="4">
        <v>1.876771360410961</v>
      </c>
      <c r="D8216" s="25">
        <v>4.3883338563518413E-2</v>
      </c>
      <c r="E8216" s="31">
        <v>9745.2221441397251</v>
      </c>
      <c r="F8216" s="18">
        <v>0</v>
      </c>
    </row>
    <row r="8217" spans="1:6" x14ac:dyDescent="0.35">
      <c r="A8217" s="4">
        <v>8206</v>
      </c>
      <c r="B8217" s="4">
        <v>0.42603561328086292</v>
      </c>
      <c r="C8217" s="4">
        <v>-0.18647634613980293</v>
      </c>
      <c r="D8217" s="25">
        <v>-2.3307557848268297E-3</v>
      </c>
      <c r="E8217" s="31">
        <v>-517.59354758297309</v>
      </c>
      <c r="F8217" s="18">
        <v>517.59354758297309</v>
      </c>
    </row>
    <row r="8218" spans="1:6" x14ac:dyDescent="0.35">
      <c r="A8218" s="4">
        <v>8207</v>
      </c>
      <c r="B8218" s="4">
        <v>0.12616242534377053</v>
      </c>
      <c r="C8218" s="4">
        <v>-1.1447207557575187</v>
      </c>
      <c r="D8218" s="25">
        <v>-2.3794197820528874E-2</v>
      </c>
      <c r="E8218" s="31">
        <v>-5284.0041595064058</v>
      </c>
      <c r="F8218" s="18">
        <v>5284.0041595064058</v>
      </c>
    </row>
    <row r="8219" spans="1:6" x14ac:dyDescent="0.35">
      <c r="A8219" s="4">
        <v>8208</v>
      </c>
      <c r="B8219" s="4">
        <v>0.85637459579101216</v>
      </c>
      <c r="C8219" s="4">
        <v>1.0641719567281491</v>
      </c>
      <c r="D8219" s="25">
        <v>2.5682157294795852E-2</v>
      </c>
      <c r="E8219" s="31">
        <v>5703.2654344714847</v>
      </c>
      <c r="F8219" s="18">
        <v>0</v>
      </c>
    </row>
    <row r="8220" spans="1:6" x14ac:dyDescent="0.35">
      <c r="A8220" s="4">
        <v>8209</v>
      </c>
      <c r="B8220" s="4">
        <v>0.58772296847479588</v>
      </c>
      <c r="C8220" s="4">
        <v>0.221691480023441</v>
      </c>
      <c r="D8220" s="25">
        <v>6.8116784310829738E-3</v>
      </c>
      <c r="E8220" s="31">
        <v>1512.6770582704387</v>
      </c>
      <c r="F8220" s="18">
        <v>0</v>
      </c>
    </row>
    <row r="8221" spans="1:6" x14ac:dyDescent="0.35">
      <c r="A8221" s="4">
        <v>8210</v>
      </c>
      <c r="B8221" s="4">
        <v>0.47887979678616699</v>
      </c>
      <c r="C8221" s="4">
        <v>-5.2965252186584225E-2</v>
      </c>
      <c r="D8221" s="25">
        <v>6.5972096351265825E-4</v>
      </c>
      <c r="E8221" s="31">
        <v>146.50497325473515</v>
      </c>
      <c r="F8221" s="18">
        <v>0</v>
      </c>
    </row>
    <row r="8222" spans="1:6" x14ac:dyDescent="0.35">
      <c r="A8222" s="4">
        <v>8211</v>
      </c>
      <c r="B8222" s="4">
        <v>0.68379475379659405</v>
      </c>
      <c r="C8222" s="4">
        <v>0.47833682203658157</v>
      </c>
      <c r="D8222" s="25">
        <v>1.2560203929112791E-2</v>
      </c>
      <c r="E8222" s="31">
        <v>2789.2585539664778</v>
      </c>
      <c r="F8222" s="18">
        <v>0</v>
      </c>
    </row>
    <row r="8223" spans="1:6" x14ac:dyDescent="0.35">
      <c r="A8223" s="4">
        <v>8212</v>
      </c>
      <c r="B8223" s="4">
        <v>0.72975332306187624</v>
      </c>
      <c r="C8223" s="4">
        <v>0.61206711492108989</v>
      </c>
      <c r="D8223" s="25">
        <v>1.555559045152328E-2</v>
      </c>
      <c r="E8223" s="31">
        <v>3454.4473938310803</v>
      </c>
      <c r="F8223" s="18">
        <v>0</v>
      </c>
    </row>
    <row r="8224" spans="1:6" x14ac:dyDescent="0.35">
      <c r="A8224" s="4">
        <v>8213</v>
      </c>
      <c r="B8224" s="4">
        <v>0.84346963166502498</v>
      </c>
      <c r="C8224" s="4">
        <v>1.0088204812698982</v>
      </c>
      <c r="D8224" s="25">
        <v>2.4442355451795576E-2</v>
      </c>
      <c r="E8224" s="31">
        <v>5427.9412506183489</v>
      </c>
      <c r="F8224" s="18">
        <v>0</v>
      </c>
    </row>
    <row r="8225" spans="1:6" x14ac:dyDescent="0.35">
      <c r="A8225" s="4">
        <v>8214</v>
      </c>
      <c r="B8225" s="4">
        <v>0.20624919387664431</v>
      </c>
      <c r="C8225" s="4">
        <v>-0.81950493455967022</v>
      </c>
      <c r="D8225" s="25">
        <v>-1.6509781801699208E-2</v>
      </c>
      <c r="E8225" s="31">
        <v>-3666.3457356589611</v>
      </c>
      <c r="F8225" s="18">
        <v>3666.3457356589611</v>
      </c>
    </row>
    <row r="8226" spans="1:6" x14ac:dyDescent="0.35">
      <c r="A8226" s="4">
        <v>8215</v>
      </c>
      <c r="B8226" s="4">
        <v>0.93251172205555166</v>
      </c>
      <c r="C8226" s="4">
        <v>1.4947620422087751</v>
      </c>
      <c r="D8226" s="25">
        <v>3.532682127415411E-2</v>
      </c>
      <c r="E8226" s="31">
        <v>7845.06676639123</v>
      </c>
      <c r="F8226" s="18">
        <v>0</v>
      </c>
    </row>
    <row r="8227" spans="1:6" x14ac:dyDescent="0.35">
      <c r="A8227" s="4">
        <v>8216</v>
      </c>
      <c r="B8227" s="4">
        <v>0.92597985542694228</v>
      </c>
      <c r="C8227" s="4">
        <v>1.4464883076761317</v>
      </c>
      <c r="D8227" s="25">
        <v>3.4245551722681733E-2</v>
      </c>
      <c r="E8227" s="31">
        <v>7604.9480260738619</v>
      </c>
      <c r="F8227" s="18">
        <v>0</v>
      </c>
    </row>
    <row r="8228" spans="1:6" x14ac:dyDescent="0.35">
      <c r="A8228" s="4">
        <v>8217</v>
      </c>
      <c r="B8228" s="4">
        <v>0.28333871159389878</v>
      </c>
      <c r="C8228" s="4">
        <v>-0.57295166238939776</v>
      </c>
      <c r="D8228" s="25">
        <v>-1.0987305685140945E-2</v>
      </c>
      <c r="E8228" s="31">
        <v>-2439.9632792816169</v>
      </c>
      <c r="F8228" s="18">
        <v>2439.9632792816169</v>
      </c>
    </row>
    <row r="8229" spans="1:6" x14ac:dyDescent="0.35">
      <c r="A8229" s="4">
        <v>8218</v>
      </c>
      <c r="B8229" s="4">
        <v>0.98700639237223831</v>
      </c>
      <c r="C8229" s="4">
        <v>2.2264027678976812</v>
      </c>
      <c r="D8229" s="25">
        <v>5.171463230562949E-2</v>
      </c>
      <c r="E8229" s="31">
        <v>11484.326316499322</v>
      </c>
      <c r="F8229" s="18">
        <v>0</v>
      </c>
    </row>
    <row r="8230" spans="1:6" x14ac:dyDescent="0.35">
      <c r="A8230" s="4">
        <v>8219</v>
      </c>
      <c r="B8230" s="4">
        <v>0.88391281383431874</v>
      </c>
      <c r="C8230" s="4">
        <v>1.1947764792576183</v>
      </c>
      <c r="D8230" s="25">
        <v>2.8607530582421006E-2</v>
      </c>
      <c r="E8230" s="31">
        <v>6352.906356872485</v>
      </c>
      <c r="F8230" s="18">
        <v>0</v>
      </c>
    </row>
    <row r="8231" spans="1:6" x14ac:dyDescent="0.35">
      <c r="A8231" s="4">
        <v>8220</v>
      </c>
      <c r="B8231" s="4">
        <v>0.73504566149719663</v>
      </c>
      <c r="C8231" s="4">
        <v>0.62814542642946114</v>
      </c>
      <c r="D8231" s="25">
        <v>1.5915723945262691E-2</v>
      </c>
      <c r="E8231" s="31">
        <v>3534.4226421353042</v>
      </c>
      <c r="F8231" s="18">
        <v>0</v>
      </c>
    </row>
    <row r="8232" spans="1:6" x14ac:dyDescent="0.35">
      <c r="A8232" s="4">
        <v>8221</v>
      </c>
      <c r="B8232" s="4">
        <v>0.28061977498458335</v>
      </c>
      <c r="C8232" s="4">
        <v>-0.58100134068510623</v>
      </c>
      <c r="D8232" s="25">
        <v>-1.116760812340397E-2</v>
      </c>
      <c r="E8232" s="31">
        <v>-2480.0032436854176</v>
      </c>
      <c r="F8232" s="18">
        <v>2480.0032436854176</v>
      </c>
    </row>
    <row r="8233" spans="1:6" x14ac:dyDescent="0.35">
      <c r="A8233" s="4">
        <v>8222</v>
      </c>
      <c r="B8233" s="4">
        <v>0.49823006104671608</v>
      </c>
      <c r="C8233" s="4">
        <v>-4.4365935791426505E-3</v>
      </c>
      <c r="D8233" s="25">
        <v>1.7467004863117846E-3</v>
      </c>
      <c r="E8233" s="31">
        <v>387.89173329980264</v>
      </c>
      <c r="F8233" s="18">
        <v>0</v>
      </c>
    </row>
    <row r="8234" spans="1:6" x14ac:dyDescent="0.35">
      <c r="A8234" s="4">
        <v>8223</v>
      </c>
      <c r="B8234" s="4">
        <v>0.27233622531572876</v>
      </c>
      <c r="C8234" s="4">
        <v>-0.60576253612134867</v>
      </c>
      <c r="D8234" s="25">
        <v>-1.1722227046975359E-2</v>
      </c>
      <c r="E8234" s="31">
        <v>-2603.1680892161107</v>
      </c>
      <c r="F8234" s="18">
        <v>2603.1680892161107</v>
      </c>
    </row>
    <row r="8235" spans="1:6" x14ac:dyDescent="0.35">
      <c r="A8235" s="4">
        <v>8224</v>
      </c>
      <c r="B8235" s="4">
        <v>7.9292184189214243E-2</v>
      </c>
      <c r="C8235" s="4">
        <v>-1.4098486820722689</v>
      </c>
      <c r="D8235" s="25">
        <v>-2.9732722294439164E-2</v>
      </c>
      <c r="E8235" s="31">
        <v>-6602.7789405750746</v>
      </c>
      <c r="F8235" s="18">
        <v>6602.7789405750746</v>
      </c>
    </row>
    <row r="8236" spans="1:6" x14ac:dyDescent="0.35">
      <c r="A8236" s="4">
        <v>8225</v>
      </c>
      <c r="B8236" s="4">
        <v>0.97142589321610062</v>
      </c>
      <c r="C8236" s="4">
        <v>1.9021755084545897</v>
      </c>
      <c r="D8236" s="25">
        <v>4.4452358798364705E-2</v>
      </c>
      <c r="E8236" s="31">
        <v>9871.5851049947032</v>
      </c>
      <c r="F8236" s="18">
        <v>0</v>
      </c>
    </row>
    <row r="8237" spans="1:6" x14ac:dyDescent="0.35">
      <c r="A8237" s="4">
        <v>8226</v>
      </c>
      <c r="B8237" s="4">
        <v>0.37777516681365841</v>
      </c>
      <c r="C8237" s="4">
        <v>-0.3113292493408778</v>
      </c>
      <c r="D8237" s="25">
        <v>-5.1273001987039357E-3</v>
      </c>
      <c r="E8237" s="31">
        <v>-1138.6252977024055</v>
      </c>
      <c r="F8237" s="18">
        <v>1138.6252977024055</v>
      </c>
    </row>
    <row r="8238" spans="1:6" x14ac:dyDescent="0.35">
      <c r="A8238" s="4">
        <v>8227</v>
      </c>
      <c r="B8238" s="4">
        <v>0.2396102892182902</v>
      </c>
      <c r="C8238" s="4">
        <v>-0.70755671895028049</v>
      </c>
      <c r="D8238" s="25">
        <v>-1.4002285788556815E-2</v>
      </c>
      <c r="E8238" s="31">
        <v>-3109.5032876248952</v>
      </c>
      <c r="F8238" s="18">
        <v>3109.5032876248952</v>
      </c>
    </row>
    <row r="8239" spans="1:6" x14ac:dyDescent="0.35">
      <c r="A8239" s="4">
        <v>8228</v>
      </c>
      <c r="B8239" s="4">
        <v>0.6559860682371349</v>
      </c>
      <c r="C8239" s="4">
        <v>0.40153284181481513</v>
      </c>
      <c r="D8239" s="25">
        <v>1.0839893577123639E-2</v>
      </c>
      <c r="E8239" s="31">
        <v>2407.2273073526526</v>
      </c>
      <c r="F8239" s="18">
        <v>0</v>
      </c>
    </row>
    <row r="8240" spans="1:6" x14ac:dyDescent="0.35">
      <c r="A8240" s="4">
        <v>8229</v>
      </c>
      <c r="B8240" s="4">
        <v>0.98160653942620912</v>
      </c>
      <c r="C8240" s="4">
        <v>2.0881210003626505</v>
      </c>
      <c r="D8240" s="25">
        <v>4.8617298606321378E-2</v>
      </c>
      <c r="E8240" s="31">
        <v>10796.497952880227</v>
      </c>
      <c r="F8240" s="18">
        <v>0</v>
      </c>
    </row>
    <row r="8241" spans="1:6" x14ac:dyDescent="0.35">
      <c r="A8241" s="4">
        <v>8230</v>
      </c>
      <c r="B8241" s="4">
        <v>0.45176768332530515</v>
      </c>
      <c r="C8241" s="4">
        <v>-0.12119653740724658</v>
      </c>
      <c r="D8241" s="25">
        <v>-8.6857204885083914E-4</v>
      </c>
      <c r="E8241" s="31">
        <v>-192.88476768900057</v>
      </c>
      <c r="F8241" s="18">
        <v>192.88476768900057</v>
      </c>
    </row>
    <row r="8242" spans="1:6" x14ac:dyDescent="0.35">
      <c r="A8242" s="4">
        <v>8231</v>
      </c>
      <c r="B8242" s="4">
        <v>0.91977422790123808</v>
      </c>
      <c r="C8242" s="4">
        <v>1.4035545267824989</v>
      </c>
      <c r="D8242" s="25">
        <v>3.3283890263105208E-2</v>
      </c>
      <c r="E8242" s="31">
        <v>7391.3907886848683</v>
      </c>
      <c r="F8242" s="18">
        <v>0</v>
      </c>
    </row>
    <row r="8243" spans="1:6" x14ac:dyDescent="0.35">
      <c r="A8243" s="4">
        <v>8232</v>
      </c>
      <c r="B8243" s="4">
        <v>2.2772527142294163E-2</v>
      </c>
      <c r="C8243" s="4">
        <v>-1.9995853767413849</v>
      </c>
      <c r="D8243" s="25">
        <v>-4.2942065584432171E-2</v>
      </c>
      <c r="E8243" s="31">
        <v>-9536.1925994483063</v>
      </c>
      <c r="F8243" s="18">
        <v>9536.1925994483063</v>
      </c>
    </row>
    <row r="8244" spans="1:6" x14ac:dyDescent="0.35">
      <c r="A8244" s="4">
        <v>8233</v>
      </c>
      <c r="B8244" s="4">
        <v>0.48612291412840014</v>
      </c>
      <c r="C8244" s="4">
        <v>-3.4791713556566517E-2</v>
      </c>
      <c r="D8244" s="25">
        <v>1.0667848493584324E-3</v>
      </c>
      <c r="E8244" s="31">
        <v>236.90210629605838</v>
      </c>
      <c r="F8244" s="18">
        <v>0</v>
      </c>
    </row>
    <row r="8245" spans="1:6" x14ac:dyDescent="0.35">
      <c r="A8245" s="4">
        <v>8234</v>
      </c>
      <c r="B8245" s="4">
        <v>0.80907964931306475</v>
      </c>
      <c r="C8245" s="4">
        <v>0.87450977106803462</v>
      </c>
      <c r="D8245" s="25">
        <v>2.1433968328157953E-2</v>
      </c>
      <c r="E8245" s="31">
        <v>4759.8653526785638</v>
      </c>
      <c r="F8245" s="18">
        <v>0</v>
      </c>
    </row>
    <row r="8246" spans="1:6" x14ac:dyDescent="0.35">
      <c r="A8246" s="4">
        <v>8235</v>
      </c>
      <c r="B8246" s="4">
        <v>0.4721633925029628</v>
      </c>
      <c r="C8246" s="4">
        <v>-6.983274379535287E-2</v>
      </c>
      <c r="D8246" s="25">
        <v>2.8191085077020344E-4</v>
      </c>
      <c r="E8246" s="31">
        <v>62.604258370691937</v>
      </c>
      <c r="F8246" s="18">
        <v>0</v>
      </c>
    </row>
    <row r="8247" spans="1:6" x14ac:dyDescent="0.35">
      <c r="A8247" s="4">
        <v>8236</v>
      </c>
      <c r="B8247" s="4">
        <v>0.15305949580849088</v>
      </c>
      <c r="C8247" s="4">
        <v>-1.0233995086833885</v>
      </c>
      <c r="D8247" s="25">
        <v>-2.10767579605734E-2</v>
      </c>
      <c r="E8247" s="31">
        <v>-4680.5392462734508</v>
      </c>
      <c r="F8247" s="18">
        <v>4680.5392462734508</v>
      </c>
    </row>
    <row r="8248" spans="1:6" x14ac:dyDescent="0.35">
      <c r="A8248" s="4">
        <v>8237</v>
      </c>
      <c r="B8248" s="4">
        <v>0.85705081690274632</v>
      </c>
      <c r="C8248" s="4">
        <v>1.0671627143771709</v>
      </c>
      <c r="D8248" s="25">
        <v>2.5749146418654365E-2</v>
      </c>
      <c r="E8248" s="31">
        <v>5718.1417842345636</v>
      </c>
      <c r="F8248" s="18">
        <v>0</v>
      </c>
    </row>
    <row r="8249" spans="1:6" x14ac:dyDescent="0.35">
      <c r="A8249" s="4">
        <v>8238</v>
      </c>
      <c r="B8249" s="4">
        <v>0.95229975432375558</v>
      </c>
      <c r="C8249" s="4">
        <v>1.6675731532641653</v>
      </c>
      <c r="D8249" s="25">
        <v>3.9197567847820386E-2</v>
      </c>
      <c r="E8249" s="31">
        <v>8704.6477932414618</v>
      </c>
      <c r="F8249" s="18">
        <v>0</v>
      </c>
    </row>
    <row r="8250" spans="1:6" x14ac:dyDescent="0.35">
      <c r="A8250" s="4">
        <v>8239</v>
      </c>
      <c r="B8250" s="4">
        <v>0.47374424931076187</v>
      </c>
      <c r="C8250" s="4">
        <v>-6.5860989958674593E-2</v>
      </c>
      <c r="D8250" s="25">
        <v>3.7087302722331743E-4</v>
      </c>
      <c r="E8250" s="31">
        <v>82.360188533272591</v>
      </c>
      <c r="F8250" s="18">
        <v>0</v>
      </c>
    </row>
    <row r="8251" spans="1:6" x14ac:dyDescent="0.35">
      <c r="A8251" s="4">
        <v>8240</v>
      </c>
      <c r="B8251" s="4">
        <v>0.94013784216098051</v>
      </c>
      <c r="C8251" s="4">
        <v>1.5559317787975577</v>
      </c>
      <c r="D8251" s="25">
        <v>3.6696944681538529E-2</v>
      </c>
      <c r="E8251" s="31">
        <v>8149.3316060073039</v>
      </c>
      <c r="F8251" s="18">
        <v>0</v>
      </c>
    </row>
    <row r="8252" spans="1:6" x14ac:dyDescent="0.35">
      <c r="A8252" s="4">
        <v>8241</v>
      </c>
      <c r="B8252" s="4">
        <v>0.74657536480729636</v>
      </c>
      <c r="C8252" s="4">
        <v>0.66375165842851314</v>
      </c>
      <c r="D8252" s="25">
        <v>1.6713257736173402E-2</v>
      </c>
      <c r="E8252" s="31">
        <v>3711.531864320692</v>
      </c>
      <c r="F8252" s="18">
        <v>0</v>
      </c>
    </row>
    <row r="8253" spans="1:6" x14ac:dyDescent="0.35">
      <c r="A8253" s="4">
        <v>8242</v>
      </c>
      <c r="B8253" s="4">
        <v>0.42082968607214655</v>
      </c>
      <c r="C8253" s="4">
        <v>-0.19977139716503023</v>
      </c>
      <c r="D8253" s="25">
        <v>-2.6285478242873139E-3</v>
      </c>
      <c r="E8253" s="31">
        <v>-583.72455931304694</v>
      </c>
      <c r="F8253" s="18">
        <v>583.72455931304694</v>
      </c>
    </row>
    <row r="8254" spans="1:6" x14ac:dyDescent="0.35">
      <c r="A8254" s="4">
        <v>8243</v>
      </c>
      <c r="B8254" s="4">
        <v>0.92892950088555348</v>
      </c>
      <c r="C8254" s="4">
        <v>1.4678646273949776</v>
      </c>
      <c r="D8254" s="25">
        <v>3.4724353784678759E-2</v>
      </c>
      <c r="E8254" s="31">
        <v>7711.2761362398505</v>
      </c>
      <c r="F8254" s="18">
        <v>0</v>
      </c>
    </row>
    <row r="8255" spans="1:6" x14ac:dyDescent="0.35">
      <c r="A8255" s="4">
        <v>8244</v>
      </c>
      <c r="B8255" s="4">
        <v>7.5338660549949532E-3</v>
      </c>
      <c r="C8255" s="4">
        <v>-2.4307469949121376</v>
      </c>
      <c r="D8255" s="25">
        <v>-5.2599531160797332E-2</v>
      </c>
      <c r="E8255" s="31">
        <v>-11680.836796353164</v>
      </c>
      <c r="F8255" s="18">
        <v>11680.836796353164</v>
      </c>
    </row>
    <row r="8256" spans="1:6" x14ac:dyDescent="0.35">
      <c r="A8256" s="4">
        <v>8245</v>
      </c>
      <c r="B8256" s="4">
        <v>0.82631988131391743</v>
      </c>
      <c r="C8256" s="4">
        <v>0.93972188301247439</v>
      </c>
      <c r="D8256" s="25">
        <v>2.2894635743169103E-2</v>
      </c>
      <c r="E8256" s="31">
        <v>5084.2374014775951</v>
      </c>
      <c r="F8256" s="18">
        <v>0</v>
      </c>
    </row>
    <row r="8257" spans="1:6" x14ac:dyDescent="0.35">
      <c r="A8257" s="4">
        <v>8246</v>
      </c>
      <c r="B8257" s="4">
        <v>0.61409700005469037</v>
      </c>
      <c r="C8257" s="4">
        <v>0.29001338214577554</v>
      </c>
      <c r="D8257" s="25">
        <v>8.3420011454692269E-3</v>
      </c>
      <c r="E8257" s="31">
        <v>1852.517537415634</v>
      </c>
      <c r="F8257" s="18">
        <v>0</v>
      </c>
    </row>
    <row r="8258" spans="1:6" x14ac:dyDescent="0.35">
      <c r="A8258" s="4">
        <v>8247</v>
      </c>
      <c r="B8258" s="4">
        <v>0.31933386909781214</v>
      </c>
      <c r="C8258" s="4">
        <v>-0.4695623371917344</v>
      </c>
      <c r="D8258" s="25">
        <v>-8.6715178065811457E-3</v>
      </c>
      <c r="E8258" s="31">
        <v>-1925.6936714074184</v>
      </c>
      <c r="F8258" s="18">
        <v>1925.6936714074184</v>
      </c>
    </row>
    <row r="8259" spans="1:6" x14ac:dyDescent="0.35">
      <c r="A8259" s="4">
        <v>8248</v>
      </c>
      <c r="B8259" s="4">
        <v>0.38639662469229752</v>
      </c>
      <c r="C8259" s="4">
        <v>-0.28872314514784181</v>
      </c>
      <c r="D8259" s="25">
        <v>-4.6209525465492653E-3</v>
      </c>
      <c r="E8259" s="31">
        <v>-1026.1801074790474</v>
      </c>
      <c r="F8259" s="18">
        <v>1026.1801074790474</v>
      </c>
    </row>
    <row r="8260" spans="1:6" x14ac:dyDescent="0.35">
      <c r="A8260" s="4">
        <v>8249</v>
      </c>
      <c r="B8260" s="4">
        <v>0.34507227376332117</v>
      </c>
      <c r="C8260" s="4">
        <v>-0.39865891101181189</v>
      </c>
      <c r="D8260" s="25">
        <v>-7.0833722743232864E-3</v>
      </c>
      <c r="E8260" s="31">
        <v>-1573.0124143359194</v>
      </c>
      <c r="F8260" s="18">
        <v>1573.0124143359194</v>
      </c>
    </row>
    <row r="8261" spans="1:6" x14ac:dyDescent="0.35">
      <c r="A8261" s="4">
        <v>8250</v>
      </c>
      <c r="B8261" s="4">
        <v>0.32901065781954864</v>
      </c>
      <c r="C8261" s="4">
        <v>-0.44264667909096189</v>
      </c>
      <c r="D8261" s="25">
        <v>-8.0686416909467491E-3</v>
      </c>
      <c r="E8261" s="31">
        <v>-1791.8122971872383</v>
      </c>
      <c r="F8261" s="18">
        <v>1791.8122971872383</v>
      </c>
    </row>
    <row r="8262" spans="1:6" x14ac:dyDescent="0.35">
      <c r="A8262" s="4">
        <v>8251</v>
      </c>
      <c r="B8262" s="4">
        <v>2.6733038055074876E-2</v>
      </c>
      <c r="C8262" s="4">
        <v>-1.9311372937860625</v>
      </c>
      <c r="D8262" s="25">
        <v>-4.140891658171314E-2</v>
      </c>
      <c r="E8262" s="31">
        <v>-9195.7244832876077</v>
      </c>
      <c r="F8262" s="18">
        <v>9195.7244832876077</v>
      </c>
    </row>
    <row r="8263" spans="1:6" x14ac:dyDescent="0.35">
      <c r="A8263" s="4">
        <v>8252</v>
      </c>
      <c r="B8263" s="4">
        <v>0.78612483376488163</v>
      </c>
      <c r="C8263" s="4">
        <v>0.79304718462857871</v>
      </c>
      <c r="D8263" s="25">
        <v>1.9609311189986735E-2</v>
      </c>
      <c r="E8263" s="31">
        <v>4354.6616983888871</v>
      </c>
      <c r="F8263" s="18">
        <v>0</v>
      </c>
    </row>
    <row r="8264" spans="1:6" x14ac:dyDescent="0.35">
      <c r="A8264" s="4">
        <v>8253</v>
      </c>
      <c r="B8264" s="4">
        <v>0.84600258481540491</v>
      </c>
      <c r="C8264" s="4">
        <v>1.0194385122598282</v>
      </c>
      <c r="D8264" s="25">
        <v>2.4680185686335183E-2</v>
      </c>
      <c r="E8264" s="31">
        <v>5480.7564771724228</v>
      </c>
      <c r="F8264" s="18">
        <v>0</v>
      </c>
    </row>
    <row r="8265" spans="1:6" x14ac:dyDescent="0.35">
      <c r="A8265" s="4">
        <v>8254</v>
      </c>
      <c r="B8265" s="4">
        <v>0.41488616041285331</v>
      </c>
      <c r="C8265" s="4">
        <v>-0.21499358400435165</v>
      </c>
      <c r="D8265" s="25">
        <v>-2.9695052268071407E-3</v>
      </c>
      <c r="E8265" s="31">
        <v>-659.44135156291577</v>
      </c>
      <c r="F8265" s="18">
        <v>659.44135156291577</v>
      </c>
    </row>
    <row r="8266" spans="1:6" x14ac:dyDescent="0.35">
      <c r="A8266" s="4">
        <v>8255</v>
      </c>
      <c r="B8266" s="4">
        <v>0.16316942978630256</v>
      </c>
      <c r="C8266" s="4">
        <v>-0.98151496244795555</v>
      </c>
      <c r="D8266" s="25">
        <v>-2.0138598007545819E-2</v>
      </c>
      <c r="E8266" s="31">
        <v>-4472.2010147654682</v>
      </c>
      <c r="F8266" s="18">
        <v>4472.2010147654682</v>
      </c>
    </row>
    <row r="8267" spans="1:6" x14ac:dyDescent="0.35">
      <c r="A8267" s="4">
        <v>8256</v>
      </c>
      <c r="B8267" s="4">
        <v>0.64220452980306786</v>
      </c>
      <c r="C8267" s="4">
        <v>0.36435767024995819</v>
      </c>
      <c r="D8267" s="25">
        <v>1.0007217558311377E-2</v>
      </c>
      <c r="E8267" s="31">
        <v>2222.3140112578726</v>
      </c>
      <c r="F8267" s="18">
        <v>0</v>
      </c>
    </row>
    <row r="8268" spans="1:6" x14ac:dyDescent="0.35">
      <c r="A8268" s="4">
        <v>8257</v>
      </c>
      <c r="B8268" s="4">
        <v>0.5726810658870698</v>
      </c>
      <c r="C8268" s="4">
        <v>0.18320411179460658</v>
      </c>
      <c r="D8268" s="25">
        <v>5.9496108950815247E-3</v>
      </c>
      <c r="E8268" s="31">
        <v>1321.2367550349566</v>
      </c>
      <c r="F8268" s="18">
        <v>0</v>
      </c>
    </row>
    <row r="8269" spans="1:6" x14ac:dyDescent="0.35">
      <c r="A8269" s="4">
        <v>8258</v>
      </c>
      <c r="B8269" s="4">
        <v>0.6503473939170773</v>
      </c>
      <c r="C8269" s="4">
        <v>0.38625852712356656</v>
      </c>
      <c r="D8269" s="25">
        <v>1.0497768577780857E-2</v>
      </c>
      <c r="E8269" s="31">
        <v>2331.251225568602</v>
      </c>
      <c r="F8269" s="18">
        <v>0</v>
      </c>
    </row>
    <row r="8270" spans="1:6" x14ac:dyDescent="0.35">
      <c r="A8270" s="4">
        <v>8259</v>
      </c>
      <c r="B8270" s="4">
        <v>0.53696833140654776</v>
      </c>
      <c r="C8270" s="4">
        <v>9.2798884551864483E-2</v>
      </c>
      <c r="D8270" s="25">
        <v>3.9246501072349484E-3</v>
      </c>
      <c r="E8270" s="31">
        <v>871.55144492178511</v>
      </c>
      <c r="F8270" s="18">
        <v>0</v>
      </c>
    </row>
    <row r="8271" spans="1:6" x14ac:dyDescent="0.35">
      <c r="A8271" s="4">
        <v>8260</v>
      </c>
      <c r="B8271" s="4">
        <v>0.64808439199205004</v>
      </c>
      <c r="C8271" s="4">
        <v>0.38015384787924184</v>
      </c>
      <c r="D8271" s="25">
        <v>1.0361031616112185E-2</v>
      </c>
      <c r="E8271" s="31">
        <v>2300.8858953454428</v>
      </c>
      <c r="F8271" s="18">
        <v>0</v>
      </c>
    </row>
    <row r="8272" spans="1:6" x14ac:dyDescent="0.35">
      <c r="A8272" s="4">
        <v>8261</v>
      </c>
      <c r="B8272" s="4">
        <v>9.2571829455329158E-2</v>
      </c>
      <c r="C8272" s="4">
        <v>-1.3250828944805539</v>
      </c>
      <c r="D8272" s="25">
        <v>-2.7834077699881884E-2</v>
      </c>
      <c r="E8272" s="31">
        <v>-6181.1448089797941</v>
      </c>
      <c r="F8272" s="18">
        <v>6181.1448089797941</v>
      </c>
    </row>
    <row r="8273" spans="1:6" x14ac:dyDescent="0.35">
      <c r="A8273" s="4">
        <v>8262</v>
      </c>
      <c r="B8273" s="4">
        <v>0.79145890015119114</v>
      </c>
      <c r="C8273" s="4">
        <v>0.81149371681407123</v>
      </c>
      <c r="D8273" s="25">
        <v>2.0022489780280813E-2</v>
      </c>
      <c r="E8273" s="31">
        <v>4446.4167306955142</v>
      </c>
      <c r="F8273" s="18">
        <v>0</v>
      </c>
    </row>
    <row r="8274" spans="1:6" x14ac:dyDescent="0.35">
      <c r="A8274" s="4">
        <v>8263</v>
      </c>
      <c r="B8274" s="4">
        <v>0.14427063959883413</v>
      </c>
      <c r="C8274" s="4">
        <v>-1.0613270886968824</v>
      </c>
      <c r="D8274" s="25">
        <v>-2.1926286960694402E-2</v>
      </c>
      <c r="E8274" s="31">
        <v>-4869.1951028028016</v>
      </c>
      <c r="F8274" s="18">
        <v>4869.1951028028016</v>
      </c>
    </row>
    <row r="8275" spans="1:6" x14ac:dyDescent="0.35">
      <c r="A8275" s="4">
        <v>8264</v>
      </c>
      <c r="B8275" s="4">
        <v>4.9732717432326212E-2</v>
      </c>
      <c r="C8275" s="4">
        <v>-1.6474507327692463</v>
      </c>
      <c r="D8275" s="25">
        <v>-3.5054702565352529E-2</v>
      </c>
      <c r="E8275" s="31">
        <v>-7784.637059954709</v>
      </c>
      <c r="F8275" s="18">
        <v>7784.637059954709</v>
      </c>
    </row>
    <row r="8276" spans="1:6" x14ac:dyDescent="0.35">
      <c r="A8276" s="4">
        <v>8265</v>
      </c>
      <c r="B8276" s="4">
        <v>0.12306348047604609</v>
      </c>
      <c r="C8276" s="4">
        <v>-1.1598080620504854</v>
      </c>
      <c r="D8276" s="25">
        <v>-2.4132134072328306E-2</v>
      </c>
      <c r="E8276" s="31">
        <v>-5359.0500414321077</v>
      </c>
      <c r="F8276" s="18">
        <v>5359.0500414321077</v>
      </c>
    </row>
    <row r="8277" spans="1:6" x14ac:dyDescent="0.35">
      <c r="A8277" s="4">
        <v>8266</v>
      </c>
      <c r="B8277" s="4">
        <v>0.82596706618484572</v>
      </c>
      <c r="C8277" s="4">
        <v>0.93834747852753175</v>
      </c>
      <c r="D8277" s="25">
        <v>2.2863850850817949E-2</v>
      </c>
      <c r="E8277" s="31">
        <v>5077.4009659540943</v>
      </c>
      <c r="F8277" s="18">
        <v>0</v>
      </c>
    </row>
    <row r="8278" spans="1:6" x14ac:dyDescent="0.35">
      <c r="A8278" s="4">
        <v>8267</v>
      </c>
      <c r="B8278" s="4">
        <v>0.57297668392974099</v>
      </c>
      <c r="C8278" s="4">
        <v>0.18395770880491985</v>
      </c>
      <c r="D8278" s="25">
        <v>5.9664904986427804E-3</v>
      </c>
      <c r="E8278" s="31">
        <v>1324.9852275029607</v>
      </c>
      <c r="F8278" s="18">
        <v>0</v>
      </c>
    </row>
    <row r="8279" spans="1:6" x14ac:dyDescent="0.35">
      <c r="A8279" s="4">
        <v>8268</v>
      </c>
      <c r="B8279" s="4">
        <v>0.58145937164396699</v>
      </c>
      <c r="C8279" s="4">
        <v>0.20562831661942227</v>
      </c>
      <c r="D8279" s="25">
        <v>6.4518842353936817E-3</v>
      </c>
      <c r="E8279" s="31">
        <v>1432.7771582642185</v>
      </c>
      <c r="F8279" s="18">
        <v>0</v>
      </c>
    </row>
    <row r="8280" spans="1:6" x14ac:dyDescent="0.35">
      <c r="A8280" s="4">
        <v>8269</v>
      </c>
      <c r="B8280" s="4">
        <v>0.27319855527553427</v>
      </c>
      <c r="C8280" s="4">
        <v>-0.60316773347228014</v>
      </c>
      <c r="D8280" s="25">
        <v>-1.166410680573692E-2</v>
      </c>
      <c r="E8280" s="31">
        <v>-2590.2612621496201</v>
      </c>
      <c r="F8280" s="18">
        <v>2590.2612621496201</v>
      </c>
    </row>
    <row r="8281" spans="1:6" x14ac:dyDescent="0.35">
      <c r="A8281" s="4">
        <v>8270</v>
      </c>
      <c r="B8281" s="4">
        <v>0.33365438245796886</v>
      </c>
      <c r="C8281" s="4">
        <v>-0.42984449310772599</v>
      </c>
      <c r="D8281" s="25">
        <v>-7.7818891943774423E-3</v>
      </c>
      <c r="E8281" s="31">
        <v>-1728.1328491112963</v>
      </c>
      <c r="F8281" s="18">
        <v>1728.1328491112963</v>
      </c>
    </row>
    <row r="8282" spans="1:6" x14ac:dyDescent="0.35">
      <c r="A8282" s="4">
        <v>8271</v>
      </c>
      <c r="B8282" s="4">
        <v>0.79966952711600714</v>
      </c>
      <c r="C8282" s="4">
        <v>0.8404413984304232</v>
      </c>
      <c r="D8282" s="25">
        <v>2.0670880608554362E-2</v>
      </c>
      <c r="E8282" s="31">
        <v>4590.4056081279487</v>
      </c>
      <c r="F8282" s="18">
        <v>0</v>
      </c>
    </row>
    <row r="8283" spans="1:6" x14ac:dyDescent="0.35">
      <c r="A8283" s="4">
        <v>8272</v>
      </c>
      <c r="B8283" s="4">
        <v>0.94306229684674303</v>
      </c>
      <c r="C8283" s="4">
        <v>1.5810115087540935</v>
      </c>
      <c r="D8283" s="25">
        <v>3.7258698368583691E-2</v>
      </c>
      <c r="E8283" s="31">
        <v>8274.0808764535523</v>
      </c>
      <c r="F8283" s="18">
        <v>0</v>
      </c>
    </row>
    <row r="8284" spans="1:6" x14ac:dyDescent="0.35">
      <c r="A8284" s="4">
        <v>8273</v>
      </c>
      <c r="B8284" s="4">
        <v>0.35799401891036264</v>
      </c>
      <c r="C8284" s="4">
        <v>-0.36382587718873699</v>
      </c>
      <c r="D8284" s="25">
        <v>-6.303157127868656E-3</v>
      </c>
      <c r="E8284" s="31">
        <v>-1399.7491629217757</v>
      </c>
      <c r="F8284" s="18">
        <v>1399.7491629217757</v>
      </c>
    </row>
    <row r="8285" spans="1:6" x14ac:dyDescent="0.35">
      <c r="A8285" s="4">
        <v>8274</v>
      </c>
      <c r="B8285" s="4">
        <v>0.53953656210810674</v>
      </c>
      <c r="C8285" s="4">
        <v>9.9266248545672744E-2</v>
      </c>
      <c r="D8285" s="25">
        <v>4.0695107407139044E-3</v>
      </c>
      <c r="E8285" s="31">
        <v>903.72080804236634</v>
      </c>
      <c r="F8285" s="18">
        <v>0</v>
      </c>
    </row>
    <row r="8286" spans="1:6" x14ac:dyDescent="0.35">
      <c r="A8286" s="4">
        <v>8275</v>
      </c>
      <c r="B8286" s="4">
        <v>0.57737073248010273</v>
      </c>
      <c r="C8286" s="4">
        <v>0.19517169757325975</v>
      </c>
      <c r="D8286" s="25">
        <v>6.2176694207450225E-3</v>
      </c>
      <c r="E8286" s="31">
        <v>1380.7648120545985</v>
      </c>
      <c r="F8286" s="18">
        <v>0</v>
      </c>
    </row>
    <row r="8287" spans="1:6" x14ac:dyDescent="0.35">
      <c r="A8287" s="4">
        <v>8276</v>
      </c>
      <c r="B8287" s="4">
        <v>0.8744396258485333</v>
      </c>
      <c r="C8287" s="4">
        <v>1.1476314320040615</v>
      </c>
      <c r="D8287" s="25">
        <v>2.7551542173993099E-2</v>
      </c>
      <c r="E8287" s="31">
        <v>6118.4018283058822</v>
      </c>
      <c r="F8287" s="18">
        <v>0</v>
      </c>
    </row>
    <row r="8288" spans="1:6" x14ac:dyDescent="0.35">
      <c r="A8288" s="4">
        <v>8277</v>
      </c>
      <c r="B8288" s="4">
        <v>0.86364592791913675</v>
      </c>
      <c r="C8288" s="4">
        <v>1.09684731189907</v>
      </c>
      <c r="D8288" s="25">
        <v>2.6414043215201924E-2</v>
      </c>
      <c r="E8288" s="31">
        <v>5865.7961605282917</v>
      </c>
      <c r="F8288" s="18">
        <v>0</v>
      </c>
    </row>
    <row r="8289" spans="1:6" x14ac:dyDescent="0.35">
      <c r="A8289" s="4">
        <v>8278</v>
      </c>
      <c r="B8289" s="4">
        <v>0.5062650257019391</v>
      </c>
      <c r="C8289" s="4">
        <v>1.5704736107932327E-2</v>
      </c>
      <c r="D8289" s="25">
        <v>2.1978403603580754E-3</v>
      </c>
      <c r="E8289" s="31">
        <v>488.0768704059214</v>
      </c>
      <c r="F8289" s="18">
        <v>0</v>
      </c>
    </row>
    <row r="8290" spans="1:6" x14ac:dyDescent="0.35">
      <c r="A8290" s="4">
        <v>8279</v>
      </c>
      <c r="B8290" s="4">
        <v>0.42453932287144414</v>
      </c>
      <c r="C8290" s="4">
        <v>-0.19029413950826704</v>
      </c>
      <c r="D8290" s="25">
        <v>-2.416269444855389E-3</v>
      </c>
      <c r="E8290" s="31">
        <v>-536.58366184081444</v>
      </c>
      <c r="F8290" s="18">
        <v>536.58366184081444</v>
      </c>
    </row>
    <row r="8291" spans="1:6" x14ac:dyDescent="0.35">
      <c r="A8291" s="4">
        <v>8280</v>
      </c>
      <c r="B8291" s="4">
        <v>0.29816668211213071</v>
      </c>
      <c r="C8291" s="4">
        <v>-0.52968065284719723</v>
      </c>
      <c r="D8291" s="25">
        <v>-1.0018090737666482E-2</v>
      </c>
      <c r="E8291" s="31">
        <v>-2224.7286303752217</v>
      </c>
      <c r="F8291" s="18">
        <v>2224.7286303752217</v>
      </c>
    </row>
    <row r="8292" spans="1:6" x14ac:dyDescent="0.35">
      <c r="A8292" s="4">
        <v>8281</v>
      </c>
      <c r="B8292" s="4">
        <v>0.88155835532560667</v>
      </c>
      <c r="C8292" s="4">
        <v>1.1828129442902178</v>
      </c>
      <c r="D8292" s="25">
        <v>2.8339562789718373E-2</v>
      </c>
      <c r="E8292" s="31">
        <v>6293.3984490230832</v>
      </c>
      <c r="F8292" s="18">
        <v>0</v>
      </c>
    </row>
    <row r="8293" spans="1:6" x14ac:dyDescent="0.35">
      <c r="A8293" s="4">
        <v>8282</v>
      </c>
      <c r="B8293" s="4">
        <v>0.62053855146326486</v>
      </c>
      <c r="C8293" s="4">
        <v>0.30689552274358228</v>
      </c>
      <c r="D8293" s="25">
        <v>8.720139376720849E-3</v>
      </c>
      <c r="E8293" s="31">
        <v>1936.4911179445007</v>
      </c>
      <c r="F8293" s="18">
        <v>0</v>
      </c>
    </row>
    <row r="8294" spans="1:6" x14ac:dyDescent="0.35">
      <c r="A8294" s="4">
        <v>8283</v>
      </c>
      <c r="B8294" s="4">
        <v>0.72404068676676114</v>
      </c>
      <c r="C8294" s="4">
        <v>0.59488757015069305</v>
      </c>
      <c r="D8294" s="25">
        <v>1.5170790749403166E-2</v>
      </c>
      <c r="E8294" s="31">
        <v>3368.9944930056004</v>
      </c>
      <c r="F8294" s="18">
        <v>0</v>
      </c>
    </row>
    <row r="8295" spans="1:6" x14ac:dyDescent="0.35">
      <c r="A8295" s="4">
        <v>8284</v>
      </c>
      <c r="B8295" s="4">
        <v>0.10361734012123602</v>
      </c>
      <c r="C8295" s="4">
        <v>-1.2612058812826279</v>
      </c>
      <c r="D8295" s="25">
        <v>-2.6403314779246199E-2</v>
      </c>
      <c r="E8295" s="31">
        <v>-5863.4136847397558</v>
      </c>
      <c r="F8295" s="18">
        <v>5863.4136847397558</v>
      </c>
    </row>
    <row r="8296" spans="1:6" x14ac:dyDescent="0.35">
      <c r="A8296" s="4">
        <v>8285</v>
      </c>
      <c r="B8296" s="4">
        <v>0.78934982286215305</v>
      </c>
      <c r="C8296" s="4">
        <v>0.80416731193967916</v>
      </c>
      <c r="D8296" s="25">
        <v>1.9858387736195492E-2</v>
      </c>
      <c r="E8296" s="31">
        <v>4409.9744059711975</v>
      </c>
      <c r="F8296" s="18">
        <v>0</v>
      </c>
    </row>
    <row r="8297" spans="1:6" x14ac:dyDescent="0.35">
      <c r="A8297" s="4">
        <v>8286</v>
      </c>
      <c r="B8297" s="4">
        <v>0.14966804394830602</v>
      </c>
      <c r="C8297" s="4">
        <v>-1.0378581753421183</v>
      </c>
      <c r="D8297" s="25">
        <v>-2.1400613493283462E-2</v>
      </c>
      <c r="E8297" s="31">
        <v>-4752.4582071405703</v>
      </c>
      <c r="F8297" s="18">
        <v>4752.4582071405703</v>
      </c>
    </row>
    <row r="8298" spans="1:6" x14ac:dyDescent="0.35">
      <c r="A8298" s="4">
        <v>8287</v>
      </c>
      <c r="B8298" s="4">
        <v>0.19726586668925339</v>
      </c>
      <c r="C8298" s="4">
        <v>-0.8514278378154515</v>
      </c>
      <c r="D8298" s="25">
        <v>-1.7224813767202803E-2</v>
      </c>
      <c r="E8298" s="31">
        <v>-3825.1336850741459</v>
      </c>
      <c r="F8298" s="18">
        <v>3825.1336850741459</v>
      </c>
    </row>
    <row r="8299" spans="1:6" x14ac:dyDescent="0.35">
      <c r="A8299" s="4">
        <v>8288</v>
      </c>
      <c r="B8299" s="4">
        <v>0.35346029413091795</v>
      </c>
      <c r="C8299" s="4">
        <v>-0.37599503351415003</v>
      </c>
      <c r="D8299" s="25">
        <v>-6.5757305744678389E-3</v>
      </c>
      <c r="E8299" s="31">
        <v>-1460.2798534903163</v>
      </c>
      <c r="F8299" s="18">
        <v>1460.2798534903163</v>
      </c>
    </row>
    <row r="8300" spans="1:6" x14ac:dyDescent="0.35">
      <c r="A8300" s="4">
        <v>8289</v>
      </c>
      <c r="B8300" s="4">
        <v>0.7334062055769458</v>
      </c>
      <c r="C8300" s="4">
        <v>0.62314751380463618</v>
      </c>
      <c r="D8300" s="25">
        <v>1.5803777132063719E-2</v>
      </c>
      <c r="E8300" s="31">
        <v>3509.5624879477778</v>
      </c>
      <c r="F8300" s="18">
        <v>0</v>
      </c>
    </row>
    <row r="8301" spans="1:6" x14ac:dyDescent="0.35">
      <c r="A8301" s="4">
        <v>8290</v>
      </c>
      <c r="B8301" s="4">
        <v>0.81977023038217578</v>
      </c>
      <c r="C8301" s="4">
        <v>0.91448979212374282</v>
      </c>
      <c r="D8301" s="25">
        <v>2.2329469367248465E-2</v>
      </c>
      <c r="E8301" s="31">
        <v>4958.7302713905583</v>
      </c>
      <c r="F8301" s="18">
        <v>0</v>
      </c>
    </row>
    <row r="8302" spans="1:6" x14ac:dyDescent="0.35">
      <c r="A8302" s="4">
        <v>8291</v>
      </c>
      <c r="B8302" s="4">
        <v>0.71608544471124946</v>
      </c>
      <c r="C8302" s="4">
        <v>0.57125159187054231</v>
      </c>
      <c r="D8302" s="25">
        <v>1.4641375242585323E-2</v>
      </c>
      <c r="E8302" s="31">
        <v>3251.4265984611943</v>
      </c>
      <c r="F8302" s="18">
        <v>0</v>
      </c>
    </row>
    <row r="8303" spans="1:6" x14ac:dyDescent="0.35">
      <c r="A8303" s="4">
        <v>8292</v>
      </c>
      <c r="B8303" s="4">
        <v>0.81986510769986065</v>
      </c>
      <c r="C8303" s="4">
        <v>0.91485113750218017</v>
      </c>
      <c r="D8303" s="25">
        <v>2.2337563038870356E-2</v>
      </c>
      <c r="E8303" s="31">
        <v>4960.5276421125436</v>
      </c>
      <c r="F8303" s="18">
        <v>0</v>
      </c>
    </row>
    <row r="8304" spans="1:6" x14ac:dyDescent="0.35">
      <c r="A8304" s="4">
        <v>8293</v>
      </c>
      <c r="B8304" s="4">
        <v>0.57466301107510709</v>
      </c>
      <c r="C8304" s="4">
        <v>0.18825854845953927</v>
      </c>
      <c r="D8304" s="25">
        <v>6.0628237740631922E-3</v>
      </c>
      <c r="E8304" s="31">
        <v>1346.3780658688399</v>
      </c>
      <c r="F8304" s="18">
        <v>0</v>
      </c>
    </row>
    <row r="8305" spans="1:6" x14ac:dyDescent="0.35">
      <c r="A8305" s="4">
        <v>8294</v>
      </c>
      <c r="B8305" s="4">
        <v>0.73634870231251026</v>
      </c>
      <c r="C8305" s="4">
        <v>0.63212898687309715</v>
      </c>
      <c r="D8305" s="25">
        <v>1.6004950574522975E-2</v>
      </c>
      <c r="E8305" s="31">
        <v>3554.2372996289605</v>
      </c>
      <c r="F8305" s="18">
        <v>0</v>
      </c>
    </row>
    <row r="8306" spans="1:6" x14ac:dyDescent="0.35">
      <c r="A8306" s="4">
        <v>8295</v>
      </c>
      <c r="B8306" s="4">
        <v>0.57457928234704203</v>
      </c>
      <c r="C8306" s="4">
        <v>0.18804492365678246</v>
      </c>
      <c r="D8306" s="25">
        <v>6.058038853300452E-3</v>
      </c>
      <c r="E8306" s="31">
        <v>1345.3154731559471</v>
      </c>
      <c r="F8306" s="18">
        <v>0</v>
      </c>
    </row>
    <row r="8307" spans="1:6" x14ac:dyDescent="0.35">
      <c r="A8307" s="4">
        <v>8296</v>
      </c>
      <c r="B8307" s="4">
        <v>0.76277589331685403</v>
      </c>
      <c r="C8307" s="4">
        <v>0.71526030246679495</v>
      </c>
      <c r="D8307" s="25">
        <v>1.7866985099001767E-2</v>
      </c>
      <c r="E8307" s="31">
        <v>3967.7413919586334</v>
      </c>
      <c r="F8307" s="18">
        <v>0</v>
      </c>
    </row>
    <row r="8308" spans="1:6" x14ac:dyDescent="0.35">
      <c r="A8308" s="4">
        <v>8297</v>
      </c>
      <c r="B8308" s="4">
        <v>0.6587825374089713</v>
      </c>
      <c r="C8308" s="4">
        <v>0.40914272270449287</v>
      </c>
      <c r="D8308" s="25">
        <v>1.1010345119271802E-2</v>
      </c>
      <c r="E8308" s="31">
        <v>2445.0796722232226</v>
      </c>
      <c r="F8308" s="18">
        <v>0</v>
      </c>
    </row>
    <row r="8309" spans="1:6" x14ac:dyDescent="0.35">
      <c r="A8309" s="4">
        <v>8298</v>
      </c>
      <c r="B8309" s="4">
        <v>0.18604828730925582</v>
      </c>
      <c r="C8309" s="4">
        <v>-0.89255304395298385</v>
      </c>
      <c r="D8309" s="25">
        <v>-1.8145965478895403E-2</v>
      </c>
      <c r="E8309" s="31">
        <v>-4029.6948773796385</v>
      </c>
      <c r="F8309" s="18">
        <v>4029.6948773796385</v>
      </c>
    </row>
    <row r="8310" spans="1:6" x14ac:dyDescent="0.35">
      <c r="A8310" s="4">
        <v>8299</v>
      </c>
      <c r="B8310" s="4">
        <v>0.80818986214161159</v>
      </c>
      <c r="C8310" s="4">
        <v>0.87124521684763367</v>
      </c>
      <c r="D8310" s="25">
        <v>2.1360846513327918E-2</v>
      </c>
      <c r="E8310" s="31">
        <v>4743.6271093628256</v>
      </c>
      <c r="F8310" s="18">
        <v>0</v>
      </c>
    </row>
    <row r="8311" spans="1:6" x14ac:dyDescent="0.35">
      <c r="A8311" s="4">
        <v>8300</v>
      </c>
      <c r="B8311" s="4">
        <v>0.47615481899463885</v>
      </c>
      <c r="C8311" s="4">
        <v>-5.980663887152695E-2</v>
      </c>
      <c r="D8311" s="25">
        <v>5.0648270291620717E-4</v>
      </c>
      <c r="E8311" s="31">
        <v>112.4751810972294</v>
      </c>
      <c r="F8311" s="18">
        <v>0</v>
      </c>
    </row>
    <row r="8312" spans="1:6" x14ac:dyDescent="0.35">
      <c r="A8312" s="4">
        <v>8301</v>
      </c>
      <c r="B8312" s="4">
        <v>0.50547032973789785</v>
      </c>
      <c r="C8312" s="4">
        <v>1.3712512914629838E-2</v>
      </c>
      <c r="D8312" s="25">
        <v>2.153217123736546E-3</v>
      </c>
      <c r="E8312" s="31">
        <v>478.16733827135334</v>
      </c>
      <c r="F8312" s="18">
        <v>0</v>
      </c>
    </row>
    <row r="8313" spans="1:6" x14ac:dyDescent="0.35">
      <c r="A8313" s="4">
        <v>8302</v>
      </c>
      <c r="B8313" s="4">
        <v>0.24689153467524882</v>
      </c>
      <c r="C8313" s="4">
        <v>-0.68430424125260969</v>
      </c>
      <c r="D8313" s="25">
        <v>-1.3481460201429712E-2</v>
      </c>
      <c r="E8313" s="31">
        <v>-2993.8429661669215</v>
      </c>
      <c r="F8313" s="18">
        <v>2993.8429661669215</v>
      </c>
    </row>
    <row r="8314" spans="1:6" x14ac:dyDescent="0.35">
      <c r="A8314" s="4">
        <v>8303</v>
      </c>
      <c r="B8314" s="4">
        <v>0.8261797100310132</v>
      </c>
      <c r="C8314" s="4">
        <v>0.93917562815379818</v>
      </c>
      <c r="D8314" s="25">
        <v>2.288240033706786E-2</v>
      </c>
      <c r="E8314" s="31">
        <v>5081.5202711410375</v>
      </c>
      <c r="F8314" s="18">
        <v>0</v>
      </c>
    </row>
    <row r="8315" spans="1:6" x14ac:dyDescent="0.35">
      <c r="A8315" s="4">
        <v>8304</v>
      </c>
      <c r="B8315" s="4">
        <v>0.8318096254104258</v>
      </c>
      <c r="C8315" s="4">
        <v>0.96134098025144754</v>
      </c>
      <c r="D8315" s="25">
        <v>2.3378875709294263E-2</v>
      </c>
      <c r="E8315" s="31">
        <v>5191.7731131037708</v>
      </c>
      <c r="F8315" s="18">
        <v>0</v>
      </c>
    </row>
    <row r="8316" spans="1:6" x14ac:dyDescent="0.35">
      <c r="A8316" s="4">
        <v>8305</v>
      </c>
      <c r="B8316" s="4">
        <v>0.2805252054919869</v>
      </c>
      <c r="C8316" s="4">
        <v>-0.58128199852930029</v>
      </c>
      <c r="D8316" s="25">
        <v>-1.1173894498059814E-2</v>
      </c>
      <c r="E8316" s="31">
        <v>-2481.3992659459805</v>
      </c>
      <c r="F8316" s="18">
        <v>2481.3992659459805</v>
      </c>
    </row>
    <row r="8317" spans="1:6" x14ac:dyDescent="0.35">
      <c r="A8317" s="4">
        <v>8306</v>
      </c>
      <c r="B8317" s="4">
        <v>0.37112134327087543</v>
      </c>
      <c r="C8317" s="4">
        <v>-0.32888490200562492</v>
      </c>
      <c r="D8317" s="25">
        <v>-5.5205242338110553E-3</v>
      </c>
      <c r="E8317" s="31">
        <v>-1225.9489995895628</v>
      </c>
      <c r="F8317" s="18">
        <v>1225.9489995895628</v>
      </c>
    </row>
    <row r="8318" spans="1:6" x14ac:dyDescent="0.35">
      <c r="A8318" s="4">
        <v>8307</v>
      </c>
      <c r="B8318" s="4">
        <v>0.35828010613888961</v>
      </c>
      <c r="C8318" s="4">
        <v>-0.36305980173966396</v>
      </c>
      <c r="D8318" s="25">
        <v>-6.2859980233321488E-3</v>
      </c>
      <c r="E8318" s="31">
        <v>-1395.9386213591563</v>
      </c>
      <c r="F8318" s="18">
        <v>1395.9386213591563</v>
      </c>
    </row>
    <row r="8319" spans="1:6" x14ac:dyDescent="0.35">
      <c r="A8319" s="4">
        <v>8308</v>
      </c>
      <c r="B8319" s="4">
        <v>0.40622811212700227</v>
      </c>
      <c r="C8319" s="4">
        <v>-0.23725853986227133</v>
      </c>
      <c r="D8319" s="25">
        <v>-3.4682115951276942E-3</v>
      </c>
      <c r="E8319" s="31">
        <v>-770.18963332699354</v>
      </c>
      <c r="F8319" s="18">
        <v>770.18963332699354</v>
      </c>
    </row>
    <row r="8320" spans="1:6" x14ac:dyDescent="0.35">
      <c r="A8320" s="4">
        <v>8309</v>
      </c>
      <c r="B8320" s="4">
        <v>0.36387123842716085</v>
      </c>
      <c r="C8320" s="4">
        <v>-0.34813010417994156</v>
      </c>
      <c r="D8320" s="25">
        <v>-5.9515920044006096E-3</v>
      </c>
      <c r="E8320" s="31">
        <v>-1321.6767022002882</v>
      </c>
      <c r="F8320" s="18">
        <v>1321.6767022002882</v>
      </c>
    </row>
    <row r="8321" spans="1:6" x14ac:dyDescent="0.35">
      <c r="A8321" s="4">
        <v>8310</v>
      </c>
      <c r="B8321" s="4">
        <v>0.87824664650977313</v>
      </c>
      <c r="C8321" s="4">
        <v>1.1662665153123921</v>
      </c>
      <c r="D8321" s="25">
        <v>2.7968944066875938E-2</v>
      </c>
      <c r="E8321" s="31">
        <v>6211.0947341484944</v>
      </c>
      <c r="F8321" s="18">
        <v>0</v>
      </c>
    </row>
    <row r="8322" spans="1:6" x14ac:dyDescent="0.35">
      <c r="A8322" s="4">
        <v>8311</v>
      </c>
      <c r="B8322" s="4">
        <v>0.53879478470527642</v>
      </c>
      <c r="C8322" s="4">
        <v>9.7397877042513681E-2</v>
      </c>
      <c r="D8322" s="25">
        <v>4.0276616226217771E-3</v>
      </c>
      <c r="E8322" s="31">
        <v>894.42732751663539</v>
      </c>
      <c r="F8322" s="18">
        <v>0</v>
      </c>
    </row>
    <row r="8323" spans="1:6" x14ac:dyDescent="0.35">
      <c r="A8323" s="4">
        <v>8312</v>
      </c>
      <c r="B8323" s="4">
        <v>0.20554102537644614</v>
      </c>
      <c r="C8323" s="4">
        <v>-0.82199094449201682</v>
      </c>
      <c r="D8323" s="25">
        <v>-1.6565465226040174E-2</v>
      </c>
      <c r="E8323" s="31">
        <v>-3678.7114160677947</v>
      </c>
      <c r="F8323" s="18">
        <v>3678.7114160677947</v>
      </c>
    </row>
    <row r="8324" spans="1:6" x14ac:dyDescent="0.35">
      <c r="A8324" s="4">
        <v>8313</v>
      </c>
      <c r="B8324" s="4">
        <v>5.2429423104323636E-2</v>
      </c>
      <c r="C8324" s="4">
        <v>-1.621740859205776</v>
      </c>
      <c r="D8324" s="25">
        <v>-3.447883447216437E-2</v>
      </c>
      <c r="E8324" s="31">
        <v>-7656.7533875281506</v>
      </c>
      <c r="F8324" s="18">
        <v>7656.7533875281506</v>
      </c>
    </row>
    <row r="8325" spans="1:6" x14ac:dyDescent="0.35">
      <c r="A8325" s="4">
        <v>8314</v>
      </c>
      <c r="B8325" s="4">
        <v>0.47595736448617476</v>
      </c>
      <c r="C8325" s="4">
        <v>-6.030247725770093E-2</v>
      </c>
      <c r="D8325" s="25">
        <v>4.9537656094041744E-4</v>
      </c>
      <c r="E8325" s="31">
        <v>110.00882770978676</v>
      </c>
      <c r="F8325" s="18">
        <v>0</v>
      </c>
    </row>
    <row r="8326" spans="1:6" x14ac:dyDescent="0.35">
      <c r="A8326" s="4">
        <v>8315</v>
      </c>
      <c r="B8326" s="4">
        <v>0.55020132381959685</v>
      </c>
      <c r="C8326" s="4">
        <v>0.12617000724177754</v>
      </c>
      <c r="D8326" s="25">
        <v>4.6721203249918113E-3</v>
      </c>
      <c r="E8326" s="31">
        <v>1037.5429933456955</v>
      </c>
      <c r="F8326" s="18">
        <v>0</v>
      </c>
    </row>
    <row r="8327" spans="1:6" x14ac:dyDescent="0.35">
      <c r="A8327" s="4">
        <v>8316</v>
      </c>
      <c r="B8327" s="4">
        <v>0.85924283381796629</v>
      </c>
      <c r="C8327" s="4">
        <v>1.0769237487106937</v>
      </c>
      <c r="D8327" s="25">
        <v>2.5967781030579361E-2</v>
      </c>
      <c r="E8327" s="31">
        <v>5766.6942173755124</v>
      </c>
      <c r="F8327" s="18">
        <v>0</v>
      </c>
    </row>
    <row r="8328" spans="1:6" x14ac:dyDescent="0.35">
      <c r="A8328" s="4">
        <v>8317</v>
      </c>
      <c r="B8328" s="4">
        <v>0.32561344656617008</v>
      </c>
      <c r="C8328" s="4">
        <v>-0.45205842537542451</v>
      </c>
      <c r="D8328" s="25">
        <v>-8.2794526999166711E-3</v>
      </c>
      <c r="E8328" s="31">
        <v>-1838.627334057519</v>
      </c>
      <c r="F8328" s="18">
        <v>1838.627334057519</v>
      </c>
    </row>
    <row r="8329" spans="1:6" x14ac:dyDescent="0.35">
      <c r="A8329" s="4">
        <v>8318</v>
      </c>
      <c r="B8329" s="4">
        <v>6.2206790766148434E-2</v>
      </c>
      <c r="C8329" s="4">
        <v>-1.5365090433942266</v>
      </c>
      <c r="D8329" s="25">
        <v>-3.2569751445007823E-2</v>
      </c>
      <c r="E8329" s="31">
        <v>-7232.8011815145055</v>
      </c>
      <c r="F8329" s="18">
        <v>7232.8011815145055</v>
      </c>
    </row>
    <row r="8330" spans="1:6" x14ac:dyDescent="0.35">
      <c r="A8330" s="4">
        <v>8319</v>
      </c>
      <c r="B8330" s="4">
        <v>7.5338658720910501E-2</v>
      </c>
      <c r="C8330" s="4">
        <v>-1.4371431681104543</v>
      </c>
      <c r="D8330" s="25">
        <v>-3.0344083668525951E-2</v>
      </c>
      <c r="E8330" s="31">
        <v>-6738.5446456432664</v>
      </c>
      <c r="F8330" s="18">
        <v>6738.5446456432664</v>
      </c>
    </row>
    <row r="8331" spans="1:6" x14ac:dyDescent="0.35">
      <c r="A8331" s="4">
        <v>8320</v>
      </c>
      <c r="B8331" s="4">
        <v>0.94055377554847575</v>
      </c>
      <c r="C8331" s="4">
        <v>1.5594392654839206</v>
      </c>
      <c r="D8331" s="25">
        <v>3.6775507871084065E-2</v>
      </c>
      <c r="E8331" s="31">
        <v>8166.7782215004536</v>
      </c>
      <c r="F8331" s="18">
        <v>0</v>
      </c>
    </row>
    <row r="8332" spans="1:6" x14ac:dyDescent="0.35">
      <c r="A8332" s="4">
        <v>8321</v>
      </c>
      <c r="B8332" s="4">
        <v>0.87211058584497292</v>
      </c>
      <c r="C8332" s="4">
        <v>1.1364247836212242</v>
      </c>
      <c r="D8332" s="25">
        <v>2.7300527667083029E-2</v>
      </c>
      <c r="E8332" s="31">
        <v>6062.6587556201157</v>
      </c>
      <c r="F8332" s="18">
        <v>0</v>
      </c>
    </row>
    <row r="8333" spans="1:6" x14ac:dyDescent="0.35">
      <c r="A8333" s="4">
        <v>8322</v>
      </c>
      <c r="B8333" s="4">
        <v>0.23874619589273061</v>
      </c>
      <c r="C8333" s="4">
        <v>-0.7103414982185603</v>
      </c>
      <c r="D8333" s="25">
        <v>-1.4064661261668934E-2</v>
      </c>
      <c r="E8333" s="31">
        <v>-3123.3550787994332</v>
      </c>
      <c r="F8333" s="18">
        <v>3123.3550787994332</v>
      </c>
    </row>
    <row r="8334" spans="1:6" x14ac:dyDescent="0.35">
      <c r="A8334" s="4">
        <v>8323</v>
      </c>
      <c r="B8334" s="4">
        <v>0.70991448139972979</v>
      </c>
      <c r="C8334" s="4">
        <v>0.55313490455562209</v>
      </c>
      <c r="D8334" s="25">
        <v>1.4235584753060991E-2</v>
      </c>
      <c r="E8334" s="31">
        <v>3161.3122499671776</v>
      </c>
      <c r="F8334" s="18">
        <v>0</v>
      </c>
    </row>
    <row r="8335" spans="1:6" x14ac:dyDescent="0.35">
      <c r="A8335" s="4">
        <v>8324</v>
      </c>
      <c r="B8335" s="4">
        <v>0.33139516151223525</v>
      </c>
      <c r="C8335" s="4">
        <v>-0.43606396229876415</v>
      </c>
      <c r="D8335" s="25">
        <v>-7.9211973031802253E-3</v>
      </c>
      <c r="E8335" s="31">
        <v>-1759.0691568582122</v>
      </c>
      <c r="F8335" s="18">
        <v>1759.0691568582122</v>
      </c>
    </row>
    <row r="8336" spans="1:6" x14ac:dyDescent="0.35">
      <c r="A8336" s="4">
        <v>8325</v>
      </c>
      <c r="B8336" s="4">
        <v>0.53462455927012575</v>
      </c>
      <c r="C8336" s="4">
        <v>8.6900148528268453E-2</v>
      </c>
      <c r="D8336" s="25">
        <v>3.7925260087736078E-3</v>
      </c>
      <c r="E8336" s="31">
        <v>842.21049839748491</v>
      </c>
      <c r="F8336" s="18">
        <v>0</v>
      </c>
    </row>
    <row r="8337" spans="1:6" x14ac:dyDescent="0.35">
      <c r="A8337" s="4">
        <v>8326</v>
      </c>
      <c r="B8337" s="4">
        <v>0.38374314502650619</v>
      </c>
      <c r="C8337" s="4">
        <v>-0.29566452685813838</v>
      </c>
      <c r="D8337" s="25">
        <v>-4.7764305670743934E-3</v>
      </c>
      <c r="E8337" s="31">
        <v>-1060.7072856324457</v>
      </c>
      <c r="F8337" s="18">
        <v>1060.7072856324457</v>
      </c>
    </row>
    <row r="8338" spans="1:6" x14ac:dyDescent="0.35">
      <c r="A8338" s="4">
        <v>8327</v>
      </c>
      <c r="B8338" s="4">
        <v>0.30793567479570416</v>
      </c>
      <c r="C8338" s="4">
        <v>-0.50171025531314672</v>
      </c>
      <c r="D8338" s="25">
        <v>-9.3915898156030422E-3</v>
      </c>
      <c r="E8338" s="31">
        <v>-2085.6008689315609</v>
      </c>
      <c r="F8338" s="18">
        <v>2085.6008689315609</v>
      </c>
    </row>
    <row r="8339" spans="1:6" x14ac:dyDescent="0.35">
      <c r="A8339" s="4">
        <v>8328</v>
      </c>
      <c r="B8339" s="4">
        <v>0.38972896948712821</v>
      </c>
      <c r="C8339" s="4">
        <v>-0.28002550268909726</v>
      </c>
      <c r="D8339" s="25">
        <v>-4.4261365446119309E-3</v>
      </c>
      <c r="E8339" s="31">
        <v>-982.9170997349014</v>
      </c>
      <c r="F8339" s="18">
        <v>982.9170997349014</v>
      </c>
    </row>
    <row r="8340" spans="1:6" x14ac:dyDescent="0.35">
      <c r="A8340" s="4">
        <v>8329</v>
      </c>
      <c r="B8340" s="4">
        <v>0.77743945108998347</v>
      </c>
      <c r="C8340" s="4">
        <v>0.76357408457754405</v>
      </c>
      <c r="D8340" s="25">
        <v>1.8949151664704247E-2</v>
      </c>
      <c r="E8340" s="31">
        <v>4208.0593332307362</v>
      </c>
      <c r="F8340" s="18">
        <v>0</v>
      </c>
    </row>
    <row r="8341" spans="1:6" x14ac:dyDescent="0.35">
      <c r="A8341" s="4">
        <v>8330</v>
      </c>
      <c r="B8341" s="4">
        <v>7.4730456316508098E-2</v>
      </c>
      <c r="C8341" s="4">
        <v>-1.441438243150484</v>
      </c>
      <c r="D8341" s="25">
        <v>-3.0440287823995479E-2</v>
      </c>
      <c r="E8341" s="31">
        <v>-6759.9088101970392</v>
      </c>
      <c r="F8341" s="18">
        <v>6759.9088101970392</v>
      </c>
    </row>
    <row r="8342" spans="1:6" x14ac:dyDescent="0.35">
      <c r="A8342" s="4">
        <v>8331</v>
      </c>
      <c r="B8342" s="4">
        <v>0.52005719114764382</v>
      </c>
      <c r="C8342" s="4">
        <v>5.0297121341793913E-2</v>
      </c>
      <c r="D8342" s="25">
        <v>2.9726652879982656E-3</v>
      </c>
      <c r="E8342" s="31">
        <v>660.14310989089745</v>
      </c>
      <c r="F8342" s="18">
        <v>0</v>
      </c>
    </row>
    <row r="8343" spans="1:6" x14ac:dyDescent="0.35">
      <c r="A8343" s="4">
        <v>8332</v>
      </c>
      <c r="B8343" s="4">
        <v>0.21143888366712038</v>
      </c>
      <c r="C8343" s="4">
        <v>-0.80143861560315988</v>
      </c>
      <c r="D8343" s="25">
        <v>-1.6105119498606556E-2</v>
      </c>
      <c r="E8343" s="31">
        <v>-3576.4819247893965</v>
      </c>
      <c r="F8343" s="18">
        <v>3576.4819247893965</v>
      </c>
    </row>
    <row r="8344" spans="1:6" x14ac:dyDescent="0.35">
      <c r="A8344" s="4">
        <v>8333</v>
      </c>
      <c r="B8344" s="4">
        <v>0.71272304642874496</v>
      </c>
      <c r="C8344" s="4">
        <v>0.56135741693329266</v>
      </c>
      <c r="D8344" s="25">
        <v>1.4419758452416442E-2</v>
      </c>
      <c r="E8344" s="31">
        <v>3202.2119096575861</v>
      </c>
      <c r="F8344" s="18">
        <v>0</v>
      </c>
    </row>
    <row r="8345" spans="1:6" x14ac:dyDescent="0.35">
      <c r="A8345" s="4">
        <v>8334</v>
      </c>
      <c r="B8345" s="4">
        <v>5.1127350210453448E-2</v>
      </c>
      <c r="C8345" s="4">
        <v>-1.634019765463087</v>
      </c>
      <c r="D8345" s="25">
        <v>-3.4753866176049551E-2</v>
      </c>
      <c r="E8345" s="31">
        <v>-7717.8299860454408</v>
      </c>
      <c r="F8345" s="18">
        <v>7717.8299860454408</v>
      </c>
    </row>
    <row r="8346" spans="1:6" x14ac:dyDescent="0.35">
      <c r="A8346" s="4">
        <v>8335</v>
      </c>
      <c r="B8346" s="4">
        <v>0.3157185790944731</v>
      </c>
      <c r="C8346" s="4">
        <v>-0.47970501952327038</v>
      </c>
      <c r="D8346" s="25">
        <v>-8.8987008426880936E-3</v>
      </c>
      <c r="E8346" s="31">
        <v>-1976.1444626806888</v>
      </c>
      <c r="F8346" s="18">
        <v>1976.1444626806888</v>
      </c>
    </row>
    <row r="8347" spans="1:6" x14ac:dyDescent="0.35">
      <c r="A8347" s="4">
        <v>8336</v>
      </c>
      <c r="B8347" s="4">
        <v>0.49812562663991744</v>
      </c>
      <c r="C8347" s="4">
        <v>-4.6983745474272398E-3</v>
      </c>
      <c r="D8347" s="25">
        <v>1.7408369293920342E-3</v>
      </c>
      <c r="E8347" s="31">
        <v>386.58960664744995</v>
      </c>
      <c r="F8347" s="18">
        <v>0</v>
      </c>
    </row>
    <row r="8348" spans="1:6" x14ac:dyDescent="0.35">
      <c r="A8348" s="4">
        <v>8337</v>
      </c>
      <c r="B8348" s="4">
        <v>0.5469217599748285</v>
      </c>
      <c r="C8348" s="4">
        <v>0.11788790093509596</v>
      </c>
      <c r="D8348" s="25">
        <v>4.4866117982915099E-3</v>
      </c>
      <c r="E8348" s="31">
        <v>996.34690705180969</v>
      </c>
      <c r="F8348" s="18">
        <v>0</v>
      </c>
    </row>
    <row r="8349" spans="1:6" x14ac:dyDescent="0.35">
      <c r="A8349" s="4">
        <v>8338</v>
      </c>
      <c r="B8349" s="4">
        <v>0.50922073952012581</v>
      </c>
      <c r="C8349" s="4">
        <v>2.3115024638949388E-2</v>
      </c>
      <c r="D8349" s="25">
        <v>2.3638212904391227E-3</v>
      </c>
      <c r="E8349" s="31">
        <v>524.93644144766131</v>
      </c>
      <c r="F8349" s="18">
        <v>0</v>
      </c>
    </row>
    <row r="8350" spans="1:6" x14ac:dyDescent="0.35">
      <c r="A8350" s="4">
        <v>8339</v>
      </c>
      <c r="B8350" s="4">
        <v>0.56170187431868157</v>
      </c>
      <c r="C8350" s="4">
        <v>0.15528549354819721</v>
      </c>
      <c r="D8350" s="25">
        <v>5.3242697624494443E-3</v>
      </c>
      <c r="E8350" s="31">
        <v>1182.366549329282</v>
      </c>
      <c r="F8350" s="18">
        <v>0</v>
      </c>
    </row>
    <row r="8351" spans="1:6" x14ac:dyDescent="0.35">
      <c r="A8351" s="4">
        <v>8340</v>
      </c>
      <c r="B8351" s="4">
        <v>0.55117717256368381</v>
      </c>
      <c r="C8351" s="4">
        <v>0.1286360305762892</v>
      </c>
      <c r="D8351" s="25">
        <v>4.7273560752531616E-3</v>
      </c>
      <c r="E8351" s="31">
        <v>1049.8092582702739</v>
      </c>
      <c r="F8351" s="18">
        <v>0</v>
      </c>
    </row>
    <row r="8352" spans="1:6" x14ac:dyDescent="0.35">
      <c r="A8352" s="4">
        <v>8341</v>
      </c>
      <c r="B8352" s="4">
        <v>0.18190098132495613</v>
      </c>
      <c r="C8352" s="4">
        <v>-0.9081443476168769</v>
      </c>
      <c r="D8352" s="25">
        <v>-1.8495190623432901E-2</v>
      </c>
      <c r="E8352" s="31">
        <v>-4107.2476963592426</v>
      </c>
      <c r="F8352" s="18">
        <v>4107.2476963592426</v>
      </c>
    </row>
    <row r="8353" spans="1:6" x14ac:dyDescent="0.35">
      <c r="A8353" s="4">
        <v>8342</v>
      </c>
      <c r="B8353" s="4">
        <v>0.71430818072147595</v>
      </c>
      <c r="C8353" s="4">
        <v>0.56601491928739089</v>
      </c>
      <c r="D8353" s="25">
        <v>1.4524080513474136E-2</v>
      </c>
      <c r="E8353" s="31">
        <v>3225.3788265973767</v>
      </c>
      <c r="F8353" s="18">
        <v>0</v>
      </c>
    </row>
    <row r="8354" spans="1:6" x14ac:dyDescent="0.35">
      <c r="A8354" s="4">
        <v>8343</v>
      </c>
      <c r="B8354" s="4">
        <v>0.50176378113119524</v>
      </c>
      <c r="C8354" s="4">
        <v>4.4211580568021738E-3</v>
      </c>
      <c r="D8354" s="25">
        <v>1.9451027278449158E-3</v>
      </c>
      <c r="E8354" s="31">
        <v>431.95114128757564</v>
      </c>
      <c r="F8354" s="18">
        <v>0</v>
      </c>
    </row>
    <row r="8355" spans="1:6" x14ac:dyDescent="0.35">
      <c r="A8355" s="4">
        <v>8344</v>
      </c>
      <c r="B8355" s="4">
        <v>0.8268729765153956</v>
      </c>
      <c r="C8355" s="4">
        <v>0.9418800659922455</v>
      </c>
      <c r="D8355" s="25">
        <v>2.2942976265507484E-2</v>
      </c>
      <c r="E8355" s="31">
        <v>5094.9724354146647</v>
      </c>
      <c r="F8355" s="18">
        <v>0</v>
      </c>
    </row>
    <row r="8356" spans="1:6" x14ac:dyDescent="0.35">
      <c r="A8356" s="4">
        <v>8345</v>
      </c>
      <c r="B8356" s="4">
        <v>0.23425373659826654</v>
      </c>
      <c r="C8356" s="4">
        <v>-0.72490962908918899</v>
      </c>
      <c r="D8356" s="25">
        <v>-1.4390968651904588E-2</v>
      </c>
      <c r="E8356" s="31">
        <v>-3195.8185264133422</v>
      </c>
      <c r="F8356" s="18">
        <v>3195.8185264133422</v>
      </c>
    </row>
    <row r="8357" spans="1:6" x14ac:dyDescent="0.35">
      <c r="A8357" s="4">
        <v>8346</v>
      </c>
      <c r="B8357" s="4">
        <v>0.24582667055743768</v>
      </c>
      <c r="C8357" s="4">
        <v>-0.68768154982957208</v>
      </c>
      <c r="D8357" s="25">
        <v>-1.355710756879315E-2</v>
      </c>
      <c r="E8357" s="31">
        <v>-3010.6420617623717</v>
      </c>
      <c r="F8357" s="18">
        <v>3010.6420617623717</v>
      </c>
    </row>
    <row r="8358" spans="1:6" x14ac:dyDescent="0.35">
      <c r="A8358" s="4">
        <v>8347</v>
      </c>
      <c r="B8358" s="4">
        <v>0.97300369429006894</v>
      </c>
      <c r="C8358" s="4">
        <v>1.9268958450630231</v>
      </c>
      <c r="D8358" s="25">
        <v>4.5006062536756278E-2</v>
      </c>
      <c r="E8358" s="31">
        <v>9994.5467143275073</v>
      </c>
      <c r="F8358" s="18">
        <v>0</v>
      </c>
    </row>
    <row r="8359" spans="1:6" x14ac:dyDescent="0.35">
      <c r="A8359" s="4">
        <v>8348</v>
      </c>
      <c r="B8359" s="4">
        <v>6.813413001239832E-3</v>
      </c>
      <c r="C8359" s="4">
        <v>-2.4669529538072803</v>
      </c>
      <c r="D8359" s="25">
        <v>-5.3410498062657921E-2</v>
      </c>
      <c r="E8359" s="31">
        <v>-11860.929124532275</v>
      </c>
      <c r="F8359" s="18">
        <v>11860.929124532275</v>
      </c>
    </row>
    <row r="8360" spans="1:6" x14ac:dyDescent="0.35">
      <c r="A8360" s="4">
        <v>8349</v>
      </c>
      <c r="B8360" s="4">
        <v>0.41534403420515942</v>
      </c>
      <c r="C8360" s="4">
        <v>-0.21381917864691871</v>
      </c>
      <c r="D8360" s="25">
        <v>-2.9432000576220313E-3</v>
      </c>
      <c r="E8360" s="31">
        <v>-653.59973318018899</v>
      </c>
      <c r="F8360" s="18">
        <v>653.59973318018899</v>
      </c>
    </row>
    <row r="8361" spans="1:6" x14ac:dyDescent="0.35">
      <c r="A8361" s="4">
        <v>8350</v>
      </c>
      <c r="B8361" s="4">
        <v>0.69427563159266903</v>
      </c>
      <c r="C8361" s="4">
        <v>0.50800656840680269</v>
      </c>
      <c r="D8361" s="25">
        <v>1.3224768078968123E-2</v>
      </c>
      <c r="E8361" s="31">
        <v>2936.8390590366994</v>
      </c>
      <c r="F8361" s="18">
        <v>0</v>
      </c>
    </row>
    <row r="8362" spans="1:6" x14ac:dyDescent="0.35">
      <c r="A8362" s="4">
        <v>8351</v>
      </c>
      <c r="B8362" s="4">
        <v>0.98489112471551488</v>
      </c>
      <c r="C8362" s="4">
        <v>2.1672243629668326</v>
      </c>
      <c r="D8362" s="25">
        <v>5.0389112165621266E-2</v>
      </c>
      <c r="E8362" s="31">
        <v>11189.96657442514</v>
      </c>
      <c r="F8362" s="18">
        <v>0</v>
      </c>
    </row>
    <row r="8363" spans="1:6" x14ac:dyDescent="0.35">
      <c r="A8363" s="4">
        <v>8352</v>
      </c>
      <c r="B8363" s="4">
        <v>0.1113274150748631</v>
      </c>
      <c r="C8363" s="4">
        <v>-1.2194990660036289</v>
      </c>
      <c r="D8363" s="25">
        <v>-2.5469135770999601E-2</v>
      </c>
      <c r="E8363" s="31">
        <v>-5655.9595060979445</v>
      </c>
      <c r="F8363" s="18">
        <v>5655.9595060979445</v>
      </c>
    </row>
    <row r="8364" spans="1:6" x14ac:dyDescent="0.35">
      <c r="A8364" s="4">
        <v>8353</v>
      </c>
      <c r="B8364" s="4">
        <v>0.966188244899855</v>
      </c>
      <c r="C8364" s="4">
        <v>1.8275074292992279</v>
      </c>
      <c r="D8364" s="25">
        <v>4.277988988251924E-2</v>
      </c>
      <c r="E8364" s="31">
        <v>9500.1780596877161</v>
      </c>
      <c r="F8364" s="18">
        <v>0</v>
      </c>
    </row>
    <row r="8365" spans="1:6" x14ac:dyDescent="0.35">
      <c r="A8365" s="4">
        <v>8354</v>
      </c>
      <c r="B8365" s="4">
        <v>0.66390212471696519</v>
      </c>
      <c r="C8365" s="4">
        <v>0.42313639400464659</v>
      </c>
      <c r="D8365" s="25">
        <v>1.1323785354146054E-2</v>
      </c>
      <c r="E8365" s="31">
        <v>2514.6856962348106</v>
      </c>
      <c r="F8365" s="18">
        <v>0</v>
      </c>
    </row>
    <row r="8366" spans="1:6" x14ac:dyDescent="0.35">
      <c r="A8366" s="4">
        <v>8355</v>
      </c>
      <c r="B8366" s="4">
        <v>0.13378558303703658</v>
      </c>
      <c r="C8366" s="4">
        <v>-1.1086732492239055</v>
      </c>
      <c r="D8366" s="25">
        <v>-2.2986780047724479E-2</v>
      </c>
      <c r="E8366" s="31">
        <v>-5104.6999903918286</v>
      </c>
      <c r="F8366" s="18">
        <v>5104.6999903918286</v>
      </c>
    </row>
    <row r="8367" spans="1:6" x14ac:dyDescent="0.35">
      <c r="A8367" s="4">
        <v>8356</v>
      </c>
      <c r="B8367" s="4">
        <v>0.86518580956479807</v>
      </c>
      <c r="C8367" s="4">
        <v>1.1039187584705099</v>
      </c>
      <c r="D8367" s="25">
        <v>2.6572434521293879E-2</v>
      </c>
      <c r="E8367" s="31">
        <v>5900.9702952703956</v>
      </c>
      <c r="F8367" s="18">
        <v>0</v>
      </c>
    </row>
    <row r="8368" spans="1:6" x14ac:dyDescent="0.35">
      <c r="A8368" s="4">
        <v>8357</v>
      </c>
      <c r="B8368" s="4">
        <v>0.54227441763313167</v>
      </c>
      <c r="C8368" s="4">
        <v>0.1061653468458079</v>
      </c>
      <c r="D8368" s="25">
        <v>4.2240416672471841E-3</v>
      </c>
      <c r="E8368" s="31">
        <v>938.03766397224945</v>
      </c>
      <c r="F8368" s="18">
        <v>0</v>
      </c>
    </row>
    <row r="8369" spans="1:6" x14ac:dyDescent="0.35">
      <c r="A8369" s="4">
        <v>8358</v>
      </c>
      <c r="B8369" s="4">
        <v>0.54744054719837087</v>
      </c>
      <c r="C8369" s="4">
        <v>0.11919747682210048</v>
      </c>
      <c r="D8369" s="25">
        <v>4.515944613448019E-3</v>
      </c>
      <c r="E8369" s="31">
        <v>1002.8608781663686</v>
      </c>
      <c r="F8369" s="18">
        <v>0</v>
      </c>
    </row>
    <row r="8370" spans="1:6" x14ac:dyDescent="0.35">
      <c r="A8370" s="4">
        <v>8359</v>
      </c>
      <c r="B8370" s="4">
        <v>0.39907980588569347</v>
      </c>
      <c r="C8370" s="4">
        <v>-0.25572963327679321</v>
      </c>
      <c r="D8370" s="25">
        <v>-3.8819403253550801E-3</v>
      </c>
      <c r="E8370" s="31">
        <v>-862.06683582476705</v>
      </c>
      <c r="F8370" s="18">
        <v>862.06683582476705</v>
      </c>
    </row>
    <row r="8371" spans="1:6" x14ac:dyDescent="0.35">
      <c r="A8371" s="4">
        <v>8360</v>
      </c>
      <c r="B8371" s="4">
        <v>0.89190999371271473</v>
      </c>
      <c r="C8371" s="4">
        <v>1.2367497233228522</v>
      </c>
      <c r="D8371" s="25">
        <v>2.9547677252730227E-2</v>
      </c>
      <c r="E8371" s="31">
        <v>6561.6857809123248</v>
      </c>
      <c r="F8371" s="18">
        <v>0</v>
      </c>
    </row>
    <row r="8372" spans="1:6" x14ac:dyDescent="0.35">
      <c r="A8372" s="4">
        <v>8361</v>
      </c>
      <c r="B8372" s="4">
        <v>0.83546208256734578</v>
      </c>
      <c r="C8372" s="4">
        <v>0.97597705515671085</v>
      </c>
      <c r="D8372" s="25">
        <v>2.3706704958498685E-2</v>
      </c>
      <c r="E8372" s="31">
        <v>5264.5745216433561</v>
      </c>
      <c r="F8372" s="18">
        <v>0</v>
      </c>
    </row>
    <row r="8373" spans="1:6" x14ac:dyDescent="0.35">
      <c r="A8373" s="4">
        <v>8362</v>
      </c>
      <c r="B8373" s="4">
        <v>0.95687887953848783</v>
      </c>
      <c r="C8373" s="4">
        <v>1.7155619870935919</v>
      </c>
      <c r="D8373" s="25">
        <v>4.0272455990053059E-2</v>
      </c>
      <c r="E8373" s="31">
        <v>8943.3494068617911</v>
      </c>
      <c r="F8373" s="18">
        <v>0</v>
      </c>
    </row>
    <row r="8374" spans="1:6" x14ac:dyDescent="0.35">
      <c r="A8374" s="4">
        <v>8363</v>
      </c>
      <c r="B8374" s="4">
        <v>0.4141941100907609</v>
      </c>
      <c r="C8374" s="4">
        <v>-0.21676919473857462</v>
      </c>
      <c r="D8374" s="25">
        <v>-3.009276623007792E-3</v>
      </c>
      <c r="E8374" s="31">
        <v>-668.27343006115814</v>
      </c>
      <c r="F8374" s="18">
        <v>668.27343006115814</v>
      </c>
    </row>
    <row r="8375" spans="1:6" x14ac:dyDescent="0.35">
      <c r="A8375" s="4">
        <v>8364</v>
      </c>
      <c r="B8375" s="4">
        <v>0.39563121057274209</v>
      </c>
      <c r="C8375" s="4">
        <v>-0.26467164705204249</v>
      </c>
      <c r="D8375" s="25">
        <v>-4.0822299304090551E-3</v>
      </c>
      <c r="E8375" s="31">
        <v>-906.54537274346092</v>
      </c>
      <c r="F8375" s="18">
        <v>906.54537274346092</v>
      </c>
    </row>
    <row r="8376" spans="1:6" x14ac:dyDescent="0.35">
      <c r="A8376" s="4">
        <v>8365</v>
      </c>
      <c r="B8376" s="4">
        <v>0.89898815412454181</v>
      </c>
      <c r="C8376" s="4">
        <v>1.2758071717537527</v>
      </c>
      <c r="D8376" s="25">
        <v>3.0422513851874586E-2</v>
      </c>
      <c r="E8376" s="31">
        <v>6755.9617243013035</v>
      </c>
      <c r="F8376" s="18">
        <v>0</v>
      </c>
    </row>
    <row r="8377" spans="1:6" x14ac:dyDescent="0.35">
      <c r="A8377" s="4">
        <v>8366</v>
      </c>
      <c r="B8377" s="4">
        <v>0.60738042145339444</v>
      </c>
      <c r="C8377" s="4">
        <v>0.27249796330260284</v>
      </c>
      <c r="D8377" s="25">
        <v>7.9496782962063129E-3</v>
      </c>
      <c r="E8377" s="31">
        <v>1765.3939628782275</v>
      </c>
      <c r="F8377" s="18">
        <v>0</v>
      </c>
    </row>
    <row r="8378" spans="1:6" x14ac:dyDescent="0.35">
      <c r="A8378" s="4">
        <v>8367</v>
      </c>
      <c r="B8378" s="4">
        <v>0.66142987263070263</v>
      </c>
      <c r="C8378" s="4">
        <v>0.41636866413082468</v>
      </c>
      <c r="D8378" s="25">
        <v>1.1172196911362427E-2</v>
      </c>
      <c r="E8378" s="31">
        <v>2481.0222809667948</v>
      </c>
      <c r="F8378" s="18">
        <v>0</v>
      </c>
    </row>
    <row r="8379" spans="1:6" x14ac:dyDescent="0.35">
      <c r="A8379" s="4">
        <v>8368</v>
      </c>
      <c r="B8379" s="4">
        <v>0.6314537238612401</v>
      </c>
      <c r="C8379" s="4">
        <v>0.33570603783553365</v>
      </c>
      <c r="D8379" s="25">
        <v>9.3654578513065884E-3</v>
      </c>
      <c r="E8379" s="31">
        <v>2079.7977143524477</v>
      </c>
      <c r="F8379" s="18">
        <v>0</v>
      </c>
    </row>
    <row r="8380" spans="1:6" x14ac:dyDescent="0.35">
      <c r="A8380" s="4">
        <v>8369</v>
      </c>
      <c r="B8380" s="4">
        <v>0.1416841370216757</v>
      </c>
      <c r="C8380" s="4">
        <v>-1.0727834812140467</v>
      </c>
      <c r="D8380" s="25">
        <v>-2.2182895414928433E-2</v>
      </c>
      <c r="E8380" s="31">
        <v>-4926.1804296360215</v>
      </c>
      <c r="F8380" s="18">
        <v>4926.1804296360215</v>
      </c>
    </row>
    <row r="8381" spans="1:6" x14ac:dyDescent="0.35">
      <c r="A8381" s="4">
        <v>8370</v>
      </c>
      <c r="B8381" s="4">
        <v>0.73827960117262514</v>
      </c>
      <c r="C8381" s="4">
        <v>0.63805051488613851</v>
      </c>
      <c r="D8381" s="25">
        <v>1.6137585184226987E-2</v>
      </c>
      <c r="E8381" s="31">
        <v>3583.6916159566931</v>
      </c>
      <c r="F8381" s="18">
        <v>0</v>
      </c>
    </row>
    <row r="8382" spans="1:6" x14ac:dyDescent="0.35">
      <c r="A8382" s="4">
        <v>8371</v>
      </c>
      <c r="B8382" s="4">
        <v>0.75021531004352404</v>
      </c>
      <c r="C8382" s="4">
        <v>0.67516745677372136</v>
      </c>
      <c r="D8382" s="25">
        <v>1.6968956933178257E-2</v>
      </c>
      <c r="E8382" s="31">
        <v>3768.3152713826607</v>
      </c>
      <c r="F8382" s="18">
        <v>0</v>
      </c>
    </row>
    <row r="8383" spans="1:6" x14ac:dyDescent="0.35">
      <c r="A8383" s="4">
        <v>8372</v>
      </c>
      <c r="B8383" s="4">
        <v>0.28368946069655265</v>
      </c>
      <c r="C8383" s="4">
        <v>-0.57191594462908724</v>
      </c>
      <c r="D8383" s="25">
        <v>-1.0964106939715819E-2</v>
      </c>
      <c r="E8383" s="31">
        <v>-2434.8115079024642</v>
      </c>
      <c r="F8383" s="18">
        <v>2434.8115079024642</v>
      </c>
    </row>
    <row r="8384" spans="1:6" x14ac:dyDescent="0.35">
      <c r="A8384" s="4">
        <v>8373</v>
      </c>
      <c r="B8384" s="4">
        <v>0.76201117771586035</v>
      </c>
      <c r="C8384" s="4">
        <v>0.71278688143519942</v>
      </c>
      <c r="D8384" s="25">
        <v>1.7811583649842554E-2</v>
      </c>
      <c r="E8384" s="31">
        <v>3955.4383300942236</v>
      </c>
      <c r="F8384" s="18">
        <v>0</v>
      </c>
    </row>
    <row r="8385" spans="1:6" x14ac:dyDescent="0.35">
      <c r="A8385" s="4">
        <v>8374</v>
      </c>
      <c r="B8385" s="4">
        <v>0.87543920433743849</v>
      </c>
      <c r="C8385" s="4">
        <v>1.1524855814787551</v>
      </c>
      <c r="D8385" s="25">
        <v>2.7660268877574168E-2</v>
      </c>
      <c r="E8385" s="31">
        <v>6142.5468891440378</v>
      </c>
      <c r="F8385" s="18">
        <v>0</v>
      </c>
    </row>
    <row r="8386" spans="1:6" x14ac:dyDescent="0.35">
      <c r="A8386" s="4">
        <v>8375</v>
      </c>
      <c r="B8386" s="4">
        <v>0.69828506055723638</v>
      </c>
      <c r="C8386" s="4">
        <v>0.51947451702568037</v>
      </c>
      <c r="D8386" s="25">
        <v>1.3481635375014116E-2</v>
      </c>
      <c r="E8386" s="31">
        <v>2993.8818671610047</v>
      </c>
      <c r="F8386" s="18">
        <v>0</v>
      </c>
    </row>
    <row r="8387" spans="1:6" x14ac:dyDescent="0.35">
      <c r="A8387" s="4">
        <v>8376</v>
      </c>
      <c r="B8387" s="4">
        <v>0.60723529167425516</v>
      </c>
      <c r="C8387" s="4">
        <v>0.27212043593634128</v>
      </c>
      <c r="D8387" s="25">
        <v>7.9412221688745822E-3</v>
      </c>
      <c r="E8387" s="31">
        <v>1763.5161012108076</v>
      </c>
      <c r="F8387" s="18">
        <v>0</v>
      </c>
    </row>
    <row r="8388" spans="1:6" x14ac:dyDescent="0.35">
      <c r="A8388" s="4">
        <v>8377</v>
      </c>
      <c r="B8388" s="4">
        <v>0.32057207030266432</v>
      </c>
      <c r="C8388" s="4">
        <v>-0.46609969637858023</v>
      </c>
      <c r="D8388" s="25">
        <v>-8.5939591069032224E-3</v>
      </c>
      <c r="E8388" s="31">
        <v>-1908.4701241041982</v>
      </c>
      <c r="F8388" s="18">
        <v>1908.4701241041982</v>
      </c>
    </row>
    <row r="8389" spans="1:6" x14ac:dyDescent="0.35">
      <c r="A8389" s="4">
        <v>8378</v>
      </c>
      <c r="B8389" s="4">
        <v>0.51047488663016571</v>
      </c>
      <c r="C8389" s="4">
        <v>2.6259664668030796E-2</v>
      </c>
      <c r="D8389" s="25">
        <v>2.4342571816479883E-3</v>
      </c>
      <c r="E8389" s="31">
        <v>540.57821869661223</v>
      </c>
      <c r="F8389" s="18">
        <v>0</v>
      </c>
    </row>
    <row r="8390" spans="1:6" x14ac:dyDescent="0.35">
      <c r="A8390" s="4">
        <v>8379</v>
      </c>
      <c r="B8390" s="4">
        <v>7.8967565048713162E-3</v>
      </c>
      <c r="C8390" s="4">
        <v>-2.4136525950418379</v>
      </c>
      <c r="D8390" s="25">
        <v>-5.2216638594904184E-2</v>
      </c>
      <c r="E8390" s="31">
        <v>-11595.807415405598</v>
      </c>
      <c r="F8390" s="18">
        <v>11595.807415405598</v>
      </c>
    </row>
    <row r="8391" spans="1:6" x14ac:dyDescent="0.35">
      <c r="A8391" s="4">
        <v>8380</v>
      </c>
      <c r="B8391" s="4">
        <v>0.54443638122772575</v>
      </c>
      <c r="C8391" s="4">
        <v>0.11161681670338215</v>
      </c>
      <c r="D8391" s="25">
        <v>4.3461475789780971E-3</v>
      </c>
      <c r="E8391" s="31">
        <v>965.15386054895441</v>
      </c>
      <c r="F8391" s="18">
        <v>0</v>
      </c>
    </row>
    <row r="8392" spans="1:6" x14ac:dyDescent="0.35">
      <c r="A8392" s="4">
        <v>8381</v>
      </c>
      <c r="B8392" s="4">
        <v>0.58553354374726141</v>
      </c>
      <c r="C8392" s="4">
        <v>0.2160703481657997</v>
      </c>
      <c r="D8392" s="25">
        <v>6.685772308813339E-3</v>
      </c>
      <c r="E8392" s="31">
        <v>1484.716944683164</v>
      </c>
      <c r="F8392" s="18">
        <v>0</v>
      </c>
    </row>
    <row r="8393" spans="1:6" x14ac:dyDescent="0.35">
      <c r="A8393" s="4">
        <v>8382</v>
      </c>
      <c r="B8393" s="4">
        <v>0.48024864401970024</v>
      </c>
      <c r="C8393" s="4">
        <v>-4.9529550700302974E-2</v>
      </c>
      <c r="D8393" s="25">
        <v>7.366762569249014E-4</v>
      </c>
      <c r="E8393" s="31">
        <v>163.59452145272061</v>
      </c>
      <c r="F8393" s="18">
        <v>0</v>
      </c>
    </row>
    <row r="8394" spans="1:6" x14ac:dyDescent="0.35">
      <c r="A8394" s="4">
        <v>8383</v>
      </c>
      <c r="B8394" s="4">
        <v>0.55872231310134424</v>
      </c>
      <c r="C8394" s="4">
        <v>0.14773060949332475</v>
      </c>
      <c r="D8394" s="25">
        <v>5.1550500786498856E-3</v>
      </c>
      <c r="E8394" s="31">
        <v>1144.7877446218681</v>
      </c>
      <c r="F8394" s="18">
        <v>0</v>
      </c>
    </row>
    <row r="8395" spans="1:6" x14ac:dyDescent="0.35">
      <c r="A8395" s="4">
        <v>8384</v>
      </c>
      <c r="B8395" s="4">
        <v>0.14602465154491795</v>
      </c>
      <c r="C8395" s="4">
        <v>-1.0536366494726026</v>
      </c>
      <c r="D8395" s="25">
        <v>-2.1754031015485946E-2</v>
      </c>
      <c r="E8395" s="31">
        <v>-4830.9420321237012</v>
      </c>
      <c r="F8395" s="18">
        <v>4830.9420321237012</v>
      </c>
    </row>
    <row r="8396" spans="1:6" x14ac:dyDescent="0.35">
      <c r="A8396" s="4">
        <v>8385</v>
      </c>
      <c r="B8396" s="4">
        <v>0.39207920698923804</v>
      </c>
      <c r="C8396" s="4">
        <v>-0.27390397862031041</v>
      </c>
      <c r="D8396" s="25">
        <v>-4.2890222805454402E-3</v>
      </c>
      <c r="E8396" s="31">
        <v>-952.46798154568012</v>
      </c>
      <c r="F8396" s="18">
        <v>952.46798154568012</v>
      </c>
    </row>
    <row r="8397" spans="1:6" x14ac:dyDescent="0.35">
      <c r="A8397" s="4">
        <v>8386</v>
      </c>
      <c r="B8397" s="4">
        <v>0.89326901353294674</v>
      </c>
      <c r="C8397" s="4">
        <v>1.2441021416736353</v>
      </c>
      <c r="D8397" s="25">
        <v>2.9712361965221503E-2</v>
      </c>
      <c r="E8397" s="31">
        <v>6598.25749946214</v>
      </c>
      <c r="F8397" s="18">
        <v>0</v>
      </c>
    </row>
    <row r="8398" spans="1:6" x14ac:dyDescent="0.35">
      <c r="A8398" s="4">
        <v>8387</v>
      </c>
      <c r="B8398" s="4">
        <v>0.88896785023582781</v>
      </c>
      <c r="C8398" s="4">
        <v>1.221057368333835</v>
      </c>
      <c r="D8398" s="25">
        <v>2.9196188688508082E-2</v>
      </c>
      <c r="E8398" s="31">
        <v>6483.6303217883205</v>
      </c>
      <c r="F8398" s="18">
        <v>0</v>
      </c>
    </row>
    <row r="8399" spans="1:6" x14ac:dyDescent="0.35">
      <c r="A8399" s="4">
        <v>8388</v>
      </c>
      <c r="B8399" s="4">
        <v>0.27621098185035808</v>
      </c>
      <c r="C8399" s="4">
        <v>-0.59413478976656775</v>
      </c>
      <c r="D8399" s="25">
        <v>-1.1461780487217969E-2</v>
      </c>
      <c r="E8399" s="31">
        <v>-2545.3304299906399</v>
      </c>
      <c r="F8399" s="18">
        <v>2545.3304299906399</v>
      </c>
    </row>
    <row r="8400" spans="1:6" x14ac:dyDescent="0.35">
      <c r="A8400" s="4">
        <v>8389</v>
      </c>
      <c r="B8400" s="4">
        <v>0.19963837882631907</v>
      </c>
      <c r="C8400" s="4">
        <v>-0.84291361639626894</v>
      </c>
      <c r="D8400" s="25">
        <v>-1.703410616058847E-2</v>
      </c>
      <c r="E8400" s="31">
        <v>-3782.7830332807812</v>
      </c>
      <c r="F8400" s="18">
        <v>3782.7830332807812</v>
      </c>
    </row>
    <row r="8401" spans="1:6" x14ac:dyDescent="0.35">
      <c r="A8401" s="4">
        <v>8390</v>
      </c>
      <c r="B8401" s="4">
        <v>0.34394382810317004</v>
      </c>
      <c r="C8401" s="4">
        <v>-0.40172332541311578</v>
      </c>
      <c r="D8401" s="25">
        <v>-7.1520112146767146E-3</v>
      </c>
      <c r="E8401" s="31">
        <v>-1588.2551406958185</v>
      </c>
      <c r="F8401" s="18">
        <v>1588.2551406958185</v>
      </c>
    </row>
    <row r="8402" spans="1:6" x14ac:dyDescent="0.35">
      <c r="A8402" s="4">
        <v>8391</v>
      </c>
      <c r="B8402" s="4">
        <v>0.2279595083839292</v>
      </c>
      <c r="C8402" s="4">
        <v>-0.74558356039437801</v>
      </c>
      <c r="D8402" s="25">
        <v>-1.4854038117027827E-2</v>
      </c>
      <c r="E8402" s="31">
        <v>-3298.6528811710605</v>
      </c>
      <c r="F8402" s="18">
        <v>3298.6528811710605</v>
      </c>
    </row>
    <row r="8403" spans="1:6" x14ac:dyDescent="0.35">
      <c r="A8403" s="4">
        <v>8392</v>
      </c>
      <c r="B8403" s="4">
        <v>0.69394111145885173</v>
      </c>
      <c r="C8403" s="4">
        <v>0.50705279243055246</v>
      </c>
      <c r="D8403" s="25">
        <v>1.3203404724091409E-2</v>
      </c>
      <c r="E8403" s="31">
        <v>2932.0948748922701</v>
      </c>
      <c r="F8403" s="18">
        <v>0</v>
      </c>
    </row>
    <row r="8404" spans="1:6" x14ac:dyDescent="0.35">
      <c r="A8404" s="4">
        <v>8393</v>
      </c>
      <c r="B8404" s="4">
        <v>0.4181061743169544</v>
      </c>
      <c r="C8404" s="4">
        <v>-0.20674072735302385</v>
      </c>
      <c r="D8404" s="25">
        <v>-2.7846518547583552E-3</v>
      </c>
      <c r="E8404" s="31">
        <v>-618.39075619626522</v>
      </c>
      <c r="F8404" s="18">
        <v>618.39075619626522</v>
      </c>
    </row>
    <row r="8405" spans="1:6" x14ac:dyDescent="0.35">
      <c r="A8405" s="4">
        <v>8394</v>
      </c>
      <c r="B8405" s="4">
        <v>0.53855520794680756</v>
      </c>
      <c r="C8405" s="4">
        <v>9.6794509675287951E-2</v>
      </c>
      <c r="D8405" s="25">
        <v>4.0141469698017837E-3</v>
      </c>
      <c r="E8405" s="31">
        <v>891.42611342848829</v>
      </c>
      <c r="F8405" s="18">
        <v>0</v>
      </c>
    </row>
    <row r="8406" spans="1:6" x14ac:dyDescent="0.35">
      <c r="A8406" s="4">
        <v>8395</v>
      </c>
      <c r="B8406" s="4">
        <v>0.81127238161749349</v>
      </c>
      <c r="C8406" s="4">
        <v>0.88259480434975757</v>
      </c>
      <c r="D8406" s="25">
        <v>2.161506267262505E-2</v>
      </c>
      <c r="E8406" s="31">
        <v>4800.0811765800381</v>
      </c>
      <c r="F8406" s="18">
        <v>0</v>
      </c>
    </row>
    <row r="8407" spans="1:6" x14ac:dyDescent="0.35">
      <c r="A8407" s="4">
        <v>8396</v>
      </c>
      <c r="B8407" s="4">
        <v>0.40605353631797092</v>
      </c>
      <c r="C8407" s="4">
        <v>-0.23770865204801955</v>
      </c>
      <c r="D8407" s="25">
        <v>-3.4782935290387142E-3</v>
      </c>
      <c r="E8407" s="31">
        <v>-772.42853968237978</v>
      </c>
      <c r="F8407" s="18">
        <v>772.42853968237978</v>
      </c>
    </row>
    <row r="8408" spans="1:6" x14ac:dyDescent="0.35">
      <c r="A8408" s="4">
        <v>8397</v>
      </c>
      <c r="B8408" s="4">
        <v>0.10595659184421757</v>
      </c>
      <c r="C8408" s="4">
        <v>-1.2483219371424319</v>
      </c>
      <c r="D8408" s="25">
        <v>-2.6114731005139301E-2</v>
      </c>
      <c r="E8408" s="31">
        <v>-5799.32756281001</v>
      </c>
      <c r="F8408" s="18">
        <v>5799.32756281001</v>
      </c>
    </row>
    <row r="8409" spans="1:6" x14ac:dyDescent="0.35">
      <c r="A8409" s="4">
        <v>8398</v>
      </c>
      <c r="B8409" s="4">
        <v>0.72091276286374462</v>
      </c>
      <c r="C8409" s="4">
        <v>0.58555518123482841</v>
      </c>
      <c r="D8409" s="25">
        <v>1.4961757243400039E-2</v>
      </c>
      <c r="E8409" s="31">
        <v>3322.5741882099592</v>
      </c>
      <c r="F8409" s="18">
        <v>0</v>
      </c>
    </row>
    <row r="8410" spans="1:6" x14ac:dyDescent="0.35">
      <c r="A8410" s="4">
        <v>8399</v>
      </c>
      <c r="B8410" s="4">
        <v>0.54283035135457058</v>
      </c>
      <c r="C8410" s="4">
        <v>0.10756684615332306</v>
      </c>
      <c r="D8410" s="25">
        <v>4.255433448767651E-3</v>
      </c>
      <c r="E8410" s="31">
        <v>945.00887205329479</v>
      </c>
      <c r="F8410" s="18">
        <v>0</v>
      </c>
    </row>
    <row r="8411" spans="1:6" x14ac:dyDescent="0.35">
      <c r="A8411" s="4">
        <v>8400</v>
      </c>
      <c r="B8411" s="4">
        <v>0.45231884437187586</v>
      </c>
      <c r="C8411" s="4">
        <v>-0.11980491454459777</v>
      </c>
      <c r="D8411" s="25">
        <v>-8.3740148698976187E-4</v>
      </c>
      <c r="E8411" s="31">
        <v>-185.96268610548185</v>
      </c>
      <c r="F8411" s="18">
        <v>185.96268610548185</v>
      </c>
    </row>
    <row r="8412" spans="1:6" x14ac:dyDescent="0.35">
      <c r="A8412" s="4">
        <v>8401</v>
      </c>
      <c r="B8412" s="4">
        <v>0.26066764784702723</v>
      </c>
      <c r="C8412" s="4">
        <v>-0.64128844422360431</v>
      </c>
      <c r="D8412" s="25">
        <v>-1.2517961685931028E-2</v>
      </c>
      <c r="E8412" s="31">
        <v>-2779.8777717117919</v>
      </c>
      <c r="F8412" s="18">
        <v>2779.8777717117919</v>
      </c>
    </row>
    <row r="8413" spans="1:6" x14ac:dyDescent="0.35">
      <c r="A8413" s="4">
        <v>8402</v>
      </c>
      <c r="B8413" s="4">
        <v>0.30491376502058287</v>
      </c>
      <c r="C8413" s="4">
        <v>-0.5103196620096011</v>
      </c>
      <c r="D8413" s="25">
        <v>-9.5844294499765441E-3</v>
      </c>
      <c r="E8413" s="31">
        <v>-2128.4249825172751</v>
      </c>
      <c r="F8413" s="18">
        <v>2128.4249825172751</v>
      </c>
    </row>
    <row r="8414" spans="1:6" x14ac:dyDescent="0.35">
      <c r="A8414" s="4">
        <v>8403</v>
      </c>
      <c r="B8414" s="4">
        <v>0.54929420727763822</v>
      </c>
      <c r="C8414" s="4">
        <v>0.12387836218161369</v>
      </c>
      <c r="D8414" s="25">
        <v>4.6207904237457898E-3</v>
      </c>
      <c r="E8414" s="31">
        <v>1026.144104686502</v>
      </c>
      <c r="F8414" s="18">
        <v>0</v>
      </c>
    </row>
    <row r="8415" spans="1:6" x14ac:dyDescent="0.35">
      <c r="A8415" s="4">
        <v>8404</v>
      </c>
      <c r="B8415" s="4">
        <v>0.40659749995641092</v>
      </c>
      <c r="C8415" s="4">
        <v>-0.23630629839361386</v>
      </c>
      <c r="D8415" s="25">
        <v>-3.4468826112469793E-3</v>
      </c>
      <c r="E8415" s="31">
        <v>-765.45308198814132</v>
      </c>
      <c r="F8415" s="18">
        <v>765.45308198814132</v>
      </c>
    </row>
    <row r="8416" spans="1:6" x14ac:dyDescent="0.35">
      <c r="A8416" s="4">
        <v>8405</v>
      </c>
      <c r="B8416" s="4">
        <v>0.92863816856150461</v>
      </c>
      <c r="C8416" s="4">
        <v>1.4657233769482942</v>
      </c>
      <c r="D8416" s="25">
        <v>3.4676392529298571E-2</v>
      </c>
      <c r="E8416" s="31">
        <v>7700.6253265409659</v>
      </c>
      <c r="F8416" s="18">
        <v>0</v>
      </c>
    </row>
    <row r="8417" spans="1:6" x14ac:dyDescent="0.35">
      <c r="A8417" s="4">
        <v>8406</v>
      </c>
      <c r="B8417" s="4">
        <v>0.67736207118508318</v>
      </c>
      <c r="C8417" s="4">
        <v>0.46033489536497724</v>
      </c>
      <c r="D8417" s="25">
        <v>1.215698393036416E-2</v>
      </c>
      <c r="E8417" s="31">
        <v>2699.715037237971</v>
      </c>
      <c r="F8417" s="18">
        <v>0</v>
      </c>
    </row>
    <row r="8418" spans="1:6" x14ac:dyDescent="0.35">
      <c r="A8418" s="4">
        <v>8407</v>
      </c>
      <c r="B8418" s="4">
        <v>0.93387797427138874</v>
      </c>
      <c r="C8418" s="4">
        <v>1.5053113384959711</v>
      </c>
      <c r="D8418" s="25">
        <v>3.5563111939776682E-2</v>
      </c>
      <c r="E8418" s="31">
        <v>7897.5400991515799</v>
      </c>
      <c r="F8418" s="18">
        <v>0</v>
      </c>
    </row>
    <row r="8419" spans="1:6" x14ac:dyDescent="0.35">
      <c r="A8419" s="4">
        <v>8408</v>
      </c>
      <c r="B8419" s="4">
        <v>0.15572027348147888</v>
      </c>
      <c r="C8419" s="4">
        <v>-1.0122039521089354</v>
      </c>
      <c r="D8419" s="25">
        <v>-2.0825991895902007E-2</v>
      </c>
      <c r="E8419" s="31">
        <v>-4624.8513454338818</v>
      </c>
      <c r="F8419" s="18">
        <v>4624.8513454338818</v>
      </c>
    </row>
    <row r="8420" spans="1:6" x14ac:dyDescent="0.35">
      <c r="A8420" s="4">
        <v>8409</v>
      </c>
      <c r="B8420" s="4">
        <v>0.6808068815098457</v>
      </c>
      <c r="C8420" s="4">
        <v>0.46995630335754457</v>
      </c>
      <c r="D8420" s="25">
        <v>1.2372491091874964E-2</v>
      </c>
      <c r="E8420" s="31">
        <v>2747.5729539626959</v>
      </c>
      <c r="F8420" s="18">
        <v>0</v>
      </c>
    </row>
    <row r="8421" spans="1:6" x14ac:dyDescent="0.35">
      <c r="A8421" s="4">
        <v>8410</v>
      </c>
      <c r="B8421" s="4">
        <v>9.7819643160115932E-2</v>
      </c>
      <c r="C8421" s="4">
        <v>-1.2940756648800078</v>
      </c>
      <c r="D8421" s="25">
        <v>-2.7139555646281247E-2</v>
      </c>
      <c r="E8421" s="31">
        <v>-6026.9115186720001</v>
      </c>
      <c r="F8421" s="18">
        <v>6026.9115186720001</v>
      </c>
    </row>
    <row r="8422" spans="1:6" x14ac:dyDescent="0.35">
      <c r="A8422" s="4">
        <v>8411</v>
      </c>
      <c r="B8422" s="4">
        <v>0.37129229154827692</v>
      </c>
      <c r="C8422" s="4">
        <v>-0.32843261910487359</v>
      </c>
      <c r="D8422" s="25">
        <v>-5.5103936786764967E-3</v>
      </c>
      <c r="E8422" s="31">
        <v>-1223.6992958646097</v>
      </c>
      <c r="F8422" s="18">
        <v>1223.6992958646097</v>
      </c>
    </row>
    <row r="8423" spans="1:6" x14ac:dyDescent="0.35">
      <c r="A8423" s="4">
        <v>8412</v>
      </c>
      <c r="B8423" s="4">
        <v>0.53048767538454678</v>
      </c>
      <c r="C8423" s="4">
        <v>7.6495807630099708E-2</v>
      </c>
      <c r="D8423" s="25">
        <v>3.559482157386446E-3</v>
      </c>
      <c r="E8423" s="31">
        <v>790.45818931082431</v>
      </c>
      <c r="F8423" s="18">
        <v>0</v>
      </c>
    </row>
    <row r="8424" spans="1:6" x14ac:dyDescent="0.35">
      <c r="A8424" s="4">
        <v>8413</v>
      </c>
      <c r="B8424" s="4">
        <v>0.65276903102274375</v>
      </c>
      <c r="C8424" s="4">
        <v>0.39280713024255032</v>
      </c>
      <c r="D8424" s="25">
        <v>1.0644448863153144E-2</v>
      </c>
      <c r="E8424" s="31">
        <v>2363.8246808231452</v>
      </c>
      <c r="F8424" s="18">
        <v>0</v>
      </c>
    </row>
    <row r="8425" spans="1:6" x14ac:dyDescent="0.35">
      <c r="A8425" s="4">
        <v>8414</v>
      </c>
      <c r="B8425" s="4">
        <v>0.38226229103380838</v>
      </c>
      <c r="C8425" s="4">
        <v>-0.29954455450735568</v>
      </c>
      <c r="D8425" s="25">
        <v>-4.8633381949301302E-3</v>
      </c>
      <c r="E8425" s="31">
        <v>-1080.0069598869122</v>
      </c>
      <c r="F8425" s="18">
        <v>1080.0069598869122</v>
      </c>
    </row>
    <row r="8426" spans="1:6" x14ac:dyDescent="0.35">
      <c r="A8426" s="4">
        <v>8415</v>
      </c>
      <c r="B8426" s="4">
        <v>0.57033605160307266</v>
      </c>
      <c r="C8426" s="4">
        <v>0.17722979026436203</v>
      </c>
      <c r="D8426" s="25">
        <v>5.8157937785087216E-3</v>
      </c>
      <c r="E8426" s="31">
        <v>1291.5198380824636</v>
      </c>
      <c r="F8426" s="18">
        <v>0</v>
      </c>
    </row>
    <row r="8427" spans="1:6" x14ac:dyDescent="0.35">
      <c r="A8427" s="4">
        <v>8416</v>
      </c>
      <c r="B8427" s="4">
        <v>9.0017455988051776E-2</v>
      </c>
      <c r="C8427" s="4">
        <v>-1.3406475476207513</v>
      </c>
      <c r="D8427" s="25">
        <v>-2.8182705906973343E-2</v>
      </c>
      <c r="E8427" s="31">
        <v>-6258.5650653921857</v>
      </c>
      <c r="F8427" s="18">
        <v>6258.5650653921857</v>
      </c>
    </row>
    <row r="8428" spans="1:6" x14ac:dyDescent="0.35">
      <c r="A8428" s="4">
        <v>8417</v>
      </c>
      <c r="B8428" s="4">
        <v>0.39876630675071745</v>
      </c>
      <c r="C8428" s="4">
        <v>-0.2565416637718308</v>
      </c>
      <c r="D8428" s="25">
        <v>-3.9001287638020252E-3</v>
      </c>
      <c r="E8428" s="31">
        <v>-866.1059627217312</v>
      </c>
      <c r="F8428" s="18">
        <v>866.1059627217312</v>
      </c>
    </row>
    <row r="8429" spans="1:6" x14ac:dyDescent="0.35">
      <c r="A8429" s="4">
        <v>8418</v>
      </c>
      <c r="B8429" s="4">
        <v>9.5113041268768961E-2</v>
      </c>
      <c r="C8429" s="4">
        <v>-1.309910594871279</v>
      </c>
      <c r="D8429" s="25">
        <v>-2.749423770713735E-2</v>
      </c>
      <c r="E8429" s="31">
        <v>-6105.6761611702232</v>
      </c>
      <c r="F8429" s="18">
        <v>6105.6761611702232</v>
      </c>
    </row>
    <row r="8430" spans="1:6" x14ac:dyDescent="0.35">
      <c r="A8430" s="4">
        <v>8419</v>
      </c>
      <c r="B8430" s="4">
        <v>0.37219200557290588</v>
      </c>
      <c r="C8430" s="4">
        <v>-0.32605332366921264</v>
      </c>
      <c r="D8430" s="25">
        <v>-5.4571005217777333E-3</v>
      </c>
      <c r="E8430" s="31">
        <v>-1211.8644248237656</v>
      </c>
      <c r="F8430" s="18">
        <v>1211.8644248237656</v>
      </c>
    </row>
    <row r="8431" spans="1:6" x14ac:dyDescent="0.35">
      <c r="A8431" s="4">
        <v>8420</v>
      </c>
      <c r="B8431" s="4">
        <v>0.4579475824826803</v>
      </c>
      <c r="C8431" s="4">
        <v>-0.10560574680027002</v>
      </c>
      <c r="D8431" s="25">
        <v>-5.1935839612824385E-4</v>
      </c>
      <c r="E8431" s="31">
        <v>-115.33450070960278</v>
      </c>
      <c r="F8431" s="18">
        <v>115.33450070960278</v>
      </c>
    </row>
    <row r="8432" spans="1:6" x14ac:dyDescent="0.35">
      <c r="A8432" s="4">
        <v>8421</v>
      </c>
      <c r="B8432" s="4">
        <v>0.37089714099598636</v>
      </c>
      <c r="C8432" s="4">
        <v>-0.32947818258972156</v>
      </c>
      <c r="D8432" s="25">
        <v>-5.533812955665165E-3</v>
      </c>
      <c r="E8432" s="31">
        <v>-1228.9000409350735</v>
      </c>
      <c r="F8432" s="18">
        <v>1228.9000409350735</v>
      </c>
    </row>
    <row r="8433" spans="1:6" x14ac:dyDescent="0.35">
      <c r="A8433" s="4">
        <v>8422</v>
      </c>
      <c r="B8433" s="4">
        <v>3.3597579995631177E-3</v>
      </c>
      <c r="C8433" s="4">
        <v>-2.7104342969167385</v>
      </c>
      <c r="D8433" s="25">
        <v>-5.8864166920157009E-2</v>
      </c>
      <c r="E8433" s="31">
        <v>-13072.031475826218</v>
      </c>
      <c r="F8433" s="18">
        <v>13072.031475826218</v>
      </c>
    </row>
    <row r="8434" spans="1:6" x14ac:dyDescent="0.35">
      <c r="A8434" s="4">
        <v>8423</v>
      </c>
      <c r="B8434" s="4">
        <v>0.43906423491635571</v>
      </c>
      <c r="C8434" s="4">
        <v>-0.1533421410975985</v>
      </c>
      <c r="D8434" s="25">
        <v>-1.5885922175943965E-3</v>
      </c>
      <c r="E8434" s="31">
        <v>-352.78045298447131</v>
      </c>
      <c r="F8434" s="18">
        <v>352.78045298447131</v>
      </c>
    </row>
    <row r="8435" spans="1:6" x14ac:dyDescent="0.35">
      <c r="A8435" s="4">
        <v>8424</v>
      </c>
      <c r="B8435" s="4">
        <v>0.52065123108145472</v>
      </c>
      <c r="C8435" s="4">
        <v>5.1788099768091331E-2</v>
      </c>
      <c r="D8435" s="25">
        <v>3.0060612866684624E-3</v>
      </c>
      <c r="E8435" s="31">
        <v>667.55939671910653</v>
      </c>
      <c r="F8435" s="18">
        <v>0</v>
      </c>
    </row>
    <row r="8436" spans="1:6" x14ac:dyDescent="0.35">
      <c r="A8436" s="4">
        <v>8425</v>
      </c>
      <c r="B8436" s="4">
        <v>0.62894117231261426</v>
      </c>
      <c r="C8436" s="4">
        <v>0.32905031812585883</v>
      </c>
      <c r="D8436" s="25">
        <v>9.2163782921036545E-3</v>
      </c>
      <c r="E8436" s="31">
        <v>2046.6914496711456</v>
      </c>
      <c r="F8436" s="18">
        <v>0</v>
      </c>
    </row>
    <row r="8437" spans="1:6" x14ac:dyDescent="0.35">
      <c r="A8437" s="4">
        <v>8426</v>
      </c>
      <c r="B8437" s="4">
        <v>0.24889064609379685</v>
      </c>
      <c r="C8437" s="4">
        <v>-0.67798486084888521</v>
      </c>
      <c r="D8437" s="25">
        <v>-1.3339914209994185E-2</v>
      </c>
      <c r="E8437" s="31">
        <v>-2962.4096893173237</v>
      </c>
      <c r="F8437" s="18">
        <v>2962.4096893173237</v>
      </c>
    </row>
    <row r="8438" spans="1:6" x14ac:dyDescent="0.35">
      <c r="A8438" s="4">
        <v>8427</v>
      </c>
      <c r="B8438" s="4">
        <v>1.9093631928927657E-2</v>
      </c>
      <c r="C8438" s="4">
        <v>-2.0728390181764027</v>
      </c>
      <c r="D8438" s="25">
        <v>-4.4582852914954507E-2</v>
      </c>
      <c r="E8438" s="31">
        <v>-9900.5640796192129</v>
      </c>
      <c r="F8438" s="18">
        <v>9900.5640796192129</v>
      </c>
    </row>
    <row r="8439" spans="1:6" x14ac:dyDescent="0.35">
      <c r="A8439" s="4">
        <v>8428</v>
      </c>
      <c r="B8439" s="4">
        <v>0.30428701036374828</v>
      </c>
      <c r="C8439" s="4">
        <v>-0.51211000787798766</v>
      </c>
      <c r="D8439" s="25">
        <v>-9.6245308942263519E-3</v>
      </c>
      <c r="E8439" s="31">
        <v>-2137.3303551554473</v>
      </c>
      <c r="F8439" s="18">
        <v>2137.3303551554473</v>
      </c>
    </row>
    <row r="8440" spans="1:6" x14ac:dyDescent="0.35">
      <c r="A8440" s="4">
        <v>8429</v>
      </c>
      <c r="B8440" s="4">
        <v>0.78904269326847132</v>
      </c>
      <c r="C8440" s="4">
        <v>0.80310402159285299</v>
      </c>
      <c r="D8440" s="25">
        <v>1.9834571400303348E-2</v>
      </c>
      <c r="E8440" s="31">
        <v>4404.6854855853326</v>
      </c>
      <c r="F8440" s="18">
        <v>0</v>
      </c>
    </row>
    <row r="8441" spans="1:6" x14ac:dyDescent="0.35">
      <c r="A8441" s="4">
        <v>8430</v>
      </c>
      <c r="B8441" s="4">
        <v>3.8705400408914681E-2</v>
      </c>
      <c r="C8441" s="4">
        <v>-1.7659108845781795</v>
      </c>
      <c r="D8441" s="25">
        <v>-3.7708057572042146E-2</v>
      </c>
      <c r="E8441" s="31">
        <v>-8373.8705780478795</v>
      </c>
      <c r="F8441" s="18">
        <v>8373.8705780478795</v>
      </c>
    </row>
    <row r="8442" spans="1:6" x14ac:dyDescent="0.35">
      <c r="A8442" s="4">
        <v>8431</v>
      </c>
      <c r="B8442" s="4">
        <v>0.12819909785355155</v>
      </c>
      <c r="C8442" s="4">
        <v>-1.1349454007951711</v>
      </c>
      <c r="D8442" s="25">
        <v>-2.357524244494107E-2</v>
      </c>
      <c r="E8442" s="31">
        <v>-5235.3804940196014</v>
      </c>
      <c r="F8442" s="18">
        <v>5235.3804940196014</v>
      </c>
    </row>
    <row r="8443" spans="1:6" x14ac:dyDescent="0.35">
      <c r="A8443" s="4">
        <v>8432</v>
      </c>
      <c r="B8443" s="4">
        <v>0.52559409020476167</v>
      </c>
      <c r="C8443" s="4">
        <v>6.4198942289007743E-2</v>
      </c>
      <c r="D8443" s="25">
        <v>3.2840481931281471E-3</v>
      </c>
      <c r="E8443" s="31">
        <v>729.29226038194395</v>
      </c>
      <c r="F8443" s="18">
        <v>0</v>
      </c>
    </row>
    <row r="8444" spans="1:6" x14ac:dyDescent="0.35">
      <c r="A8444" s="4">
        <v>8433</v>
      </c>
      <c r="B8444" s="4">
        <v>0.16331184562444556</v>
      </c>
      <c r="C8444" s="4">
        <v>-0.98093724085432576</v>
      </c>
      <c r="D8444" s="25">
        <v>-2.0125657787062202E-2</v>
      </c>
      <c r="E8444" s="31">
        <v>-4469.3273655096245</v>
      </c>
      <c r="F8444" s="18">
        <v>4469.3273655096245</v>
      </c>
    </row>
    <row r="8445" spans="1:6" x14ac:dyDescent="0.35">
      <c r="A8445" s="4">
        <v>8434</v>
      </c>
      <c r="B8445" s="4">
        <v>0.38636007449718723</v>
      </c>
      <c r="C8445" s="4">
        <v>-0.28881866359334962</v>
      </c>
      <c r="D8445" s="25">
        <v>-4.6230920368483166E-3</v>
      </c>
      <c r="E8445" s="31">
        <v>-1026.655226485987</v>
      </c>
      <c r="F8445" s="18">
        <v>1026.655226485987</v>
      </c>
    </row>
    <row r="8446" spans="1:6" x14ac:dyDescent="0.35">
      <c r="A8446" s="4">
        <v>8435</v>
      </c>
      <c r="B8446" s="4">
        <v>0.66880292769211247</v>
      </c>
      <c r="C8446" s="4">
        <v>0.43661008899842602</v>
      </c>
      <c r="D8446" s="25">
        <v>1.1625578788684414E-2</v>
      </c>
      <c r="E8446" s="31">
        <v>2581.705302251391</v>
      </c>
      <c r="F8446" s="18">
        <v>0</v>
      </c>
    </row>
    <row r="8447" spans="1:6" x14ac:dyDescent="0.35">
      <c r="A8447" s="4">
        <v>8436</v>
      </c>
      <c r="B8447" s="4">
        <v>7.341922300132997E-2</v>
      </c>
      <c r="C8447" s="4">
        <v>-1.4507896376608522</v>
      </c>
      <c r="D8447" s="25">
        <v>-3.0649747030865621E-2</v>
      </c>
      <c r="E8447" s="31">
        <v>-6806.4236508610029</v>
      </c>
      <c r="F8447" s="18">
        <v>6806.4236508610029</v>
      </c>
    </row>
    <row r="8448" spans="1:6" x14ac:dyDescent="0.35">
      <c r="A8448" s="4">
        <v>8437</v>
      </c>
      <c r="B8448" s="4">
        <v>0.39763192292595795</v>
      </c>
      <c r="C8448" s="4">
        <v>-0.25948138118871278</v>
      </c>
      <c r="D8448" s="25">
        <v>-3.9659746521216472E-3</v>
      </c>
      <c r="E8448" s="31">
        <v>-880.72843288826459</v>
      </c>
      <c r="F8448" s="18">
        <v>880.72843288826459</v>
      </c>
    </row>
    <row r="8449" spans="1:6" x14ac:dyDescent="0.35">
      <c r="A8449" s="4">
        <v>8438</v>
      </c>
      <c r="B8449" s="4">
        <v>0.71453909695784512</v>
      </c>
      <c r="C8449" s="4">
        <v>0.5666944295838986</v>
      </c>
      <c r="D8449" s="25">
        <v>1.4539300669955482E-2</v>
      </c>
      <c r="E8449" s="31">
        <v>3228.758783793764</v>
      </c>
      <c r="F8449" s="18">
        <v>0</v>
      </c>
    </row>
    <row r="8450" spans="1:6" x14ac:dyDescent="0.35">
      <c r="A8450" s="4">
        <v>8439</v>
      </c>
      <c r="B8450" s="4">
        <v>0.79143466713621213</v>
      </c>
      <c r="C8450" s="4">
        <v>0.81140929031998177</v>
      </c>
      <c r="D8450" s="25">
        <v>2.0020598735424222E-2</v>
      </c>
      <c r="E8450" s="31">
        <v>4445.9967842462402</v>
      </c>
      <c r="F8450" s="18">
        <v>0</v>
      </c>
    </row>
    <row r="8451" spans="1:6" x14ac:dyDescent="0.35">
      <c r="A8451" s="4">
        <v>8440</v>
      </c>
      <c r="B8451" s="4">
        <v>0.5838106948404026</v>
      </c>
      <c r="C8451" s="4">
        <v>0.21165190741634307</v>
      </c>
      <c r="D8451" s="25">
        <v>6.5868049201572654E-3</v>
      </c>
      <c r="E8451" s="31">
        <v>1462.7391458408345</v>
      </c>
      <c r="F8451" s="18">
        <v>0</v>
      </c>
    </row>
    <row r="8452" spans="1:6" x14ac:dyDescent="0.35">
      <c r="A8452" s="4">
        <v>8441</v>
      </c>
      <c r="B8452" s="4">
        <v>0.82077722323395286</v>
      </c>
      <c r="C8452" s="4">
        <v>0.918331093451768</v>
      </c>
      <c r="D8452" s="25">
        <v>2.2415509575329225E-2</v>
      </c>
      <c r="E8452" s="31">
        <v>4977.8373167640857</v>
      </c>
      <c r="F8452" s="18">
        <v>0</v>
      </c>
    </row>
    <row r="8453" spans="1:6" x14ac:dyDescent="0.35">
      <c r="A8453" s="4">
        <v>8442</v>
      </c>
      <c r="B8453" s="4">
        <v>0.38974395323550659</v>
      </c>
      <c r="C8453" s="4">
        <v>-0.27998644239800313</v>
      </c>
      <c r="D8453" s="25">
        <v>-4.4252616443407871E-3</v>
      </c>
      <c r="E8453" s="31">
        <v>-982.72280965180028</v>
      </c>
      <c r="F8453" s="18">
        <v>982.72280965180028</v>
      </c>
    </row>
    <row r="8454" spans="1:6" x14ac:dyDescent="0.35">
      <c r="A8454" s="4">
        <v>8443</v>
      </c>
      <c r="B8454" s="4">
        <v>0.92295287226920419</v>
      </c>
      <c r="C8454" s="4">
        <v>1.4252177898417424</v>
      </c>
      <c r="D8454" s="25">
        <v>3.3769119486787014E-2</v>
      </c>
      <c r="E8454" s="31">
        <v>7499.1461858446173</v>
      </c>
      <c r="F8454" s="18">
        <v>0</v>
      </c>
    </row>
    <row r="8455" spans="1:6" x14ac:dyDescent="0.35">
      <c r="A8455" s="4">
        <v>8444</v>
      </c>
      <c r="B8455" s="4">
        <v>0.80009535355868555</v>
      </c>
      <c r="C8455" s="4">
        <v>0.84196187714914195</v>
      </c>
      <c r="D8455" s="25">
        <v>2.0704937375823955E-2</v>
      </c>
      <c r="E8455" s="31">
        <v>4597.9686325790863</v>
      </c>
      <c r="F8455" s="18">
        <v>0</v>
      </c>
    </row>
    <row r="8456" spans="1:6" x14ac:dyDescent="0.35">
      <c r="A8456" s="4">
        <v>8445</v>
      </c>
      <c r="B8456" s="4">
        <v>0.62320091934513488</v>
      </c>
      <c r="C8456" s="4">
        <v>0.31389845835044727</v>
      </c>
      <c r="D8456" s="25">
        <v>8.8769961253426996E-3</v>
      </c>
      <c r="E8456" s="31">
        <v>1971.3244717905136</v>
      </c>
      <c r="F8456" s="18">
        <v>0</v>
      </c>
    </row>
    <row r="8457" spans="1:6" x14ac:dyDescent="0.35">
      <c r="A8457" s="4">
        <v>8446</v>
      </c>
      <c r="B8457" s="4">
        <v>0.87633236436989448</v>
      </c>
      <c r="C8457" s="4">
        <v>1.1568460317497395</v>
      </c>
      <c r="D8457" s="25">
        <v>2.7757937354114689E-2</v>
      </c>
      <c r="E8457" s="31">
        <v>6164.2362371180852</v>
      </c>
      <c r="F8457" s="18">
        <v>0</v>
      </c>
    </row>
    <row r="8458" spans="1:6" x14ac:dyDescent="0.35">
      <c r="A8458" s="4">
        <v>8447</v>
      </c>
      <c r="B8458" s="4">
        <v>0.54331120975098679</v>
      </c>
      <c r="C8458" s="4">
        <v>0.10877925219770197</v>
      </c>
      <c r="D8458" s="25">
        <v>4.2825897844541204E-3</v>
      </c>
      <c r="E8458" s="31">
        <v>951.03950993428509</v>
      </c>
      <c r="F8458" s="18">
        <v>0</v>
      </c>
    </row>
    <row r="8459" spans="1:6" x14ac:dyDescent="0.35">
      <c r="A8459" s="4">
        <v>8448</v>
      </c>
      <c r="B8459" s="4">
        <v>0.51734987918229336</v>
      </c>
      <c r="C8459" s="4">
        <v>4.3503415869796877E-2</v>
      </c>
      <c r="D8459" s="25">
        <v>2.8204950252319924E-3</v>
      </c>
      <c r="E8459" s="31">
        <v>626.3504892076968</v>
      </c>
      <c r="F8459" s="18">
        <v>0</v>
      </c>
    </row>
    <row r="8460" spans="1:6" x14ac:dyDescent="0.35">
      <c r="A8460" s="4">
        <v>8449</v>
      </c>
      <c r="B8460" s="4">
        <v>0.62584285092259428</v>
      </c>
      <c r="C8460" s="4">
        <v>0.32086288931359047</v>
      </c>
      <c r="D8460" s="25">
        <v>9.0329904194797316E-3</v>
      </c>
      <c r="E8460" s="31">
        <v>2005.9662994031337</v>
      </c>
      <c r="F8460" s="18">
        <v>0</v>
      </c>
    </row>
    <row r="8461" spans="1:6" x14ac:dyDescent="0.35">
      <c r="A8461" s="4">
        <v>8450</v>
      </c>
      <c r="B8461" s="4">
        <v>0.32165481972450705</v>
      </c>
      <c r="C8461" s="4">
        <v>-0.46307635264556596</v>
      </c>
      <c r="D8461" s="25">
        <v>-8.5262400966838528E-3</v>
      </c>
      <c r="E8461" s="31">
        <v>-1893.4316876594914</v>
      </c>
      <c r="F8461" s="18">
        <v>1893.4316876594914</v>
      </c>
    </row>
    <row r="8462" spans="1:6" x14ac:dyDescent="0.35">
      <c r="A8462" s="4">
        <v>8451</v>
      </c>
      <c r="B8462" s="4">
        <v>0.73297205379519881</v>
      </c>
      <c r="C8462" s="4">
        <v>0.62182660159247183</v>
      </c>
      <c r="D8462" s="25">
        <v>1.5774190397807319E-2</v>
      </c>
      <c r="E8462" s="31">
        <v>3502.9921287343168</v>
      </c>
      <c r="F8462" s="18">
        <v>0</v>
      </c>
    </row>
    <row r="8463" spans="1:6" x14ac:dyDescent="0.35">
      <c r="A8463" s="4">
        <v>8452</v>
      </c>
      <c r="B8463" s="4">
        <v>0.77062525201218635</v>
      </c>
      <c r="C8463" s="4">
        <v>0.7409075523328531</v>
      </c>
      <c r="D8463" s="25">
        <v>1.8441450501930565E-2</v>
      </c>
      <c r="E8463" s="31">
        <v>4095.3135673882825</v>
      </c>
      <c r="F8463" s="18">
        <v>0</v>
      </c>
    </row>
    <row r="8464" spans="1:6" x14ac:dyDescent="0.35">
      <c r="A8464" s="4">
        <v>8453</v>
      </c>
      <c r="B8464" s="4">
        <v>0.41967802521994346</v>
      </c>
      <c r="C8464" s="4">
        <v>-0.20271723608035522</v>
      </c>
      <c r="D8464" s="25">
        <v>-2.6945308262970175E-3</v>
      </c>
      <c r="E8464" s="31">
        <v>-598.37747847030414</v>
      </c>
      <c r="F8464" s="18">
        <v>598.37747847030414</v>
      </c>
    </row>
    <row r="8465" spans="1:6" x14ac:dyDescent="0.35">
      <c r="A8465" s="4">
        <v>8454</v>
      </c>
      <c r="B8465" s="4">
        <v>0.58037453551061102</v>
      </c>
      <c r="C8465" s="4">
        <v>0.20285172322021419</v>
      </c>
      <c r="D8465" s="25">
        <v>6.389692115218005E-3</v>
      </c>
      <c r="E8465" s="31">
        <v>1418.9660844816315</v>
      </c>
      <c r="F8465" s="18">
        <v>0</v>
      </c>
    </row>
    <row r="8466" spans="1:6" x14ac:dyDescent="0.35">
      <c r="A8466" s="4">
        <v>8455</v>
      </c>
      <c r="B8466" s="4">
        <v>0.81589723971152706</v>
      </c>
      <c r="C8466" s="4">
        <v>0.89983978116760732</v>
      </c>
      <c r="D8466" s="25">
        <v>2.2001327968432627E-2</v>
      </c>
      <c r="E8466" s="31">
        <v>4885.8595434371582</v>
      </c>
      <c r="F8466" s="18">
        <v>0</v>
      </c>
    </row>
    <row r="8467" spans="1:6" x14ac:dyDescent="0.35">
      <c r="A8467" s="4">
        <v>8456</v>
      </c>
      <c r="B8467" s="4">
        <v>0.80261846554891503</v>
      </c>
      <c r="C8467" s="4">
        <v>0.85101131223508497</v>
      </c>
      <c r="D8467" s="25">
        <v>2.0907633080044629E-2</v>
      </c>
      <c r="E8467" s="31">
        <v>4642.9814946345605</v>
      </c>
      <c r="F8467" s="18">
        <v>0</v>
      </c>
    </row>
    <row r="8468" spans="1:6" x14ac:dyDescent="0.35">
      <c r="A8468" s="4">
        <v>8457</v>
      </c>
      <c r="B8468" s="4">
        <v>0.2460554265019721</v>
      </c>
      <c r="C8468" s="4">
        <v>-0.68695537008346585</v>
      </c>
      <c r="D8468" s="25">
        <v>-1.3540842076679013E-2</v>
      </c>
      <c r="E8468" s="31">
        <v>-3007.0299657112341</v>
      </c>
      <c r="F8468" s="18">
        <v>3007.0299657112341</v>
      </c>
    </row>
    <row r="8469" spans="1:6" x14ac:dyDescent="0.35">
      <c r="A8469" s="4">
        <v>8458</v>
      </c>
      <c r="B8469" s="4">
        <v>0.51780383443194655</v>
      </c>
      <c r="C8469" s="4">
        <v>4.4642418670445751E-2</v>
      </c>
      <c r="D8469" s="25">
        <v>2.8460072226889881E-3</v>
      </c>
      <c r="E8469" s="31">
        <v>632.01601147063298</v>
      </c>
      <c r="F8469" s="18">
        <v>0</v>
      </c>
    </row>
    <row r="8470" spans="1:6" x14ac:dyDescent="0.35">
      <c r="A8470" s="4">
        <v>8459</v>
      </c>
      <c r="B8470" s="4">
        <v>0.75575443457966862</v>
      </c>
      <c r="C8470" s="4">
        <v>0.69271068725018858</v>
      </c>
      <c r="D8470" s="25">
        <v>1.736190272724851E-2</v>
      </c>
      <c r="E8470" s="31">
        <v>3855.577183971131</v>
      </c>
      <c r="F8470" s="18">
        <v>0</v>
      </c>
    </row>
    <row r="8471" spans="1:6" x14ac:dyDescent="0.35">
      <c r="A8471" s="4">
        <v>8460</v>
      </c>
      <c r="B8471" s="4">
        <v>0.24976716186973691</v>
      </c>
      <c r="C8471" s="4">
        <v>-0.67522264155762568</v>
      </c>
      <c r="D8471" s="25">
        <v>-1.3278044051344891E-2</v>
      </c>
      <c r="E8471" s="31">
        <v>-2948.6701138914973</v>
      </c>
      <c r="F8471" s="18">
        <v>2948.6701138914973</v>
      </c>
    </row>
    <row r="8472" spans="1:6" x14ac:dyDescent="0.35">
      <c r="A8472" s="4">
        <v>8461</v>
      </c>
      <c r="B8472" s="4">
        <v>0.58497726966558106</v>
      </c>
      <c r="C8472" s="4">
        <v>0.2146432634009095</v>
      </c>
      <c r="D8472" s="25">
        <v>6.6538074459622483E-3</v>
      </c>
      <c r="E8472" s="31">
        <v>1477.6184717891758</v>
      </c>
      <c r="F8472" s="18">
        <v>0</v>
      </c>
    </row>
    <row r="8473" spans="1:6" x14ac:dyDescent="0.35">
      <c r="A8473" s="4">
        <v>8462</v>
      </c>
      <c r="B8473" s="4">
        <v>0.67833228850822336</v>
      </c>
      <c r="C8473" s="4">
        <v>0.46304038071347559</v>
      </c>
      <c r="D8473" s="25">
        <v>1.2217583321681352E-2</v>
      </c>
      <c r="E8473" s="31">
        <v>2713.1724119390983</v>
      </c>
      <c r="F8473" s="18">
        <v>0</v>
      </c>
    </row>
    <row r="8474" spans="1:6" x14ac:dyDescent="0.35">
      <c r="A8474" s="4">
        <v>8463</v>
      </c>
      <c r="B8474" s="4">
        <v>0.38201088222676072</v>
      </c>
      <c r="C8474" s="4">
        <v>-0.30020372428265979</v>
      </c>
      <c r="D8474" s="25">
        <v>-4.8781027499037099E-3</v>
      </c>
      <c r="E8474" s="31">
        <v>-1083.2857411461966</v>
      </c>
      <c r="F8474" s="18">
        <v>1083.2857411461966</v>
      </c>
    </row>
    <row r="8475" spans="1:6" x14ac:dyDescent="0.35">
      <c r="A8475" s="4">
        <v>8464</v>
      </c>
      <c r="B8475" s="4">
        <v>0.29049758101993217</v>
      </c>
      <c r="C8475" s="4">
        <v>-0.55193168051123176</v>
      </c>
      <c r="D8475" s="25">
        <v>-1.0516485132362023E-2</v>
      </c>
      <c r="E8475" s="31">
        <v>-2335.4076318069829</v>
      </c>
      <c r="F8475" s="18">
        <v>2335.4076318069829</v>
      </c>
    </row>
    <row r="8476" spans="1:6" x14ac:dyDescent="0.35">
      <c r="A8476" s="4">
        <v>8465</v>
      </c>
      <c r="B8476" s="4">
        <v>4.1821307335420443E-2</v>
      </c>
      <c r="C8476" s="4">
        <v>-1.729930939526521</v>
      </c>
      <c r="D8476" s="25">
        <v>-3.6902153089518636E-2</v>
      </c>
      <c r="E8476" s="31">
        <v>-8194.9024670008639</v>
      </c>
      <c r="F8476" s="18">
        <v>8194.9024670008639</v>
      </c>
    </row>
    <row r="8477" spans="1:6" x14ac:dyDescent="0.35">
      <c r="A8477" s="4">
        <v>8466</v>
      </c>
      <c r="B8477" s="4">
        <v>0.97313060348210756</v>
      </c>
      <c r="C8477" s="4">
        <v>1.928936120074471</v>
      </c>
      <c r="D8477" s="25">
        <v>4.5051762072287685E-2</v>
      </c>
      <c r="E8477" s="31">
        <v>10004.695261366447</v>
      </c>
      <c r="F8477" s="18">
        <v>0</v>
      </c>
    </row>
    <row r="8478" spans="1:6" x14ac:dyDescent="0.35">
      <c r="A8478" s="4">
        <v>8467</v>
      </c>
      <c r="B8478" s="4">
        <v>0.35742795452360787</v>
      </c>
      <c r="C8478" s="4">
        <v>-0.36534229665960516</v>
      </c>
      <c r="D8478" s="25">
        <v>-6.3371229732084406E-3</v>
      </c>
      <c r="E8478" s="31">
        <v>-1407.2919962381284</v>
      </c>
      <c r="F8478" s="18">
        <v>1407.2919962381284</v>
      </c>
    </row>
    <row r="8479" spans="1:6" x14ac:dyDescent="0.35">
      <c r="A8479" s="4">
        <v>8468</v>
      </c>
      <c r="B8479" s="4">
        <v>0.19199111707198391</v>
      </c>
      <c r="C8479" s="4">
        <v>-0.87058235530636785</v>
      </c>
      <c r="D8479" s="25">
        <v>-1.7653850317546089E-2</v>
      </c>
      <c r="E8479" s="31">
        <v>-3920.4103123298155</v>
      </c>
      <c r="F8479" s="18">
        <v>3920.4103123298155</v>
      </c>
    </row>
    <row r="8480" spans="1:6" x14ac:dyDescent="0.35">
      <c r="A8480" s="4">
        <v>8469</v>
      </c>
      <c r="B8480" s="4">
        <v>0.92580611120683964</v>
      </c>
      <c r="C8480" s="4">
        <v>1.4452496404946398</v>
      </c>
      <c r="D8480" s="25">
        <v>3.4217807171307742E-2</v>
      </c>
      <c r="E8480" s="31">
        <v>7598.7867624763421</v>
      </c>
      <c r="F8480" s="18">
        <v>0</v>
      </c>
    </row>
    <row r="8481" spans="1:6" x14ac:dyDescent="0.35">
      <c r="A8481" s="4">
        <v>8470</v>
      </c>
      <c r="B8481" s="4">
        <v>0.28620318308682113</v>
      </c>
      <c r="C8481" s="4">
        <v>-0.56451107342318718</v>
      </c>
      <c r="D8481" s="25">
        <v>-1.0798247350748238E-2</v>
      </c>
      <c r="E8481" s="31">
        <v>-2397.9788832176941</v>
      </c>
      <c r="F8481" s="18">
        <v>2397.9788832176941</v>
      </c>
    </row>
    <row r="8482" spans="1:6" x14ac:dyDescent="0.35">
      <c r="A8482" s="4">
        <v>8471</v>
      </c>
      <c r="B8482" s="4">
        <v>0.39411998962740358</v>
      </c>
      <c r="C8482" s="4">
        <v>-0.26859679455361352</v>
      </c>
      <c r="D8482" s="25">
        <v>-4.1701481849127885E-3</v>
      </c>
      <c r="E8482" s="31">
        <v>-926.06947798955002</v>
      </c>
      <c r="F8482" s="18">
        <v>926.06947798955002</v>
      </c>
    </row>
    <row r="8483" spans="1:6" x14ac:dyDescent="0.35">
      <c r="A8483" s="4">
        <v>8472</v>
      </c>
      <c r="B8483" s="4">
        <v>1.0399910718475014E-2</v>
      </c>
      <c r="C8483" s="4">
        <v>-2.3115984627325785</v>
      </c>
      <c r="D8483" s="25">
        <v>-4.9930757319377087E-2</v>
      </c>
      <c r="E8483" s="31">
        <v>-11088.179200362267</v>
      </c>
      <c r="F8483" s="18">
        <v>11088.179200362267</v>
      </c>
    </row>
    <row r="8484" spans="1:6" x14ac:dyDescent="0.35">
      <c r="A8484" s="4">
        <v>8473</v>
      </c>
      <c r="B8484" s="4">
        <v>0.16551034725408897</v>
      </c>
      <c r="C8484" s="4">
        <v>-0.97206001131070841</v>
      </c>
      <c r="D8484" s="25">
        <v>-1.9926819265454688E-2</v>
      </c>
      <c r="E8484" s="31">
        <v>-4425.1710723171</v>
      </c>
      <c r="F8484" s="18">
        <v>4425.1710723171</v>
      </c>
    </row>
    <row r="8485" spans="1:6" x14ac:dyDescent="0.35">
      <c r="A8485" s="4">
        <v>8474</v>
      </c>
      <c r="B8485" s="4">
        <v>0.56081741425214759</v>
      </c>
      <c r="C8485" s="4">
        <v>0.15304197805507433</v>
      </c>
      <c r="D8485" s="25">
        <v>5.2740179015885466E-3</v>
      </c>
      <c r="E8485" s="31">
        <v>1171.2070623058182</v>
      </c>
      <c r="F8485" s="18">
        <v>0</v>
      </c>
    </row>
    <row r="8486" spans="1:6" x14ac:dyDescent="0.35">
      <c r="A8486" s="4">
        <v>8475</v>
      </c>
      <c r="B8486" s="4">
        <v>8.0674444565337344E-2</v>
      </c>
      <c r="C8486" s="4">
        <v>-1.4005493066286496</v>
      </c>
      <c r="D8486" s="25">
        <v>-2.9524428247743935E-2</v>
      </c>
      <c r="E8486" s="31">
        <v>-6556.5228483361334</v>
      </c>
      <c r="F8486" s="18">
        <v>6556.5228483361334</v>
      </c>
    </row>
    <row r="8487" spans="1:6" x14ac:dyDescent="0.35">
      <c r="A8487" s="4">
        <v>8476</v>
      </c>
      <c r="B8487" s="4">
        <v>0.43481350771466765</v>
      </c>
      <c r="C8487" s="4">
        <v>-0.1641322739008107</v>
      </c>
      <c r="D8487" s="25">
        <v>-1.8302773113500327E-3</v>
      </c>
      <c r="E8487" s="31">
        <v>-406.45173244209047</v>
      </c>
      <c r="F8487" s="18">
        <v>406.45173244209047</v>
      </c>
    </row>
    <row r="8488" spans="1:6" x14ac:dyDescent="0.35">
      <c r="A8488" s="4">
        <v>8477</v>
      </c>
      <c r="B8488" s="4">
        <v>1.8916568302626557E-2</v>
      </c>
      <c r="C8488" s="4">
        <v>-2.0766579893559336</v>
      </c>
      <c r="D8488" s="25">
        <v>-4.4668392956435765E-2</v>
      </c>
      <c r="E8488" s="31">
        <v>-9919.5600524358015</v>
      </c>
      <c r="F8488" s="18">
        <v>9919.5600524358015</v>
      </c>
    </row>
    <row r="8489" spans="1:6" x14ac:dyDescent="0.35">
      <c r="A8489" s="4">
        <v>8478</v>
      </c>
      <c r="B8489" s="4">
        <v>0.82225624571406697</v>
      </c>
      <c r="C8489" s="4">
        <v>0.92399770906584333</v>
      </c>
      <c r="D8489" s="25">
        <v>2.2542434475230109E-2</v>
      </c>
      <c r="E8489" s="31">
        <v>5006.0236714409621</v>
      </c>
      <c r="F8489" s="18">
        <v>0</v>
      </c>
    </row>
    <row r="8490" spans="1:6" x14ac:dyDescent="0.35">
      <c r="A8490" s="4">
        <v>8479</v>
      </c>
      <c r="B8490" s="4">
        <v>0.15503383762929879</v>
      </c>
      <c r="C8490" s="4">
        <v>-1.0150800402081774</v>
      </c>
      <c r="D8490" s="25">
        <v>-2.0890412569362842E-2</v>
      </c>
      <c r="E8490" s="31">
        <v>-4639.1573165404843</v>
      </c>
      <c r="F8490" s="18">
        <v>4639.1573165404843</v>
      </c>
    </row>
    <row r="8491" spans="1:6" x14ac:dyDescent="0.35">
      <c r="A8491" s="4">
        <v>8480</v>
      </c>
      <c r="B8491" s="4">
        <v>0.96922661196195592</v>
      </c>
      <c r="C8491" s="4">
        <v>1.8695468202161993</v>
      </c>
      <c r="D8491" s="25">
        <v>4.3721518157212334E-2</v>
      </c>
      <c r="E8491" s="31">
        <v>9709.2865052724792</v>
      </c>
      <c r="F8491" s="18">
        <v>0</v>
      </c>
    </row>
    <row r="8492" spans="1:6" x14ac:dyDescent="0.35">
      <c r="A8492" s="4">
        <v>8481</v>
      </c>
      <c r="B8492" s="4">
        <v>0.44159745568816811</v>
      </c>
      <c r="C8492" s="4">
        <v>-0.14692032196472257</v>
      </c>
      <c r="D8492" s="25">
        <v>-1.4447517304088432E-3</v>
      </c>
      <c r="E8492" s="31">
        <v>-320.83763489382989</v>
      </c>
      <c r="F8492" s="18">
        <v>320.83763489382989</v>
      </c>
    </row>
    <row r="8493" spans="1:6" x14ac:dyDescent="0.35">
      <c r="A8493" s="4">
        <v>8482</v>
      </c>
      <c r="B8493" s="4">
        <v>0.26350576998797182</v>
      </c>
      <c r="C8493" s="4">
        <v>-0.63257450562901363</v>
      </c>
      <c r="D8493" s="25">
        <v>-1.232278067151501E-2</v>
      </c>
      <c r="E8493" s="31">
        <v>-2736.5337052376904</v>
      </c>
      <c r="F8493" s="18">
        <v>2736.5337052376904</v>
      </c>
    </row>
    <row r="8494" spans="1:6" x14ac:dyDescent="0.35">
      <c r="A8494" s="4">
        <v>8483</v>
      </c>
      <c r="B8494" s="4">
        <v>0.75339395810234666</v>
      </c>
      <c r="C8494" s="4">
        <v>0.6852089391533337</v>
      </c>
      <c r="D8494" s="25">
        <v>1.7193873220551447E-2</v>
      </c>
      <c r="E8494" s="31">
        <v>3818.2626832258666</v>
      </c>
      <c r="F8494" s="18">
        <v>0</v>
      </c>
    </row>
    <row r="8495" spans="1:6" x14ac:dyDescent="0.35">
      <c r="A8495" s="4">
        <v>8484</v>
      </c>
      <c r="B8495" s="4">
        <v>0.30156851770401605</v>
      </c>
      <c r="C8495" s="4">
        <v>-0.51989460562484746</v>
      </c>
      <c r="D8495" s="25">
        <v>-9.7988958692097582E-3</v>
      </c>
      <c r="E8495" s="31">
        <v>-2176.0517804387846</v>
      </c>
      <c r="F8495" s="18">
        <v>2176.0517804387846</v>
      </c>
    </row>
    <row r="8496" spans="1:6" x14ac:dyDescent="0.35">
      <c r="A8496" s="4">
        <v>8485</v>
      </c>
      <c r="B8496" s="4">
        <v>0.76941230140355776</v>
      </c>
      <c r="C8496" s="4">
        <v>0.73691277093276908</v>
      </c>
      <c r="D8496" s="25">
        <v>1.8351972537681119E-2</v>
      </c>
      <c r="E8496" s="31">
        <v>4075.4430956520882</v>
      </c>
      <c r="F8496" s="18">
        <v>0</v>
      </c>
    </row>
    <row r="8497" spans="1:6" x14ac:dyDescent="0.35">
      <c r="A8497" s="4">
        <v>8486</v>
      </c>
      <c r="B8497" s="4">
        <v>0.31807671879744837</v>
      </c>
      <c r="C8497" s="4">
        <v>-0.47308373892973365</v>
      </c>
      <c r="D8497" s="25">
        <v>-8.7503926753822285E-3</v>
      </c>
      <c r="E8497" s="31">
        <v>-1943.2095018619279</v>
      </c>
      <c r="F8497" s="18">
        <v>1943.2095018619279</v>
      </c>
    </row>
    <row r="8498" spans="1:6" x14ac:dyDescent="0.35">
      <c r="A8498" s="4">
        <v>8487</v>
      </c>
      <c r="B8498" s="4">
        <v>0.49601427680197085</v>
      </c>
      <c r="C8498" s="4">
        <v>-9.9908926722588141E-3</v>
      </c>
      <c r="D8498" s="25">
        <v>1.6222913319900696E-3</v>
      </c>
      <c r="E8498" s="31">
        <v>360.26405306132659</v>
      </c>
      <c r="F8498" s="18">
        <v>0</v>
      </c>
    </row>
    <row r="8499" spans="1:6" x14ac:dyDescent="0.35">
      <c r="A8499" s="4">
        <v>8488</v>
      </c>
      <c r="B8499" s="4">
        <v>0.49516313419331437</v>
      </c>
      <c r="C8499" s="4">
        <v>-1.2124521643997875E-2</v>
      </c>
      <c r="D8499" s="25">
        <v>1.5745007878439415E-3</v>
      </c>
      <c r="E8499" s="31">
        <v>349.65115339738645</v>
      </c>
      <c r="F8499" s="18">
        <v>0</v>
      </c>
    </row>
    <row r="8500" spans="1:6" x14ac:dyDescent="0.35">
      <c r="A8500" s="4">
        <v>8489</v>
      </c>
      <c r="B8500" s="4">
        <v>0.16604667729701117</v>
      </c>
      <c r="C8500" s="4">
        <v>-0.96990598890234336</v>
      </c>
      <c r="D8500" s="25">
        <v>-1.9878571934563407E-2</v>
      </c>
      <c r="E8500" s="31">
        <v>-4414.4567335090624</v>
      </c>
      <c r="F8500" s="18">
        <v>4414.4567335090624</v>
      </c>
    </row>
    <row r="8501" spans="1:6" x14ac:dyDescent="0.35">
      <c r="A8501" s="4">
        <v>8490</v>
      </c>
      <c r="B8501" s="4">
        <v>0.47247086508417557</v>
      </c>
      <c r="C8501" s="4">
        <v>-6.9060163551123765E-2</v>
      </c>
      <c r="D8501" s="25">
        <v>2.9921565435007003E-4</v>
      </c>
      <c r="E8501" s="31">
        <v>66.447155483052924</v>
      </c>
      <c r="F8501" s="18">
        <v>0</v>
      </c>
    </row>
    <row r="8502" spans="1:6" x14ac:dyDescent="0.35">
      <c r="A8502" s="4">
        <v>8491</v>
      </c>
      <c r="B8502" s="4">
        <v>0.21989163099500864</v>
      </c>
      <c r="C8502" s="4">
        <v>-0.77255926171498113</v>
      </c>
      <c r="D8502" s="25">
        <v>-1.545825912354344E-2</v>
      </c>
      <c r="E8502" s="31">
        <v>-3432.8329168155101</v>
      </c>
      <c r="F8502" s="18">
        <v>3432.8329168155101</v>
      </c>
    </row>
    <row r="8503" spans="1:6" x14ac:dyDescent="0.35">
      <c r="A8503" s="4">
        <v>8492</v>
      </c>
      <c r="B8503" s="4">
        <v>0.6559367847458194</v>
      </c>
      <c r="C8503" s="4">
        <v>0.40139893888573303</v>
      </c>
      <c r="D8503" s="25">
        <v>1.0836894323772491E-2</v>
      </c>
      <c r="E8503" s="31">
        <v>2406.5612598017997</v>
      </c>
      <c r="F8503" s="18">
        <v>0</v>
      </c>
    </row>
    <row r="8504" spans="1:6" x14ac:dyDescent="0.35">
      <c r="A8504" s="4">
        <v>8493</v>
      </c>
      <c r="B8504" s="4">
        <v>0.97013657688906674</v>
      </c>
      <c r="C8504" s="4">
        <v>1.8828046532892682</v>
      </c>
      <c r="D8504" s="25">
        <v>4.401847656242374E-2</v>
      </c>
      <c r="E8504" s="31">
        <v>9775.2323909111892</v>
      </c>
      <c r="F8504" s="18">
        <v>0</v>
      </c>
    </row>
    <row r="8505" spans="1:6" x14ac:dyDescent="0.35">
      <c r="A8505" s="4">
        <v>8494</v>
      </c>
      <c r="B8505" s="4">
        <v>0.57132555359708559</v>
      </c>
      <c r="C8505" s="4">
        <v>0.17974993064298977</v>
      </c>
      <c r="D8505" s="25">
        <v>5.8722416809390502E-3</v>
      </c>
      <c r="E8505" s="31">
        <v>1304.0552869968176</v>
      </c>
      <c r="F8505" s="18">
        <v>0</v>
      </c>
    </row>
    <row r="8506" spans="1:6" x14ac:dyDescent="0.35">
      <c r="A8506" s="4">
        <v>8495</v>
      </c>
      <c r="B8506" s="4">
        <v>0.25923269925607151</v>
      </c>
      <c r="C8506" s="4">
        <v>-0.64571275515858917</v>
      </c>
      <c r="D8506" s="25">
        <v>-1.2617060559191196E-2</v>
      </c>
      <c r="E8506" s="31">
        <v>-2801.8847694874153</v>
      </c>
      <c r="F8506" s="18">
        <v>2801.8847694874153</v>
      </c>
    </row>
    <row r="8507" spans="1:6" x14ac:dyDescent="0.35">
      <c r="A8507" s="4">
        <v>8496</v>
      </c>
      <c r="B8507" s="4">
        <v>4.3832856135006759E-2</v>
      </c>
      <c r="C8507" s="4">
        <v>-1.7078417375213391</v>
      </c>
      <c r="D8507" s="25">
        <v>-3.6407383381399719E-2</v>
      </c>
      <c r="E8507" s="31">
        <v>-8085.0284037768224</v>
      </c>
      <c r="F8507" s="18">
        <v>8085.0284037768224</v>
      </c>
    </row>
    <row r="8508" spans="1:6" x14ac:dyDescent="0.35">
      <c r="A8508" s="4">
        <v>8497</v>
      </c>
      <c r="B8508" s="4">
        <v>6.7177650268270828E-3</v>
      </c>
      <c r="C8508" s="4">
        <v>-2.4720112172076321</v>
      </c>
      <c r="D8508" s="25">
        <v>-5.3523796655590046E-2</v>
      </c>
      <c r="E8508" s="31">
        <v>-11886.089469959135</v>
      </c>
      <c r="F8508" s="18">
        <v>11886.089469959135</v>
      </c>
    </row>
    <row r="8509" spans="1:6" x14ac:dyDescent="0.35">
      <c r="A8509" s="4">
        <v>8498</v>
      </c>
      <c r="B8509" s="4">
        <v>0.3776289855319358</v>
      </c>
      <c r="C8509" s="4">
        <v>-0.31171388974787928</v>
      </c>
      <c r="D8509" s="25">
        <v>-5.1359156489976226E-3</v>
      </c>
      <c r="E8509" s="31">
        <v>-1140.5385403984289</v>
      </c>
      <c r="F8509" s="18">
        <v>1140.5385403984289</v>
      </c>
    </row>
    <row r="8510" spans="1:6" x14ac:dyDescent="0.35">
      <c r="A8510" s="4">
        <v>8499</v>
      </c>
      <c r="B8510" s="4">
        <v>0.37677511871289726</v>
      </c>
      <c r="C8510" s="4">
        <v>-0.31396155586491536</v>
      </c>
      <c r="D8510" s="25">
        <v>-5.1862604784945789E-3</v>
      </c>
      <c r="E8510" s="31">
        <v>-1151.7186730710271</v>
      </c>
      <c r="F8510" s="18">
        <v>1151.7186730710271</v>
      </c>
    </row>
    <row r="8511" spans="1:6" x14ac:dyDescent="0.35">
      <c r="A8511" s="4">
        <v>8500</v>
      </c>
      <c r="B8511" s="4">
        <v>0.73343260173897051</v>
      </c>
      <c r="C8511" s="4">
        <v>0.62322785950677484</v>
      </c>
      <c r="D8511" s="25">
        <v>1.5805576772430375E-2</v>
      </c>
      <c r="E8511" s="31">
        <v>3509.9621360995984</v>
      </c>
      <c r="F8511" s="18">
        <v>0</v>
      </c>
    </row>
    <row r="8512" spans="1:6" x14ac:dyDescent="0.35">
      <c r="A8512" s="4">
        <v>8501</v>
      </c>
      <c r="B8512" s="4">
        <v>0.98593197696449975</v>
      </c>
      <c r="C8512" s="4">
        <v>2.1953842482115724</v>
      </c>
      <c r="D8512" s="25">
        <v>5.101985736863645E-2</v>
      </c>
      <c r="E8512" s="31">
        <v>11330.03686809335</v>
      </c>
      <c r="F8512" s="18">
        <v>0</v>
      </c>
    </row>
    <row r="8513" spans="1:6" x14ac:dyDescent="0.35">
      <c r="A8513" s="4">
        <v>8502</v>
      </c>
      <c r="B8513" s="4">
        <v>0.29723692505812105</v>
      </c>
      <c r="C8513" s="4">
        <v>-0.53236409181637612</v>
      </c>
      <c r="D8513" s="25">
        <v>-1.0078196318448626E-2</v>
      </c>
      <c r="E8513" s="31">
        <v>-2238.0763440177629</v>
      </c>
      <c r="F8513" s="18">
        <v>2238.0763440177629</v>
      </c>
    </row>
    <row r="8514" spans="1:6" x14ac:dyDescent="0.35">
      <c r="A8514" s="4">
        <v>8503</v>
      </c>
      <c r="B8514" s="4">
        <v>0.19366340038729224</v>
      </c>
      <c r="C8514" s="4">
        <v>-0.86447537742796698</v>
      </c>
      <c r="D8514" s="25">
        <v>-1.7517061869431205E-2</v>
      </c>
      <c r="E8514" s="31">
        <v>-3890.0335484538814</v>
      </c>
      <c r="F8514" s="18">
        <v>3890.0335484538814</v>
      </c>
    </row>
    <row r="8515" spans="1:6" x14ac:dyDescent="0.35">
      <c r="A8515" s="4">
        <v>8504</v>
      </c>
      <c r="B8515" s="4">
        <v>0.51562401288894211</v>
      </c>
      <c r="C8515" s="4">
        <v>3.9173609283250026E-2</v>
      </c>
      <c r="D8515" s="25">
        <v>2.7235129278011042E-3</v>
      </c>
      <c r="E8515" s="31">
        <v>604.81356621127031</v>
      </c>
      <c r="F8515" s="18">
        <v>0</v>
      </c>
    </row>
    <row r="8516" spans="1:6" x14ac:dyDescent="0.35">
      <c r="A8516" s="4">
        <v>8505</v>
      </c>
      <c r="B8516" s="4">
        <v>0.84212150630235993</v>
      </c>
      <c r="C8516" s="4">
        <v>1.0032153104747537</v>
      </c>
      <c r="D8516" s="25">
        <v>2.4316806836792656E-2</v>
      </c>
      <c r="E8516" s="31">
        <v>5400.0605290702024</v>
      </c>
      <c r="F8516" s="18">
        <v>0</v>
      </c>
    </row>
    <row r="8517" spans="1:6" x14ac:dyDescent="0.35">
      <c r="A8517" s="4">
        <v>8506</v>
      </c>
      <c r="B8517" s="4">
        <v>0.35144017822947582</v>
      </c>
      <c r="C8517" s="4">
        <v>-0.38143518574085239</v>
      </c>
      <c r="D8517" s="25">
        <v>-6.6975829858268608E-3</v>
      </c>
      <c r="E8517" s="31">
        <v>-1487.339754955515</v>
      </c>
      <c r="F8517" s="18">
        <v>1487.339754955515</v>
      </c>
    </row>
    <row r="8518" spans="1:6" x14ac:dyDescent="0.35">
      <c r="A8518" s="4">
        <v>8507</v>
      </c>
      <c r="B8518" s="4">
        <v>0.14531148937855054</v>
      </c>
      <c r="C8518" s="4">
        <v>-1.0567559589791424</v>
      </c>
      <c r="D8518" s="25">
        <v>-2.1823899535576494E-2</v>
      </c>
      <c r="E8518" s="31">
        <v>-4846.4578126329516</v>
      </c>
      <c r="F8518" s="18">
        <v>4846.4578126329516</v>
      </c>
    </row>
    <row r="8519" spans="1:6" x14ac:dyDescent="0.35">
      <c r="A8519" s="4">
        <v>8508</v>
      </c>
      <c r="B8519" s="4">
        <v>0.63983144252525337</v>
      </c>
      <c r="C8519" s="4">
        <v>0.3580082829411636</v>
      </c>
      <c r="D8519" s="25">
        <v>9.8649994508048563E-3</v>
      </c>
      <c r="E8519" s="31">
        <v>2190.7314768396191</v>
      </c>
      <c r="F8519" s="18">
        <v>0</v>
      </c>
    </row>
    <row r="8520" spans="1:6" x14ac:dyDescent="0.35">
      <c r="A8520" s="4">
        <v>8509</v>
      </c>
      <c r="B8520" s="4">
        <v>0.33923154912825659</v>
      </c>
      <c r="C8520" s="4">
        <v>-0.41456127987650698</v>
      </c>
      <c r="D8520" s="25">
        <v>-7.4395648791869056E-3</v>
      </c>
      <c r="E8520" s="31">
        <v>-1652.1125050337007</v>
      </c>
      <c r="F8520" s="18">
        <v>1652.1125050337007</v>
      </c>
    </row>
    <row r="8521" spans="1:6" x14ac:dyDescent="0.35">
      <c r="A8521" s="4">
        <v>8510</v>
      </c>
      <c r="B8521" s="4">
        <v>0.51888526049236561</v>
      </c>
      <c r="C8521" s="4">
        <v>4.7356022017262162E-2</v>
      </c>
      <c r="D8521" s="25">
        <v>2.9067884467250532E-3</v>
      </c>
      <c r="E8521" s="31">
        <v>645.5137659672929</v>
      </c>
      <c r="F8521" s="18">
        <v>0</v>
      </c>
    </row>
    <row r="8522" spans="1:6" x14ac:dyDescent="0.35">
      <c r="A8522" s="4">
        <v>8511</v>
      </c>
      <c r="B8522" s="4">
        <v>0.54471424924285805</v>
      </c>
      <c r="C8522" s="4">
        <v>0.11231770822190197</v>
      </c>
      <c r="D8522" s="25">
        <v>4.3618466473265022E-3</v>
      </c>
      <c r="E8522" s="31">
        <v>968.64017024004136</v>
      </c>
      <c r="F8522" s="18">
        <v>0</v>
      </c>
    </row>
    <row r="8523" spans="1:6" x14ac:dyDescent="0.35">
      <c r="A8523" s="4">
        <v>8512</v>
      </c>
      <c r="B8523" s="4">
        <v>0.43123893231270272</v>
      </c>
      <c r="C8523" s="4">
        <v>-0.17322081286776525</v>
      </c>
      <c r="D8523" s="25">
        <v>-2.0338488921999229E-3</v>
      </c>
      <c r="E8523" s="31">
        <v>-451.6591014015961</v>
      </c>
      <c r="F8523" s="18">
        <v>451.6591014015961</v>
      </c>
    </row>
    <row r="8524" spans="1:6" x14ac:dyDescent="0.35">
      <c r="A8524" s="4">
        <v>8513</v>
      </c>
      <c r="B8524" s="4">
        <v>0.81724901509683612</v>
      </c>
      <c r="C8524" s="4">
        <v>0.90493094897524029</v>
      </c>
      <c r="D8524" s="25">
        <v>2.2115363577757764E-2</v>
      </c>
      <c r="E8524" s="31">
        <v>4911.1835589198736</v>
      </c>
      <c r="F8524" s="18">
        <v>0</v>
      </c>
    </row>
    <row r="8525" spans="1:6" x14ac:dyDescent="0.35">
      <c r="A8525" s="4">
        <v>8514</v>
      </c>
      <c r="B8525" s="4">
        <v>0.39188810121980333</v>
      </c>
      <c r="C8525" s="4">
        <v>-0.27440135419611589</v>
      </c>
      <c r="D8525" s="25">
        <v>-4.3001628535914481E-3</v>
      </c>
      <c r="E8525" s="31">
        <v>-954.94198107944885</v>
      </c>
      <c r="F8525" s="18">
        <v>954.94198107944885</v>
      </c>
    </row>
    <row r="8526" spans="1:6" x14ac:dyDescent="0.35">
      <c r="A8526" s="4">
        <v>8515</v>
      </c>
      <c r="B8526" s="4">
        <v>0.47080784557808586</v>
      </c>
      <c r="C8526" s="4">
        <v>-7.3239302904883119E-2</v>
      </c>
      <c r="D8526" s="25">
        <v>2.0560830910678306E-4</v>
      </c>
      <c r="E8526" s="31">
        <v>45.659667484649511</v>
      </c>
      <c r="F8526" s="18">
        <v>0</v>
      </c>
    </row>
    <row r="8527" spans="1:6" x14ac:dyDescent="0.35">
      <c r="A8527" s="4">
        <v>8516</v>
      </c>
      <c r="B8527" s="4">
        <v>2.8982050274395377E-3</v>
      </c>
      <c r="C8527" s="4">
        <v>-2.7590813674008245</v>
      </c>
      <c r="D8527" s="25">
        <v>-5.9953798716661247E-2</v>
      </c>
      <c r="E8527" s="31">
        <v>-13314.007229263525</v>
      </c>
      <c r="F8527" s="18">
        <v>13314.007229263525</v>
      </c>
    </row>
    <row r="8528" spans="1:6" x14ac:dyDescent="0.35">
      <c r="A8528" s="4">
        <v>8517</v>
      </c>
      <c r="B8528" s="4">
        <v>0.51135323083522899</v>
      </c>
      <c r="C8528" s="4">
        <v>2.8462171797985804E-2</v>
      </c>
      <c r="D8528" s="25">
        <v>2.4835905079294003E-3</v>
      </c>
      <c r="E8528" s="31">
        <v>551.53372571725083</v>
      </c>
      <c r="F8528" s="18">
        <v>0</v>
      </c>
    </row>
    <row r="8529" spans="1:6" x14ac:dyDescent="0.35">
      <c r="A8529" s="4">
        <v>8518</v>
      </c>
      <c r="B8529" s="4">
        <v>4.5860482043142969E-2</v>
      </c>
      <c r="C8529" s="4">
        <v>-1.6863886605497578</v>
      </c>
      <c r="D8529" s="25">
        <v>-3.5926862055686293E-2</v>
      </c>
      <c r="E8529" s="31">
        <v>-7978.3184947917571</v>
      </c>
      <c r="F8529" s="18">
        <v>7978.3184947917571</v>
      </c>
    </row>
    <row r="8530" spans="1:6" x14ac:dyDescent="0.35">
      <c r="A8530" s="4">
        <v>8519</v>
      </c>
      <c r="B8530" s="4">
        <v>0.42574681562264749</v>
      </c>
      <c r="C8530" s="4">
        <v>-0.18721300161922111</v>
      </c>
      <c r="D8530" s="25">
        <v>-2.3472559198905781E-3</v>
      </c>
      <c r="E8530" s="31">
        <v>-521.25775105673097</v>
      </c>
      <c r="F8530" s="18">
        <v>521.25775105673097</v>
      </c>
    </row>
    <row r="8531" spans="1:6" x14ac:dyDescent="0.35">
      <c r="A8531" s="4">
        <v>8520</v>
      </c>
      <c r="B8531" s="4">
        <v>0.47288699587853467</v>
      </c>
      <c r="C8531" s="4">
        <v>-6.8014625528465114E-2</v>
      </c>
      <c r="D8531" s="25">
        <v>3.2263436101845453E-4</v>
      </c>
      <c r="E8531" s="31">
        <v>71.647773901852531</v>
      </c>
      <c r="F8531" s="18">
        <v>0</v>
      </c>
    </row>
    <row r="8532" spans="1:6" x14ac:dyDescent="0.35">
      <c r="A8532" s="4">
        <v>8521</v>
      </c>
      <c r="B8532" s="4">
        <v>0.82618862087881451</v>
      </c>
      <c r="C8532" s="4">
        <v>0.9392103458542097</v>
      </c>
      <c r="D8532" s="25">
        <v>2.2883177968894268E-2</v>
      </c>
      <c r="E8532" s="31">
        <v>5081.6929607116754</v>
      </c>
      <c r="F8532" s="18">
        <v>0</v>
      </c>
    </row>
    <row r="8533" spans="1:6" x14ac:dyDescent="0.35">
      <c r="A8533" s="4">
        <v>8522</v>
      </c>
      <c r="B8533" s="4">
        <v>0.70376327947384887</v>
      </c>
      <c r="C8533" s="4">
        <v>0.53525514149477482</v>
      </c>
      <c r="D8533" s="25">
        <v>1.3835101062035149E-2</v>
      </c>
      <c r="E8533" s="31">
        <v>3072.376388159335</v>
      </c>
      <c r="F8533" s="18">
        <v>0</v>
      </c>
    </row>
    <row r="8534" spans="1:6" x14ac:dyDescent="0.35">
      <c r="A8534" s="4">
        <v>8523</v>
      </c>
      <c r="B8534" s="4">
        <v>0.26339665755067454</v>
      </c>
      <c r="C8534" s="4">
        <v>-0.6329086250128132</v>
      </c>
      <c r="D8534" s="25">
        <v>-1.2330264515882074E-2</v>
      </c>
      <c r="E8534" s="31">
        <v>-2738.1956509381898</v>
      </c>
      <c r="F8534" s="18">
        <v>2738.1956509381898</v>
      </c>
    </row>
    <row r="8535" spans="1:6" x14ac:dyDescent="0.35">
      <c r="A8535" s="4">
        <v>8524</v>
      </c>
      <c r="B8535" s="4">
        <v>0.3977987145789259</v>
      </c>
      <c r="C8535" s="4">
        <v>-0.25904900621462934</v>
      </c>
      <c r="D8535" s="25">
        <v>-3.9562900089337672E-3</v>
      </c>
      <c r="E8535" s="31">
        <v>-878.57775332873166</v>
      </c>
      <c r="F8535" s="18">
        <v>878.57775332873166</v>
      </c>
    </row>
    <row r="8536" spans="1:6" x14ac:dyDescent="0.35">
      <c r="A8536" s="4">
        <v>8525</v>
      </c>
      <c r="B8536" s="4">
        <v>0.58908535680710761</v>
      </c>
      <c r="C8536" s="4">
        <v>0.22519280513555984</v>
      </c>
      <c r="D8536" s="25">
        <v>6.8901036092920403E-3</v>
      </c>
      <c r="E8536" s="31">
        <v>1530.0930254315258</v>
      </c>
      <c r="F8536" s="18">
        <v>0</v>
      </c>
    </row>
    <row r="8537" spans="1:6" x14ac:dyDescent="0.35">
      <c r="A8537" s="4">
        <v>8526</v>
      </c>
      <c r="B8537" s="4">
        <v>0.22730860744270442</v>
      </c>
      <c r="C8537" s="4">
        <v>-0.74773964216635036</v>
      </c>
      <c r="D8537" s="25">
        <v>-1.4902331575014629E-2</v>
      </c>
      <c r="E8537" s="31">
        <v>-3309.3774634748625</v>
      </c>
      <c r="F8537" s="18">
        <v>3309.3774634748625</v>
      </c>
    </row>
    <row r="8538" spans="1:6" x14ac:dyDescent="0.35">
      <c r="A8538" s="4">
        <v>8527</v>
      </c>
      <c r="B8538" s="4">
        <v>0.74123546917180805</v>
      </c>
      <c r="C8538" s="4">
        <v>0.64715897202263351</v>
      </c>
      <c r="D8538" s="25">
        <v>1.6341602906450727E-2</v>
      </c>
      <c r="E8538" s="31">
        <v>3628.9980600307681</v>
      </c>
      <c r="F8538" s="18">
        <v>0</v>
      </c>
    </row>
    <row r="8539" spans="1:6" x14ac:dyDescent="0.35">
      <c r="A8539" s="4">
        <v>8528</v>
      </c>
      <c r="B8539" s="4">
        <v>0.57372928438050597</v>
      </c>
      <c r="C8539" s="4">
        <v>0.18587672962901849</v>
      </c>
      <c r="D8539" s="25">
        <v>6.0094740963658067E-3</v>
      </c>
      <c r="E8539" s="31">
        <v>1334.5306431909426</v>
      </c>
      <c r="F8539" s="18">
        <v>0</v>
      </c>
    </row>
    <row r="8540" spans="1:6" x14ac:dyDescent="0.35">
      <c r="A8540" s="4">
        <v>8529</v>
      </c>
      <c r="B8540" s="4">
        <v>0.8291053288258512</v>
      </c>
      <c r="C8540" s="4">
        <v>0.95063569433231354</v>
      </c>
      <c r="D8540" s="25">
        <v>2.3139091076590155E-2</v>
      </c>
      <c r="E8540" s="31">
        <v>5138.5238711603815</v>
      </c>
      <c r="F8540" s="18">
        <v>0</v>
      </c>
    </row>
    <row r="8541" spans="1:6" x14ac:dyDescent="0.35">
      <c r="A8541" s="4">
        <v>8530</v>
      </c>
      <c r="B8541" s="4">
        <v>0.82302207031179075</v>
      </c>
      <c r="C8541" s="4">
        <v>0.92694352075301301</v>
      </c>
      <c r="D8541" s="25">
        <v>2.2608416867364162E-2</v>
      </c>
      <c r="E8541" s="31">
        <v>5020.676455162451</v>
      </c>
      <c r="F8541" s="18">
        <v>0</v>
      </c>
    </row>
    <row r="8542" spans="1:6" x14ac:dyDescent="0.35">
      <c r="A8542" s="4">
        <v>8531</v>
      </c>
      <c r="B8542" s="4">
        <v>0.97886018996421431</v>
      </c>
      <c r="C8542" s="4">
        <v>2.0307573047234491</v>
      </c>
      <c r="D8542" s="25">
        <v>4.7332425619901509E-2</v>
      </c>
      <c r="E8542" s="31">
        <v>10511.164769728222</v>
      </c>
      <c r="F8542" s="18">
        <v>0</v>
      </c>
    </row>
    <row r="8543" spans="1:6" x14ac:dyDescent="0.35">
      <c r="A8543" s="4">
        <v>8532</v>
      </c>
      <c r="B8543" s="4">
        <v>0.76326062186163213</v>
      </c>
      <c r="C8543" s="4">
        <v>0.71683039225359524</v>
      </c>
      <c r="D8543" s="25">
        <v>1.7902153090373907E-2</v>
      </c>
      <c r="E8543" s="31">
        <v>3975.5511871907947</v>
      </c>
      <c r="F8543" s="18">
        <v>0</v>
      </c>
    </row>
    <row r="8544" spans="1:6" x14ac:dyDescent="0.35">
      <c r="A8544" s="4">
        <v>8533</v>
      </c>
      <c r="B8544" s="4">
        <v>0.67733559055136594</v>
      </c>
      <c r="C8544" s="4">
        <v>0.46026110048741037</v>
      </c>
      <c r="D8544" s="25">
        <v>1.2155331020040561E-2</v>
      </c>
      <c r="E8544" s="31">
        <v>2699.3479735911496</v>
      </c>
      <c r="F8544" s="18">
        <v>0</v>
      </c>
    </row>
    <row r="8545" spans="1:6" x14ac:dyDescent="0.35">
      <c r="A8545" s="4">
        <v>8534</v>
      </c>
      <c r="B8545" s="4">
        <v>0.79678937511889592</v>
      </c>
      <c r="C8545" s="4">
        <v>0.83020789941641659</v>
      </c>
      <c r="D8545" s="25">
        <v>2.0441663395591784E-2</v>
      </c>
      <c r="E8545" s="31">
        <v>4539.5030849220702</v>
      </c>
      <c r="F8545" s="18">
        <v>0</v>
      </c>
    </row>
    <row r="8546" spans="1:6" x14ac:dyDescent="0.35">
      <c r="A8546" s="4">
        <v>8535</v>
      </c>
      <c r="B8546" s="4">
        <v>0.70848961130815746</v>
      </c>
      <c r="C8546" s="4">
        <v>0.54897766537687043</v>
      </c>
      <c r="D8546" s="25">
        <v>1.4142467943564253E-2</v>
      </c>
      <c r="E8546" s="31">
        <v>3140.6336957914104</v>
      </c>
      <c r="F8546" s="18">
        <v>0</v>
      </c>
    </row>
    <row r="8547" spans="1:6" x14ac:dyDescent="0.35">
      <c r="A8547" s="4">
        <v>8536</v>
      </c>
      <c r="B8547" s="4">
        <v>2.2425522659851538E-2</v>
      </c>
      <c r="C8547" s="4">
        <v>-2.0060487659199291</v>
      </c>
      <c r="D8547" s="25">
        <v>-4.3086837187162635E-2</v>
      </c>
      <c r="E8547" s="31">
        <v>-9568.3421914108567</v>
      </c>
      <c r="F8547" s="18">
        <v>9568.3421914108567</v>
      </c>
    </row>
    <row r="8548" spans="1:6" x14ac:dyDescent="0.35">
      <c r="A8548" s="4">
        <v>8537</v>
      </c>
      <c r="B8548" s="4">
        <v>0.46139675398867463</v>
      </c>
      <c r="C8548" s="4">
        <v>-9.6915489366066462E-2</v>
      </c>
      <c r="D8548" s="25">
        <v>-3.2470780924011527E-4</v>
      </c>
      <c r="E8548" s="31">
        <v>-72.108226870698743</v>
      </c>
      <c r="F8548" s="18">
        <v>72.108226870698743</v>
      </c>
    </row>
    <row r="8549" spans="1:6" x14ac:dyDescent="0.35">
      <c r="A8549" s="4">
        <v>8538</v>
      </c>
      <c r="B8549" s="4">
        <v>0.66102177060786949</v>
      </c>
      <c r="C8549" s="4">
        <v>0.415253334616492</v>
      </c>
      <c r="D8549" s="25">
        <v>1.1147214965064262E-2</v>
      </c>
      <c r="E8549" s="31">
        <v>2475.4745121725814</v>
      </c>
      <c r="F8549" s="18">
        <v>0</v>
      </c>
    </row>
    <row r="8550" spans="1:6" x14ac:dyDescent="0.35">
      <c r="A8550" s="4">
        <v>8539</v>
      </c>
      <c r="B8550" s="4">
        <v>6.4019592479988785E-2</v>
      </c>
      <c r="C8550" s="4">
        <v>-1.5218798658694708</v>
      </c>
      <c r="D8550" s="25">
        <v>-3.2242076688253588E-2</v>
      </c>
      <c r="E8550" s="31">
        <v>-7160.0340812863651</v>
      </c>
      <c r="F8550" s="18">
        <v>7160.0340812863651</v>
      </c>
    </row>
    <row r="8551" spans="1:6" x14ac:dyDescent="0.35">
      <c r="A8551" s="4">
        <v>8540</v>
      </c>
      <c r="B8551" s="4">
        <v>0.60327129523843592</v>
      </c>
      <c r="C8551" s="4">
        <v>0.26182364395723401</v>
      </c>
      <c r="D8551" s="25">
        <v>7.7105872749173949E-3</v>
      </c>
      <c r="E8551" s="31">
        <v>1712.2987519986539</v>
      </c>
      <c r="F8551" s="18">
        <v>0</v>
      </c>
    </row>
    <row r="8552" spans="1:6" x14ac:dyDescent="0.35">
      <c r="A8552" s="4">
        <v>8541</v>
      </c>
      <c r="B8552" s="4">
        <v>0.58721071382436707</v>
      </c>
      <c r="C8552" s="4">
        <v>0.22037569546277058</v>
      </c>
      <c r="D8552" s="25">
        <v>6.7822065496235375E-3</v>
      </c>
      <c r="E8552" s="31">
        <v>1506.1322045462346</v>
      </c>
      <c r="F8552" s="18">
        <v>0</v>
      </c>
    </row>
    <row r="8553" spans="1:6" x14ac:dyDescent="0.35">
      <c r="A8553" s="4">
        <v>8542</v>
      </c>
      <c r="B8553" s="4">
        <v>0.76211399708053662</v>
      </c>
      <c r="C8553" s="4">
        <v>0.71311918977045563</v>
      </c>
      <c r="D8553" s="25">
        <v>1.781902692905208E-2</v>
      </c>
      <c r="E8553" s="31">
        <v>3957.0912674447559</v>
      </c>
      <c r="F8553" s="18">
        <v>0</v>
      </c>
    </row>
    <row r="8554" spans="1:6" x14ac:dyDescent="0.35">
      <c r="A8554" s="4">
        <v>8543</v>
      </c>
      <c r="B8554" s="4">
        <v>0.12967430782676781</v>
      </c>
      <c r="C8554" s="4">
        <v>-1.1279320534991812</v>
      </c>
      <c r="D8554" s="25">
        <v>-2.3418152487877004E-2</v>
      </c>
      <c r="E8554" s="31">
        <v>-5200.4953513136325</v>
      </c>
      <c r="F8554" s="18">
        <v>5200.4953513136325</v>
      </c>
    </row>
    <row r="8555" spans="1:6" x14ac:dyDescent="0.35">
      <c r="A8555" s="4">
        <v>8544</v>
      </c>
      <c r="B8555" s="4">
        <v>0.2590760532688835</v>
      </c>
      <c r="C8555" s="4">
        <v>-0.6461964990562834</v>
      </c>
      <c r="D8555" s="25">
        <v>-1.2627895800184074E-2</v>
      </c>
      <c r="E8555" s="31">
        <v>-2804.2909635901733</v>
      </c>
      <c r="F8555" s="18">
        <v>2804.2909635901733</v>
      </c>
    </row>
    <row r="8556" spans="1:6" x14ac:dyDescent="0.35">
      <c r="A8556" s="4">
        <v>8545</v>
      </c>
      <c r="B8556" s="4">
        <v>0.23332230806387855</v>
      </c>
      <c r="C8556" s="4">
        <v>-0.72794931073915703</v>
      </c>
      <c r="D8556" s="25">
        <v>-1.4459053610445702E-2</v>
      </c>
      <c r="E8556" s="31">
        <v>-3210.9382294117208</v>
      </c>
      <c r="F8556" s="18">
        <v>3210.9382294117208</v>
      </c>
    </row>
    <row r="8557" spans="1:6" x14ac:dyDescent="0.35">
      <c r="A8557" s="4">
        <v>8546</v>
      </c>
      <c r="B8557" s="4">
        <v>0.3743303272349322</v>
      </c>
      <c r="C8557" s="4">
        <v>-0.3204058988033982</v>
      </c>
      <c r="D8557" s="25">
        <v>-5.3306054699498312E-3</v>
      </c>
      <c r="E8557" s="31">
        <v>-1183.7735269898853</v>
      </c>
      <c r="F8557" s="18">
        <v>1183.7735269898853</v>
      </c>
    </row>
    <row r="8558" spans="1:6" x14ac:dyDescent="0.35">
      <c r="A8558" s="4">
        <v>8547</v>
      </c>
      <c r="B8558" s="4">
        <v>3.7200067645529189E-2</v>
      </c>
      <c r="C8558" s="4">
        <v>-1.7841448239901083</v>
      </c>
      <c r="D8558" s="25">
        <v>-3.8116474357699756E-2</v>
      </c>
      <c r="E8558" s="31">
        <v>-8464.568151065665</v>
      </c>
      <c r="F8558" s="18">
        <v>8464.568151065665</v>
      </c>
    </row>
    <row r="8559" spans="1:6" x14ac:dyDescent="0.35">
      <c r="A8559" s="4">
        <v>8548</v>
      </c>
      <c r="B8559" s="4">
        <v>0.52987901418895889</v>
      </c>
      <c r="C8559" s="4">
        <v>7.4965738817369829E-2</v>
      </c>
      <c r="D8559" s="25">
        <v>3.5252105843482434E-3</v>
      </c>
      <c r="E8559" s="31">
        <v>782.84746270206881</v>
      </c>
      <c r="F8559" s="18">
        <v>0</v>
      </c>
    </row>
    <row r="8560" spans="1:6" x14ac:dyDescent="0.35">
      <c r="A8560" s="4">
        <v>8549</v>
      </c>
      <c r="B8560" s="4">
        <v>0.13558413594965513</v>
      </c>
      <c r="C8560" s="4">
        <v>-1.1003761355481563</v>
      </c>
      <c r="D8560" s="25">
        <v>-2.2800935375263388E-2</v>
      </c>
      <c r="E8560" s="31">
        <v>-5063.4292558323605</v>
      </c>
      <c r="F8560" s="18">
        <v>5063.4292558323605</v>
      </c>
    </row>
    <row r="8561" spans="1:6" x14ac:dyDescent="0.35">
      <c r="A8561" s="4">
        <v>8550</v>
      </c>
      <c r="B8561" s="4">
        <v>0.44246007498399631</v>
      </c>
      <c r="C8561" s="4">
        <v>-0.14473494191013386</v>
      </c>
      <c r="D8561" s="25">
        <v>-1.3958020285823991E-3</v>
      </c>
      <c r="E8561" s="31">
        <v>-309.96731978556534</v>
      </c>
      <c r="F8561" s="18">
        <v>309.96731978556534</v>
      </c>
    </row>
    <row r="8562" spans="1:6" x14ac:dyDescent="0.35">
      <c r="A8562" s="4">
        <v>8551</v>
      </c>
      <c r="B8562" s="4">
        <v>0.92433418304756332</v>
      </c>
      <c r="C8562" s="4">
        <v>1.4348437282504036</v>
      </c>
      <c r="D8562" s="25">
        <v>3.3984728123790137E-2</v>
      </c>
      <c r="E8562" s="31">
        <v>7547.0266373455743</v>
      </c>
      <c r="F8562" s="18">
        <v>0</v>
      </c>
    </row>
    <row r="8563" spans="1:6" x14ac:dyDescent="0.35">
      <c r="A8563" s="4">
        <v>8552</v>
      </c>
      <c r="B8563" s="4">
        <v>0.11030248575418056</v>
      </c>
      <c r="C8563" s="4">
        <v>-1.2249210418215448</v>
      </c>
      <c r="D8563" s="25">
        <v>-2.5590581054184967E-2</v>
      </c>
      <c r="E8563" s="31">
        <v>-5682.928996153636</v>
      </c>
      <c r="F8563" s="18">
        <v>5682.928996153636</v>
      </c>
    </row>
    <row r="8564" spans="1:6" x14ac:dyDescent="0.35">
      <c r="A8564" s="4">
        <v>8553</v>
      </c>
      <c r="B8564" s="4">
        <v>5.4798639357198975E-2</v>
      </c>
      <c r="C8564" s="4">
        <v>-1.6000058811803042</v>
      </c>
      <c r="D8564" s="25">
        <v>-3.3991998925497223E-2</v>
      </c>
      <c r="E8564" s="31">
        <v>-7548.6412724239644</v>
      </c>
      <c r="F8564" s="18">
        <v>7548.6412724239644</v>
      </c>
    </row>
    <row r="8565" spans="1:6" x14ac:dyDescent="0.35">
      <c r="A8565" s="4">
        <v>8554</v>
      </c>
      <c r="B8565" s="4">
        <v>0.35235653974028081</v>
      </c>
      <c r="C8565" s="4">
        <v>-0.37896604385771582</v>
      </c>
      <c r="D8565" s="25">
        <v>-6.6422773840881895E-3</v>
      </c>
      <c r="E8565" s="31">
        <v>-1475.0579780351343</v>
      </c>
      <c r="F8565" s="18">
        <v>1475.0579780351343</v>
      </c>
    </row>
    <row r="8566" spans="1:6" x14ac:dyDescent="0.35">
      <c r="A8566" s="4">
        <v>8555</v>
      </c>
      <c r="B8566" s="4">
        <v>0.80650265832960444</v>
      </c>
      <c r="C8566" s="4">
        <v>0.86508036042913927</v>
      </c>
      <c r="D8566" s="25">
        <v>2.1222761660373159E-2</v>
      </c>
      <c r="E8566" s="31">
        <v>4712.9624514121269</v>
      </c>
      <c r="F8566" s="18">
        <v>0</v>
      </c>
    </row>
    <row r="8567" spans="1:6" x14ac:dyDescent="0.35">
      <c r="A8567" s="4">
        <v>8556</v>
      </c>
      <c r="B8567" s="4">
        <v>0.5413435877157684</v>
      </c>
      <c r="C8567" s="4">
        <v>0.10381920609955113</v>
      </c>
      <c r="D8567" s="25">
        <v>4.1714911327390101E-3</v>
      </c>
      <c r="E8567" s="31">
        <v>926.3677079174206</v>
      </c>
      <c r="F8567" s="18">
        <v>0</v>
      </c>
    </row>
    <row r="8568" spans="1:6" x14ac:dyDescent="0.35">
      <c r="A8568" s="4">
        <v>8557</v>
      </c>
      <c r="B8568" s="4">
        <v>0.22648072676315734</v>
      </c>
      <c r="C8568" s="4">
        <v>-0.75048699491561355</v>
      </c>
      <c r="D8568" s="25">
        <v>-1.4963868742248367E-2</v>
      </c>
      <c r="E8568" s="31">
        <v>-3323.043091124086</v>
      </c>
      <c r="F8568" s="18">
        <v>3323.043091124086</v>
      </c>
    </row>
    <row r="8569" spans="1:6" x14ac:dyDescent="0.35">
      <c r="A8569" s="4">
        <v>8558</v>
      </c>
      <c r="B8569" s="4">
        <v>0.75356436385212211</v>
      </c>
      <c r="C8569" s="4">
        <v>0.68574920518824412</v>
      </c>
      <c r="D8569" s="25">
        <v>1.7205974484704695E-2</v>
      </c>
      <c r="E8569" s="31">
        <v>3820.9500245097943</v>
      </c>
      <c r="F8569" s="18">
        <v>0</v>
      </c>
    </row>
    <row r="8570" spans="1:6" x14ac:dyDescent="0.35">
      <c r="A8570" s="4">
        <v>8559</v>
      </c>
      <c r="B8570" s="4">
        <v>0.27947240388730821</v>
      </c>
      <c r="C8570" s="4">
        <v>-0.58440954306838944</v>
      </c>
      <c r="D8570" s="25">
        <v>-1.1243947472285456E-2</v>
      </c>
      <c r="E8570" s="31">
        <v>-2496.9560083916003</v>
      </c>
      <c r="F8570" s="18">
        <v>2496.9560083916003</v>
      </c>
    </row>
    <row r="8571" spans="1:6" x14ac:dyDescent="0.35">
      <c r="A8571" s="4">
        <v>8560</v>
      </c>
      <c r="B8571" s="4">
        <v>0.39892895429369257</v>
      </c>
      <c r="C8571" s="4">
        <v>-0.25612035041205922</v>
      </c>
      <c r="D8571" s="25">
        <v>-3.8906918865444454E-3</v>
      </c>
      <c r="E8571" s="31">
        <v>-864.01030481983787</v>
      </c>
      <c r="F8571" s="18">
        <v>864.01030481983787</v>
      </c>
    </row>
    <row r="8572" spans="1:6" x14ac:dyDescent="0.35">
      <c r="A8572" s="4">
        <v>8561</v>
      </c>
      <c r="B8572" s="4">
        <v>0.62359871357982144</v>
      </c>
      <c r="C8572" s="4">
        <v>0.31494610761092989</v>
      </c>
      <c r="D8572" s="25">
        <v>8.9004621210223255E-3</v>
      </c>
      <c r="E8572" s="31">
        <v>1976.5355917330032</v>
      </c>
      <c r="F8572" s="18">
        <v>0</v>
      </c>
    </row>
    <row r="8573" spans="1:6" x14ac:dyDescent="0.35">
      <c r="A8573" s="4">
        <v>8562</v>
      </c>
      <c r="B8573" s="4">
        <v>0.5492630473074307</v>
      </c>
      <c r="C8573" s="4">
        <v>0.1237996544928055</v>
      </c>
      <c r="D8573" s="25">
        <v>4.6190274727705028E-3</v>
      </c>
      <c r="E8573" s="31">
        <v>1025.752604188915</v>
      </c>
      <c r="F8573" s="18">
        <v>0</v>
      </c>
    </row>
    <row r="8574" spans="1:6" x14ac:dyDescent="0.35">
      <c r="A8574" s="4">
        <v>8563</v>
      </c>
      <c r="B8574" s="4">
        <v>0.37135205350866152</v>
      </c>
      <c r="C8574" s="4">
        <v>-0.32827452097550525</v>
      </c>
      <c r="D8574" s="25">
        <v>-5.5068524839650091E-3</v>
      </c>
      <c r="E8574" s="31">
        <v>-1222.9128987888917</v>
      </c>
      <c r="F8574" s="18">
        <v>1222.9128987888917</v>
      </c>
    </row>
    <row r="8575" spans="1:6" x14ac:dyDescent="0.35">
      <c r="A8575" s="4">
        <v>8564</v>
      </c>
      <c r="B8575" s="4">
        <v>0.16760017565127938</v>
      </c>
      <c r="C8575" s="4">
        <v>-0.96369203003807147</v>
      </c>
      <c r="D8575" s="25">
        <v>-1.9739387249991393E-2</v>
      </c>
      <c r="E8575" s="31">
        <v>-4383.5478347193084</v>
      </c>
      <c r="F8575" s="18">
        <v>4383.5478347193084</v>
      </c>
    </row>
    <row r="8576" spans="1:6" x14ac:dyDescent="0.35">
      <c r="A8576" s="4">
        <v>8565</v>
      </c>
      <c r="B8576" s="4">
        <v>7.5715974635396699E-2</v>
      </c>
      <c r="C8576" s="4">
        <v>-1.4344918637806008</v>
      </c>
      <c r="D8576" s="25">
        <v>-3.0284697862324884E-2</v>
      </c>
      <c r="E8576" s="31">
        <v>-6725.3567731480925</v>
      </c>
      <c r="F8576" s="18">
        <v>6725.3567731480925</v>
      </c>
    </row>
    <row r="8577" spans="1:6" x14ac:dyDescent="0.35">
      <c r="A8577" s="4">
        <v>8566</v>
      </c>
      <c r="B8577" s="4">
        <v>0.51897945224884856</v>
      </c>
      <c r="C8577" s="4">
        <v>4.7592391953140301E-2</v>
      </c>
      <c r="D8577" s="25">
        <v>2.9120828292090867E-3</v>
      </c>
      <c r="E8577" s="31">
        <v>646.68949541523057</v>
      </c>
      <c r="F8577" s="18">
        <v>0</v>
      </c>
    </row>
    <row r="8578" spans="1:6" x14ac:dyDescent="0.35">
      <c r="A8578" s="4">
        <v>8567</v>
      </c>
      <c r="B8578" s="4">
        <v>0.54590612919819037</v>
      </c>
      <c r="C8578" s="4">
        <v>0.11532472473245658</v>
      </c>
      <c r="D8578" s="25">
        <v>4.4291999487670354E-3</v>
      </c>
      <c r="E8578" s="31">
        <v>983.5973933266381</v>
      </c>
      <c r="F8578" s="18">
        <v>0</v>
      </c>
    </row>
    <row r="8579" spans="1:6" x14ac:dyDescent="0.35">
      <c r="A8579" s="4">
        <v>8568</v>
      </c>
      <c r="B8579" s="4">
        <v>0.19472934734366032</v>
      </c>
      <c r="C8579" s="4">
        <v>-0.86059943961792396</v>
      </c>
      <c r="D8579" s="25">
        <v>-1.743024584871157E-2</v>
      </c>
      <c r="E8579" s="31">
        <v>-3870.7542174987288</v>
      </c>
      <c r="F8579" s="18">
        <v>3870.7542174987288</v>
      </c>
    </row>
    <row r="8580" spans="1:6" x14ac:dyDescent="0.35">
      <c r="A8580" s="4">
        <v>8569</v>
      </c>
      <c r="B8580" s="4">
        <v>0.36767934749483644</v>
      </c>
      <c r="C8580" s="4">
        <v>-0.33800596189105381</v>
      </c>
      <c r="D8580" s="25">
        <v>-5.7248242413980247E-3</v>
      </c>
      <c r="E8580" s="31">
        <v>-1271.3181310904097</v>
      </c>
      <c r="F8580" s="18">
        <v>1271.3181310904097</v>
      </c>
    </row>
    <row r="8581" spans="1:6" x14ac:dyDescent="0.35">
      <c r="A8581" s="4">
        <v>8570</v>
      </c>
      <c r="B8581" s="4">
        <v>0.62616417522417589</v>
      </c>
      <c r="C8581" s="4">
        <v>0.32171099232801509</v>
      </c>
      <c r="D8581" s="25">
        <v>9.0519868359552214E-3</v>
      </c>
      <c r="E8581" s="31">
        <v>2010.1848548858322</v>
      </c>
      <c r="F8581" s="18">
        <v>0</v>
      </c>
    </row>
    <row r="8582" spans="1:6" x14ac:dyDescent="0.35">
      <c r="A8582" s="4">
        <v>8571</v>
      </c>
      <c r="B8582" s="4">
        <v>6.1606994731596143E-2</v>
      </c>
      <c r="C8582" s="4">
        <v>-1.5414225082306725</v>
      </c>
      <c r="D8582" s="25">
        <v>-3.2679806736385507E-2</v>
      </c>
      <c r="E8582" s="31">
        <v>-7257.2412833326744</v>
      </c>
      <c r="F8582" s="18">
        <v>7257.2412833326744</v>
      </c>
    </row>
    <row r="8583" spans="1:6" x14ac:dyDescent="0.35">
      <c r="A8583" s="4">
        <v>8572</v>
      </c>
      <c r="B8583" s="4">
        <v>0.19795220450611284</v>
      </c>
      <c r="C8583" s="4">
        <v>-0.84895845692032024</v>
      </c>
      <c r="D8583" s="25">
        <v>-1.716950281190293E-2</v>
      </c>
      <c r="E8583" s="31">
        <v>-3812.8507192824327</v>
      </c>
      <c r="F8583" s="18">
        <v>3812.8507192824327</v>
      </c>
    </row>
    <row r="8584" spans="1:6" x14ac:dyDescent="0.35">
      <c r="A8584" s="4">
        <v>8573</v>
      </c>
      <c r="B8584" s="4">
        <v>0.96989976616499718</v>
      </c>
      <c r="C8584" s="4">
        <v>1.8793225264223212</v>
      </c>
      <c r="D8584" s="25">
        <v>4.3940481400208821E-2</v>
      </c>
      <c r="E8584" s="31">
        <v>9757.9119178835408</v>
      </c>
      <c r="F8584" s="18">
        <v>0</v>
      </c>
    </row>
    <row r="8585" spans="1:6" x14ac:dyDescent="0.35">
      <c r="A8585" s="4">
        <v>8574</v>
      </c>
      <c r="B8585" s="4">
        <v>0.32755492578261913</v>
      </c>
      <c r="C8585" s="4">
        <v>-0.44667483855555595</v>
      </c>
      <c r="D8585" s="25">
        <v>-8.1588672809017916E-3</v>
      </c>
      <c r="E8585" s="31">
        <v>-1811.8487950012154</v>
      </c>
      <c r="F8585" s="18">
        <v>1811.8487950012154</v>
      </c>
    </row>
    <row r="8586" spans="1:6" x14ac:dyDescent="0.35">
      <c r="A8586" s="4">
        <v>8575</v>
      </c>
      <c r="B8586" s="4">
        <v>0.84348590292292935</v>
      </c>
      <c r="C8586" s="4">
        <v>1.0088883267229978</v>
      </c>
      <c r="D8586" s="25">
        <v>2.4443875102664783E-2</v>
      </c>
      <c r="E8586" s="31">
        <v>5428.2787211888835</v>
      </c>
      <c r="F8586" s="18">
        <v>0</v>
      </c>
    </row>
    <row r="8587" spans="1:6" x14ac:dyDescent="0.35">
      <c r="A8587" s="4">
        <v>8576</v>
      </c>
      <c r="B8587" s="4">
        <v>0.25387353046298311</v>
      </c>
      <c r="C8587" s="4">
        <v>-0.66234981087462674</v>
      </c>
      <c r="D8587" s="25">
        <v>-1.2989709204382225E-2</v>
      </c>
      <c r="E8587" s="31">
        <v>-2884.6392714914696</v>
      </c>
      <c r="F8587" s="18">
        <v>2884.6392714914696</v>
      </c>
    </row>
    <row r="8588" spans="1:6" x14ac:dyDescent="0.35">
      <c r="A8588" s="4">
        <v>8577</v>
      </c>
      <c r="B8588" s="4">
        <v>0.89407722675000301</v>
      </c>
      <c r="C8588" s="4">
        <v>1.2485067268533259</v>
      </c>
      <c r="D8588" s="25">
        <v>2.9811019006939405E-2</v>
      </c>
      <c r="E8588" s="31">
        <v>6620.1663792123209</v>
      </c>
      <c r="F8588" s="18">
        <v>0</v>
      </c>
    </row>
    <row r="8589" spans="1:6" x14ac:dyDescent="0.35">
      <c r="A8589" s="4">
        <v>8578</v>
      </c>
      <c r="B8589" s="4">
        <v>0.26363880834863007</v>
      </c>
      <c r="C8589" s="4">
        <v>-0.6321672168343333</v>
      </c>
      <c r="D8589" s="25">
        <v>-1.2313657926473483E-2</v>
      </c>
      <c r="E8589" s="31">
        <v>-2734.5078070288441</v>
      </c>
      <c r="F8589" s="18">
        <v>2734.5078070288441</v>
      </c>
    </row>
    <row r="8590" spans="1:6" x14ac:dyDescent="0.35">
      <c r="A8590" s="4">
        <v>8579</v>
      </c>
      <c r="B8590" s="4">
        <v>0.45542306904949659</v>
      </c>
      <c r="C8590" s="4">
        <v>-0.11197133105199644</v>
      </c>
      <c r="D8590" s="25">
        <v>-6.6193929431977521E-4</v>
      </c>
      <c r="E8590" s="31">
        <v>-146.9976004616021</v>
      </c>
      <c r="F8590" s="18">
        <v>146.9976004616021</v>
      </c>
    </row>
    <row r="8591" spans="1:6" x14ac:dyDescent="0.35">
      <c r="A8591" s="4">
        <v>8580</v>
      </c>
      <c r="B8591" s="4">
        <v>0.33175563854631474</v>
      </c>
      <c r="C8591" s="4">
        <v>-0.43507047009432931</v>
      </c>
      <c r="D8591" s="25">
        <v>-7.898944355885373E-3</v>
      </c>
      <c r="E8591" s="31">
        <v>-1754.1274199291433</v>
      </c>
      <c r="F8591" s="18">
        <v>1754.1274199291433</v>
      </c>
    </row>
    <row r="8592" spans="1:6" x14ac:dyDescent="0.35">
      <c r="A8592" s="4">
        <v>8581</v>
      </c>
      <c r="B8592" s="4">
        <v>5.6218731517876264E-2</v>
      </c>
      <c r="C8592" s="4">
        <v>-1.5873320367674479</v>
      </c>
      <c r="D8592" s="25">
        <v>-3.3708121114998581E-2</v>
      </c>
      <c r="E8592" s="31">
        <v>-7485.6002091033833</v>
      </c>
      <c r="F8592" s="18">
        <v>7485.6002091033833</v>
      </c>
    </row>
    <row r="8593" spans="1:6" x14ac:dyDescent="0.35">
      <c r="A8593" s="4">
        <v>8582</v>
      </c>
      <c r="B8593" s="4">
        <v>0.81945225879472638</v>
      </c>
      <c r="C8593" s="4">
        <v>0.91327964984667487</v>
      </c>
      <c r="D8593" s="25">
        <v>2.2302363737037523E-2</v>
      </c>
      <c r="E8593" s="31">
        <v>4952.7108937313078</v>
      </c>
      <c r="F8593" s="18">
        <v>0</v>
      </c>
    </row>
    <row r="8594" spans="1:6" x14ac:dyDescent="0.35">
      <c r="A8594" s="4">
        <v>8583</v>
      </c>
      <c r="B8594" s="4">
        <v>8.4168157844522473E-2</v>
      </c>
      <c r="C8594" s="4">
        <v>-1.3775692651017906</v>
      </c>
      <c r="D8594" s="25">
        <v>-2.9009704880365736E-2</v>
      </c>
      <c r="E8594" s="31">
        <v>-6442.2176536522848</v>
      </c>
      <c r="F8594" s="18">
        <v>6442.2176536522848</v>
      </c>
    </row>
    <row r="8595" spans="1:6" x14ac:dyDescent="0.35">
      <c r="A8595" s="4">
        <v>8584</v>
      </c>
      <c r="B8595" s="4">
        <v>0.29943706487908661</v>
      </c>
      <c r="C8595" s="4">
        <v>-0.5260202608867478</v>
      </c>
      <c r="D8595" s="25">
        <v>-9.9361026666873898E-3</v>
      </c>
      <c r="E8595" s="31">
        <v>-2206.5214476262554</v>
      </c>
      <c r="F8595" s="18">
        <v>2206.5214476262554</v>
      </c>
    </row>
    <row r="8596" spans="1:6" x14ac:dyDescent="0.35">
      <c r="A8596" s="4">
        <v>8585</v>
      </c>
      <c r="B8596" s="4">
        <v>0.22183952507472293</v>
      </c>
      <c r="C8596" s="4">
        <v>-0.76599538169383607</v>
      </c>
      <c r="D8596" s="25">
        <v>-1.5311236655215809E-2</v>
      </c>
      <c r="E8596" s="31">
        <v>-3400.1834726088287</v>
      </c>
      <c r="F8596" s="18">
        <v>3400.1834726088287</v>
      </c>
    </row>
    <row r="8597" spans="1:6" x14ac:dyDescent="0.35">
      <c r="A8597" s="4">
        <v>8586</v>
      </c>
      <c r="B8597" s="4">
        <v>0.11391687335475364</v>
      </c>
      <c r="C8597" s="4">
        <v>-1.2059578403676834</v>
      </c>
      <c r="D8597" s="25">
        <v>-2.5165829736951952E-2</v>
      </c>
      <c r="E8597" s="31">
        <v>-5588.6039954142252</v>
      </c>
      <c r="F8597" s="18">
        <v>5588.6039954142252</v>
      </c>
    </row>
    <row r="8598" spans="1:6" x14ac:dyDescent="0.35">
      <c r="A8598" s="4">
        <v>8587</v>
      </c>
      <c r="B8598" s="4">
        <v>0.20065432283965212</v>
      </c>
      <c r="C8598" s="4">
        <v>-0.83928634195466467</v>
      </c>
      <c r="D8598" s="25">
        <v>-1.6952859879427264E-2</v>
      </c>
      <c r="E8598" s="31">
        <v>-3764.7405806274774</v>
      </c>
      <c r="F8598" s="18">
        <v>3764.7405806274774</v>
      </c>
    </row>
    <row r="8599" spans="1:6" x14ac:dyDescent="0.35">
      <c r="A8599" s="4">
        <v>8588</v>
      </c>
      <c r="B8599" s="4">
        <v>0.78630173433140116</v>
      </c>
      <c r="C8599" s="4">
        <v>0.7936546099048607</v>
      </c>
      <c r="D8599" s="25">
        <v>1.9622916734749266E-2</v>
      </c>
      <c r="E8599" s="31">
        <v>4357.6830969525126</v>
      </c>
      <c r="F8599" s="18">
        <v>0</v>
      </c>
    </row>
    <row r="8600" spans="1:6" x14ac:dyDescent="0.35">
      <c r="A8600" s="4">
        <v>8589</v>
      </c>
      <c r="B8600" s="4">
        <v>0.83549843000990021</v>
      </c>
      <c r="C8600" s="4">
        <v>0.97612375660770812</v>
      </c>
      <c r="D8600" s="25">
        <v>2.3709990882275992E-2</v>
      </c>
      <c r="E8600" s="31">
        <v>5265.3042304168175</v>
      </c>
      <c r="F8600" s="18">
        <v>0</v>
      </c>
    </row>
    <row r="8601" spans="1:6" x14ac:dyDescent="0.35">
      <c r="A8601" s="4">
        <v>8590</v>
      </c>
      <c r="B8601" s="4">
        <v>0.80632609776961428</v>
      </c>
      <c r="C8601" s="4">
        <v>0.86443712788490579</v>
      </c>
      <c r="D8601" s="25">
        <v>2.1208354078873008E-2</v>
      </c>
      <c r="E8601" s="31">
        <v>4709.7629436518973</v>
      </c>
      <c r="F8601" s="18">
        <v>0</v>
      </c>
    </row>
    <row r="8602" spans="1:6" x14ac:dyDescent="0.35">
      <c r="A8602" s="4">
        <v>8591</v>
      </c>
      <c r="B8602" s="4">
        <v>0.92488056920853834</v>
      </c>
      <c r="C8602" s="4">
        <v>1.4386882793765448</v>
      </c>
      <c r="D8602" s="25">
        <v>3.4070841123167973E-2</v>
      </c>
      <c r="E8602" s="31">
        <v>7566.1498475639701</v>
      </c>
      <c r="F8602" s="18">
        <v>0</v>
      </c>
    </row>
    <row r="8603" spans="1:6" x14ac:dyDescent="0.35">
      <c r="A8603" s="4">
        <v>8592</v>
      </c>
      <c r="B8603" s="4">
        <v>0.70590969978719353</v>
      </c>
      <c r="C8603" s="4">
        <v>0.54147445473844935</v>
      </c>
      <c r="D8603" s="25">
        <v>1.3974405677817605E-2</v>
      </c>
      <c r="E8603" s="31">
        <v>3103.3119202073144</v>
      </c>
      <c r="F8603" s="18">
        <v>0</v>
      </c>
    </row>
    <row r="8604" spans="1:6" x14ac:dyDescent="0.35">
      <c r="A8604" s="4">
        <v>8593</v>
      </c>
      <c r="B8604" s="4">
        <v>0.65685130831637373</v>
      </c>
      <c r="C8604" s="4">
        <v>0.40388486920433075</v>
      </c>
      <c r="D8604" s="25">
        <v>1.0892575964867901E-2</v>
      </c>
      <c r="E8604" s="31">
        <v>2418.9265442032952</v>
      </c>
      <c r="F8604" s="18">
        <v>0</v>
      </c>
    </row>
    <row r="8605" spans="1:6" x14ac:dyDescent="0.35">
      <c r="A8605" s="4">
        <v>8594</v>
      </c>
      <c r="B8605" s="4">
        <v>0.14217537764910204</v>
      </c>
      <c r="C8605" s="4">
        <v>-1.0705968169917253</v>
      </c>
      <c r="D8605" s="25">
        <v>-2.2133916949396804E-2</v>
      </c>
      <c r="E8605" s="31">
        <v>-4915.3037269395318</v>
      </c>
      <c r="F8605" s="18">
        <v>4915.3037269395318</v>
      </c>
    </row>
    <row r="8606" spans="1:6" x14ac:dyDescent="0.35">
      <c r="A8606" s="4">
        <v>8595</v>
      </c>
      <c r="B8606" s="4">
        <v>0.66828359457163533</v>
      </c>
      <c r="C8606" s="4">
        <v>0.43517857763136375</v>
      </c>
      <c r="D8606" s="25">
        <v>1.15935147756393E-2</v>
      </c>
      <c r="E8606" s="31">
        <v>2574.5848109627682</v>
      </c>
      <c r="F8606" s="18">
        <v>0</v>
      </c>
    </row>
    <row r="8607" spans="1:6" x14ac:dyDescent="0.35">
      <c r="A8607" s="4">
        <v>8596</v>
      </c>
      <c r="B8607" s="4">
        <v>0.25988242339104062</v>
      </c>
      <c r="C8607" s="4">
        <v>-0.64370792984812319</v>
      </c>
      <c r="D8607" s="25">
        <v>-1.2572155051357281E-2</v>
      </c>
      <c r="E8607" s="31">
        <v>-2791.9125530685687</v>
      </c>
      <c r="F8607" s="18">
        <v>2791.9125530685687</v>
      </c>
    </row>
    <row r="8608" spans="1:6" x14ac:dyDescent="0.35">
      <c r="A8608" s="4">
        <v>8597</v>
      </c>
      <c r="B8608" s="4">
        <v>0.96611329177880501</v>
      </c>
      <c r="C8608" s="4">
        <v>1.8265103980754964</v>
      </c>
      <c r="D8608" s="25">
        <v>4.2757557665744933E-2</v>
      </c>
      <c r="E8608" s="31">
        <v>9495.218719296563</v>
      </c>
      <c r="F8608" s="18">
        <v>0</v>
      </c>
    </row>
    <row r="8609" spans="1:6" x14ac:dyDescent="0.35">
      <c r="A8609" s="4">
        <v>8598</v>
      </c>
      <c r="B8609" s="4">
        <v>0.68233159440393532</v>
      </c>
      <c r="C8609" s="4">
        <v>0.4742287255368775</v>
      </c>
      <c r="D8609" s="25">
        <v>1.2468187852406802E-2</v>
      </c>
      <c r="E8609" s="31">
        <v>2768.824440754373</v>
      </c>
      <c r="F8609" s="18">
        <v>0</v>
      </c>
    </row>
    <row r="8610" spans="1:6" x14ac:dyDescent="0.35">
      <c r="A8610" s="4">
        <v>8599</v>
      </c>
      <c r="B8610" s="4">
        <v>0.71601377305138436</v>
      </c>
      <c r="C8610" s="4">
        <v>0.57104011032582835</v>
      </c>
      <c r="D8610" s="25">
        <v>1.4636638328045536E-2</v>
      </c>
      <c r="E8610" s="31">
        <v>3250.3746665439994</v>
      </c>
      <c r="F8610" s="18">
        <v>0</v>
      </c>
    </row>
    <row r="8611" spans="1:6" x14ac:dyDescent="0.35">
      <c r="A8611" s="4">
        <v>8600</v>
      </c>
      <c r="B8611" s="4">
        <v>0.92261395519828637</v>
      </c>
      <c r="C8611" s="4">
        <v>1.422876052085094</v>
      </c>
      <c r="D8611" s="25">
        <v>3.3716667573581813E-2</v>
      </c>
      <c r="E8611" s="31">
        <v>7487.4981307329954</v>
      </c>
      <c r="F8611" s="18">
        <v>0</v>
      </c>
    </row>
    <row r="8612" spans="1:6" x14ac:dyDescent="0.35">
      <c r="A8612" s="4">
        <v>8601</v>
      </c>
      <c r="B8612" s="4">
        <v>0.19710491769921079</v>
      </c>
      <c r="C8612" s="4">
        <v>-0.85200766933956584</v>
      </c>
      <c r="D8612" s="25">
        <v>-1.723780124741494E-2</v>
      </c>
      <c r="E8612" s="31">
        <v>-3828.0178293508325</v>
      </c>
      <c r="F8612" s="18">
        <v>3828.0178293508325</v>
      </c>
    </row>
    <row r="8613" spans="1:6" x14ac:dyDescent="0.35">
      <c r="A8613" s="4">
        <v>8602</v>
      </c>
      <c r="B8613" s="4">
        <v>0.92776277530073603</v>
      </c>
      <c r="C8613" s="4">
        <v>1.4593294648294528</v>
      </c>
      <c r="D8613" s="25">
        <v>3.4533177123326229E-2</v>
      </c>
      <c r="E8613" s="31">
        <v>7668.8213209354335</v>
      </c>
      <c r="F8613" s="18">
        <v>0</v>
      </c>
    </row>
    <row r="8614" spans="1:6" x14ac:dyDescent="0.35">
      <c r="A8614" s="4">
        <v>8603</v>
      </c>
      <c r="B8614" s="4">
        <v>0.65061871919143643</v>
      </c>
      <c r="C8614" s="4">
        <v>0.38699141766589146</v>
      </c>
      <c r="D8614" s="25">
        <v>1.0514184383097144E-2</v>
      </c>
      <c r="E8614" s="31">
        <v>2334.8967018408916</v>
      </c>
      <c r="F8614" s="18">
        <v>0</v>
      </c>
    </row>
    <row r="8615" spans="1:6" x14ac:dyDescent="0.35">
      <c r="A8615" s="4">
        <v>8604</v>
      </c>
      <c r="B8615" s="4">
        <v>0.55598650447370512</v>
      </c>
      <c r="C8615" s="4">
        <v>0.14080120505735266</v>
      </c>
      <c r="D8615" s="25">
        <v>4.9998403336613834E-3</v>
      </c>
      <c r="E8615" s="31">
        <v>1110.3201427173572</v>
      </c>
      <c r="F8615" s="18">
        <v>0</v>
      </c>
    </row>
    <row r="8616" spans="1:6" x14ac:dyDescent="0.35">
      <c r="A8616" s="4">
        <v>8605</v>
      </c>
      <c r="B8616" s="4">
        <v>7.6540552763811887E-3</v>
      </c>
      <c r="C8616" s="4">
        <v>-2.4250065501564886</v>
      </c>
      <c r="D8616" s="25">
        <v>-5.2470952583103178E-2</v>
      </c>
      <c r="E8616" s="31">
        <v>-11652.283207596616</v>
      </c>
      <c r="F8616" s="18">
        <v>11652.283207596616</v>
      </c>
    </row>
    <row r="8617" spans="1:6" x14ac:dyDescent="0.35">
      <c r="A8617" s="4">
        <v>8606</v>
      </c>
      <c r="B8617" s="4">
        <v>0.36440410969327564</v>
      </c>
      <c r="C8617" s="4">
        <v>-0.34671130088217195</v>
      </c>
      <c r="D8617" s="25">
        <v>-5.9198126357592733E-3</v>
      </c>
      <c r="E8617" s="31">
        <v>-1314.619422213214</v>
      </c>
      <c r="F8617" s="18">
        <v>1314.619422213214</v>
      </c>
    </row>
    <row r="8618" spans="1:6" x14ac:dyDescent="0.35">
      <c r="A8618" s="4">
        <v>8607</v>
      </c>
      <c r="B8618" s="4">
        <v>0.36281774282672674</v>
      </c>
      <c r="C8618" s="4">
        <v>-0.35093716925745522</v>
      </c>
      <c r="D8618" s="25">
        <v>-6.0144666509698427E-3</v>
      </c>
      <c r="E8618" s="31">
        <v>-1335.6393453835219</v>
      </c>
      <c r="F8618" s="18">
        <v>1335.6393453835219</v>
      </c>
    </row>
    <row r="8619" spans="1:6" x14ac:dyDescent="0.35">
      <c r="A8619" s="4">
        <v>8608</v>
      </c>
      <c r="B8619" s="4">
        <v>0.52867724079857714</v>
      </c>
      <c r="C8619" s="4">
        <v>7.1945200532518072E-2</v>
      </c>
      <c r="D8619" s="25">
        <v>3.4575544125586282E-3</v>
      </c>
      <c r="E8619" s="31">
        <v>767.82298085783657</v>
      </c>
      <c r="F8619" s="18">
        <v>0</v>
      </c>
    </row>
    <row r="8620" spans="1:6" x14ac:dyDescent="0.35">
      <c r="A8620" s="4">
        <v>8609</v>
      </c>
      <c r="B8620" s="4">
        <v>0.68555411495987306</v>
      </c>
      <c r="C8620" s="4">
        <v>0.48328728054546943</v>
      </c>
      <c r="D8620" s="25">
        <v>1.2671087831162428E-2</v>
      </c>
      <c r="E8620" s="31">
        <v>2813.8826662846113</v>
      </c>
      <c r="F8620" s="18">
        <v>0</v>
      </c>
    </row>
    <row r="8621" spans="1:6" x14ac:dyDescent="0.35">
      <c r="A8621" s="4">
        <v>8610</v>
      </c>
      <c r="B8621" s="4">
        <v>0.28344607925426346</v>
      </c>
      <c r="C8621" s="4">
        <v>-0.5726345540338007</v>
      </c>
      <c r="D8621" s="25">
        <v>-1.0980202865921671E-2</v>
      </c>
      <c r="E8621" s="31">
        <v>-2438.3859482624352</v>
      </c>
      <c r="F8621" s="18">
        <v>2438.3859482624352</v>
      </c>
    </row>
    <row r="8622" spans="1:6" x14ac:dyDescent="0.35">
      <c r="A8622" s="4">
        <v>8611</v>
      </c>
      <c r="B8622" s="4">
        <v>0.52277614454087862</v>
      </c>
      <c r="C8622" s="4">
        <v>5.7122377423933127E-2</v>
      </c>
      <c r="D8622" s="25">
        <v>3.1255422438432367E-3</v>
      </c>
      <c r="E8622" s="31">
        <v>694.09266669758063</v>
      </c>
      <c r="F8622" s="18">
        <v>0</v>
      </c>
    </row>
    <row r="8623" spans="1:6" x14ac:dyDescent="0.35">
      <c r="A8623" s="4">
        <v>8612</v>
      </c>
      <c r="B8623" s="4">
        <v>4.9654487804483338E-2</v>
      </c>
      <c r="C8623" s="4">
        <v>-1.6482129730597814</v>
      </c>
      <c r="D8623" s="25">
        <v>-3.5071775767271551E-2</v>
      </c>
      <c r="E8623" s="31">
        <v>-7788.4285250268522</v>
      </c>
      <c r="F8623" s="18">
        <v>7788.4285250268522</v>
      </c>
    </row>
    <row r="8624" spans="1:6" x14ac:dyDescent="0.35">
      <c r="A8624" s="4">
        <v>8613</v>
      </c>
      <c r="B8624" s="4">
        <v>0.89537610743659224</v>
      </c>
      <c r="C8624" s="4">
        <v>1.2556365176141155</v>
      </c>
      <c r="D8624" s="25">
        <v>2.9970717147815535E-2</v>
      </c>
      <c r="E8624" s="31">
        <v>6655.6307242186012</v>
      </c>
      <c r="F8624" s="18">
        <v>0</v>
      </c>
    </row>
    <row r="8625" spans="1:6" x14ac:dyDescent="0.35">
      <c r="A8625" s="4">
        <v>8614</v>
      </c>
      <c r="B8625" s="4">
        <v>2.053340323892483E-3</v>
      </c>
      <c r="C8625" s="4">
        <v>-2.8698488422390311</v>
      </c>
      <c r="D8625" s="25">
        <v>-6.2434847655500753E-2</v>
      </c>
      <c r="E8625" s="31">
        <v>-13864.976545886426</v>
      </c>
      <c r="F8625" s="18">
        <v>13864.976545886426</v>
      </c>
    </row>
    <row r="8626" spans="1:6" x14ac:dyDescent="0.35">
      <c r="A8626" s="4">
        <v>8615</v>
      </c>
      <c r="B8626" s="4">
        <v>0.87959272355332818</v>
      </c>
      <c r="C8626" s="4">
        <v>1.1729532519366208</v>
      </c>
      <c r="D8626" s="25">
        <v>2.8118718365062967E-2</v>
      </c>
      <c r="E8626" s="31">
        <v>6244.3552802941022</v>
      </c>
      <c r="F8626" s="18">
        <v>0</v>
      </c>
    </row>
    <row r="8627" spans="1:6" x14ac:dyDescent="0.35">
      <c r="A8627" s="4">
        <v>8616</v>
      </c>
      <c r="B8627" s="4">
        <v>0.98788795393747264</v>
      </c>
      <c r="C8627" s="4">
        <v>2.2535563476560241</v>
      </c>
      <c r="D8627" s="25">
        <v>5.2322837560317602E-2</v>
      </c>
      <c r="E8627" s="31">
        <v>11619.391138597797</v>
      </c>
      <c r="F8627" s="18">
        <v>0</v>
      </c>
    </row>
    <row r="8628" spans="1:6" x14ac:dyDescent="0.35">
      <c r="A8628" s="4">
        <v>8617</v>
      </c>
      <c r="B8628" s="4">
        <v>0.9693924995126767</v>
      </c>
      <c r="C8628" s="4">
        <v>1.871939305312559</v>
      </c>
      <c r="D8628" s="25">
        <v>4.3775106745542823E-2</v>
      </c>
      <c r="E8628" s="31">
        <v>9721.1869831022486</v>
      </c>
      <c r="F8628" s="18">
        <v>0</v>
      </c>
    </row>
    <row r="8629" spans="1:6" x14ac:dyDescent="0.35">
      <c r="A8629" s="4">
        <v>8618</v>
      </c>
      <c r="B8629" s="4">
        <v>0.27141901018076442</v>
      </c>
      <c r="C8629" s="4">
        <v>-0.60852697557355673</v>
      </c>
      <c r="D8629" s="25">
        <v>-1.1784146934373759E-2</v>
      </c>
      <c r="E8629" s="31">
        <v>-2616.9187079609474</v>
      </c>
      <c r="F8629" s="18">
        <v>2616.9187079609474</v>
      </c>
    </row>
    <row r="8630" spans="1:6" x14ac:dyDescent="0.35">
      <c r="A8630" s="4">
        <v>8619</v>
      </c>
      <c r="B8630" s="4">
        <v>0.73042448402457771</v>
      </c>
      <c r="C8630" s="4">
        <v>0.61409730058950707</v>
      </c>
      <c r="D8630" s="25">
        <v>1.5601063998750306E-2</v>
      </c>
      <c r="E8630" s="31">
        <v>3464.5457553941592</v>
      </c>
      <c r="F8630" s="18">
        <v>0</v>
      </c>
    </row>
    <row r="8631" spans="1:6" x14ac:dyDescent="0.35">
      <c r="A8631" s="4">
        <v>8620</v>
      </c>
      <c r="B8631" s="4">
        <v>0.80608497973781656</v>
      </c>
      <c r="C8631" s="4">
        <v>0.86355928154895512</v>
      </c>
      <c r="D8631" s="25">
        <v>2.1188691450258826E-2</v>
      </c>
      <c r="E8631" s="31">
        <v>4705.3964416934014</v>
      </c>
      <c r="F8631" s="18">
        <v>0</v>
      </c>
    </row>
    <row r="8632" spans="1:6" x14ac:dyDescent="0.35">
      <c r="A8632" s="4">
        <v>8621</v>
      </c>
      <c r="B8632" s="4">
        <v>0.32892081778864823</v>
      </c>
      <c r="C8632" s="4">
        <v>-0.44289506713392696</v>
      </c>
      <c r="D8632" s="25">
        <v>-8.0742052635687581E-3</v>
      </c>
      <c r="E8632" s="31">
        <v>-1793.0478059906093</v>
      </c>
      <c r="F8632" s="18">
        <v>1793.0478059906093</v>
      </c>
    </row>
    <row r="8633" spans="1:6" x14ac:dyDescent="0.35">
      <c r="A8633" s="4">
        <v>8622</v>
      </c>
      <c r="B8633" s="4">
        <v>6.1463694978219463E-2</v>
      </c>
      <c r="C8633" s="4">
        <v>-1.5426019280377099</v>
      </c>
      <c r="D8633" s="25">
        <v>-3.2706224222790889E-2</v>
      </c>
      <c r="E8633" s="31">
        <v>-7263.1078441263016</v>
      </c>
      <c r="F8633" s="18">
        <v>7263.1078441263016</v>
      </c>
    </row>
    <row r="8634" spans="1:6" x14ac:dyDescent="0.35">
      <c r="A8634" s="4">
        <v>8623</v>
      </c>
      <c r="B8634" s="4">
        <v>0.35149207179382969</v>
      </c>
      <c r="C8634" s="4">
        <v>-0.38129529621094926</v>
      </c>
      <c r="D8634" s="25">
        <v>-6.694449640318823E-3</v>
      </c>
      <c r="E8634" s="31">
        <v>-1486.6439294091981</v>
      </c>
      <c r="F8634" s="18">
        <v>1486.6439294091981</v>
      </c>
    </row>
    <row r="8635" spans="1:6" x14ac:dyDescent="0.35">
      <c r="A8635" s="4">
        <v>8624</v>
      </c>
      <c r="B8635" s="4">
        <v>0.46539179518641061</v>
      </c>
      <c r="C8635" s="4">
        <v>-8.685899897813619E-2</v>
      </c>
      <c r="D8635" s="25">
        <v>-9.9455361787751046E-5</v>
      </c>
      <c r="E8635" s="31">
        <v>-22.086163582211075</v>
      </c>
      <c r="F8635" s="18">
        <v>22.086163582211075</v>
      </c>
    </row>
    <row r="8636" spans="1:6" x14ac:dyDescent="0.35">
      <c r="A8636" s="4">
        <v>8625</v>
      </c>
      <c r="B8636" s="4">
        <v>0.90702862144889229</v>
      </c>
      <c r="C8636" s="4">
        <v>1.3226771752942281</v>
      </c>
      <c r="D8636" s="25">
        <v>3.1472341634961237E-2</v>
      </c>
      <c r="E8636" s="31">
        <v>6989.0981558984731</v>
      </c>
      <c r="F8636" s="18">
        <v>0</v>
      </c>
    </row>
    <row r="8637" spans="1:6" x14ac:dyDescent="0.35">
      <c r="A8637" s="4">
        <v>8626</v>
      </c>
      <c r="B8637" s="4">
        <v>0.38354429284286418</v>
      </c>
      <c r="C8637" s="4">
        <v>-0.29618528518568588</v>
      </c>
      <c r="D8637" s="25">
        <v>-4.7880948836785302E-3</v>
      </c>
      <c r="E8637" s="31">
        <v>-1063.2975934847609</v>
      </c>
      <c r="F8637" s="18">
        <v>1063.2975934847609</v>
      </c>
    </row>
    <row r="8638" spans="1:6" x14ac:dyDescent="0.35">
      <c r="A8638" s="4">
        <v>8627</v>
      </c>
      <c r="B8638" s="4">
        <v>0.7881321573383</v>
      </c>
      <c r="C8638" s="4">
        <v>0.79995704443442395</v>
      </c>
      <c r="D8638" s="25">
        <v>1.9764083160403709E-2</v>
      </c>
      <c r="E8638" s="31">
        <v>4389.0320832039915</v>
      </c>
      <c r="F8638" s="18">
        <v>0</v>
      </c>
    </row>
    <row r="8639" spans="1:6" x14ac:dyDescent="0.35">
      <c r="A8639" s="4">
        <v>8628</v>
      </c>
      <c r="B8639" s="4">
        <v>0.63287852006217116</v>
      </c>
      <c r="C8639" s="4">
        <v>0.33948690554627803</v>
      </c>
      <c r="D8639" s="25">
        <v>9.450144424105477E-3</v>
      </c>
      <c r="E8639" s="31">
        <v>2098.6041564228581</v>
      </c>
      <c r="F8639" s="18">
        <v>0</v>
      </c>
    </row>
    <row r="8640" spans="1:6" x14ac:dyDescent="0.35">
      <c r="A8640" s="4">
        <v>8629</v>
      </c>
      <c r="B8640" s="4">
        <v>9.1894340271726382E-2</v>
      </c>
      <c r="C8640" s="4">
        <v>-1.3291797308959064</v>
      </c>
      <c r="D8640" s="25">
        <v>-2.7925841565184007E-2</v>
      </c>
      <c r="E8640" s="31">
        <v>-6201.522913322965</v>
      </c>
      <c r="F8640" s="18">
        <v>6201.522913322965</v>
      </c>
    </row>
    <row r="8641" spans="1:6" x14ac:dyDescent="0.35">
      <c r="A8641" s="4">
        <v>8630</v>
      </c>
      <c r="B8641" s="4">
        <v>0.22877720572402882</v>
      </c>
      <c r="C8641" s="4">
        <v>-0.74287987424374491</v>
      </c>
      <c r="D8641" s="25">
        <v>-1.4793479025428229E-2</v>
      </c>
      <c r="E8641" s="31">
        <v>-3285.2044558733551</v>
      </c>
      <c r="F8641" s="18">
        <v>3285.2044558733551</v>
      </c>
    </row>
    <row r="8642" spans="1:6" x14ac:dyDescent="0.35">
      <c r="A8642" s="4">
        <v>8631</v>
      </c>
      <c r="B8642" s="4">
        <v>0.88060606585586076</v>
      </c>
      <c r="C8642" s="4">
        <v>1.178021918277151</v>
      </c>
      <c r="D8642" s="25">
        <v>2.8232249970472162E-2</v>
      </c>
      <c r="E8642" s="31">
        <v>6269.5673710627198</v>
      </c>
      <c r="F8642" s="18">
        <v>0</v>
      </c>
    </row>
    <row r="8643" spans="1:6" x14ac:dyDescent="0.35">
      <c r="A8643" s="4">
        <v>8632</v>
      </c>
      <c r="B8643" s="4">
        <v>4.3892186308112979E-2</v>
      </c>
      <c r="C8643" s="4">
        <v>-1.7072027578684521</v>
      </c>
      <c r="D8643" s="25">
        <v>-3.6393071059194572E-2</v>
      </c>
      <c r="E8643" s="31">
        <v>-8081.8500503549249</v>
      </c>
      <c r="F8643" s="18">
        <v>8081.8500503549249</v>
      </c>
    </row>
    <row r="8644" spans="1:6" x14ac:dyDescent="0.35">
      <c r="A8644" s="4">
        <v>8633</v>
      </c>
      <c r="B8644" s="4">
        <v>0.13991443890316391</v>
      </c>
      <c r="C8644" s="4">
        <v>-1.0807038323911329</v>
      </c>
      <c r="D8644" s="25">
        <v>-2.2360301092108032E-2</v>
      </c>
      <c r="E8644" s="31">
        <v>-4965.5771070616538</v>
      </c>
      <c r="F8644" s="18">
        <v>4965.5771070616538</v>
      </c>
    </row>
    <row r="8645" spans="1:6" x14ac:dyDescent="0.35">
      <c r="A8645" s="4">
        <v>8634</v>
      </c>
      <c r="B8645" s="4">
        <v>0.95040933677394668</v>
      </c>
      <c r="C8645" s="4">
        <v>1.6488355660487997</v>
      </c>
      <c r="D8645" s="25">
        <v>3.8777869999286778E-2</v>
      </c>
      <c r="E8645" s="31">
        <v>8611.4450219560131</v>
      </c>
      <c r="F8645" s="18">
        <v>0</v>
      </c>
    </row>
    <row r="8646" spans="1:6" x14ac:dyDescent="0.35">
      <c r="A8646" s="4">
        <v>8635</v>
      </c>
      <c r="B8646" s="4">
        <v>0.8310780727550986</v>
      </c>
      <c r="C8646" s="4">
        <v>0.95843420421051928</v>
      </c>
      <c r="D8646" s="25">
        <v>2.3313767665418358E-2</v>
      </c>
      <c r="E8646" s="31">
        <v>5177.3144968792403</v>
      </c>
      <c r="F8646" s="18">
        <v>0</v>
      </c>
    </row>
    <row r="8647" spans="1:6" x14ac:dyDescent="0.35">
      <c r="A8647" s="4">
        <v>8636</v>
      </c>
      <c r="B8647" s="4">
        <v>0.90299555917029728</v>
      </c>
      <c r="C8647" s="4">
        <v>1.2988107583150781</v>
      </c>
      <c r="D8647" s="25">
        <v>3.0937764597735166E-2</v>
      </c>
      <c r="E8647" s="31">
        <v>6870.3840345153976</v>
      </c>
      <c r="F8647" s="18">
        <v>0</v>
      </c>
    </row>
    <row r="8648" spans="1:6" x14ac:dyDescent="0.35">
      <c r="A8648" s="4">
        <v>8637</v>
      </c>
      <c r="B8648" s="4">
        <v>0.47424705681272705</v>
      </c>
      <c r="C8648" s="4">
        <v>-6.4597954195015711E-2</v>
      </c>
      <c r="D8648" s="25">
        <v>3.9916340348872779E-4</v>
      </c>
      <c r="E8648" s="31">
        <v>88.642664075753686</v>
      </c>
      <c r="F8648" s="18">
        <v>0</v>
      </c>
    </row>
    <row r="8649" spans="1:6" x14ac:dyDescent="0.35">
      <c r="A8649" s="4">
        <v>8638</v>
      </c>
      <c r="B8649" s="4">
        <v>7.686223118182034E-2</v>
      </c>
      <c r="C8649" s="4">
        <v>-1.4264986290240049</v>
      </c>
      <c r="D8649" s="25">
        <v>-3.0105659686725822E-2</v>
      </c>
      <c r="E8649" s="31">
        <v>-6685.5975649700522</v>
      </c>
      <c r="F8649" s="18">
        <v>6685.5975649700522</v>
      </c>
    </row>
    <row r="8650" spans="1:6" x14ac:dyDescent="0.35">
      <c r="A8650" s="4">
        <v>8639</v>
      </c>
      <c r="B8650" s="4">
        <v>0.13906632721786671</v>
      </c>
      <c r="C8650" s="4">
        <v>-1.0845237229660838</v>
      </c>
      <c r="D8650" s="25">
        <v>-2.2445861726863931E-2</v>
      </c>
      <c r="E8650" s="31">
        <v>-4984.5776530498069</v>
      </c>
      <c r="F8650" s="18">
        <v>4984.5776530498069</v>
      </c>
    </row>
    <row r="8651" spans="1:6" x14ac:dyDescent="0.35">
      <c r="A8651" s="4">
        <v>8640</v>
      </c>
      <c r="B8651" s="4">
        <v>0.35395188575452119</v>
      </c>
      <c r="C8651" s="4">
        <v>-0.374672869970609</v>
      </c>
      <c r="D8651" s="25">
        <v>-6.5461158119983842E-3</v>
      </c>
      <c r="E8651" s="31">
        <v>-1453.7032700201905</v>
      </c>
      <c r="F8651" s="18">
        <v>1453.7032700201905</v>
      </c>
    </row>
    <row r="8652" spans="1:6" x14ac:dyDescent="0.35">
      <c r="A8652" s="4">
        <v>8641</v>
      </c>
      <c r="B8652" s="4">
        <v>0.8491936784533084</v>
      </c>
      <c r="C8652" s="4">
        <v>1.0329813145763926</v>
      </c>
      <c r="D8652" s="25">
        <v>2.4983527036000368E-2</v>
      </c>
      <c r="E8652" s="31">
        <v>5548.1198304348818</v>
      </c>
      <c r="F8652" s="18">
        <v>0</v>
      </c>
    </row>
    <row r="8653" spans="1:6" x14ac:dyDescent="0.35">
      <c r="A8653" s="4">
        <v>8642</v>
      </c>
      <c r="B8653" s="4">
        <v>0.25589747163645449</v>
      </c>
      <c r="C8653" s="4">
        <v>-0.65604535362995997</v>
      </c>
      <c r="D8653" s="25">
        <v>-1.2848497472511594E-2</v>
      </c>
      <c r="E8653" s="31">
        <v>-2853.2802240378192</v>
      </c>
      <c r="F8653" s="18">
        <v>2853.2802240378192</v>
      </c>
    </row>
    <row r="8654" spans="1:6" x14ac:dyDescent="0.35">
      <c r="A8654" s="4">
        <v>8643</v>
      </c>
      <c r="B8654" s="4">
        <v>0.29784742690077104</v>
      </c>
      <c r="C8654" s="4">
        <v>-0.53060164746897986</v>
      </c>
      <c r="D8654" s="25">
        <v>-1.003871983237491E-2</v>
      </c>
      <c r="E8654" s="31">
        <v>-2229.3097565417083</v>
      </c>
      <c r="F8654" s="18">
        <v>2229.3097565417083</v>
      </c>
    </row>
    <row r="8655" spans="1:6" x14ac:dyDescent="0.35">
      <c r="A8655" s="4">
        <v>8644</v>
      </c>
      <c r="B8655" s="4">
        <v>0.31295628614917481</v>
      </c>
      <c r="C8655" s="4">
        <v>-0.48748796110210713</v>
      </c>
      <c r="D8655" s="25">
        <v>-9.0730287216383709E-3</v>
      </c>
      <c r="E8655" s="31">
        <v>-2014.8576500064012</v>
      </c>
      <c r="F8655" s="18">
        <v>2014.8576500064012</v>
      </c>
    </row>
    <row r="8656" spans="1:6" x14ac:dyDescent="0.35">
      <c r="A8656" s="4">
        <v>8645</v>
      </c>
      <c r="B8656" s="4">
        <v>0.60553737228373861</v>
      </c>
      <c r="C8656" s="4">
        <v>0.26770648788861023</v>
      </c>
      <c r="D8656" s="25">
        <v>7.8423554109574977E-3</v>
      </c>
      <c r="E8656" s="31">
        <v>1741.5606495493917</v>
      </c>
      <c r="F8656" s="18">
        <v>0</v>
      </c>
    </row>
    <row r="8657" spans="1:6" x14ac:dyDescent="0.35">
      <c r="A8657" s="4">
        <v>8646</v>
      </c>
      <c r="B8657" s="4">
        <v>0.34972871158848418</v>
      </c>
      <c r="C8657" s="4">
        <v>-0.38605299192976122</v>
      </c>
      <c r="D8657" s="25">
        <v>-6.8010159038517015E-3</v>
      </c>
      <c r="E8657" s="31">
        <v>-1510.3092189061597</v>
      </c>
      <c r="F8657" s="18">
        <v>1510.3092189061597</v>
      </c>
    </row>
    <row r="8658" spans="1:6" x14ac:dyDescent="0.35">
      <c r="A8658" s="4">
        <v>8647</v>
      </c>
      <c r="B8658" s="4">
        <v>0.72143834238034943</v>
      </c>
      <c r="C8658" s="4">
        <v>0.58711970365456645</v>
      </c>
      <c r="D8658" s="25">
        <v>1.4996800532912158E-2</v>
      </c>
      <c r="E8658" s="31">
        <v>3330.3562907603996</v>
      </c>
      <c r="F8658" s="18">
        <v>0</v>
      </c>
    </row>
    <row r="8659" spans="1:6" x14ac:dyDescent="0.35">
      <c r="A8659" s="4">
        <v>8648</v>
      </c>
      <c r="B8659" s="4">
        <v>0.47783534970782537</v>
      </c>
      <c r="C8659" s="4">
        <v>-5.5587152605642461E-2</v>
      </c>
      <c r="D8659" s="25">
        <v>6.009937670865505E-4</v>
      </c>
      <c r="E8659" s="31">
        <v>133.4633589699294</v>
      </c>
      <c r="F8659" s="18">
        <v>0</v>
      </c>
    </row>
    <row r="8660" spans="1:6" x14ac:dyDescent="0.35">
      <c r="A8660" s="4">
        <v>8649</v>
      </c>
      <c r="B8660" s="4">
        <v>0.17155109838835225</v>
      </c>
      <c r="C8660" s="4">
        <v>-0.94805354351299909</v>
      </c>
      <c r="D8660" s="25">
        <v>-1.9389105270062174E-2</v>
      </c>
      <c r="E8660" s="31">
        <v>-4305.7603231206094</v>
      </c>
      <c r="F8660" s="18">
        <v>4305.7603231206094</v>
      </c>
    </row>
    <row r="8661" spans="1:6" x14ac:dyDescent="0.35">
      <c r="A8661" s="4">
        <v>8650</v>
      </c>
      <c r="B8661" s="4">
        <v>0.1625107901781091</v>
      </c>
      <c r="C8661" s="4">
        <v>-0.98419106052867333</v>
      </c>
      <c r="D8661" s="25">
        <v>-2.0198539161870168E-2</v>
      </c>
      <c r="E8661" s="31">
        <v>-4485.5122140403691</v>
      </c>
      <c r="F8661" s="18">
        <v>4485.5122140403691</v>
      </c>
    </row>
    <row r="8662" spans="1:6" x14ac:dyDescent="0.35">
      <c r="A8662" s="4">
        <v>8651</v>
      </c>
      <c r="B8662" s="4">
        <v>0.35218179055453425</v>
      </c>
      <c r="C8662" s="4">
        <v>-0.37943672792940458</v>
      </c>
      <c r="D8662" s="25">
        <v>-6.6528201017794402E-3</v>
      </c>
      <c r="E8662" s="31">
        <v>-1477.3992111606742</v>
      </c>
      <c r="F8662" s="18">
        <v>1477.3992111606742</v>
      </c>
    </row>
    <row r="8663" spans="1:6" x14ac:dyDescent="0.35">
      <c r="A8663" s="4">
        <v>8652</v>
      </c>
      <c r="B8663" s="4">
        <v>0.366001011860282</v>
      </c>
      <c r="C8663" s="4">
        <v>-0.34246361192544095</v>
      </c>
      <c r="D8663" s="25">
        <v>-5.8246698675955026E-3</v>
      </c>
      <c r="E8663" s="31">
        <v>-1293.4909611271848</v>
      </c>
      <c r="F8663" s="18">
        <v>1293.4909611271848</v>
      </c>
    </row>
    <row r="8664" spans="1:6" x14ac:dyDescent="0.35">
      <c r="A8664" s="4">
        <v>8653</v>
      </c>
      <c r="B8664" s="4">
        <v>7.9411468127942308E-3</v>
      </c>
      <c r="C8664" s="4">
        <v>-2.4116092309132546</v>
      </c>
      <c r="D8664" s="25">
        <v>-5.2170869867122951E-2</v>
      </c>
      <c r="E8664" s="31">
        <v>-11585.643502766245</v>
      </c>
      <c r="F8664" s="18">
        <v>11585.643502766245</v>
      </c>
    </row>
    <row r="8665" spans="1:6" x14ac:dyDescent="0.35">
      <c r="A8665" s="4">
        <v>8654</v>
      </c>
      <c r="B8665" s="4">
        <v>0.70623810525398811</v>
      </c>
      <c r="C8665" s="4">
        <v>0.54242786290974698</v>
      </c>
      <c r="D8665" s="25">
        <v>1.3995760794336547E-2</v>
      </c>
      <c r="E8665" s="31">
        <v>3108.0542748504067</v>
      </c>
      <c r="F8665" s="18">
        <v>0</v>
      </c>
    </row>
    <row r="8666" spans="1:6" x14ac:dyDescent="0.35">
      <c r="A8666" s="4">
        <v>8655</v>
      </c>
      <c r="B8666" s="4">
        <v>0.17639934102375898</v>
      </c>
      <c r="C8666" s="4">
        <v>-0.92917445809061128</v>
      </c>
      <c r="D8666" s="25">
        <v>-1.8966238043722557E-2</v>
      </c>
      <c r="E8666" s="31">
        <v>-4211.8537245560774</v>
      </c>
      <c r="F8666" s="18">
        <v>4211.8537245560774</v>
      </c>
    </row>
    <row r="8667" spans="1:6" x14ac:dyDescent="0.35">
      <c r="A8667" s="4">
        <v>8656</v>
      </c>
      <c r="B8667" s="4">
        <v>0.56750638657188768</v>
      </c>
      <c r="C8667" s="4">
        <v>0.17002913115792659</v>
      </c>
      <c r="D8667" s="25">
        <v>5.6545082778591696E-3</v>
      </c>
      <c r="E8667" s="31">
        <v>1255.7029863134569</v>
      </c>
      <c r="F8667" s="18">
        <v>0</v>
      </c>
    </row>
    <row r="8668" spans="1:6" x14ac:dyDescent="0.35">
      <c r="A8668" s="4">
        <v>8657</v>
      </c>
      <c r="B8668" s="4">
        <v>0.25076507885187282</v>
      </c>
      <c r="C8668" s="4">
        <v>-0.672084100692658</v>
      </c>
      <c r="D8668" s="25">
        <v>-1.3207744773565863E-2</v>
      </c>
      <c r="E8668" s="31">
        <v>-2933.0586745399173</v>
      </c>
      <c r="F8668" s="18">
        <v>2933.0586745399173</v>
      </c>
    </row>
    <row r="8669" spans="1:6" x14ac:dyDescent="0.35">
      <c r="A8669" s="4">
        <v>8658</v>
      </c>
      <c r="B8669" s="4">
        <v>0.46515474139756086</v>
      </c>
      <c r="C8669" s="4">
        <v>-8.7455465915366543E-2</v>
      </c>
      <c r="D8669" s="25">
        <v>-1.1281545385295158E-4</v>
      </c>
      <c r="E8669" s="31">
        <v>-25.053054190433272</v>
      </c>
      <c r="F8669" s="18">
        <v>25.053054190433272</v>
      </c>
    </row>
    <row r="8670" spans="1:6" x14ac:dyDescent="0.35">
      <c r="A8670" s="4">
        <v>8659</v>
      </c>
      <c r="B8670" s="4">
        <v>0.80190095914894244</v>
      </c>
      <c r="C8670" s="4">
        <v>0.84843082522147528</v>
      </c>
      <c r="D8670" s="25">
        <v>2.0849833490624022E-2</v>
      </c>
      <c r="E8670" s="31">
        <v>4630.1458750763859</v>
      </c>
      <c r="F8670" s="18">
        <v>0</v>
      </c>
    </row>
    <row r="8671" spans="1:6" x14ac:dyDescent="0.35">
      <c r="A8671" s="4">
        <v>8660</v>
      </c>
      <c r="B8671" s="4">
        <v>0.83794479183617443</v>
      </c>
      <c r="C8671" s="4">
        <v>0.9860462529023496</v>
      </c>
      <c r="D8671" s="25">
        <v>2.3932242034416257E-2</v>
      </c>
      <c r="E8671" s="31">
        <v>5314.6597926938966</v>
      </c>
      <c r="F8671" s="18">
        <v>0</v>
      </c>
    </row>
    <row r="8672" spans="1:6" x14ac:dyDescent="0.35">
      <c r="A8672" s="4">
        <v>8661</v>
      </c>
      <c r="B8672" s="4">
        <v>0.59503863594980166</v>
      </c>
      <c r="C8672" s="4">
        <v>0.24052571821851934</v>
      </c>
      <c r="D8672" s="25">
        <v>7.2335411372248665E-3</v>
      </c>
      <c r="E8672" s="31">
        <v>1606.3605819095997</v>
      </c>
      <c r="F8672" s="18">
        <v>0</v>
      </c>
    </row>
    <row r="8673" spans="1:6" x14ac:dyDescent="0.35">
      <c r="A8673" s="4">
        <v>8662</v>
      </c>
      <c r="B8673" s="4">
        <v>1.8173743785651508E-2</v>
      </c>
      <c r="C8673" s="4">
        <v>-2.0930186743619053</v>
      </c>
      <c r="D8673" s="25">
        <v>-4.5034851253260205E-2</v>
      </c>
      <c r="E8673" s="31">
        <v>-10000.939856844898</v>
      </c>
      <c r="F8673" s="18">
        <v>10000.939856844898</v>
      </c>
    </row>
    <row r="8674" spans="1:6" x14ac:dyDescent="0.35">
      <c r="A8674" s="4">
        <v>8663</v>
      </c>
      <c r="B8674" s="4">
        <v>0.96014442604107908</v>
      </c>
      <c r="C8674" s="4">
        <v>1.7523645216636394</v>
      </c>
      <c r="D8674" s="25">
        <v>4.1096785419562867E-2</v>
      </c>
      <c r="E8674" s="31">
        <v>9126.4091665219948</v>
      </c>
      <c r="F8674" s="18">
        <v>0</v>
      </c>
    </row>
    <row r="8675" spans="1:6" x14ac:dyDescent="0.35">
      <c r="A8675" s="4">
        <v>8664</v>
      </c>
      <c r="B8675" s="4">
        <v>0.67161184153091402</v>
      </c>
      <c r="C8675" s="4">
        <v>0.44436831575710506</v>
      </c>
      <c r="D8675" s="25">
        <v>1.1799353087457701E-2</v>
      </c>
      <c r="E8675" s="31">
        <v>2620.2955554071896</v>
      </c>
      <c r="F8675" s="18">
        <v>0</v>
      </c>
    </row>
    <row r="8676" spans="1:6" x14ac:dyDescent="0.35">
      <c r="A8676" s="4">
        <v>8665</v>
      </c>
      <c r="B8676" s="4">
        <v>0.88943507543222466</v>
      </c>
      <c r="C8676" s="4">
        <v>1.2235292878456028</v>
      </c>
      <c r="D8676" s="25">
        <v>2.9251556505554794E-2</v>
      </c>
      <c r="E8676" s="31">
        <v>6495.9259149318395</v>
      </c>
      <c r="F8676" s="18">
        <v>0</v>
      </c>
    </row>
    <row r="8677" spans="1:6" x14ac:dyDescent="0.35">
      <c r="A8677" s="4">
        <v>8666</v>
      </c>
      <c r="B8677" s="4">
        <v>0.72808926811663988</v>
      </c>
      <c r="C8677" s="4">
        <v>0.60704437463434135</v>
      </c>
      <c r="D8677" s="25">
        <v>1.5443087530636926E-2</v>
      </c>
      <c r="E8677" s="31">
        <v>3429.4637441865766</v>
      </c>
      <c r="F8677" s="18">
        <v>0</v>
      </c>
    </row>
    <row r="8678" spans="1:6" x14ac:dyDescent="0.35">
      <c r="A8678" s="4">
        <v>8667</v>
      </c>
      <c r="B8678" s="4">
        <v>0.66805611507790541</v>
      </c>
      <c r="C8678" s="4">
        <v>0.43455182463681113</v>
      </c>
      <c r="D8678" s="25">
        <v>1.1579476314851777E-2</v>
      </c>
      <c r="E8678" s="31">
        <v>2571.4672742526068</v>
      </c>
      <c r="F8678" s="18">
        <v>0</v>
      </c>
    </row>
    <row r="8679" spans="1:6" x14ac:dyDescent="0.35">
      <c r="A8679" s="4">
        <v>8668</v>
      </c>
      <c r="B8679" s="4">
        <v>0.32985747705597246</v>
      </c>
      <c r="C8679" s="4">
        <v>-0.44030674786627616</v>
      </c>
      <c r="D8679" s="25">
        <v>-8.0162302417334866E-3</v>
      </c>
      <c r="E8679" s="31">
        <v>-1780.173227959626</v>
      </c>
      <c r="F8679" s="18">
        <v>1780.173227959626</v>
      </c>
    </row>
    <row r="8680" spans="1:6" x14ac:dyDescent="0.35">
      <c r="A8680" s="4">
        <v>8669</v>
      </c>
      <c r="B8680" s="4">
        <v>0.20270530225586048</v>
      </c>
      <c r="C8680" s="4">
        <v>-0.83199705908036059</v>
      </c>
      <c r="D8680" s="25">
        <v>-1.6789589320388074E-2</v>
      </c>
      <c r="E8680" s="31">
        <v>-3728.4829047186186</v>
      </c>
      <c r="F8680" s="18">
        <v>3728.4829047186186</v>
      </c>
    </row>
    <row r="8681" spans="1:6" x14ac:dyDescent="0.35">
      <c r="A8681" s="4">
        <v>8670</v>
      </c>
      <c r="B8681" s="4">
        <v>0.90541632910576808</v>
      </c>
      <c r="C8681" s="4">
        <v>1.3130463159491541</v>
      </c>
      <c r="D8681" s="25">
        <v>3.1256622775313034E-2</v>
      </c>
      <c r="E8681" s="31">
        <v>6941.1932271312735</v>
      </c>
      <c r="F8681" s="18">
        <v>0</v>
      </c>
    </row>
    <row r="8682" spans="1:6" x14ac:dyDescent="0.35">
      <c r="A8682" s="4">
        <v>8671</v>
      </c>
      <c r="B8682" s="4">
        <v>0.39312873623456313</v>
      </c>
      <c r="C8682" s="4">
        <v>-0.27117365744131366</v>
      </c>
      <c r="D8682" s="25">
        <v>-4.2278665985752998E-3</v>
      </c>
      <c r="E8682" s="31">
        <v>-938.88707075620721</v>
      </c>
      <c r="F8682" s="18">
        <v>938.88707075620721</v>
      </c>
    </row>
    <row r="8683" spans="1:6" x14ac:dyDescent="0.35">
      <c r="A8683" s="4">
        <v>8672</v>
      </c>
      <c r="B8683" s="4">
        <v>0.66366065449683476</v>
      </c>
      <c r="C8683" s="4">
        <v>0.42247452548196657</v>
      </c>
      <c r="D8683" s="25">
        <v>1.1308960350703074E-2</v>
      </c>
      <c r="E8683" s="31">
        <v>2511.3934911162246</v>
      </c>
      <c r="F8683" s="18">
        <v>0</v>
      </c>
    </row>
    <row r="8684" spans="1:6" x14ac:dyDescent="0.35">
      <c r="A8684" s="4">
        <v>8673</v>
      </c>
      <c r="B8684" s="4">
        <v>0.68513219850979767</v>
      </c>
      <c r="C8684" s="4">
        <v>0.48209902423424394</v>
      </c>
      <c r="D8684" s="25">
        <v>1.2644472418431014E-2</v>
      </c>
      <c r="E8684" s="31">
        <v>2807.9721517700841</v>
      </c>
      <c r="F8684" s="18">
        <v>0</v>
      </c>
    </row>
    <row r="8685" spans="1:6" x14ac:dyDescent="0.35">
      <c r="A8685" s="4">
        <v>8674</v>
      </c>
      <c r="B8685" s="4">
        <v>0.45863463441903851</v>
      </c>
      <c r="C8685" s="4">
        <v>-0.10387409025461473</v>
      </c>
      <c r="D8685" s="25">
        <v>-4.805715172063582E-4</v>
      </c>
      <c r="E8685" s="31">
        <v>-106.72105506611524</v>
      </c>
      <c r="F8685" s="18">
        <v>106.72105506611524</v>
      </c>
    </row>
    <row r="8686" spans="1:6" x14ac:dyDescent="0.35">
      <c r="A8686" s="4">
        <v>8675</v>
      </c>
      <c r="B8686" s="4">
        <v>0.20228440668723291</v>
      </c>
      <c r="C8686" s="4">
        <v>-0.83348932936876685</v>
      </c>
      <c r="D8686" s="25">
        <v>-1.6823014255107585E-2</v>
      </c>
      <c r="E8686" s="31">
        <v>-3735.9056174077073</v>
      </c>
      <c r="F8686" s="18">
        <v>3735.9056174077073</v>
      </c>
    </row>
    <row r="8687" spans="1:6" x14ac:dyDescent="0.35">
      <c r="A8687" s="4">
        <v>8676</v>
      </c>
      <c r="B8687" s="4">
        <v>0.87413094157750304</v>
      </c>
      <c r="C8687" s="4">
        <v>1.1461378542855187</v>
      </c>
      <c r="D8687" s="25">
        <v>2.7518087954520484E-2</v>
      </c>
      <c r="E8687" s="31">
        <v>6110.972612318873</v>
      </c>
      <c r="F8687" s="18">
        <v>0</v>
      </c>
    </row>
    <row r="8688" spans="1:6" x14ac:dyDescent="0.35">
      <c r="A8688" s="4">
        <v>8677</v>
      </c>
      <c r="B8688" s="4">
        <v>6.2705623046003134E-2</v>
      </c>
      <c r="C8688" s="4">
        <v>-1.5324507338615057</v>
      </c>
      <c r="D8688" s="25">
        <v>-3.2478850532313489E-2</v>
      </c>
      <c r="E8688" s="31">
        <v>-7212.6147140234525</v>
      </c>
      <c r="F8688" s="18">
        <v>7212.6147140234525</v>
      </c>
    </row>
    <row r="8689" spans="1:6" x14ac:dyDescent="0.35">
      <c r="A8689" s="4">
        <v>8678</v>
      </c>
      <c r="B8689" s="4">
        <v>0.21011564651330872</v>
      </c>
      <c r="C8689" s="4">
        <v>-0.80602004196997223</v>
      </c>
      <c r="D8689" s="25">
        <v>-1.6207737555417493E-2</v>
      </c>
      <c r="E8689" s="31">
        <v>-3599.2704315976248</v>
      </c>
      <c r="F8689" s="18">
        <v>3599.2704315976248</v>
      </c>
    </row>
    <row r="8690" spans="1:6" x14ac:dyDescent="0.35">
      <c r="A8690" s="4">
        <v>8679</v>
      </c>
      <c r="B8690" s="4">
        <v>0.18530334738082954</v>
      </c>
      <c r="C8690" s="4">
        <v>-0.89533750958170222</v>
      </c>
      <c r="D8690" s="25">
        <v>-1.8208333926884829E-2</v>
      </c>
      <c r="E8690" s="31">
        <v>-4043.5451084773122</v>
      </c>
      <c r="F8690" s="18">
        <v>4043.5451084773122</v>
      </c>
    </row>
    <row r="8691" spans="1:6" x14ac:dyDescent="0.35">
      <c r="A8691" s="4">
        <v>8680</v>
      </c>
      <c r="B8691" s="4">
        <v>0.74252272656975604</v>
      </c>
      <c r="C8691" s="4">
        <v>0.65114243342415756</v>
      </c>
      <c r="D8691" s="25">
        <v>1.6430827317295112E-2</v>
      </c>
      <c r="E8691" s="31">
        <v>3648.8122248783211</v>
      </c>
      <c r="F8691" s="18">
        <v>0</v>
      </c>
    </row>
    <row r="8692" spans="1:6" x14ac:dyDescent="0.35">
      <c r="A8692" s="4">
        <v>8681</v>
      </c>
      <c r="B8692" s="4">
        <v>0.76693104262813427</v>
      </c>
      <c r="C8692" s="4">
        <v>0.72877727480368215</v>
      </c>
      <c r="D8692" s="25">
        <v>1.8169747890351324E-2</v>
      </c>
      <c r="E8692" s="31">
        <v>4034.9762641279558</v>
      </c>
      <c r="F8692" s="18">
        <v>0</v>
      </c>
    </row>
    <row r="8693" spans="1:6" x14ac:dyDescent="0.35">
      <c r="A8693" s="4">
        <v>8682</v>
      </c>
      <c r="B8693" s="4">
        <v>0.70869071290900199</v>
      </c>
      <c r="C8693" s="4">
        <v>0.54956382841742824</v>
      </c>
      <c r="D8693" s="25">
        <v>1.4155597241599503E-2</v>
      </c>
      <c r="E8693" s="31">
        <v>3143.5493337109124</v>
      </c>
      <c r="F8693" s="18">
        <v>0</v>
      </c>
    </row>
    <row r="8694" spans="1:6" x14ac:dyDescent="0.35">
      <c r="A8694" s="4">
        <v>8683</v>
      </c>
      <c r="B8694" s="4">
        <v>3.229182660449359E-3</v>
      </c>
      <c r="C8694" s="4">
        <v>-2.723554017412773</v>
      </c>
      <c r="D8694" s="25">
        <v>-5.9158031781318669E-2</v>
      </c>
      <c r="E8694" s="31">
        <v>-13137.290374673032</v>
      </c>
      <c r="F8694" s="18">
        <v>13137.290374673032</v>
      </c>
    </row>
    <row r="8695" spans="1:6" x14ac:dyDescent="0.35">
      <c r="A8695" s="4">
        <v>8684</v>
      </c>
      <c r="B8695" s="4">
        <v>0.71632571502736153</v>
      </c>
      <c r="C8695" s="4">
        <v>0.57196074391985818</v>
      </c>
      <c r="D8695" s="25">
        <v>1.4657259336196746E-2</v>
      </c>
      <c r="E8695" s="31">
        <v>3254.953996919668</v>
      </c>
      <c r="F8695" s="18">
        <v>0</v>
      </c>
    </row>
    <row r="8696" spans="1:6" x14ac:dyDescent="0.35">
      <c r="A8696" s="4">
        <v>8685</v>
      </c>
      <c r="B8696" s="4">
        <v>0.10126941533713019</v>
      </c>
      <c r="C8696" s="4">
        <v>-1.2743516180677676</v>
      </c>
      <c r="D8696" s="25">
        <v>-2.6697762371814995E-2</v>
      </c>
      <c r="E8696" s="31">
        <v>-5928.8019914028127</v>
      </c>
      <c r="F8696" s="18">
        <v>5928.8019914028127</v>
      </c>
    </row>
    <row r="8697" spans="1:6" x14ac:dyDescent="0.35">
      <c r="A8697" s="4">
        <v>8686</v>
      </c>
      <c r="B8697" s="4">
        <v>0.30290266200380012</v>
      </c>
      <c r="C8697" s="4">
        <v>-0.51607028056346604</v>
      </c>
      <c r="D8697" s="25">
        <v>-9.7132359076625898E-3</v>
      </c>
      <c r="E8697" s="31">
        <v>-2157.0291768388479</v>
      </c>
      <c r="F8697" s="18">
        <v>2157.0291768388479</v>
      </c>
    </row>
    <row r="8698" spans="1:6" x14ac:dyDescent="0.35">
      <c r="A8698" s="4">
        <v>8687</v>
      </c>
      <c r="B8698" s="4">
        <v>0.80556128382206293</v>
      </c>
      <c r="C8698" s="4">
        <v>0.86165493295235995</v>
      </c>
      <c r="D8698" s="25">
        <v>2.1146036491556695E-2</v>
      </c>
      <c r="E8698" s="31">
        <v>4695.9240072408656</v>
      </c>
      <c r="F8698" s="18">
        <v>0</v>
      </c>
    </row>
    <row r="8699" spans="1:6" x14ac:dyDescent="0.35">
      <c r="A8699" s="4">
        <v>8688</v>
      </c>
      <c r="B8699" s="4">
        <v>0.34363864007555955</v>
      </c>
      <c r="C8699" s="4">
        <v>-0.40255274331125446</v>
      </c>
      <c r="D8699" s="25">
        <v>-7.1705891085849871E-3</v>
      </c>
      <c r="E8699" s="31">
        <v>-1592.3807544032697</v>
      </c>
      <c r="F8699" s="18">
        <v>1592.3807544032697</v>
      </c>
    </row>
    <row r="8700" spans="1:6" x14ac:dyDescent="0.35">
      <c r="A8700" s="4">
        <v>8689</v>
      </c>
      <c r="B8700" s="4">
        <v>0.37435654699218512</v>
      </c>
      <c r="C8700" s="4">
        <v>-0.32033671473292241</v>
      </c>
      <c r="D8700" s="25">
        <v>-5.3290558357734696E-3</v>
      </c>
      <c r="E8700" s="31">
        <v>-1183.4293979927504</v>
      </c>
      <c r="F8700" s="18">
        <v>1183.4293979927504</v>
      </c>
    </row>
    <row r="8701" spans="1:6" x14ac:dyDescent="0.35">
      <c r="A8701" s="4">
        <v>8690</v>
      </c>
      <c r="B8701" s="4">
        <v>0.87802408174535806</v>
      </c>
      <c r="C8701" s="4">
        <v>1.1651659229752627</v>
      </c>
      <c r="D8701" s="25">
        <v>2.7944292214388388E-2</v>
      </c>
      <c r="E8701" s="31">
        <v>6205.6202696565097</v>
      </c>
      <c r="F8701" s="18">
        <v>0</v>
      </c>
    </row>
    <row r="8702" spans="1:6" x14ac:dyDescent="0.35">
      <c r="A8702" s="4">
        <v>8691</v>
      </c>
      <c r="B8702" s="4">
        <v>0.20652104831055484</v>
      </c>
      <c r="C8702" s="4">
        <v>-0.81855194010022347</v>
      </c>
      <c r="D8702" s="25">
        <v>-1.6488435951793504E-2</v>
      </c>
      <c r="E8702" s="31">
        <v>-3661.6054388630496</v>
      </c>
      <c r="F8702" s="18">
        <v>3661.6054388630496</v>
      </c>
    </row>
    <row r="8703" spans="1:6" x14ac:dyDescent="0.35">
      <c r="A8703" s="4">
        <v>8692</v>
      </c>
      <c r="B8703" s="4">
        <v>0.71213072584703885</v>
      </c>
      <c r="C8703" s="4">
        <v>0.55962016382223534</v>
      </c>
      <c r="D8703" s="25">
        <v>1.4380846217629289E-2</v>
      </c>
      <c r="E8703" s="31">
        <v>3193.5706260966999</v>
      </c>
      <c r="F8703" s="18">
        <v>0</v>
      </c>
    </row>
    <row r="8704" spans="1:6" x14ac:dyDescent="0.35">
      <c r="A8704" s="4">
        <v>8693</v>
      </c>
      <c r="B8704" s="4">
        <v>0.57115021183013959</v>
      </c>
      <c r="C8704" s="4">
        <v>0.17930327386505795</v>
      </c>
      <c r="D8704" s="25">
        <v>5.8622371437178859E-3</v>
      </c>
      <c r="E8704" s="31">
        <v>1301.8335682110319</v>
      </c>
      <c r="F8704" s="18">
        <v>0</v>
      </c>
    </row>
    <row r="8705" spans="1:6" x14ac:dyDescent="0.35">
      <c r="A8705" s="4">
        <v>8694</v>
      </c>
      <c r="B8705" s="4">
        <v>0.48365611117601004</v>
      </c>
      <c r="C8705" s="4">
        <v>-4.0979520584018457E-2</v>
      </c>
      <c r="D8705" s="25">
        <v>9.2818593228798617E-4</v>
      </c>
      <c r="E8705" s="31">
        <v>206.12328955143724</v>
      </c>
      <c r="F8705" s="18">
        <v>0</v>
      </c>
    </row>
    <row r="8706" spans="1:6" x14ac:dyDescent="0.35">
      <c r="A8706" s="4">
        <v>8695</v>
      </c>
      <c r="B8706" s="4">
        <v>0.22427978375482904</v>
      </c>
      <c r="C8706" s="4">
        <v>-0.75781863059961219</v>
      </c>
      <c r="D8706" s="25">
        <v>-1.5128087949739666E-2</v>
      </c>
      <c r="E8706" s="31">
        <v>-3359.5114344571912</v>
      </c>
      <c r="F8706" s="18">
        <v>3359.5114344571912</v>
      </c>
    </row>
    <row r="8707" spans="1:6" x14ac:dyDescent="0.35">
      <c r="A8707" s="4">
        <v>8696</v>
      </c>
      <c r="B8707" s="4">
        <v>0.80831734822111168</v>
      </c>
      <c r="C8707" s="4">
        <v>0.87171238224394876</v>
      </c>
      <c r="D8707" s="25">
        <v>2.1371310417217421E-2</v>
      </c>
      <c r="E8707" s="31">
        <v>4745.9508402191395</v>
      </c>
      <c r="F8707" s="18">
        <v>0</v>
      </c>
    </row>
    <row r="8708" spans="1:6" x14ac:dyDescent="0.35">
      <c r="A8708" s="4">
        <v>8697</v>
      </c>
      <c r="B8708" s="4">
        <v>0.22883870638586323</v>
      </c>
      <c r="C8708" s="4">
        <v>-0.74267674422131291</v>
      </c>
      <c r="D8708" s="25">
        <v>-1.4788929174243686E-2</v>
      </c>
      <c r="E8708" s="31">
        <v>-3284.1940653249703</v>
      </c>
      <c r="F8708" s="18">
        <v>3284.1940653249703</v>
      </c>
    </row>
    <row r="8709" spans="1:6" x14ac:dyDescent="0.35">
      <c r="A8709" s="4">
        <v>8698</v>
      </c>
      <c r="B8709" s="4">
        <v>0.96729563141203745</v>
      </c>
      <c r="C8709" s="4">
        <v>1.842454219238884</v>
      </c>
      <c r="D8709" s="25">
        <v>4.3114678748772686E-2</v>
      </c>
      <c r="E8709" s="31">
        <v>9574.524998180148</v>
      </c>
      <c r="F8709" s="18">
        <v>0</v>
      </c>
    </row>
    <row r="8710" spans="1:6" x14ac:dyDescent="0.35">
      <c r="A8710" s="4">
        <v>8699</v>
      </c>
      <c r="B8710" s="4">
        <v>0.49955045763892214</v>
      </c>
      <c r="C8710" s="4">
        <v>-1.1268358313904167E-3</v>
      </c>
      <c r="D8710" s="25">
        <v>1.820834802002117E-3</v>
      </c>
      <c r="E8710" s="31">
        <v>404.35482381558836</v>
      </c>
      <c r="F8710" s="18">
        <v>0</v>
      </c>
    </row>
    <row r="8711" spans="1:6" x14ac:dyDescent="0.35">
      <c r="A8711" s="4">
        <v>8700</v>
      </c>
      <c r="B8711" s="4">
        <v>0.70941165154635599</v>
      </c>
      <c r="C8711" s="4">
        <v>0.55166674663187276</v>
      </c>
      <c r="D8711" s="25">
        <v>1.4202699904290288E-2</v>
      </c>
      <c r="E8711" s="31">
        <v>3154.0094747696371</v>
      </c>
      <c r="F8711" s="18">
        <v>0</v>
      </c>
    </row>
    <row r="8712" spans="1:6" x14ac:dyDescent="0.35">
      <c r="A8712" s="4">
        <v>8701</v>
      </c>
      <c r="B8712" s="4">
        <v>0.13468892937703492</v>
      </c>
      <c r="C8712" s="4">
        <v>-1.104496412861923</v>
      </c>
      <c r="D8712" s="25">
        <v>-2.2893224286534293E-2</v>
      </c>
      <c r="E8712" s="31">
        <v>-5083.9239577218714</v>
      </c>
      <c r="F8712" s="18">
        <v>5083.9239577218714</v>
      </c>
    </row>
    <row r="8713" spans="1:6" x14ac:dyDescent="0.35">
      <c r="A8713" s="4">
        <v>8702</v>
      </c>
      <c r="B8713" s="4">
        <v>0.45686629076466745</v>
      </c>
      <c r="C8713" s="4">
        <v>-0.10833169506478624</v>
      </c>
      <c r="D8713" s="25">
        <v>-5.8041613043958496E-4</v>
      </c>
      <c r="E8713" s="31">
        <v>-128.89366015278472</v>
      </c>
      <c r="F8713" s="18">
        <v>128.89366015278472</v>
      </c>
    </row>
    <row r="8714" spans="1:6" x14ac:dyDescent="0.35">
      <c r="A8714" s="4">
        <v>8703</v>
      </c>
      <c r="B8714" s="4">
        <v>0.44094785023476524</v>
      </c>
      <c r="C8714" s="4">
        <v>-0.14856651045035232</v>
      </c>
      <c r="D8714" s="25">
        <v>-1.4816242347370971E-3</v>
      </c>
      <c r="E8714" s="31">
        <v>-329.02595322721004</v>
      </c>
      <c r="F8714" s="18">
        <v>329.02595322721004</v>
      </c>
    </row>
    <row r="8715" spans="1:6" x14ac:dyDescent="0.35">
      <c r="A8715" s="4">
        <v>8704</v>
      </c>
      <c r="B8715" s="4">
        <v>0.3157505365183606</v>
      </c>
      <c r="C8715" s="4">
        <v>-0.47961514810662276</v>
      </c>
      <c r="D8715" s="25">
        <v>-8.8966878385708537E-3</v>
      </c>
      <c r="E8715" s="31">
        <v>-1975.6974326018087</v>
      </c>
      <c r="F8715" s="18">
        <v>1975.6974326018087</v>
      </c>
    </row>
    <row r="8716" spans="1:6" x14ac:dyDescent="0.35">
      <c r="A8716" s="4">
        <v>8705</v>
      </c>
      <c r="B8716" s="4">
        <v>0.35820921209629519</v>
      </c>
      <c r="C8716" s="4">
        <v>-0.36324961971928943</v>
      </c>
      <c r="D8716" s="25">
        <v>-6.2902497018831891E-3</v>
      </c>
      <c r="E8716" s="31">
        <v>-1396.8827963768658</v>
      </c>
      <c r="F8716" s="18">
        <v>1396.8827963768658</v>
      </c>
    </row>
    <row r="8717" spans="1:6" x14ac:dyDescent="0.35">
      <c r="A8717" s="4">
        <v>8706</v>
      </c>
      <c r="B8717" s="4">
        <v>0.35979907798624389</v>
      </c>
      <c r="C8717" s="4">
        <v>-0.35899590063260794</v>
      </c>
      <c r="D8717" s="25">
        <v>-6.1949718665660269E-3</v>
      </c>
      <c r="E8717" s="31">
        <v>-1375.724340776808</v>
      </c>
      <c r="F8717" s="18">
        <v>1375.724340776808</v>
      </c>
    </row>
    <row r="8718" spans="1:6" x14ac:dyDescent="0.35">
      <c r="A8718" s="4">
        <v>8707</v>
      </c>
      <c r="B8718" s="4">
        <v>0.73107914957613584</v>
      </c>
      <c r="C8718" s="4">
        <v>0.61608003099286701</v>
      </c>
      <c r="D8718" s="25">
        <v>1.5645474609089185E-2</v>
      </c>
      <c r="E8718" s="31">
        <v>3474.4080693719975</v>
      </c>
      <c r="F8718" s="18">
        <v>0</v>
      </c>
    </row>
    <row r="8719" spans="1:6" x14ac:dyDescent="0.35">
      <c r="A8719" s="4">
        <v>8708</v>
      </c>
      <c r="B8719" s="4">
        <v>0.34392903207427949</v>
      </c>
      <c r="C8719" s="4">
        <v>-0.40176353060950948</v>
      </c>
      <c r="D8719" s="25">
        <v>-7.1529117593536968E-3</v>
      </c>
      <c r="E8719" s="31">
        <v>-1588.4551256608459</v>
      </c>
      <c r="F8719" s="18">
        <v>1588.4551256608459</v>
      </c>
    </row>
    <row r="8720" spans="1:6" x14ac:dyDescent="0.35">
      <c r="A8720" s="4">
        <v>8709</v>
      </c>
      <c r="B8720" s="4">
        <v>0.81018486821804969</v>
      </c>
      <c r="C8720" s="4">
        <v>0.87857775120306869</v>
      </c>
      <c r="D8720" s="25">
        <v>2.1525085849903289E-2</v>
      </c>
      <c r="E8720" s="31">
        <v>4780.0999227841749</v>
      </c>
      <c r="F8720" s="18">
        <v>0</v>
      </c>
    </row>
    <row r="8721" spans="1:6" x14ac:dyDescent="0.35">
      <c r="A8721" s="4">
        <v>8710</v>
      </c>
      <c r="B8721" s="4">
        <v>0.32648318994413517</v>
      </c>
      <c r="C8721" s="4">
        <v>-0.44964507664300446</v>
      </c>
      <c r="D8721" s="25">
        <v>-8.2253967929785884E-3</v>
      </c>
      <c r="E8721" s="31">
        <v>-1826.6230782611633</v>
      </c>
      <c r="F8721" s="18">
        <v>1826.6230782611633</v>
      </c>
    </row>
    <row r="8722" spans="1:6" x14ac:dyDescent="0.35">
      <c r="A8722" s="4">
        <v>8711</v>
      </c>
      <c r="B8722" s="4">
        <v>0.39215606723476604</v>
      </c>
      <c r="C8722" s="4">
        <v>-0.27370395976850465</v>
      </c>
      <c r="D8722" s="25">
        <v>-4.2845421155805405E-3</v>
      </c>
      <c r="E8722" s="31">
        <v>-951.47306629414004</v>
      </c>
      <c r="F8722" s="18">
        <v>951.47306629414004</v>
      </c>
    </row>
    <row r="8723" spans="1:6" x14ac:dyDescent="0.35">
      <c r="A8723" s="4">
        <v>8712</v>
      </c>
      <c r="B8723" s="4">
        <v>0.20989942629283365</v>
      </c>
      <c r="C8723" s="4">
        <v>-0.80677026650468198</v>
      </c>
      <c r="D8723" s="25">
        <v>-1.6224541619863773E-2</v>
      </c>
      <c r="E8723" s="31">
        <v>-3603.0021290097625</v>
      </c>
      <c r="F8723" s="18">
        <v>3603.0021290097625</v>
      </c>
    </row>
    <row r="8724" spans="1:6" x14ac:dyDescent="0.35">
      <c r="A8724" s="4">
        <v>8713</v>
      </c>
      <c r="B8724" s="4">
        <v>0.40854573827949292</v>
      </c>
      <c r="C8724" s="4">
        <v>-0.23128747482360229</v>
      </c>
      <c r="D8724" s="25">
        <v>-3.3344674197768476E-3</v>
      </c>
      <c r="E8724" s="31">
        <v>-740.48891451335464</v>
      </c>
      <c r="F8724" s="18">
        <v>740.48891451335464</v>
      </c>
    </row>
    <row r="8725" spans="1:6" x14ac:dyDescent="0.35">
      <c r="A8725" s="4">
        <v>8714</v>
      </c>
      <c r="B8725" s="4">
        <v>0.49261305070212025</v>
      </c>
      <c r="C8725" s="4">
        <v>-1.851739416911315E-2</v>
      </c>
      <c r="D8725" s="25">
        <v>1.4313086674336759E-3</v>
      </c>
      <c r="E8725" s="31">
        <v>317.85231884270394</v>
      </c>
      <c r="F8725" s="18">
        <v>0</v>
      </c>
    </row>
    <row r="8726" spans="1:6" x14ac:dyDescent="0.35">
      <c r="A8726" s="4">
        <v>8715</v>
      </c>
      <c r="B8726" s="4">
        <v>0.18789032855772025</v>
      </c>
      <c r="C8726" s="4">
        <v>-0.88569731212633018</v>
      </c>
      <c r="D8726" s="25">
        <v>-1.7992405905579028E-2</v>
      </c>
      <c r="E8726" s="31">
        <v>-3995.5937309465489</v>
      </c>
      <c r="F8726" s="18">
        <v>3995.5937309465489</v>
      </c>
    </row>
    <row r="8727" spans="1:6" x14ac:dyDescent="0.35">
      <c r="A8727" s="4">
        <v>8716</v>
      </c>
      <c r="B8727" s="4">
        <v>0.35003027309945334</v>
      </c>
      <c r="C8727" s="4">
        <v>-0.38523873664467018</v>
      </c>
      <c r="D8727" s="25">
        <v>-6.7827776329696535E-3</v>
      </c>
      <c r="E8727" s="31">
        <v>-1506.2590256645199</v>
      </c>
      <c r="F8727" s="18">
        <v>1506.2590256645199</v>
      </c>
    </row>
    <row r="8728" spans="1:6" x14ac:dyDescent="0.35">
      <c r="A8728" s="4">
        <v>8717</v>
      </c>
      <c r="B8728" s="4">
        <v>7.6818639645935383E-2</v>
      </c>
      <c r="C8728" s="4">
        <v>-1.4268009430613025</v>
      </c>
      <c r="D8728" s="25">
        <v>-3.011243113224743E-2</v>
      </c>
      <c r="E8728" s="31">
        <v>-6687.1013074610546</v>
      </c>
      <c r="F8728" s="18">
        <v>6687.1013074610546</v>
      </c>
    </row>
    <row r="8729" spans="1:6" x14ac:dyDescent="0.35">
      <c r="A8729" s="4">
        <v>8718</v>
      </c>
      <c r="B8729" s="4">
        <v>0.10893831177255409</v>
      </c>
      <c r="C8729" s="4">
        <v>-1.2321940014215242</v>
      </c>
      <c r="D8729" s="25">
        <v>-2.5753485992878463E-2</v>
      </c>
      <c r="E8729" s="31">
        <v>-5719.1054783428326</v>
      </c>
      <c r="F8729" s="18">
        <v>5719.1054783428326</v>
      </c>
    </row>
    <row r="8730" spans="1:6" x14ac:dyDescent="0.35">
      <c r="A8730" s="4">
        <v>8719</v>
      </c>
      <c r="B8730" s="4">
        <v>0.42668609899451915</v>
      </c>
      <c r="C8730" s="4">
        <v>-0.18481747872612223</v>
      </c>
      <c r="D8730" s="25">
        <v>-2.2935992888211236E-3</v>
      </c>
      <c r="E8730" s="31">
        <v>-509.34216289971039</v>
      </c>
      <c r="F8730" s="18">
        <v>509.34216289971039</v>
      </c>
    </row>
    <row r="8731" spans="1:6" x14ac:dyDescent="0.35">
      <c r="A8731" s="4">
        <v>8720</v>
      </c>
      <c r="B8731" s="4">
        <v>0.95187226992829377</v>
      </c>
      <c r="C8731" s="4">
        <v>1.6632846986652505</v>
      </c>
      <c r="D8731" s="25">
        <v>3.9101511981714923E-2</v>
      </c>
      <c r="E8731" s="31">
        <v>8683.3165594728525</v>
      </c>
      <c r="F8731" s="18">
        <v>0</v>
      </c>
    </row>
    <row r="8732" spans="1:6" x14ac:dyDescent="0.35">
      <c r="A8732" s="4">
        <v>8721</v>
      </c>
      <c r="B8732" s="4">
        <v>0.84010603681274798</v>
      </c>
      <c r="C8732" s="4">
        <v>0.99489378408371598</v>
      </c>
      <c r="D8732" s="25">
        <v>2.4130415350915001E-2</v>
      </c>
      <c r="E8732" s="31">
        <v>5358.668363042887</v>
      </c>
      <c r="F8732" s="18">
        <v>0</v>
      </c>
    </row>
    <row r="8733" spans="1:6" x14ac:dyDescent="0.35">
      <c r="A8733" s="4">
        <v>8722</v>
      </c>
      <c r="B8733" s="4">
        <v>0.95703041395270194</v>
      </c>
      <c r="C8733" s="4">
        <v>1.7172189625368002</v>
      </c>
      <c r="D8733" s="25">
        <v>4.030957010835412E-2</v>
      </c>
      <c r="E8733" s="31">
        <v>8951.5913806807202</v>
      </c>
      <c r="F8733" s="18">
        <v>0</v>
      </c>
    </row>
    <row r="8734" spans="1:6" x14ac:dyDescent="0.35">
      <c r="A8734" s="4">
        <v>8723</v>
      </c>
      <c r="B8734" s="4">
        <v>0.31838278021243116</v>
      </c>
      <c r="C8734" s="4">
        <v>-0.47222589204401366</v>
      </c>
      <c r="D8734" s="25">
        <v>-8.7311780087247891E-3</v>
      </c>
      <c r="E8734" s="31">
        <v>-1938.9424793168837</v>
      </c>
      <c r="F8734" s="18">
        <v>1938.9424793168837</v>
      </c>
    </row>
    <row r="8735" spans="1:6" x14ac:dyDescent="0.35">
      <c r="A8735" s="4">
        <v>8724</v>
      </c>
      <c r="B8735" s="4">
        <v>0.4019945175642986</v>
      </c>
      <c r="C8735" s="4">
        <v>-0.24818789069563782</v>
      </c>
      <c r="D8735" s="25">
        <v>-3.7130149936608495E-3</v>
      </c>
      <c r="E8735" s="31">
        <v>-824.55339821905773</v>
      </c>
      <c r="F8735" s="18">
        <v>824.55339821905773</v>
      </c>
    </row>
    <row r="8736" spans="1:6" x14ac:dyDescent="0.35">
      <c r="A8736" s="4">
        <v>8725</v>
      </c>
      <c r="B8736" s="4">
        <v>0.76053710326528501</v>
      </c>
      <c r="C8736" s="4">
        <v>0.70803134333311091</v>
      </c>
      <c r="D8736" s="25">
        <v>1.77050657141486E-2</v>
      </c>
      <c r="E8736" s="31">
        <v>3931.7837728145796</v>
      </c>
      <c r="F8736" s="18">
        <v>0</v>
      </c>
    </row>
    <row r="8737" spans="1:6" x14ac:dyDescent="0.35">
      <c r="A8737" s="4">
        <v>8726</v>
      </c>
      <c r="B8737" s="4">
        <v>0.2208914705241809</v>
      </c>
      <c r="C8737" s="4">
        <v>-0.76918593126010615</v>
      </c>
      <c r="D8737" s="25">
        <v>-1.538270086099708E-2</v>
      </c>
      <c r="E8737" s="31">
        <v>-3416.0536088265858</v>
      </c>
      <c r="F8737" s="18">
        <v>3416.0536088265858</v>
      </c>
    </row>
    <row r="8738" spans="1:6" x14ac:dyDescent="0.35">
      <c r="A8738" s="4">
        <v>8727</v>
      </c>
      <c r="B8738" s="4">
        <v>0.50149139650794938</v>
      </c>
      <c r="C8738" s="4">
        <v>3.7383853631433686E-3</v>
      </c>
      <c r="D8738" s="25">
        <v>1.9298094978643179E-3</v>
      </c>
      <c r="E8738" s="31">
        <v>428.55495657736668</v>
      </c>
      <c r="F8738" s="18">
        <v>0</v>
      </c>
    </row>
    <row r="8739" spans="1:6" x14ac:dyDescent="0.35">
      <c r="A8739" s="4">
        <v>8728</v>
      </c>
      <c r="B8739" s="4">
        <v>0.78368249963044267</v>
      </c>
      <c r="C8739" s="4">
        <v>0.7846905909634394</v>
      </c>
      <c r="D8739" s="25">
        <v>1.9422134242281727E-2</v>
      </c>
      <c r="E8739" s="31">
        <v>4313.0951039738538</v>
      </c>
      <c r="F8739" s="18">
        <v>0</v>
      </c>
    </row>
    <row r="8740" spans="1:6" x14ac:dyDescent="0.35">
      <c r="A8740" s="4">
        <v>8729</v>
      </c>
      <c r="B8740" s="4">
        <v>0.51484841204419041</v>
      </c>
      <c r="C8740" s="4">
        <v>3.7228046904797293E-2</v>
      </c>
      <c r="D8740" s="25">
        <v>2.6799348334051011E-3</v>
      </c>
      <c r="E8740" s="31">
        <v>595.13612998128417</v>
      </c>
      <c r="F8740" s="18">
        <v>0</v>
      </c>
    </row>
    <row r="8741" spans="1:6" x14ac:dyDescent="0.35">
      <c r="A8741" s="4">
        <v>8730</v>
      </c>
      <c r="B8741" s="4">
        <v>0.6502611082783083</v>
      </c>
      <c r="C8741" s="4">
        <v>0.38602550007475483</v>
      </c>
      <c r="D8741" s="25">
        <v>1.0492549071666633E-2</v>
      </c>
      <c r="E8741" s="31">
        <v>2330.0921239999693</v>
      </c>
      <c r="F8741" s="18">
        <v>0</v>
      </c>
    </row>
    <row r="8742" spans="1:6" x14ac:dyDescent="0.35">
      <c r="A8742" s="4">
        <v>8731</v>
      </c>
      <c r="B8742" s="4">
        <v>0.63727989916426242</v>
      </c>
      <c r="C8742" s="4">
        <v>0.35119747849646415</v>
      </c>
      <c r="D8742" s="25">
        <v>9.7124461930471334E-3</v>
      </c>
      <c r="E8742" s="31">
        <v>2156.853804029713</v>
      </c>
      <c r="F8742" s="18">
        <v>0</v>
      </c>
    </row>
    <row r="8743" spans="1:6" x14ac:dyDescent="0.35">
      <c r="A8743" s="4">
        <v>8732</v>
      </c>
      <c r="B8743" s="4">
        <v>0.22650454700509293</v>
      </c>
      <c r="C8743" s="4">
        <v>-0.75040786745897792</v>
      </c>
      <c r="D8743" s="25">
        <v>-1.4962096389013758E-2</v>
      </c>
      <c r="E8743" s="31">
        <v>-3322.6495026562411</v>
      </c>
      <c r="F8743" s="18">
        <v>3322.6495026562411</v>
      </c>
    </row>
    <row r="8744" spans="1:6" x14ac:dyDescent="0.35">
      <c r="A8744" s="4">
        <v>8733</v>
      </c>
      <c r="B8744" s="4">
        <v>0.16139882733460942</v>
      </c>
      <c r="C8744" s="4">
        <v>-0.98872510841487338</v>
      </c>
      <c r="D8744" s="25">
        <v>-2.0300096001665744E-2</v>
      </c>
      <c r="E8744" s="31">
        <v>-4508.0650551974331</v>
      </c>
      <c r="F8744" s="18">
        <v>4508.0650551974331</v>
      </c>
    </row>
    <row r="8745" spans="1:6" x14ac:dyDescent="0.35">
      <c r="A8745" s="4">
        <v>8734</v>
      </c>
      <c r="B8745" s="4">
        <v>0.62606502552186383</v>
      </c>
      <c r="C8745" s="4">
        <v>0.32144927205346197</v>
      </c>
      <c r="D8745" s="25">
        <v>9.0461246384969749E-3</v>
      </c>
      <c r="E8745" s="31">
        <v>2008.8830301306182</v>
      </c>
      <c r="F8745" s="18">
        <v>0</v>
      </c>
    </row>
    <row r="8746" spans="1:6" x14ac:dyDescent="0.35">
      <c r="A8746" s="4">
        <v>8735</v>
      </c>
      <c r="B8746" s="4">
        <v>0.63193541427411137</v>
      </c>
      <c r="C8746" s="4">
        <v>0.33698372158038897</v>
      </c>
      <c r="D8746" s="25">
        <v>9.3940763235068076E-3</v>
      </c>
      <c r="E8746" s="31">
        <v>2086.1530505266392</v>
      </c>
      <c r="F8746" s="18">
        <v>0</v>
      </c>
    </row>
    <row r="8747" spans="1:6" x14ac:dyDescent="0.35">
      <c r="A8747" s="4">
        <v>8736</v>
      </c>
      <c r="B8747" s="4">
        <v>0.13313337789144664</v>
      </c>
      <c r="C8747" s="4">
        <v>-1.1117009393994708</v>
      </c>
      <c r="D8747" s="25">
        <v>-2.3054596412665478E-2</v>
      </c>
      <c r="E8747" s="31">
        <v>-5119.7600465086052</v>
      </c>
      <c r="F8747" s="18">
        <v>5119.7600465086052</v>
      </c>
    </row>
    <row r="8748" spans="1:6" x14ac:dyDescent="0.35">
      <c r="A8748" s="4">
        <v>8737</v>
      </c>
      <c r="B8748" s="4">
        <v>0.53993889559069641</v>
      </c>
      <c r="C8748" s="4">
        <v>0.10027978122178835</v>
      </c>
      <c r="D8748" s="25">
        <v>4.09221256879321E-3</v>
      </c>
      <c r="E8748" s="31">
        <v>908.76222842998516</v>
      </c>
      <c r="F8748" s="18">
        <v>0</v>
      </c>
    </row>
    <row r="8749" spans="1:6" x14ac:dyDescent="0.35">
      <c r="A8749" s="4">
        <v>8738</v>
      </c>
      <c r="B8749" s="4">
        <v>0.46875164202974107</v>
      </c>
      <c r="C8749" s="4">
        <v>-7.8408284102636019E-2</v>
      </c>
      <c r="D8749" s="25">
        <v>8.98297799465E-5</v>
      </c>
      <c r="E8749" s="31">
        <v>19.948599842072795</v>
      </c>
      <c r="F8749" s="18">
        <v>0</v>
      </c>
    </row>
    <row r="8750" spans="1:6" x14ac:dyDescent="0.35">
      <c r="A8750" s="4">
        <v>8739</v>
      </c>
      <c r="B8750" s="4">
        <v>0.17214999352573235</v>
      </c>
      <c r="C8750" s="4">
        <v>-0.94570320556353848</v>
      </c>
      <c r="D8750" s="25">
        <v>-1.9336460723601755E-2</v>
      </c>
      <c r="E8750" s="31">
        <v>-4294.069489726252</v>
      </c>
      <c r="F8750" s="18">
        <v>4294.069489726252</v>
      </c>
    </row>
    <row r="8751" spans="1:6" x14ac:dyDescent="0.35">
      <c r="A8751" s="4">
        <v>8740</v>
      </c>
      <c r="B8751" s="4">
        <v>0.40581893821613646</v>
      </c>
      <c r="C8751" s="4">
        <v>-0.23831359674286368</v>
      </c>
      <c r="D8751" s="25">
        <v>-3.4918435119681967E-3</v>
      </c>
      <c r="E8751" s="31">
        <v>-775.4375995675108</v>
      </c>
      <c r="F8751" s="18">
        <v>775.4375995675108</v>
      </c>
    </row>
    <row r="8752" spans="1:6" x14ac:dyDescent="0.35">
      <c r="A8752" s="4">
        <v>8741</v>
      </c>
      <c r="B8752" s="4">
        <v>9.0004532235719026E-3</v>
      </c>
      <c r="C8752" s="4">
        <v>-2.3655994810571861</v>
      </c>
      <c r="D8752" s="25">
        <v>-5.1140310659888083E-2</v>
      </c>
      <c r="E8752" s="31">
        <v>-11356.786065389286</v>
      </c>
      <c r="F8752" s="18">
        <v>11356.786065389286</v>
      </c>
    </row>
    <row r="8753" spans="1:6" x14ac:dyDescent="0.35">
      <c r="A8753" s="4">
        <v>8742</v>
      </c>
      <c r="B8753" s="4">
        <v>0.78758818527134944</v>
      </c>
      <c r="C8753" s="4">
        <v>0.79808075371587905</v>
      </c>
      <c r="D8753" s="25">
        <v>1.9722056662074668E-2</v>
      </c>
      <c r="E8753" s="31">
        <v>4379.6992116503825</v>
      </c>
      <c r="F8753" s="18">
        <v>0</v>
      </c>
    </row>
    <row r="8754" spans="1:6" x14ac:dyDescent="0.35">
      <c r="A8754" s="4">
        <v>8743</v>
      </c>
      <c r="B8754" s="4">
        <v>0.97911043224690952</v>
      </c>
      <c r="C8754" s="4">
        <v>2.0357134719135277</v>
      </c>
      <c r="D8754" s="25">
        <v>4.7443437389065854E-2</v>
      </c>
      <c r="E8754" s="31">
        <v>10535.81727763973</v>
      </c>
      <c r="F8754" s="18">
        <v>0</v>
      </c>
    </row>
    <row r="8755" spans="1:6" x14ac:dyDescent="0.35">
      <c r="A8755" s="4">
        <v>8744</v>
      </c>
      <c r="B8755" s="4">
        <v>0.46212547764785528</v>
      </c>
      <c r="C8755" s="4">
        <v>-9.5080413566370287E-2</v>
      </c>
      <c r="D8755" s="25">
        <v>-2.8360447207208326E-4</v>
      </c>
      <c r="E8755" s="31">
        <v>-62.980362750056251</v>
      </c>
      <c r="F8755" s="18">
        <v>62.980362750056251</v>
      </c>
    </row>
    <row r="8756" spans="1:6" x14ac:dyDescent="0.35">
      <c r="A8756" s="4">
        <v>8745</v>
      </c>
      <c r="B8756" s="4">
        <v>0.26646944270794948</v>
      </c>
      <c r="C8756" s="4">
        <v>-0.62352605574487985</v>
      </c>
      <c r="D8756" s="25">
        <v>-1.2120107034547445E-2</v>
      </c>
      <c r="E8756" s="31">
        <v>-2691.5257436818297</v>
      </c>
      <c r="F8756" s="18">
        <v>2691.5257436818297</v>
      </c>
    </row>
    <row r="8757" spans="1:6" x14ac:dyDescent="0.35">
      <c r="A8757" s="4">
        <v>8746</v>
      </c>
      <c r="B8757" s="4">
        <v>0.26696631895426925</v>
      </c>
      <c r="C8757" s="4">
        <v>-0.62201403715642145</v>
      </c>
      <c r="D8757" s="25">
        <v>-1.2086239763312096E-2</v>
      </c>
      <c r="E8757" s="31">
        <v>-2684.004800827252</v>
      </c>
      <c r="F8757" s="18">
        <v>2684.004800827252</v>
      </c>
    </row>
    <row r="8758" spans="1:6" x14ac:dyDescent="0.35">
      <c r="A8758" s="4">
        <v>8747</v>
      </c>
      <c r="B8758" s="4">
        <v>0.38683590541556678</v>
      </c>
      <c r="C8758" s="4">
        <v>-0.28757535673742762</v>
      </c>
      <c r="D8758" s="25">
        <v>-4.5952435627358307E-3</v>
      </c>
      <c r="E8758" s="31">
        <v>-1020.4708846495362</v>
      </c>
      <c r="F8758" s="18">
        <v>1020.4708846495362</v>
      </c>
    </row>
    <row r="8759" spans="1:6" x14ac:dyDescent="0.35">
      <c r="A8759" s="4">
        <v>8748</v>
      </c>
      <c r="B8759" s="4">
        <v>0.27198141612822491</v>
      </c>
      <c r="C8759" s="4">
        <v>-0.60683136273581417</v>
      </c>
      <c r="D8759" s="25">
        <v>-1.1746167388140457E-2</v>
      </c>
      <c r="E8759" s="31">
        <v>-2608.484547591826</v>
      </c>
      <c r="F8759" s="18">
        <v>2608.484547591826</v>
      </c>
    </row>
    <row r="8760" spans="1:6" x14ac:dyDescent="0.35">
      <c r="A8760" s="4">
        <v>8749</v>
      </c>
      <c r="B8760" s="4">
        <v>0.91814366491313171</v>
      </c>
      <c r="C8760" s="4">
        <v>1.39269292105702</v>
      </c>
      <c r="D8760" s="25">
        <v>3.3040604267837601E-2</v>
      </c>
      <c r="E8760" s="31">
        <v>7337.3639952354761</v>
      </c>
      <c r="F8760" s="18">
        <v>0</v>
      </c>
    </row>
    <row r="8761" spans="1:6" x14ac:dyDescent="0.35">
      <c r="A8761" s="4">
        <v>8750</v>
      </c>
      <c r="B8761" s="4">
        <v>0.82579767867557574</v>
      </c>
      <c r="C8761" s="4">
        <v>0.93768825258143151</v>
      </c>
      <c r="D8761" s="25">
        <v>2.28490850376908E-2</v>
      </c>
      <c r="E8761" s="31">
        <v>5074.1219052952383</v>
      </c>
      <c r="F8761" s="18">
        <v>0</v>
      </c>
    </row>
    <row r="8762" spans="1:6" x14ac:dyDescent="0.35">
      <c r="A8762" s="4">
        <v>8751</v>
      </c>
      <c r="B8762" s="4">
        <v>1.8727613265531184E-3</v>
      </c>
      <c r="C8762" s="4">
        <v>-2.898834732142364</v>
      </c>
      <c r="D8762" s="25">
        <v>-6.3084094300249374E-2</v>
      </c>
      <c r="E8762" s="31">
        <v>-14009.155475441994</v>
      </c>
      <c r="F8762" s="18">
        <v>14009.155475441994</v>
      </c>
    </row>
    <row r="8763" spans="1:6" x14ac:dyDescent="0.35">
      <c r="A8763" s="4">
        <v>8752</v>
      </c>
      <c r="B8763" s="4">
        <v>0.50791224192155926</v>
      </c>
      <c r="C8763" s="4">
        <v>1.9834349716482555E-2</v>
      </c>
      <c r="D8763" s="25">
        <v>2.290338392621394E-3</v>
      </c>
      <c r="E8763" s="31">
        <v>508.6180120284327</v>
      </c>
      <c r="F8763" s="18">
        <v>0</v>
      </c>
    </row>
    <row r="8764" spans="1:6" x14ac:dyDescent="0.35">
      <c r="A8764" s="4">
        <v>8753</v>
      </c>
      <c r="B8764" s="4">
        <v>7.575505453149689E-2</v>
      </c>
      <c r="C8764" s="4">
        <v>-1.4342178348696293</v>
      </c>
      <c r="D8764" s="25">
        <v>-3.0278559967245391E-2</v>
      </c>
      <c r="E8764" s="31">
        <v>-6723.9937239133469</v>
      </c>
      <c r="F8764" s="18">
        <v>6723.9937239133469</v>
      </c>
    </row>
    <row r="8765" spans="1:6" x14ac:dyDescent="0.35">
      <c r="A8765" s="4">
        <v>8754</v>
      </c>
      <c r="B8765" s="4">
        <v>0.80556573222907302</v>
      </c>
      <c r="C8765" s="4">
        <v>0.86167109581474366</v>
      </c>
      <c r="D8765" s="25">
        <v>2.1146398518881272E-2</v>
      </c>
      <c r="E8765" s="31">
        <v>4696.0044030543049</v>
      </c>
      <c r="F8765" s="18">
        <v>0</v>
      </c>
    </row>
    <row r="8766" spans="1:6" x14ac:dyDescent="0.35">
      <c r="A8766" s="4">
        <v>8755</v>
      </c>
      <c r="B8766" s="4">
        <v>0.64320627967280297</v>
      </c>
      <c r="C8766" s="4">
        <v>0.367042333710628</v>
      </c>
      <c r="D8766" s="25">
        <v>1.0067350566127663E-2</v>
      </c>
      <c r="E8766" s="31">
        <v>2235.6678156526041</v>
      </c>
      <c r="F8766" s="18">
        <v>0</v>
      </c>
    </row>
    <row r="8767" spans="1:6" x14ac:dyDescent="0.35">
      <c r="A8767" s="4">
        <v>8756</v>
      </c>
      <c r="B8767" s="4">
        <v>3.3906136880281657E-2</v>
      </c>
      <c r="C8767" s="4">
        <v>-1.826252252893326</v>
      </c>
      <c r="D8767" s="25">
        <v>-3.9059626595756861E-2</v>
      </c>
      <c r="E8767" s="31">
        <v>-8674.0150249015132</v>
      </c>
      <c r="F8767" s="18">
        <v>8674.0150249015132</v>
      </c>
    </row>
    <row r="8768" spans="1:6" x14ac:dyDescent="0.35">
      <c r="A8768" s="4">
        <v>8757</v>
      </c>
      <c r="B8768" s="4">
        <v>0.6756620766427005</v>
      </c>
      <c r="C8768" s="4">
        <v>0.45560249772434558</v>
      </c>
      <c r="D8768" s="25">
        <v>1.2050984311237644E-2</v>
      </c>
      <c r="E8768" s="31">
        <v>2676.1755830989723</v>
      </c>
      <c r="F8768" s="18">
        <v>0</v>
      </c>
    </row>
    <row r="8769" spans="1:6" x14ac:dyDescent="0.35">
      <c r="A8769" s="4">
        <v>8758</v>
      </c>
      <c r="B8769" s="4">
        <v>0.79739400126764981</v>
      </c>
      <c r="C8769" s="4">
        <v>0.83234896911214107</v>
      </c>
      <c r="D8769" s="25">
        <v>2.0489620602383019E-2</v>
      </c>
      <c r="E8769" s="31">
        <v>4550.1529955462711</v>
      </c>
      <c r="F8769" s="18">
        <v>0</v>
      </c>
    </row>
    <row r="8770" spans="1:6" x14ac:dyDescent="0.35">
      <c r="A8770" s="4">
        <v>8759</v>
      </c>
      <c r="B8770" s="4">
        <v>0.96679357355816642</v>
      </c>
      <c r="C8770" s="4">
        <v>1.8356269204962004</v>
      </c>
      <c r="D8770" s="25">
        <v>4.2961756039959317E-2</v>
      </c>
      <c r="E8770" s="31">
        <v>9540.5652809605308</v>
      </c>
      <c r="F8770" s="18">
        <v>0</v>
      </c>
    </row>
    <row r="8771" spans="1:6" x14ac:dyDescent="0.35">
      <c r="A8771" s="4">
        <v>8760</v>
      </c>
      <c r="B8771" s="4">
        <v>0.99503193049438565</v>
      </c>
      <c r="C8771" s="4">
        <v>2.5780438434083317</v>
      </c>
      <c r="D8771" s="25">
        <v>5.9590940026126138E-2</v>
      </c>
      <c r="E8771" s="31">
        <v>13233.426793454661</v>
      </c>
      <c r="F8771" s="18">
        <v>0</v>
      </c>
    </row>
    <row r="8772" spans="1:6" x14ac:dyDescent="0.35">
      <c r="A8772" s="4">
        <v>8761</v>
      </c>
      <c r="B8772" s="4">
        <v>0.62442576409414285</v>
      </c>
      <c r="C8772" s="4">
        <v>0.31712537443654165</v>
      </c>
      <c r="D8772" s="25">
        <v>8.9492748943840895E-3</v>
      </c>
      <c r="E8772" s="31">
        <v>1987.3754989837564</v>
      </c>
      <c r="F8772" s="18">
        <v>0</v>
      </c>
    </row>
    <row r="8773" spans="1:6" x14ac:dyDescent="0.35">
      <c r="A8773" s="4">
        <v>8762</v>
      </c>
      <c r="B8773" s="4">
        <v>0.41025274940260825</v>
      </c>
      <c r="C8773" s="4">
        <v>-0.22689486019816443</v>
      </c>
      <c r="D8773" s="25">
        <v>-3.2360785030746105E-3</v>
      </c>
      <c r="E8773" s="31">
        <v>-718.63957758570223</v>
      </c>
      <c r="F8773" s="18">
        <v>718.63957758570223</v>
      </c>
    </row>
    <row r="8774" spans="1:6" x14ac:dyDescent="0.35">
      <c r="A8774" s="4">
        <v>8763</v>
      </c>
      <c r="B8774" s="4">
        <v>0.11694828568759652</v>
      </c>
      <c r="C8774" s="4">
        <v>-1.1903812698057992</v>
      </c>
      <c r="D8774" s="25">
        <v>-2.4816934594945956E-2</v>
      </c>
      <c r="E8774" s="31">
        <v>-5511.1244604663943</v>
      </c>
      <c r="F8774" s="18">
        <v>5511.1244604663943</v>
      </c>
    </row>
    <row r="8775" spans="1:6" x14ac:dyDescent="0.35">
      <c r="A8775" s="4">
        <v>8764</v>
      </c>
      <c r="B8775" s="4">
        <v>0.68595887676829737</v>
      </c>
      <c r="C8775" s="4">
        <v>0.48442786537353355</v>
      </c>
      <c r="D8775" s="25">
        <v>1.2696635463998315E-2</v>
      </c>
      <c r="E8775" s="31">
        <v>2819.5560577218253</v>
      </c>
      <c r="F8775" s="18">
        <v>0</v>
      </c>
    </row>
    <row r="8776" spans="1:6" x14ac:dyDescent="0.35">
      <c r="A8776" s="4">
        <v>8765</v>
      </c>
      <c r="B8776" s="4">
        <v>1.1224938746303148E-2</v>
      </c>
      <c r="C8776" s="4">
        <v>-2.2826689264384128</v>
      </c>
      <c r="D8776" s="25">
        <v>-4.9282772922977343E-2</v>
      </c>
      <c r="E8776" s="31">
        <v>-10944.280579711252</v>
      </c>
      <c r="F8776" s="18">
        <v>10944.280579711252</v>
      </c>
    </row>
    <row r="8777" spans="1:6" x14ac:dyDescent="0.35">
      <c r="A8777" s="4">
        <v>8766</v>
      </c>
      <c r="B8777" s="4">
        <v>0.35858977608708997</v>
      </c>
      <c r="C8777" s="4">
        <v>-0.36223081727475609</v>
      </c>
      <c r="D8777" s="25">
        <v>-6.2674298377706538E-3</v>
      </c>
      <c r="E8777" s="31">
        <v>-1391.8151635951474</v>
      </c>
      <c r="F8777" s="18">
        <v>1391.8151635951474</v>
      </c>
    </row>
    <row r="8778" spans="1:6" x14ac:dyDescent="0.35">
      <c r="A8778" s="4">
        <v>8767</v>
      </c>
      <c r="B8778" s="4">
        <v>0.31229090716135244</v>
      </c>
      <c r="C8778" s="4">
        <v>-0.48936711360844082</v>
      </c>
      <c r="D8778" s="25">
        <v>-9.1151193203323176E-3</v>
      </c>
      <c r="E8778" s="31">
        <v>-2024.2047563998365</v>
      </c>
      <c r="F8778" s="18">
        <v>2024.2047563998365</v>
      </c>
    </row>
    <row r="8779" spans="1:6" x14ac:dyDescent="0.35">
      <c r="A8779" s="4">
        <v>8768</v>
      </c>
      <c r="B8779" s="4">
        <v>0.81627708327364912</v>
      </c>
      <c r="C8779" s="4">
        <v>0.90126801903394582</v>
      </c>
      <c r="D8779" s="25">
        <v>2.2033318659272744E-2</v>
      </c>
      <c r="E8779" s="31">
        <v>4892.963751981596</v>
      </c>
      <c r="F8779" s="18">
        <v>0</v>
      </c>
    </row>
    <row r="8780" spans="1:6" x14ac:dyDescent="0.35">
      <c r="A8780" s="4">
        <v>8769</v>
      </c>
      <c r="B8780" s="4">
        <v>1.1076966448265724E-3</v>
      </c>
      <c r="C8780" s="4">
        <v>-3.0597263255006912</v>
      </c>
      <c r="D8780" s="25">
        <v>-6.668785901144228E-2</v>
      </c>
      <c r="E8780" s="31">
        <v>-14809.447541073079</v>
      </c>
      <c r="F8780" s="18">
        <v>14809.447541073079</v>
      </c>
    </row>
    <row r="8781" spans="1:6" x14ac:dyDescent="0.35">
      <c r="A8781" s="4">
        <v>8770</v>
      </c>
      <c r="B8781" s="4">
        <v>0.16067853173939883</v>
      </c>
      <c r="C8781" s="4">
        <v>-0.99167300538336922</v>
      </c>
      <c r="D8781" s="25">
        <v>-2.0366125101418879E-2</v>
      </c>
      <c r="E8781" s="31">
        <v>-4522.7282113322044</v>
      </c>
      <c r="F8781" s="18">
        <v>4522.7282113322044</v>
      </c>
    </row>
    <row r="8782" spans="1:6" x14ac:dyDescent="0.35">
      <c r="A8782" s="4">
        <v>8771</v>
      </c>
      <c r="B8782" s="4">
        <v>0.49160720299437488</v>
      </c>
      <c r="C8782" s="4">
        <v>-2.1039174328548391E-2</v>
      </c>
      <c r="D8782" s="25">
        <v>1.3748240360227659E-3</v>
      </c>
      <c r="E8782" s="31">
        <v>305.30871348249599</v>
      </c>
      <c r="F8782" s="18">
        <v>0</v>
      </c>
    </row>
    <row r="8783" spans="1:6" x14ac:dyDescent="0.35">
      <c r="A8783" s="4">
        <v>8772</v>
      </c>
      <c r="B8783" s="4">
        <v>0.18534409792393747</v>
      </c>
      <c r="C8783" s="4">
        <v>-0.89518501118798877</v>
      </c>
      <c r="D8783" s="25">
        <v>-1.8204918159048195E-2</v>
      </c>
      <c r="E8783" s="31">
        <v>-4042.7865650881708</v>
      </c>
      <c r="F8783" s="18">
        <v>4042.7865650881708</v>
      </c>
    </row>
    <row r="8784" spans="1:6" x14ac:dyDescent="0.35">
      <c r="A8784" s="4">
        <v>8773</v>
      </c>
      <c r="B8784" s="4">
        <v>0.38969040451839354</v>
      </c>
      <c r="C8784" s="4">
        <v>-0.2801260375026231</v>
      </c>
      <c r="D8784" s="25">
        <v>-4.428388395101247E-3</v>
      </c>
      <c r="E8784" s="31">
        <v>-983.41717069513641</v>
      </c>
      <c r="F8784" s="18">
        <v>983.41717069513641</v>
      </c>
    </row>
    <row r="8785" spans="1:6" x14ac:dyDescent="0.35">
      <c r="A8785" s="4">
        <v>8774</v>
      </c>
      <c r="B8785" s="4">
        <v>3.6471180983271623E-2</v>
      </c>
      <c r="C8785" s="4">
        <v>-1.7931911671364571</v>
      </c>
      <c r="D8785" s="25">
        <v>-3.8319100806451165E-2</v>
      </c>
      <c r="E8785" s="31">
        <v>-8509.5656334815139</v>
      </c>
      <c r="F8785" s="18">
        <v>8509.5656334815139</v>
      </c>
    </row>
    <row r="8786" spans="1:6" x14ac:dyDescent="0.35">
      <c r="A8786" s="4">
        <v>8775</v>
      </c>
      <c r="B8786" s="4">
        <v>0.93795513342647907</v>
      </c>
      <c r="C8786" s="4">
        <v>1.5378318529515769</v>
      </c>
      <c r="D8786" s="25">
        <v>3.6291529627355539E-2</v>
      </c>
      <c r="E8786" s="31">
        <v>8059.300630860027</v>
      </c>
      <c r="F8786" s="18">
        <v>0</v>
      </c>
    </row>
    <row r="8787" spans="1:6" x14ac:dyDescent="0.35">
      <c r="A8787" s="4">
        <v>8776</v>
      </c>
      <c r="B8787" s="4">
        <v>8.4809044114949828E-2</v>
      </c>
      <c r="C8787" s="4">
        <v>-1.3734319972649698</v>
      </c>
      <c r="D8787" s="25">
        <v>-2.8917035403235987E-2</v>
      </c>
      <c r="E8787" s="31">
        <v>-6421.6384390762669</v>
      </c>
      <c r="F8787" s="18">
        <v>6421.6384390762669</v>
      </c>
    </row>
    <row r="8788" spans="1:6" x14ac:dyDescent="0.35">
      <c r="A8788" s="4">
        <v>8777</v>
      </c>
      <c r="B8788" s="4">
        <v>0.52024230663834325</v>
      </c>
      <c r="C8788" s="4">
        <v>5.0761729815067387E-2</v>
      </c>
      <c r="D8788" s="25">
        <v>2.9830719201010079E-3</v>
      </c>
      <c r="E8788" s="31">
        <v>662.45412233738136</v>
      </c>
      <c r="F8788" s="18">
        <v>0</v>
      </c>
    </row>
    <row r="8789" spans="1:6" x14ac:dyDescent="0.35">
      <c r="A8789" s="4">
        <v>8778</v>
      </c>
      <c r="B8789" s="4">
        <v>0.59021808545435006</v>
      </c>
      <c r="C8789" s="4">
        <v>0.22810600853269777</v>
      </c>
      <c r="D8789" s="25">
        <v>6.955355617678528E-3</v>
      </c>
      <c r="E8789" s="31">
        <v>1544.5836120161625</v>
      </c>
      <c r="F8789" s="18">
        <v>0</v>
      </c>
    </row>
    <row r="8790" spans="1:6" x14ac:dyDescent="0.35">
      <c r="A8790" s="4">
        <v>8779</v>
      </c>
      <c r="B8790" s="4">
        <v>0.16776898362673209</v>
      </c>
      <c r="C8790" s="4">
        <v>-0.96301904216651413</v>
      </c>
      <c r="D8790" s="25">
        <v>-1.9724313187438121E-2</v>
      </c>
      <c r="E8790" s="31">
        <v>-4380.2003207651533</v>
      </c>
      <c r="F8790" s="18">
        <v>4380.2003207651533</v>
      </c>
    </row>
    <row r="8791" spans="1:6" x14ac:dyDescent="0.35">
      <c r="A8791" s="4">
        <v>8780</v>
      </c>
      <c r="B8791" s="4">
        <v>0.6880852860314598</v>
      </c>
      <c r="C8791" s="4">
        <v>0.49043031707379087</v>
      </c>
      <c r="D8791" s="25">
        <v>1.2831082660191164E-2</v>
      </c>
      <c r="E8791" s="31">
        <v>2849.4128971612313</v>
      </c>
      <c r="F8791" s="18">
        <v>0</v>
      </c>
    </row>
    <row r="8792" spans="1:6" x14ac:dyDescent="0.35">
      <c r="A8792" s="4">
        <v>8781</v>
      </c>
      <c r="B8792" s="4">
        <v>0.82415458408357256</v>
      </c>
      <c r="C8792" s="4">
        <v>0.93131463872085096</v>
      </c>
      <c r="D8792" s="25">
        <v>2.2706324286590678E-2</v>
      </c>
      <c r="E8792" s="31">
        <v>5042.4188654063928</v>
      </c>
      <c r="F8792" s="18">
        <v>0</v>
      </c>
    </row>
    <row r="8793" spans="1:6" x14ac:dyDescent="0.35">
      <c r="A8793" s="4">
        <v>8782</v>
      </c>
      <c r="B8793" s="4">
        <v>0.33418058145593377</v>
      </c>
      <c r="C8793" s="4">
        <v>-0.42839829896605558</v>
      </c>
      <c r="D8793" s="25">
        <v>-7.7494963060698559E-3</v>
      </c>
      <c r="E8793" s="31">
        <v>-1720.9393241247956</v>
      </c>
      <c r="F8793" s="18">
        <v>1720.9393241247956</v>
      </c>
    </row>
    <row r="8794" spans="1:6" x14ac:dyDescent="0.35">
      <c r="A8794" s="4">
        <v>8783</v>
      </c>
      <c r="B8794" s="4">
        <v>0.58998750459855942</v>
      </c>
      <c r="C8794" s="4">
        <v>0.22751283398736283</v>
      </c>
      <c r="D8794" s="25">
        <v>6.9420692709562656E-3</v>
      </c>
      <c r="E8794" s="31">
        <v>1541.6330981188414</v>
      </c>
      <c r="F8794" s="18">
        <v>0</v>
      </c>
    </row>
    <row r="8795" spans="1:6" x14ac:dyDescent="0.35">
      <c r="A8795" s="4">
        <v>8784</v>
      </c>
      <c r="B8795" s="4">
        <v>0.96807660482057456</v>
      </c>
      <c r="C8795" s="4">
        <v>1.8532482113231625</v>
      </c>
      <c r="D8795" s="25">
        <v>4.3356450285459411E-2</v>
      </c>
      <c r="E8795" s="31">
        <v>9628.2154741162904</v>
      </c>
      <c r="F8795" s="18">
        <v>0</v>
      </c>
    </row>
    <row r="8796" spans="1:6" x14ac:dyDescent="0.35">
      <c r="A8796" s="4">
        <v>8785</v>
      </c>
      <c r="B8796" s="4">
        <v>0.43131669356296487</v>
      </c>
      <c r="C8796" s="4">
        <v>-0.17302295135285983</v>
      </c>
      <c r="D8796" s="25">
        <v>-2.029417048806271E-3</v>
      </c>
      <c r="E8796" s="31">
        <v>-450.67491697550327</v>
      </c>
      <c r="F8796" s="18">
        <v>450.67491697550327</v>
      </c>
    </row>
    <row r="8797" spans="1:6" x14ac:dyDescent="0.35">
      <c r="A8797" s="4">
        <v>8786</v>
      </c>
      <c r="B8797" s="4">
        <v>0.13963550113228074</v>
      </c>
      <c r="C8797" s="4">
        <v>-1.0819584244427605</v>
      </c>
      <c r="D8797" s="25">
        <v>-2.2388402340086409E-2</v>
      </c>
      <c r="E8797" s="31">
        <v>-4971.8175826736096</v>
      </c>
      <c r="F8797" s="18">
        <v>4971.8175826736096</v>
      </c>
    </row>
    <row r="8798" spans="1:6" x14ac:dyDescent="0.35">
      <c r="A8798" s="4">
        <v>8787</v>
      </c>
      <c r="B8798" s="4">
        <v>0.59350115267351178</v>
      </c>
      <c r="C8798" s="4">
        <v>0.23656059308940133</v>
      </c>
      <c r="D8798" s="25">
        <v>7.1447274352935582E-3</v>
      </c>
      <c r="E8798" s="31">
        <v>1586.6376236503679</v>
      </c>
      <c r="F8798" s="18">
        <v>0</v>
      </c>
    </row>
    <row r="8799" spans="1:6" x14ac:dyDescent="0.35">
      <c r="A8799" s="4">
        <v>8788</v>
      </c>
      <c r="B8799" s="4">
        <v>0.665048868835457</v>
      </c>
      <c r="C8799" s="4">
        <v>0.42628215106493145</v>
      </c>
      <c r="D8799" s="25">
        <v>1.1394246265416866E-2</v>
      </c>
      <c r="E8799" s="31">
        <v>2530.3330297169405</v>
      </c>
      <c r="F8799" s="18">
        <v>0</v>
      </c>
    </row>
    <row r="8800" spans="1:6" x14ac:dyDescent="0.35">
      <c r="A8800" s="4">
        <v>8789</v>
      </c>
      <c r="B8800" s="4">
        <v>0.61055849059230705</v>
      </c>
      <c r="C8800" s="4">
        <v>0.28077494900958944</v>
      </c>
      <c r="D8800" s="25">
        <v>8.1350721280608763E-3</v>
      </c>
      <c r="E8800" s="31">
        <v>1806.5645787592621</v>
      </c>
      <c r="F8800" s="18">
        <v>0</v>
      </c>
    </row>
    <row r="8801" spans="1:6" x14ac:dyDescent="0.35">
      <c r="A8801" s="4">
        <v>8790</v>
      </c>
      <c r="B8801" s="4">
        <v>0.59205524750635818</v>
      </c>
      <c r="C8801" s="4">
        <v>0.23283503691012095</v>
      </c>
      <c r="D8801" s="25">
        <v>7.0612797696435843E-3</v>
      </c>
      <c r="E8801" s="31">
        <v>1568.1063070780926</v>
      </c>
      <c r="F8801" s="18">
        <v>0</v>
      </c>
    </row>
    <row r="8802" spans="1:6" x14ac:dyDescent="0.35">
      <c r="A8802" s="4">
        <v>8791</v>
      </c>
      <c r="B8802" s="4">
        <v>0.99830052449167728</v>
      </c>
      <c r="C8802" s="4">
        <v>2.9291456598238645</v>
      </c>
      <c r="D8802" s="25">
        <v>6.7455169036625517E-2</v>
      </c>
      <c r="E8802" s="31">
        <v>14979.844937752749</v>
      </c>
      <c r="F8802" s="18">
        <v>0</v>
      </c>
    </row>
    <row r="8803" spans="1:6" x14ac:dyDescent="0.35">
      <c r="A8803" s="4">
        <v>8792</v>
      </c>
      <c r="B8803" s="4">
        <v>0.6197032281279885</v>
      </c>
      <c r="C8803" s="4">
        <v>0.30470145185564756</v>
      </c>
      <c r="D8803" s="25">
        <v>8.6709950114078321E-3</v>
      </c>
      <c r="E8803" s="31">
        <v>1925.57757369775</v>
      </c>
      <c r="F8803" s="18">
        <v>0</v>
      </c>
    </row>
    <row r="8804" spans="1:6" x14ac:dyDescent="0.35">
      <c r="A8804" s="4">
        <v>8793</v>
      </c>
      <c r="B8804" s="4">
        <v>0.47738499241352983</v>
      </c>
      <c r="C8804" s="4">
        <v>-5.6717812130751548E-2</v>
      </c>
      <c r="D8804" s="25">
        <v>5.7566844826838518E-4</v>
      </c>
      <c r="E8804" s="31">
        <v>127.83933705562235</v>
      </c>
      <c r="F8804" s="18">
        <v>0</v>
      </c>
    </row>
    <row r="8805" spans="1:6" x14ac:dyDescent="0.35">
      <c r="A8805" s="4">
        <v>8794</v>
      </c>
      <c r="B8805" s="4">
        <v>0.84877381729741097</v>
      </c>
      <c r="C8805" s="4">
        <v>1.0311886429737074</v>
      </c>
      <c r="D8805" s="25">
        <v>2.4943373498294223E-2</v>
      </c>
      <c r="E8805" s="31">
        <v>5539.2028893445158</v>
      </c>
      <c r="F8805" s="18">
        <v>0</v>
      </c>
    </row>
    <row r="8806" spans="1:6" x14ac:dyDescent="0.35">
      <c r="A8806" s="4">
        <v>8795</v>
      </c>
      <c r="B8806" s="4">
        <v>0.1758905886849994</v>
      </c>
      <c r="C8806" s="4">
        <v>-0.9311399466011111</v>
      </c>
      <c r="D8806" s="25">
        <v>-1.9010262457842313E-2</v>
      </c>
      <c r="E8806" s="31">
        <v>-4221.6302755069946</v>
      </c>
      <c r="F8806" s="18">
        <v>4221.6302755069946</v>
      </c>
    </row>
    <row r="8807" spans="1:6" x14ac:dyDescent="0.35">
      <c r="A8807" s="4">
        <v>8796</v>
      </c>
      <c r="B8807" s="4">
        <v>0.74619733430715474</v>
      </c>
      <c r="C8807" s="4">
        <v>0.66257102670932788</v>
      </c>
      <c r="D8807" s="25">
        <v>1.6686813104494984E-2</v>
      </c>
      <c r="E8807" s="31">
        <v>3705.6592753458781</v>
      </c>
      <c r="F8807" s="18">
        <v>0</v>
      </c>
    </row>
    <row r="8808" spans="1:6" x14ac:dyDescent="0.35">
      <c r="A8808" s="4">
        <v>8797</v>
      </c>
      <c r="B8808" s="4">
        <v>0.39695322276628064</v>
      </c>
      <c r="C8808" s="4">
        <v>-0.26124128089939019</v>
      </c>
      <c r="D8808" s="25">
        <v>-4.005394141606426E-3</v>
      </c>
      <c r="E8808" s="31">
        <v>-889.48236306797764</v>
      </c>
      <c r="F8808" s="18">
        <v>889.48236306797764</v>
      </c>
    </row>
    <row r="8809" spans="1:6" x14ac:dyDescent="0.35">
      <c r="A8809" s="4">
        <v>8798</v>
      </c>
      <c r="B8809" s="4">
        <v>0.59469410800946088</v>
      </c>
      <c r="C8809" s="4">
        <v>0.23963686397315989</v>
      </c>
      <c r="D8809" s="25">
        <v>7.2136319456011224E-3</v>
      </c>
      <c r="E8809" s="31">
        <v>1601.9393254274203</v>
      </c>
      <c r="F8809" s="18">
        <v>0</v>
      </c>
    </row>
    <row r="8810" spans="1:6" x14ac:dyDescent="0.35">
      <c r="A8810" s="4">
        <v>8799</v>
      </c>
      <c r="B8810" s="4">
        <v>0.2771810616825412</v>
      </c>
      <c r="C8810" s="4">
        <v>-0.59123627075890062</v>
      </c>
      <c r="D8810" s="25">
        <v>-1.1396857390264799E-2</v>
      </c>
      <c r="E8810" s="31">
        <v>-2530.9128851363812</v>
      </c>
      <c r="F8810" s="18">
        <v>2530.9128851363812</v>
      </c>
    </row>
    <row r="8811" spans="1:6" x14ac:dyDescent="0.35">
      <c r="A8811" s="4">
        <v>8800</v>
      </c>
      <c r="B8811" s="4">
        <v>0.91587468147058537</v>
      </c>
      <c r="C8811" s="4">
        <v>1.3778466578601503</v>
      </c>
      <c r="D8811" s="25">
        <v>3.2708067071299279E-2</v>
      </c>
      <c r="E8811" s="31">
        <v>7263.5170875585509</v>
      </c>
      <c r="F8811" s="18">
        <v>0</v>
      </c>
    </row>
    <row r="8812" spans="1:6" x14ac:dyDescent="0.35">
      <c r="A8812" s="4">
        <v>8801</v>
      </c>
      <c r="B8812" s="4">
        <v>0.14783840121539082</v>
      </c>
      <c r="C8812" s="4">
        <v>-1.0457492831910995</v>
      </c>
      <c r="D8812" s="25">
        <v>-2.1577364157533776E-2</v>
      </c>
      <c r="E8812" s="31">
        <v>-4791.7094251113822</v>
      </c>
      <c r="F8812" s="18">
        <v>4791.7094251113822</v>
      </c>
    </row>
    <row r="8813" spans="1:6" x14ac:dyDescent="0.35">
      <c r="A8813" s="4">
        <v>8802</v>
      </c>
      <c r="B8813" s="4">
        <v>8.3761900038811343E-2</v>
      </c>
      <c r="C8813" s="4">
        <v>-1.3802041386969011</v>
      </c>
      <c r="D8813" s="25">
        <v>-2.9068722659245989E-2</v>
      </c>
      <c r="E8813" s="31">
        <v>-6455.323797908135</v>
      </c>
      <c r="F8813" s="18">
        <v>6455.323797908135</v>
      </c>
    </row>
    <row r="8814" spans="1:6" x14ac:dyDescent="0.35">
      <c r="A8814" s="4">
        <v>8803</v>
      </c>
      <c r="B8814" s="4">
        <v>0.70982268467579113</v>
      </c>
      <c r="C8814" s="4">
        <v>0.55286678845085269</v>
      </c>
      <c r="D8814" s="25">
        <v>1.4229579297233858E-2</v>
      </c>
      <c r="E8814" s="31">
        <v>3159.9786116655359</v>
      </c>
      <c r="F8814" s="18">
        <v>0</v>
      </c>
    </row>
    <row r="8815" spans="1:6" x14ac:dyDescent="0.35">
      <c r="A8815" s="4">
        <v>8804</v>
      </c>
      <c r="B8815" s="4">
        <v>0.76833955334142201</v>
      </c>
      <c r="C8815" s="4">
        <v>0.73338951335373515</v>
      </c>
      <c r="D8815" s="25">
        <v>1.8273056100428318E-2</v>
      </c>
      <c r="E8815" s="31">
        <v>4057.9180340449489</v>
      </c>
      <c r="F8815" s="18">
        <v>0</v>
      </c>
    </row>
    <row r="8816" spans="1:6" x14ac:dyDescent="0.35">
      <c r="A8816" s="4">
        <v>8805</v>
      </c>
      <c r="B8816" s="4">
        <v>0.93222439166480731</v>
      </c>
      <c r="C8816" s="4">
        <v>1.4925645193655419</v>
      </c>
      <c r="D8816" s="25">
        <v>3.5277599589483198E-2</v>
      </c>
      <c r="E8816" s="31">
        <v>7834.1360517480734</v>
      </c>
      <c r="F8816" s="18">
        <v>0</v>
      </c>
    </row>
    <row r="8817" spans="1:6" x14ac:dyDescent="0.35">
      <c r="A8817" s="4">
        <v>8806</v>
      </c>
      <c r="B8817" s="4">
        <v>0.48998927759398514</v>
      </c>
      <c r="C8817" s="4">
        <v>-2.5095793800645073E-2</v>
      </c>
      <c r="D8817" s="25">
        <v>1.2839609785122263E-3</v>
      </c>
      <c r="E8817" s="31">
        <v>285.13065253450605</v>
      </c>
      <c r="F8817" s="18">
        <v>0</v>
      </c>
    </row>
    <row r="8818" spans="1:6" x14ac:dyDescent="0.35">
      <c r="A8818" s="4">
        <v>8807</v>
      </c>
      <c r="B8818" s="4">
        <v>0.79614104897449345</v>
      </c>
      <c r="C8818" s="4">
        <v>0.82791630188802234</v>
      </c>
      <c r="D8818" s="25">
        <v>2.0390334558996252E-2</v>
      </c>
      <c r="E8818" s="31">
        <v>4528.1044326910032</v>
      </c>
      <c r="F8818" s="18">
        <v>0</v>
      </c>
    </row>
    <row r="8819" spans="1:6" x14ac:dyDescent="0.35">
      <c r="A8819" s="4">
        <v>8808</v>
      </c>
      <c r="B8819" s="4">
        <v>0.70614310506607814</v>
      </c>
      <c r="C8819" s="4">
        <v>0.54215201308801497</v>
      </c>
      <c r="D8819" s="25">
        <v>1.3989582113198541E-2</v>
      </c>
      <c r="E8819" s="31">
        <v>3106.6821682099667</v>
      </c>
      <c r="F8819" s="18">
        <v>0</v>
      </c>
    </row>
    <row r="8820" spans="1:6" x14ac:dyDescent="0.35">
      <c r="A8820" s="4">
        <v>8809</v>
      </c>
      <c r="B8820" s="4">
        <v>0.72783938977423435</v>
      </c>
      <c r="C8820" s="4">
        <v>0.6062914721610938</v>
      </c>
      <c r="D8820" s="25">
        <v>1.5426223483812451E-2</v>
      </c>
      <c r="E8820" s="31">
        <v>3425.7187264205327</v>
      </c>
      <c r="F8820" s="18">
        <v>0</v>
      </c>
    </row>
    <row r="8821" spans="1:6" x14ac:dyDescent="0.35">
      <c r="A8821" s="4">
        <v>8810</v>
      </c>
      <c r="B8821" s="4">
        <v>0.94018235654540039</v>
      </c>
      <c r="C8821" s="4">
        <v>1.5563062459533297</v>
      </c>
      <c r="D8821" s="25">
        <v>3.6705332264092123E-2</v>
      </c>
      <c r="E8821" s="31">
        <v>8151.1942458590738</v>
      </c>
      <c r="F8821" s="18">
        <v>0</v>
      </c>
    </row>
    <row r="8822" spans="1:6" x14ac:dyDescent="0.35">
      <c r="A8822" s="4">
        <v>8811</v>
      </c>
      <c r="B8822" s="4">
        <v>0.65702874120421217</v>
      </c>
      <c r="C8822" s="4">
        <v>0.40436747007752954</v>
      </c>
      <c r="D8822" s="25">
        <v>1.0903385603582531E-2</v>
      </c>
      <c r="E8822" s="31">
        <v>2421.3270527794484</v>
      </c>
      <c r="F8822" s="18">
        <v>0</v>
      </c>
    </row>
    <row r="8823" spans="1:6" x14ac:dyDescent="0.35">
      <c r="A8823" s="4">
        <v>8812</v>
      </c>
      <c r="B8823" s="4">
        <v>0.14867988144418032</v>
      </c>
      <c r="C8823" s="4">
        <v>-1.0421119844320814</v>
      </c>
      <c r="D8823" s="25">
        <v>-2.1495893344558346E-2</v>
      </c>
      <c r="E8823" s="31">
        <v>-4773.6171104266177</v>
      </c>
      <c r="F8823" s="18">
        <v>4773.6171104266177</v>
      </c>
    </row>
    <row r="8824" spans="1:6" x14ac:dyDescent="0.35">
      <c r="A8824" s="4">
        <v>8813</v>
      </c>
      <c r="B8824" s="4">
        <v>0.40157848245198924</v>
      </c>
      <c r="C8824" s="4">
        <v>-0.24926349774170642</v>
      </c>
      <c r="D8824" s="25">
        <v>-3.7371072077711266E-3</v>
      </c>
      <c r="E8824" s="31">
        <v>-829.9035831898068</v>
      </c>
      <c r="F8824" s="18">
        <v>829.9035831898068</v>
      </c>
    </row>
    <row r="8825" spans="1:6" x14ac:dyDescent="0.35">
      <c r="A8825" s="4">
        <v>8814</v>
      </c>
      <c r="B8825" s="4">
        <v>0.60094103698806844</v>
      </c>
      <c r="C8825" s="4">
        <v>0.25578361558475865</v>
      </c>
      <c r="D8825" s="25">
        <v>7.5752984096076155E-3</v>
      </c>
      <c r="E8825" s="31">
        <v>1682.255002155782</v>
      </c>
      <c r="F8825" s="18">
        <v>0</v>
      </c>
    </row>
    <row r="8826" spans="1:6" x14ac:dyDescent="0.35">
      <c r="A8826" s="4">
        <v>8815</v>
      </c>
      <c r="B8826" s="4">
        <v>0.81403191608910186</v>
      </c>
      <c r="C8826" s="4">
        <v>0.89285249876870676</v>
      </c>
      <c r="D8826" s="25">
        <v>2.1844821831532007E-2</v>
      </c>
      <c r="E8826" s="31">
        <v>4851.1040503287641</v>
      </c>
      <c r="F8826" s="18">
        <v>0</v>
      </c>
    </row>
    <row r="8827" spans="1:6" x14ac:dyDescent="0.35">
      <c r="A8827" s="4">
        <v>8816</v>
      </c>
      <c r="B8827" s="4">
        <v>0.84249904858724101</v>
      </c>
      <c r="C8827" s="4">
        <v>1.0047818552373906</v>
      </c>
      <c r="D8827" s="25">
        <v>2.4351895424184054E-2</v>
      </c>
      <c r="E8827" s="31">
        <v>5407.8526909714283</v>
      </c>
      <c r="F8827" s="18">
        <v>0</v>
      </c>
    </row>
    <row r="8828" spans="1:6" x14ac:dyDescent="0.35">
      <c r="A8828" s="4">
        <v>8817</v>
      </c>
      <c r="B8828" s="4">
        <v>0.44418620018979027</v>
      </c>
      <c r="C8828" s="4">
        <v>-0.14036399958926549</v>
      </c>
      <c r="D8828" s="25">
        <v>-1.2978985436220408E-3</v>
      </c>
      <c r="E8828" s="31">
        <v>-288.22578322851547</v>
      </c>
      <c r="F8828" s="18">
        <v>288.22578322851547</v>
      </c>
    </row>
    <row r="8829" spans="1:6" x14ac:dyDescent="0.35">
      <c r="A8829" s="4">
        <v>8818</v>
      </c>
      <c r="B8829" s="4">
        <v>4.0301544874251416E-2</v>
      </c>
      <c r="C8829" s="4">
        <v>-1.7471974740276899</v>
      </c>
      <c r="D8829" s="25">
        <v>-3.7288901249699538E-2</v>
      </c>
      <c r="E8829" s="31">
        <v>-8280.7880640901767</v>
      </c>
      <c r="F8829" s="18">
        <v>8280.7880640901767</v>
      </c>
    </row>
    <row r="8830" spans="1:6" x14ac:dyDescent="0.35">
      <c r="A8830" s="4">
        <v>8819</v>
      </c>
      <c r="B8830" s="4">
        <v>0.98594660109703758</v>
      </c>
      <c r="C8830" s="4">
        <v>2.1957925129173943</v>
      </c>
      <c r="D8830" s="25">
        <v>5.1029001972832083E-2</v>
      </c>
      <c r="E8830" s="31">
        <v>11332.06762058903</v>
      </c>
      <c r="F8830" s="18">
        <v>0</v>
      </c>
    </row>
    <row r="8831" spans="1:6" x14ac:dyDescent="0.35">
      <c r="A8831" s="4">
        <v>8820</v>
      </c>
      <c r="B8831" s="4">
        <v>0.23949206638485943</v>
      </c>
      <c r="C8831" s="4">
        <v>-0.70793740032902142</v>
      </c>
      <c r="D8831" s="25">
        <v>-1.4010812561710584E-2</v>
      </c>
      <c r="E8831" s="31">
        <v>-3111.3968376891385</v>
      </c>
      <c r="F8831" s="18">
        <v>3111.3968376891385</v>
      </c>
    </row>
    <row r="8832" spans="1:6" x14ac:dyDescent="0.35">
      <c r="A8832" s="4">
        <v>8821</v>
      </c>
      <c r="B8832" s="4">
        <v>0.56529645597838196</v>
      </c>
      <c r="C8832" s="4">
        <v>0.1644116562927195</v>
      </c>
      <c r="D8832" s="25">
        <v>5.5286840675155E-3</v>
      </c>
      <c r="E8832" s="31">
        <v>1227.7610629993226</v>
      </c>
      <c r="F8832" s="18">
        <v>0</v>
      </c>
    </row>
    <row r="8833" spans="1:6" x14ac:dyDescent="0.35">
      <c r="A8833" s="4">
        <v>8822</v>
      </c>
      <c r="B8833" s="4">
        <v>0.3373022748591219</v>
      </c>
      <c r="C8833" s="4">
        <v>-0.41983697766836048</v>
      </c>
      <c r="D8833" s="25">
        <v>-7.5577337227687889E-3</v>
      </c>
      <c r="E8833" s="31">
        <v>-1678.3543924770345</v>
      </c>
      <c r="F8833" s="18">
        <v>1678.3543924770345</v>
      </c>
    </row>
    <row r="8834" spans="1:6" x14ac:dyDescent="0.35">
      <c r="A8834" s="4">
        <v>8823</v>
      </c>
      <c r="B8834" s="4">
        <v>0.64950246774474363</v>
      </c>
      <c r="C8834" s="4">
        <v>0.38397758025494716</v>
      </c>
      <c r="D8834" s="25">
        <v>1.0446678302262672E-2</v>
      </c>
      <c r="E8834" s="31">
        <v>2319.90555086317</v>
      </c>
      <c r="F8834" s="18">
        <v>0</v>
      </c>
    </row>
    <row r="8835" spans="1:6" x14ac:dyDescent="0.35">
      <c r="A8835" s="4">
        <v>8824</v>
      </c>
      <c r="B8835" s="4">
        <v>0.61500353801916785</v>
      </c>
      <c r="C8835" s="4">
        <v>0.29238415200882623</v>
      </c>
      <c r="D8835" s="25">
        <v>8.3951033405092988E-3</v>
      </c>
      <c r="E8835" s="31">
        <v>1864.3100013426413</v>
      </c>
      <c r="F8835" s="18">
        <v>0</v>
      </c>
    </row>
    <row r="8836" spans="1:6" x14ac:dyDescent="0.35">
      <c r="A8836" s="4">
        <v>8825</v>
      </c>
      <c r="B8836" s="4">
        <v>0.53015314686339232</v>
      </c>
      <c r="C8836" s="4">
        <v>7.5654838939186106E-2</v>
      </c>
      <c r="D8836" s="25">
        <v>3.5406455405796074E-3</v>
      </c>
      <c r="E8836" s="31">
        <v>786.2751207195189</v>
      </c>
      <c r="F8836" s="18">
        <v>0</v>
      </c>
    </row>
    <row r="8837" spans="1:6" x14ac:dyDescent="0.35">
      <c r="A8837" s="4">
        <v>8826</v>
      </c>
      <c r="B8837" s="4">
        <v>0.35773873027772407</v>
      </c>
      <c r="C8837" s="4">
        <v>-0.36450966142920938</v>
      </c>
      <c r="D8837" s="25">
        <v>-6.3184730151965669E-3</v>
      </c>
      <c r="E8837" s="31">
        <v>-1403.1503791744785</v>
      </c>
      <c r="F8837" s="18">
        <v>1403.1503791744785</v>
      </c>
    </row>
    <row r="8838" spans="1:6" x14ac:dyDescent="0.35">
      <c r="A8838" s="4">
        <v>8827</v>
      </c>
      <c r="B8838" s="4">
        <v>0.64299626356299566</v>
      </c>
      <c r="C8838" s="4">
        <v>0.36647927746304959</v>
      </c>
      <c r="D8838" s="25">
        <v>1.0054738830529267E-2</v>
      </c>
      <c r="E8838" s="31">
        <v>2232.8671134031247</v>
      </c>
      <c r="F8838" s="18">
        <v>0</v>
      </c>
    </row>
    <row r="8839" spans="1:6" x14ac:dyDescent="0.35">
      <c r="A8839" s="4">
        <v>8828</v>
      </c>
      <c r="B8839" s="4">
        <v>0.46823610430395202</v>
      </c>
      <c r="C8839" s="4">
        <v>-7.9704590214696475E-2</v>
      </c>
      <c r="D8839" s="25">
        <v>6.0794190677749931E-5</v>
      </c>
      <c r="E8839" s="31">
        <v>13.500634013301486</v>
      </c>
      <c r="F8839" s="18">
        <v>0</v>
      </c>
    </row>
    <row r="8840" spans="1:6" x14ac:dyDescent="0.35">
      <c r="A8840" s="4">
        <v>8829</v>
      </c>
      <c r="B8840" s="4">
        <v>0.68975355221078205</v>
      </c>
      <c r="C8840" s="4">
        <v>0.49515190726498953</v>
      </c>
      <c r="D8840" s="25">
        <v>1.2936840206353694E-2</v>
      </c>
      <c r="E8840" s="31">
        <v>2872.898593885996</v>
      </c>
      <c r="F8840" s="18">
        <v>0</v>
      </c>
    </row>
    <row r="8841" spans="1:6" x14ac:dyDescent="0.35">
      <c r="A8841" s="4">
        <v>8830</v>
      </c>
      <c r="B8841" s="4">
        <v>0.62059302593133714</v>
      </c>
      <c r="C8841" s="4">
        <v>0.30703865728647456</v>
      </c>
      <c r="D8841" s="25">
        <v>8.7233454063452738E-3</v>
      </c>
      <c r="E8841" s="31">
        <v>1937.20308453395</v>
      </c>
      <c r="F8841" s="18">
        <v>0</v>
      </c>
    </row>
    <row r="8842" spans="1:6" x14ac:dyDescent="0.35">
      <c r="A8842" s="4">
        <v>8831</v>
      </c>
      <c r="B8842" s="4">
        <v>0.76555364908667267</v>
      </c>
      <c r="C8842" s="4">
        <v>0.72428187540617062</v>
      </c>
      <c r="D8842" s="25">
        <v>1.8069056726982773E-2</v>
      </c>
      <c r="E8842" s="31">
        <v>4012.6156647045987</v>
      </c>
      <c r="F8842" s="18">
        <v>0</v>
      </c>
    </row>
    <row r="8843" spans="1:6" x14ac:dyDescent="0.35">
      <c r="A8843" s="4">
        <v>8832</v>
      </c>
      <c r="B8843" s="4">
        <v>0.75564197693817625</v>
      </c>
      <c r="C8843" s="4">
        <v>0.69235240713017121</v>
      </c>
      <c r="D8843" s="25">
        <v>1.7353877713471907E-2</v>
      </c>
      <c r="E8843" s="31">
        <v>3853.7950601737452</v>
      </c>
      <c r="F8843" s="18">
        <v>0</v>
      </c>
    </row>
    <row r="8844" spans="1:6" x14ac:dyDescent="0.35">
      <c r="A8844" s="4">
        <v>8833</v>
      </c>
      <c r="B8844" s="4">
        <v>0.16273953767926241</v>
      </c>
      <c r="C8844" s="4">
        <v>-0.98326084557734905</v>
      </c>
      <c r="D8844" s="25">
        <v>-2.0177703543641561E-2</v>
      </c>
      <c r="E8844" s="31">
        <v>-4480.8852249644506</v>
      </c>
      <c r="F8844" s="18">
        <v>4480.8852249644506</v>
      </c>
    </row>
    <row r="8845" spans="1:6" x14ac:dyDescent="0.35">
      <c r="A8845" s="4">
        <v>8834</v>
      </c>
      <c r="B8845" s="4">
        <v>0.47794480497114122</v>
      </c>
      <c r="C8845" s="4">
        <v>-5.5312366832906253E-2</v>
      </c>
      <c r="D8845" s="25">
        <v>6.0714861489590227E-4</v>
      </c>
      <c r="E8845" s="31">
        <v>134.83017291638168</v>
      </c>
      <c r="F8845" s="18">
        <v>0</v>
      </c>
    </row>
    <row r="8846" spans="1:6" x14ac:dyDescent="0.35">
      <c r="A8846" s="4">
        <v>8835</v>
      </c>
      <c r="B8846" s="4">
        <v>2.7663018275203122E-2</v>
      </c>
      <c r="C8846" s="4">
        <v>-1.9163069516706737</v>
      </c>
      <c r="D8846" s="25">
        <v>-4.1076735996918218E-2</v>
      </c>
      <c r="E8846" s="31">
        <v>-9121.9567687799445</v>
      </c>
      <c r="F8846" s="18">
        <v>9121.9567687799445</v>
      </c>
    </row>
    <row r="8847" spans="1:6" x14ac:dyDescent="0.35">
      <c r="A8847" s="4">
        <v>8836</v>
      </c>
      <c r="B8847" s="4">
        <v>0.31339743306172729</v>
      </c>
      <c r="C8847" s="4">
        <v>-0.48624302990644874</v>
      </c>
      <c r="D8847" s="25">
        <v>-9.0451438644054329E-3</v>
      </c>
      <c r="E8847" s="31">
        <v>-2008.6652285296425</v>
      </c>
      <c r="F8847" s="18">
        <v>2008.6652285296425</v>
      </c>
    </row>
    <row r="8848" spans="1:6" x14ac:dyDescent="0.35">
      <c r="A8848" s="4">
        <v>8837</v>
      </c>
      <c r="B8848" s="4">
        <v>0.58077566865985952</v>
      </c>
      <c r="C8848" s="4">
        <v>0.20387822364133554</v>
      </c>
      <c r="D8848" s="25">
        <v>6.4126844041030003E-3</v>
      </c>
      <c r="E8848" s="31">
        <v>1424.0720078256859</v>
      </c>
      <c r="F8848" s="18">
        <v>0</v>
      </c>
    </row>
    <row r="8849" spans="1:6" x14ac:dyDescent="0.35">
      <c r="A8849" s="4">
        <v>8838</v>
      </c>
      <c r="B8849" s="4">
        <v>5.1128567513919365E-2</v>
      </c>
      <c r="C8849" s="4">
        <v>-1.6340081704222162</v>
      </c>
      <c r="D8849" s="25">
        <v>-3.4753606462050564E-2</v>
      </c>
      <c r="E8849" s="31">
        <v>-7717.7723110668057</v>
      </c>
      <c r="F8849" s="18">
        <v>7717.7723110668057</v>
      </c>
    </row>
    <row r="8850" spans="1:6" x14ac:dyDescent="0.35">
      <c r="A8850" s="4">
        <v>8839</v>
      </c>
      <c r="B8850" s="4">
        <v>0.20062967358135564</v>
      </c>
      <c r="C8850" s="4">
        <v>-0.83937421762718289</v>
      </c>
      <c r="D8850" s="25">
        <v>-1.6954828181443442E-2</v>
      </c>
      <c r="E8850" s="31">
        <v>-3765.1776836607082</v>
      </c>
      <c r="F8850" s="18">
        <v>3765.1776836607082</v>
      </c>
    </row>
    <row r="8851" spans="1:6" x14ac:dyDescent="0.35">
      <c r="A8851" s="4">
        <v>8840</v>
      </c>
      <c r="B8851" s="4">
        <v>0.79832432303238632</v>
      </c>
      <c r="C8851" s="4">
        <v>0.83565084852819504</v>
      </c>
      <c r="D8851" s="25">
        <v>2.0563578453578438E-2</v>
      </c>
      <c r="E8851" s="31">
        <v>4566.5768983940316</v>
      </c>
      <c r="F8851" s="18">
        <v>0</v>
      </c>
    </row>
    <row r="8852" spans="1:6" x14ac:dyDescent="0.35">
      <c r="A8852" s="4">
        <v>8841</v>
      </c>
      <c r="B8852" s="4">
        <v>0.11428131219161874</v>
      </c>
      <c r="C8852" s="4">
        <v>-1.2040697403499305</v>
      </c>
      <c r="D8852" s="25">
        <v>-2.51235387255128E-2</v>
      </c>
      <c r="E8852" s="31">
        <v>-5579.2123831379995</v>
      </c>
      <c r="F8852" s="18">
        <v>5579.2123831379995</v>
      </c>
    </row>
    <row r="8853" spans="1:6" x14ac:dyDescent="0.35">
      <c r="A8853" s="4">
        <v>8842</v>
      </c>
      <c r="B8853" s="4">
        <v>0.40620627678626076</v>
      </c>
      <c r="C8853" s="4">
        <v>-0.2373148357117851</v>
      </c>
      <c r="D8853" s="25">
        <v>-3.4694725497346418E-3</v>
      </c>
      <c r="E8853" s="31">
        <v>-770.46965492882759</v>
      </c>
      <c r="F8853" s="18">
        <v>770.46965492882759</v>
      </c>
    </row>
    <row r="8854" spans="1:6" x14ac:dyDescent="0.35">
      <c r="A8854" s="4">
        <v>8843</v>
      </c>
      <c r="B8854" s="4">
        <v>9.0664908262025112E-2</v>
      </c>
      <c r="C8854" s="4">
        <v>-1.3366717212293475</v>
      </c>
      <c r="D8854" s="25">
        <v>-2.8093652510533539E-2</v>
      </c>
      <c r="E8854" s="31">
        <v>-6238.7888779049945</v>
      </c>
      <c r="F8854" s="18">
        <v>6238.7888779049945</v>
      </c>
    </row>
    <row r="8855" spans="1:6" x14ac:dyDescent="0.35">
      <c r="A8855" s="4">
        <v>8844</v>
      </c>
      <c r="B8855" s="4">
        <v>7.7193974334887394E-2</v>
      </c>
      <c r="C8855" s="4">
        <v>-1.4242021985197648</v>
      </c>
      <c r="D8855" s="25">
        <v>-3.0054222597688758E-2</v>
      </c>
      <c r="E8855" s="31">
        <v>-6674.1748729980518</v>
      </c>
      <c r="F8855" s="18">
        <v>6674.1748729980518</v>
      </c>
    </row>
    <row r="8856" spans="1:6" x14ac:dyDescent="0.35">
      <c r="A8856" s="4">
        <v>8845</v>
      </c>
      <c r="B8856" s="4">
        <v>0.46873229495271795</v>
      </c>
      <c r="C8856" s="4">
        <v>-7.8456929428150274E-2</v>
      </c>
      <c r="D8856" s="25">
        <v>8.8740187235075013E-5</v>
      </c>
      <c r="E8856" s="31">
        <v>19.706632768302811</v>
      </c>
      <c r="F8856" s="18">
        <v>0</v>
      </c>
    </row>
    <row r="8857" spans="1:6" x14ac:dyDescent="0.35">
      <c r="A8857" s="4">
        <v>8846</v>
      </c>
      <c r="B8857" s="4">
        <v>0.45881381605530314</v>
      </c>
      <c r="C8857" s="4">
        <v>-0.10342252944525075</v>
      </c>
      <c r="D8857" s="25">
        <v>-4.7045713598993619E-4</v>
      </c>
      <c r="E8857" s="31">
        <v>-104.47494310127743</v>
      </c>
      <c r="F8857" s="18">
        <v>104.47494310127743</v>
      </c>
    </row>
    <row r="8858" spans="1:6" x14ac:dyDescent="0.35">
      <c r="A8858" s="4">
        <v>8847</v>
      </c>
      <c r="B8858" s="4">
        <v>0.71315525154645343</v>
      </c>
      <c r="C8858" s="4">
        <v>0.56262612734554085</v>
      </c>
      <c r="D8858" s="25">
        <v>1.4448175933510063E-2</v>
      </c>
      <c r="E8858" s="31">
        <v>3208.5226115116252</v>
      </c>
      <c r="F8858" s="18">
        <v>0</v>
      </c>
    </row>
    <row r="8859" spans="1:6" x14ac:dyDescent="0.35">
      <c r="A8859" s="4">
        <v>8848</v>
      </c>
      <c r="B8859" s="4">
        <v>0.86474162305956304</v>
      </c>
      <c r="C8859" s="4">
        <v>1.1018733089532933</v>
      </c>
      <c r="D8859" s="25">
        <v>2.6526619083490022E-2</v>
      </c>
      <c r="E8859" s="31">
        <v>5890.7960096840025</v>
      </c>
      <c r="F8859" s="18">
        <v>0</v>
      </c>
    </row>
    <row r="8860" spans="1:6" x14ac:dyDescent="0.35">
      <c r="A8860" s="4">
        <v>8849</v>
      </c>
      <c r="B8860" s="4">
        <v>0.39004482897100112</v>
      </c>
      <c r="C8860" s="4">
        <v>-0.27920219667832197</v>
      </c>
      <c r="D8860" s="25">
        <v>-4.4076955491179209E-3</v>
      </c>
      <c r="E8860" s="31">
        <v>-978.82188721163175</v>
      </c>
      <c r="F8860" s="18">
        <v>978.82188721163175</v>
      </c>
    </row>
    <row r="8861" spans="1:6" x14ac:dyDescent="0.35">
      <c r="A8861" s="4">
        <v>8850</v>
      </c>
      <c r="B8861" s="4">
        <v>0.74688300606857405</v>
      </c>
      <c r="C8861" s="4">
        <v>0.66471313986959746</v>
      </c>
      <c r="D8861" s="25">
        <v>1.6734793683549656E-2</v>
      </c>
      <c r="E8861" s="31">
        <v>3716.3143762747977</v>
      </c>
      <c r="F8861" s="18">
        <v>0</v>
      </c>
    </row>
    <row r="8862" spans="1:6" x14ac:dyDescent="0.35">
      <c r="A8862" s="4">
        <v>8851</v>
      </c>
      <c r="B8862" s="4">
        <v>0.56350063142562079</v>
      </c>
      <c r="C8862" s="4">
        <v>0.15985063343802736</v>
      </c>
      <c r="D8862" s="25">
        <v>5.4265230231278242E-3</v>
      </c>
      <c r="E8862" s="31">
        <v>1205.0740454517818</v>
      </c>
      <c r="F8862" s="18">
        <v>0</v>
      </c>
    </row>
    <row r="8863" spans="1:6" x14ac:dyDescent="0.35">
      <c r="A8863" s="4">
        <v>8852</v>
      </c>
      <c r="B8863" s="4">
        <v>0.58411816068016731</v>
      </c>
      <c r="C8863" s="4">
        <v>0.21244013298706022</v>
      </c>
      <c r="D8863" s="25">
        <v>6.6044601589234329E-3</v>
      </c>
      <c r="E8863" s="31">
        <v>1466.6598644875048</v>
      </c>
      <c r="F8863" s="18">
        <v>0</v>
      </c>
    </row>
    <row r="8864" spans="1:6" x14ac:dyDescent="0.35">
      <c r="A8864" s="4">
        <v>8853</v>
      </c>
      <c r="B8864" s="4">
        <v>0.63287873737005285</v>
      </c>
      <c r="C8864" s="4">
        <v>0.33948748256774397</v>
      </c>
      <c r="D8864" s="25">
        <v>9.4501573486440015E-3</v>
      </c>
      <c r="E8864" s="31">
        <v>2098.6070265896037</v>
      </c>
      <c r="F8864" s="18">
        <v>0</v>
      </c>
    </row>
    <row r="8865" spans="1:6" x14ac:dyDescent="0.35">
      <c r="A8865" s="4">
        <v>8854</v>
      </c>
      <c r="B8865" s="4">
        <v>0.61819511768335367</v>
      </c>
      <c r="C8865" s="4">
        <v>0.3007439335181526</v>
      </c>
      <c r="D8865" s="25">
        <v>8.5823516918230747E-3</v>
      </c>
      <c r="E8865" s="31">
        <v>1905.892452437045</v>
      </c>
      <c r="F8865" s="18">
        <v>0</v>
      </c>
    </row>
    <row r="8866" spans="1:6" x14ac:dyDescent="0.35">
      <c r="A8866" s="4">
        <v>8855</v>
      </c>
      <c r="B8866" s="4">
        <v>0.36577946483435575</v>
      </c>
      <c r="C8866" s="4">
        <v>-0.34305254642423938</v>
      </c>
      <c r="D8866" s="25">
        <v>-5.8378612427299826E-3</v>
      </c>
      <c r="E8866" s="31">
        <v>-1296.420384577639</v>
      </c>
      <c r="F8866" s="18">
        <v>1296.420384577639</v>
      </c>
    </row>
    <row r="8867" spans="1:6" x14ac:dyDescent="0.35">
      <c r="A8867" s="4">
        <v>8856</v>
      </c>
      <c r="B8867" s="4">
        <v>0.63502476283556109</v>
      </c>
      <c r="C8867" s="4">
        <v>0.34519141244395862</v>
      </c>
      <c r="D8867" s="25">
        <v>9.5779180400136308E-3</v>
      </c>
      <c r="E8867" s="31">
        <v>2126.9789864140316</v>
      </c>
      <c r="F8867" s="18">
        <v>0</v>
      </c>
    </row>
    <row r="8868" spans="1:6" x14ac:dyDescent="0.35">
      <c r="A8868" s="4">
        <v>8857</v>
      </c>
      <c r="B8868" s="4">
        <v>0.16554625986636096</v>
      </c>
      <c r="C8868" s="4">
        <v>-0.97191563729709773</v>
      </c>
      <c r="D8868" s="25">
        <v>-1.9923585473280693E-2</v>
      </c>
      <c r="E8868" s="31">
        <v>-4424.4529404671739</v>
      </c>
      <c r="F8868" s="18">
        <v>4424.4529404671739</v>
      </c>
    </row>
    <row r="8869" spans="1:6" x14ac:dyDescent="0.35">
      <c r="A8869" s="4">
        <v>8858</v>
      </c>
      <c r="B8869" s="4">
        <v>0.94207922116254228</v>
      </c>
      <c r="C8869" s="4">
        <v>1.5724701451748069</v>
      </c>
      <c r="D8869" s="25">
        <v>3.7067382812500237E-2</v>
      </c>
      <c r="E8869" s="31">
        <v>8231.5952166406769</v>
      </c>
      <c r="F8869" s="18">
        <v>0</v>
      </c>
    </row>
    <row r="8870" spans="1:6" x14ac:dyDescent="0.35">
      <c r="A8870" s="4">
        <v>8859</v>
      </c>
      <c r="B8870" s="4">
        <v>9.9315924284296364E-2</v>
      </c>
      <c r="C8870" s="4">
        <v>-1.2854592481490101</v>
      </c>
      <c r="D8870" s="25">
        <v>-2.694655899615208E-2</v>
      </c>
      <c r="E8870" s="31">
        <v>-5984.0525364215682</v>
      </c>
      <c r="F8870" s="18">
        <v>5984.0525364215682</v>
      </c>
    </row>
    <row r="8871" spans="1:6" x14ac:dyDescent="0.35">
      <c r="A8871" s="4">
        <v>8860</v>
      </c>
      <c r="B8871" s="4">
        <v>0.45022244231886244</v>
      </c>
      <c r="C8871" s="4">
        <v>-0.12509936672697095</v>
      </c>
      <c r="D8871" s="25">
        <v>-9.5599040479257716E-4</v>
      </c>
      <c r="E8871" s="31">
        <v>-212.29785990154096</v>
      </c>
      <c r="F8871" s="18">
        <v>212.29785990154096</v>
      </c>
    </row>
    <row r="8872" spans="1:6" x14ac:dyDescent="0.35">
      <c r="A8872" s="4">
        <v>8861</v>
      </c>
      <c r="B8872" s="4">
        <v>0.44931734516055255</v>
      </c>
      <c r="C8872" s="4">
        <v>-0.12738626032171715</v>
      </c>
      <c r="D8872" s="25">
        <v>-1.0072138793257971E-3</v>
      </c>
      <c r="E8872" s="31">
        <v>-223.67311426142462</v>
      </c>
      <c r="F8872" s="18">
        <v>223.67311426142462</v>
      </c>
    </row>
    <row r="8873" spans="1:6" x14ac:dyDescent="0.35">
      <c r="A8873" s="4">
        <v>8862</v>
      </c>
      <c r="B8873" s="4">
        <v>0.45233087149018703</v>
      </c>
      <c r="C8873" s="4">
        <v>-0.11977454994986823</v>
      </c>
      <c r="D8873" s="25">
        <v>-8.3672135913055007E-4</v>
      </c>
      <c r="E8873" s="31">
        <v>-185.81164935004347</v>
      </c>
      <c r="F8873" s="18">
        <v>185.81164935004347</v>
      </c>
    </row>
    <row r="8874" spans="1:6" x14ac:dyDescent="0.35">
      <c r="A8874" s="4">
        <v>8863</v>
      </c>
      <c r="B8874" s="4">
        <v>0.9385856123251447</v>
      </c>
      <c r="C8874" s="4">
        <v>1.5430082453870277</v>
      </c>
      <c r="D8874" s="25">
        <v>3.6407474158706023E-2</v>
      </c>
      <c r="E8874" s="31">
        <v>8085.0485627949038</v>
      </c>
      <c r="F8874" s="18">
        <v>0</v>
      </c>
    </row>
    <row r="8875" spans="1:6" x14ac:dyDescent="0.35">
      <c r="A8875" s="4">
        <v>8864</v>
      </c>
      <c r="B8875" s="4">
        <v>0.67652477821395041</v>
      </c>
      <c r="C8875" s="4">
        <v>0.45800278060454563</v>
      </c>
      <c r="D8875" s="25">
        <v>1.2104747559894649E-2</v>
      </c>
      <c r="E8875" s="31">
        <v>2688.1148479430717</v>
      </c>
      <c r="F8875" s="18">
        <v>0</v>
      </c>
    </row>
    <row r="8876" spans="1:6" x14ac:dyDescent="0.35">
      <c r="A8876" s="4">
        <v>8865</v>
      </c>
      <c r="B8876" s="4">
        <v>0.35796069283277143</v>
      </c>
      <c r="C8876" s="4">
        <v>-0.36391513059690234</v>
      </c>
      <c r="D8876" s="25">
        <v>-6.3051562893909332E-3</v>
      </c>
      <c r="E8876" s="31">
        <v>-1400.1931189600887</v>
      </c>
      <c r="F8876" s="18">
        <v>1400.1931189600887</v>
      </c>
    </row>
    <row r="8877" spans="1:6" x14ac:dyDescent="0.35">
      <c r="A8877" s="4">
        <v>8866</v>
      </c>
      <c r="B8877" s="4">
        <v>0.7460231411399677</v>
      </c>
      <c r="C8877" s="4">
        <v>0.66202731265409764</v>
      </c>
      <c r="D8877" s="25">
        <v>1.6674634609122298E-2</v>
      </c>
      <c r="E8877" s="31">
        <v>3702.954783238551</v>
      </c>
      <c r="F8877" s="18">
        <v>0</v>
      </c>
    </row>
    <row r="8878" spans="1:6" x14ac:dyDescent="0.35">
      <c r="A8878" s="4">
        <v>8867</v>
      </c>
      <c r="B8878" s="4">
        <v>5.6694041174477294E-2</v>
      </c>
      <c r="C8878" s="4">
        <v>-1.5831464772077257</v>
      </c>
      <c r="D8878" s="25">
        <v>-3.3614369965401042E-2</v>
      </c>
      <c r="E8878" s="31">
        <v>-7464.7807863109701</v>
      </c>
      <c r="F8878" s="18">
        <v>7464.7807863109701</v>
      </c>
    </row>
    <row r="8879" spans="1:6" x14ac:dyDescent="0.35">
      <c r="A8879" s="4">
        <v>8868</v>
      </c>
      <c r="B8879" s="4">
        <v>8.5153963439364544E-2</v>
      </c>
      <c r="C8879" s="4">
        <v>-1.3712150535332692</v>
      </c>
      <c r="D8879" s="25">
        <v>-2.8867378715647537E-2</v>
      </c>
      <c r="E8879" s="31">
        <v>-6410.6111228480095</v>
      </c>
      <c r="F8879" s="18">
        <v>6410.6111228480095</v>
      </c>
    </row>
    <row r="8880" spans="1:6" x14ac:dyDescent="0.35">
      <c r="A8880" s="4">
        <v>8869</v>
      </c>
      <c r="B8880" s="4">
        <v>0.77548162886518968</v>
      </c>
      <c r="C8880" s="4">
        <v>0.7570218997719298</v>
      </c>
      <c r="D8880" s="25">
        <v>1.8802391154159121E-2</v>
      </c>
      <c r="E8880" s="31">
        <v>4175.4680622822088</v>
      </c>
      <c r="F8880" s="18">
        <v>0</v>
      </c>
    </row>
    <row r="8881" spans="1:6" x14ac:dyDescent="0.35">
      <c r="A8881" s="4">
        <v>8870</v>
      </c>
      <c r="B8881" s="4">
        <v>0.65186058142317094</v>
      </c>
      <c r="C8881" s="4">
        <v>0.39034853664767466</v>
      </c>
      <c r="D8881" s="25">
        <v>1.0589379529501603E-2</v>
      </c>
      <c r="E8881" s="31">
        <v>2351.595372221494</v>
      </c>
      <c r="F8881" s="18">
        <v>0</v>
      </c>
    </row>
    <row r="8882" spans="1:6" x14ac:dyDescent="0.35">
      <c r="A8882" s="4">
        <v>8871</v>
      </c>
      <c r="B8882" s="4">
        <v>0.49926306948037713</v>
      </c>
      <c r="C8882" s="4">
        <v>-1.847211927431593E-3</v>
      </c>
      <c r="D8882" s="25">
        <v>1.804699304183295E-3</v>
      </c>
      <c r="E8882" s="31">
        <v>400.77159574320501</v>
      </c>
      <c r="F8882" s="18">
        <v>0</v>
      </c>
    </row>
    <row r="8883" spans="1:6" x14ac:dyDescent="0.35">
      <c r="A8883" s="4">
        <v>8872</v>
      </c>
      <c r="B8883" s="4">
        <v>0.26993006106582185</v>
      </c>
      <c r="C8883" s="4">
        <v>-0.61302452712930044</v>
      </c>
      <c r="D8883" s="25">
        <v>-1.1884886303318055E-2</v>
      </c>
      <c r="E8883" s="31">
        <v>-2639.2900124505004</v>
      </c>
      <c r="F8883" s="18">
        <v>2639.2900124505004</v>
      </c>
    </row>
    <row r="8884" spans="1:6" x14ac:dyDescent="0.35">
      <c r="A8884" s="4">
        <v>8873</v>
      </c>
      <c r="B8884" s="4">
        <v>8.4402371039688173E-2</v>
      </c>
      <c r="C8884" s="4">
        <v>-1.3760545604340202</v>
      </c>
      <c r="D8884" s="25">
        <v>-2.8975777444409323E-2</v>
      </c>
      <c r="E8884" s="31">
        <v>-6434.6833499507156</v>
      </c>
      <c r="F8884" s="18">
        <v>6434.6833499507156</v>
      </c>
    </row>
    <row r="8885" spans="1:6" x14ac:dyDescent="0.35">
      <c r="A8885" s="4">
        <v>8874</v>
      </c>
      <c r="B8885" s="4">
        <v>0.78440980388937942</v>
      </c>
      <c r="C8885" s="4">
        <v>0.78717335579037495</v>
      </c>
      <c r="D8885" s="25">
        <v>1.9477744980436168E-2</v>
      </c>
      <c r="E8885" s="31">
        <v>4325.4446428798374</v>
      </c>
      <c r="F8885" s="18">
        <v>0</v>
      </c>
    </row>
    <row r="8886" spans="1:6" x14ac:dyDescent="0.35">
      <c r="A8886" s="4">
        <v>8875</v>
      </c>
      <c r="B8886" s="4">
        <v>0.13322600898386727</v>
      </c>
      <c r="C8886" s="4">
        <v>-1.1112703032507045</v>
      </c>
      <c r="D8886" s="25">
        <v>-2.3044950716927783E-2</v>
      </c>
      <c r="E8886" s="31">
        <v>-5117.6180160529557</v>
      </c>
      <c r="F8886" s="18">
        <v>5117.6180160529557</v>
      </c>
    </row>
    <row r="8887" spans="1:6" x14ac:dyDescent="0.35">
      <c r="A8887" s="4">
        <v>8876</v>
      </c>
      <c r="B8887" s="4">
        <v>2.5409095746928512E-2</v>
      </c>
      <c r="C8887" s="4">
        <v>-1.953011846320581</v>
      </c>
      <c r="D8887" s="25">
        <v>-4.1898878417826392E-2</v>
      </c>
      <c r="E8887" s="31">
        <v>-9304.5308569905355</v>
      </c>
      <c r="F8887" s="18">
        <v>9304.5308569905355</v>
      </c>
    </row>
    <row r="8888" spans="1:6" x14ac:dyDescent="0.35">
      <c r="A8888" s="4">
        <v>8877</v>
      </c>
      <c r="B8888" s="4">
        <v>0.2120601731000602</v>
      </c>
      <c r="C8888" s="4">
        <v>-0.79929332887372118</v>
      </c>
      <c r="D8888" s="25">
        <v>-1.6057067835685154E-2</v>
      </c>
      <c r="E8888" s="31">
        <v>-3565.8110381865781</v>
      </c>
      <c r="F8888" s="18">
        <v>3565.8110381865781</v>
      </c>
    </row>
    <row r="8889" spans="1:6" x14ac:dyDescent="0.35">
      <c r="A8889" s="4">
        <v>8878</v>
      </c>
      <c r="B8889" s="4">
        <v>0.98476214707954979</v>
      </c>
      <c r="C8889" s="4">
        <v>2.1638520515346698</v>
      </c>
      <c r="D8889" s="25">
        <v>5.0313576727872726E-2</v>
      </c>
      <c r="E8889" s="31">
        <v>11173.192335164631</v>
      </c>
      <c r="F8889" s="18">
        <v>0</v>
      </c>
    </row>
    <row r="8890" spans="1:6" x14ac:dyDescent="0.35">
      <c r="A8890" s="4">
        <v>8879</v>
      </c>
      <c r="B8890" s="4">
        <v>8.8430439203604272E-2</v>
      </c>
      <c r="C8890" s="4">
        <v>-1.3504837009028401</v>
      </c>
      <c r="D8890" s="25">
        <v>-2.8403023086708952E-2</v>
      </c>
      <c r="E8890" s="31">
        <v>-6307.4911482513144</v>
      </c>
      <c r="F8890" s="18">
        <v>6307.4911482513144</v>
      </c>
    </row>
    <row r="8891" spans="1:6" x14ac:dyDescent="0.35">
      <c r="A8891" s="4">
        <v>8880</v>
      </c>
      <c r="B8891" s="4">
        <v>0.22000386299142705</v>
      </c>
      <c r="C8891" s="4">
        <v>-0.77218016773249565</v>
      </c>
      <c r="D8891" s="25">
        <v>-1.5449767906023678E-2</v>
      </c>
      <c r="E8891" s="31">
        <v>-3430.9472626307329</v>
      </c>
      <c r="F8891" s="18">
        <v>3430.9472626307329</v>
      </c>
    </row>
    <row r="8892" spans="1:6" x14ac:dyDescent="0.35">
      <c r="A8892" s="4">
        <v>8881</v>
      </c>
      <c r="B8892" s="4">
        <v>0.50735559602672731</v>
      </c>
      <c r="C8892" s="4">
        <v>1.8438789754924467E-2</v>
      </c>
      <c r="D8892" s="25">
        <v>2.2590796448096555E-3</v>
      </c>
      <c r="E8892" s="31">
        <v>501.67634689208239</v>
      </c>
      <c r="F8892" s="18">
        <v>0</v>
      </c>
    </row>
    <row r="8893" spans="1:6" x14ac:dyDescent="0.35">
      <c r="A8893" s="4">
        <v>8882</v>
      </c>
      <c r="B8893" s="4">
        <v>0.66412882852709321</v>
      </c>
      <c r="C8893" s="4">
        <v>0.42375795662696875</v>
      </c>
      <c r="D8893" s="25">
        <v>1.1337707557272805E-2</v>
      </c>
      <c r="E8893" s="31">
        <v>2517.7774154760359</v>
      </c>
      <c r="F8893" s="18">
        <v>0</v>
      </c>
    </row>
    <row r="8894" spans="1:6" x14ac:dyDescent="0.35">
      <c r="A8894" s="4">
        <v>8883</v>
      </c>
      <c r="B8894" s="4">
        <v>0.67851248412727683</v>
      </c>
      <c r="C8894" s="4">
        <v>0.4635432353948265</v>
      </c>
      <c r="D8894" s="25">
        <v>1.2228846619642946E-2</v>
      </c>
      <c r="E8894" s="31">
        <v>2715.6736651323231</v>
      </c>
      <c r="F8894" s="18">
        <v>0</v>
      </c>
    </row>
    <row r="8895" spans="1:6" x14ac:dyDescent="0.35">
      <c r="A8895" s="4">
        <v>8884</v>
      </c>
      <c r="B8895" s="4">
        <v>0.21546073718911729</v>
      </c>
      <c r="C8895" s="4">
        <v>-0.78761579242974078</v>
      </c>
      <c r="D8895" s="25">
        <v>-1.5795506041982477E-2</v>
      </c>
      <c r="E8895" s="31">
        <v>-3507.7257177098159</v>
      </c>
      <c r="F8895" s="18">
        <v>3507.7257177098159</v>
      </c>
    </row>
    <row r="8896" spans="1:6" x14ac:dyDescent="0.35">
      <c r="A8896" s="4">
        <v>8885</v>
      </c>
      <c r="B8896" s="4">
        <v>0.90476337294941933</v>
      </c>
      <c r="C8896" s="4">
        <v>1.3091803873872088</v>
      </c>
      <c r="D8896" s="25">
        <v>3.1170030948874331E-2</v>
      </c>
      <c r="E8896" s="31">
        <v>6921.9636832511851</v>
      </c>
      <c r="F8896" s="18">
        <v>0</v>
      </c>
    </row>
    <row r="8897" spans="1:6" x14ac:dyDescent="0.35">
      <c r="A8897" s="4">
        <v>8886</v>
      </c>
      <c r="B8897" s="4">
        <v>0.17057361857023945</v>
      </c>
      <c r="C8897" s="4">
        <v>-0.9519009116974112</v>
      </c>
      <c r="D8897" s="25">
        <v>-1.9475281367921256E-2</v>
      </c>
      <c r="E8897" s="31">
        <v>-4324.897545689405</v>
      </c>
      <c r="F8897" s="18">
        <v>4324.897545689405</v>
      </c>
    </row>
    <row r="8898" spans="1:6" x14ac:dyDescent="0.35">
      <c r="A8898" s="4">
        <v>8887</v>
      </c>
      <c r="B8898" s="4">
        <v>0.63697006387832444</v>
      </c>
      <c r="C8898" s="4">
        <v>0.35037155325146324</v>
      </c>
      <c r="D8898" s="25">
        <v>9.6939465300760006E-3</v>
      </c>
      <c r="E8898" s="31">
        <v>2152.7455631540911</v>
      </c>
      <c r="F8898" s="18">
        <v>0</v>
      </c>
    </row>
    <row r="8899" spans="1:6" x14ac:dyDescent="0.35">
      <c r="A8899" s="4">
        <v>8888</v>
      </c>
      <c r="B8899" s="4">
        <v>0.81423290685150984</v>
      </c>
      <c r="C8899" s="4">
        <v>0.89360328842051706</v>
      </c>
      <c r="D8899" s="25">
        <v>2.1861638553874341E-2</v>
      </c>
      <c r="E8899" s="31">
        <v>4854.8385586940549</v>
      </c>
      <c r="F8899" s="18">
        <v>0</v>
      </c>
    </row>
    <row r="8900" spans="1:6" x14ac:dyDescent="0.35">
      <c r="A8900" s="4">
        <v>8889</v>
      </c>
      <c r="B8900" s="4">
        <v>0.4550024090606446</v>
      </c>
      <c r="C8900" s="4">
        <v>-0.11303246332375244</v>
      </c>
      <c r="D8900" s="25">
        <v>-6.8570729210661757E-4</v>
      </c>
      <c r="E8900" s="31">
        <v>-152.27578635028371</v>
      </c>
      <c r="F8900" s="18">
        <v>152.27578635028371</v>
      </c>
    </row>
    <row r="8901" spans="1:6" x14ac:dyDescent="0.35">
      <c r="A8901" s="4">
        <v>8890</v>
      </c>
      <c r="B8901" s="4">
        <v>0.4340208560512181</v>
      </c>
      <c r="C8901" s="4">
        <v>-0.16614643500394349</v>
      </c>
      <c r="D8901" s="25">
        <v>-1.875391928929595E-3</v>
      </c>
      <c r="E8901" s="31">
        <v>-416.47038609635558</v>
      </c>
      <c r="F8901" s="18">
        <v>416.47038609635558</v>
      </c>
    </row>
    <row r="8902" spans="1:6" x14ac:dyDescent="0.35">
      <c r="A8902" s="4">
        <v>8891</v>
      </c>
      <c r="B8902" s="4">
        <v>0.51924518353940996</v>
      </c>
      <c r="C8902" s="4">
        <v>4.8259246936561043E-2</v>
      </c>
      <c r="D8902" s="25">
        <v>2.9270195229577933E-3</v>
      </c>
      <c r="E8902" s="31">
        <v>650.0065037251029</v>
      </c>
      <c r="F8902" s="18">
        <v>0</v>
      </c>
    </row>
    <row r="8903" spans="1:6" x14ac:dyDescent="0.35">
      <c r="A8903" s="4">
        <v>8892</v>
      </c>
      <c r="B8903" s="4">
        <v>0.17045495724137205</v>
      </c>
      <c r="C8903" s="4">
        <v>-0.95236892299893938</v>
      </c>
      <c r="D8903" s="25">
        <v>-1.9485764218999314E-2</v>
      </c>
      <c r="E8903" s="31">
        <v>-4327.2254841691029</v>
      </c>
      <c r="F8903" s="18">
        <v>4327.2254841691029</v>
      </c>
    </row>
    <row r="8904" spans="1:6" x14ac:dyDescent="0.35">
      <c r="A8904" s="4">
        <v>8893</v>
      </c>
      <c r="B8904" s="4">
        <v>0.90018654184475611</v>
      </c>
      <c r="C8904" s="4">
        <v>1.2826152169572191</v>
      </c>
      <c r="D8904" s="25">
        <v>3.0575005306178332E-2</v>
      </c>
      <c r="E8904" s="31">
        <v>6789.8256723489649</v>
      </c>
      <c r="F8904" s="18">
        <v>0</v>
      </c>
    </row>
    <row r="8905" spans="1:6" x14ac:dyDescent="0.35">
      <c r="A8905" s="4">
        <v>8894</v>
      </c>
      <c r="B8905" s="4">
        <v>0.22479970140488903</v>
      </c>
      <c r="C8905" s="4">
        <v>-0.7560830516790541</v>
      </c>
      <c r="D8905" s="25">
        <v>-1.5089213214665923E-2</v>
      </c>
      <c r="E8905" s="31">
        <v>-3350.8784784996619</v>
      </c>
      <c r="F8905" s="18">
        <v>3350.8784784996619</v>
      </c>
    </row>
    <row r="8906" spans="1:6" x14ac:dyDescent="0.35">
      <c r="A8906" s="4">
        <v>8895</v>
      </c>
      <c r="B8906" s="4">
        <v>0.72885189121178129</v>
      </c>
      <c r="C8906" s="4">
        <v>0.60934434793706616</v>
      </c>
      <c r="D8906" s="25">
        <v>1.5494603973802392E-2</v>
      </c>
      <c r="E8906" s="31">
        <v>3440.9040584187478</v>
      </c>
      <c r="F8906" s="18">
        <v>0</v>
      </c>
    </row>
    <row r="8907" spans="1:6" x14ac:dyDescent="0.35">
      <c r="A8907" s="4">
        <v>8896</v>
      </c>
      <c r="B8907" s="4">
        <v>0.60858434916279491</v>
      </c>
      <c r="C8907" s="4">
        <v>0.27563125439545388</v>
      </c>
      <c r="D8907" s="25">
        <v>8.0198599858435325E-3</v>
      </c>
      <c r="E8907" s="31">
        <v>1780.9792892994574</v>
      </c>
      <c r="F8907" s="18">
        <v>0</v>
      </c>
    </row>
    <row r="8908" spans="1:6" x14ac:dyDescent="0.35">
      <c r="A8908" s="4">
        <v>8897</v>
      </c>
      <c r="B8908" s="4">
        <v>0.79384766174646793</v>
      </c>
      <c r="C8908" s="4">
        <v>0.81984464491669062</v>
      </c>
      <c r="D8908" s="25">
        <v>2.0209539826673877E-2</v>
      </c>
      <c r="E8908" s="31">
        <v>4487.9551439940733</v>
      </c>
      <c r="F8908" s="18">
        <v>0</v>
      </c>
    </row>
    <row r="8909" spans="1:6" x14ac:dyDescent="0.35">
      <c r="A8909" s="4">
        <v>8898</v>
      </c>
      <c r="B8909" s="4">
        <v>0.11550917090626278</v>
      </c>
      <c r="C8909" s="4">
        <v>-1.1977397691910221</v>
      </c>
      <c r="D8909" s="25">
        <v>-2.4981755514785698E-2</v>
      </c>
      <c r="E8909" s="31">
        <v>-5547.7264267346363</v>
      </c>
      <c r="F8909" s="18">
        <v>5547.7264267346363</v>
      </c>
    </row>
    <row r="8910" spans="1:6" x14ac:dyDescent="0.35">
      <c r="A8910" s="4">
        <v>8899</v>
      </c>
      <c r="B8910" s="4">
        <v>0.87422510356497452</v>
      </c>
      <c r="C8910" s="4">
        <v>1.1465931886677403</v>
      </c>
      <c r="D8910" s="25">
        <v>2.7528286858914376E-2</v>
      </c>
      <c r="E8910" s="31">
        <v>6113.2374944403973</v>
      </c>
      <c r="F8910" s="18">
        <v>0</v>
      </c>
    </row>
    <row r="8911" spans="1:6" x14ac:dyDescent="0.35">
      <c r="A8911" s="4">
        <v>8900</v>
      </c>
      <c r="B8911" s="4">
        <v>0.12776547102131086</v>
      </c>
      <c r="C8911" s="4">
        <v>-1.1370175669231455</v>
      </c>
      <c r="D8911" s="25">
        <v>-2.362165630045614E-2</v>
      </c>
      <c r="E8911" s="31">
        <v>-5245.6876708973514</v>
      </c>
      <c r="F8911" s="18">
        <v>5245.6876708973514</v>
      </c>
    </row>
    <row r="8912" spans="1:6" x14ac:dyDescent="0.35">
      <c r="A8912" s="4">
        <v>8901</v>
      </c>
      <c r="B8912" s="4">
        <v>0.54856794833594391</v>
      </c>
      <c r="C8912" s="4">
        <v>0.12204408638224067</v>
      </c>
      <c r="D8912" s="25">
        <v>4.5797050055558309E-3</v>
      </c>
      <c r="E8912" s="31">
        <v>1017.0202198533896</v>
      </c>
      <c r="F8912" s="18">
        <v>0</v>
      </c>
    </row>
    <row r="8913" spans="1:6" x14ac:dyDescent="0.35">
      <c r="A8913" s="4">
        <v>8902</v>
      </c>
      <c r="B8913" s="4">
        <v>1.4782253247591859E-2</v>
      </c>
      <c r="C8913" s="4">
        <v>-2.1758763655725062</v>
      </c>
      <c r="D8913" s="25">
        <v>-4.689075694356349E-2</v>
      </c>
      <c r="E8913" s="31">
        <v>-10413.082912104921</v>
      </c>
      <c r="F8913" s="18">
        <v>10413.082912104921</v>
      </c>
    </row>
    <row r="8914" spans="1:6" x14ac:dyDescent="0.35">
      <c r="A8914" s="4">
        <v>8903</v>
      </c>
      <c r="B8914" s="4">
        <v>0.14390729307887706</v>
      </c>
      <c r="C8914" s="4">
        <v>-1.0629280394942466</v>
      </c>
      <c r="D8914" s="25">
        <v>-2.1962146199001824E-2</v>
      </c>
      <c r="E8914" s="31">
        <v>-4877.1584040160778</v>
      </c>
      <c r="F8914" s="18">
        <v>4877.1584040160778</v>
      </c>
    </row>
    <row r="8915" spans="1:6" x14ac:dyDescent="0.35">
      <c r="A8915" s="4">
        <v>8904</v>
      </c>
      <c r="B8915" s="4">
        <v>0.90983835576170591</v>
      </c>
      <c r="C8915" s="4">
        <v>1.3397602934249186</v>
      </c>
      <c r="D8915" s="25">
        <v>3.1854981504400602E-2</v>
      </c>
      <c r="E8915" s="31">
        <v>7074.0714202615263</v>
      </c>
      <c r="F8915" s="18">
        <v>0</v>
      </c>
    </row>
    <row r="8916" spans="1:6" x14ac:dyDescent="0.35">
      <c r="A8916" s="4">
        <v>8905</v>
      </c>
      <c r="B8916" s="4">
        <v>0.8785920846861599</v>
      </c>
      <c r="C8916" s="4">
        <v>1.1679775252497313</v>
      </c>
      <c r="D8916" s="25">
        <v>2.8007268488332505E-2</v>
      </c>
      <c r="E8916" s="31">
        <v>6219.6054813447063</v>
      </c>
      <c r="F8916" s="18">
        <v>0</v>
      </c>
    </row>
    <row r="8917" spans="1:6" x14ac:dyDescent="0.35">
      <c r="A8917" s="4">
        <v>8906</v>
      </c>
      <c r="B8917" s="4">
        <v>0.57334809440513712</v>
      </c>
      <c r="C8917" s="4">
        <v>0.18490466596477506</v>
      </c>
      <c r="D8917" s="25">
        <v>5.9877011208043585E-3</v>
      </c>
      <c r="E8917" s="31">
        <v>1329.6954941222791</v>
      </c>
      <c r="F8917" s="18">
        <v>0</v>
      </c>
    </row>
    <row r="8918" spans="1:6" x14ac:dyDescent="0.35">
      <c r="A8918" s="4">
        <v>8907</v>
      </c>
      <c r="B8918" s="4">
        <v>0.40770344733732866</v>
      </c>
      <c r="C8918" s="4">
        <v>-0.23345656392165298</v>
      </c>
      <c r="D8918" s="25">
        <v>-3.3830522251344477E-3</v>
      </c>
      <c r="E8918" s="31">
        <v>-751.27819665409891</v>
      </c>
      <c r="F8918" s="18">
        <v>751.27819665409891</v>
      </c>
    </row>
    <row r="8919" spans="1:6" x14ac:dyDescent="0.35">
      <c r="A8919" s="4">
        <v>8908</v>
      </c>
      <c r="B8919" s="4">
        <v>0.93979323881275256</v>
      </c>
      <c r="C8919" s="4">
        <v>1.5530402360720521</v>
      </c>
      <c r="D8919" s="25">
        <v>3.6632177844331093E-2</v>
      </c>
      <c r="E8919" s="31">
        <v>8134.9487619297915</v>
      </c>
      <c r="F8919" s="18">
        <v>0</v>
      </c>
    </row>
    <row r="8920" spans="1:6" x14ac:dyDescent="0.35">
      <c r="A8920" s="4">
        <v>8909</v>
      </c>
      <c r="B8920" s="4">
        <v>0.74975104982058238</v>
      </c>
      <c r="C8920" s="4">
        <v>0.67370654439582844</v>
      </c>
      <c r="D8920" s="25">
        <v>1.6936234375313657E-2</v>
      </c>
      <c r="E8920" s="31">
        <v>3761.048536308404</v>
      </c>
      <c r="F8920" s="18">
        <v>0</v>
      </c>
    </row>
    <row r="8921" spans="1:6" x14ac:dyDescent="0.35">
      <c r="A8921" s="4">
        <v>8910</v>
      </c>
      <c r="B8921" s="4">
        <v>0.60933472395127153</v>
      </c>
      <c r="C8921" s="4">
        <v>0.27758551575375995</v>
      </c>
      <c r="D8921" s="25">
        <v>8.0636329261973907E-3</v>
      </c>
      <c r="E8921" s="31">
        <v>1790.6999951895318</v>
      </c>
      <c r="F8921" s="18">
        <v>0</v>
      </c>
    </row>
    <row r="8922" spans="1:6" x14ac:dyDescent="0.35">
      <c r="A8922" s="4">
        <v>8911</v>
      </c>
      <c r="B8922" s="4">
        <v>0.51003205061191925</v>
      </c>
      <c r="C8922" s="4">
        <v>2.5149272558292277E-2</v>
      </c>
      <c r="D8922" s="25">
        <v>2.4093858268609755E-3</v>
      </c>
      <c r="E8922" s="31">
        <v>535.05500908314286</v>
      </c>
      <c r="F8922" s="18">
        <v>0</v>
      </c>
    </row>
    <row r="8923" spans="1:6" x14ac:dyDescent="0.35">
      <c r="A8923" s="4">
        <v>8912</v>
      </c>
      <c r="B8923" s="4">
        <v>0.37661709275763411</v>
      </c>
      <c r="C8923" s="4">
        <v>-0.31437770725467828</v>
      </c>
      <c r="D8923" s="25">
        <v>-5.1955817342646147E-3</v>
      </c>
      <c r="E8923" s="31">
        <v>-1153.7886547796854</v>
      </c>
      <c r="F8923" s="18">
        <v>1153.7886547796854</v>
      </c>
    </row>
    <row r="8924" spans="1:6" x14ac:dyDescent="0.35">
      <c r="A8924" s="4">
        <v>8913</v>
      </c>
      <c r="B8924" s="4">
        <v>0.833579186697191</v>
      </c>
      <c r="C8924" s="4">
        <v>0.96840603506748246</v>
      </c>
      <c r="D8924" s="25">
        <v>2.353712384828786E-2</v>
      </c>
      <c r="E8924" s="31">
        <v>5226.9154545679949</v>
      </c>
      <c r="F8924" s="18">
        <v>0</v>
      </c>
    </row>
    <row r="8925" spans="1:6" x14ac:dyDescent="0.35">
      <c r="A8925" s="4">
        <v>8914</v>
      </c>
      <c r="B8925" s="4">
        <v>0.95264972538075943</v>
      </c>
      <c r="C8925" s="4">
        <v>1.6711069784598493</v>
      </c>
      <c r="D8925" s="25">
        <v>3.9276720986091369E-2</v>
      </c>
      <c r="E8925" s="31">
        <v>8722.2254193088138</v>
      </c>
      <c r="F8925" s="18">
        <v>0</v>
      </c>
    </row>
    <row r="8926" spans="1:6" x14ac:dyDescent="0.35">
      <c r="A8926" s="4">
        <v>8915</v>
      </c>
      <c r="B8926" s="4">
        <v>0.79176092537828247</v>
      </c>
      <c r="C8926" s="4">
        <v>0.81254644189980807</v>
      </c>
      <c r="D8926" s="25">
        <v>2.0046069467916306E-2</v>
      </c>
      <c r="E8926" s="31">
        <v>4451.653098337978</v>
      </c>
      <c r="F8926" s="18">
        <v>0</v>
      </c>
    </row>
    <row r="8927" spans="1:6" x14ac:dyDescent="0.35">
      <c r="A8927" s="4">
        <v>8916</v>
      </c>
      <c r="B8927" s="4">
        <v>0.8379417307692566</v>
      </c>
      <c r="C8927" s="4">
        <v>0.98603377649424229</v>
      </c>
      <c r="D8927" s="25">
        <v>2.393196257892501E-2</v>
      </c>
      <c r="E8927" s="31">
        <v>5314.5977336999649</v>
      </c>
      <c r="F8927" s="18">
        <v>0</v>
      </c>
    </row>
    <row r="8928" spans="1:6" x14ac:dyDescent="0.35">
      <c r="A8928" s="4">
        <v>8917</v>
      </c>
      <c r="B8928" s="4">
        <v>0.48641968625218956</v>
      </c>
      <c r="C8928" s="4">
        <v>-3.4047375362757488E-2</v>
      </c>
      <c r="D8928" s="25">
        <v>1.0834570673410584E-3</v>
      </c>
      <c r="E8928" s="31">
        <v>240.60452441634425</v>
      </c>
      <c r="F8928" s="18">
        <v>0</v>
      </c>
    </row>
    <row r="8929" spans="1:6" x14ac:dyDescent="0.35">
      <c r="A8929" s="4">
        <v>8918</v>
      </c>
      <c r="B8929" s="4">
        <v>0.98481537783312079</v>
      </c>
      <c r="C8929" s="4">
        <v>2.1652408652593809</v>
      </c>
      <c r="D8929" s="25">
        <v>5.0344684368657834E-2</v>
      </c>
      <c r="E8929" s="31">
        <v>11180.100443794337</v>
      </c>
      <c r="F8929" s="18">
        <v>0</v>
      </c>
    </row>
    <row r="8930" spans="1:6" x14ac:dyDescent="0.35">
      <c r="A8930" s="4">
        <v>8919</v>
      </c>
      <c r="B8930" s="4">
        <v>0.3783890300656837</v>
      </c>
      <c r="C8930" s="4">
        <v>-0.30971451982606407</v>
      </c>
      <c r="D8930" s="25">
        <v>-5.0911323348513636E-3</v>
      </c>
      <c r="E8930" s="31">
        <v>-1130.5934596686573</v>
      </c>
      <c r="F8930" s="18">
        <v>1130.5934596686573</v>
      </c>
    </row>
    <row r="8931" spans="1:6" x14ac:dyDescent="0.35">
      <c r="A8931" s="4">
        <v>8920</v>
      </c>
      <c r="B8931" s="4">
        <v>0.45156517422245002</v>
      </c>
      <c r="C8931" s="4">
        <v>-0.12170791011983355</v>
      </c>
      <c r="D8931" s="25">
        <v>-8.8002613975404482E-4</v>
      </c>
      <c r="E8931" s="31">
        <v>-195.42839048445725</v>
      </c>
      <c r="F8931" s="18">
        <v>195.42839048445725</v>
      </c>
    </row>
    <row r="8932" spans="1:6" x14ac:dyDescent="0.35">
      <c r="A8932" s="4">
        <v>8921</v>
      </c>
      <c r="B8932" s="4">
        <v>0.40358865648093445</v>
      </c>
      <c r="C8932" s="4">
        <v>-0.24406908788933704</v>
      </c>
      <c r="D8932" s="25">
        <v>-3.6207591094602918E-3</v>
      </c>
      <c r="E8932" s="31">
        <v>-804.06603068804964</v>
      </c>
      <c r="F8932" s="18">
        <v>804.06603068804964</v>
      </c>
    </row>
    <row r="8933" spans="1:6" x14ac:dyDescent="0.35">
      <c r="A8933" s="4">
        <v>8922</v>
      </c>
      <c r="B8933" s="4">
        <v>8.8482482024613618E-2</v>
      </c>
      <c r="C8933" s="4">
        <v>-1.3501590698510713</v>
      </c>
      <c r="D8933" s="25">
        <v>-2.8395751768773052E-2</v>
      </c>
      <c r="E8933" s="31">
        <v>-6305.8763985334126</v>
      </c>
      <c r="F8933" s="18">
        <v>6305.8763985334126</v>
      </c>
    </row>
    <row r="8934" spans="1:6" x14ac:dyDescent="0.35">
      <c r="A8934" s="4">
        <v>8923</v>
      </c>
      <c r="B8934" s="4">
        <v>0.10067476607419912</v>
      </c>
      <c r="C8934" s="4">
        <v>-1.2777161402139063</v>
      </c>
      <c r="D8934" s="25">
        <v>-2.6773123339577171E-2</v>
      </c>
      <c r="E8934" s="31">
        <v>-5945.5374859180429</v>
      </c>
      <c r="F8934" s="18">
        <v>5945.5374859180429</v>
      </c>
    </row>
    <row r="8935" spans="1:6" x14ac:dyDescent="0.35">
      <c r="A8935" s="4">
        <v>8924</v>
      </c>
      <c r="B8935" s="4">
        <v>7.8321896343552355E-2</v>
      </c>
      <c r="C8935" s="4">
        <v>-1.4164500028814855</v>
      </c>
      <c r="D8935" s="25">
        <v>-2.9880583388253654E-2</v>
      </c>
      <c r="E8935" s="31">
        <v>-6635.6146192828837</v>
      </c>
      <c r="F8935" s="18">
        <v>6635.6146192828837</v>
      </c>
    </row>
    <row r="8936" spans="1:6" x14ac:dyDescent="0.35">
      <c r="A8936" s="4">
        <v>8925</v>
      </c>
      <c r="B8936" s="4">
        <v>0.86385668154647588</v>
      </c>
      <c r="C8936" s="4">
        <v>1.097811893527916</v>
      </c>
      <c r="D8936" s="25">
        <v>2.6435648602795781E-2</v>
      </c>
      <c r="E8936" s="31">
        <v>5870.5940931492942</v>
      </c>
      <c r="F8936" s="18">
        <v>0</v>
      </c>
    </row>
    <row r="8937" spans="1:6" x14ac:dyDescent="0.35">
      <c r="A8937" s="4">
        <v>8926</v>
      </c>
      <c r="B8937" s="4">
        <v>0.49431965651183718</v>
      </c>
      <c r="C8937" s="4">
        <v>-1.423899073892909E-2</v>
      </c>
      <c r="D8937" s="25">
        <v>1.5271394002899614E-3</v>
      </c>
      <c r="E8937" s="31">
        <v>339.13355701852004</v>
      </c>
      <c r="F8937" s="18">
        <v>0</v>
      </c>
    </row>
    <row r="8938" spans="1:6" x14ac:dyDescent="0.35">
      <c r="A8938" s="4">
        <v>8927</v>
      </c>
      <c r="B8938" s="4">
        <v>0.66093187779905871</v>
      </c>
      <c r="C8938" s="4">
        <v>0.41500772995846513</v>
      </c>
      <c r="D8938" s="25">
        <v>1.1141713736684164E-2</v>
      </c>
      <c r="E8938" s="31">
        <v>2474.2528482248372</v>
      </c>
      <c r="F8938" s="18">
        <v>0</v>
      </c>
    </row>
    <row r="8939" spans="1:6" x14ac:dyDescent="0.35">
      <c r="A8939" s="4">
        <v>8928</v>
      </c>
      <c r="B8939" s="4">
        <v>0.49056297759075118</v>
      </c>
      <c r="C8939" s="4">
        <v>-2.365731372295965E-2</v>
      </c>
      <c r="D8939" s="25">
        <v>1.3161810817103557E-3</v>
      </c>
      <c r="E8939" s="31">
        <v>292.28580693823022</v>
      </c>
      <c r="F8939" s="18">
        <v>0</v>
      </c>
    </row>
    <row r="8940" spans="1:6" x14ac:dyDescent="0.35">
      <c r="A8940" s="4">
        <v>8929</v>
      </c>
      <c r="B8940" s="4">
        <v>0.28279023894039879</v>
      </c>
      <c r="C8940" s="4">
        <v>-0.57457246619493552</v>
      </c>
      <c r="D8940" s="25">
        <v>-1.1023609605291423E-2</v>
      </c>
      <c r="E8940" s="31">
        <v>-2448.0253314898241</v>
      </c>
      <c r="F8940" s="18">
        <v>2448.0253314898241</v>
      </c>
    </row>
    <row r="8941" spans="1:6" x14ac:dyDescent="0.35">
      <c r="A8941" s="4">
        <v>8930</v>
      </c>
      <c r="B8941" s="4">
        <v>0.19813656810644964</v>
      </c>
      <c r="C8941" s="4">
        <v>-0.84829601523771425</v>
      </c>
      <c r="D8941" s="25">
        <v>-1.7154664970414953E-2</v>
      </c>
      <c r="E8941" s="31">
        <v>-3809.5556632048156</v>
      </c>
      <c r="F8941" s="18">
        <v>3809.5556632048156</v>
      </c>
    </row>
    <row r="8942" spans="1:6" x14ac:dyDescent="0.35">
      <c r="A8942" s="4">
        <v>8931</v>
      </c>
      <c r="B8942" s="4">
        <v>0.21868287468389414</v>
      </c>
      <c r="C8942" s="4">
        <v>-0.77664922776356371</v>
      </c>
      <c r="D8942" s="25">
        <v>-1.5549869101468343E-2</v>
      </c>
      <c r="E8942" s="31">
        <v>-3453.1768472164686</v>
      </c>
      <c r="F8942" s="18">
        <v>3453.1768472164686</v>
      </c>
    </row>
    <row r="8943" spans="1:6" x14ac:dyDescent="0.35">
      <c r="A8943" s="4">
        <v>8932</v>
      </c>
      <c r="B8943" s="4">
        <v>4.9977941859336905E-2</v>
      </c>
      <c r="C8943" s="4">
        <v>-1.6450675396359018</v>
      </c>
      <c r="D8943" s="25">
        <v>-3.5001322105039874E-2</v>
      </c>
      <c r="E8943" s="31">
        <v>-7772.7828013469625</v>
      </c>
      <c r="F8943" s="18">
        <v>7772.7828013469625</v>
      </c>
    </row>
    <row r="8944" spans="1:6" x14ac:dyDescent="0.35">
      <c r="A8944" s="4">
        <v>8933</v>
      </c>
      <c r="B8944" s="4">
        <v>0.49030393493490754</v>
      </c>
      <c r="C8944" s="4">
        <v>-2.4306824132574699E-2</v>
      </c>
      <c r="D8944" s="25">
        <v>1.3016328841018571E-3</v>
      </c>
      <c r="E8944" s="31">
        <v>289.0550724013296</v>
      </c>
      <c r="F8944" s="18">
        <v>0</v>
      </c>
    </row>
    <row r="8945" spans="1:6" x14ac:dyDescent="0.35">
      <c r="A8945" s="4">
        <v>8934</v>
      </c>
      <c r="B8945" s="4">
        <v>0.79763241810340202</v>
      </c>
      <c r="C8945" s="4">
        <v>0.83319428753424241</v>
      </c>
      <c r="D8945" s="25">
        <v>2.0508554647572723E-2</v>
      </c>
      <c r="E8945" s="31">
        <v>4554.3577001676795</v>
      </c>
      <c r="F8945" s="18">
        <v>0</v>
      </c>
    </row>
    <row r="8946" spans="1:6" x14ac:dyDescent="0.35">
      <c r="A8946" s="4">
        <v>8935</v>
      </c>
      <c r="B8946" s="4">
        <v>0.46564364295258454</v>
      </c>
      <c r="C8946" s="4">
        <v>-8.6225341770712019E-2</v>
      </c>
      <c r="D8946" s="25">
        <v>-8.5262255513873309E-5</v>
      </c>
      <c r="E8946" s="31">
        <v>-18.934284575692022</v>
      </c>
      <c r="F8946" s="18">
        <v>18.934284575692022</v>
      </c>
    </row>
    <row r="8947" spans="1:6" x14ac:dyDescent="0.35">
      <c r="A8947" s="4">
        <v>8936</v>
      </c>
      <c r="B8947" s="4">
        <v>0.65769792651890036</v>
      </c>
      <c r="C8947" s="4">
        <v>0.40618844040228691</v>
      </c>
      <c r="D8947" s="25">
        <v>1.0944172996258014E-2</v>
      </c>
      <c r="E8947" s="31">
        <v>2430.384754752773</v>
      </c>
      <c r="F8947" s="18">
        <v>0</v>
      </c>
    </row>
    <row r="8948" spans="1:6" x14ac:dyDescent="0.35">
      <c r="A8948" s="4">
        <v>8937</v>
      </c>
      <c r="B8948" s="4">
        <v>0.89389074908427923</v>
      </c>
      <c r="C8948" s="4">
        <v>1.2474883158081336</v>
      </c>
      <c r="D8948" s="25">
        <v>2.9788207909668591E-2</v>
      </c>
      <c r="E8948" s="31">
        <v>6615.1006932929631</v>
      </c>
      <c r="F8948" s="18">
        <v>0</v>
      </c>
    </row>
    <row r="8949" spans="1:6" x14ac:dyDescent="0.35">
      <c r="A8949" s="4">
        <v>8938</v>
      </c>
      <c r="B8949" s="4">
        <v>0.20598734820995446</v>
      </c>
      <c r="C8949" s="4">
        <v>-0.82042354716546761</v>
      </c>
      <c r="D8949" s="25">
        <v>-1.6530357542313929E-2</v>
      </c>
      <c r="E8949" s="31">
        <v>-3670.9150134221013</v>
      </c>
      <c r="F8949" s="18">
        <v>3670.9150134221013</v>
      </c>
    </row>
    <row r="8950" spans="1:6" x14ac:dyDescent="0.35">
      <c r="A8950" s="4">
        <v>8939</v>
      </c>
      <c r="B8950" s="4">
        <v>0.5237243495473155</v>
      </c>
      <c r="C8950" s="4">
        <v>5.9503219911075059E-2</v>
      </c>
      <c r="D8950" s="25">
        <v>3.1788700527049588E-3</v>
      </c>
      <c r="E8950" s="31">
        <v>705.93523293864916</v>
      </c>
      <c r="F8950" s="18">
        <v>0</v>
      </c>
    </row>
    <row r="8951" spans="1:6" x14ac:dyDescent="0.35">
      <c r="A8951" s="4">
        <v>8940</v>
      </c>
      <c r="B8951" s="4">
        <v>0.10000718136006437</v>
      </c>
      <c r="C8951" s="4">
        <v>-1.2815106467979915</v>
      </c>
      <c r="D8951" s="25">
        <v>-2.6858115405593078E-2</v>
      </c>
      <c r="E8951" s="31">
        <v>-5964.4117692093087</v>
      </c>
      <c r="F8951" s="18">
        <v>5964.4117692093087</v>
      </c>
    </row>
    <row r="8952" spans="1:6" x14ac:dyDescent="0.35">
      <c r="A8952" s="4">
        <v>8941</v>
      </c>
      <c r="B8952" s="4">
        <v>2.4266278569218924E-2</v>
      </c>
      <c r="C8952" s="4">
        <v>-1.9726753937195944</v>
      </c>
      <c r="D8952" s="25">
        <v>-4.2339316583266229E-2</v>
      </c>
      <c r="E8952" s="31">
        <v>-9402.3394536805044</v>
      </c>
      <c r="F8952" s="18">
        <v>9402.3394536805044</v>
      </c>
    </row>
    <row r="8953" spans="1:6" x14ac:dyDescent="0.35">
      <c r="A8953" s="4">
        <v>8942</v>
      </c>
      <c r="B8953" s="4">
        <v>0.22333691039259362</v>
      </c>
      <c r="C8953" s="4">
        <v>-0.76097195106820581</v>
      </c>
      <c r="D8953" s="25">
        <v>-1.5198718271626598E-2</v>
      </c>
      <c r="E8953" s="31">
        <v>-3375.1963891445826</v>
      </c>
      <c r="F8953" s="18">
        <v>3375.1963891445826</v>
      </c>
    </row>
    <row r="8954" spans="1:6" x14ac:dyDescent="0.35">
      <c r="A8954" s="4">
        <v>8943</v>
      </c>
      <c r="B8954" s="4">
        <v>0.70696957211958067</v>
      </c>
      <c r="C8954" s="4">
        <v>0.54455319121333889</v>
      </c>
      <c r="D8954" s="25">
        <v>1.4043365414194627E-2</v>
      </c>
      <c r="E8954" s="31">
        <v>3118.6258860994644</v>
      </c>
      <c r="F8954" s="18">
        <v>0</v>
      </c>
    </row>
    <row r="8955" spans="1:6" x14ac:dyDescent="0.35">
      <c r="A8955" s="4">
        <v>8944</v>
      </c>
      <c r="B8955" s="4">
        <v>0.69934290343644956</v>
      </c>
      <c r="C8955" s="4">
        <v>0.52251156962025547</v>
      </c>
      <c r="D8955" s="25">
        <v>1.3549661446096593E-2</v>
      </c>
      <c r="E8955" s="31">
        <v>3008.9884929554901</v>
      </c>
      <c r="F8955" s="18">
        <v>0</v>
      </c>
    </row>
    <row r="8956" spans="1:6" x14ac:dyDescent="0.35">
      <c r="A8956" s="4">
        <v>8945</v>
      </c>
      <c r="B8956" s="4">
        <v>0.60530781022789037</v>
      </c>
      <c r="C8956" s="4">
        <v>0.2671101153505494</v>
      </c>
      <c r="D8956" s="25">
        <v>7.8289974333122531E-3</v>
      </c>
      <c r="E8956" s="31">
        <v>1738.5942284927773</v>
      </c>
      <c r="F8956" s="18">
        <v>0</v>
      </c>
    </row>
    <row r="8957" spans="1:6" x14ac:dyDescent="0.35">
      <c r="A8957" s="4">
        <v>8946</v>
      </c>
      <c r="B8957" s="4">
        <v>0.28173579238536839</v>
      </c>
      <c r="C8957" s="4">
        <v>-0.57769273523195119</v>
      </c>
      <c r="D8957" s="25">
        <v>-1.1093499617630238E-2</v>
      </c>
      <c r="E8957" s="31">
        <v>-2463.5458848067187</v>
      </c>
      <c r="F8957" s="18">
        <v>2463.5458848067187</v>
      </c>
    </row>
    <row r="8958" spans="1:6" x14ac:dyDescent="0.35">
      <c r="A8958" s="4">
        <v>8947</v>
      </c>
      <c r="B8958" s="4">
        <v>0.91863172415664429</v>
      </c>
      <c r="C8958" s="4">
        <v>1.3959267588621382</v>
      </c>
      <c r="D8958" s="25">
        <v>3.3113038074480634E-2</v>
      </c>
      <c r="E8958" s="31">
        <v>7353.4494518025576</v>
      </c>
      <c r="F8958" s="18">
        <v>0</v>
      </c>
    </row>
    <row r="8959" spans="1:6" x14ac:dyDescent="0.35">
      <c r="A8959" s="4">
        <v>8948</v>
      </c>
      <c r="B8959" s="4">
        <v>0.80078072243832832</v>
      </c>
      <c r="C8959" s="4">
        <v>0.84441318852816349</v>
      </c>
      <c r="D8959" s="25">
        <v>2.0759843597208616E-2</v>
      </c>
      <c r="E8959" s="31">
        <v>4610.1617186569465</v>
      </c>
      <c r="F8959" s="18">
        <v>0</v>
      </c>
    </row>
    <row r="8960" spans="1:6" x14ac:dyDescent="0.35">
      <c r="A8960" s="4">
        <v>8949</v>
      </c>
      <c r="B8960" s="4">
        <v>0.39117614600654327</v>
      </c>
      <c r="C8960" s="4">
        <v>-0.27625490134714914</v>
      </c>
      <c r="D8960" s="25">
        <v>-4.3416799252668408E-3</v>
      </c>
      <c r="E8960" s="31">
        <v>-964.16172368552361</v>
      </c>
      <c r="F8960" s="18">
        <v>964.16172368552361</v>
      </c>
    </row>
    <row r="8961" spans="1:6" x14ac:dyDescent="0.35">
      <c r="A8961" s="4">
        <v>8950</v>
      </c>
      <c r="B8961" s="4">
        <v>0.7673527420134808</v>
      </c>
      <c r="C8961" s="4">
        <v>0.73015652080224014</v>
      </c>
      <c r="D8961" s="25">
        <v>1.8200641226379065E-2</v>
      </c>
      <c r="E8961" s="31">
        <v>4041.8367818601723</v>
      </c>
      <c r="F8961" s="18">
        <v>0</v>
      </c>
    </row>
    <row r="8962" spans="1:6" x14ac:dyDescent="0.35">
      <c r="A8962" s="4">
        <v>8951</v>
      </c>
      <c r="B8962" s="4">
        <v>0.24032312389035548</v>
      </c>
      <c r="C8962" s="4">
        <v>-0.70526353662321128</v>
      </c>
      <c r="D8962" s="25">
        <v>-1.3950921454509742E-2</v>
      </c>
      <c r="E8962" s="31">
        <v>-3098.0967524350076</v>
      </c>
      <c r="F8962" s="18">
        <v>3098.0967524350076</v>
      </c>
    </row>
    <row r="8963" spans="1:6" x14ac:dyDescent="0.35">
      <c r="A8963" s="4">
        <v>8952</v>
      </c>
      <c r="B8963" s="4">
        <v>0.40237622324027478</v>
      </c>
      <c r="C8963" s="4">
        <v>-0.24720129067837501</v>
      </c>
      <c r="D8963" s="25">
        <v>-3.6909164224921522E-3</v>
      </c>
      <c r="E8963" s="31">
        <v>-819.64594376922537</v>
      </c>
      <c r="F8963" s="18">
        <v>819.64594376922537</v>
      </c>
    </row>
    <row r="8964" spans="1:6" x14ac:dyDescent="0.35">
      <c r="A8964" s="4">
        <v>8953</v>
      </c>
      <c r="B8964" s="4">
        <v>0.15587932789559156</v>
      </c>
      <c r="C8964" s="4">
        <v>-1.0115387261924096</v>
      </c>
      <c r="D8964" s="25">
        <v>-2.0811091691156022E-2</v>
      </c>
      <c r="E8964" s="31">
        <v>-4621.5424402777116</v>
      </c>
      <c r="F8964" s="18">
        <v>4621.5424402777116</v>
      </c>
    </row>
    <row r="8965" spans="1:6" x14ac:dyDescent="0.35">
      <c r="A8965" s="4">
        <v>8954</v>
      </c>
      <c r="B8965" s="4">
        <v>0.75559805334417163</v>
      </c>
      <c r="C8965" s="4">
        <v>0.6922124945704492</v>
      </c>
      <c r="D8965" s="25">
        <v>1.7350743852125552E-2</v>
      </c>
      <c r="E8965" s="31">
        <v>3853.0991200746357</v>
      </c>
      <c r="F8965" s="18">
        <v>0</v>
      </c>
    </row>
    <row r="8966" spans="1:6" x14ac:dyDescent="0.35">
      <c r="A8966" s="4">
        <v>8955</v>
      </c>
      <c r="B8966" s="4">
        <v>0.45411541157641266</v>
      </c>
      <c r="C8966" s="4">
        <v>-0.11527036993236814</v>
      </c>
      <c r="D8966" s="25">
        <v>-7.3583352117014022E-4</v>
      </c>
      <c r="E8966" s="31">
        <v>-163.40737417979673</v>
      </c>
      <c r="F8966" s="18">
        <v>163.40737417979673</v>
      </c>
    </row>
    <row r="8967" spans="1:6" x14ac:dyDescent="0.35">
      <c r="A8967" s="4">
        <v>8956</v>
      </c>
      <c r="B8967" s="4">
        <v>0.47133236396520262</v>
      </c>
      <c r="C8967" s="4">
        <v>-7.192106259138592E-2</v>
      </c>
      <c r="D8967" s="25">
        <v>2.3513519627032056E-4</v>
      </c>
      <c r="E8967" s="31">
        <v>52.21673638716991</v>
      </c>
      <c r="F8967" s="18">
        <v>0</v>
      </c>
    </row>
    <row r="8968" spans="1:6" x14ac:dyDescent="0.35">
      <c r="A8968" s="4">
        <v>8957</v>
      </c>
      <c r="B8968" s="4">
        <v>0.53596380214479533</v>
      </c>
      <c r="C8968" s="4">
        <v>9.0270331747152294E-2</v>
      </c>
      <c r="D8968" s="25">
        <v>3.8680137772825482E-3</v>
      </c>
      <c r="E8968" s="31">
        <v>858.97415169656597</v>
      </c>
      <c r="F8968" s="18">
        <v>0</v>
      </c>
    </row>
    <row r="8969" spans="1:6" x14ac:dyDescent="0.35">
      <c r="A8969" s="4">
        <v>8958</v>
      </c>
      <c r="B8969" s="4">
        <v>0.7727224811803679</v>
      </c>
      <c r="C8969" s="4">
        <v>0.74784270885992654</v>
      </c>
      <c r="D8969" s="25">
        <v>1.8596789086359922E-2</v>
      </c>
      <c r="E8969" s="31">
        <v>4129.8097808117245</v>
      </c>
      <c r="F8969" s="18">
        <v>0</v>
      </c>
    </row>
    <row r="8970" spans="1:6" x14ac:dyDescent="0.35">
      <c r="A8970" s="4">
        <v>8959</v>
      </c>
      <c r="B8970" s="4">
        <v>4.4258874530141101E-2</v>
      </c>
      <c r="C8970" s="4">
        <v>-1.7032689470260034</v>
      </c>
      <c r="D8970" s="25">
        <v>-3.630495875700019E-2</v>
      </c>
      <c r="E8970" s="31">
        <v>-8062.2828527208403</v>
      </c>
      <c r="F8970" s="18">
        <v>8062.2828527208403</v>
      </c>
    </row>
    <row r="8971" spans="1:6" x14ac:dyDescent="0.35">
      <c r="A8971" s="4">
        <v>8960</v>
      </c>
      <c r="B8971" s="4">
        <v>0.85543382781294808</v>
      </c>
      <c r="C8971" s="4">
        <v>1.0600269379445306</v>
      </c>
      <c r="D8971" s="25">
        <v>2.5589314206429091E-2</v>
      </c>
      <c r="E8971" s="31">
        <v>5682.6476658536194</v>
      </c>
      <c r="F8971" s="18">
        <v>0</v>
      </c>
    </row>
    <row r="8972" spans="1:6" x14ac:dyDescent="0.35">
      <c r="A8972" s="4">
        <v>8961</v>
      </c>
      <c r="B8972" s="4">
        <v>0.33989513960406792</v>
      </c>
      <c r="C8972" s="4">
        <v>-0.41274932930463748</v>
      </c>
      <c r="D8972" s="25">
        <v>-7.3989795173725918E-3</v>
      </c>
      <c r="E8972" s="31">
        <v>-1643.099668279991</v>
      </c>
      <c r="F8972" s="18">
        <v>1643.099668279991</v>
      </c>
    </row>
    <row r="8973" spans="1:6" x14ac:dyDescent="0.35">
      <c r="A8973" s="4">
        <v>8962</v>
      </c>
      <c r="B8973" s="4">
        <v>5.089802563807122E-2</v>
      </c>
      <c r="C8973" s="4">
        <v>-1.636208054586632</v>
      </c>
      <c r="D8973" s="25">
        <v>-3.4802881037278223E-2</v>
      </c>
      <c r="E8973" s="31">
        <v>-7728.7147711751368</v>
      </c>
      <c r="F8973" s="18">
        <v>7728.7147711751368</v>
      </c>
    </row>
    <row r="8974" spans="1:6" x14ac:dyDescent="0.35">
      <c r="A8974" s="4">
        <v>8963</v>
      </c>
      <c r="B8974" s="4">
        <v>0.68675031781694895</v>
      </c>
      <c r="C8974" s="4">
        <v>0.48665990375594598</v>
      </c>
      <c r="D8974" s="25">
        <v>1.2746630252344102E-2</v>
      </c>
      <c r="E8974" s="31">
        <v>2830.6584563639371</v>
      </c>
      <c r="F8974" s="18">
        <v>0</v>
      </c>
    </row>
    <row r="8975" spans="1:6" x14ac:dyDescent="0.35">
      <c r="A8975" s="4">
        <v>8964</v>
      </c>
      <c r="B8975" s="4">
        <v>0.62106129660012543</v>
      </c>
      <c r="C8975" s="4">
        <v>0.30826932303390958</v>
      </c>
      <c r="D8975" s="25">
        <v>8.7509107358898879E-3</v>
      </c>
      <c r="E8975" s="31">
        <v>1943.3245481390916</v>
      </c>
      <c r="F8975" s="18">
        <v>0</v>
      </c>
    </row>
    <row r="8976" spans="1:6" x14ac:dyDescent="0.35">
      <c r="A8976" s="4">
        <v>8965</v>
      </c>
      <c r="B8976" s="4">
        <v>0.77856494245515229</v>
      </c>
      <c r="C8976" s="4">
        <v>0.76735560707011619</v>
      </c>
      <c r="D8976" s="25">
        <v>1.903385290377373E-2</v>
      </c>
      <c r="E8976" s="31">
        <v>4226.8690322562843</v>
      </c>
      <c r="F8976" s="18">
        <v>0</v>
      </c>
    </row>
    <row r="8977" spans="1:6" x14ac:dyDescent="0.35">
      <c r="A8977" s="4">
        <v>8966</v>
      </c>
      <c r="B8977" s="4">
        <v>0.25316202640976293</v>
      </c>
      <c r="C8977" s="4">
        <v>-0.66457235999513575</v>
      </c>
      <c r="D8977" s="25">
        <v>-1.3039491445468896E-2</v>
      </c>
      <c r="E8977" s="31">
        <v>-2895.6944695256966</v>
      </c>
      <c r="F8977" s="18">
        <v>2895.6944695256966</v>
      </c>
    </row>
    <row r="8978" spans="1:6" x14ac:dyDescent="0.35">
      <c r="A8978" s="4">
        <v>8967</v>
      </c>
      <c r="B8978" s="4">
        <v>0.97315362915980863</v>
      </c>
      <c r="C8978" s="4">
        <v>1.9293071577769807</v>
      </c>
      <c r="D8978" s="25">
        <v>4.5060072839500045E-2</v>
      </c>
      <c r="E8978" s="31">
        <v>10006.540842749355</v>
      </c>
      <c r="F8978" s="18">
        <v>0</v>
      </c>
    </row>
    <row r="8979" spans="1:6" x14ac:dyDescent="0.35">
      <c r="A8979" s="4">
        <v>8968</v>
      </c>
      <c r="B8979" s="4">
        <v>0.51404776851407996</v>
      </c>
      <c r="C8979" s="4">
        <v>3.5219813714833743E-2</v>
      </c>
      <c r="D8979" s="25">
        <v>2.6349529934545281E-3</v>
      </c>
      <c r="E8979" s="31">
        <v>585.14696240379976</v>
      </c>
      <c r="F8979" s="18">
        <v>0</v>
      </c>
    </row>
    <row r="8980" spans="1:6" x14ac:dyDescent="0.35">
      <c r="A8980" s="4">
        <v>8969</v>
      </c>
      <c r="B8980" s="4">
        <v>0.71139094814913917</v>
      </c>
      <c r="C8980" s="4">
        <v>0.55745279345430887</v>
      </c>
      <c r="D8980" s="25">
        <v>1.43322999096154E-2</v>
      </c>
      <c r="E8980" s="31">
        <v>3182.7898931041905</v>
      </c>
      <c r="F8980" s="18">
        <v>0</v>
      </c>
    </row>
    <row r="8981" spans="1:6" x14ac:dyDescent="0.35">
      <c r="A8981" s="4">
        <v>8970</v>
      </c>
      <c r="B8981" s="4">
        <v>0.12014528716552009</v>
      </c>
      <c r="C8981" s="4">
        <v>-1.1742608129132421</v>
      </c>
      <c r="D8981" s="25">
        <v>-2.4455857098818985E-2</v>
      </c>
      <c r="E8981" s="31">
        <v>-5430.939576494683</v>
      </c>
      <c r="F8981" s="18">
        <v>5430.939576494683</v>
      </c>
    </row>
    <row r="8982" spans="1:6" x14ac:dyDescent="0.35">
      <c r="A8982" s="4">
        <v>8971</v>
      </c>
      <c r="B8982" s="4">
        <v>0.35560619626125944</v>
      </c>
      <c r="C8982" s="4">
        <v>-0.37022829932827483</v>
      </c>
      <c r="D8982" s="25">
        <v>-6.4465631473568227E-3</v>
      </c>
      <c r="E8982" s="31">
        <v>-1431.5954982842545</v>
      </c>
      <c r="F8982" s="18">
        <v>1431.5954982842545</v>
      </c>
    </row>
    <row r="8983" spans="1:6" x14ac:dyDescent="0.35">
      <c r="A8983" s="4">
        <v>8972</v>
      </c>
      <c r="B8983" s="4">
        <v>0.76577913970947264</v>
      </c>
      <c r="C8983" s="4">
        <v>0.72501680554924686</v>
      </c>
      <c r="D8983" s="25">
        <v>1.808551821673203E-2</v>
      </c>
      <c r="E8983" s="31">
        <v>4016.2712861700847</v>
      </c>
      <c r="F8983" s="18">
        <v>0</v>
      </c>
    </row>
    <row r="8984" spans="1:6" x14ac:dyDescent="0.35">
      <c r="A8984" s="4">
        <v>8973</v>
      </c>
      <c r="B8984" s="4">
        <v>0.15155234358669445</v>
      </c>
      <c r="C8984" s="4">
        <v>-1.0297983250699978</v>
      </c>
      <c r="D8984" s="25">
        <v>-2.1220083215834611E-2</v>
      </c>
      <c r="E8984" s="31">
        <v>-4712.3676462335934</v>
      </c>
      <c r="F8984" s="18">
        <v>4712.3676462335934</v>
      </c>
    </row>
    <row r="8985" spans="1:6" x14ac:dyDescent="0.35">
      <c r="A8985" s="4">
        <v>8974</v>
      </c>
      <c r="B8985" s="4">
        <v>0.47797966323333074</v>
      </c>
      <c r="C8985" s="4">
        <v>-5.5224856574015276E-2</v>
      </c>
      <c r="D8985" s="25">
        <v>6.0910873211692017E-4</v>
      </c>
      <c r="E8985" s="31">
        <v>135.26545834298443</v>
      </c>
      <c r="F8985" s="18">
        <v>0</v>
      </c>
    </row>
    <row r="8986" spans="1:6" x14ac:dyDescent="0.35">
      <c r="A8986" s="4">
        <v>8975</v>
      </c>
      <c r="B8986" s="4">
        <v>0.42086522602141219</v>
      </c>
      <c r="C8986" s="4">
        <v>-0.19968051705572593</v>
      </c>
      <c r="D8986" s="25">
        <v>-2.6265122267522031E-3</v>
      </c>
      <c r="E8986" s="31">
        <v>-583.27251188855564</v>
      </c>
      <c r="F8986" s="18">
        <v>583.27251188855564</v>
      </c>
    </row>
    <row r="8987" spans="1:6" x14ac:dyDescent="0.35">
      <c r="A8987" s="4">
        <v>8976</v>
      </c>
      <c r="B8987" s="4">
        <v>0.12445861382928625</v>
      </c>
      <c r="C8987" s="4">
        <v>-1.1529833279217259</v>
      </c>
      <c r="D8987" s="25">
        <v>-2.397926880756757E-2</v>
      </c>
      <c r="E8987" s="31">
        <v>-5325.1030808775949</v>
      </c>
      <c r="F8987" s="18">
        <v>5325.1030808775949</v>
      </c>
    </row>
    <row r="8988" spans="1:6" x14ac:dyDescent="0.35">
      <c r="A8988" s="4">
        <v>8977</v>
      </c>
      <c r="B8988" s="4">
        <v>0.36930163388704895</v>
      </c>
      <c r="C8988" s="4">
        <v>-0.33370355359799075</v>
      </c>
      <c r="D8988" s="25">
        <v>-5.6284558304944606E-3</v>
      </c>
      <c r="E8988" s="31">
        <v>-1249.917490148435</v>
      </c>
      <c r="F8988" s="18">
        <v>1249.917490148435</v>
      </c>
    </row>
    <row r="8989" spans="1:6" x14ac:dyDescent="0.35">
      <c r="A8989" s="4">
        <v>8978</v>
      </c>
      <c r="B8989" s="4">
        <v>0.80425002611833718</v>
      </c>
      <c r="C8989" s="4">
        <v>0.85690037095785154</v>
      </c>
      <c r="D8989" s="25">
        <v>2.1039540419416816E-2</v>
      </c>
      <c r="E8989" s="31">
        <v>4672.2743052251617</v>
      </c>
      <c r="F8989" s="18">
        <v>0</v>
      </c>
    </row>
    <row r="8990" spans="1:6" x14ac:dyDescent="0.35">
      <c r="A8990" s="4">
        <v>8979</v>
      </c>
      <c r="B8990" s="4">
        <v>0.8976446325757661</v>
      </c>
      <c r="C8990" s="4">
        <v>1.2682442623275754</v>
      </c>
      <c r="D8990" s="25">
        <v>3.0253114410082087E-2</v>
      </c>
      <c r="E8990" s="31">
        <v>6718.3430005350683</v>
      </c>
      <c r="F8990" s="18">
        <v>0</v>
      </c>
    </row>
    <row r="8991" spans="1:6" x14ac:dyDescent="0.35">
      <c r="A8991" s="4">
        <v>8980</v>
      </c>
      <c r="B8991" s="4">
        <v>0.97125900509161878</v>
      </c>
      <c r="C8991" s="4">
        <v>1.8996277352869917</v>
      </c>
      <c r="D8991" s="25">
        <v>4.4395291957009822E-2</v>
      </c>
      <c r="E8991" s="31">
        <v>9858.912207620162</v>
      </c>
      <c r="F8991" s="18">
        <v>0</v>
      </c>
    </row>
    <row r="8992" spans="1:6" x14ac:dyDescent="0.35">
      <c r="A8992" s="4">
        <v>8981</v>
      </c>
      <c r="B8992" s="4">
        <v>0.21021010099755577</v>
      </c>
      <c r="C8992" s="4">
        <v>-0.80569245330505912</v>
      </c>
      <c r="D8992" s="25">
        <v>-1.6200399990752002E-2</v>
      </c>
      <c r="E8992" s="31">
        <v>-3597.6409703942868</v>
      </c>
      <c r="F8992" s="18">
        <v>3597.6409703942868</v>
      </c>
    </row>
    <row r="8993" spans="1:6" x14ac:dyDescent="0.35">
      <c r="A8993" s="4">
        <v>8982</v>
      </c>
      <c r="B8993" s="4">
        <v>0.33367588403944815</v>
      </c>
      <c r="C8993" s="4">
        <v>-0.42978538101825969</v>
      </c>
      <c r="D8993" s="25">
        <v>-7.7805651596185273E-3</v>
      </c>
      <c r="E8993" s="31">
        <v>-1727.8388192294651</v>
      </c>
      <c r="F8993" s="18">
        <v>1727.8388192294651</v>
      </c>
    </row>
    <row r="8994" spans="1:6" x14ac:dyDescent="0.35">
      <c r="A8994" s="4">
        <v>8983</v>
      </c>
      <c r="B8994" s="4">
        <v>0.29988177772723057</v>
      </c>
      <c r="C8994" s="4">
        <v>-0.52474056254334589</v>
      </c>
      <c r="D8994" s="25">
        <v>-9.9074390700714197E-3</v>
      </c>
      <c r="E8994" s="31">
        <v>-2200.1560906225186</v>
      </c>
      <c r="F8994" s="18">
        <v>2200.1560906225186</v>
      </c>
    </row>
    <row r="8995" spans="1:6" x14ac:dyDescent="0.35">
      <c r="A8995" s="4">
        <v>8984</v>
      </c>
      <c r="B8995" s="4">
        <v>0.73054734056297532</v>
      </c>
      <c r="C8995" s="4">
        <v>0.61446920163541108</v>
      </c>
      <c r="D8995" s="25">
        <v>1.5609394103744045E-2</v>
      </c>
      <c r="E8995" s="31">
        <v>3466.395631139836</v>
      </c>
      <c r="F8995" s="18">
        <v>0</v>
      </c>
    </row>
    <row r="8996" spans="1:6" x14ac:dyDescent="0.35">
      <c r="A8996" s="4">
        <v>8985</v>
      </c>
      <c r="B8996" s="4">
        <v>0.85682930858955142</v>
      </c>
      <c r="C8996" s="4">
        <v>1.0661819879001091</v>
      </c>
      <c r="D8996" s="25">
        <v>2.5727179407230117E-2</v>
      </c>
      <c r="E8996" s="31">
        <v>5713.2635454045285</v>
      </c>
      <c r="F8996" s="18">
        <v>0</v>
      </c>
    </row>
    <row r="8997" spans="1:6" x14ac:dyDescent="0.35">
      <c r="A8997" s="4">
        <v>8986</v>
      </c>
      <c r="B8997" s="4">
        <v>0.35030123195090423</v>
      </c>
      <c r="C8997" s="4">
        <v>-0.38450733032379952</v>
      </c>
      <c r="D8997" s="25">
        <v>-6.7663950723045553E-3</v>
      </c>
      <c r="E8997" s="31">
        <v>-1502.6209320691535</v>
      </c>
      <c r="F8997" s="18">
        <v>1502.6209320691535</v>
      </c>
    </row>
    <row r="8998" spans="1:6" x14ac:dyDescent="0.35">
      <c r="A8998" s="4">
        <v>8987</v>
      </c>
      <c r="B8998" s="4">
        <v>0.70906257994819766</v>
      </c>
      <c r="C8998" s="4">
        <v>0.55064822965386873</v>
      </c>
      <c r="D8998" s="25">
        <v>1.4179886434260769E-2</v>
      </c>
      <c r="E8998" s="31">
        <v>3148.9432619290951</v>
      </c>
      <c r="F8998" s="18">
        <v>0</v>
      </c>
    </row>
    <row r="8999" spans="1:6" x14ac:dyDescent="0.35">
      <c r="A8999" s="4">
        <v>8988</v>
      </c>
      <c r="B8999" s="4">
        <v>0.52690435773343958</v>
      </c>
      <c r="C8999" s="4">
        <v>6.749042481986664E-2</v>
      </c>
      <c r="D8999" s="25">
        <v>3.3577731674703402E-3</v>
      </c>
      <c r="E8999" s="31">
        <v>745.66444800608599</v>
      </c>
      <c r="F8999" s="18">
        <v>0</v>
      </c>
    </row>
    <row r="9000" spans="1:6" x14ac:dyDescent="0.35">
      <c r="A9000" s="4">
        <v>8989</v>
      </c>
      <c r="B9000" s="4">
        <v>0.494544700973087</v>
      </c>
      <c r="C9000" s="4">
        <v>-1.3674832976842388E-2</v>
      </c>
      <c r="D9000" s="25">
        <v>1.5397758083962919E-3</v>
      </c>
      <c r="E9000" s="31">
        <v>341.93973831946994</v>
      </c>
      <c r="F9000" s="18">
        <v>0</v>
      </c>
    </row>
    <row r="9001" spans="1:6" x14ac:dyDescent="0.35">
      <c r="A9001" s="4">
        <v>8990</v>
      </c>
      <c r="B9001" s="4">
        <v>0.24859664543527227</v>
      </c>
      <c r="C9001" s="4">
        <v>-0.67891252232107002</v>
      </c>
      <c r="D9001" s="25">
        <v>-1.3360692633575007E-2</v>
      </c>
      <c r="E9001" s="31">
        <v>-2967.0239771137512</v>
      </c>
      <c r="F9001" s="18">
        <v>2967.0239771137512</v>
      </c>
    </row>
    <row r="9002" spans="1:6" x14ac:dyDescent="0.35">
      <c r="A9002" s="4">
        <v>8991</v>
      </c>
      <c r="B9002" s="4">
        <v>0.50071124757495911</v>
      </c>
      <c r="C9002" s="4">
        <v>1.7828342261105782E-3</v>
      </c>
      <c r="D9002" s="25">
        <v>1.886007668126225E-3</v>
      </c>
      <c r="E9002" s="31">
        <v>418.82783518937907</v>
      </c>
      <c r="F9002" s="18">
        <v>0</v>
      </c>
    </row>
    <row r="9003" spans="1:6" x14ac:dyDescent="0.35">
      <c r="A9003" s="4">
        <v>8992</v>
      </c>
      <c r="B9003" s="4">
        <v>0.8022169791014877</v>
      </c>
      <c r="C9003" s="4">
        <v>0.84956668293923809</v>
      </c>
      <c r="D9003" s="25">
        <v>2.0875275242270383E-2</v>
      </c>
      <c r="E9003" s="31">
        <v>4635.7957533592553</v>
      </c>
      <c r="F9003" s="18">
        <v>0</v>
      </c>
    </row>
    <row r="9004" spans="1:6" x14ac:dyDescent="0.35">
      <c r="A9004" s="4">
        <v>8993</v>
      </c>
      <c r="B9004" s="4">
        <v>0.834163598638335</v>
      </c>
      <c r="C9004" s="4">
        <v>0.9707499677005903</v>
      </c>
      <c r="D9004" s="25">
        <v>2.3589624923902142E-2</v>
      </c>
      <c r="E9004" s="31">
        <v>5238.574427230863</v>
      </c>
      <c r="F9004" s="18">
        <v>0</v>
      </c>
    </row>
    <row r="9005" spans="1:6" x14ac:dyDescent="0.35">
      <c r="A9005" s="4">
        <v>8994</v>
      </c>
      <c r="B9005" s="4">
        <v>0.47175176192200863</v>
      </c>
      <c r="C9005" s="4">
        <v>-7.0867105114679557E-2</v>
      </c>
      <c r="D9005" s="25">
        <v>2.5874248787811243E-4</v>
      </c>
      <c r="E9005" s="31">
        <v>57.459234074678847</v>
      </c>
      <c r="F9005" s="18">
        <v>0</v>
      </c>
    </row>
    <row r="9006" spans="1:6" x14ac:dyDescent="0.35">
      <c r="A9006" s="4">
        <v>8995</v>
      </c>
      <c r="B9006" s="4">
        <v>0.59265403873539779</v>
      </c>
      <c r="C9006" s="4">
        <v>0.2343775026988843</v>
      </c>
      <c r="D9006" s="25">
        <v>7.0958290189967665E-3</v>
      </c>
      <c r="E9006" s="31">
        <v>1575.7786975771132</v>
      </c>
      <c r="F9006" s="18">
        <v>0</v>
      </c>
    </row>
    <row r="9007" spans="1:6" x14ac:dyDescent="0.35">
      <c r="A9007" s="4">
        <v>8996</v>
      </c>
      <c r="B9007" s="4">
        <v>9.3501389428775949E-2</v>
      </c>
      <c r="C9007" s="4">
        <v>-1.3194976990540717</v>
      </c>
      <c r="D9007" s="25">
        <v>-2.7708976507439559E-2</v>
      </c>
      <c r="E9007" s="31">
        <v>-6153.3634470607913</v>
      </c>
      <c r="F9007" s="18">
        <v>6153.3634470607913</v>
      </c>
    </row>
    <row r="9008" spans="1:6" x14ac:dyDescent="0.35">
      <c r="A9008" s="4">
        <v>8997</v>
      </c>
      <c r="B9008" s="4">
        <v>0.59574743627655469</v>
      </c>
      <c r="C9008" s="4">
        <v>0.24235496441044219</v>
      </c>
      <c r="D9008" s="25">
        <v>7.2745138986783121E-3</v>
      </c>
      <c r="E9008" s="31">
        <v>1615.4594489350593</v>
      </c>
      <c r="F9008" s="18">
        <v>0</v>
      </c>
    </row>
    <row r="9009" spans="1:6" x14ac:dyDescent="0.35">
      <c r="A9009" s="4">
        <v>8998</v>
      </c>
      <c r="B9009" s="4">
        <v>0.69906532919331876</v>
      </c>
      <c r="C9009" s="4">
        <v>0.52171419235540706</v>
      </c>
      <c r="D9009" s="25">
        <v>1.3531801221155141E-2</v>
      </c>
      <c r="E9009" s="31">
        <v>3005.0222527992896</v>
      </c>
      <c r="F9009" s="18">
        <v>0</v>
      </c>
    </row>
    <row r="9010" spans="1:6" x14ac:dyDescent="0.35">
      <c r="A9010" s="4">
        <v>8999</v>
      </c>
      <c r="B9010" s="4">
        <v>0.58900339398289858</v>
      </c>
      <c r="C9010" s="4">
        <v>0.22498208381708995</v>
      </c>
      <c r="D9010" s="25">
        <v>6.8853837228421214E-3</v>
      </c>
      <c r="E9010" s="31">
        <v>1529.0448749613195</v>
      </c>
      <c r="F9010" s="18">
        <v>0</v>
      </c>
    </row>
    <row r="9011" spans="1:6" x14ac:dyDescent="0.35">
      <c r="A9011" s="4">
        <v>9000</v>
      </c>
      <c r="B9011" s="4">
        <v>0.89986780587500104</v>
      </c>
      <c r="C9011" s="4">
        <v>1.2807986787697776</v>
      </c>
      <c r="D9011" s="25">
        <v>3.0534317187676973E-2</v>
      </c>
      <c r="E9011" s="31">
        <v>6780.7900163026752</v>
      </c>
      <c r="F9011" s="18">
        <v>0</v>
      </c>
    </row>
    <row r="9012" spans="1:6" x14ac:dyDescent="0.35">
      <c r="A9012" s="4">
        <v>9001</v>
      </c>
      <c r="B9012" s="4">
        <v>6.2667480955474808E-2</v>
      </c>
      <c r="C9012" s="4">
        <v>-1.5327601529591621</v>
      </c>
      <c r="D9012" s="25">
        <v>-3.2485781122046788E-2</v>
      </c>
      <c r="E9012" s="31">
        <v>-7214.1537978477863</v>
      </c>
      <c r="F9012" s="18">
        <v>7214.1537978477863</v>
      </c>
    </row>
    <row r="9013" spans="1:6" x14ac:dyDescent="0.35">
      <c r="A9013" s="4">
        <v>9002</v>
      </c>
      <c r="B9013" s="4">
        <v>0.55225338847467886</v>
      </c>
      <c r="C9013" s="4">
        <v>0.13135659525018603</v>
      </c>
      <c r="D9013" s="25">
        <v>4.7882932240603839E-3</v>
      </c>
      <c r="E9013" s="31">
        <v>1063.3416391555004</v>
      </c>
      <c r="F9013" s="18">
        <v>0</v>
      </c>
    </row>
    <row r="9014" spans="1:6" x14ac:dyDescent="0.35">
      <c r="A9014" s="4">
        <v>9003</v>
      </c>
      <c r="B9014" s="4">
        <v>7.0064943231333943E-2</v>
      </c>
      <c r="C9014" s="4">
        <v>-1.4753075167883543</v>
      </c>
      <c r="D9014" s="25">
        <v>-3.1198915982137067E-2</v>
      </c>
      <c r="E9014" s="31">
        <v>-6928.3782149390781</v>
      </c>
      <c r="F9014" s="18">
        <v>6928.3782149390781</v>
      </c>
    </row>
    <row r="9015" spans="1:6" x14ac:dyDescent="0.35">
      <c r="A9015" s="4">
        <v>9004</v>
      </c>
      <c r="B9015" s="4">
        <v>0.18518941698401925</v>
      </c>
      <c r="C9015" s="4">
        <v>-0.89576397522489359</v>
      </c>
      <c r="D9015" s="25">
        <v>-1.8217886208662822E-2</v>
      </c>
      <c r="E9015" s="31">
        <v>-4045.6663943903068</v>
      </c>
      <c r="F9015" s="18">
        <v>4045.6663943903068</v>
      </c>
    </row>
    <row r="9016" spans="1:6" x14ac:dyDescent="0.35">
      <c r="A9016" s="4">
        <v>9005</v>
      </c>
      <c r="B9016" s="4">
        <v>0.90188872428655353</v>
      </c>
      <c r="C9016" s="4">
        <v>1.2923887479262661</v>
      </c>
      <c r="D9016" s="25">
        <v>3.0793919826662689E-2</v>
      </c>
      <c r="E9016" s="31">
        <v>6838.4402650971888</v>
      </c>
      <c r="F9016" s="18">
        <v>0</v>
      </c>
    </row>
    <row r="9017" spans="1:6" x14ac:dyDescent="0.35">
      <c r="A9017" s="4">
        <v>9006</v>
      </c>
      <c r="B9017" s="4">
        <v>0.34092045954602646</v>
      </c>
      <c r="C9017" s="4">
        <v>-0.40995232694375516</v>
      </c>
      <c r="D9017" s="25">
        <v>-7.3363302627106547E-3</v>
      </c>
      <c r="E9017" s="31">
        <v>-1629.1870781300493</v>
      </c>
      <c r="F9017" s="18">
        <v>1629.1870781300493</v>
      </c>
    </row>
    <row r="9018" spans="1:6" x14ac:dyDescent="0.35">
      <c r="A9018" s="4">
        <v>9007</v>
      </c>
      <c r="B9018" s="4">
        <v>0.61898386341473843</v>
      </c>
      <c r="C9018" s="4">
        <v>0.30281313455481784</v>
      </c>
      <c r="D9018" s="25">
        <v>8.628699133107284E-3</v>
      </c>
      <c r="E9018" s="31">
        <v>1916.1848806321636</v>
      </c>
      <c r="F9018" s="18">
        <v>0</v>
      </c>
    </row>
    <row r="9019" spans="1:6" x14ac:dyDescent="0.35">
      <c r="A9019" s="4">
        <v>9008</v>
      </c>
      <c r="B9019" s="4">
        <v>0.64911789873533476</v>
      </c>
      <c r="C9019" s="4">
        <v>0.3829400668657289</v>
      </c>
      <c r="D9019" s="25">
        <v>1.0423439337060011E-2</v>
      </c>
      <c r="E9019" s="31">
        <v>2314.7448478329743</v>
      </c>
      <c r="F9019" s="18">
        <v>0</v>
      </c>
    </row>
    <row r="9020" spans="1:6" x14ac:dyDescent="0.35">
      <c r="A9020" s="4">
        <v>9009</v>
      </c>
      <c r="B9020" s="4">
        <v>0.96865762842854719</v>
      </c>
      <c r="C9020" s="4">
        <v>1.8614210293389701</v>
      </c>
      <c r="D9020" s="25">
        <v>4.3539510895038769E-2</v>
      </c>
      <c r="E9020" s="31">
        <v>9668.8679487134614</v>
      </c>
      <c r="F9020" s="18">
        <v>0</v>
      </c>
    </row>
    <row r="9021" spans="1:6" x14ac:dyDescent="0.35">
      <c r="A9021" s="4">
        <v>9010</v>
      </c>
      <c r="B9021" s="4">
        <v>0.23845987240275324</v>
      </c>
      <c r="C9021" s="4">
        <v>-0.71126547006578167</v>
      </c>
      <c r="D9021" s="25">
        <v>-1.4085357042397119E-2</v>
      </c>
      <c r="E9021" s="31">
        <v>-3127.9510140050156</v>
      </c>
      <c r="F9021" s="18">
        <v>3127.9510140050156</v>
      </c>
    </row>
    <row r="9022" spans="1:6" x14ac:dyDescent="0.35">
      <c r="A9022" s="4">
        <v>9011</v>
      </c>
      <c r="B9022" s="4">
        <v>0.61604352268106155</v>
      </c>
      <c r="C9022" s="4">
        <v>0.29510593684715303</v>
      </c>
      <c r="D9022" s="25">
        <v>8.4560678194300631E-3</v>
      </c>
      <c r="E9022" s="31">
        <v>1877.8484514567917</v>
      </c>
      <c r="F9022" s="18">
        <v>0</v>
      </c>
    </row>
    <row r="9023" spans="1:6" x14ac:dyDescent="0.35">
      <c r="A9023" s="4">
        <v>9012</v>
      </c>
      <c r="B9023" s="4">
        <v>0.49209789206771226</v>
      </c>
      <c r="C9023" s="4">
        <v>-1.9808942581727447E-2</v>
      </c>
      <c r="D9023" s="25">
        <v>1.4023796445119465E-3</v>
      </c>
      <c r="E9023" s="31">
        <v>311.42801832196977</v>
      </c>
      <c r="F9023" s="18">
        <v>0</v>
      </c>
    </row>
    <row r="9024" spans="1:6" x14ac:dyDescent="0.35">
      <c r="A9024" s="4">
        <v>9013</v>
      </c>
      <c r="B9024" s="4">
        <v>0.28417523697594016</v>
      </c>
      <c r="C9024" s="4">
        <v>-0.57048252092543639</v>
      </c>
      <c r="D9024" s="25">
        <v>-1.0932000092791258E-2</v>
      </c>
      <c r="E9024" s="31">
        <v>-2427.6815044462587</v>
      </c>
      <c r="F9024" s="18">
        <v>2427.6815044462587</v>
      </c>
    </row>
    <row r="9025" spans="1:6" x14ac:dyDescent="0.35">
      <c r="A9025" s="4">
        <v>9014</v>
      </c>
      <c r="B9025" s="4">
        <v>0.1592691659253298</v>
      </c>
      <c r="C9025" s="4">
        <v>-0.99746607703361123</v>
      </c>
      <c r="D9025" s="25">
        <v>-2.0495882453849708E-2</v>
      </c>
      <c r="E9025" s="31">
        <v>-4551.5435719147526</v>
      </c>
      <c r="F9025" s="18">
        <v>4551.5435719147526</v>
      </c>
    </row>
    <row r="9026" spans="1:6" x14ac:dyDescent="0.35">
      <c r="A9026" s="4">
        <v>9015</v>
      </c>
      <c r="B9026" s="4">
        <v>0.1272960924660812</v>
      </c>
      <c r="C9026" s="4">
        <v>-1.1392660958746628</v>
      </c>
      <c r="D9026" s="25">
        <v>-2.3672020456335478E-2</v>
      </c>
      <c r="E9026" s="31">
        <v>-5256.8720954013306</v>
      </c>
      <c r="F9026" s="18">
        <v>5256.8720954013306</v>
      </c>
    </row>
    <row r="9027" spans="1:6" x14ac:dyDescent="0.35">
      <c r="A9027" s="4">
        <v>9016</v>
      </c>
      <c r="B9027" s="4">
        <v>0.42532102639527258</v>
      </c>
      <c r="C9027" s="4">
        <v>-0.18829927610390607</v>
      </c>
      <c r="D9027" s="25">
        <v>-2.3715870709026662E-3</v>
      </c>
      <c r="E9027" s="31">
        <v>-526.66099701287453</v>
      </c>
      <c r="F9027" s="18">
        <v>526.66099701287453</v>
      </c>
    </row>
    <row r="9028" spans="1:6" x14ac:dyDescent="0.35">
      <c r="A9028" s="4">
        <v>9017</v>
      </c>
      <c r="B9028" s="4">
        <v>0.43234542477699878</v>
      </c>
      <c r="C9028" s="4">
        <v>-0.17040600544695172</v>
      </c>
      <c r="D9028" s="25">
        <v>-1.9708008271009606E-3</v>
      </c>
      <c r="E9028" s="31">
        <v>-437.65794697123664</v>
      </c>
      <c r="F9028" s="18">
        <v>437.65794697123664</v>
      </c>
    </row>
    <row r="9029" spans="1:6" x14ac:dyDescent="0.35">
      <c r="A9029" s="4">
        <v>9018</v>
      </c>
      <c r="B9029" s="4">
        <v>4.132773664172873E-2</v>
      </c>
      <c r="C9029" s="4">
        <v>-1.7354819645866952</v>
      </c>
      <c r="D9029" s="25">
        <v>-3.7026488909714349E-2</v>
      </c>
      <c r="E9029" s="31">
        <v>-8222.513861847845</v>
      </c>
      <c r="F9029" s="18">
        <v>8222.513861847845</v>
      </c>
    </row>
    <row r="9030" spans="1:6" x14ac:dyDescent="0.35">
      <c r="A9030" s="4">
        <v>9019</v>
      </c>
      <c r="B9030" s="4">
        <v>0.26393205565818412</v>
      </c>
      <c r="C9030" s="4">
        <v>-0.6312698282145609</v>
      </c>
      <c r="D9030" s="25">
        <v>-1.2293557575841991E-2</v>
      </c>
      <c r="E9030" s="31">
        <v>-2730.0440996517159</v>
      </c>
      <c r="F9030" s="18">
        <v>2730.0440996517159</v>
      </c>
    </row>
    <row r="9031" spans="1:6" x14ac:dyDescent="0.35">
      <c r="A9031" s="4">
        <v>9020</v>
      </c>
      <c r="B9031" s="4">
        <v>0.24386205073572365</v>
      </c>
      <c r="C9031" s="4">
        <v>-0.69393320059293684</v>
      </c>
      <c r="D9031" s="25">
        <v>-1.3697136503415855E-2</v>
      </c>
      <c r="E9031" s="31">
        <v>-3041.7384441064428</v>
      </c>
      <c r="F9031" s="18">
        <v>3041.7384441064428</v>
      </c>
    </row>
    <row r="9032" spans="1:6" x14ac:dyDescent="0.35">
      <c r="A9032" s="4">
        <v>9021</v>
      </c>
      <c r="B9032" s="4">
        <v>0.82573195974994928</v>
      </c>
      <c r="C9032" s="4">
        <v>0.9374325959518609</v>
      </c>
      <c r="D9032" s="25">
        <v>2.2843358658079547E-2</v>
      </c>
      <c r="E9032" s="31">
        <v>5072.8502417614218</v>
      </c>
      <c r="F9032" s="18">
        <v>0</v>
      </c>
    </row>
    <row r="9033" spans="1:6" x14ac:dyDescent="0.35">
      <c r="A9033" s="4">
        <v>9022</v>
      </c>
      <c r="B9033" s="4">
        <v>0.28503562826775242</v>
      </c>
      <c r="C9033" s="4">
        <v>-0.56794655827768714</v>
      </c>
      <c r="D9033" s="25">
        <v>-1.0875197791887269E-2</v>
      </c>
      <c r="E9033" s="31">
        <v>-2415.0673538659325</v>
      </c>
      <c r="F9033" s="18">
        <v>2415.0673538659325</v>
      </c>
    </row>
    <row r="9034" spans="1:6" x14ac:dyDescent="0.35">
      <c r="A9034" s="4">
        <v>9023</v>
      </c>
      <c r="B9034" s="4">
        <v>0.12359763528618151</v>
      </c>
      <c r="C9034" s="4">
        <v>-1.1571887070263469</v>
      </c>
      <c r="D9034" s="25">
        <v>-2.4073463889473862E-2</v>
      </c>
      <c r="E9034" s="31">
        <v>-5346.0210882150168</v>
      </c>
      <c r="F9034" s="18">
        <v>5346.0210882150168</v>
      </c>
    </row>
    <row r="9035" spans="1:6" x14ac:dyDescent="0.35">
      <c r="A9035" s="4">
        <v>9024</v>
      </c>
      <c r="B9035" s="4">
        <v>0.26952693736261524</v>
      </c>
      <c r="C9035" s="4">
        <v>-0.61424434355134183</v>
      </c>
      <c r="D9035" s="25">
        <v>-1.1912208621931035E-2</v>
      </c>
      <c r="E9035" s="31">
        <v>-2645.3575103458816</v>
      </c>
      <c r="F9035" s="18">
        <v>2645.3575103458816</v>
      </c>
    </row>
    <row r="9036" spans="1:6" x14ac:dyDescent="0.35">
      <c r="A9036" s="4">
        <v>9025</v>
      </c>
      <c r="B9036" s="4">
        <v>0.41781892232283246</v>
      </c>
      <c r="C9036" s="4">
        <v>-0.2074763706785</v>
      </c>
      <c r="D9036" s="25">
        <v>-2.8011293188758947E-3</v>
      </c>
      <c r="E9036" s="31">
        <v>-622.04992510760712</v>
      </c>
      <c r="F9036" s="18">
        <v>622.04992510760712</v>
      </c>
    </row>
    <row r="9037" spans="1:6" x14ac:dyDescent="0.35">
      <c r="A9037" s="4">
        <v>9026</v>
      </c>
      <c r="B9037" s="4">
        <v>0.32339132472151733</v>
      </c>
      <c r="C9037" s="4">
        <v>-0.45823634689302167</v>
      </c>
      <c r="D9037" s="25">
        <v>-8.4178301942836476E-3</v>
      </c>
      <c r="E9037" s="31">
        <v>-1869.3569792143871</v>
      </c>
      <c r="F9037" s="18">
        <v>1869.3569792143871</v>
      </c>
    </row>
    <row r="9038" spans="1:6" x14ac:dyDescent="0.35">
      <c r="A9038" s="4">
        <v>9027</v>
      </c>
      <c r="B9038" s="4">
        <v>0.877203340733541</v>
      </c>
      <c r="C9038" s="4">
        <v>1.1611194684013744</v>
      </c>
      <c r="D9038" s="25">
        <v>2.7853656837521015E-2</v>
      </c>
      <c r="E9038" s="31">
        <v>6185.4927700039498</v>
      </c>
      <c r="F9038" s="18">
        <v>0</v>
      </c>
    </row>
    <row r="9039" spans="1:6" x14ac:dyDescent="0.35">
      <c r="A9039" s="4">
        <v>9028</v>
      </c>
      <c r="B9039" s="4">
        <v>0.60290751256018749</v>
      </c>
      <c r="C9039" s="4">
        <v>0.26088009559743514</v>
      </c>
      <c r="D9039" s="25">
        <v>7.6894530054918064E-3</v>
      </c>
      <c r="E9039" s="31">
        <v>1707.6054411169316</v>
      </c>
      <c r="F9039" s="18">
        <v>0</v>
      </c>
    </row>
    <row r="9040" spans="1:6" x14ac:dyDescent="0.35">
      <c r="A9040" s="4">
        <v>9029</v>
      </c>
      <c r="B9040" s="4">
        <v>0.40888581332484908</v>
      </c>
      <c r="C9040" s="4">
        <v>-0.23041201375725329</v>
      </c>
      <c r="D9040" s="25">
        <v>-3.3148582181331968E-3</v>
      </c>
      <c r="E9040" s="31">
        <v>-736.13427714204329</v>
      </c>
      <c r="F9040" s="18">
        <v>736.13427714204329</v>
      </c>
    </row>
    <row r="9041" spans="1:6" x14ac:dyDescent="0.35">
      <c r="A9041" s="4">
        <v>9030</v>
      </c>
      <c r="B9041" s="4">
        <v>0.18721771285302613</v>
      </c>
      <c r="C9041" s="4">
        <v>-0.88819582215196757</v>
      </c>
      <c r="D9041" s="25">
        <v>-1.8048369315928878E-2</v>
      </c>
      <c r="E9041" s="31">
        <v>-4008.0215881619597</v>
      </c>
      <c r="F9041" s="18">
        <v>4008.0215881619597</v>
      </c>
    </row>
    <row r="9042" spans="1:6" x14ac:dyDescent="0.35">
      <c r="A9042" s="4">
        <v>9031</v>
      </c>
      <c r="B9042" s="4">
        <v>7.9220012690970565E-2</v>
      </c>
      <c r="C9042" s="4">
        <v>-1.4103375855354394</v>
      </c>
      <c r="D9042" s="25">
        <v>-2.9743673103061155E-2</v>
      </c>
      <c r="E9042" s="31">
        <v>-6605.2107989106662</v>
      </c>
      <c r="F9042" s="18">
        <v>6605.2107989106662</v>
      </c>
    </row>
    <row r="9043" spans="1:6" x14ac:dyDescent="0.35">
      <c r="A9043" s="4">
        <v>9032</v>
      </c>
      <c r="B9043" s="4">
        <v>2.3802242426670062E-2</v>
      </c>
      <c r="C9043" s="4">
        <v>-1.9808822074361219</v>
      </c>
      <c r="D9043" s="25">
        <v>-4.252313865280772E-2</v>
      </c>
      <c r="E9043" s="31">
        <v>-9443.1610265443014</v>
      </c>
      <c r="F9043" s="18">
        <v>9443.1610265443014</v>
      </c>
    </row>
    <row r="9044" spans="1:6" x14ac:dyDescent="0.35">
      <c r="A9044" s="4">
        <v>9033</v>
      </c>
      <c r="B9044" s="4">
        <v>0.85793775998993571</v>
      </c>
      <c r="C9044" s="4">
        <v>1.0710999737643208</v>
      </c>
      <c r="D9044" s="25">
        <v>2.583733596381365E-2</v>
      </c>
      <c r="E9044" s="31">
        <v>5737.7261353003769</v>
      </c>
      <c r="F9044" s="18">
        <v>0</v>
      </c>
    </row>
    <row r="9045" spans="1:6" x14ac:dyDescent="0.35">
      <c r="A9045" s="4">
        <v>9034</v>
      </c>
      <c r="B9045" s="4">
        <v>0.67942678811225699</v>
      </c>
      <c r="C9045" s="4">
        <v>0.46609650650919826</v>
      </c>
      <c r="D9045" s="25">
        <v>1.2286036607932692E-2</v>
      </c>
      <c r="E9045" s="31">
        <v>2728.3739098846136</v>
      </c>
      <c r="F9045" s="18">
        <v>0</v>
      </c>
    </row>
    <row r="9046" spans="1:6" x14ac:dyDescent="0.35">
      <c r="A9046" s="4">
        <v>9035</v>
      </c>
      <c r="B9046" s="4">
        <v>0.22299524334345777</v>
      </c>
      <c r="C9046" s="4">
        <v>-0.76211648189675063</v>
      </c>
      <c r="D9046" s="25">
        <v>-1.5224354289796896E-2</v>
      </c>
      <c r="E9046" s="31">
        <v>-3380.8894084120011</v>
      </c>
      <c r="F9046" s="18">
        <v>3380.8894084120011</v>
      </c>
    </row>
    <row r="9047" spans="1:6" x14ac:dyDescent="0.35">
      <c r="A9047" s="4">
        <v>9036</v>
      </c>
      <c r="B9047" s="4">
        <v>0.49263046037091895</v>
      </c>
      <c r="C9047" s="4">
        <v>-1.8473747136162937E-2</v>
      </c>
      <c r="D9047" s="25">
        <v>1.4322863048217521E-3</v>
      </c>
      <c r="E9047" s="31">
        <v>318.06942387242788</v>
      </c>
      <c r="F9047" s="18">
        <v>0</v>
      </c>
    </row>
    <row r="9048" spans="1:6" x14ac:dyDescent="0.35">
      <c r="A9048" s="4">
        <v>9037</v>
      </c>
      <c r="B9048" s="4">
        <v>0.45591899722849472</v>
      </c>
      <c r="C9048" s="4">
        <v>-0.11072049347248894</v>
      </c>
      <c r="D9048" s="25">
        <v>-6.3392214168692313E-4</v>
      </c>
      <c r="E9048" s="31">
        <v>-140.77579999721371</v>
      </c>
      <c r="F9048" s="18">
        <v>140.77579999721371</v>
      </c>
    </row>
    <row r="9049" spans="1:6" x14ac:dyDescent="0.35">
      <c r="A9049" s="4">
        <v>9038</v>
      </c>
      <c r="B9049" s="4">
        <v>0.7581349191034974</v>
      </c>
      <c r="C9049" s="4">
        <v>0.70031571170165507</v>
      </c>
      <c r="D9049" s="25">
        <v>1.7532245491428337E-2</v>
      </c>
      <c r="E9049" s="31">
        <v>3893.4053923964411</v>
      </c>
      <c r="F9049" s="18">
        <v>0</v>
      </c>
    </row>
    <row r="9050" spans="1:6" x14ac:dyDescent="0.35">
      <c r="A9050" s="4">
        <v>9039</v>
      </c>
      <c r="B9050" s="4">
        <v>0.48430013428835006</v>
      </c>
      <c r="C9050" s="4">
        <v>-3.9363890767431284E-2</v>
      </c>
      <c r="D9050" s="25">
        <v>9.6437396174208422E-4</v>
      </c>
      <c r="E9050" s="31">
        <v>214.15960578290179</v>
      </c>
      <c r="F9050" s="18">
        <v>0</v>
      </c>
    </row>
    <row r="9051" spans="1:6" x14ac:dyDescent="0.35">
      <c r="A9051" s="4">
        <v>9040</v>
      </c>
      <c r="B9051" s="4">
        <v>0.96586699465683323</v>
      </c>
      <c r="C9051" s="4">
        <v>1.8232468601971639</v>
      </c>
      <c r="D9051" s="25">
        <v>4.2684458615669753E-2</v>
      </c>
      <c r="E9051" s="31">
        <v>9478.9855313754306</v>
      </c>
      <c r="F9051" s="18">
        <v>0</v>
      </c>
    </row>
    <row r="9052" spans="1:6" x14ac:dyDescent="0.35">
      <c r="A9052" s="4">
        <v>9041</v>
      </c>
      <c r="B9052" s="4">
        <v>0.44764573396646878</v>
      </c>
      <c r="C9052" s="4">
        <v>-0.13161165301958228</v>
      </c>
      <c r="D9052" s="25">
        <v>-1.1018572399741388E-3</v>
      </c>
      <c r="E9052" s="31">
        <v>-244.69067136116576</v>
      </c>
      <c r="F9052" s="18">
        <v>244.69067136116576</v>
      </c>
    </row>
    <row r="9053" spans="1:6" x14ac:dyDescent="0.35">
      <c r="A9053" s="4">
        <v>9042</v>
      </c>
      <c r="B9053" s="4">
        <v>0.43957006779823882</v>
      </c>
      <c r="C9053" s="4">
        <v>-0.15205933695160867</v>
      </c>
      <c r="D9053" s="25">
        <v>-1.5598590549959367E-3</v>
      </c>
      <c r="E9053" s="31">
        <v>-346.39964738508922</v>
      </c>
      <c r="F9053" s="18">
        <v>346.39964738508922</v>
      </c>
    </row>
    <row r="9054" spans="1:6" x14ac:dyDescent="0.35">
      <c r="A9054" s="4">
        <v>9043</v>
      </c>
      <c r="B9054" s="4">
        <v>0.34046253173846353</v>
      </c>
      <c r="C9054" s="4">
        <v>-0.41120112493100464</v>
      </c>
      <c r="D9054" s="25">
        <v>-7.364301731100773E-3</v>
      </c>
      <c r="E9054" s="31">
        <v>-1635.3987334434873</v>
      </c>
      <c r="F9054" s="18">
        <v>1635.3987334434873</v>
      </c>
    </row>
    <row r="9055" spans="1:6" x14ac:dyDescent="0.35">
      <c r="A9055" s="4">
        <v>9044</v>
      </c>
      <c r="B9055" s="4">
        <v>0.89537513503298438</v>
      </c>
      <c r="C9055" s="4">
        <v>1.255631156014464</v>
      </c>
      <c r="D9055" s="25">
        <v>2.9970597054880803E-2</v>
      </c>
      <c r="E9055" s="31">
        <v>6655.6040550460812</v>
      </c>
      <c r="F9055" s="18">
        <v>0</v>
      </c>
    </row>
    <row r="9056" spans="1:6" x14ac:dyDescent="0.35">
      <c r="A9056" s="4">
        <v>9045</v>
      </c>
      <c r="B9056" s="4">
        <v>0.43785155676505172</v>
      </c>
      <c r="C9056" s="4">
        <v>-0.15641855358422058</v>
      </c>
      <c r="D9056" s="25">
        <v>-1.6574998996239374E-3</v>
      </c>
      <c r="E9056" s="31">
        <v>-368.08285910937536</v>
      </c>
      <c r="F9056" s="18">
        <v>368.08285910937536</v>
      </c>
    </row>
    <row r="9057" spans="1:6" x14ac:dyDescent="0.35">
      <c r="A9057" s="4">
        <v>9046</v>
      </c>
      <c r="B9057" s="4">
        <v>0.59017802583168</v>
      </c>
      <c r="C9057" s="4">
        <v>0.22800294847865507</v>
      </c>
      <c r="D9057" s="25">
        <v>6.9530472050502463E-3</v>
      </c>
      <c r="E9057" s="31">
        <v>1544.0709802383778</v>
      </c>
      <c r="F9057" s="18">
        <v>0</v>
      </c>
    </row>
    <row r="9058" spans="1:6" x14ac:dyDescent="0.35">
      <c r="A9058" s="4">
        <v>9047</v>
      </c>
      <c r="B9058" s="4">
        <v>3.6624624632930591E-2</v>
      </c>
      <c r="C9058" s="4">
        <v>-1.7912745425422532</v>
      </c>
      <c r="D9058" s="25">
        <v>-3.8276170881195129E-2</v>
      </c>
      <c r="E9058" s="31">
        <v>-8500.0321368983896</v>
      </c>
      <c r="F9058" s="18">
        <v>8500.0321368983896</v>
      </c>
    </row>
    <row r="9059" spans="1:6" x14ac:dyDescent="0.35">
      <c r="A9059" s="4">
        <v>9048</v>
      </c>
      <c r="B9059" s="4">
        <v>0.69556816916537523</v>
      </c>
      <c r="C9059" s="4">
        <v>0.51169617766751119</v>
      </c>
      <c r="D9059" s="25">
        <v>1.3307410579886235E-2</v>
      </c>
      <c r="E9059" s="31">
        <v>2955.1915717751858</v>
      </c>
      <c r="F9059" s="18">
        <v>0</v>
      </c>
    </row>
    <row r="9060" spans="1:6" x14ac:dyDescent="0.35">
      <c r="A9060" s="4">
        <v>9049</v>
      </c>
      <c r="B9060" s="4">
        <v>0.25277118519996522</v>
      </c>
      <c r="C9060" s="4">
        <v>-0.66579464149993395</v>
      </c>
      <c r="D9060" s="25">
        <v>-1.3066868978764409E-2</v>
      </c>
      <c r="E9060" s="31">
        <v>-2901.7742290074684</v>
      </c>
      <c r="F9060" s="18">
        <v>2901.7742290074684</v>
      </c>
    </row>
    <row r="9061" spans="1:6" x14ac:dyDescent="0.35">
      <c r="A9061" s="4">
        <v>9050</v>
      </c>
      <c r="B9061" s="4">
        <v>0.13786886903050521</v>
      </c>
      <c r="C9061" s="4">
        <v>-1.0899441698909871</v>
      </c>
      <c r="D9061" s="25">
        <v>-2.2567272764812667E-2</v>
      </c>
      <c r="E9061" s="31">
        <v>-5011.5395382274455</v>
      </c>
      <c r="F9061" s="18">
        <v>5011.5395382274455</v>
      </c>
    </row>
    <row r="9062" spans="1:6" x14ac:dyDescent="0.35">
      <c r="A9062" s="4">
        <v>9051</v>
      </c>
      <c r="B9062" s="4">
        <v>0.95612874542339321</v>
      </c>
      <c r="C9062" s="4">
        <v>1.7074281108065066</v>
      </c>
      <c r="D9062" s="25">
        <v>4.0090267625100248E-2</v>
      </c>
      <c r="E9062" s="31">
        <v>8902.8906326057513</v>
      </c>
      <c r="F9062" s="18">
        <v>0</v>
      </c>
    </row>
    <row r="9063" spans="1:6" x14ac:dyDescent="0.35">
      <c r="A9063" s="4">
        <v>9052</v>
      </c>
      <c r="B9063" s="4">
        <v>0.490121338698563</v>
      </c>
      <c r="C9063" s="4">
        <v>-2.476466281475705E-2</v>
      </c>
      <c r="D9063" s="25">
        <v>1.291377886610514E-3</v>
      </c>
      <c r="E9063" s="31">
        <v>286.77773362282983</v>
      </c>
      <c r="F9063" s="18">
        <v>0</v>
      </c>
    </row>
    <row r="9064" spans="1:6" x14ac:dyDescent="0.35">
      <c r="A9064" s="4">
        <v>9053</v>
      </c>
      <c r="B9064" s="4">
        <v>9.679627432261062E-2</v>
      </c>
      <c r="C9064" s="4">
        <v>-1.3000245688558631</v>
      </c>
      <c r="D9064" s="25">
        <v>-2.727280344233431E-2</v>
      </c>
      <c r="E9064" s="31">
        <v>-6056.5020059790359</v>
      </c>
      <c r="F9064" s="18">
        <v>6056.5020059790359</v>
      </c>
    </row>
    <row r="9065" spans="1:6" x14ac:dyDescent="0.35">
      <c r="A9065" s="4">
        <v>9054</v>
      </c>
      <c r="B9065" s="4">
        <v>0.31939304003648505</v>
      </c>
      <c r="C9065" s="4">
        <v>-0.46939673730257803</v>
      </c>
      <c r="D9065" s="25">
        <v>-8.6678085821010956E-3</v>
      </c>
      <c r="E9065" s="31">
        <v>-1924.8699597728023</v>
      </c>
      <c r="F9065" s="18">
        <v>1924.8699597728023</v>
      </c>
    </row>
    <row r="9066" spans="1:6" x14ac:dyDescent="0.35">
      <c r="A9066" s="4">
        <v>9055</v>
      </c>
      <c r="B9066" s="4">
        <v>0.87353411282742532</v>
      </c>
      <c r="C9066" s="4">
        <v>1.1432573089033251</v>
      </c>
      <c r="D9066" s="25">
        <v>2.7453567443655631E-2</v>
      </c>
      <c r="E9066" s="31">
        <v>6096.6444702081426</v>
      </c>
      <c r="F9066" s="18">
        <v>0</v>
      </c>
    </row>
    <row r="9067" spans="1:6" x14ac:dyDescent="0.35">
      <c r="A9067" s="4">
        <v>9056</v>
      </c>
      <c r="B9067" s="4">
        <v>0.81349032037499425</v>
      </c>
      <c r="C9067" s="4">
        <v>0.89083189906355364</v>
      </c>
      <c r="D9067" s="25">
        <v>2.1799562997550172E-2</v>
      </c>
      <c r="E9067" s="31">
        <v>4841.0533703765241</v>
      </c>
      <c r="F9067" s="18">
        <v>0</v>
      </c>
    </row>
    <row r="9068" spans="1:6" x14ac:dyDescent="0.35">
      <c r="A9068" s="4">
        <v>9057</v>
      </c>
      <c r="B9068" s="4">
        <v>0.8283100464021742</v>
      </c>
      <c r="C9068" s="4">
        <v>0.94750814620685442</v>
      </c>
      <c r="D9068" s="25">
        <v>2.3069038022034437E-2</v>
      </c>
      <c r="E9068" s="31">
        <v>5122.9671108757721</v>
      </c>
      <c r="F9068" s="18">
        <v>0</v>
      </c>
    </row>
    <row r="9069" spans="1:6" x14ac:dyDescent="0.35">
      <c r="A9069" s="4">
        <v>9058</v>
      </c>
      <c r="B9069" s="4">
        <v>0.69750725580049899</v>
      </c>
      <c r="C9069" s="4">
        <v>0.51724450442883108</v>
      </c>
      <c r="D9069" s="25">
        <v>1.3431685961658857E-2</v>
      </c>
      <c r="E9069" s="31">
        <v>2982.7895449938596</v>
      </c>
      <c r="F9069" s="18">
        <v>0</v>
      </c>
    </row>
    <row r="9070" spans="1:6" x14ac:dyDescent="0.35">
      <c r="A9070" s="4">
        <v>9059</v>
      </c>
      <c r="B9070" s="4">
        <v>0.81598195310455235</v>
      </c>
      <c r="C9070" s="4">
        <v>0.90015815024018409</v>
      </c>
      <c r="D9070" s="25">
        <v>2.2008459026090388E-2</v>
      </c>
      <c r="E9070" s="31">
        <v>4887.4431453980014</v>
      </c>
      <c r="F9070" s="18">
        <v>0</v>
      </c>
    </row>
    <row r="9071" spans="1:6" x14ac:dyDescent="0.35">
      <c r="A9071" s="4">
        <v>9060</v>
      </c>
      <c r="B9071" s="4">
        <v>0.11755640879020979</v>
      </c>
      <c r="C9071" s="4">
        <v>-1.1872910996385722</v>
      </c>
      <c r="D9071" s="25">
        <v>-2.4747718758569522E-2</v>
      </c>
      <c r="E9071" s="31">
        <v>-5495.7536221605433</v>
      </c>
      <c r="F9071" s="18">
        <v>5495.7536221605433</v>
      </c>
    </row>
    <row r="9072" spans="1:6" x14ac:dyDescent="0.35">
      <c r="A9072" s="4">
        <v>9061</v>
      </c>
      <c r="B9072" s="4">
        <v>0.9912710208687302</v>
      </c>
      <c r="C9072" s="4">
        <v>2.3769182187398661</v>
      </c>
      <c r="D9072" s="25">
        <v>5.5085984772916631E-2</v>
      </c>
      <c r="E9072" s="31">
        <v>12233.006334824542</v>
      </c>
      <c r="F9072" s="18">
        <v>0</v>
      </c>
    </row>
    <row r="9073" spans="1:6" x14ac:dyDescent="0.35">
      <c r="A9073" s="4">
        <v>9062</v>
      </c>
      <c r="B9073" s="4">
        <v>0.49652220019478199</v>
      </c>
      <c r="C9073" s="4">
        <v>-8.7176617442734604E-3</v>
      </c>
      <c r="D9073" s="25">
        <v>1.6508100668207574E-3</v>
      </c>
      <c r="E9073" s="31">
        <v>366.59724044616041</v>
      </c>
      <c r="F9073" s="18">
        <v>0</v>
      </c>
    </row>
    <row r="9074" spans="1:6" x14ac:dyDescent="0.35">
      <c r="A9074" s="4">
        <v>9063</v>
      </c>
      <c r="B9074" s="4">
        <v>0.36768158397820994</v>
      </c>
      <c r="C9074" s="4">
        <v>-0.33800002630211323</v>
      </c>
      <c r="D9074" s="25">
        <v>-5.7246912918416321E-3</v>
      </c>
      <c r="E9074" s="31">
        <v>-1271.2886068335181</v>
      </c>
      <c r="F9074" s="18">
        <v>1271.2886068335181</v>
      </c>
    </row>
    <row r="9075" spans="1:6" x14ac:dyDescent="0.35">
      <c r="A9075" s="4">
        <v>9064</v>
      </c>
      <c r="B9075" s="4">
        <v>1.0625332646451935E-2</v>
      </c>
      <c r="C9075" s="4">
        <v>-2.3035011008234387</v>
      </c>
      <c r="D9075" s="25">
        <v>-4.9749386829516094E-2</v>
      </c>
      <c r="E9075" s="31">
        <v>-11047.902052543888</v>
      </c>
      <c r="F9075" s="18">
        <v>11047.902052543888</v>
      </c>
    </row>
    <row r="9076" spans="1:6" x14ac:dyDescent="0.35">
      <c r="A9076" s="4">
        <v>9065</v>
      </c>
      <c r="B9076" s="4">
        <v>0.72985152710620615</v>
      </c>
      <c r="C9076" s="4">
        <v>0.61236401328853984</v>
      </c>
      <c r="D9076" s="25">
        <v>1.5562240593007329E-2</v>
      </c>
      <c r="E9076" s="31">
        <v>3455.9241981986015</v>
      </c>
      <c r="F9076" s="18">
        <v>0</v>
      </c>
    </row>
    <row r="9077" spans="1:6" x14ac:dyDescent="0.35">
      <c r="A9077" s="4">
        <v>9066</v>
      </c>
      <c r="B9077" s="4">
        <v>0.19080750123706391</v>
      </c>
      <c r="C9077" s="4">
        <v>-0.87492447223644387</v>
      </c>
      <c r="D9077" s="25">
        <v>-1.7751108150835311E-2</v>
      </c>
      <c r="E9077" s="31">
        <v>-3942.0084682971265</v>
      </c>
      <c r="F9077" s="18">
        <v>3942.0084682971265</v>
      </c>
    </row>
    <row r="9078" spans="1:6" x14ac:dyDescent="0.35">
      <c r="A9078" s="4">
        <v>9067</v>
      </c>
      <c r="B9078" s="4">
        <v>0.99064756115234631</v>
      </c>
      <c r="C9078" s="4">
        <v>2.3513609812576814</v>
      </c>
      <c r="D9078" s="25">
        <v>5.4513535531589587E-2</v>
      </c>
      <c r="E9078" s="31">
        <v>12105.881890659895</v>
      </c>
      <c r="F9078" s="18">
        <v>0</v>
      </c>
    </row>
    <row r="9079" spans="1:6" x14ac:dyDescent="0.35">
      <c r="A9079" s="4">
        <v>9068</v>
      </c>
      <c r="B9079" s="4">
        <v>8.3106215352119928E-2</v>
      </c>
      <c r="C9079" s="4">
        <v>-1.3844770497198078</v>
      </c>
      <c r="D9079" s="25">
        <v>-2.9164430369245004E-2</v>
      </c>
      <c r="E9079" s="31">
        <v>-6476.5777162602517</v>
      </c>
      <c r="F9079" s="18">
        <v>6476.5777162602517</v>
      </c>
    </row>
    <row r="9080" spans="1:6" x14ac:dyDescent="0.35">
      <c r="A9080" s="4">
        <v>9069</v>
      </c>
      <c r="B9080" s="4">
        <v>0.60471956443103136</v>
      </c>
      <c r="C9080" s="4">
        <v>0.26558236180371342</v>
      </c>
      <c r="D9080" s="25">
        <v>7.7947777192515855E-3</v>
      </c>
      <c r="E9080" s="31">
        <v>1730.9950182652451</v>
      </c>
      <c r="F9080" s="18">
        <v>0</v>
      </c>
    </row>
    <row r="9081" spans="1:6" x14ac:dyDescent="0.35">
      <c r="A9081" s="4">
        <v>9070</v>
      </c>
      <c r="B9081" s="4">
        <v>0.84671468583132181</v>
      </c>
      <c r="C9081" s="4">
        <v>1.0224443723003511</v>
      </c>
      <c r="D9081" s="25">
        <v>2.4747513084334757E-2</v>
      </c>
      <c r="E9081" s="31">
        <v>5495.707947852874</v>
      </c>
      <c r="F9081" s="18">
        <v>0</v>
      </c>
    </row>
    <row r="9082" spans="1:6" x14ac:dyDescent="0.35">
      <c r="A9082" s="4">
        <v>9071</v>
      </c>
      <c r="B9082" s="4">
        <v>0.17580521696245321</v>
      </c>
      <c r="C9082" s="4">
        <v>-0.93147012000889395</v>
      </c>
      <c r="D9082" s="25">
        <v>-1.9017657917422926E-2</v>
      </c>
      <c r="E9082" s="31">
        <v>-4223.2725934989767</v>
      </c>
      <c r="F9082" s="18">
        <v>4223.2725934989767</v>
      </c>
    </row>
    <row r="9083" spans="1:6" x14ac:dyDescent="0.35">
      <c r="A9083" s="4">
        <v>9072</v>
      </c>
      <c r="B9083" s="4">
        <v>0.53752335810315433</v>
      </c>
      <c r="C9083" s="4">
        <v>9.4196224574884774E-2</v>
      </c>
      <c r="D9083" s="25">
        <v>3.9559487261334693E-3</v>
      </c>
      <c r="E9083" s="31">
        <v>878.50196427503272</v>
      </c>
      <c r="F9083" s="18">
        <v>0</v>
      </c>
    </row>
    <row r="9084" spans="1:6" x14ac:dyDescent="0.35">
      <c r="A9084" s="4">
        <v>9073</v>
      </c>
      <c r="B9084" s="4">
        <v>0.85742994872204925</v>
      </c>
      <c r="C9084" s="4">
        <v>1.0688437038934764</v>
      </c>
      <c r="D9084" s="25">
        <v>2.5786798421299745E-2</v>
      </c>
      <c r="E9084" s="31">
        <v>5726.5032066322665</v>
      </c>
      <c r="F9084" s="18">
        <v>0</v>
      </c>
    </row>
    <row r="9085" spans="1:6" x14ac:dyDescent="0.35">
      <c r="A9085" s="4">
        <v>9074</v>
      </c>
      <c r="B9085" s="4">
        <v>0.55420438896134183</v>
      </c>
      <c r="C9085" s="4">
        <v>0.13629102071909419</v>
      </c>
      <c r="D9085" s="25">
        <v>4.898818006640283E-3</v>
      </c>
      <c r="E9085" s="31">
        <v>1087.8860014107752</v>
      </c>
      <c r="F9085" s="18">
        <v>0</v>
      </c>
    </row>
    <row r="9086" spans="1:6" x14ac:dyDescent="0.35">
      <c r="A9086" s="4">
        <v>9075</v>
      </c>
      <c r="B9086" s="4">
        <v>0.73744637349515751</v>
      </c>
      <c r="C9086" s="4">
        <v>0.63549250563023596</v>
      </c>
      <c r="D9086" s="25">
        <v>1.6080289067662366E-2</v>
      </c>
      <c r="E9086" s="31">
        <v>3570.9678031795374</v>
      </c>
      <c r="F9086" s="18">
        <v>0</v>
      </c>
    </row>
    <row r="9087" spans="1:6" x14ac:dyDescent="0.35">
      <c r="A9087" s="4">
        <v>9076</v>
      </c>
      <c r="B9087" s="4">
        <v>0.1681895305018406</v>
      </c>
      <c r="C9087" s="4">
        <v>-0.96134433886934012</v>
      </c>
      <c r="D9087" s="25">
        <v>-1.9686801988014341E-2</v>
      </c>
      <c r="E9087" s="31">
        <v>-4371.8701666965708</v>
      </c>
      <c r="F9087" s="18">
        <v>4371.8701666965708</v>
      </c>
    </row>
    <row r="9088" spans="1:6" x14ac:dyDescent="0.35">
      <c r="A9088" s="4">
        <v>9077</v>
      </c>
      <c r="B9088" s="4">
        <v>0.89634650142458561</v>
      </c>
      <c r="C9088" s="4">
        <v>1.2610051347925695</v>
      </c>
      <c r="D9088" s="25">
        <v>3.0090967266120518E-2</v>
      </c>
      <c r="E9088" s="31">
        <v>6682.3348026707217</v>
      </c>
      <c r="F9088" s="18">
        <v>0</v>
      </c>
    </row>
    <row r="9089" spans="1:6" x14ac:dyDescent="0.35">
      <c r="A9089" s="4">
        <v>9078</v>
      </c>
      <c r="B9089" s="4">
        <v>4.3985830403497794E-2</v>
      </c>
      <c r="C9089" s="4">
        <v>-1.7061956370091138</v>
      </c>
      <c r="D9089" s="25">
        <v>-3.6370512847562556E-2</v>
      </c>
      <c r="E9089" s="31">
        <v>-8076.8405230326061</v>
      </c>
      <c r="F9089" s="18">
        <v>8076.8405230326061</v>
      </c>
    </row>
    <row r="9090" spans="1:6" x14ac:dyDescent="0.35">
      <c r="A9090" s="4">
        <v>9079</v>
      </c>
      <c r="B9090" s="4">
        <v>0.30918637086329881</v>
      </c>
      <c r="C9090" s="4">
        <v>-0.49815791644338553</v>
      </c>
      <c r="D9090" s="25">
        <v>-9.312021994849767E-3</v>
      </c>
      <c r="E9090" s="31">
        <v>-2067.9311538609218</v>
      </c>
      <c r="F9090" s="18">
        <v>2067.9311538609218</v>
      </c>
    </row>
    <row r="9091" spans="1:6" x14ac:dyDescent="0.35">
      <c r="A9091" s="4">
        <v>9080</v>
      </c>
      <c r="B9091" s="4">
        <v>0.36634452211223667</v>
      </c>
      <c r="C9091" s="4">
        <v>-0.34155069948949845</v>
      </c>
      <c r="D9091" s="25">
        <v>-5.8042218034525138E-3</v>
      </c>
      <c r="E9091" s="31">
        <v>-1288.9500366211196</v>
      </c>
      <c r="F9091" s="18">
        <v>1288.9500366211196</v>
      </c>
    </row>
    <row r="9092" spans="1:6" x14ac:dyDescent="0.35">
      <c r="A9092" s="4">
        <v>9081</v>
      </c>
      <c r="B9092" s="4">
        <v>0.25112142241060675</v>
      </c>
      <c r="C9092" s="4">
        <v>-0.67096497113536835</v>
      </c>
      <c r="D9092" s="25">
        <v>-1.3182677711194052E-2</v>
      </c>
      <c r="E9092" s="31">
        <v>-2927.4920039238996</v>
      </c>
      <c r="F9092" s="18">
        <v>2927.4920039238996</v>
      </c>
    </row>
    <row r="9093" spans="1:6" x14ac:dyDescent="0.35">
      <c r="A9093" s="4">
        <v>9082</v>
      </c>
      <c r="B9093" s="4">
        <v>0.50792266724820723</v>
      </c>
      <c r="C9093" s="4">
        <v>1.9860487282579706E-2</v>
      </c>
      <c r="D9093" s="25">
        <v>2.2909238404771287E-3</v>
      </c>
      <c r="E9093" s="31">
        <v>508.74802308945732</v>
      </c>
      <c r="F9093" s="18">
        <v>0</v>
      </c>
    </row>
    <row r="9094" spans="1:6" x14ac:dyDescent="0.35">
      <c r="A9094" s="4">
        <v>9083</v>
      </c>
      <c r="B9094" s="4">
        <v>0.28450246932090162</v>
      </c>
      <c r="C9094" s="4">
        <v>-0.56951758756351389</v>
      </c>
      <c r="D9094" s="25">
        <v>-1.0910386826828974E-2</v>
      </c>
      <c r="E9094" s="31">
        <v>-2422.8818222671562</v>
      </c>
      <c r="F9094" s="18">
        <v>2422.8818222671562</v>
      </c>
    </row>
    <row r="9095" spans="1:6" x14ac:dyDescent="0.35">
      <c r="A9095" s="4">
        <v>9084</v>
      </c>
      <c r="B9095" s="4">
        <v>0.15905495368942624</v>
      </c>
      <c r="C9095" s="4">
        <v>-0.99834951033545349</v>
      </c>
      <c r="D9095" s="25">
        <v>-2.0515670223312476E-2</v>
      </c>
      <c r="E9095" s="31">
        <v>-4555.9378640416517</v>
      </c>
      <c r="F9095" s="18">
        <v>4555.9378640416517</v>
      </c>
    </row>
    <row r="9096" spans="1:6" x14ac:dyDescent="0.35">
      <c r="A9096" s="4">
        <v>9085</v>
      </c>
      <c r="B9096" s="4">
        <v>0.12649576186863609</v>
      </c>
      <c r="C9096" s="4">
        <v>-1.1431133703162715</v>
      </c>
      <c r="D9096" s="25">
        <v>-2.3758194454476359E-2</v>
      </c>
      <c r="E9096" s="31">
        <v>-5276.0088516833539</v>
      </c>
      <c r="F9096" s="18">
        <v>5276.0088516833539</v>
      </c>
    </row>
    <row r="9097" spans="1:6" x14ac:dyDescent="0.35">
      <c r="A9097" s="4">
        <v>9086</v>
      </c>
      <c r="B9097" s="4">
        <v>0.63552704513260805</v>
      </c>
      <c r="C9097" s="4">
        <v>0.34652804723126601</v>
      </c>
      <c r="D9097" s="25">
        <v>9.6078569397268273E-3</v>
      </c>
      <c r="E9097" s="31">
        <v>2133.6275514049089</v>
      </c>
      <c r="F9097" s="18">
        <v>0</v>
      </c>
    </row>
    <row r="9098" spans="1:6" x14ac:dyDescent="0.35">
      <c r="A9098" s="4">
        <v>9087</v>
      </c>
      <c r="B9098" s="4">
        <v>0.98024399946366825</v>
      </c>
      <c r="C9098" s="4">
        <v>2.0588146148976683</v>
      </c>
      <c r="D9098" s="25">
        <v>4.7960873273295401E-2</v>
      </c>
      <c r="E9098" s="31">
        <v>10650.724843978776</v>
      </c>
      <c r="F9098" s="18">
        <v>0</v>
      </c>
    </row>
    <row r="9099" spans="1:6" x14ac:dyDescent="0.35">
      <c r="A9099" s="4">
        <v>9088</v>
      </c>
      <c r="B9099" s="4">
        <v>0.79206799217773072</v>
      </c>
      <c r="C9099" s="4">
        <v>0.81361766362288268</v>
      </c>
      <c r="D9099" s="25">
        <v>2.0070063456433047E-2</v>
      </c>
      <c r="E9099" s="31">
        <v>4456.9814702411577</v>
      </c>
      <c r="F9099" s="18">
        <v>0</v>
      </c>
    </row>
    <row r="9100" spans="1:6" x14ac:dyDescent="0.35">
      <c r="A9100" s="4">
        <v>9089</v>
      </c>
      <c r="B9100" s="4">
        <v>5.2840986667259338E-2</v>
      </c>
      <c r="C9100" s="4">
        <v>-1.6179100999292</v>
      </c>
      <c r="D9100" s="25">
        <v>-3.4393030392474176E-2</v>
      </c>
      <c r="E9100" s="31">
        <v>-7637.6987794507795</v>
      </c>
      <c r="F9100" s="18">
        <v>7637.6987794507795</v>
      </c>
    </row>
    <row r="9101" spans="1:6" x14ac:dyDescent="0.35">
      <c r="A9101" s="4">
        <v>9090</v>
      </c>
      <c r="B9101" s="4">
        <v>0.67339262114445309</v>
      </c>
      <c r="C9101" s="4">
        <v>0.44930069331597772</v>
      </c>
      <c r="D9101" s="25">
        <v>1.1909831999487351E-2</v>
      </c>
      <c r="E9101" s="31">
        <v>2644.8297311379956</v>
      </c>
      <c r="F9101" s="18">
        <v>0</v>
      </c>
    </row>
    <row r="9102" spans="1:6" x14ac:dyDescent="0.35">
      <c r="A9102" s="4">
        <v>9091</v>
      </c>
      <c r="B9102" s="4">
        <v>0.2852453470236811</v>
      </c>
      <c r="C9102" s="4">
        <v>-0.56732897604069066</v>
      </c>
      <c r="D9102" s="25">
        <v>-1.0861364744271221E-2</v>
      </c>
      <c r="E9102" s="31">
        <v>-2411.9954334888234</v>
      </c>
      <c r="F9102" s="18">
        <v>2411.9954334888234</v>
      </c>
    </row>
    <row r="9103" spans="1:6" x14ac:dyDescent="0.35">
      <c r="A9103" s="4">
        <v>9092</v>
      </c>
      <c r="B9103" s="4">
        <v>0.29362057651005125</v>
      </c>
      <c r="C9103" s="4">
        <v>-0.54283828175152804</v>
      </c>
      <c r="D9103" s="25">
        <v>-1.0312804698406465E-2</v>
      </c>
      <c r="E9103" s="31">
        <v>-2290.1760897163858</v>
      </c>
      <c r="F9103" s="18">
        <v>2290.1760897163858</v>
      </c>
    </row>
    <row r="9104" spans="1:6" x14ac:dyDescent="0.35">
      <c r="A9104" s="4">
        <v>9093</v>
      </c>
      <c r="B9104" s="4">
        <v>0.99178380156731827</v>
      </c>
      <c r="C9104" s="4">
        <v>2.3991674809905703</v>
      </c>
      <c r="D9104" s="25">
        <v>5.5584339624624696E-2</v>
      </c>
      <c r="E9104" s="31">
        <v>12343.676554900785</v>
      </c>
      <c r="F9104" s="18">
        <v>0</v>
      </c>
    </row>
    <row r="9105" spans="1:6" x14ac:dyDescent="0.35">
      <c r="A9105" s="4">
        <v>9094</v>
      </c>
      <c r="B9105" s="4">
        <v>0.10588626005278512</v>
      </c>
      <c r="C9105" s="4">
        <v>-1.2487062881419395</v>
      </c>
      <c r="D9105" s="25">
        <v>-2.6123339973077433E-2</v>
      </c>
      <c r="E9105" s="31">
        <v>-5801.2393659620757</v>
      </c>
      <c r="F9105" s="18">
        <v>5801.2393659620757</v>
      </c>
    </row>
    <row r="9106" spans="1:6" x14ac:dyDescent="0.35">
      <c r="A9106" s="4">
        <v>9095</v>
      </c>
      <c r="B9106" s="4">
        <v>0.3269745993305746</v>
      </c>
      <c r="C9106" s="4">
        <v>-0.44828268030918828</v>
      </c>
      <c r="D9106" s="25">
        <v>-8.1948808677647037E-3</v>
      </c>
      <c r="E9106" s="31">
        <v>-1819.8463725710797</v>
      </c>
      <c r="F9106" s="18">
        <v>1819.8463725710797</v>
      </c>
    </row>
    <row r="9107" spans="1:6" x14ac:dyDescent="0.35">
      <c r="A9107" s="4">
        <v>9096</v>
      </c>
      <c r="B9107" s="4">
        <v>0.61525073845155764</v>
      </c>
      <c r="C9107" s="4">
        <v>0.29303091303769191</v>
      </c>
      <c r="D9107" s="25">
        <v>8.4095899555259694E-3</v>
      </c>
      <c r="E9107" s="31">
        <v>1867.5270601644022</v>
      </c>
      <c r="F9107" s="18">
        <v>0</v>
      </c>
    </row>
    <row r="9108" spans="1:6" x14ac:dyDescent="0.35">
      <c r="A9108" s="4">
        <v>9097</v>
      </c>
      <c r="B9108" s="4">
        <v>0.95472324781700546</v>
      </c>
      <c r="C9108" s="4">
        <v>1.692485175205974</v>
      </c>
      <c r="D9108" s="25">
        <v>3.9755565091084723E-2</v>
      </c>
      <c r="E9108" s="31">
        <v>8828.5628660100865</v>
      </c>
      <c r="F9108" s="18">
        <v>0</v>
      </c>
    </row>
    <row r="9109" spans="1:6" x14ac:dyDescent="0.35">
      <c r="A9109" s="4">
        <v>9098</v>
      </c>
      <c r="B9109" s="4">
        <v>0.28625691866342362</v>
      </c>
      <c r="C9109" s="4">
        <v>-0.56435311914409914</v>
      </c>
      <c r="D9109" s="25">
        <v>-1.0794709378097973E-2</v>
      </c>
      <c r="E9109" s="31">
        <v>-2397.1932016687201</v>
      </c>
      <c r="F9109" s="18">
        <v>2397.1932016687201</v>
      </c>
    </row>
    <row r="9110" spans="1:6" x14ac:dyDescent="0.35">
      <c r="A9110" s="4">
        <v>9099</v>
      </c>
      <c r="B9110" s="4">
        <v>0.40781145973679056</v>
      </c>
      <c r="C9110" s="4">
        <v>-0.23317834644887053</v>
      </c>
      <c r="D9110" s="25">
        <v>-3.3768205116587926E-3</v>
      </c>
      <c r="E9110" s="31">
        <v>-749.89431306304107</v>
      </c>
      <c r="F9110" s="18">
        <v>749.89431306304107</v>
      </c>
    </row>
    <row r="9111" spans="1:6" x14ac:dyDescent="0.35">
      <c r="A9111" s="4">
        <v>9100</v>
      </c>
      <c r="B9111" s="4">
        <v>0.65231445057747672</v>
      </c>
      <c r="C9111" s="4">
        <v>0.39157657506981486</v>
      </c>
      <c r="D9111" s="25">
        <v>1.0616886010339551E-2</v>
      </c>
      <c r="E9111" s="31">
        <v>2357.7037672284355</v>
      </c>
      <c r="F9111" s="18">
        <v>0</v>
      </c>
    </row>
    <row r="9112" spans="1:6" x14ac:dyDescent="0.35">
      <c r="A9112" s="4">
        <v>9101</v>
      </c>
      <c r="B9112" s="4">
        <v>0.5992005071416181</v>
      </c>
      <c r="C9112" s="4">
        <v>0.25127825527181075</v>
      </c>
      <c r="D9112" s="25">
        <v>7.4743841345475733E-3</v>
      </c>
      <c r="E9112" s="31">
        <v>1659.8448560692102</v>
      </c>
      <c r="F9112" s="18">
        <v>0</v>
      </c>
    </row>
    <row r="9113" spans="1:6" x14ac:dyDescent="0.35">
      <c r="A9113" s="4">
        <v>9102</v>
      </c>
      <c r="B9113" s="4">
        <v>0.19022275698316793</v>
      </c>
      <c r="C9113" s="4">
        <v>-0.87707571554951314</v>
      </c>
      <c r="D9113" s="25">
        <v>-1.7799293233567152E-2</v>
      </c>
      <c r="E9113" s="31">
        <v>-3952.7089835866791</v>
      </c>
      <c r="F9113" s="18">
        <v>3952.7089835866791</v>
      </c>
    </row>
    <row r="9114" spans="1:6" x14ac:dyDescent="0.35">
      <c r="A9114" s="4">
        <v>9103</v>
      </c>
      <c r="B9114" s="4">
        <v>0.5212522799153686</v>
      </c>
      <c r="C9114" s="4">
        <v>5.3296786998177942E-2</v>
      </c>
      <c r="D9114" s="25">
        <v>3.0398539397619318E-3</v>
      </c>
      <c r="E9114" s="31">
        <v>675.06376903934472</v>
      </c>
      <c r="F9114" s="18">
        <v>0</v>
      </c>
    </row>
    <row r="9115" spans="1:6" x14ac:dyDescent="0.35">
      <c r="A9115" s="4">
        <v>9104</v>
      </c>
      <c r="B9115" s="4">
        <v>0.14789304321701335</v>
      </c>
      <c r="C9115" s="4">
        <v>-1.0455126731353428</v>
      </c>
      <c r="D9115" s="25">
        <v>-2.1572064396673366E-2</v>
      </c>
      <c r="E9115" s="31">
        <v>-4790.5325012813782</v>
      </c>
      <c r="F9115" s="18">
        <v>4790.5325012813782</v>
      </c>
    </row>
    <row r="9116" spans="1:6" x14ac:dyDescent="0.35">
      <c r="A9116" s="4">
        <v>9105</v>
      </c>
      <c r="B9116" s="4">
        <v>0.10055014053644984</v>
      </c>
      <c r="C9116" s="4">
        <v>-1.2784231065462599</v>
      </c>
      <c r="D9116" s="25">
        <v>-2.6788958475940466E-2</v>
      </c>
      <c r="E9116" s="31">
        <v>-5949.0540123855917</v>
      </c>
      <c r="F9116" s="18">
        <v>5949.0540123855917</v>
      </c>
    </row>
    <row r="9117" spans="1:6" x14ac:dyDescent="0.35">
      <c r="A9117" s="4">
        <v>9106</v>
      </c>
      <c r="B9117" s="4">
        <v>0.13946016142282669</v>
      </c>
      <c r="C9117" s="4">
        <v>-1.0827479309046717</v>
      </c>
      <c r="D9117" s="25">
        <v>-2.2406086269167513E-2</v>
      </c>
      <c r="E9117" s="31">
        <v>-4975.7446726106509</v>
      </c>
      <c r="F9117" s="18">
        <v>4975.7446726106509</v>
      </c>
    </row>
    <row r="9118" spans="1:6" x14ac:dyDescent="0.35">
      <c r="A9118" s="4">
        <v>9107</v>
      </c>
      <c r="B9118" s="4">
        <v>0.61736569722877999</v>
      </c>
      <c r="C9118" s="4">
        <v>0.29856941405417936</v>
      </c>
      <c r="D9118" s="25">
        <v>8.5336452532547395E-3</v>
      </c>
      <c r="E9118" s="31">
        <v>1895.0761590729637</v>
      </c>
      <c r="F9118" s="18">
        <v>0</v>
      </c>
    </row>
    <row r="9119" spans="1:6" x14ac:dyDescent="0.35">
      <c r="A9119" s="4">
        <v>9108</v>
      </c>
      <c r="B9119" s="4">
        <v>0.47439119039358735</v>
      </c>
      <c r="C9119" s="4">
        <v>-6.4235914513305667E-2</v>
      </c>
      <c r="D9119" s="25">
        <v>4.0727262661073636E-4</v>
      </c>
      <c r="E9119" s="31">
        <v>90.443488336788022</v>
      </c>
      <c r="F9119" s="18">
        <v>0</v>
      </c>
    </row>
    <row r="9120" spans="1:6" x14ac:dyDescent="0.35">
      <c r="A9120" s="4">
        <v>9109</v>
      </c>
      <c r="B9120" s="4">
        <v>0.41161239872184652</v>
      </c>
      <c r="C9120" s="4">
        <v>-0.22339923785560023</v>
      </c>
      <c r="D9120" s="25">
        <v>-3.1577810595672029E-3</v>
      </c>
      <c r="E9120" s="31">
        <v>-701.25197661287541</v>
      </c>
      <c r="F9120" s="18">
        <v>701.25197661287541</v>
      </c>
    </row>
    <row r="9121" spans="1:6" x14ac:dyDescent="0.35">
      <c r="A9121" s="4">
        <v>9110</v>
      </c>
      <c r="B9121" s="4">
        <v>0.87642563070401702</v>
      </c>
      <c r="C9121" s="4">
        <v>1.1573026319821187</v>
      </c>
      <c r="D9121" s="25">
        <v>2.7768164611923652E-2</v>
      </c>
      <c r="E9121" s="31">
        <v>6166.5074157142508</v>
      </c>
      <c r="F9121" s="18">
        <v>0</v>
      </c>
    </row>
    <row r="9122" spans="1:6" x14ac:dyDescent="0.35">
      <c r="A9122" s="4">
        <v>9111</v>
      </c>
      <c r="B9122" s="4">
        <v>0.28843582303809034</v>
      </c>
      <c r="C9122" s="4">
        <v>-0.55796007700169392</v>
      </c>
      <c r="D9122" s="25">
        <v>-1.0651513458478618E-2</v>
      </c>
      <c r="E9122" s="31">
        <v>-2365.39352341942</v>
      </c>
      <c r="F9122" s="18">
        <v>2365.39352341942</v>
      </c>
    </row>
    <row r="9123" spans="1:6" x14ac:dyDescent="0.35">
      <c r="A9123" s="4">
        <v>9112</v>
      </c>
      <c r="B9123" s="4">
        <v>4.6286008728736894E-2</v>
      </c>
      <c r="C9123" s="4">
        <v>-1.6819836136621908</v>
      </c>
      <c r="D9123" s="25">
        <v>-3.5828194672305927E-2</v>
      </c>
      <c r="E9123" s="31">
        <v>-7956.4073184570098</v>
      </c>
      <c r="F9123" s="18">
        <v>7956.4073184570098</v>
      </c>
    </row>
    <row r="9124" spans="1:6" x14ac:dyDescent="0.35">
      <c r="A9124" s="4">
        <v>9113</v>
      </c>
      <c r="B9124" s="4">
        <v>0.7492815772955993</v>
      </c>
      <c r="C9124" s="4">
        <v>0.67223069090359799</v>
      </c>
      <c r="D9124" s="25">
        <v>1.6903177155708989E-2</v>
      </c>
      <c r="E9124" s="31">
        <v>3753.7074825267096</v>
      </c>
      <c r="F9124" s="18">
        <v>0</v>
      </c>
    </row>
    <row r="9125" spans="1:6" x14ac:dyDescent="0.35">
      <c r="A9125" s="4">
        <v>9114</v>
      </c>
      <c r="B9125" s="4">
        <v>0.73897600525708329</v>
      </c>
      <c r="C9125" s="4">
        <v>0.64019168257585235</v>
      </c>
      <c r="D9125" s="25">
        <v>1.6185544585957518E-2</v>
      </c>
      <c r="E9125" s="31">
        <v>3594.3420140135222</v>
      </c>
      <c r="F9125" s="18">
        <v>0</v>
      </c>
    </row>
    <row r="9126" spans="1:6" x14ac:dyDescent="0.35">
      <c r="A9126" s="4">
        <v>9115</v>
      </c>
      <c r="B9126" s="4">
        <v>0.84586994814114003</v>
      </c>
      <c r="C9126" s="4">
        <v>1.0188796546212873</v>
      </c>
      <c r="D9126" s="25">
        <v>2.46676679941779E-2</v>
      </c>
      <c r="E9126" s="31">
        <v>5477.9766592552396</v>
      </c>
      <c r="F9126" s="18">
        <v>0</v>
      </c>
    </row>
    <row r="9127" spans="1:6" x14ac:dyDescent="0.35">
      <c r="A9127" s="4">
        <v>9116</v>
      </c>
      <c r="B9127" s="4">
        <v>5.1014996842097315E-2</v>
      </c>
      <c r="C9127" s="4">
        <v>-1.6350908992706414</v>
      </c>
      <c r="D9127" s="25">
        <v>-3.4777858195371741E-2</v>
      </c>
      <c r="E9127" s="31">
        <v>-7723.1579206473816</v>
      </c>
      <c r="F9127" s="18">
        <v>7723.1579206473816</v>
      </c>
    </row>
    <row r="9128" spans="1:6" x14ac:dyDescent="0.35">
      <c r="A9128" s="4">
        <v>9117</v>
      </c>
      <c r="B9128" s="4">
        <v>0.61651016804499437</v>
      </c>
      <c r="C9128" s="4">
        <v>0.29632792252378404</v>
      </c>
      <c r="D9128" s="25">
        <v>8.4834387265551991E-3</v>
      </c>
      <c r="E9128" s="31">
        <v>1883.9267394574867</v>
      </c>
      <c r="F9128" s="18">
        <v>0</v>
      </c>
    </row>
    <row r="9129" spans="1:6" x14ac:dyDescent="0.35">
      <c r="A9129" s="4">
        <v>9118</v>
      </c>
      <c r="B9129" s="4">
        <v>0.61649970146336353</v>
      </c>
      <c r="C9129" s="4">
        <v>0.29630050925741497</v>
      </c>
      <c r="D9129" s="25">
        <v>8.4828247046545065E-3</v>
      </c>
      <c r="E9129" s="31">
        <v>1883.7903829262955</v>
      </c>
      <c r="F9129" s="18">
        <v>0</v>
      </c>
    </row>
    <row r="9130" spans="1:6" x14ac:dyDescent="0.35">
      <c r="A9130" s="4">
        <v>9119</v>
      </c>
      <c r="B9130" s="4">
        <v>0.77056145341385562</v>
      </c>
      <c r="C9130" s="4">
        <v>0.74069714111150131</v>
      </c>
      <c r="D9130" s="25">
        <v>1.8436737561257164E-2</v>
      </c>
      <c r="E9130" s="31">
        <v>4094.2669593744467</v>
      </c>
      <c r="F9130" s="18">
        <v>0</v>
      </c>
    </row>
    <row r="9131" spans="1:6" x14ac:dyDescent="0.35">
      <c r="A9131" s="4">
        <v>9120</v>
      </c>
      <c r="B9131" s="4">
        <v>8.6242463992198592E-2</v>
      </c>
      <c r="C9131" s="4">
        <v>-1.3642626137377811</v>
      </c>
      <c r="D9131" s="25">
        <v>-2.8711653008239864E-2</v>
      </c>
      <c r="E9131" s="31">
        <v>-6376.0289405911954</v>
      </c>
      <c r="F9131" s="18">
        <v>6376.0289405911954</v>
      </c>
    </row>
    <row r="9132" spans="1:6" x14ac:dyDescent="0.35">
      <c r="A9132" s="4">
        <v>9121</v>
      </c>
      <c r="B9132" s="4">
        <v>0.8681735803399272</v>
      </c>
      <c r="C9132" s="4">
        <v>1.1177990219966669</v>
      </c>
      <c r="D9132" s="25">
        <v>2.6883334567924771E-2</v>
      </c>
      <c r="E9132" s="31">
        <v>5970.0122168337703</v>
      </c>
      <c r="F9132" s="18">
        <v>0</v>
      </c>
    </row>
    <row r="9133" spans="1:6" x14ac:dyDescent="0.35">
      <c r="A9133" s="4">
        <v>9122</v>
      </c>
      <c r="B9133" s="4">
        <v>0.67180913901043149</v>
      </c>
      <c r="C9133" s="4">
        <v>0.44491425304790783</v>
      </c>
      <c r="D9133" s="25">
        <v>1.1811581380447115E-2</v>
      </c>
      <c r="E9133" s="31">
        <v>2623.0111061270368</v>
      </c>
      <c r="F9133" s="18">
        <v>0</v>
      </c>
    </row>
    <row r="9134" spans="1:6" x14ac:dyDescent="0.35">
      <c r="A9134" s="4">
        <v>9123</v>
      </c>
      <c r="B9134" s="4">
        <v>0.74374129745753492</v>
      </c>
      <c r="C9134" s="4">
        <v>0.65492288501286311</v>
      </c>
      <c r="D9134" s="25">
        <v>1.6515504569495656E-2</v>
      </c>
      <c r="E9134" s="31">
        <v>3667.6165971130181</v>
      </c>
      <c r="F9134" s="18">
        <v>0</v>
      </c>
    </row>
    <row r="9135" spans="1:6" x14ac:dyDescent="0.35">
      <c r="A9135" s="4">
        <v>9124</v>
      </c>
      <c r="B9135" s="4">
        <v>0.15682259653673203</v>
      </c>
      <c r="C9135" s="4">
        <v>-1.0076027815421309</v>
      </c>
      <c r="D9135" s="25">
        <v>-2.0722931594411298E-2</v>
      </c>
      <c r="E9135" s="31">
        <v>-4601.9646288543026</v>
      </c>
      <c r="F9135" s="18">
        <v>4601.9646288543026</v>
      </c>
    </row>
    <row r="9136" spans="1:6" x14ac:dyDescent="0.35">
      <c r="A9136" s="4">
        <v>9125</v>
      </c>
      <c r="B9136" s="4">
        <v>0.77266504982847573</v>
      </c>
      <c r="C9136" s="4">
        <v>0.74765231553581679</v>
      </c>
      <c r="D9136" s="25">
        <v>1.8592524520832588E-2</v>
      </c>
      <c r="E9136" s="31">
        <v>4128.8627439687561</v>
      </c>
      <c r="F9136" s="18">
        <v>0</v>
      </c>
    </row>
    <row r="9137" spans="1:6" x14ac:dyDescent="0.35">
      <c r="A9137" s="4">
        <v>9126</v>
      </c>
      <c r="B9137" s="4">
        <v>0.29864802443550487</v>
      </c>
      <c r="C9137" s="4">
        <v>-0.52829291422950053</v>
      </c>
      <c r="D9137" s="25">
        <v>-9.9870071778954198E-3</v>
      </c>
      <c r="E9137" s="31">
        <v>-2217.8258694432752</v>
      </c>
      <c r="F9137" s="18">
        <v>2217.8258694432752</v>
      </c>
    </row>
    <row r="9138" spans="1:6" x14ac:dyDescent="0.35">
      <c r="A9138" s="4">
        <v>9127</v>
      </c>
      <c r="B9138" s="4">
        <v>0.10736042693004355</v>
      </c>
      <c r="C9138" s="4">
        <v>-1.2406884738837525</v>
      </c>
      <c r="D9138" s="25">
        <v>-2.5943751248263192E-2</v>
      </c>
      <c r="E9138" s="31">
        <v>-5761.3578967032054</v>
      </c>
      <c r="F9138" s="18">
        <v>5761.3578967032054</v>
      </c>
    </row>
    <row r="9139" spans="1:6" x14ac:dyDescent="0.35">
      <c r="A9139" s="4">
        <v>9128</v>
      </c>
      <c r="B9139" s="4">
        <v>0.77341013454696284</v>
      </c>
      <c r="C9139" s="4">
        <v>0.75012449024925443</v>
      </c>
      <c r="D9139" s="25">
        <v>1.8647898054068399E-2</v>
      </c>
      <c r="E9139" s="31">
        <v>4141.1596065127897</v>
      </c>
      <c r="F9139" s="18">
        <v>0</v>
      </c>
    </row>
    <row r="9140" spans="1:6" x14ac:dyDescent="0.35">
      <c r="A9140" s="4">
        <v>9129</v>
      </c>
      <c r="B9140" s="4">
        <v>0.88876821149750151</v>
      </c>
      <c r="C9140" s="4">
        <v>1.2200034237410518</v>
      </c>
      <c r="D9140" s="25">
        <v>2.9172581685483593E-2</v>
      </c>
      <c r="E9140" s="31">
        <v>6478.3878881868295</v>
      </c>
      <c r="F9140" s="18">
        <v>0</v>
      </c>
    </row>
    <row r="9141" spans="1:6" x14ac:dyDescent="0.35">
      <c r="A9141" s="4">
        <v>9130</v>
      </c>
      <c r="B9141" s="4">
        <v>0.60907364324647961</v>
      </c>
      <c r="C9141" s="4">
        <v>0.27690544240912029</v>
      </c>
      <c r="D9141" s="25">
        <v>8.0484001581622271E-3</v>
      </c>
      <c r="E9141" s="31">
        <v>1787.317237331263</v>
      </c>
      <c r="F9141" s="18">
        <v>0</v>
      </c>
    </row>
    <row r="9142" spans="1:6" x14ac:dyDescent="0.35">
      <c r="A9142" s="4">
        <v>9131</v>
      </c>
      <c r="B9142" s="4">
        <v>0.56018951543293438</v>
      </c>
      <c r="C9142" s="4">
        <v>0.15144972218895006</v>
      </c>
      <c r="D9142" s="25">
        <v>5.2383534185552472E-3</v>
      </c>
      <c r="E9142" s="31">
        <v>1163.2870106143926</v>
      </c>
      <c r="F9142" s="18">
        <v>0</v>
      </c>
    </row>
    <row r="9143" spans="1:6" x14ac:dyDescent="0.35">
      <c r="A9143" s="4">
        <v>9132</v>
      </c>
      <c r="B9143" s="4">
        <v>0.26109378676321437</v>
      </c>
      <c r="C9143" s="4">
        <v>-0.63997696744286259</v>
      </c>
      <c r="D9143" s="25">
        <v>-1.2488586293200224E-2</v>
      </c>
      <c r="E9143" s="31">
        <v>-2773.3543453476223</v>
      </c>
      <c r="F9143" s="18">
        <v>2773.3543453476223</v>
      </c>
    </row>
    <row r="9144" spans="1:6" x14ac:dyDescent="0.35">
      <c r="A9144" s="4">
        <v>9133</v>
      </c>
      <c r="B9144" s="4">
        <v>0.53959526638306132</v>
      </c>
      <c r="C9144" s="4">
        <v>9.9414126207383033E-2</v>
      </c>
      <c r="D9144" s="25">
        <v>4.0728230100980376E-3</v>
      </c>
      <c r="E9144" s="31">
        <v>904.45636741424255</v>
      </c>
      <c r="F9144" s="18">
        <v>0</v>
      </c>
    </row>
    <row r="9145" spans="1:6" x14ac:dyDescent="0.35">
      <c r="A9145" s="4">
        <v>9134</v>
      </c>
      <c r="B9145" s="4">
        <v>0.69894504179998374</v>
      </c>
      <c r="C9145" s="4">
        <v>0.5213687502319363</v>
      </c>
      <c r="D9145" s="25">
        <v>1.3524063761985656E-2</v>
      </c>
      <c r="E9145" s="31">
        <v>3003.3039865755682</v>
      </c>
      <c r="F9145" s="18">
        <v>0</v>
      </c>
    </row>
    <row r="9146" spans="1:6" x14ac:dyDescent="0.35">
      <c r="A9146" s="4">
        <v>9135</v>
      </c>
      <c r="B9146" s="4">
        <v>0.5437286751435555</v>
      </c>
      <c r="C9146" s="4">
        <v>0.10983195273851562</v>
      </c>
      <c r="D9146" s="25">
        <v>4.3061689223149093E-3</v>
      </c>
      <c r="E9146" s="31">
        <v>956.27575548766492</v>
      </c>
      <c r="F9146" s="18">
        <v>0</v>
      </c>
    </row>
    <row r="9147" spans="1:6" x14ac:dyDescent="0.35">
      <c r="A9147" s="4">
        <v>9136</v>
      </c>
      <c r="B9147" s="4">
        <v>0.83794820247132584</v>
      </c>
      <c r="C9147" s="4">
        <v>0.9860601542741918</v>
      </c>
      <c r="D9147" s="25">
        <v>2.3932553407262015E-2</v>
      </c>
      <c r="E9147" s="31">
        <v>5314.7289396104916</v>
      </c>
      <c r="F9147" s="18">
        <v>0</v>
      </c>
    </row>
    <row r="9148" spans="1:6" x14ac:dyDescent="0.35">
      <c r="A9148" s="4">
        <v>9137</v>
      </c>
      <c r="B9148" s="4">
        <v>0.72337621560213716</v>
      </c>
      <c r="C9148" s="4">
        <v>0.59290076085351906</v>
      </c>
      <c r="D9148" s="25">
        <v>1.5126288777090173E-2</v>
      </c>
      <c r="E9148" s="31">
        <v>3359.1118901718451</v>
      </c>
      <c r="F9148" s="18">
        <v>0</v>
      </c>
    </row>
    <row r="9149" spans="1:6" x14ac:dyDescent="0.35">
      <c r="A9149" s="4">
        <v>9138</v>
      </c>
      <c r="B9149" s="4">
        <v>0.83905228004120758</v>
      </c>
      <c r="C9149" s="4">
        <v>0.99057031261256379</v>
      </c>
      <c r="D9149" s="25">
        <v>2.4033575151919104E-2</v>
      </c>
      <c r="E9149" s="31">
        <v>5337.1629515908453</v>
      </c>
      <c r="F9149" s="18">
        <v>0</v>
      </c>
    </row>
    <row r="9150" spans="1:6" x14ac:dyDescent="0.35">
      <c r="A9150" s="4">
        <v>9139</v>
      </c>
      <c r="B9150" s="4">
        <v>0.7640183071086154</v>
      </c>
      <c r="C9150" s="4">
        <v>0.71928816609644053</v>
      </c>
      <c r="D9150" s="25">
        <v>1.7957204062634544E-2</v>
      </c>
      <c r="E9150" s="31">
        <v>3987.7764182578035</v>
      </c>
      <c r="F9150" s="18">
        <v>0</v>
      </c>
    </row>
    <row r="9151" spans="1:6" x14ac:dyDescent="0.35">
      <c r="A9151" s="4">
        <v>9140</v>
      </c>
      <c r="B9151" s="4">
        <v>0.21489992667073221</v>
      </c>
      <c r="C9151" s="4">
        <v>-0.78953419273277481</v>
      </c>
      <c r="D9151" s="25">
        <v>-1.5838475740831932E-2</v>
      </c>
      <c r="E9151" s="31">
        <v>-3517.2680468593767</v>
      </c>
      <c r="F9151" s="18">
        <v>3517.2680468593767</v>
      </c>
    </row>
    <row r="9152" spans="1:6" x14ac:dyDescent="0.35">
      <c r="A9152" s="4">
        <v>9141</v>
      </c>
      <c r="B9152" s="4">
        <v>0.28994582969819771</v>
      </c>
      <c r="C9152" s="4">
        <v>-0.55354297848281286</v>
      </c>
      <c r="D9152" s="25">
        <v>-1.0552576134060717E-2</v>
      </c>
      <c r="E9152" s="31">
        <v>-2343.4224009761333</v>
      </c>
      <c r="F9152" s="18">
        <v>2343.4224009761333</v>
      </c>
    </row>
    <row r="9153" spans="1:6" x14ac:dyDescent="0.35">
      <c r="A9153" s="4">
        <v>9142</v>
      </c>
      <c r="B9153" s="4">
        <v>0.1894816592537284</v>
      </c>
      <c r="C9153" s="4">
        <v>-0.87980802140548298</v>
      </c>
      <c r="D9153" s="25">
        <v>-1.7860493369748289E-2</v>
      </c>
      <c r="E9153" s="31">
        <v>-3966.2997663725764</v>
      </c>
      <c r="F9153" s="18">
        <v>3966.2997663725764</v>
      </c>
    </row>
    <row r="9154" spans="1:6" x14ac:dyDescent="0.35">
      <c r="A9154" s="4">
        <v>9143</v>
      </c>
      <c r="B9154" s="4">
        <v>0.22272051491688005</v>
      </c>
      <c r="C9154" s="4">
        <v>-0.76303750346372334</v>
      </c>
      <c r="D9154" s="25">
        <v>-1.5244983988042917E-2</v>
      </c>
      <c r="E9154" s="31">
        <v>-3385.470668606757</v>
      </c>
      <c r="F9154" s="18">
        <v>3385.470668606757</v>
      </c>
    </row>
    <row r="9155" spans="1:6" x14ac:dyDescent="0.35">
      <c r="A9155" s="4">
        <v>9144</v>
      </c>
      <c r="B9155" s="4">
        <v>0.80808508186854466</v>
      </c>
      <c r="C9155" s="4">
        <v>0.8708613978861689</v>
      </c>
      <c r="D9155" s="25">
        <v>2.13522494623575E-2</v>
      </c>
      <c r="E9155" s="31">
        <v>4741.7179526251275</v>
      </c>
      <c r="F9155" s="18">
        <v>0</v>
      </c>
    </row>
    <row r="9156" spans="1:6" x14ac:dyDescent="0.35">
      <c r="A9156" s="4">
        <v>9145</v>
      </c>
      <c r="B9156" s="4">
        <v>5.9466754968566238E-2</v>
      </c>
      <c r="C9156" s="4">
        <v>-1.5592656850621767</v>
      </c>
      <c r="D9156" s="25">
        <v>-3.3079470942940656E-2</v>
      </c>
      <c r="E9156" s="31">
        <v>-7345.9951613062876</v>
      </c>
      <c r="F9156" s="18">
        <v>7345.9951613062876</v>
      </c>
    </row>
    <row r="9157" spans="1:6" x14ac:dyDescent="0.35">
      <c r="A9157" s="4">
        <v>9146</v>
      </c>
      <c r="B9157" s="4">
        <v>0.33288996825360873</v>
      </c>
      <c r="C9157" s="4">
        <v>-0.43194699659235197</v>
      </c>
      <c r="D9157" s="25">
        <v>-7.8289825676538232E-3</v>
      </c>
      <c r="E9157" s="31">
        <v>-1738.5909272593603</v>
      </c>
      <c r="F9157" s="18">
        <v>1738.5909272593603</v>
      </c>
    </row>
    <row r="9158" spans="1:6" x14ac:dyDescent="0.35">
      <c r="A9158" s="4">
        <v>9147</v>
      </c>
      <c r="B9158" s="4">
        <v>0.95548675292601726</v>
      </c>
      <c r="C9158" s="4">
        <v>1.7005554583380786</v>
      </c>
      <c r="D9158" s="25">
        <v>3.9936329051175792E-2</v>
      </c>
      <c r="E9158" s="31">
        <v>8868.7053210831455</v>
      </c>
      <c r="F9158" s="18">
        <v>0</v>
      </c>
    </row>
    <row r="9159" spans="1:6" x14ac:dyDescent="0.35">
      <c r="A9159" s="4">
        <v>9148</v>
      </c>
      <c r="B9159" s="4">
        <v>0.37493419362452307</v>
      </c>
      <c r="C9159" s="4">
        <v>-0.31881291096072956</v>
      </c>
      <c r="D9159" s="25">
        <v>-5.2949245915835941E-3</v>
      </c>
      <c r="E9159" s="31">
        <v>-1175.8498343685112</v>
      </c>
      <c r="F9159" s="18">
        <v>1175.8498343685112</v>
      </c>
    </row>
    <row r="9160" spans="1:6" x14ac:dyDescent="0.35">
      <c r="A9160" s="4">
        <v>9149</v>
      </c>
      <c r="B9160" s="4">
        <v>0.86223716625409086</v>
      </c>
      <c r="C9160" s="4">
        <v>1.0904256967627313</v>
      </c>
      <c r="D9160" s="25">
        <v>2.627020729727637E-2</v>
      </c>
      <c r="E9160" s="31">
        <v>5833.8543571383361</v>
      </c>
      <c r="F9160" s="18">
        <v>0</v>
      </c>
    </row>
    <row r="9161" spans="1:6" x14ac:dyDescent="0.35">
      <c r="A9161" s="4">
        <v>9150</v>
      </c>
      <c r="B9161" s="4">
        <v>0.2144203767890529</v>
      </c>
      <c r="C9161" s="4">
        <v>-0.79117692713104204</v>
      </c>
      <c r="D9161" s="25">
        <v>-1.5875270878046799E-2</v>
      </c>
      <c r="E9161" s="31">
        <v>-3525.4391841912361</v>
      </c>
      <c r="F9161" s="18">
        <v>3525.4391841912361</v>
      </c>
    </row>
    <row r="9162" spans="1:6" x14ac:dyDescent="0.35">
      <c r="A9162" s="4">
        <v>9151</v>
      </c>
      <c r="B9162" s="4">
        <v>0.7759284435599243</v>
      </c>
      <c r="C9162" s="4">
        <v>0.7585143713499074</v>
      </c>
      <c r="D9162" s="25">
        <v>1.8835820597506079E-2</v>
      </c>
      <c r="E9162" s="31">
        <v>4182.8917762072442</v>
      </c>
      <c r="F9162" s="18">
        <v>0</v>
      </c>
    </row>
    <row r="9163" spans="1:6" x14ac:dyDescent="0.35">
      <c r="A9163" s="4">
        <v>9152</v>
      </c>
      <c r="B9163" s="4">
        <v>0.66382862557420752</v>
      </c>
      <c r="C9163" s="4">
        <v>0.42293491365429042</v>
      </c>
      <c r="D9163" s="25">
        <v>1.1319272453493779E-2</v>
      </c>
      <c r="E9163" s="31">
        <v>2513.6835113325114</v>
      </c>
      <c r="F9163" s="18">
        <v>0</v>
      </c>
    </row>
    <row r="9164" spans="1:6" x14ac:dyDescent="0.35">
      <c r="A9164" s="4">
        <v>9153</v>
      </c>
      <c r="B9164" s="4">
        <v>0.96489277261913253</v>
      </c>
      <c r="C9164" s="4">
        <v>1.8105247178920876</v>
      </c>
      <c r="D9164" s="25">
        <v>4.239949899451851E-2</v>
      </c>
      <c r="E9164" s="31">
        <v>9415.7042291515991</v>
      </c>
      <c r="F9164" s="18">
        <v>0</v>
      </c>
    </row>
    <row r="9165" spans="1:6" x14ac:dyDescent="0.35">
      <c r="A9165" s="4">
        <v>9154</v>
      </c>
      <c r="B9165" s="4">
        <v>0.30338724692537788</v>
      </c>
      <c r="C9165" s="4">
        <v>-0.51468308716388356</v>
      </c>
      <c r="D9165" s="25">
        <v>-9.6821645600758868E-3</v>
      </c>
      <c r="E9165" s="31">
        <v>-2150.1291278803592</v>
      </c>
      <c r="F9165" s="18">
        <v>2150.1291278803592</v>
      </c>
    </row>
    <row r="9166" spans="1:6" x14ac:dyDescent="0.35">
      <c r="A9166" s="4">
        <v>9155</v>
      </c>
      <c r="B9166" s="4">
        <v>0.62318022096373582</v>
      </c>
      <c r="C9166" s="4">
        <v>0.31384395557617079</v>
      </c>
      <c r="D9166" s="25">
        <v>8.8757753333143542E-3</v>
      </c>
      <c r="E9166" s="31">
        <v>1971.0533691374919</v>
      </c>
      <c r="F9166" s="18">
        <v>0</v>
      </c>
    </row>
    <row r="9167" spans="1:6" x14ac:dyDescent="0.35">
      <c r="A9167" s="4">
        <v>9156</v>
      </c>
      <c r="B9167" s="4">
        <v>0.67780188257125829</v>
      </c>
      <c r="C9167" s="4">
        <v>0.46156090629713958</v>
      </c>
      <c r="D9167" s="25">
        <v>1.2184444998034883E-2</v>
      </c>
      <c r="E9167" s="31">
        <v>2705.8133472920044</v>
      </c>
      <c r="F9167" s="18">
        <v>0</v>
      </c>
    </row>
    <row r="9168" spans="1:6" x14ac:dyDescent="0.35">
      <c r="A9168" s="4">
        <v>9157</v>
      </c>
      <c r="B9168" s="4">
        <v>0.86931320659921119</v>
      </c>
      <c r="C9168" s="4">
        <v>1.1231504874090383</v>
      </c>
      <c r="D9168" s="25">
        <v>2.7003200508734507E-2</v>
      </c>
      <c r="E9168" s="31">
        <v>5996.6309805592418</v>
      </c>
      <c r="F9168" s="18">
        <v>0</v>
      </c>
    </row>
    <row r="9169" spans="1:6" x14ac:dyDescent="0.35">
      <c r="A9169" s="4">
        <v>9158</v>
      </c>
      <c r="B9169" s="4">
        <v>0.41905886237896883</v>
      </c>
      <c r="C9169" s="4">
        <v>-0.20430172153068749</v>
      </c>
      <c r="D9169" s="25">
        <v>-2.7300212620128776E-3</v>
      </c>
      <c r="E9169" s="31">
        <v>-606.25887927901317</v>
      </c>
      <c r="F9169" s="18">
        <v>606.25887927901317</v>
      </c>
    </row>
    <row r="9170" spans="1:6" x14ac:dyDescent="0.35">
      <c r="A9170" s="4">
        <v>9159</v>
      </c>
      <c r="B9170" s="4">
        <v>0.58479108760683696</v>
      </c>
      <c r="C9170" s="4">
        <v>0.21416572327433825</v>
      </c>
      <c r="D9170" s="25">
        <v>6.6431111614616454E-3</v>
      </c>
      <c r="E9170" s="31">
        <v>1475.2431359102884</v>
      </c>
      <c r="F9170" s="18">
        <v>0</v>
      </c>
    </row>
    <row r="9171" spans="1:6" x14ac:dyDescent="0.35">
      <c r="A9171" s="4">
        <v>9160</v>
      </c>
      <c r="B9171" s="4">
        <v>0.75256617044765339</v>
      </c>
      <c r="C9171" s="4">
        <v>0.68258730356680586</v>
      </c>
      <c r="D9171" s="25">
        <v>1.7135151956033327E-2</v>
      </c>
      <c r="E9171" s="31">
        <v>3805.2223862465116</v>
      </c>
      <c r="F9171" s="18">
        <v>0</v>
      </c>
    </row>
    <row r="9172" spans="1:6" x14ac:dyDescent="0.35">
      <c r="A9172" s="4">
        <v>9161</v>
      </c>
      <c r="B9172" s="4">
        <v>6.7119934207440779E-2</v>
      </c>
      <c r="C9172" s="4">
        <v>-1.4975897617658078</v>
      </c>
      <c r="D9172" s="25">
        <v>-3.1698009604493475E-2</v>
      </c>
      <c r="E9172" s="31">
        <v>-7039.2124946406229</v>
      </c>
      <c r="F9172" s="18">
        <v>7039.2124946406229</v>
      </c>
    </row>
    <row r="9173" spans="1:6" x14ac:dyDescent="0.35">
      <c r="A9173" s="4">
        <v>9162</v>
      </c>
      <c r="B9173" s="4">
        <v>0.86912468455355596</v>
      </c>
      <c r="C9173" s="4">
        <v>1.1222630050031759</v>
      </c>
      <c r="D9173" s="25">
        <v>2.6983322044550687E-2</v>
      </c>
      <c r="E9173" s="31">
        <v>5992.2165477540611</v>
      </c>
      <c r="F9173" s="18">
        <v>0</v>
      </c>
    </row>
    <row r="9174" spans="1:6" x14ac:dyDescent="0.35">
      <c r="A9174" s="4">
        <v>9163</v>
      </c>
      <c r="B9174" s="4">
        <v>0.19859227510316624</v>
      </c>
      <c r="C9174" s="4">
        <v>-0.84666019736391707</v>
      </c>
      <c r="D9174" s="25">
        <v>-1.7118024754450407E-2</v>
      </c>
      <c r="E9174" s="31">
        <v>-3801.4189294085268</v>
      </c>
      <c r="F9174" s="18">
        <v>3801.4189294085268</v>
      </c>
    </row>
    <row r="9175" spans="1:6" x14ac:dyDescent="0.35">
      <c r="A9175" s="4">
        <v>9164</v>
      </c>
      <c r="B9175" s="4">
        <v>0.89959973412603267</v>
      </c>
      <c r="C9175" s="4">
        <v>1.2792741513565831</v>
      </c>
      <c r="D9175" s="25">
        <v>3.0500169734859594E-2</v>
      </c>
      <c r="E9175" s="31">
        <v>6773.2068532103731</v>
      </c>
      <c r="F9175" s="18">
        <v>0</v>
      </c>
    </row>
    <row r="9176" spans="1:6" x14ac:dyDescent="0.35">
      <c r="A9176" s="4">
        <v>9165</v>
      </c>
      <c r="B9176" s="4">
        <v>0.77637685181379856</v>
      </c>
      <c r="C9176" s="4">
        <v>0.76001386636288615</v>
      </c>
      <c r="D9176" s="25">
        <v>1.8869407356761719E-2</v>
      </c>
      <c r="E9176" s="31">
        <v>4190.3504254523141</v>
      </c>
      <c r="F9176" s="18">
        <v>0</v>
      </c>
    </row>
    <row r="9177" spans="1:6" x14ac:dyDescent="0.35">
      <c r="A9177" s="4">
        <v>9166</v>
      </c>
      <c r="B9177" s="4">
        <v>0.52399926341847991</v>
      </c>
      <c r="C9177" s="4">
        <v>6.019356204487477E-2</v>
      </c>
      <c r="D9177" s="25">
        <v>3.1943328284069579E-3</v>
      </c>
      <c r="E9177" s="31">
        <v>709.36906885710096</v>
      </c>
      <c r="F9177" s="18">
        <v>0</v>
      </c>
    </row>
    <row r="9178" spans="1:6" x14ac:dyDescent="0.35">
      <c r="A9178" s="4">
        <v>9167</v>
      </c>
      <c r="B9178" s="4">
        <v>0.12489965583229223</v>
      </c>
      <c r="C9178" s="4">
        <v>-1.150836971313846</v>
      </c>
      <c r="D9178" s="25">
        <v>-2.3931193180745439E-2</v>
      </c>
      <c r="E9178" s="31">
        <v>-5314.4268725845022</v>
      </c>
      <c r="F9178" s="18">
        <v>5314.4268725845022</v>
      </c>
    </row>
    <row r="9179" spans="1:6" x14ac:dyDescent="0.35">
      <c r="A9179" s="4">
        <v>9168</v>
      </c>
      <c r="B9179" s="4">
        <v>0.68024966082098814</v>
      </c>
      <c r="C9179" s="4">
        <v>0.46839704845421931</v>
      </c>
      <c r="D9179" s="25">
        <v>1.233756578795406E-2</v>
      </c>
      <c r="E9179" s="31">
        <v>2739.8170526046406</v>
      </c>
      <c r="F9179" s="18">
        <v>0</v>
      </c>
    </row>
    <row r="9180" spans="1:6" x14ac:dyDescent="0.35">
      <c r="A9180" s="4">
        <v>9169</v>
      </c>
      <c r="B9180" s="4">
        <v>0.95819496113048253</v>
      </c>
      <c r="C9180" s="4">
        <v>1.730113057596897</v>
      </c>
      <c r="D9180" s="25">
        <v>4.0598381250008087E-2</v>
      </c>
      <c r="E9180" s="31">
        <v>9015.7279943762951</v>
      </c>
      <c r="F9180" s="18">
        <v>0</v>
      </c>
    </row>
    <row r="9181" spans="1:6" x14ac:dyDescent="0.35">
      <c r="A9181" s="4">
        <v>9170</v>
      </c>
      <c r="B9181" s="4">
        <v>0.36222114999281996</v>
      </c>
      <c r="C9181" s="4">
        <v>-0.35252803143318562</v>
      </c>
      <c r="D9181" s="25">
        <v>-6.0500999171312414E-3</v>
      </c>
      <c r="E9181" s="31">
        <v>-1343.552464709242</v>
      </c>
      <c r="F9181" s="18">
        <v>1343.552464709242</v>
      </c>
    </row>
    <row r="9182" spans="1:6" x14ac:dyDescent="0.35">
      <c r="A9182" s="4">
        <v>9171</v>
      </c>
      <c r="B9182" s="4">
        <v>0.80253656880126778</v>
      </c>
      <c r="C9182" s="4">
        <v>0.85071648707561376</v>
      </c>
      <c r="D9182" s="25">
        <v>2.0901029375752212E-2</v>
      </c>
      <c r="E9182" s="31">
        <v>4641.5150026261945</v>
      </c>
      <c r="F9182" s="18">
        <v>0</v>
      </c>
    </row>
    <row r="9183" spans="1:6" x14ac:dyDescent="0.35">
      <c r="A9183" s="4">
        <v>9172</v>
      </c>
      <c r="B9183" s="4">
        <v>0.9085590114600065</v>
      </c>
      <c r="C9183" s="4">
        <v>1.3319336963844137</v>
      </c>
      <c r="D9183" s="25">
        <v>3.1679675799269807E-2</v>
      </c>
      <c r="E9183" s="31">
        <v>7035.1410859807411</v>
      </c>
      <c r="F9183" s="18">
        <v>0</v>
      </c>
    </row>
    <row r="9184" spans="1:6" x14ac:dyDescent="0.35">
      <c r="A9184" s="4">
        <v>9173</v>
      </c>
      <c r="B9184" s="4">
        <v>0.98627975757454567</v>
      </c>
      <c r="C9184" s="4">
        <v>2.2051939885543006</v>
      </c>
      <c r="D9184" s="25">
        <v>5.1239582932509485E-2</v>
      </c>
      <c r="E9184" s="31">
        <v>11378.831570155266</v>
      </c>
      <c r="F9184" s="18">
        <v>0</v>
      </c>
    </row>
    <row r="9185" spans="1:6" x14ac:dyDescent="0.35">
      <c r="A9185" s="4">
        <v>9174</v>
      </c>
      <c r="B9185" s="4">
        <v>0.59302734762570142</v>
      </c>
      <c r="C9185" s="4">
        <v>0.23533941570720673</v>
      </c>
      <c r="D9185" s="25">
        <v>7.1173746329239616E-3</v>
      </c>
      <c r="E9185" s="31">
        <v>1580.5633561930131</v>
      </c>
      <c r="F9185" s="18">
        <v>0</v>
      </c>
    </row>
    <row r="9186" spans="1:6" x14ac:dyDescent="0.35">
      <c r="A9186" s="4">
        <v>9175</v>
      </c>
      <c r="B9186" s="4">
        <v>0.86500720618982241</v>
      </c>
      <c r="C9186" s="4">
        <v>1.1030957469320763</v>
      </c>
      <c r="D9186" s="25">
        <v>2.6554000121601497E-2</v>
      </c>
      <c r="E9186" s="31">
        <v>5896.8765474841803</v>
      </c>
      <c r="F9186" s="18">
        <v>0</v>
      </c>
    </row>
    <row r="9187" spans="1:6" x14ac:dyDescent="0.35">
      <c r="A9187" s="4">
        <v>9176</v>
      </c>
      <c r="B9187" s="4">
        <v>0.10840291365244747</v>
      </c>
      <c r="C9187" s="4">
        <v>-1.2350663079457864</v>
      </c>
      <c r="D9187" s="25">
        <v>-2.581782196392458E-2</v>
      </c>
      <c r="E9187" s="31">
        <v>-5733.3926394893306</v>
      </c>
      <c r="F9187" s="18">
        <v>5733.3926394893306</v>
      </c>
    </row>
    <row r="9188" spans="1:6" x14ac:dyDescent="0.35">
      <c r="A9188" s="4">
        <v>9177</v>
      </c>
      <c r="B9188" s="4">
        <v>0.92544116443968816</v>
      </c>
      <c r="C9188" s="4">
        <v>1.4426550372106726</v>
      </c>
      <c r="D9188" s="25">
        <v>3.4159691395591094E-2</v>
      </c>
      <c r="E9188" s="31">
        <v>7585.8809270732772</v>
      </c>
      <c r="F9188" s="18">
        <v>0</v>
      </c>
    </row>
    <row r="9189" spans="1:6" x14ac:dyDescent="0.35">
      <c r="A9189" s="4">
        <v>9178</v>
      </c>
      <c r="B9189" s="4">
        <v>0.537297638705033</v>
      </c>
      <c r="C9189" s="4">
        <v>9.3627929425897524E-2</v>
      </c>
      <c r="D9189" s="25">
        <v>3.9432196458831347E-3</v>
      </c>
      <c r="E9189" s="31">
        <v>875.67520316727109</v>
      </c>
      <c r="F9189" s="18">
        <v>0</v>
      </c>
    </row>
    <row r="9190" spans="1:6" x14ac:dyDescent="0.35">
      <c r="A9190" s="4">
        <v>9179</v>
      </c>
      <c r="B9190" s="4">
        <v>0.78496339706174234</v>
      </c>
      <c r="C9190" s="4">
        <v>0.78906638792591888</v>
      </c>
      <c r="D9190" s="25">
        <v>1.9520146464968888E-2</v>
      </c>
      <c r="E9190" s="31">
        <v>4334.8607880396821</v>
      </c>
      <c r="F9190" s="18">
        <v>0</v>
      </c>
    </row>
    <row r="9191" spans="1:6" x14ac:dyDescent="0.35">
      <c r="A9191" s="4">
        <v>9180</v>
      </c>
      <c r="B9191" s="4">
        <v>0.94740140530951455</v>
      </c>
      <c r="C9191" s="4">
        <v>1.6201633621317759</v>
      </c>
      <c r="D9191" s="25">
        <v>3.8135649517088109E-2</v>
      </c>
      <c r="E9191" s="31">
        <v>8468.8264001872158</v>
      </c>
      <c r="F9191" s="18">
        <v>0</v>
      </c>
    </row>
    <row r="9192" spans="1:6" x14ac:dyDescent="0.35">
      <c r="A9192" s="4">
        <v>9181</v>
      </c>
      <c r="B9192" s="4">
        <v>0.68541992140544261</v>
      </c>
      <c r="C9192" s="4">
        <v>0.48290927317118237</v>
      </c>
      <c r="D9192" s="25">
        <v>1.2662620952268435E-2</v>
      </c>
      <c r="E9192" s="31">
        <v>2812.0024170057181</v>
      </c>
      <c r="F9192" s="18">
        <v>0</v>
      </c>
    </row>
    <row r="9193" spans="1:6" x14ac:dyDescent="0.35">
      <c r="A9193" s="4">
        <v>9182</v>
      </c>
      <c r="B9193" s="4">
        <v>0.75933748327036088</v>
      </c>
      <c r="C9193" s="4">
        <v>0.70417301573850488</v>
      </c>
      <c r="D9193" s="25">
        <v>1.761864413959998E-2</v>
      </c>
      <c r="E9193" s="31">
        <v>3912.5920369624037</v>
      </c>
      <c r="F9193" s="18">
        <v>0</v>
      </c>
    </row>
    <row r="9194" spans="1:6" x14ac:dyDescent="0.35">
      <c r="A9194" s="4">
        <v>9183</v>
      </c>
      <c r="B9194" s="4">
        <v>0.51586770398605253</v>
      </c>
      <c r="C9194" s="4">
        <v>3.9784928506399232E-2</v>
      </c>
      <c r="D9194" s="25">
        <v>2.7372056919640676E-3</v>
      </c>
      <c r="E9194" s="31">
        <v>607.85433368483552</v>
      </c>
      <c r="F9194" s="18">
        <v>0</v>
      </c>
    </row>
    <row r="9195" spans="1:6" x14ac:dyDescent="0.35">
      <c r="A9195" s="4">
        <v>9184</v>
      </c>
      <c r="B9195" s="4">
        <v>0.36233681478286883</v>
      </c>
      <c r="C9195" s="4">
        <v>-0.3522195324817064</v>
      </c>
      <c r="D9195" s="25">
        <v>-6.0431899374885833E-3</v>
      </c>
      <c r="E9195" s="31">
        <v>-1342.0179577908198</v>
      </c>
      <c r="F9195" s="18">
        <v>1342.0179577908198</v>
      </c>
    </row>
    <row r="9196" spans="1:6" x14ac:dyDescent="0.35">
      <c r="A9196" s="4">
        <v>9185</v>
      </c>
      <c r="B9196" s="4">
        <v>0.56776256663329994</v>
      </c>
      <c r="C9196" s="4">
        <v>0.1706806651095179</v>
      </c>
      <c r="D9196" s="25">
        <v>5.6691018002047377E-3</v>
      </c>
      <c r="E9196" s="31">
        <v>1258.9437861654824</v>
      </c>
      <c r="F9196" s="18">
        <v>0</v>
      </c>
    </row>
    <row r="9197" spans="1:6" x14ac:dyDescent="0.35">
      <c r="A9197" s="4">
        <v>9186</v>
      </c>
      <c r="B9197" s="4">
        <v>0.72535258036702988</v>
      </c>
      <c r="C9197" s="4">
        <v>0.59881712795106345</v>
      </c>
      <c r="D9197" s="25">
        <v>1.5258807788926349E-2</v>
      </c>
      <c r="E9197" s="31">
        <v>3388.5405355515977</v>
      </c>
      <c r="F9197" s="18">
        <v>0</v>
      </c>
    </row>
    <row r="9198" spans="1:6" x14ac:dyDescent="0.35">
      <c r="A9198" s="4">
        <v>9187</v>
      </c>
      <c r="B9198" s="4">
        <v>0.1598502395072221</v>
      </c>
      <c r="C9198" s="4">
        <v>-0.995073580399219</v>
      </c>
      <c r="D9198" s="25">
        <v>-2.0442293607082131E-2</v>
      </c>
      <c r="E9198" s="31">
        <v>-4539.6430366935683</v>
      </c>
      <c r="F9198" s="18">
        <v>4539.6430366935683</v>
      </c>
    </row>
    <row r="9199" spans="1:6" x14ac:dyDescent="0.35">
      <c r="A9199" s="4">
        <v>9188</v>
      </c>
      <c r="B9199" s="4">
        <v>0.6810957666290216</v>
      </c>
      <c r="C9199" s="4">
        <v>0.47076513214058663</v>
      </c>
      <c r="D9199" s="25">
        <v>1.2390607816092072E-2</v>
      </c>
      <c r="E9199" s="31">
        <v>2751.5961552003205</v>
      </c>
      <c r="F9199" s="18">
        <v>0</v>
      </c>
    </row>
    <row r="9200" spans="1:6" x14ac:dyDescent="0.35">
      <c r="A9200" s="4">
        <v>9189</v>
      </c>
      <c r="B9200" s="4">
        <v>0.66820718851667782</v>
      </c>
      <c r="C9200" s="4">
        <v>0.43496804411269629</v>
      </c>
      <c r="D9200" s="25">
        <v>1.158879909566336E-2</v>
      </c>
      <c r="E9200" s="31">
        <v>2573.5375946289491</v>
      </c>
      <c r="F9200" s="18">
        <v>0</v>
      </c>
    </row>
    <row r="9201" spans="1:6" x14ac:dyDescent="0.35">
      <c r="A9201" s="4">
        <v>9190</v>
      </c>
      <c r="B9201" s="4">
        <v>0.67839298740962817</v>
      </c>
      <c r="C9201" s="4">
        <v>0.46320975424935518</v>
      </c>
      <c r="D9201" s="25">
        <v>1.2221377070993371E-2</v>
      </c>
      <c r="E9201" s="31">
        <v>2714.0148940978174</v>
      </c>
      <c r="F9201" s="18">
        <v>0</v>
      </c>
    </row>
    <row r="9202" spans="1:6" x14ac:dyDescent="0.35">
      <c r="A9202" s="4">
        <v>9191</v>
      </c>
      <c r="B9202" s="4">
        <v>0.90051229077796147</v>
      </c>
      <c r="C9202" s="4">
        <v>1.2844761068960475</v>
      </c>
      <c r="D9202" s="25">
        <v>3.061668684685416E-2</v>
      </c>
      <c r="E9202" s="31">
        <v>6799.0819387701713</v>
      </c>
      <c r="F9202" s="18">
        <v>0</v>
      </c>
    </row>
    <row r="9203" spans="1:6" x14ac:dyDescent="0.35">
      <c r="A9203" s="4">
        <v>9192</v>
      </c>
      <c r="B9203" s="4">
        <v>0.40401906420376477</v>
      </c>
      <c r="C9203" s="4">
        <v>-0.24295774883095733</v>
      </c>
      <c r="D9203" s="25">
        <v>-3.5958665442419246E-3</v>
      </c>
      <c r="E9203" s="31">
        <v>-798.53811085033374</v>
      </c>
      <c r="F9203" s="18">
        <v>798.53811085033374</v>
      </c>
    </row>
    <row r="9204" spans="1:6" x14ac:dyDescent="0.35">
      <c r="A9204" s="4">
        <v>9193</v>
      </c>
      <c r="B9204" s="4">
        <v>9.6339495138665465E-2</v>
      </c>
      <c r="C9204" s="4">
        <v>-1.3026947641858009</v>
      </c>
      <c r="D9204" s="25">
        <v>-2.7332612382634819E-2</v>
      </c>
      <c r="E9204" s="31">
        <v>-6069.7838443375822</v>
      </c>
      <c r="F9204" s="18">
        <v>6069.7838443375822</v>
      </c>
    </row>
    <row r="9205" spans="1:6" x14ac:dyDescent="0.35">
      <c r="A9205" s="4">
        <v>9194</v>
      </c>
      <c r="B9205" s="4">
        <v>0.99828657528320019</v>
      </c>
      <c r="C9205" s="4">
        <v>2.9266039692310484</v>
      </c>
      <c r="D9205" s="25">
        <v>6.7398238437120783E-2</v>
      </c>
      <c r="E9205" s="31">
        <v>14967.202295758461</v>
      </c>
      <c r="F9205" s="18">
        <v>0</v>
      </c>
    </row>
    <row r="9206" spans="1:6" x14ac:dyDescent="0.35">
      <c r="A9206" s="4">
        <v>9195</v>
      </c>
      <c r="B9206" s="4">
        <v>0.70123168454208273</v>
      </c>
      <c r="C9206" s="4">
        <v>0.5279462669832945</v>
      </c>
      <c r="D9206" s="25">
        <v>1.3671391675527E-2</v>
      </c>
      <c r="E9206" s="31">
        <v>3036.0212613429576</v>
      </c>
      <c r="F9206" s="18">
        <v>0</v>
      </c>
    </row>
    <row r="9207" spans="1:6" x14ac:dyDescent="0.35">
      <c r="A9207" s="4">
        <v>9196</v>
      </c>
      <c r="B9207" s="4">
        <v>0.7691558974859295</v>
      </c>
      <c r="C9207" s="4">
        <v>0.73606982546534661</v>
      </c>
      <c r="D9207" s="25">
        <v>1.8333091643623518E-2</v>
      </c>
      <c r="E9207" s="31">
        <v>4071.2501943621155</v>
      </c>
      <c r="F9207" s="18">
        <v>0</v>
      </c>
    </row>
    <row r="9208" spans="1:6" x14ac:dyDescent="0.35">
      <c r="A9208" s="4">
        <v>9197</v>
      </c>
      <c r="B9208" s="4">
        <v>3.1160122030600146E-3</v>
      </c>
      <c r="C9208" s="4">
        <v>-2.7353169138178899</v>
      </c>
      <c r="D9208" s="25">
        <v>-5.9421505528338928E-2</v>
      </c>
      <c r="E9208" s="31">
        <v>-13195.800284764417</v>
      </c>
      <c r="F9208" s="18">
        <v>13195.800284764417</v>
      </c>
    </row>
    <row r="9209" spans="1:6" x14ac:dyDescent="0.35">
      <c r="A9209" s="4">
        <v>9198</v>
      </c>
      <c r="B9209" s="4">
        <v>0.72845719970001377</v>
      </c>
      <c r="C9209" s="4">
        <v>0.6081536073838224</v>
      </c>
      <c r="D9209" s="25">
        <v>1.5467932917245639E-2</v>
      </c>
      <c r="E9209" s="31">
        <v>3434.9811870176063</v>
      </c>
      <c r="F9209" s="18">
        <v>0</v>
      </c>
    </row>
    <row r="9210" spans="1:6" x14ac:dyDescent="0.35">
      <c r="A9210" s="4">
        <v>9199</v>
      </c>
      <c r="B9210" s="4">
        <v>0.74863879662807709</v>
      </c>
      <c r="C9210" s="4">
        <v>0.67021238987286313</v>
      </c>
      <c r="D9210" s="25">
        <v>1.6857969809076979E-2</v>
      </c>
      <c r="E9210" s="31">
        <v>3743.6682364279109</v>
      </c>
      <c r="F9210" s="18">
        <v>0</v>
      </c>
    </row>
    <row r="9211" spans="1:6" x14ac:dyDescent="0.35">
      <c r="A9211" s="4">
        <v>9200</v>
      </c>
      <c r="B9211" s="4">
        <v>0.70337148775106817</v>
      </c>
      <c r="C9211" s="4">
        <v>0.53412215207238589</v>
      </c>
      <c r="D9211" s="25">
        <v>1.3809723556515226E-2</v>
      </c>
      <c r="E9211" s="31">
        <v>3066.7407770857194</v>
      </c>
      <c r="F9211" s="18">
        <v>0</v>
      </c>
    </row>
    <row r="9212" spans="1:6" x14ac:dyDescent="0.35">
      <c r="A9212" s="4">
        <v>9201</v>
      </c>
      <c r="B9212" s="4">
        <v>0.7203628291642229</v>
      </c>
      <c r="C9212" s="4">
        <v>0.58391969526727305</v>
      </c>
      <c r="D9212" s="25">
        <v>1.4925124461708328E-2</v>
      </c>
      <c r="E9212" s="31">
        <v>3314.4391053509653</v>
      </c>
      <c r="F9212" s="18">
        <v>0</v>
      </c>
    </row>
    <row r="9213" spans="1:6" x14ac:dyDescent="0.35">
      <c r="A9213" s="4">
        <v>9202</v>
      </c>
      <c r="B9213" s="4">
        <v>4.1836968827494436E-2</v>
      </c>
      <c r="C9213" s="4">
        <v>-1.7297556704407615</v>
      </c>
      <c r="D9213" s="25">
        <v>-3.6898227287473676E-2</v>
      </c>
      <c r="E9213" s="31">
        <v>-8194.0306597438412</v>
      </c>
      <c r="F9213" s="18">
        <v>8194.0306597438412</v>
      </c>
    </row>
    <row r="9214" spans="1:6" x14ac:dyDescent="0.35">
      <c r="A9214" s="4">
        <v>9203</v>
      </c>
      <c r="B9214" s="4">
        <v>0.21428289886898699</v>
      </c>
      <c r="C9214" s="4">
        <v>-0.79164826199581784</v>
      </c>
      <c r="D9214" s="25">
        <v>-1.5885828172665983E-2</v>
      </c>
      <c r="E9214" s="31">
        <v>-3527.7836544314882</v>
      </c>
      <c r="F9214" s="18">
        <v>3527.7836544314882</v>
      </c>
    </row>
    <row r="9215" spans="1:6" x14ac:dyDescent="0.35">
      <c r="A9215" s="4">
        <v>9204</v>
      </c>
      <c r="B9215" s="4">
        <v>0.470773535301233</v>
      </c>
      <c r="C9215" s="4">
        <v>-7.3325537257115242E-2</v>
      </c>
      <c r="D9215" s="25">
        <v>2.0367677055352514E-4</v>
      </c>
      <c r="E9215" s="31">
        <v>45.230728554804344</v>
      </c>
      <c r="F9215" s="18">
        <v>0</v>
      </c>
    </row>
    <row r="9216" spans="1:6" x14ac:dyDescent="0.35">
      <c r="A9216" s="4">
        <v>9205</v>
      </c>
      <c r="B9216" s="4">
        <v>0.56302841272875992</v>
      </c>
      <c r="C9216" s="4">
        <v>0.15865185147465635</v>
      </c>
      <c r="D9216" s="25">
        <v>5.3996718493291443E-3</v>
      </c>
      <c r="E9216" s="31">
        <v>1199.1111752129943</v>
      </c>
      <c r="F9216" s="18">
        <v>0</v>
      </c>
    </row>
    <row r="9217" spans="1:6" x14ac:dyDescent="0.35">
      <c r="A9217" s="4">
        <v>9206</v>
      </c>
      <c r="B9217" s="4">
        <v>0.43632558044234837</v>
      </c>
      <c r="C9217" s="4">
        <v>-0.16029187252215296</v>
      </c>
      <c r="D9217" s="25">
        <v>-1.7442572609773575E-3</v>
      </c>
      <c r="E9217" s="31">
        <v>-387.34916351337404</v>
      </c>
      <c r="F9217" s="18">
        <v>387.34916351337404</v>
      </c>
    </row>
    <row r="9218" spans="1:6" x14ac:dyDescent="0.35">
      <c r="A9218" s="4">
        <v>9207</v>
      </c>
      <c r="B9218" s="4">
        <v>0.92300574285777159</v>
      </c>
      <c r="C9218" s="4">
        <v>1.4255838030589156</v>
      </c>
      <c r="D9218" s="25">
        <v>3.377731771199162E-2</v>
      </c>
      <c r="E9218" s="31">
        <v>7500.9667748978163</v>
      </c>
      <c r="F9218" s="18">
        <v>0</v>
      </c>
    </row>
    <row r="9219" spans="1:6" x14ac:dyDescent="0.35">
      <c r="A9219" s="4">
        <v>9208</v>
      </c>
      <c r="B9219" s="4">
        <v>0.29214715021982973</v>
      </c>
      <c r="C9219" s="4">
        <v>-0.54712290014420872</v>
      </c>
      <c r="D9219" s="25">
        <v>-1.0408774638427395E-2</v>
      </c>
      <c r="E9219" s="31">
        <v>-2311.4882417831668</v>
      </c>
      <c r="F9219" s="18">
        <v>2311.4882417831668</v>
      </c>
    </row>
    <row r="9220" spans="1:6" x14ac:dyDescent="0.35">
      <c r="A9220" s="4">
        <v>9209</v>
      </c>
      <c r="B9220" s="4">
        <v>0.7426679014864912</v>
      </c>
      <c r="C9220" s="4">
        <v>0.65159232994774197</v>
      </c>
      <c r="D9220" s="25">
        <v>1.6440904420651103E-2</v>
      </c>
      <c r="E9220" s="31">
        <v>3651.0500585069417</v>
      </c>
      <c r="F9220" s="18">
        <v>0</v>
      </c>
    </row>
    <row r="9221" spans="1:6" x14ac:dyDescent="0.35">
      <c r="A9221" s="4">
        <v>9210</v>
      </c>
      <c r="B9221" s="4">
        <v>0.20951620743547505</v>
      </c>
      <c r="C9221" s="4">
        <v>-0.80810104712811359</v>
      </c>
      <c r="D9221" s="25">
        <v>-1.625434939383728E-2</v>
      </c>
      <c r="E9221" s="31">
        <v>-3609.6215747607657</v>
      </c>
      <c r="F9221" s="18">
        <v>3609.6215747607657</v>
      </c>
    </row>
    <row r="9222" spans="1:6" x14ac:dyDescent="0.35">
      <c r="A9222" s="4">
        <v>9211</v>
      </c>
      <c r="B9222" s="4">
        <v>8.8042887039112228E-2</v>
      </c>
      <c r="C9222" s="4">
        <v>-1.3529056503144652</v>
      </c>
      <c r="D9222" s="25">
        <v>-2.8457271637796829E-2</v>
      </c>
      <c r="E9222" s="31">
        <v>-6319.5381847497756</v>
      </c>
      <c r="F9222" s="18">
        <v>6319.5381847497756</v>
      </c>
    </row>
    <row r="9223" spans="1:6" x14ac:dyDescent="0.35">
      <c r="A9223" s="4">
        <v>9212</v>
      </c>
      <c r="B9223" s="4">
        <v>0.39303576603148316</v>
      </c>
      <c r="C9223" s="4">
        <v>-0.27141543495677378</v>
      </c>
      <c r="D9223" s="25">
        <v>-4.233282103885354E-3</v>
      </c>
      <c r="E9223" s="31">
        <v>-940.08969808577694</v>
      </c>
      <c r="F9223" s="18">
        <v>940.08969808577694</v>
      </c>
    </row>
    <row r="9224" spans="1:6" x14ac:dyDescent="0.35">
      <c r="A9224" s="4">
        <v>9213</v>
      </c>
      <c r="B9224" s="4">
        <v>0.82752582217695603</v>
      </c>
      <c r="C9224" s="4">
        <v>0.94443313513097504</v>
      </c>
      <c r="D9224" s="25">
        <v>2.3000161729802678E-2</v>
      </c>
      <c r="E9224" s="31">
        <v>5107.6716755184179</v>
      </c>
      <c r="F9224" s="18">
        <v>0</v>
      </c>
    </row>
    <row r="9225" spans="1:6" x14ac:dyDescent="0.35">
      <c r="A9225" s="4">
        <v>9214</v>
      </c>
      <c r="B9225" s="4">
        <v>0.42830007942183201</v>
      </c>
      <c r="C9225" s="4">
        <v>-0.18070369436603573</v>
      </c>
      <c r="D9225" s="25">
        <v>-2.2014558113597534E-3</v>
      </c>
      <c r="E9225" s="31">
        <v>-488.87975765916917</v>
      </c>
      <c r="F9225" s="18">
        <v>488.87975765916917</v>
      </c>
    </row>
    <row r="9226" spans="1:6" x14ac:dyDescent="0.35">
      <c r="A9226" s="4">
        <v>9215</v>
      </c>
      <c r="B9226" s="4">
        <v>0.94292811354719097</v>
      </c>
      <c r="C9226" s="4">
        <v>1.5798388638193077</v>
      </c>
      <c r="D9226" s="25">
        <v>3.7232432630601171E-2</v>
      </c>
      <c r="E9226" s="31">
        <v>8268.248014602148</v>
      </c>
      <c r="F9226" s="18">
        <v>0</v>
      </c>
    </row>
    <row r="9227" spans="1:6" x14ac:dyDescent="0.35">
      <c r="A9227" s="4">
        <v>9216</v>
      </c>
      <c r="B9227" s="4">
        <v>0.10290129920406643</v>
      </c>
      <c r="C9227" s="4">
        <v>-1.2651917520408229</v>
      </c>
      <c r="D9227" s="25">
        <v>-2.6492593156580486E-2</v>
      </c>
      <c r="E9227" s="31">
        <v>-5883.2398339861638</v>
      </c>
      <c r="F9227" s="18">
        <v>5883.2398339861638</v>
      </c>
    </row>
    <row r="9228" spans="1:6" x14ac:dyDescent="0.35">
      <c r="A9228" s="4">
        <v>9217</v>
      </c>
      <c r="B9228" s="4">
        <v>0.10294128233547239</v>
      </c>
      <c r="C9228" s="4">
        <v>-1.2649686542626566</v>
      </c>
      <c r="D9228" s="25">
        <v>-2.6487596053355142E-2</v>
      </c>
      <c r="E9228" s="31">
        <v>-5882.1301216761558</v>
      </c>
      <c r="F9228" s="18">
        <v>5882.1301216761558</v>
      </c>
    </row>
    <row r="9229" spans="1:6" x14ac:dyDescent="0.35">
      <c r="A9229" s="4">
        <v>9218</v>
      </c>
      <c r="B9229" s="4">
        <v>0.74863261950552318</v>
      </c>
      <c r="C9229" s="4">
        <v>0.67019300725033537</v>
      </c>
      <c r="D9229" s="25">
        <v>1.6857535663267257E-2</v>
      </c>
      <c r="E9229" s="31">
        <v>3743.5718251817025</v>
      </c>
      <c r="F9229" s="18">
        <v>0</v>
      </c>
    </row>
    <row r="9230" spans="1:6" x14ac:dyDescent="0.35">
      <c r="A9230" s="4">
        <v>9219</v>
      </c>
      <c r="B9230" s="4">
        <v>0.10858900380274594</v>
      </c>
      <c r="C9230" s="4">
        <v>-1.2340668160509309</v>
      </c>
      <c r="D9230" s="25">
        <v>-2.5795434631282647E-2</v>
      </c>
      <c r="E9230" s="31">
        <v>-5728.4210594557244</v>
      </c>
      <c r="F9230" s="18">
        <v>5728.4210594557244</v>
      </c>
    </row>
    <row r="9231" spans="1:6" x14ac:dyDescent="0.35">
      <c r="A9231" s="4">
        <v>9220</v>
      </c>
      <c r="B9231" s="4">
        <v>3.7836070709311165E-2</v>
      </c>
      <c r="C9231" s="4">
        <v>-1.7763688527025974</v>
      </c>
      <c r="D9231" s="25">
        <v>-3.7942302604308198E-2</v>
      </c>
      <c r="E9231" s="31">
        <v>-8425.8896347176378</v>
      </c>
      <c r="F9231" s="18">
        <v>8425.8896347176378</v>
      </c>
    </row>
    <row r="9232" spans="1:6" x14ac:dyDescent="0.35">
      <c r="A9232" s="4">
        <v>9221</v>
      </c>
      <c r="B9232" s="4">
        <v>0.83920799269890478</v>
      </c>
      <c r="C9232" s="4">
        <v>0.99120802129920704</v>
      </c>
      <c r="D9232" s="25">
        <v>2.4047859006115436E-2</v>
      </c>
      <c r="E9232" s="31">
        <v>5340.3349830901416</v>
      </c>
      <c r="F9232" s="18">
        <v>0</v>
      </c>
    </row>
    <row r="9233" spans="1:6" x14ac:dyDescent="0.35">
      <c r="A9233" s="4">
        <v>9222</v>
      </c>
      <c r="B9233" s="4">
        <v>0.42299801398401637</v>
      </c>
      <c r="C9233" s="4">
        <v>-0.19422970059322195</v>
      </c>
      <c r="D9233" s="25">
        <v>-2.5044209502303001E-3</v>
      </c>
      <c r="E9233" s="31">
        <v>-556.15956536910699</v>
      </c>
      <c r="F9233" s="18">
        <v>556.15956536910699</v>
      </c>
    </row>
    <row r="9234" spans="1:6" x14ac:dyDescent="0.35">
      <c r="A9234" s="4">
        <v>9223</v>
      </c>
      <c r="B9234" s="4">
        <v>0.29572379076038469</v>
      </c>
      <c r="C9234" s="4">
        <v>-0.5367394793810677</v>
      </c>
      <c r="D9234" s="25">
        <v>-1.0176199371152011E-2</v>
      </c>
      <c r="E9234" s="31">
        <v>-2259.8399916950225</v>
      </c>
      <c r="F9234" s="18">
        <v>2259.8399916950225</v>
      </c>
    </row>
    <row r="9235" spans="1:6" x14ac:dyDescent="0.35">
      <c r="A9235" s="4">
        <v>9224</v>
      </c>
      <c r="B9235" s="4">
        <v>0.74338840545321905</v>
      </c>
      <c r="C9235" s="4">
        <v>0.65382712447249591</v>
      </c>
      <c r="D9235" s="25">
        <v>1.6490960943039683E-2</v>
      </c>
      <c r="E9235" s="31">
        <v>3662.1661664970788</v>
      </c>
      <c r="F9235" s="18">
        <v>0</v>
      </c>
    </row>
    <row r="9236" spans="1:6" x14ac:dyDescent="0.35">
      <c r="A9236" s="4">
        <v>9225</v>
      </c>
      <c r="B9236" s="4">
        <v>0.48536403175056109</v>
      </c>
      <c r="C9236" s="4">
        <v>-3.6695165399317317E-2</v>
      </c>
      <c r="D9236" s="25">
        <v>1.0241499767887812E-3</v>
      </c>
      <c r="E9236" s="31">
        <v>227.43413239345864</v>
      </c>
      <c r="F9236" s="18">
        <v>0</v>
      </c>
    </row>
    <row r="9237" spans="1:6" x14ac:dyDescent="0.35">
      <c r="A9237" s="4">
        <v>9226</v>
      </c>
      <c r="B9237" s="4">
        <v>0.73206845461567061</v>
      </c>
      <c r="C9237" s="4">
        <v>0.6190808612609332</v>
      </c>
      <c r="D9237" s="25">
        <v>1.571268934665631E-2</v>
      </c>
      <c r="E9237" s="31">
        <v>3489.3345214240348</v>
      </c>
      <c r="F9237" s="18">
        <v>0</v>
      </c>
    </row>
    <row r="9238" spans="1:6" x14ac:dyDescent="0.35">
      <c r="A9238" s="4">
        <v>9227</v>
      </c>
      <c r="B9238" s="4">
        <v>0.7559402534750379</v>
      </c>
      <c r="C9238" s="4">
        <v>0.69330288479045243</v>
      </c>
      <c r="D9238" s="25">
        <v>1.7375167190314053E-2</v>
      </c>
      <c r="E9238" s="31">
        <v>3858.5228381402949</v>
      </c>
      <c r="F9238" s="18">
        <v>0</v>
      </c>
    </row>
    <row r="9239" spans="1:6" x14ac:dyDescent="0.35">
      <c r="A9239" s="4">
        <v>9228</v>
      </c>
      <c r="B9239" s="4">
        <v>0.76746327976434348</v>
      </c>
      <c r="C9239" s="4">
        <v>0.73051828477712011</v>
      </c>
      <c r="D9239" s="25">
        <v>1.8208744274022765E-2</v>
      </c>
      <c r="E9239" s="31">
        <v>4043.6362347258223</v>
      </c>
      <c r="F9239" s="18">
        <v>0</v>
      </c>
    </row>
    <row r="9240" spans="1:6" x14ac:dyDescent="0.35">
      <c r="A9240" s="4">
        <v>9229</v>
      </c>
      <c r="B9240" s="4">
        <v>0.49148179042795681</v>
      </c>
      <c r="C9240" s="4">
        <v>-2.1353607642285777E-2</v>
      </c>
      <c r="D9240" s="25">
        <v>1.3677811342998239E-3</v>
      </c>
      <c r="E9240" s="31">
        <v>303.7446884088323</v>
      </c>
      <c r="F9240" s="18">
        <v>0</v>
      </c>
    </row>
    <row r="9241" spans="1:6" x14ac:dyDescent="0.35">
      <c r="A9241" s="4">
        <v>9230</v>
      </c>
      <c r="B9241" s="4">
        <v>0.5201957767644938</v>
      </c>
      <c r="C9241" s="4">
        <v>5.0644946699351961E-2</v>
      </c>
      <c r="D9241" s="25">
        <v>2.980456128545379E-3</v>
      </c>
      <c r="E9241" s="31">
        <v>661.87323057693629</v>
      </c>
      <c r="F9241" s="18">
        <v>0</v>
      </c>
    </row>
    <row r="9242" spans="1:6" x14ac:dyDescent="0.35">
      <c r="A9242" s="4">
        <v>9231</v>
      </c>
      <c r="B9242" s="4">
        <v>0.45053776661969769</v>
      </c>
      <c r="C9242" s="4">
        <v>-0.12430279643637374</v>
      </c>
      <c r="D9242" s="25">
        <v>-9.3814825503621565E-4</v>
      </c>
      <c r="E9242" s="31">
        <v>-208.33563372193805</v>
      </c>
      <c r="F9242" s="18">
        <v>208.33563372193805</v>
      </c>
    </row>
    <row r="9243" spans="1:6" x14ac:dyDescent="0.35">
      <c r="A9243" s="4">
        <v>9232</v>
      </c>
      <c r="B9243" s="4">
        <v>0.50296767692835842</v>
      </c>
      <c r="C9243" s="4">
        <v>7.4389315069195777E-3</v>
      </c>
      <c r="D9243" s="25">
        <v>2.0126969708933211E-3</v>
      </c>
      <c r="E9243" s="31">
        <v>446.96187054688721</v>
      </c>
      <c r="F9243" s="18">
        <v>0</v>
      </c>
    </row>
    <row r="9244" spans="1:6" x14ac:dyDescent="0.35">
      <c r="A9244" s="4">
        <v>9233</v>
      </c>
      <c r="B9244" s="4">
        <v>0.94870836314334561</v>
      </c>
      <c r="C9244" s="4">
        <v>1.6324568866022995</v>
      </c>
      <c r="D9244" s="25">
        <v>3.841100865014356E-2</v>
      </c>
      <c r="E9244" s="31">
        <v>8529.9757112670686</v>
      </c>
      <c r="F9244" s="18">
        <v>0</v>
      </c>
    </row>
    <row r="9245" spans="1:6" x14ac:dyDescent="0.35">
      <c r="A9245" s="4">
        <v>9234</v>
      </c>
      <c r="B9245" s="4">
        <v>0.59026456279667727</v>
      </c>
      <c r="C9245" s="4">
        <v>0.22822558227613393</v>
      </c>
      <c r="D9245" s="25">
        <v>6.9580339157050801E-3</v>
      </c>
      <c r="E9245" s="31">
        <v>1545.1783846586127</v>
      </c>
      <c r="F9245" s="18">
        <v>0</v>
      </c>
    </row>
    <row r="9246" spans="1:6" x14ac:dyDescent="0.35">
      <c r="A9246" s="4">
        <v>9235</v>
      </c>
      <c r="B9246" s="4">
        <v>0.41242696120354683</v>
      </c>
      <c r="C9246" s="4">
        <v>-0.22130632889658935</v>
      </c>
      <c r="D9246" s="25">
        <v>-3.1109025913216622E-3</v>
      </c>
      <c r="E9246" s="31">
        <v>-690.84162266570377</v>
      </c>
      <c r="F9246" s="18">
        <v>690.84162266570377</v>
      </c>
    </row>
    <row r="9247" spans="1:6" x14ac:dyDescent="0.35">
      <c r="A9247" s="4">
        <v>9236</v>
      </c>
      <c r="B9247" s="4">
        <v>0.65513284645569891</v>
      </c>
      <c r="C9247" s="4">
        <v>0.39921565764784867</v>
      </c>
      <c r="D9247" s="25">
        <v>1.0787991632740189E-2</v>
      </c>
      <c r="E9247" s="31">
        <v>2395.7013844332423</v>
      </c>
      <c r="F9247" s="18">
        <v>0</v>
      </c>
    </row>
    <row r="9248" spans="1:6" x14ac:dyDescent="0.35">
      <c r="A9248" s="4">
        <v>9237</v>
      </c>
      <c r="B9248" s="4">
        <v>0.80528505215970003</v>
      </c>
      <c r="C9248" s="4">
        <v>0.86065171211902747</v>
      </c>
      <c r="D9248" s="25">
        <v>2.1123565635489994E-2</v>
      </c>
      <c r="E9248" s="31">
        <v>4690.9338790667744</v>
      </c>
      <c r="F9248" s="18">
        <v>0</v>
      </c>
    </row>
    <row r="9249" spans="1:6" x14ac:dyDescent="0.35">
      <c r="A9249" s="4">
        <v>9238</v>
      </c>
      <c r="B9249" s="4">
        <v>0.22702955225074384</v>
      </c>
      <c r="C9249" s="4">
        <v>-0.74866506570564373</v>
      </c>
      <c r="D9249" s="25">
        <v>-1.4923059871777689E-2</v>
      </c>
      <c r="E9249" s="31">
        <v>-3313.9806195527276</v>
      </c>
      <c r="F9249" s="18">
        <v>3313.9806195527276</v>
      </c>
    </row>
    <row r="9250" spans="1:6" x14ac:dyDescent="0.35">
      <c r="A9250" s="4">
        <v>9239</v>
      </c>
      <c r="B9250" s="4">
        <v>0.40156617594632948</v>
      </c>
      <c r="C9250" s="4">
        <v>-0.24929531906735652</v>
      </c>
      <c r="D9250" s="25">
        <v>-3.7378199645289384E-3</v>
      </c>
      <c r="E9250" s="31">
        <v>-830.06186588130163</v>
      </c>
      <c r="F9250" s="18">
        <v>830.06186588130163</v>
      </c>
    </row>
    <row r="9251" spans="1:6" x14ac:dyDescent="0.35">
      <c r="A9251" s="4">
        <v>9240</v>
      </c>
      <c r="B9251" s="4">
        <v>0.15442252195376427</v>
      </c>
      <c r="C9251" s="4">
        <v>-1.0176484703551443</v>
      </c>
      <c r="D9251" s="25">
        <v>-2.094794210048128E-2</v>
      </c>
      <c r="E9251" s="31">
        <v>-4651.9329639490306</v>
      </c>
      <c r="F9251" s="18">
        <v>4651.9329639490306</v>
      </c>
    </row>
    <row r="9252" spans="1:6" x14ac:dyDescent="0.35">
      <c r="A9252" s="4">
        <v>9241</v>
      </c>
      <c r="B9252" s="4">
        <v>0.18993052283892131</v>
      </c>
      <c r="C9252" s="4">
        <v>-0.87815235202440389</v>
      </c>
      <c r="D9252" s="25">
        <v>-1.7823408505558729E-2</v>
      </c>
      <c r="E9252" s="31">
        <v>-3958.064289046953</v>
      </c>
      <c r="F9252" s="18">
        <v>3958.064289046953</v>
      </c>
    </row>
    <row r="9253" spans="1:6" x14ac:dyDescent="0.35">
      <c r="A9253" s="4">
        <v>9242</v>
      </c>
      <c r="B9253" s="4">
        <v>0.76745399851264839</v>
      </c>
      <c r="C9253" s="4">
        <v>0.73048790575410105</v>
      </c>
      <c r="D9253" s="25">
        <v>1.8208063822988427E-2</v>
      </c>
      <c r="E9253" s="31">
        <v>4043.4851262025218</v>
      </c>
      <c r="F9253" s="18">
        <v>0</v>
      </c>
    </row>
    <row r="9254" spans="1:6" x14ac:dyDescent="0.35">
      <c r="A9254" s="4">
        <v>9243</v>
      </c>
      <c r="B9254" s="4">
        <v>0.44745455985778571</v>
      </c>
      <c r="C9254" s="4">
        <v>-0.13209503914791698</v>
      </c>
      <c r="D9254" s="25">
        <v>-1.1126844673936172E-3</v>
      </c>
      <c r="E9254" s="31">
        <v>-247.09508588070403</v>
      </c>
      <c r="F9254" s="18">
        <v>247.09508588070403</v>
      </c>
    </row>
    <row r="9255" spans="1:6" x14ac:dyDescent="0.35">
      <c r="A9255" s="4">
        <v>9244</v>
      </c>
      <c r="B9255" s="4">
        <v>0.60670366158200584</v>
      </c>
      <c r="C9255" s="4">
        <v>0.27073783266907903</v>
      </c>
      <c r="D9255" s="25">
        <v>7.9102536343468484E-3</v>
      </c>
      <c r="E9255" s="31">
        <v>1756.638884063475</v>
      </c>
      <c r="F9255" s="18">
        <v>0</v>
      </c>
    </row>
    <row r="9256" spans="1:6" x14ac:dyDescent="0.35">
      <c r="A9256" s="4">
        <v>9245</v>
      </c>
      <c r="B9256" s="4">
        <v>0.8912940405260279</v>
      </c>
      <c r="C9256" s="4">
        <v>1.2334392764369959</v>
      </c>
      <c r="D9256" s="25">
        <v>2.9473527501232912E-2</v>
      </c>
      <c r="E9256" s="31">
        <v>6545.2192625495936</v>
      </c>
      <c r="F9256" s="18">
        <v>0</v>
      </c>
    </row>
    <row r="9257" spans="1:6" x14ac:dyDescent="0.35">
      <c r="A9257" s="4">
        <v>9246</v>
      </c>
      <c r="B9257" s="4">
        <v>0.73449644061448571</v>
      </c>
      <c r="C9257" s="4">
        <v>0.62646937395749946</v>
      </c>
      <c r="D9257" s="25">
        <v>1.5878182526059322E-2</v>
      </c>
      <c r="E9257" s="31">
        <v>3526.0857771264227</v>
      </c>
      <c r="F9257" s="18">
        <v>0</v>
      </c>
    </row>
    <row r="9258" spans="1:6" x14ac:dyDescent="0.35">
      <c r="A9258" s="4">
        <v>9247</v>
      </c>
      <c r="B9258" s="4">
        <v>0.92672538219267542</v>
      </c>
      <c r="C9258" s="4">
        <v>1.4518287217076622</v>
      </c>
      <c r="D9258" s="25">
        <v>3.4365170126777755E-2</v>
      </c>
      <c r="E9258" s="31">
        <v>7631.511819044078</v>
      </c>
      <c r="F9258" s="18">
        <v>0</v>
      </c>
    </row>
    <row r="9259" spans="1:6" x14ac:dyDescent="0.35">
      <c r="A9259" s="4">
        <v>9248</v>
      </c>
      <c r="B9259" s="4">
        <v>0.36115017757821233</v>
      </c>
      <c r="C9259" s="4">
        <v>-0.35538610742663823</v>
      </c>
      <c r="D9259" s="25">
        <v>-6.1141171425941844E-3</v>
      </c>
      <c r="E9259" s="31">
        <v>-1357.7688416670901</v>
      </c>
      <c r="F9259" s="18">
        <v>1357.7688416670901</v>
      </c>
    </row>
    <row r="9260" spans="1:6" x14ac:dyDescent="0.35">
      <c r="A9260" s="4">
        <v>9249</v>
      </c>
      <c r="B9260" s="4">
        <v>3.9337326889364421E-2</v>
      </c>
      <c r="C9260" s="4">
        <v>-1.7584283447956632</v>
      </c>
      <c r="D9260" s="25">
        <v>-3.7540458306875614E-2</v>
      </c>
      <c r="E9260" s="31">
        <v>-8336.6516215211705</v>
      </c>
      <c r="F9260" s="18">
        <v>8336.6516215211705</v>
      </c>
    </row>
    <row r="9261" spans="1:6" x14ac:dyDescent="0.35">
      <c r="A9261" s="4">
        <v>9250</v>
      </c>
      <c r="B9261" s="4">
        <v>0.56486432787959562</v>
      </c>
      <c r="C9261" s="4">
        <v>0.16331383137827823</v>
      </c>
      <c r="D9261" s="25">
        <v>5.5040942017359953E-3</v>
      </c>
      <c r="E9261" s="31">
        <v>1222.3003639650183</v>
      </c>
      <c r="F9261" s="18">
        <v>0</v>
      </c>
    </row>
    <row r="9262" spans="1:6" x14ac:dyDescent="0.35">
      <c r="A9262" s="4">
        <v>9251</v>
      </c>
      <c r="B9262" s="4">
        <v>0.19487372561464766</v>
      </c>
      <c r="C9262" s="4">
        <v>-0.86007545332036373</v>
      </c>
      <c r="D9262" s="25">
        <v>-1.7418509229731791E-2</v>
      </c>
      <c r="E9262" s="31">
        <v>-3868.1478533768759</v>
      </c>
      <c r="F9262" s="18">
        <v>3868.1478533768759</v>
      </c>
    </row>
    <row r="9263" spans="1:6" x14ac:dyDescent="0.35">
      <c r="A9263" s="4">
        <v>9252</v>
      </c>
      <c r="B9263" s="4">
        <v>0.10529666076668531</v>
      </c>
      <c r="C9263" s="4">
        <v>-1.251935626869273</v>
      </c>
      <c r="D9263" s="25">
        <v>-2.6195673006165956E-2</v>
      </c>
      <c r="E9263" s="31">
        <v>-5817.3024436330406</v>
      </c>
      <c r="F9263" s="18">
        <v>5817.3024436330406</v>
      </c>
    </row>
    <row r="9264" spans="1:6" x14ac:dyDescent="0.35">
      <c r="A9264" s="4">
        <v>9253</v>
      </c>
      <c r="B9264" s="4">
        <v>0.54500825294881294</v>
      </c>
      <c r="C9264" s="4">
        <v>0.11305936033374554</v>
      </c>
      <c r="D9264" s="25">
        <v>4.378458700528629E-3</v>
      </c>
      <c r="E9264" s="31">
        <v>972.32922750013722</v>
      </c>
      <c r="F9264" s="18">
        <v>0</v>
      </c>
    </row>
    <row r="9265" spans="1:6" x14ac:dyDescent="0.35">
      <c r="A9265" s="4">
        <v>9254</v>
      </c>
      <c r="B9265" s="4">
        <v>0.38393974488392157</v>
      </c>
      <c r="C9265" s="4">
        <v>-0.2951497457828085</v>
      </c>
      <c r="D9265" s="25">
        <v>-4.7649001332304569E-3</v>
      </c>
      <c r="E9265" s="31">
        <v>-1058.1467092746368</v>
      </c>
      <c r="F9265" s="18">
        <v>1058.1467092746368</v>
      </c>
    </row>
    <row r="9266" spans="1:6" x14ac:dyDescent="0.35">
      <c r="A9266" s="4">
        <v>9255</v>
      </c>
      <c r="B9266" s="4">
        <v>0.4730599181668067</v>
      </c>
      <c r="C9266" s="4">
        <v>-6.758017630423116E-2</v>
      </c>
      <c r="D9266" s="25">
        <v>3.3236546474127329E-4</v>
      </c>
      <c r="E9266" s="31">
        <v>73.808771004415064</v>
      </c>
      <c r="F9266" s="18">
        <v>0</v>
      </c>
    </row>
    <row r="9267" spans="1:6" x14ac:dyDescent="0.35">
      <c r="A9267" s="4">
        <v>9256</v>
      </c>
      <c r="B9267" s="4">
        <v>0.31938831998714667</v>
      </c>
      <c r="C9267" s="4">
        <v>-0.46940994668721781</v>
      </c>
      <c r="D9267" s="25">
        <v>-8.6681044553237278E-3</v>
      </c>
      <c r="E9267" s="31">
        <v>-1924.9356646707301</v>
      </c>
      <c r="F9267" s="18">
        <v>1924.9356646707301</v>
      </c>
    </row>
    <row r="9268" spans="1:6" x14ac:dyDescent="0.35">
      <c r="A9268" s="4">
        <v>9257</v>
      </c>
      <c r="B9268" s="4">
        <v>3.5356964709774341E-2</v>
      </c>
      <c r="C9268" s="4">
        <v>-1.8073101815602297</v>
      </c>
      <c r="D9268" s="25">
        <v>-3.8635348566046002E-2</v>
      </c>
      <c r="E9268" s="31">
        <v>-8579.795127652229</v>
      </c>
      <c r="F9268" s="18">
        <v>8579.795127652229</v>
      </c>
    </row>
    <row r="9269" spans="1:6" x14ac:dyDescent="0.35">
      <c r="A9269" s="4">
        <v>9258</v>
      </c>
      <c r="B9269" s="4">
        <v>0.97905507780053525</v>
      </c>
      <c r="C9269" s="4">
        <v>2.0346128398488235</v>
      </c>
      <c r="D9269" s="25">
        <v>4.7418784646731736E-2</v>
      </c>
      <c r="E9269" s="31">
        <v>10530.34261553852</v>
      </c>
      <c r="F9269" s="18">
        <v>0</v>
      </c>
    </row>
    <row r="9270" spans="1:6" x14ac:dyDescent="0.35">
      <c r="A9270" s="4">
        <v>9259</v>
      </c>
      <c r="B9270" s="4">
        <v>0.94248565652992555</v>
      </c>
      <c r="C9270" s="4">
        <v>1.5759874871848829</v>
      </c>
      <c r="D9270" s="25">
        <v>3.7146166748618502E-2</v>
      </c>
      <c r="E9270" s="31">
        <v>8249.0908535724684</v>
      </c>
      <c r="F9270" s="18">
        <v>0</v>
      </c>
    </row>
    <row r="9271" spans="1:6" x14ac:dyDescent="0.35">
      <c r="A9271" s="4">
        <v>9260</v>
      </c>
      <c r="B9271" s="4">
        <v>0.6792065993052685</v>
      </c>
      <c r="C9271" s="4">
        <v>0.46548133346775794</v>
      </c>
      <c r="D9271" s="25">
        <v>1.2272257523197777E-2</v>
      </c>
      <c r="E9271" s="31">
        <v>2725.3139731049564</v>
      </c>
      <c r="F9271" s="18">
        <v>0</v>
      </c>
    </row>
    <row r="9272" spans="1:6" x14ac:dyDescent="0.35">
      <c r="A9272" s="4">
        <v>9261</v>
      </c>
      <c r="B9272" s="4">
        <v>0.94615275045600655</v>
      </c>
      <c r="C9272" s="4">
        <v>1.6086426663527083</v>
      </c>
      <c r="D9272" s="25">
        <v>3.7877600752510787E-2</v>
      </c>
      <c r="E9272" s="31">
        <v>8411.5212220229132</v>
      </c>
      <c r="F9272" s="18">
        <v>0</v>
      </c>
    </row>
    <row r="9273" spans="1:6" x14ac:dyDescent="0.35">
      <c r="A9273" s="4">
        <v>9262</v>
      </c>
      <c r="B9273" s="4">
        <v>0.23154917413546494</v>
      </c>
      <c r="C9273" s="4">
        <v>-0.73375454529219186</v>
      </c>
      <c r="D9273" s="25">
        <v>-1.4589083396252046E-2</v>
      </c>
      <c r="E9273" s="31">
        <v>-3239.8140895790957</v>
      </c>
      <c r="F9273" s="18">
        <v>3239.8140895790957</v>
      </c>
    </row>
    <row r="9274" spans="1:6" x14ac:dyDescent="0.35">
      <c r="A9274" s="4">
        <v>9263</v>
      </c>
      <c r="B9274" s="4">
        <v>0.47023230977089603</v>
      </c>
      <c r="C9274" s="4">
        <v>-7.4685908755717734E-2</v>
      </c>
      <c r="D9274" s="25">
        <v>1.7320619904356545E-4</v>
      </c>
      <c r="E9274" s="31">
        <v>38.464094612547505</v>
      </c>
      <c r="F9274" s="18">
        <v>0</v>
      </c>
    </row>
    <row r="9275" spans="1:6" x14ac:dyDescent="0.35">
      <c r="A9275" s="4">
        <v>9264</v>
      </c>
      <c r="B9275" s="4">
        <v>0.21343347549863723</v>
      </c>
      <c r="C9275" s="4">
        <v>-0.7945643702318842</v>
      </c>
      <c r="D9275" s="25">
        <v>-1.5951145245707517E-2</v>
      </c>
      <c r="E9275" s="31">
        <v>-3542.2886899969435</v>
      </c>
      <c r="F9275" s="18">
        <v>3542.2886899969435</v>
      </c>
    </row>
    <row r="9276" spans="1:6" x14ac:dyDescent="0.35">
      <c r="A9276" s="4">
        <v>9265</v>
      </c>
      <c r="B9276" s="4">
        <v>0.19224620581454022</v>
      </c>
      <c r="C9276" s="4">
        <v>-0.86964870631519242</v>
      </c>
      <c r="D9276" s="25">
        <v>-1.7632937781242558E-2</v>
      </c>
      <c r="E9276" s="31">
        <v>-3915.7662419708499</v>
      </c>
      <c r="F9276" s="18">
        <v>3915.7662419708499</v>
      </c>
    </row>
    <row r="9277" spans="1:6" x14ac:dyDescent="0.35">
      <c r="A9277" s="4">
        <v>9266</v>
      </c>
      <c r="B9277" s="4">
        <v>0.93755960086312562</v>
      </c>
      <c r="C9277" s="4">
        <v>1.5346053477297807</v>
      </c>
      <c r="D9277" s="25">
        <v>3.6219260061145869E-2</v>
      </c>
      <c r="E9277" s="31">
        <v>8043.2516473499318</v>
      </c>
      <c r="F9277" s="18">
        <v>0</v>
      </c>
    </row>
    <row r="9278" spans="1:6" x14ac:dyDescent="0.35">
      <c r="A9278" s="4">
        <v>9267</v>
      </c>
      <c r="B9278" s="4">
        <v>0.5652253258714075</v>
      </c>
      <c r="C9278" s="4">
        <v>0.16423093609406589</v>
      </c>
      <c r="D9278" s="25">
        <v>5.5246361675543301E-3</v>
      </c>
      <c r="E9278" s="31">
        <v>1226.8621413212977</v>
      </c>
      <c r="F9278" s="18">
        <v>0</v>
      </c>
    </row>
    <row r="9279" spans="1:6" x14ac:dyDescent="0.35">
      <c r="A9279" s="4">
        <v>9268</v>
      </c>
      <c r="B9279" s="4">
        <v>0.25564072572016527</v>
      </c>
      <c r="C9279" s="4">
        <v>-0.65684365420338719</v>
      </c>
      <c r="D9279" s="25">
        <v>-1.2866378378377414E-2</v>
      </c>
      <c r="E9279" s="31">
        <v>-2857.2510568300559</v>
      </c>
      <c r="F9279" s="18">
        <v>2857.2510568300559</v>
      </c>
    </row>
    <row r="9280" spans="1:6" x14ac:dyDescent="0.35">
      <c r="A9280" s="4">
        <v>9269</v>
      </c>
      <c r="B9280" s="4">
        <v>0.28045823409182347</v>
      </c>
      <c r="C9280" s="4">
        <v>-0.58148078005468218</v>
      </c>
      <c r="D9280" s="25">
        <v>-1.1178346948504584E-2</v>
      </c>
      <c r="E9280" s="31">
        <v>-2482.3880266029955</v>
      </c>
      <c r="F9280" s="18">
        <v>2482.3880266029955</v>
      </c>
    </row>
    <row r="9281" spans="1:6" x14ac:dyDescent="0.35">
      <c r="A9281" s="4">
        <v>9270</v>
      </c>
      <c r="B9281" s="4">
        <v>0.31772133869803776</v>
      </c>
      <c r="C9281" s="4">
        <v>-0.4740802561684333</v>
      </c>
      <c r="D9281" s="25">
        <v>-8.7727133795530363E-3</v>
      </c>
      <c r="E9281" s="31">
        <v>-1948.1662856363278</v>
      </c>
      <c r="F9281" s="18">
        <v>1948.1662856363278</v>
      </c>
    </row>
    <row r="9282" spans="1:6" x14ac:dyDescent="0.35">
      <c r="A9282" s="4">
        <v>9271</v>
      </c>
      <c r="B9282" s="4">
        <v>0.80428756777275978</v>
      </c>
      <c r="C9282" s="4">
        <v>0.85703622579838967</v>
      </c>
      <c r="D9282" s="25">
        <v>2.1042583393073529E-2</v>
      </c>
      <c r="E9282" s="31">
        <v>4672.950061793239</v>
      </c>
      <c r="F9282" s="18">
        <v>0</v>
      </c>
    </row>
    <row r="9283" spans="1:6" x14ac:dyDescent="0.35">
      <c r="A9283" s="4">
        <v>9272</v>
      </c>
      <c r="B9283" s="4">
        <v>0.80782743471522367</v>
      </c>
      <c r="C9283" s="4">
        <v>0.86991815977766629</v>
      </c>
      <c r="D9283" s="25">
        <v>2.1331122142161821E-2</v>
      </c>
      <c r="E9283" s="31">
        <v>4737.0261849666749</v>
      </c>
      <c r="F9283" s="18">
        <v>0</v>
      </c>
    </row>
    <row r="9284" spans="1:6" x14ac:dyDescent="0.35">
      <c r="A9284" s="4">
        <v>9273</v>
      </c>
      <c r="B9284" s="4">
        <v>0.11007311874745274</v>
      </c>
      <c r="C9284" s="4">
        <v>-1.2261393567868133</v>
      </c>
      <c r="D9284" s="25">
        <v>-2.5617869742097791E-2</v>
      </c>
      <c r="E9284" s="31">
        <v>-5688.9890256417675</v>
      </c>
      <c r="F9284" s="18">
        <v>5688.9890256417675</v>
      </c>
    </row>
    <row r="9285" spans="1:6" x14ac:dyDescent="0.35">
      <c r="A9285" s="4">
        <v>9274</v>
      </c>
      <c r="B9285" s="4">
        <v>0.69184302867141401</v>
      </c>
      <c r="C9285" s="4">
        <v>0.50108124919991637</v>
      </c>
      <c r="D9285" s="25">
        <v>1.3069649837855673E-2</v>
      </c>
      <c r="E9285" s="31">
        <v>2902.3917775004275</v>
      </c>
      <c r="F9285" s="18">
        <v>0</v>
      </c>
    </row>
    <row r="9286" spans="1:6" x14ac:dyDescent="0.35">
      <c r="A9286" s="4">
        <v>9275</v>
      </c>
      <c r="B9286" s="4">
        <v>0.40601923698886322</v>
      </c>
      <c r="C9286" s="4">
        <v>-0.23779709232979679</v>
      </c>
      <c r="D9286" s="25">
        <v>-3.4802744775759504E-3</v>
      </c>
      <c r="E9286" s="31">
        <v>-772.86845114270614</v>
      </c>
      <c r="F9286" s="18">
        <v>772.86845114270614</v>
      </c>
    </row>
    <row r="9287" spans="1:6" x14ac:dyDescent="0.35">
      <c r="A9287" s="4">
        <v>9276</v>
      </c>
      <c r="B9287" s="4">
        <v>0.85128632801734516</v>
      </c>
      <c r="C9287" s="4">
        <v>1.041966212672043</v>
      </c>
      <c r="D9287" s="25">
        <v>2.5184777194662514E-2</v>
      </c>
      <c r="E9287" s="31">
        <v>5592.8116785691627</v>
      </c>
      <c r="F9287" s="18">
        <v>0</v>
      </c>
    </row>
    <row r="9288" spans="1:6" x14ac:dyDescent="0.35">
      <c r="A9288" s="4">
        <v>9277</v>
      </c>
      <c r="B9288" s="4">
        <v>0.34075409228936027</v>
      </c>
      <c r="C9288" s="4">
        <v>-0.41040594689546617</v>
      </c>
      <c r="D9288" s="25">
        <v>-7.3464907660666526E-3</v>
      </c>
      <c r="E9288" s="31">
        <v>-1631.4434324900794</v>
      </c>
      <c r="F9288" s="18">
        <v>1631.4434324900794</v>
      </c>
    </row>
    <row r="9289" spans="1:6" x14ac:dyDescent="0.35">
      <c r="A9289" s="4">
        <v>9278</v>
      </c>
      <c r="B9289" s="4">
        <v>0.7605071790474407</v>
      </c>
      <c r="C9289" s="4">
        <v>0.70793497027113683</v>
      </c>
      <c r="D9289" s="25">
        <v>1.7702907081540133E-2</v>
      </c>
      <c r="E9289" s="31">
        <v>3931.3044028535487</v>
      </c>
      <c r="F9289" s="18">
        <v>0</v>
      </c>
    </row>
    <row r="9290" spans="1:6" x14ac:dyDescent="0.35">
      <c r="A9290" s="4">
        <v>9279</v>
      </c>
      <c r="B9290" s="4">
        <v>0.78493368101289673</v>
      </c>
      <c r="C9290" s="4">
        <v>0.78896470101792826</v>
      </c>
      <c r="D9290" s="25">
        <v>1.9517868809045678E-2</v>
      </c>
      <c r="E9290" s="31">
        <v>4334.3549864378401</v>
      </c>
      <c r="F9290" s="18">
        <v>0</v>
      </c>
    </row>
    <row r="9291" spans="1:6" x14ac:dyDescent="0.35">
      <c r="A9291" s="4">
        <v>9280</v>
      </c>
      <c r="B9291" s="4">
        <v>0.94735214744031659</v>
      </c>
      <c r="C9291" s="4">
        <v>1.6197047976738757</v>
      </c>
      <c r="D9291" s="25">
        <v>3.8125378263154361E-2</v>
      </c>
      <c r="E9291" s="31">
        <v>8466.5454513223431</v>
      </c>
      <c r="F9291" s="18">
        <v>0</v>
      </c>
    </row>
    <row r="9292" spans="1:6" x14ac:dyDescent="0.35">
      <c r="A9292" s="4">
        <v>9281</v>
      </c>
      <c r="B9292" s="4">
        <v>0.41383301495895575</v>
      </c>
      <c r="C9292" s="4">
        <v>-0.21769593655140632</v>
      </c>
      <c r="D9292" s="25">
        <v>-3.0300344474022073E-3</v>
      </c>
      <c r="E9292" s="31">
        <v>-672.88314337318923</v>
      </c>
      <c r="F9292" s="18">
        <v>672.88314337318923</v>
      </c>
    </row>
    <row r="9293" spans="1:6" x14ac:dyDescent="0.35">
      <c r="A9293" s="4">
        <v>9282</v>
      </c>
      <c r="B9293" s="4">
        <v>5.9785110093169669E-2</v>
      </c>
      <c r="C9293" s="4">
        <v>-1.5565800635678015</v>
      </c>
      <c r="D9293" s="25">
        <v>-3.3019316476401842E-2</v>
      </c>
      <c r="E9293" s="31">
        <v>-7332.6365915490105</v>
      </c>
      <c r="F9293" s="18">
        <v>7332.6365915490105</v>
      </c>
    </row>
    <row r="9294" spans="1:6" x14ac:dyDescent="0.35">
      <c r="A9294" s="4">
        <v>9283</v>
      </c>
      <c r="B9294" s="4">
        <v>0.92858969633260469</v>
      </c>
      <c r="C9294" s="4">
        <v>1.4653677645136676</v>
      </c>
      <c r="D9294" s="25">
        <v>3.466842726824286E-2</v>
      </c>
      <c r="E9294" s="31">
        <v>7698.8564720972327</v>
      </c>
      <c r="F9294" s="18">
        <v>0</v>
      </c>
    </row>
    <row r="9295" spans="1:6" x14ac:dyDescent="0.35">
      <c r="A9295" s="4">
        <v>9284</v>
      </c>
      <c r="B9295" s="4">
        <v>0.20426191590057052</v>
      </c>
      <c r="C9295" s="4">
        <v>-0.82649415599138842</v>
      </c>
      <c r="D9295" s="25">
        <v>-1.6666331370440463E-2</v>
      </c>
      <c r="E9295" s="31">
        <v>-3701.1108737248483</v>
      </c>
      <c r="F9295" s="18">
        <v>3701.1108737248483</v>
      </c>
    </row>
    <row r="9296" spans="1:6" x14ac:dyDescent="0.35">
      <c r="A9296" s="4">
        <v>9285</v>
      </c>
      <c r="B9296" s="4">
        <v>0.59696966236072291</v>
      </c>
      <c r="C9296" s="4">
        <v>0.24551115075915106</v>
      </c>
      <c r="D9296" s="25">
        <v>7.3452084125929951E-3</v>
      </c>
      <c r="E9296" s="31">
        <v>1631.1586588179484</v>
      </c>
      <c r="F9296" s="18">
        <v>0</v>
      </c>
    </row>
    <row r="9297" spans="1:6" x14ac:dyDescent="0.35">
      <c r="A9297" s="4">
        <v>9286</v>
      </c>
      <c r="B9297" s="4">
        <v>0.65707742829327376</v>
      </c>
      <c r="C9297" s="4">
        <v>0.40449991087341686</v>
      </c>
      <c r="D9297" s="25">
        <v>1.0906352107031086E-2</v>
      </c>
      <c r="E9297" s="31">
        <v>2421.9858275227534</v>
      </c>
      <c r="F9297" s="18">
        <v>0</v>
      </c>
    </row>
    <row r="9298" spans="1:6" x14ac:dyDescent="0.35">
      <c r="A9298" s="4">
        <v>9287</v>
      </c>
      <c r="B9298" s="4">
        <v>1.3939951466773404E-2</v>
      </c>
      <c r="C9298" s="4">
        <v>-2.1989721459918208</v>
      </c>
      <c r="D9298" s="25">
        <v>-4.7408072713239643E-2</v>
      </c>
      <c r="E9298" s="31">
        <v>-10527.963804470566</v>
      </c>
      <c r="F9298" s="18">
        <v>10527.963804470566</v>
      </c>
    </row>
    <row r="9299" spans="1:6" x14ac:dyDescent="0.35">
      <c r="A9299" s="4">
        <v>9288</v>
      </c>
      <c r="B9299" s="4">
        <v>0.34019087838720063</v>
      </c>
      <c r="C9299" s="4">
        <v>-0.41194224376893229</v>
      </c>
      <c r="D9299" s="25">
        <v>-7.3809018396532181E-3</v>
      </c>
      <c r="E9299" s="31">
        <v>-1639.0851381418506</v>
      </c>
      <c r="F9299" s="18">
        <v>1639.0851381418506</v>
      </c>
    </row>
    <row r="9300" spans="1:6" x14ac:dyDescent="0.35">
      <c r="A9300" s="4">
        <v>9289</v>
      </c>
      <c r="B9300" s="4">
        <v>0.91960847360861619</v>
      </c>
      <c r="C9300" s="4">
        <v>1.4024428245613556</v>
      </c>
      <c r="D9300" s="25">
        <v>3.3258989563508125E-2</v>
      </c>
      <c r="E9300" s="31">
        <v>7385.8610624365601</v>
      </c>
      <c r="F9300" s="18">
        <v>0</v>
      </c>
    </row>
    <row r="9301" spans="1:6" x14ac:dyDescent="0.35">
      <c r="A9301" s="4">
        <v>9290</v>
      </c>
      <c r="B9301" s="4">
        <v>0.97009415756321205</v>
      </c>
      <c r="C9301" s="4">
        <v>1.8821792288621162</v>
      </c>
      <c r="D9301" s="25">
        <v>4.4004467859836853E-2</v>
      </c>
      <c r="E9301" s="31">
        <v>9772.1214626379733</v>
      </c>
      <c r="F9301" s="18">
        <v>0</v>
      </c>
    </row>
    <row r="9302" spans="1:6" x14ac:dyDescent="0.35">
      <c r="A9302" s="4">
        <v>9291</v>
      </c>
      <c r="B9302" s="4">
        <v>0.80766661525000394</v>
      </c>
      <c r="C9302" s="4">
        <v>0.86932979691534151</v>
      </c>
      <c r="D9302" s="25">
        <v>2.1317943570948968E-2</v>
      </c>
      <c r="E9302" s="31">
        <v>4734.0996048974366</v>
      </c>
      <c r="F9302" s="18">
        <v>0</v>
      </c>
    </row>
    <row r="9303" spans="1:6" x14ac:dyDescent="0.35">
      <c r="A9303" s="4">
        <v>9292</v>
      </c>
      <c r="B9303" s="4">
        <v>7.1884283322655729E-2</v>
      </c>
      <c r="C9303" s="4">
        <v>-1.461900176410718</v>
      </c>
      <c r="D9303" s="25">
        <v>-3.0898608805637988E-2</v>
      </c>
      <c r="E9303" s="31">
        <v>-6861.6886639098902</v>
      </c>
      <c r="F9303" s="18">
        <v>6861.6886639098902</v>
      </c>
    </row>
    <row r="9304" spans="1:6" x14ac:dyDescent="0.35">
      <c r="A9304" s="4">
        <v>9293</v>
      </c>
      <c r="B9304" s="4">
        <v>0.98931551083433777</v>
      </c>
      <c r="C9304" s="4">
        <v>2.3014009490313234</v>
      </c>
      <c r="D9304" s="25">
        <v>5.3394495081126606E-2</v>
      </c>
      <c r="E9304" s="31">
        <v>11857.375324500275</v>
      </c>
      <c r="F9304" s="18">
        <v>0</v>
      </c>
    </row>
    <row r="9305" spans="1:6" x14ac:dyDescent="0.35">
      <c r="A9305" s="4">
        <v>9294</v>
      </c>
      <c r="B9305" s="4">
        <v>0.97934663354690588</v>
      </c>
      <c r="C9305" s="4">
        <v>2.0404378737281759</v>
      </c>
      <c r="D9305" s="25">
        <v>4.7549257911976617E-2</v>
      </c>
      <c r="E9305" s="31">
        <v>10559.316959681508</v>
      </c>
      <c r="F9305" s="18">
        <v>0</v>
      </c>
    </row>
    <row r="9306" spans="1:6" x14ac:dyDescent="0.35">
      <c r="A9306" s="4">
        <v>9295</v>
      </c>
      <c r="B9306" s="4">
        <v>0.51694379691003012</v>
      </c>
      <c r="C9306" s="4">
        <v>4.2484577302130802E-2</v>
      </c>
      <c r="D9306" s="25">
        <v>2.7976743520077545E-3</v>
      </c>
      <c r="E9306" s="31">
        <v>621.28267674563631</v>
      </c>
      <c r="F9306" s="18">
        <v>0</v>
      </c>
    </row>
    <row r="9307" spans="1:6" x14ac:dyDescent="0.35">
      <c r="A9307" s="4">
        <v>9296</v>
      </c>
      <c r="B9307" s="4">
        <v>0.59619695726594246</v>
      </c>
      <c r="C9307" s="4">
        <v>0.24351549188052377</v>
      </c>
      <c r="D9307" s="25">
        <v>7.3005082210400498E-3</v>
      </c>
      <c r="E9307" s="31">
        <v>1621.2320372155714</v>
      </c>
      <c r="F9307" s="18">
        <v>0</v>
      </c>
    </row>
    <row r="9308" spans="1:6" x14ac:dyDescent="0.35">
      <c r="A9308" s="4">
        <v>9297</v>
      </c>
      <c r="B9308" s="4">
        <v>0.8496987683345173</v>
      </c>
      <c r="C9308" s="4">
        <v>1.0351422939752022</v>
      </c>
      <c r="D9308" s="25">
        <v>2.5031930194527739E-2</v>
      </c>
      <c r="E9308" s="31">
        <v>5558.8687740605928</v>
      </c>
      <c r="F9308" s="18">
        <v>0</v>
      </c>
    </row>
    <row r="9309" spans="1:6" x14ac:dyDescent="0.35">
      <c r="A9309" s="4">
        <v>9298</v>
      </c>
      <c r="B9309" s="4">
        <v>0.47891834773556063</v>
      </c>
      <c r="C9309" s="4">
        <v>-5.2868483896547282E-2</v>
      </c>
      <c r="D9309" s="25">
        <v>6.6188844872129169E-4</v>
      </c>
      <c r="E9309" s="31">
        <v>146.98630912259981</v>
      </c>
      <c r="F9309" s="18">
        <v>0</v>
      </c>
    </row>
    <row r="9310" spans="1:6" x14ac:dyDescent="0.35">
      <c r="A9310" s="4">
        <v>9299</v>
      </c>
      <c r="B9310" s="4">
        <v>0.27894863554486826</v>
      </c>
      <c r="C9310" s="4">
        <v>-0.58596762518458534</v>
      </c>
      <c r="D9310" s="25">
        <v>-1.1278846507283401E-2</v>
      </c>
      <c r="E9310" s="31">
        <v>-2504.7060761805133</v>
      </c>
      <c r="F9310" s="18">
        <v>2504.7060761805133</v>
      </c>
    </row>
    <row r="9311" spans="1:6" x14ac:dyDescent="0.35">
      <c r="A9311" s="4">
        <v>9300</v>
      </c>
      <c r="B9311" s="4">
        <v>4.6079042454849506E-2</v>
      </c>
      <c r="C9311" s="4">
        <v>-1.6841220442064433</v>
      </c>
      <c r="D9311" s="25">
        <v>-3.5876092765499343E-2</v>
      </c>
      <c r="E9311" s="31">
        <v>-7967.0441016583363</v>
      </c>
      <c r="F9311" s="18">
        <v>7967.0441016583363</v>
      </c>
    </row>
    <row r="9312" spans="1:6" x14ac:dyDescent="0.35">
      <c r="A9312" s="4">
        <v>9301</v>
      </c>
      <c r="B9312" s="4">
        <v>0.95299448730688052</v>
      </c>
      <c r="C9312" s="4">
        <v>1.6746087295147174</v>
      </c>
      <c r="D9312" s="25">
        <v>3.9355155704870061E-2</v>
      </c>
      <c r="E9312" s="31">
        <v>8739.6435051548833</v>
      </c>
      <c r="F9312" s="18">
        <v>0</v>
      </c>
    </row>
    <row r="9313" spans="1:6" x14ac:dyDescent="0.35">
      <c r="A9313" s="4">
        <v>9302</v>
      </c>
      <c r="B9313" s="4">
        <v>0.89083459585819369</v>
      </c>
      <c r="C9313" s="4">
        <v>1.2309787602200124</v>
      </c>
      <c r="D9313" s="25">
        <v>2.9418415103319523E-2</v>
      </c>
      <c r="E9313" s="31">
        <v>6532.9803906190818</v>
      </c>
      <c r="F9313" s="18">
        <v>0</v>
      </c>
    </row>
    <row r="9314" spans="1:6" x14ac:dyDescent="0.35">
      <c r="A9314" s="4">
        <v>9303</v>
      </c>
      <c r="B9314" s="4">
        <v>0.87491585303021369</v>
      </c>
      <c r="C9314" s="4">
        <v>1.1499407053629482</v>
      </c>
      <c r="D9314" s="25">
        <v>2.7603266926452475E-2</v>
      </c>
      <c r="E9314" s="31">
        <v>6129.8884020162586</v>
      </c>
      <c r="F9314" s="18">
        <v>0</v>
      </c>
    </row>
    <row r="9315" spans="1:6" x14ac:dyDescent="0.35">
      <c r="A9315" s="4">
        <v>9304</v>
      </c>
      <c r="B9315" s="4">
        <v>9.9485761691552987E-2</v>
      </c>
      <c r="C9315" s="4">
        <v>-1.2844872458382379</v>
      </c>
      <c r="D9315" s="25">
        <v>-2.6924787394829459E-2</v>
      </c>
      <c r="E9315" s="31">
        <v>-5979.2176925316598</v>
      </c>
      <c r="F9315" s="18">
        <v>5979.2176925316598</v>
      </c>
    </row>
    <row r="9316" spans="1:6" x14ac:dyDescent="0.35">
      <c r="A9316" s="4">
        <v>9305</v>
      </c>
      <c r="B9316" s="4">
        <v>0.74118156759675635</v>
      </c>
      <c r="C9316" s="4">
        <v>0.64699239601567127</v>
      </c>
      <c r="D9316" s="25">
        <v>1.6337871818187556E-2</v>
      </c>
      <c r="E9316" s="31">
        <v>3628.1694930813469</v>
      </c>
      <c r="F9316" s="18">
        <v>0</v>
      </c>
    </row>
    <row r="9317" spans="1:6" x14ac:dyDescent="0.35">
      <c r="A9317" s="4">
        <v>9306</v>
      </c>
      <c r="B9317" s="4">
        <v>0.50447415190750355</v>
      </c>
      <c r="C9317" s="4">
        <v>1.1215270785663568E-2</v>
      </c>
      <c r="D9317" s="25">
        <v>2.0972821126410326E-3</v>
      </c>
      <c r="E9317" s="31">
        <v>465.74578771016024</v>
      </c>
      <c r="F9317" s="18">
        <v>0</v>
      </c>
    </row>
    <row r="9318" spans="1:6" x14ac:dyDescent="0.35">
      <c r="A9318" s="4">
        <v>9307</v>
      </c>
      <c r="B9318" s="4">
        <v>8.285416519452804E-3</v>
      </c>
      <c r="C9318" s="4">
        <v>-2.3960941550203367</v>
      </c>
      <c r="D9318" s="25">
        <v>-5.1823352126591588E-2</v>
      </c>
      <c r="E9318" s="31">
        <v>-11508.469848906576</v>
      </c>
      <c r="F9318" s="18">
        <v>11508.469848906576</v>
      </c>
    </row>
    <row r="9319" spans="1:6" x14ac:dyDescent="0.35">
      <c r="A9319" s="4">
        <v>9308</v>
      </c>
      <c r="B9319" s="4">
        <v>0.90128332414475787</v>
      </c>
      <c r="C9319" s="4">
        <v>1.2888985687544543</v>
      </c>
      <c r="D9319" s="25">
        <v>3.0715744303177733E-2</v>
      </c>
      <c r="E9319" s="31">
        <v>6821.0797390402986</v>
      </c>
      <c r="F9319" s="18">
        <v>0</v>
      </c>
    </row>
    <row r="9320" spans="1:6" x14ac:dyDescent="0.35">
      <c r="A9320" s="4">
        <v>9309</v>
      </c>
      <c r="B9320" s="4">
        <v>7.7382493495214422E-2</v>
      </c>
      <c r="C9320" s="4">
        <v>-1.4229005493054208</v>
      </c>
      <c r="D9320" s="25">
        <v>-3.0025067329802521E-2</v>
      </c>
      <c r="E9320" s="31">
        <v>-6667.7003300046554</v>
      </c>
      <c r="F9320" s="18">
        <v>6667.7003300046554</v>
      </c>
    </row>
    <row r="9321" spans="1:6" x14ac:dyDescent="0.35">
      <c r="A9321" s="4">
        <v>9310</v>
      </c>
      <c r="B9321" s="4">
        <v>0.53242359595497069</v>
      </c>
      <c r="C9321" s="4">
        <v>8.1363584914684886E-2</v>
      </c>
      <c r="D9321" s="25">
        <v>3.6685141063775E-3</v>
      </c>
      <c r="E9321" s="31">
        <v>814.6710363390506</v>
      </c>
      <c r="F9321" s="18">
        <v>0</v>
      </c>
    </row>
    <row r="9322" spans="1:6" x14ac:dyDescent="0.35">
      <c r="A9322" s="4">
        <v>9311</v>
      </c>
      <c r="B9322" s="4">
        <v>0.87138455878472787</v>
      </c>
      <c r="C9322" s="4">
        <v>1.13296040239659</v>
      </c>
      <c r="D9322" s="25">
        <v>2.7222929984426915E-2</v>
      </c>
      <c r="E9322" s="31">
        <v>6045.4265513232676</v>
      </c>
      <c r="F9322" s="18">
        <v>0</v>
      </c>
    </row>
    <row r="9323" spans="1:6" x14ac:dyDescent="0.35">
      <c r="A9323" s="4">
        <v>9312</v>
      </c>
      <c r="B9323" s="4">
        <v>0.61912031224077257</v>
      </c>
      <c r="C9323" s="4">
        <v>0.30317122668934349</v>
      </c>
      <c r="D9323" s="25">
        <v>8.6367199362507099E-3</v>
      </c>
      <c r="E9323" s="31">
        <v>1917.9660693695237</v>
      </c>
      <c r="F9323" s="18">
        <v>0</v>
      </c>
    </row>
    <row r="9324" spans="1:6" x14ac:dyDescent="0.35">
      <c r="A9324" s="4">
        <v>9313</v>
      </c>
      <c r="B9324" s="4">
        <v>0.36437593333672302</v>
      </c>
      <c r="C9324" s="4">
        <v>-0.34678630470668054</v>
      </c>
      <c r="D9324" s="25">
        <v>-5.9214926249391096E-3</v>
      </c>
      <c r="E9324" s="31">
        <v>-1314.992499291968</v>
      </c>
      <c r="F9324" s="18">
        <v>1314.992499291968</v>
      </c>
    </row>
    <row r="9325" spans="1:6" x14ac:dyDescent="0.35">
      <c r="A9325" s="4">
        <v>9314</v>
      </c>
      <c r="B9325" s="4">
        <v>0.83508989526517263</v>
      </c>
      <c r="C9325" s="4">
        <v>0.97447608162805543</v>
      </c>
      <c r="D9325" s="25">
        <v>2.3673085082393935E-2</v>
      </c>
      <c r="E9325" s="31">
        <v>5257.1085181025137</v>
      </c>
      <c r="F9325" s="18">
        <v>0</v>
      </c>
    </row>
    <row r="9326" spans="1:6" x14ac:dyDescent="0.35">
      <c r="A9326" s="4">
        <v>9315</v>
      </c>
      <c r="B9326" s="4">
        <v>0.44333958270418949</v>
      </c>
      <c r="C9326" s="4">
        <v>-0.14250748769576793</v>
      </c>
      <c r="D9326" s="25">
        <v>-1.3459099197035212E-3</v>
      </c>
      <c r="E9326" s="31">
        <v>-298.88772328767101</v>
      </c>
      <c r="F9326" s="18">
        <v>298.88772328767101</v>
      </c>
    </row>
    <row r="9327" spans="1:6" x14ac:dyDescent="0.35">
      <c r="A9327" s="4">
        <v>9316</v>
      </c>
      <c r="B9327" s="4">
        <v>0.86786965414588946</v>
      </c>
      <c r="C9327" s="4">
        <v>1.1163772399195471</v>
      </c>
      <c r="D9327" s="25">
        <v>2.6851488478458061E-2</v>
      </c>
      <c r="E9327" s="31">
        <v>5962.9401200782777</v>
      </c>
      <c r="F9327" s="18">
        <v>0</v>
      </c>
    </row>
    <row r="9328" spans="1:6" x14ac:dyDescent="0.35">
      <c r="A9328" s="4">
        <v>9317</v>
      </c>
      <c r="B9328" s="4">
        <v>0.95174259693459917</v>
      </c>
      <c r="C9328" s="4">
        <v>1.6619898674553659</v>
      </c>
      <c r="D9328" s="25">
        <v>3.9072509428357514E-2</v>
      </c>
      <c r="E9328" s="31">
        <v>8676.8759299659123</v>
      </c>
      <c r="F9328" s="18">
        <v>0</v>
      </c>
    </row>
    <row r="9329" spans="1:6" x14ac:dyDescent="0.35">
      <c r="A9329" s="4">
        <v>9318</v>
      </c>
      <c r="B9329" s="4">
        <v>0.39184799691742989</v>
      </c>
      <c r="C9329" s="4">
        <v>-0.2745057390438132</v>
      </c>
      <c r="D9329" s="25">
        <v>-4.3025009398933037E-3</v>
      </c>
      <c r="E9329" s="31">
        <v>-955.46120252315859</v>
      </c>
      <c r="F9329" s="18">
        <v>955.46120252315859</v>
      </c>
    </row>
    <row r="9330" spans="1:6" x14ac:dyDescent="0.35">
      <c r="A9330" s="4">
        <v>9319</v>
      </c>
      <c r="B9330" s="4">
        <v>0.35055482519930825</v>
      </c>
      <c r="C9330" s="4">
        <v>-0.38382298572966539</v>
      </c>
      <c r="D9330" s="25">
        <v>-6.7510666337754913E-3</v>
      </c>
      <c r="E9330" s="31">
        <v>-1499.2169285571531</v>
      </c>
      <c r="F9330" s="18">
        <v>1499.2169285571531</v>
      </c>
    </row>
    <row r="9331" spans="1:6" x14ac:dyDescent="0.35">
      <c r="A9331" s="4">
        <v>9320</v>
      </c>
      <c r="B9331" s="4">
        <v>0.48504483216941652</v>
      </c>
      <c r="C9331" s="4">
        <v>-3.7495830814757623E-2</v>
      </c>
      <c r="D9331" s="25">
        <v>1.006216101504134E-3</v>
      </c>
      <c r="E9331" s="31">
        <v>223.45153662305671</v>
      </c>
      <c r="F9331" s="18">
        <v>0</v>
      </c>
    </row>
    <row r="9332" spans="1:6" x14ac:dyDescent="0.35">
      <c r="A9332" s="4">
        <v>9321</v>
      </c>
      <c r="B9332" s="4">
        <v>0.31603449512008108</v>
      </c>
      <c r="C9332" s="4">
        <v>-0.47881676307356075</v>
      </c>
      <c r="D9332" s="25">
        <v>-8.8788050409178681E-3</v>
      </c>
      <c r="E9332" s="31">
        <v>-1971.7261796982768</v>
      </c>
      <c r="F9332" s="18">
        <v>1971.7261796982768</v>
      </c>
    </row>
    <row r="9333" spans="1:6" x14ac:dyDescent="0.35">
      <c r="A9333" s="4">
        <v>9322</v>
      </c>
      <c r="B9333" s="4">
        <v>0.16783466844485873</v>
      </c>
      <c r="C9333" s="4">
        <v>-0.96275729391610143</v>
      </c>
      <c r="D9333" s="25">
        <v>-1.9718450363356611E-2</v>
      </c>
      <c r="E9333" s="31">
        <v>-4378.8983568550093</v>
      </c>
      <c r="F9333" s="18">
        <v>4378.8983568550093</v>
      </c>
    </row>
    <row r="9334" spans="1:6" x14ac:dyDescent="0.35">
      <c r="A9334" s="4">
        <v>9323</v>
      </c>
      <c r="B9334" s="4">
        <v>0.52969595646757961</v>
      </c>
      <c r="C9334" s="4">
        <v>7.4505597905594023E-2</v>
      </c>
      <c r="D9334" s="25">
        <v>3.5149040198757253E-3</v>
      </c>
      <c r="E9334" s="31">
        <v>780.55867238630458</v>
      </c>
      <c r="F9334" s="18">
        <v>0</v>
      </c>
    </row>
    <row r="9335" spans="1:6" x14ac:dyDescent="0.35">
      <c r="A9335" s="4">
        <v>9324</v>
      </c>
      <c r="B9335" s="4">
        <v>0.19235689175594872</v>
      </c>
      <c r="C9335" s="4">
        <v>-0.86924382103345255</v>
      </c>
      <c r="D9335" s="25">
        <v>-1.7623868871798884E-2</v>
      </c>
      <c r="E9335" s="31">
        <v>-3913.7522990935145</v>
      </c>
      <c r="F9335" s="18">
        <v>3913.7522990935145</v>
      </c>
    </row>
    <row r="9336" spans="1:6" x14ac:dyDescent="0.35">
      <c r="A9336" s="4">
        <v>9325</v>
      </c>
      <c r="B9336" s="4">
        <v>0.20778766029248641</v>
      </c>
      <c r="C9336" s="4">
        <v>-0.81412155171259215</v>
      </c>
      <c r="D9336" s="25">
        <v>-1.6389200951412435E-2</v>
      </c>
      <c r="E9336" s="31">
        <v>-3639.5682111852248</v>
      </c>
      <c r="F9336" s="18">
        <v>3639.5682111852248</v>
      </c>
    </row>
    <row r="9337" spans="1:6" x14ac:dyDescent="0.35">
      <c r="A9337" s="4">
        <v>9326</v>
      </c>
      <c r="B9337" s="4">
        <v>0.59999019807255349</v>
      </c>
      <c r="C9337" s="4">
        <v>0.25332173213702036</v>
      </c>
      <c r="D9337" s="25">
        <v>7.5201553874842033E-3</v>
      </c>
      <c r="E9337" s="31">
        <v>1670.009329472651</v>
      </c>
      <c r="F9337" s="18">
        <v>0</v>
      </c>
    </row>
    <row r="9338" spans="1:6" x14ac:dyDescent="0.35">
      <c r="A9338" s="4">
        <v>9327</v>
      </c>
      <c r="B9338" s="4">
        <v>0.15500695752472693</v>
      </c>
      <c r="C9338" s="4">
        <v>-1.0151928356504598</v>
      </c>
      <c r="D9338" s="25">
        <v>-2.0892939042163539E-2</v>
      </c>
      <c r="E9338" s="31">
        <v>-4639.7183731849846</v>
      </c>
      <c r="F9338" s="18">
        <v>4639.7183731849846</v>
      </c>
    </row>
    <row r="9339" spans="1:6" x14ac:dyDescent="0.35">
      <c r="A9339" s="4">
        <v>9328</v>
      </c>
      <c r="B9339" s="4">
        <v>0.62878396427613126</v>
      </c>
      <c r="C9339" s="4">
        <v>0.3286343630833724</v>
      </c>
      <c r="D9339" s="25">
        <v>9.2070614342600193E-3</v>
      </c>
      <c r="E9339" s="31">
        <v>2044.6224446149288</v>
      </c>
      <c r="F9339" s="18">
        <v>0</v>
      </c>
    </row>
    <row r="9340" spans="1:6" x14ac:dyDescent="0.35">
      <c r="A9340" s="4">
        <v>9329</v>
      </c>
      <c r="B9340" s="4">
        <v>0.40735528289854539</v>
      </c>
      <c r="C9340" s="4">
        <v>-0.23435348622384417</v>
      </c>
      <c r="D9340" s="25">
        <v>-3.4031421308520181E-3</v>
      </c>
      <c r="E9340" s="31">
        <v>-755.73958451749422</v>
      </c>
      <c r="F9340" s="18">
        <v>755.73958451749422</v>
      </c>
    </row>
    <row r="9341" spans="1:6" x14ac:dyDescent="0.35">
      <c r="A9341" s="4">
        <v>9330</v>
      </c>
      <c r="B9341" s="4">
        <v>0.44698706199350735</v>
      </c>
      <c r="C9341" s="4">
        <v>-0.13327724362658458</v>
      </c>
      <c r="D9341" s="25">
        <v>-1.1391643268611532E-3</v>
      </c>
      <c r="E9341" s="31">
        <v>-252.97549793010236</v>
      </c>
      <c r="F9341" s="18">
        <v>252.97549793010236</v>
      </c>
    </row>
    <row r="9342" spans="1:6" x14ac:dyDescent="0.35">
      <c r="A9342" s="4">
        <v>9331</v>
      </c>
      <c r="B9342" s="4">
        <v>0.68297920734305417</v>
      </c>
      <c r="C9342" s="4">
        <v>0.4760460299769903</v>
      </c>
      <c r="D9342" s="25">
        <v>1.2508893133982247E-2</v>
      </c>
      <c r="E9342" s="31">
        <v>2777.8639082237478</v>
      </c>
      <c r="F9342" s="18">
        <v>0</v>
      </c>
    </row>
    <row r="9343" spans="1:6" x14ac:dyDescent="0.35">
      <c r="A9343" s="4">
        <v>9332</v>
      </c>
      <c r="B9343" s="4">
        <v>5.304187260382931E-2</v>
      </c>
      <c r="C9343" s="4">
        <v>-1.6160488809752329</v>
      </c>
      <c r="D9343" s="25">
        <v>-3.4351341482282506E-2</v>
      </c>
      <c r="E9343" s="31">
        <v>-7628.440876472936</v>
      </c>
      <c r="F9343" s="18">
        <v>7628.440876472936</v>
      </c>
    </row>
    <row r="9344" spans="1:6" x14ac:dyDescent="0.35">
      <c r="A9344" s="4">
        <v>9333</v>
      </c>
      <c r="B9344" s="4">
        <v>0.57480857755672488</v>
      </c>
      <c r="C9344" s="4">
        <v>0.18862996606783353</v>
      </c>
      <c r="D9344" s="25">
        <v>6.0711430506763921E-3</v>
      </c>
      <c r="E9344" s="31">
        <v>1348.2255369439231</v>
      </c>
      <c r="F9344" s="18">
        <v>0</v>
      </c>
    </row>
    <row r="9345" spans="1:6" x14ac:dyDescent="0.35">
      <c r="A9345" s="4">
        <v>9334</v>
      </c>
      <c r="B9345" s="4">
        <v>0.35585373900144279</v>
      </c>
      <c r="C9345" s="4">
        <v>-0.3695638667837155</v>
      </c>
      <c r="D9345" s="25">
        <v>-6.43168071312225E-3</v>
      </c>
      <c r="E9345" s="31">
        <v>-1428.2905394454567</v>
      </c>
      <c r="F9345" s="18">
        <v>1428.2905394454567</v>
      </c>
    </row>
    <row r="9346" spans="1:6" x14ac:dyDescent="0.35">
      <c r="A9346" s="4">
        <v>9335</v>
      </c>
      <c r="B9346" s="4">
        <v>0.22306782991014351</v>
      </c>
      <c r="C9346" s="4">
        <v>-0.76187324484413999</v>
      </c>
      <c r="D9346" s="25">
        <v>-1.52189060927323E-2</v>
      </c>
      <c r="E9346" s="31">
        <v>-3379.6795211878857</v>
      </c>
      <c r="F9346" s="18">
        <v>3379.6795211878857</v>
      </c>
    </row>
    <row r="9347" spans="1:6" x14ac:dyDescent="0.35">
      <c r="A9347" s="4">
        <v>9336</v>
      </c>
      <c r="B9347" s="4">
        <v>3.9075669581325911E-2</v>
      </c>
      <c r="C9347" s="4">
        <v>-1.7615146291785564</v>
      </c>
      <c r="D9347" s="25">
        <v>-3.7609587106681858E-2</v>
      </c>
      <c r="E9347" s="31">
        <v>-8352.0031315183987</v>
      </c>
      <c r="F9347" s="18">
        <v>8352.0031315183987</v>
      </c>
    </row>
    <row r="9348" spans="1:6" x14ac:dyDescent="0.35">
      <c r="A9348" s="4">
        <v>9337</v>
      </c>
      <c r="B9348" s="4">
        <v>0.66654041515018081</v>
      </c>
      <c r="C9348" s="4">
        <v>0.4303800986433422</v>
      </c>
      <c r="D9348" s="25">
        <v>1.148603501934203E-2</v>
      </c>
      <c r="E9348" s="31">
        <v>2550.7166611045063</v>
      </c>
      <c r="F9348" s="18">
        <v>0</v>
      </c>
    </row>
    <row r="9349" spans="1:6" x14ac:dyDescent="0.35">
      <c r="A9349" s="4">
        <v>9338</v>
      </c>
      <c r="B9349" s="4">
        <v>0.79533017682000795</v>
      </c>
      <c r="C9349" s="4">
        <v>0.82505626777017183</v>
      </c>
      <c r="D9349" s="25">
        <v>2.0326273474065841E-2</v>
      </c>
      <c r="E9349" s="31">
        <v>4513.8783158120923</v>
      </c>
      <c r="F9349" s="18">
        <v>0</v>
      </c>
    </row>
    <row r="9350" spans="1:6" x14ac:dyDescent="0.35">
      <c r="A9350" s="4">
        <v>9339</v>
      </c>
      <c r="B9350" s="4">
        <v>8.0556465031032309E-2</v>
      </c>
      <c r="C9350" s="4">
        <v>-1.4013383106811406</v>
      </c>
      <c r="D9350" s="25">
        <v>-2.9542100923500354E-2</v>
      </c>
      <c r="E9350" s="31">
        <v>-6560.4474392347574</v>
      </c>
      <c r="F9350" s="18">
        <v>6560.4474392347574</v>
      </c>
    </row>
    <row r="9351" spans="1:6" x14ac:dyDescent="0.35">
      <c r="A9351" s="4">
        <v>9340</v>
      </c>
      <c r="B9351" s="4">
        <v>0.84432291724735331</v>
      </c>
      <c r="C9351" s="4">
        <v>1.0123846694720109</v>
      </c>
      <c r="D9351" s="25">
        <v>2.4522188682349875E-2</v>
      </c>
      <c r="E9351" s="31">
        <v>5445.6699055407607</v>
      </c>
      <c r="F9351" s="18">
        <v>0</v>
      </c>
    </row>
    <row r="9352" spans="1:6" x14ac:dyDescent="0.35">
      <c r="A9352" s="4">
        <v>9341</v>
      </c>
      <c r="B9352" s="4">
        <v>0.90899928436613764</v>
      </c>
      <c r="C9352" s="4">
        <v>1.3346179158509199</v>
      </c>
      <c r="D9352" s="25">
        <v>3.1739798862188008E-2</v>
      </c>
      <c r="E9352" s="31">
        <v>7048.492681900816</v>
      </c>
      <c r="F9352" s="18">
        <v>0</v>
      </c>
    </row>
    <row r="9353" spans="1:6" x14ac:dyDescent="0.35">
      <c r="A9353" s="4">
        <v>9342</v>
      </c>
      <c r="B9353" s="4">
        <v>0.26080909127446827</v>
      </c>
      <c r="C9353" s="4">
        <v>-0.64085301850749676</v>
      </c>
      <c r="D9353" s="25">
        <v>-1.2508208710046455E-2</v>
      </c>
      <c r="E9353" s="31">
        <v>-2777.7119174337718</v>
      </c>
      <c r="F9353" s="18">
        <v>2777.7119174337718</v>
      </c>
    </row>
    <row r="9354" spans="1:6" x14ac:dyDescent="0.35">
      <c r="A9354" s="4">
        <v>9343</v>
      </c>
      <c r="B9354" s="4">
        <v>0.37414975465819678</v>
      </c>
      <c r="C9354" s="4">
        <v>-0.32088240353915182</v>
      </c>
      <c r="D9354" s="25">
        <v>-5.3412785630281047E-3</v>
      </c>
      <c r="E9354" s="31">
        <v>-1186.1437127236418</v>
      </c>
      <c r="F9354" s="18">
        <v>1186.1437127236418</v>
      </c>
    </row>
    <row r="9355" spans="1:6" x14ac:dyDescent="0.35">
      <c r="A9355" s="4">
        <v>9344</v>
      </c>
      <c r="B9355" s="4">
        <v>0.78130926122464028</v>
      </c>
      <c r="C9355" s="4">
        <v>0.77662257674928159</v>
      </c>
      <c r="D9355" s="25">
        <v>1.9241421103033795E-2</v>
      </c>
      <c r="E9355" s="31">
        <v>4272.9639347423499</v>
      </c>
      <c r="F9355" s="18">
        <v>0</v>
      </c>
    </row>
    <row r="9356" spans="1:6" x14ac:dyDescent="0.35">
      <c r="A9356" s="4">
        <v>9345</v>
      </c>
      <c r="B9356" s="4">
        <v>0.86345644187676929</v>
      </c>
      <c r="C9356" s="4">
        <v>1.0959809386141157</v>
      </c>
      <c r="D9356" s="25">
        <v>2.6394637568170478E-2</v>
      </c>
      <c r="E9356" s="31">
        <v>5861.4867267576947</v>
      </c>
      <c r="F9356" s="18">
        <v>0</v>
      </c>
    </row>
    <row r="9357" spans="1:6" x14ac:dyDescent="0.35">
      <c r="A9357" s="4">
        <v>9346</v>
      </c>
      <c r="B9357" s="4">
        <v>0.80524420725563295</v>
      </c>
      <c r="C9357" s="4">
        <v>0.86050344470665274</v>
      </c>
      <c r="D9357" s="25">
        <v>2.1120244636192373E-2</v>
      </c>
      <c r="E9357" s="31">
        <v>4690.1963810332327</v>
      </c>
      <c r="F9357" s="18">
        <v>0</v>
      </c>
    </row>
    <row r="9358" spans="1:6" x14ac:dyDescent="0.35">
      <c r="A9358" s="4">
        <v>9347</v>
      </c>
      <c r="B9358" s="4">
        <v>0.63889471870958792</v>
      </c>
      <c r="C9358" s="4">
        <v>0.35550598423203494</v>
      </c>
      <c r="D9358" s="25">
        <v>9.8089511788187755E-3</v>
      </c>
      <c r="E9358" s="31">
        <v>2178.2847743056059</v>
      </c>
      <c r="F9358" s="18">
        <v>0</v>
      </c>
    </row>
    <row r="9359" spans="1:6" x14ac:dyDescent="0.35">
      <c r="A9359" s="4">
        <v>9348</v>
      </c>
      <c r="B9359" s="4">
        <v>0.72556268565478099</v>
      </c>
      <c r="C9359" s="4">
        <v>0.59944732152379065</v>
      </c>
      <c r="D9359" s="25">
        <v>1.527292331423883E-2</v>
      </c>
      <c r="E9359" s="31">
        <v>3391.6751860671288</v>
      </c>
      <c r="F9359" s="18">
        <v>0</v>
      </c>
    </row>
    <row r="9360" spans="1:6" x14ac:dyDescent="0.35">
      <c r="A9360" s="4">
        <v>9349</v>
      </c>
      <c r="B9360" s="4">
        <v>0.28478713126178989</v>
      </c>
      <c r="C9360" s="4">
        <v>-0.56867861569043998</v>
      </c>
      <c r="D9360" s="25">
        <v>-1.0891594936172927E-2</v>
      </c>
      <c r="E9360" s="31">
        <v>-2418.7086860622503</v>
      </c>
      <c r="F9360" s="18">
        <v>2418.7086860622503</v>
      </c>
    </row>
    <row r="9361" spans="1:6" x14ac:dyDescent="0.35">
      <c r="A9361" s="4">
        <v>9350</v>
      </c>
      <c r="B9361" s="4">
        <v>0.49985269072307781</v>
      </c>
      <c r="C9361" s="4">
        <v>-3.6924960703952004E-4</v>
      </c>
      <c r="D9361" s="25">
        <v>1.8378037588258659E-3</v>
      </c>
      <c r="E9361" s="31">
        <v>408.12313906266991</v>
      </c>
      <c r="F9361" s="18">
        <v>0</v>
      </c>
    </row>
    <row r="9362" spans="1:6" x14ac:dyDescent="0.35">
      <c r="A9362" s="4">
        <v>9351</v>
      </c>
      <c r="B9362" s="4">
        <v>0.89636681018156539</v>
      </c>
      <c r="C9362" s="4">
        <v>1.261117879807828</v>
      </c>
      <c r="D9362" s="25">
        <v>3.0093492609420753E-2</v>
      </c>
      <c r="E9362" s="31">
        <v>6682.8956084857891</v>
      </c>
      <c r="F9362" s="18">
        <v>0</v>
      </c>
    </row>
    <row r="9363" spans="1:6" x14ac:dyDescent="0.35">
      <c r="A9363" s="4">
        <v>9352</v>
      </c>
      <c r="B9363" s="4">
        <v>7.4530381378428712E-2</v>
      </c>
      <c r="C9363" s="4">
        <v>-1.4428569843799772</v>
      </c>
      <c r="D9363" s="25">
        <v>-3.0472065802387274E-2</v>
      </c>
      <c r="E9363" s="31">
        <v>-6766.9657814498405</v>
      </c>
      <c r="F9363" s="18">
        <v>6766.9657814498405</v>
      </c>
    </row>
    <row r="9364" spans="1:6" x14ac:dyDescent="0.35">
      <c r="A9364" s="4">
        <v>9353</v>
      </c>
      <c r="B9364" s="4">
        <v>0.55804563308110333</v>
      </c>
      <c r="C9364" s="4">
        <v>0.14601603013635953</v>
      </c>
      <c r="D9364" s="25">
        <v>5.1166457067855975E-3</v>
      </c>
      <c r="E9364" s="31">
        <v>1136.2592427490692</v>
      </c>
      <c r="F9364" s="18">
        <v>0</v>
      </c>
    </row>
    <row r="9365" spans="1:6" x14ac:dyDescent="0.35">
      <c r="A9365" s="4">
        <v>9354</v>
      </c>
      <c r="B9365" s="4">
        <v>0.81283490457832575</v>
      </c>
      <c r="C9365" s="4">
        <v>0.88839150961522606</v>
      </c>
      <c r="D9365" s="25">
        <v>2.1744901413362466E-2</v>
      </c>
      <c r="E9365" s="31">
        <v>4828.9146111549853</v>
      </c>
      <c r="F9365" s="18">
        <v>0</v>
      </c>
    </row>
    <row r="9366" spans="1:6" x14ac:dyDescent="0.35">
      <c r="A9366" s="4">
        <v>9355</v>
      </c>
      <c r="B9366" s="4">
        <v>0.26109962685743437</v>
      </c>
      <c r="C9366" s="4">
        <v>-0.63995900173226861</v>
      </c>
      <c r="D9366" s="25">
        <v>-1.2488183884395024E-2</v>
      </c>
      <c r="E9366" s="31">
        <v>-2773.2649819735534</v>
      </c>
      <c r="F9366" s="18">
        <v>2773.2649819735534</v>
      </c>
    </row>
    <row r="9367" spans="1:6" x14ac:dyDescent="0.35">
      <c r="A9367" s="4">
        <v>9356</v>
      </c>
      <c r="B9367" s="4">
        <v>0.36374177758265702</v>
      </c>
      <c r="C9367" s="4">
        <v>-0.34847490755656407</v>
      </c>
      <c r="D9367" s="25">
        <v>-5.959315156462414E-3</v>
      </c>
      <c r="E9367" s="31">
        <v>-1323.3917912285835</v>
      </c>
      <c r="F9367" s="18">
        <v>1323.3917912285835</v>
      </c>
    </row>
    <row r="9368" spans="1:6" x14ac:dyDescent="0.35">
      <c r="A9368" s="4">
        <v>9357</v>
      </c>
      <c r="B9368" s="4">
        <v>0.57870692167481153</v>
      </c>
      <c r="C9368" s="4">
        <v>0.1985865742332352</v>
      </c>
      <c r="D9368" s="25">
        <v>6.2941582648382488E-3</v>
      </c>
      <c r="E9368" s="31">
        <v>1397.7507753298864</v>
      </c>
      <c r="F9368" s="18">
        <v>0</v>
      </c>
    </row>
    <row r="9369" spans="1:6" x14ac:dyDescent="0.35">
      <c r="A9369" s="4">
        <v>9358</v>
      </c>
      <c r="B9369" s="4">
        <v>0.12074635456396432</v>
      </c>
      <c r="C9369" s="4">
        <v>-1.1712639202586541</v>
      </c>
      <c r="D9369" s="25">
        <v>-2.4388730558728203E-2</v>
      </c>
      <c r="E9369" s="31">
        <v>-5416.0327105549977</v>
      </c>
      <c r="F9369" s="18">
        <v>5416.0327105549977</v>
      </c>
    </row>
    <row r="9370" spans="1:6" x14ac:dyDescent="0.35">
      <c r="A9370" s="4">
        <v>9359</v>
      </c>
      <c r="B9370" s="4">
        <v>0.32428043589789868</v>
      </c>
      <c r="C9370" s="4">
        <v>-0.4557623625469242</v>
      </c>
      <c r="D9370" s="25">
        <v>-8.3624161276042702E-3</v>
      </c>
      <c r="E9370" s="31">
        <v>-1857.0511153631433</v>
      </c>
      <c r="F9370" s="18">
        <v>1857.0511153631433</v>
      </c>
    </row>
    <row r="9371" spans="1:6" x14ac:dyDescent="0.35">
      <c r="A9371" s="4">
        <v>9360</v>
      </c>
      <c r="B9371" s="4">
        <v>0.69244662406081248</v>
      </c>
      <c r="C9371" s="4">
        <v>0.50279735725189556</v>
      </c>
      <c r="D9371" s="25">
        <v>1.3108088450521674E-2</v>
      </c>
      <c r="E9371" s="31">
        <v>2910.9278832664127</v>
      </c>
      <c r="F9371" s="18">
        <v>0</v>
      </c>
    </row>
    <row r="9372" spans="1:6" x14ac:dyDescent="0.35">
      <c r="A9372" s="4">
        <v>9361</v>
      </c>
      <c r="B9372" s="4">
        <v>0.49926622221598349</v>
      </c>
      <c r="C9372" s="4">
        <v>-1.8393091777930176E-3</v>
      </c>
      <c r="D9372" s="25">
        <v>1.8048763156086555E-3</v>
      </c>
      <c r="E9372" s="31">
        <v>400.8109048686876</v>
      </c>
      <c r="F9372" s="18">
        <v>0</v>
      </c>
    </row>
    <row r="9373" spans="1:6" x14ac:dyDescent="0.35">
      <c r="A9373" s="4">
        <v>9362</v>
      </c>
      <c r="B9373" s="4">
        <v>0.56498235139218322</v>
      </c>
      <c r="C9373" s="4">
        <v>0.1636136514692674</v>
      </c>
      <c r="D9373" s="25">
        <v>5.5108097860686522E-3</v>
      </c>
      <c r="E9373" s="31">
        <v>1223.7917012992259</v>
      </c>
      <c r="F9373" s="18">
        <v>0</v>
      </c>
    </row>
    <row r="9374" spans="1:6" x14ac:dyDescent="0.35">
      <c r="A9374" s="4">
        <v>9363</v>
      </c>
      <c r="B9374" s="4">
        <v>0.47326046692609702</v>
      </c>
      <c r="C9374" s="4">
        <v>-6.7076334420355807E-2</v>
      </c>
      <c r="D9374" s="25">
        <v>3.436508747694223E-4</v>
      </c>
      <c r="E9374" s="31">
        <v>76.314934649025346</v>
      </c>
      <c r="F9374" s="18">
        <v>0</v>
      </c>
    </row>
    <row r="9375" spans="1:6" x14ac:dyDescent="0.35">
      <c r="A9375" s="4">
        <v>9364</v>
      </c>
      <c r="B9375" s="4">
        <v>0.39818582457258933</v>
      </c>
      <c r="C9375" s="4">
        <v>-0.25804568517982729</v>
      </c>
      <c r="D9375" s="25">
        <v>-3.9338169084830532E-3</v>
      </c>
      <c r="E9375" s="31">
        <v>-873.58712674176911</v>
      </c>
      <c r="F9375" s="18">
        <v>873.58712674176911</v>
      </c>
    </row>
    <row r="9376" spans="1:6" x14ac:dyDescent="0.35">
      <c r="A9376" s="4">
        <v>9365</v>
      </c>
      <c r="B9376" s="4">
        <v>0.83475937938115918</v>
      </c>
      <c r="C9376" s="4">
        <v>0.9731450005380301</v>
      </c>
      <c r="D9376" s="25">
        <v>2.3643270578355267E-2</v>
      </c>
      <c r="E9376" s="31">
        <v>5250.4875777984016</v>
      </c>
      <c r="F9376" s="18">
        <v>0</v>
      </c>
    </row>
    <row r="9377" spans="1:6" x14ac:dyDescent="0.35">
      <c r="A9377" s="4">
        <v>9366</v>
      </c>
      <c r="B9377" s="4">
        <v>0.96001442510280188</v>
      </c>
      <c r="C9377" s="4">
        <v>1.7508534912953788</v>
      </c>
      <c r="D9377" s="25">
        <v>4.1062940283188645E-2</v>
      </c>
      <c r="E9377" s="31">
        <v>9118.8931391808201</v>
      </c>
      <c r="F9377" s="18">
        <v>0</v>
      </c>
    </row>
    <row r="9378" spans="1:6" x14ac:dyDescent="0.35">
      <c r="A9378" s="4">
        <v>9367</v>
      </c>
      <c r="B9378" s="4">
        <v>0.85770622461852974</v>
      </c>
      <c r="C9378" s="4">
        <v>1.070070557089025</v>
      </c>
      <c r="D9378" s="25">
        <v>2.5814278354586783E-2</v>
      </c>
      <c r="E9378" s="31">
        <v>5732.6057061948441</v>
      </c>
      <c r="F9378" s="18">
        <v>0</v>
      </c>
    </row>
    <row r="9379" spans="1:6" x14ac:dyDescent="0.35">
      <c r="A9379" s="4">
        <v>9368</v>
      </c>
      <c r="B9379" s="4">
        <v>0.31007988185300073</v>
      </c>
      <c r="C9379" s="4">
        <v>-0.49562393341204874</v>
      </c>
      <c r="D9379" s="25">
        <v>-9.2552640348067261E-3</v>
      </c>
      <c r="E9379" s="31">
        <v>-2055.3268501052485</v>
      </c>
      <c r="F9379" s="18">
        <v>2055.3268501052485</v>
      </c>
    </row>
    <row r="9380" spans="1:6" x14ac:dyDescent="0.35">
      <c r="A9380" s="4">
        <v>9369</v>
      </c>
      <c r="B9380" s="4">
        <v>0.36442069858135606</v>
      </c>
      <c r="C9380" s="4">
        <v>-0.3466671431378906</v>
      </c>
      <c r="D9380" s="25">
        <v>-5.9188235590943872E-3</v>
      </c>
      <c r="E9380" s="31">
        <v>-1314.3997768504767</v>
      </c>
      <c r="F9380" s="18">
        <v>1314.3997768504767</v>
      </c>
    </row>
    <row r="9381" spans="1:6" x14ac:dyDescent="0.35">
      <c r="A9381" s="4">
        <v>9370</v>
      </c>
      <c r="B9381" s="4">
        <v>0.28614198808207814</v>
      </c>
      <c r="C9381" s="4">
        <v>-0.56469097164485393</v>
      </c>
      <c r="D9381" s="25">
        <v>-1.0802276839482341E-2</v>
      </c>
      <c r="E9381" s="31">
        <v>-2398.8737162939037</v>
      </c>
      <c r="F9381" s="18">
        <v>2398.8737162939037</v>
      </c>
    </row>
    <row r="9382" spans="1:6" x14ac:dyDescent="0.35">
      <c r="A9382" s="4">
        <v>9371</v>
      </c>
      <c r="B9382" s="4">
        <v>4.1875893807882036E-2</v>
      </c>
      <c r="C9382" s="4">
        <v>-1.7293202876852833</v>
      </c>
      <c r="D9382" s="25">
        <v>-3.6888475273851931E-2</v>
      </c>
      <c r="E9382" s="31">
        <v>-8191.8650191566048</v>
      </c>
      <c r="F9382" s="18">
        <v>8191.8650191566048</v>
      </c>
    </row>
    <row r="9383" spans="1:6" x14ac:dyDescent="0.35">
      <c r="A9383" s="4">
        <v>9372</v>
      </c>
      <c r="B9383" s="4">
        <v>0.21080951814642224</v>
      </c>
      <c r="C9383" s="4">
        <v>-0.80361555596696099</v>
      </c>
      <c r="D9383" s="25">
        <v>-1.6153880162216652E-2</v>
      </c>
      <c r="E9383" s="31">
        <v>-3587.3102599692334</v>
      </c>
      <c r="F9383" s="18">
        <v>3587.3102599692334</v>
      </c>
    </row>
    <row r="9384" spans="1:6" x14ac:dyDescent="0.35">
      <c r="A9384" s="4">
        <v>9373</v>
      </c>
      <c r="B9384" s="4">
        <v>0.47098072958757708</v>
      </c>
      <c r="C9384" s="4">
        <v>-7.2804790039049355E-2</v>
      </c>
      <c r="D9384" s="25">
        <v>2.1534083831956552E-4</v>
      </c>
      <c r="E9384" s="31">
        <v>47.820981147364833</v>
      </c>
      <c r="F9384" s="18">
        <v>0</v>
      </c>
    </row>
    <row r="9385" spans="1:6" x14ac:dyDescent="0.35">
      <c r="A9385" s="4">
        <v>9374</v>
      </c>
      <c r="B9385" s="4">
        <v>0.46416137512406841</v>
      </c>
      <c r="C9385" s="4">
        <v>-8.9955282306838191E-2</v>
      </c>
      <c r="D9385" s="25">
        <v>-1.688081251169087E-4</v>
      </c>
      <c r="E9385" s="31">
        <v>-37.487409409812045</v>
      </c>
      <c r="F9385" s="18">
        <v>37.487409409812045</v>
      </c>
    </row>
    <row r="9386" spans="1:6" x14ac:dyDescent="0.35">
      <c r="A9386" s="4">
        <v>9375</v>
      </c>
      <c r="B9386" s="4">
        <v>0.63690746708000345</v>
      </c>
      <c r="C9386" s="4">
        <v>0.35020471854258733</v>
      </c>
      <c r="D9386" s="25">
        <v>9.6902096472227736E-3</v>
      </c>
      <c r="E9386" s="31">
        <v>2151.915709393566</v>
      </c>
      <c r="F9386" s="18">
        <v>0</v>
      </c>
    </row>
    <row r="9387" spans="1:6" x14ac:dyDescent="0.35">
      <c r="A9387" s="4">
        <v>9376</v>
      </c>
      <c r="B9387" s="4">
        <v>0.31537961132097569</v>
      </c>
      <c r="C9387" s="4">
        <v>-0.48065851136198878</v>
      </c>
      <c r="D9387" s="25">
        <v>-8.9200578332496259E-3</v>
      </c>
      <c r="E9387" s="31">
        <v>-1980.8872334945177</v>
      </c>
      <c r="F9387" s="18">
        <v>1980.8872334945177</v>
      </c>
    </row>
    <row r="9388" spans="1:6" x14ac:dyDescent="0.35">
      <c r="A9388" s="4">
        <v>9377</v>
      </c>
      <c r="B9388" s="4">
        <v>0.75054059212916913</v>
      </c>
      <c r="C9388" s="4">
        <v>0.67619189823986192</v>
      </c>
      <c r="D9388" s="25">
        <v>1.6991903104120437E-2</v>
      </c>
      <c r="E9388" s="31">
        <v>3773.4109532635021</v>
      </c>
      <c r="F9388" s="18">
        <v>0</v>
      </c>
    </row>
    <row r="9389" spans="1:6" x14ac:dyDescent="0.35">
      <c r="A9389" s="4">
        <v>9378</v>
      </c>
      <c r="B9389" s="4">
        <v>0.67170214589141197</v>
      </c>
      <c r="C9389" s="4">
        <v>0.44461817841710694</v>
      </c>
      <c r="D9389" s="25">
        <v>1.1804949689604303E-2</v>
      </c>
      <c r="E9389" s="31">
        <v>2621.5383991140798</v>
      </c>
      <c r="F9389" s="18">
        <v>0</v>
      </c>
    </row>
    <row r="9390" spans="1:6" x14ac:dyDescent="0.35">
      <c r="A9390" s="4">
        <v>9379</v>
      </c>
      <c r="B9390" s="4">
        <v>0.50189570366133707</v>
      </c>
      <c r="C9390" s="4">
        <v>4.7518422805388908E-3</v>
      </c>
      <c r="D9390" s="25">
        <v>1.9525096290457541E-3</v>
      </c>
      <c r="E9390" s="31">
        <v>433.59600013297512</v>
      </c>
      <c r="F9390" s="18">
        <v>0</v>
      </c>
    </row>
    <row r="9391" spans="1:6" x14ac:dyDescent="0.35">
      <c r="A9391" s="4">
        <v>9380</v>
      </c>
      <c r="B9391" s="4">
        <v>0.1737760449649115</v>
      </c>
      <c r="C9391" s="4">
        <v>-0.93934802298643338</v>
      </c>
      <c r="D9391" s="25">
        <v>-1.9194112809540437E-2</v>
      </c>
      <c r="E9391" s="31">
        <v>-4262.4581290209917</v>
      </c>
      <c r="F9391" s="18">
        <v>4262.4581290209917</v>
      </c>
    </row>
    <row r="9392" spans="1:6" x14ac:dyDescent="0.35">
      <c r="A9392" s="4">
        <v>9381</v>
      </c>
      <c r="B9392" s="4">
        <v>7.9863016630392414E-2</v>
      </c>
      <c r="C9392" s="4">
        <v>-1.4059935729427353</v>
      </c>
      <c r="D9392" s="25">
        <v>-2.9646372809367751E-2</v>
      </c>
      <c r="E9392" s="31">
        <v>-6583.6032137138427</v>
      </c>
      <c r="F9392" s="18">
        <v>6583.6032137138427</v>
      </c>
    </row>
    <row r="9393" spans="1:6" x14ac:dyDescent="0.35">
      <c r="A9393" s="4">
        <v>9382</v>
      </c>
      <c r="B9393" s="4">
        <v>0.3049427025553747</v>
      </c>
      <c r="C9393" s="4">
        <v>-0.51023704049900631</v>
      </c>
      <c r="D9393" s="25">
        <v>-9.5825788344281997E-3</v>
      </c>
      <c r="E9393" s="31">
        <v>-2128.0140142497648</v>
      </c>
      <c r="F9393" s="18">
        <v>2128.0140142497648</v>
      </c>
    </row>
    <row r="9394" spans="1:6" x14ac:dyDescent="0.35">
      <c r="A9394" s="4">
        <v>9383</v>
      </c>
      <c r="B9394" s="4">
        <v>3.7587350590775337E-3</v>
      </c>
      <c r="C9394" s="4">
        <v>-2.6730069134897581</v>
      </c>
      <c r="D9394" s="25">
        <v>-5.8025841680092768E-2</v>
      </c>
      <c r="E9394" s="31">
        <v>-12885.863650840882</v>
      </c>
      <c r="F9394" s="18">
        <v>12885.863650840882</v>
      </c>
    </row>
    <row r="9395" spans="1:6" x14ac:dyDescent="0.35">
      <c r="A9395" s="4">
        <v>9384</v>
      </c>
      <c r="B9395" s="4">
        <v>0.85352599129550988</v>
      </c>
      <c r="C9395" s="4">
        <v>1.0516764540531829</v>
      </c>
      <c r="D9395" s="25">
        <v>2.5402274109797052E-2</v>
      </c>
      <c r="E9395" s="31">
        <v>5641.111462109634</v>
      </c>
      <c r="F9395" s="18">
        <v>0</v>
      </c>
    </row>
    <row r="9396" spans="1:6" x14ac:dyDescent="0.35">
      <c r="A9396" s="4">
        <v>9385</v>
      </c>
      <c r="B9396" s="4">
        <v>0.78905508684068393</v>
      </c>
      <c r="C9396" s="4">
        <v>0.80314691086631174</v>
      </c>
      <c r="D9396" s="25">
        <v>1.9835532064853639E-2</v>
      </c>
      <c r="E9396" s="31">
        <v>4404.8988214379606</v>
      </c>
      <c r="F9396" s="18">
        <v>0</v>
      </c>
    </row>
    <row r="9397" spans="1:6" x14ac:dyDescent="0.35">
      <c r="A9397" s="4">
        <v>9386</v>
      </c>
      <c r="B9397" s="4">
        <v>0.85567252988281139</v>
      </c>
      <c r="C9397" s="4">
        <v>1.0610769321616733</v>
      </c>
      <c r="D9397" s="25">
        <v>2.5612832726121217E-2</v>
      </c>
      <c r="E9397" s="31">
        <v>5687.870449862392</v>
      </c>
      <c r="F9397" s="18">
        <v>0</v>
      </c>
    </row>
    <row r="9398" spans="1:6" x14ac:dyDescent="0.35">
      <c r="A9398" s="4">
        <v>9387</v>
      </c>
      <c r="B9398" s="4">
        <v>7.617803667600509E-2</v>
      </c>
      <c r="C9398" s="4">
        <v>-1.4312587432404866</v>
      </c>
      <c r="D9398" s="25">
        <v>-3.0212280121495211E-2</v>
      </c>
      <c r="E9398" s="31">
        <v>-6709.2748843341778</v>
      </c>
      <c r="F9398" s="18">
        <v>6709.2748843341778</v>
      </c>
    </row>
    <row r="9399" spans="1:6" x14ac:dyDescent="0.35">
      <c r="A9399" s="4">
        <v>9388</v>
      </c>
      <c r="B9399" s="4">
        <v>0.66784306997957188</v>
      </c>
      <c r="C9399" s="4">
        <v>0.43396499614425704</v>
      </c>
      <c r="D9399" s="25">
        <v>1.1566332111547884E-2</v>
      </c>
      <c r="E9399" s="31">
        <v>2568.5483263034034</v>
      </c>
      <c r="F9399" s="18">
        <v>0</v>
      </c>
    </row>
    <row r="9400" spans="1:6" x14ac:dyDescent="0.35">
      <c r="A9400" s="4">
        <v>9389</v>
      </c>
      <c r="B9400" s="4">
        <v>0.70970179662244615</v>
      </c>
      <c r="C9400" s="4">
        <v>0.5525137642027893</v>
      </c>
      <c r="D9400" s="25">
        <v>1.4221672008227571E-2</v>
      </c>
      <c r="E9400" s="31">
        <v>3158.2226311397458</v>
      </c>
      <c r="F9400" s="18">
        <v>0</v>
      </c>
    </row>
    <row r="9401" spans="1:6" x14ac:dyDescent="0.35">
      <c r="A9401" s="4">
        <v>9390</v>
      </c>
      <c r="B9401" s="4">
        <v>0.58059541492294087</v>
      </c>
      <c r="C9401" s="4">
        <v>0.20341692750402737</v>
      </c>
      <c r="D9401" s="25">
        <v>6.4023519640647045E-3</v>
      </c>
      <c r="E9401" s="31">
        <v>1421.7774712940486</v>
      </c>
      <c r="F9401" s="18">
        <v>0</v>
      </c>
    </row>
    <row r="9402" spans="1:6" x14ac:dyDescent="0.35">
      <c r="A9402" s="4">
        <v>9391</v>
      </c>
      <c r="B9402" s="4">
        <v>0.45811658181392767</v>
      </c>
      <c r="C9402" s="4">
        <v>-0.10517976905012791</v>
      </c>
      <c r="D9402" s="25">
        <v>-5.098170425268994E-4</v>
      </c>
      <c r="E9402" s="31">
        <v>-113.21564162903618</v>
      </c>
      <c r="F9402" s="18">
        <v>113.21564162903618</v>
      </c>
    </row>
    <row r="9403" spans="1:6" x14ac:dyDescent="0.35">
      <c r="A9403" s="4">
        <v>9392</v>
      </c>
      <c r="B9403" s="4">
        <v>0.53705982053987045</v>
      </c>
      <c r="C9403" s="4">
        <v>9.3029205842285981E-2</v>
      </c>
      <c r="D9403" s="25">
        <v>3.9298090078420727E-3</v>
      </c>
      <c r="E9403" s="31">
        <v>872.69708775757783</v>
      </c>
      <c r="F9403" s="18">
        <v>0</v>
      </c>
    </row>
    <row r="9404" spans="1:6" x14ac:dyDescent="0.35">
      <c r="A9404" s="4">
        <v>9393</v>
      </c>
      <c r="B9404" s="4">
        <v>4.6091432976670843E-2</v>
      </c>
      <c r="C9404" s="4">
        <v>-1.683993805183424</v>
      </c>
      <c r="D9404" s="25">
        <v>-3.587322037635763E-2</v>
      </c>
      <c r="E9404" s="31">
        <v>-7966.4062269845599</v>
      </c>
      <c r="F9404" s="18">
        <v>7966.4062269845599</v>
      </c>
    </row>
    <row r="9405" spans="1:6" x14ac:dyDescent="0.35">
      <c r="A9405" s="4">
        <v>9394</v>
      </c>
      <c r="B9405" s="4">
        <v>5.0582251248408094E-2</v>
      </c>
      <c r="C9405" s="4">
        <v>-1.6392341581077308</v>
      </c>
      <c r="D9405" s="25">
        <v>-3.4870661863200342E-2</v>
      </c>
      <c r="E9405" s="31">
        <v>-7743.7669351021868</v>
      </c>
      <c r="F9405" s="18">
        <v>7743.7669351021868</v>
      </c>
    </row>
    <row r="9406" spans="1:6" x14ac:dyDescent="0.35">
      <c r="A9406" s="4">
        <v>9395</v>
      </c>
      <c r="B9406" s="4">
        <v>0.77447643847782344</v>
      </c>
      <c r="C9406" s="4">
        <v>0.75367046138076299</v>
      </c>
      <c r="D9406" s="25">
        <v>1.8727323245676636E-2</v>
      </c>
      <c r="E9406" s="31">
        <v>4158.7976477694456</v>
      </c>
      <c r="F9406" s="18">
        <v>0</v>
      </c>
    </row>
    <row r="9407" spans="1:6" x14ac:dyDescent="0.35">
      <c r="A9407" s="4">
        <v>9396</v>
      </c>
      <c r="B9407" s="4">
        <v>0.57756224120304012</v>
      </c>
      <c r="C9407" s="4">
        <v>0.19566099261992465</v>
      </c>
      <c r="D9407" s="25">
        <v>6.2286290003335304E-3</v>
      </c>
      <c r="E9407" s="31">
        <v>1383.1986181685475</v>
      </c>
      <c r="F9407" s="18">
        <v>0</v>
      </c>
    </row>
    <row r="9408" spans="1:6" x14ac:dyDescent="0.35">
      <c r="A9408" s="4">
        <v>9397</v>
      </c>
      <c r="B9408" s="4">
        <v>0.51265555200983659</v>
      </c>
      <c r="C9408" s="4">
        <v>3.1728086988702525E-2</v>
      </c>
      <c r="D9408" s="25">
        <v>2.5567428067436787E-3</v>
      </c>
      <c r="E9408" s="31">
        <v>567.77873864551225</v>
      </c>
      <c r="F9408" s="18">
        <v>0</v>
      </c>
    </row>
    <row r="9409" spans="1:6" x14ac:dyDescent="0.35">
      <c r="A9409" s="4">
        <v>9398</v>
      </c>
      <c r="B9409" s="4">
        <v>0.62213634487302227</v>
      </c>
      <c r="C9409" s="4">
        <v>0.31109643629752931</v>
      </c>
      <c r="D9409" s="25">
        <v>8.8142344360367785E-3</v>
      </c>
      <c r="E9409" s="31">
        <v>1957.3869131532558</v>
      </c>
      <c r="F9409" s="18">
        <v>0</v>
      </c>
    </row>
    <row r="9410" spans="1:6" x14ac:dyDescent="0.35">
      <c r="A9410" s="4">
        <v>9399</v>
      </c>
      <c r="B9410" s="4">
        <v>0.73304315879022874</v>
      </c>
      <c r="C9410" s="4">
        <v>0.62204286508316886</v>
      </c>
      <c r="D9410" s="25">
        <v>1.5779034421785364E-2</v>
      </c>
      <c r="E9410" s="31">
        <v>3504.0678465644282</v>
      </c>
      <c r="F9410" s="18">
        <v>0</v>
      </c>
    </row>
    <row r="9411" spans="1:6" x14ac:dyDescent="0.35">
      <c r="A9411" s="4">
        <v>9400</v>
      </c>
      <c r="B9411" s="4">
        <v>0.75603769437086066</v>
      </c>
      <c r="C9411" s="4">
        <v>0.69361352230142947</v>
      </c>
      <c r="D9411" s="25">
        <v>1.7382125070938299E-2</v>
      </c>
      <c r="E9411" s="31">
        <v>3860.0679824833474</v>
      </c>
      <c r="F9411" s="18">
        <v>0</v>
      </c>
    </row>
    <row r="9412" spans="1:6" x14ac:dyDescent="0.35">
      <c r="A9412" s="4">
        <v>9401</v>
      </c>
      <c r="B9412" s="4">
        <v>0.15484117831820576</v>
      </c>
      <c r="C9412" s="4">
        <v>-1.0158887711034323</v>
      </c>
      <c r="D9412" s="25">
        <v>-2.0908527101019446E-2</v>
      </c>
      <c r="E9412" s="31">
        <v>-4643.1800308737411</v>
      </c>
      <c r="F9412" s="18">
        <v>4643.1800308737411</v>
      </c>
    </row>
    <row r="9413" spans="1:6" x14ac:dyDescent="0.35">
      <c r="A9413" s="4">
        <v>9402</v>
      </c>
      <c r="B9413" s="4">
        <v>0.32681782197914155</v>
      </c>
      <c r="C9413" s="4">
        <v>-0.44871724347173625</v>
      </c>
      <c r="D9413" s="25">
        <v>-8.2046145235591811E-3</v>
      </c>
      <c r="E9413" s="31">
        <v>-1822.0079364150538</v>
      </c>
      <c r="F9413" s="18">
        <v>1822.0079364150538</v>
      </c>
    </row>
    <row r="9414" spans="1:6" x14ac:dyDescent="0.35">
      <c r="A9414" s="4">
        <v>9403</v>
      </c>
      <c r="B9414" s="4">
        <v>7.5212616521703302E-2</v>
      </c>
      <c r="C9414" s="4">
        <v>-1.4380310898785438</v>
      </c>
      <c r="D9414" s="25">
        <v>-3.0363971973858442E-2</v>
      </c>
      <c r="E9414" s="31">
        <v>-6742.9612638833551</v>
      </c>
      <c r="F9414" s="18">
        <v>6742.9612638833551</v>
      </c>
    </row>
    <row r="9415" spans="1:6" x14ac:dyDescent="0.35">
      <c r="A9415" s="4">
        <v>9404</v>
      </c>
      <c r="B9415" s="4">
        <v>0.27215475680395373</v>
      </c>
      <c r="C9415" s="4">
        <v>-0.60630910503452673</v>
      </c>
      <c r="D9415" s="25">
        <v>-1.1734469487493425E-2</v>
      </c>
      <c r="E9415" s="31">
        <v>-2605.8867816934908</v>
      </c>
      <c r="F9415" s="18">
        <v>2605.8867816934908</v>
      </c>
    </row>
    <row r="9416" spans="1:6" x14ac:dyDescent="0.35">
      <c r="A9416" s="4">
        <v>9405</v>
      </c>
      <c r="B9416" s="4">
        <v>0.62959262670268612</v>
      </c>
      <c r="C9416" s="4">
        <v>0.33077460208272302</v>
      </c>
      <c r="D9416" s="25">
        <v>9.2550000345211336E-3</v>
      </c>
      <c r="E9416" s="31">
        <v>2055.2682232661468</v>
      </c>
      <c r="F9416" s="18">
        <v>0</v>
      </c>
    </row>
    <row r="9417" spans="1:6" x14ac:dyDescent="0.35">
      <c r="A9417" s="4">
        <v>9406</v>
      </c>
      <c r="B9417" s="4">
        <v>0.37972547391522771</v>
      </c>
      <c r="C9417" s="4">
        <v>-0.30620187113305058</v>
      </c>
      <c r="D9417" s="25">
        <v>-5.0124535229975516E-3</v>
      </c>
      <c r="E9417" s="31">
        <v>-1113.121167800012</v>
      </c>
      <c r="F9417" s="18">
        <v>1113.121167800012</v>
      </c>
    </row>
    <row r="9418" spans="1:6" x14ac:dyDescent="0.35">
      <c r="A9418" s="4">
        <v>9407</v>
      </c>
      <c r="B9418" s="4">
        <v>0.27990463433984258</v>
      </c>
      <c r="C9418" s="4">
        <v>-0.58312483145861538</v>
      </c>
      <c r="D9418" s="25">
        <v>-1.1215171584952098E-2</v>
      </c>
      <c r="E9418" s="31">
        <v>-2490.5657148624878</v>
      </c>
      <c r="F9418" s="18">
        <v>2490.5657148624878</v>
      </c>
    </row>
    <row r="9419" spans="1:6" x14ac:dyDescent="0.35">
      <c r="A9419" s="4">
        <v>9408</v>
      </c>
      <c r="B9419" s="4">
        <v>0.5904911374981231</v>
      </c>
      <c r="C9419" s="4">
        <v>0.22880854501355039</v>
      </c>
      <c r="D9419" s="25">
        <v>6.9710915310670146E-3</v>
      </c>
      <c r="E9419" s="31">
        <v>1548.0781039265667</v>
      </c>
      <c r="F9419" s="18">
        <v>0</v>
      </c>
    </row>
    <row r="9420" spans="1:6" x14ac:dyDescent="0.35">
      <c r="A9420" s="4">
        <v>9409</v>
      </c>
      <c r="B9420" s="4">
        <v>0.37693576176786325</v>
      </c>
      <c r="C9420" s="4">
        <v>-0.31353856823097592</v>
      </c>
      <c r="D9420" s="25">
        <v>-5.1767860996495205E-3</v>
      </c>
      <c r="E9420" s="31">
        <v>-1149.6146871496005</v>
      </c>
      <c r="F9420" s="18">
        <v>1149.6146871496005</v>
      </c>
    </row>
    <row r="9421" spans="1:6" x14ac:dyDescent="0.35">
      <c r="A9421" s="4">
        <v>9410</v>
      </c>
      <c r="B9421" s="4">
        <v>0.19474500361363978</v>
      </c>
      <c r="C9421" s="4">
        <v>-0.86054260752110567</v>
      </c>
      <c r="D9421" s="25">
        <v>-1.742897288285486E-2</v>
      </c>
      <c r="E9421" s="31">
        <v>-3870.4715285452075</v>
      </c>
      <c r="F9421" s="18">
        <v>3870.4715285452075</v>
      </c>
    </row>
    <row r="9422" spans="1:6" x14ac:dyDescent="0.35">
      <c r="A9422" s="4">
        <v>9411</v>
      </c>
      <c r="B9422" s="4">
        <v>0.93550721551520388</v>
      </c>
      <c r="C9422" s="4">
        <v>1.5181143708348526</v>
      </c>
      <c r="D9422" s="25">
        <v>3.5849883393623647E-2</v>
      </c>
      <c r="E9422" s="31">
        <v>7961.223757091404</v>
      </c>
      <c r="F9422" s="18">
        <v>0</v>
      </c>
    </row>
    <row r="9423" spans="1:6" x14ac:dyDescent="0.35">
      <c r="A9423" s="4">
        <v>9412</v>
      </c>
      <c r="B9423" s="4">
        <v>0.64876800318867611</v>
      </c>
      <c r="C9423" s="4">
        <v>0.38199645566078522</v>
      </c>
      <c r="D9423" s="25">
        <v>1.0402303659984027E-2</v>
      </c>
      <c r="E9423" s="31">
        <v>2310.0512243527519</v>
      </c>
      <c r="F9423" s="18">
        <v>0</v>
      </c>
    </row>
    <row r="9424" spans="1:6" x14ac:dyDescent="0.35">
      <c r="A9424" s="4">
        <v>9413</v>
      </c>
      <c r="B9424" s="4">
        <v>0.40384193726222284</v>
      </c>
      <c r="C9424" s="4">
        <v>-0.2434150650125152</v>
      </c>
      <c r="D9424" s="25">
        <v>-3.6061098383914532E-3</v>
      </c>
      <c r="E9424" s="31">
        <v>-800.81285065460895</v>
      </c>
      <c r="F9424" s="18">
        <v>800.81285065460895</v>
      </c>
    </row>
    <row r="9425" spans="1:6" x14ac:dyDescent="0.35">
      <c r="A9425" s="4">
        <v>9414</v>
      </c>
      <c r="B9425" s="4">
        <v>0.86475390329096968</v>
      </c>
      <c r="C9425" s="4">
        <v>1.1019297966476784</v>
      </c>
      <c r="D9425" s="25">
        <v>2.6527884335175288E-2</v>
      </c>
      <c r="E9425" s="31">
        <v>5891.0769855428316</v>
      </c>
      <c r="F9425" s="18">
        <v>0</v>
      </c>
    </row>
    <row r="9426" spans="1:6" x14ac:dyDescent="0.35">
      <c r="A9426" s="4">
        <v>9415</v>
      </c>
      <c r="B9426" s="4">
        <v>6.7452466528557076E-2</v>
      </c>
      <c r="C9426" s="4">
        <v>-1.4950364367822451</v>
      </c>
      <c r="D9426" s="25">
        <v>-3.1640818409603158E-2</v>
      </c>
      <c r="E9426" s="31">
        <v>-7026.5119819371921</v>
      </c>
      <c r="F9426" s="18">
        <v>7026.5119819371921</v>
      </c>
    </row>
    <row r="9427" spans="1:6" x14ac:dyDescent="0.35">
      <c r="A9427" s="4">
        <v>9416</v>
      </c>
      <c r="B9427" s="4">
        <v>0.67572692798536116</v>
      </c>
      <c r="C9427" s="4">
        <v>0.45578284134838398</v>
      </c>
      <c r="D9427" s="25">
        <v>1.2055023776411881E-2</v>
      </c>
      <c r="E9427" s="31">
        <v>2677.072631654416</v>
      </c>
      <c r="F9427" s="18">
        <v>0</v>
      </c>
    </row>
    <row r="9428" spans="1:6" x14ac:dyDescent="0.35">
      <c r="A9428" s="4">
        <v>9417</v>
      </c>
      <c r="B9428" s="4">
        <v>0.4010842760086003</v>
      </c>
      <c r="C9428" s="4">
        <v>-0.25054158200722304</v>
      </c>
      <c r="D9428" s="25">
        <v>-3.7657346511189068E-3</v>
      </c>
      <c r="E9428" s="31">
        <v>-836.26091159678492</v>
      </c>
      <c r="F9428" s="18">
        <v>836.26091159678492</v>
      </c>
    </row>
    <row r="9429" spans="1:6" x14ac:dyDescent="0.35">
      <c r="A9429" s="4">
        <v>9418</v>
      </c>
      <c r="B9429" s="4">
        <v>0.51610346806043905</v>
      </c>
      <c r="C9429" s="4">
        <v>4.0376376287470983E-2</v>
      </c>
      <c r="D9429" s="25">
        <v>2.7504533613882413E-3</v>
      </c>
      <c r="E9429" s="31">
        <v>610.79625847125146</v>
      </c>
      <c r="F9429" s="18">
        <v>0</v>
      </c>
    </row>
    <row r="9430" spans="1:6" x14ac:dyDescent="0.35">
      <c r="A9430" s="4">
        <v>9419</v>
      </c>
      <c r="B9430" s="4">
        <v>0.22406893805256234</v>
      </c>
      <c r="C9430" s="4">
        <v>-0.75852312238993247</v>
      </c>
      <c r="D9430" s="25">
        <v>-1.5143867659544808E-2</v>
      </c>
      <c r="E9430" s="31">
        <v>-3363.0156522868942</v>
      </c>
      <c r="F9430" s="18">
        <v>3363.0156522868942</v>
      </c>
    </row>
    <row r="9431" spans="1:6" x14ac:dyDescent="0.35">
      <c r="A9431" s="4">
        <v>9420</v>
      </c>
      <c r="B9431" s="4">
        <v>0.58572527505836658</v>
      </c>
      <c r="C9431" s="4">
        <v>0.21656232414476426</v>
      </c>
      <c r="D9431" s="25">
        <v>6.6967919378364566E-3</v>
      </c>
      <c r="E9431" s="31">
        <v>1487.1640860423122</v>
      </c>
      <c r="F9431" s="18">
        <v>0</v>
      </c>
    </row>
    <row r="9432" spans="1:6" x14ac:dyDescent="0.35">
      <c r="A9432" s="4">
        <v>9421</v>
      </c>
      <c r="B9432" s="4">
        <v>0.90990511237270433</v>
      </c>
      <c r="C9432" s="4">
        <v>1.3401709452816788</v>
      </c>
      <c r="D9432" s="25">
        <v>3.1864179577706285E-2</v>
      </c>
      <c r="E9432" s="31">
        <v>7076.1140467023615</v>
      </c>
      <c r="F9432" s="18">
        <v>0</v>
      </c>
    </row>
    <row r="9433" spans="1:6" x14ac:dyDescent="0.35">
      <c r="A9433" s="4">
        <v>9422</v>
      </c>
      <c r="B9433" s="4">
        <v>0.17212638380630352</v>
      </c>
      <c r="C9433" s="4">
        <v>-0.94579576195014425</v>
      </c>
      <c r="D9433" s="25">
        <v>-1.9338533867591958E-2</v>
      </c>
      <c r="E9433" s="31">
        <v>-4294.5298751340779</v>
      </c>
      <c r="F9433" s="18">
        <v>4294.5298751340779</v>
      </c>
    </row>
    <row r="9434" spans="1:6" x14ac:dyDescent="0.35">
      <c r="A9434" s="4">
        <v>9423</v>
      </c>
      <c r="B9434" s="4">
        <v>0.97439310282092317</v>
      </c>
      <c r="C9434" s="4">
        <v>1.9496840012187304</v>
      </c>
      <c r="D9434" s="25">
        <v>4.5516487918672854E-2</v>
      </c>
      <c r="E9434" s="31">
        <v>10107.89745056615</v>
      </c>
      <c r="F9434" s="18">
        <v>0</v>
      </c>
    </row>
    <row r="9435" spans="1:6" x14ac:dyDescent="0.35">
      <c r="A9435" s="4">
        <v>9424</v>
      </c>
      <c r="B9435" s="4">
        <v>0.59079803478835025</v>
      </c>
      <c r="C9435" s="4">
        <v>0.22959829687287689</v>
      </c>
      <c r="D9435" s="25">
        <v>6.9887809567345275E-3</v>
      </c>
      <c r="E9435" s="31">
        <v>1552.006414496708</v>
      </c>
      <c r="F9435" s="18">
        <v>0</v>
      </c>
    </row>
    <row r="9436" spans="1:6" x14ac:dyDescent="0.35">
      <c r="A9436" s="4">
        <v>9425</v>
      </c>
      <c r="B9436" s="4">
        <v>0.74040693226300536</v>
      </c>
      <c r="C9436" s="4">
        <v>0.64460046190849574</v>
      </c>
      <c r="D9436" s="25">
        <v>1.6284295571305969E-2</v>
      </c>
      <c r="E9436" s="31">
        <v>3616.2717559309563</v>
      </c>
      <c r="F9436" s="18">
        <v>0</v>
      </c>
    </row>
    <row r="9437" spans="1:6" x14ac:dyDescent="0.35">
      <c r="A9437" s="4">
        <v>9426</v>
      </c>
      <c r="B9437" s="4">
        <v>0.52448991665553124</v>
      </c>
      <c r="C9437" s="4">
        <v>6.1425723445682104E-2</v>
      </c>
      <c r="D9437" s="25">
        <v>3.2219316586630177E-3</v>
      </c>
      <c r="E9437" s="31">
        <v>715.49797200275407</v>
      </c>
      <c r="F9437" s="18">
        <v>0</v>
      </c>
    </row>
    <row r="9438" spans="1:6" x14ac:dyDescent="0.35">
      <c r="A9438" s="4">
        <v>9427</v>
      </c>
      <c r="B9438" s="4">
        <v>0.54863936127610657</v>
      </c>
      <c r="C9438" s="4">
        <v>0.12222443216273665</v>
      </c>
      <c r="D9438" s="25">
        <v>4.5837445190319423E-3</v>
      </c>
      <c r="E9438" s="31">
        <v>1017.9172791352847</v>
      </c>
      <c r="F9438" s="18">
        <v>0</v>
      </c>
    </row>
    <row r="9439" spans="1:6" x14ac:dyDescent="0.35">
      <c r="A9439" s="4">
        <v>9428</v>
      </c>
      <c r="B9439" s="4">
        <v>0.33333168728314733</v>
      </c>
      <c r="C9439" s="4">
        <v>-0.43073182639339747</v>
      </c>
      <c r="D9439" s="25">
        <v>-7.8017643184608238E-3</v>
      </c>
      <c r="E9439" s="31">
        <v>-1732.5465401766319</v>
      </c>
      <c r="F9439" s="18">
        <v>1732.5465401766319</v>
      </c>
    </row>
    <row r="9440" spans="1:6" x14ac:dyDescent="0.35">
      <c r="A9440" s="4">
        <v>9429</v>
      </c>
      <c r="B9440" s="4">
        <v>0.95809099103081852</v>
      </c>
      <c r="C9440" s="4">
        <v>1.7289501466741135</v>
      </c>
      <c r="D9440" s="25">
        <v>4.0572333541372033E-2</v>
      </c>
      <c r="E9440" s="31">
        <v>9009.9435505460533</v>
      </c>
      <c r="F9440" s="18">
        <v>0</v>
      </c>
    </row>
    <row r="9441" spans="1:6" x14ac:dyDescent="0.35">
      <c r="A9441" s="4">
        <v>9430</v>
      </c>
      <c r="B9441" s="4">
        <v>0.67362436253679292</v>
      </c>
      <c r="C9441" s="4">
        <v>0.44994336924205153</v>
      </c>
      <c r="D9441" s="25">
        <v>1.1924227113456792E-2</v>
      </c>
      <c r="E9441" s="31">
        <v>2648.0264702197169</v>
      </c>
      <c r="F9441" s="18">
        <v>0</v>
      </c>
    </row>
    <row r="9442" spans="1:6" x14ac:dyDescent="0.35">
      <c r="A9442" s="4">
        <v>9431</v>
      </c>
      <c r="B9442" s="4">
        <v>0.66482889681769186</v>
      </c>
      <c r="C9442" s="4">
        <v>0.42567839606363334</v>
      </c>
      <c r="D9442" s="25">
        <v>1.1380722930092324E-2</v>
      </c>
      <c r="E9442" s="31">
        <v>2527.3298874952839</v>
      </c>
      <c r="F9442" s="18">
        <v>0</v>
      </c>
    </row>
    <row r="9443" spans="1:6" x14ac:dyDescent="0.35">
      <c r="A9443" s="4">
        <v>9432</v>
      </c>
      <c r="B9443" s="4">
        <v>0.44482024134847142</v>
      </c>
      <c r="C9443" s="4">
        <v>-0.13875914051785626</v>
      </c>
      <c r="D9443" s="25">
        <v>-1.2619517650038338E-3</v>
      </c>
      <c r="E9443" s="31">
        <v>-280.24304184037817</v>
      </c>
      <c r="F9443" s="18">
        <v>280.24304184037817</v>
      </c>
    </row>
    <row r="9444" spans="1:6" x14ac:dyDescent="0.35">
      <c r="A9444" s="4">
        <v>9433</v>
      </c>
      <c r="B9444" s="4">
        <v>9.9758360178549998E-2</v>
      </c>
      <c r="C9444" s="4">
        <v>-1.2829296603567024</v>
      </c>
      <c r="D9444" s="25">
        <v>-2.6889899483809005E-2</v>
      </c>
      <c r="E9444" s="31">
        <v>-5971.4700950568877</v>
      </c>
      <c r="F9444" s="18">
        <v>5971.4700950568877</v>
      </c>
    </row>
    <row r="9445" spans="1:6" x14ac:dyDescent="0.35">
      <c r="A9445" s="4">
        <v>9434</v>
      </c>
      <c r="B9445" s="4">
        <v>6.0873593853594588E-2</v>
      </c>
      <c r="C9445" s="4">
        <v>-1.5474814767029998</v>
      </c>
      <c r="D9445" s="25">
        <v>-3.281551983556636E-2</v>
      </c>
      <c r="E9445" s="31">
        <v>-7287.3792432664377</v>
      </c>
      <c r="F9445" s="18">
        <v>7287.3792432664377</v>
      </c>
    </row>
    <row r="9446" spans="1:6" x14ac:dyDescent="0.35">
      <c r="A9446" s="4">
        <v>9435</v>
      </c>
      <c r="B9446" s="4">
        <v>0.16672986394666744</v>
      </c>
      <c r="C9446" s="4">
        <v>-0.96716865710881417</v>
      </c>
      <c r="D9446" s="25">
        <v>-1.9817259223846587E-2</v>
      </c>
      <c r="E9446" s="31">
        <v>-4400.8409511699419</v>
      </c>
      <c r="F9446" s="18">
        <v>4400.8409511699419</v>
      </c>
    </row>
    <row r="9447" spans="1:6" x14ac:dyDescent="0.35">
      <c r="A9447" s="4">
        <v>9436</v>
      </c>
      <c r="B9447" s="4">
        <v>0.91447807062039765</v>
      </c>
      <c r="C9447" s="4">
        <v>1.368857385397247</v>
      </c>
      <c r="D9447" s="25">
        <v>3.2506718932438103E-2</v>
      </c>
      <c r="E9447" s="31">
        <v>7218.8034808517341</v>
      </c>
      <c r="F9447" s="18">
        <v>0</v>
      </c>
    </row>
    <row r="9448" spans="1:6" x14ac:dyDescent="0.35">
      <c r="A9448" s="4">
        <v>9437</v>
      </c>
      <c r="B9448" s="4">
        <v>8.2336648437461357E-2</v>
      </c>
      <c r="C9448" s="4">
        <v>-1.3895245634958029</v>
      </c>
      <c r="D9448" s="25">
        <v>-2.9277488184420466E-2</v>
      </c>
      <c r="E9448" s="31">
        <v>-6501.6845919010193</v>
      </c>
      <c r="F9448" s="18">
        <v>6501.6845919010193</v>
      </c>
    </row>
    <row r="9449" spans="1:6" x14ac:dyDescent="0.35">
      <c r="A9449" s="4">
        <v>9438</v>
      </c>
      <c r="B9449" s="4">
        <v>0.16913920669563176</v>
      </c>
      <c r="C9449" s="4">
        <v>-0.95757241731088882</v>
      </c>
      <c r="D9449" s="25">
        <v>-1.9602315797517981E-2</v>
      </c>
      <c r="E9449" s="31">
        <v>-4353.1082237485107</v>
      </c>
      <c r="F9449" s="18">
        <v>4353.1082237485107</v>
      </c>
    </row>
    <row r="9450" spans="1:6" x14ac:dyDescent="0.35">
      <c r="A9450" s="4">
        <v>9439</v>
      </c>
      <c r="B9450" s="4">
        <v>0.11019404775905051</v>
      </c>
      <c r="C9450" s="4">
        <v>-1.2254967987149878</v>
      </c>
      <c r="D9450" s="25">
        <v>-2.56034772679119E-2</v>
      </c>
      <c r="E9450" s="31">
        <v>-5685.7928727797353</v>
      </c>
      <c r="F9450" s="18">
        <v>5685.7928727797353</v>
      </c>
    </row>
    <row r="9451" spans="1:6" x14ac:dyDescent="0.35">
      <c r="A9451" s="4">
        <v>9440</v>
      </c>
      <c r="B9451" s="4">
        <v>0.81089809362708409</v>
      </c>
      <c r="C9451" s="4">
        <v>0.88121065603727289</v>
      </c>
      <c r="D9451" s="25">
        <v>2.1584059531071967E-2</v>
      </c>
      <c r="E9451" s="31">
        <v>4793.1962742118267</v>
      </c>
      <c r="F9451" s="18">
        <v>0</v>
      </c>
    </row>
    <row r="9452" spans="1:6" x14ac:dyDescent="0.35">
      <c r="A9452" s="4">
        <v>9441</v>
      </c>
      <c r="B9452" s="4">
        <v>0.16451508490172606</v>
      </c>
      <c r="C9452" s="4">
        <v>-0.97606920679140696</v>
      </c>
      <c r="D9452" s="25">
        <v>-2.0016620086566812E-2</v>
      </c>
      <c r="E9452" s="31">
        <v>-4445.1132412383886</v>
      </c>
      <c r="F9452" s="18">
        <v>4445.1132412383886</v>
      </c>
    </row>
    <row r="9453" spans="1:6" x14ac:dyDescent="0.35">
      <c r="A9453" s="4">
        <v>9442</v>
      </c>
      <c r="B9453" s="4">
        <v>0.32584697604738388</v>
      </c>
      <c r="C9453" s="4">
        <v>-0.45141017382710708</v>
      </c>
      <c r="D9453" s="25">
        <v>-8.2649326991817689E-3</v>
      </c>
      <c r="E9453" s="31">
        <v>-1835.4028612319185</v>
      </c>
      <c r="F9453" s="18">
        <v>1835.4028612319185</v>
      </c>
    </row>
    <row r="9454" spans="1:6" x14ac:dyDescent="0.35">
      <c r="A9454" s="4">
        <v>9443</v>
      </c>
      <c r="B9454" s="4">
        <v>2.2207348424968631E-2</v>
      </c>
      <c r="C9454" s="4">
        <v>-2.0101558468718963</v>
      </c>
      <c r="D9454" s="25">
        <v>-4.3178830516905777E-2</v>
      </c>
      <c r="E9454" s="31">
        <v>-9588.7712531794441</v>
      </c>
      <c r="F9454" s="18">
        <v>9588.7712531794441</v>
      </c>
    </row>
    <row r="9455" spans="1:6" x14ac:dyDescent="0.35">
      <c r="A9455" s="4">
        <v>9444</v>
      </c>
      <c r="B9455" s="4">
        <v>0.41467316702941182</v>
      </c>
      <c r="C9455" s="4">
        <v>-0.21553999396728366</v>
      </c>
      <c r="D9455" s="25">
        <v>-2.9817441070441779E-3</v>
      </c>
      <c r="E9455" s="31">
        <v>-662.15925340470051</v>
      </c>
      <c r="F9455" s="18">
        <v>662.15925340470051</v>
      </c>
    </row>
    <row r="9456" spans="1:6" x14ac:dyDescent="0.35">
      <c r="A9456" s="4">
        <v>9445</v>
      </c>
      <c r="B9456" s="4">
        <v>0.14700432161350985</v>
      </c>
      <c r="C9456" s="4">
        <v>-1.0493682977030516</v>
      </c>
      <c r="D9456" s="25">
        <v>-2.1658425426896815E-2</v>
      </c>
      <c r="E9456" s="31">
        <v>-4809.7107919874534</v>
      </c>
      <c r="F9456" s="18">
        <v>4809.7107919874534</v>
      </c>
    </row>
    <row r="9457" spans="1:6" x14ac:dyDescent="0.35">
      <c r="A9457" s="4">
        <v>9446</v>
      </c>
      <c r="B9457" s="4">
        <v>0.230568468583641</v>
      </c>
      <c r="C9457" s="4">
        <v>-0.7369760120245723</v>
      </c>
      <c r="D9457" s="25">
        <v>-1.4661240106780599E-2</v>
      </c>
      <c r="E9457" s="31">
        <v>-3255.8380111016872</v>
      </c>
      <c r="F9457" s="18">
        <v>3255.8380111016872</v>
      </c>
    </row>
    <row r="9458" spans="1:6" x14ac:dyDescent="0.35">
      <c r="A9458" s="4">
        <v>9447</v>
      </c>
      <c r="B9458" s="4">
        <v>0.45238806474777837</v>
      </c>
      <c r="C9458" s="4">
        <v>-0.11963015693122679</v>
      </c>
      <c r="D9458" s="25">
        <v>-8.3348714126831665E-4</v>
      </c>
      <c r="E9458" s="31">
        <v>-185.0934229670533</v>
      </c>
      <c r="F9458" s="18">
        <v>185.0934229670533</v>
      </c>
    </row>
    <row r="9459" spans="1:6" x14ac:dyDescent="0.35">
      <c r="A9459" s="4">
        <v>9448</v>
      </c>
      <c r="B9459" s="4">
        <v>0.11111170470451004</v>
      </c>
      <c r="C9459" s="4">
        <v>-1.2206372146994233</v>
      </c>
      <c r="D9459" s="25">
        <v>-2.5494628837606625E-2</v>
      </c>
      <c r="E9459" s="31">
        <v>-5661.6207799516014</v>
      </c>
      <c r="F9459" s="18">
        <v>5661.6207799516014</v>
      </c>
    </row>
    <row r="9460" spans="1:6" x14ac:dyDescent="0.35">
      <c r="A9460" s="4">
        <v>9449</v>
      </c>
      <c r="B9460" s="4">
        <v>0.16309363436522417</v>
      </c>
      <c r="C9460" s="4">
        <v>-0.98182256643452293</v>
      </c>
      <c r="D9460" s="25">
        <v>-2.0145487941125785E-2</v>
      </c>
      <c r="E9460" s="31">
        <v>-4473.7310700322969</v>
      </c>
      <c r="F9460" s="18">
        <v>4473.7310700322969</v>
      </c>
    </row>
    <row r="9461" spans="1:6" x14ac:dyDescent="0.35">
      <c r="A9461" s="4">
        <v>9450</v>
      </c>
      <c r="B9461" s="4">
        <v>0.83039518757870923</v>
      </c>
      <c r="C9461" s="4">
        <v>0.9557280942308235</v>
      </c>
      <c r="D9461" s="25">
        <v>2.3253154283165905E-2</v>
      </c>
      <c r="E9461" s="31">
        <v>5163.8540151954494</v>
      </c>
      <c r="F9461" s="18">
        <v>0</v>
      </c>
    </row>
    <row r="9462" spans="1:6" x14ac:dyDescent="0.35">
      <c r="A9462" s="4">
        <v>9451</v>
      </c>
      <c r="B9462" s="4">
        <v>0.87109995348540514</v>
      </c>
      <c r="C9462" s="4">
        <v>1.1316060557020802</v>
      </c>
      <c r="D9462" s="25">
        <v>2.7192594360777981E-2</v>
      </c>
      <c r="E9462" s="31">
        <v>6038.6898854036499</v>
      </c>
      <c r="F9462" s="18">
        <v>0</v>
      </c>
    </row>
    <row r="9463" spans="1:6" x14ac:dyDescent="0.35">
      <c r="A9463" s="4">
        <v>9452</v>
      </c>
      <c r="B9463" s="4">
        <v>0.9817380226959882</v>
      </c>
      <c r="C9463" s="4">
        <v>2.0910458442610955</v>
      </c>
      <c r="D9463" s="25">
        <v>4.8682811346962146E-2</v>
      </c>
      <c r="E9463" s="31">
        <v>10811.046440568593</v>
      </c>
      <c r="F9463" s="18">
        <v>0</v>
      </c>
    </row>
    <row r="9464" spans="1:6" x14ac:dyDescent="0.35">
      <c r="A9464" s="4">
        <v>9453</v>
      </c>
      <c r="B9464" s="4">
        <v>0.64497652142028583</v>
      </c>
      <c r="C9464" s="4">
        <v>0.37179302515147022</v>
      </c>
      <c r="D9464" s="25">
        <v>1.0173759942844716E-2</v>
      </c>
      <c r="E9464" s="31">
        <v>2259.2982651186621</v>
      </c>
      <c r="F9464" s="18">
        <v>0</v>
      </c>
    </row>
    <row r="9465" spans="1:6" x14ac:dyDescent="0.35">
      <c r="A9465" s="4">
        <v>9454</v>
      </c>
      <c r="B9465" s="4">
        <v>0.82886808720139793</v>
      </c>
      <c r="C9465" s="4">
        <v>0.9497017396039632</v>
      </c>
      <c r="D9465" s="25">
        <v>2.3118171692167223E-2</v>
      </c>
      <c r="E9465" s="31">
        <v>5133.8782800318704</v>
      </c>
      <c r="F9465" s="18">
        <v>0</v>
      </c>
    </row>
    <row r="9466" spans="1:6" x14ac:dyDescent="0.35">
      <c r="A9466" s="4">
        <v>9455</v>
      </c>
      <c r="B9466" s="4">
        <v>0.99015778643236563</v>
      </c>
      <c r="C9466" s="4">
        <v>2.3323092714932021</v>
      </c>
      <c r="D9466" s="25">
        <v>5.4086801742060819E-2</v>
      </c>
      <c r="E9466" s="31">
        <v>12011.116640077396</v>
      </c>
      <c r="F9466" s="18">
        <v>0</v>
      </c>
    </row>
    <row r="9467" spans="1:6" x14ac:dyDescent="0.35">
      <c r="A9467" s="4">
        <v>9456</v>
      </c>
      <c r="B9467" s="4">
        <v>0.34257718528808645</v>
      </c>
      <c r="C9467" s="4">
        <v>-0.40543965033642659</v>
      </c>
      <c r="D9467" s="25">
        <v>-7.2352521120685786E-3</v>
      </c>
      <c r="E9467" s="31">
        <v>-1606.7405400094347</v>
      </c>
      <c r="F9467" s="18">
        <v>1606.7405400094347</v>
      </c>
    </row>
    <row r="9468" spans="1:6" x14ac:dyDescent="0.35">
      <c r="A9468" s="4">
        <v>9457</v>
      </c>
      <c r="B9468" s="4">
        <v>0.58059368105864684</v>
      </c>
      <c r="C9468" s="4">
        <v>0.20341249049761051</v>
      </c>
      <c r="D9468" s="25">
        <v>6.4022525808289819E-3</v>
      </c>
      <c r="E9468" s="31">
        <v>1421.7554011475825</v>
      </c>
      <c r="F9468" s="18">
        <v>0</v>
      </c>
    </row>
    <row r="9469" spans="1:6" x14ac:dyDescent="0.35">
      <c r="A9469" s="4">
        <v>9458</v>
      </c>
      <c r="B9469" s="4">
        <v>0.94712060841616796</v>
      </c>
      <c r="C9469" s="4">
        <v>1.6175538429302763</v>
      </c>
      <c r="D9469" s="25">
        <v>3.8077199644007416E-2</v>
      </c>
      <c r="E9469" s="31">
        <v>8455.8463714083282</v>
      </c>
      <c r="F9469" s="18">
        <v>0</v>
      </c>
    </row>
    <row r="9470" spans="1:6" x14ac:dyDescent="0.35">
      <c r="A9470" s="4">
        <v>9459</v>
      </c>
      <c r="B9470" s="4">
        <v>0.62498649770833203</v>
      </c>
      <c r="C9470" s="4">
        <v>0.31860375641036026</v>
      </c>
      <c r="D9470" s="25">
        <v>8.9823887487235493E-3</v>
      </c>
      <c r="E9470" s="31">
        <v>1994.7291297044371</v>
      </c>
      <c r="F9470" s="18">
        <v>0</v>
      </c>
    </row>
    <row r="9471" spans="1:6" x14ac:dyDescent="0.35">
      <c r="A9471" s="4">
        <v>9460</v>
      </c>
      <c r="B9471" s="4">
        <v>0.59701226634605398</v>
      </c>
      <c r="C9471" s="4">
        <v>0.24562121208406665</v>
      </c>
      <c r="D9471" s="25">
        <v>7.3476736446819995E-3</v>
      </c>
      <c r="E9471" s="31">
        <v>1631.7061156690136</v>
      </c>
      <c r="F9471" s="18">
        <v>0</v>
      </c>
    </row>
    <row r="9472" spans="1:6" x14ac:dyDescent="0.35">
      <c r="A9472" s="4">
        <v>9461</v>
      </c>
      <c r="B9472" s="4">
        <v>0.55157063502566017</v>
      </c>
      <c r="C9472" s="4">
        <v>0.12963055230335738</v>
      </c>
      <c r="D9472" s="25">
        <v>4.7496320825305641E-3</v>
      </c>
      <c r="E9472" s="31">
        <v>1054.7561161554947</v>
      </c>
      <c r="F9472" s="18">
        <v>0</v>
      </c>
    </row>
    <row r="9473" spans="1:6" x14ac:dyDescent="0.35">
      <c r="A9473" s="4">
        <v>9462</v>
      </c>
      <c r="B9473" s="4">
        <v>0.49913463702844563</v>
      </c>
      <c r="C9473" s="4">
        <v>-2.1691449933555827E-3</v>
      </c>
      <c r="D9473" s="25">
        <v>1.7974884176594778E-3</v>
      </c>
      <c r="E9473" s="31">
        <v>399.170266096668</v>
      </c>
      <c r="F9473" s="18">
        <v>0</v>
      </c>
    </row>
    <row r="9474" spans="1:6" x14ac:dyDescent="0.35">
      <c r="A9474" s="4">
        <v>9463</v>
      </c>
      <c r="B9474" s="4">
        <v>2.6943769594730216E-2</v>
      </c>
      <c r="C9474" s="4">
        <v>-1.9277394767228955</v>
      </c>
      <c r="D9474" s="25">
        <v>-4.1332809850641992E-2</v>
      </c>
      <c r="E9474" s="31">
        <v>-9178.8233762791006</v>
      </c>
      <c r="F9474" s="18">
        <v>9178.8233762791006</v>
      </c>
    </row>
    <row r="9475" spans="1:6" x14ac:dyDescent="0.35">
      <c r="A9475" s="4">
        <v>9464</v>
      </c>
      <c r="B9475" s="4">
        <v>0.987153699057851</v>
      </c>
      <c r="C9475" s="4">
        <v>2.2308268317286335</v>
      </c>
      <c r="D9475" s="25">
        <v>5.1813725644077213E-2</v>
      </c>
      <c r="E9475" s="31">
        <v>11506.332085152948</v>
      </c>
      <c r="F9475" s="18">
        <v>0</v>
      </c>
    </row>
    <row r="9476" spans="1:6" x14ac:dyDescent="0.35">
      <c r="A9476" s="4">
        <v>9465</v>
      </c>
      <c r="B9476" s="4">
        <v>0.67128286634146539</v>
      </c>
      <c r="C9476" s="4">
        <v>0.44345831046808809</v>
      </c>
      <c r="D9476" s="25">
        <v>1.1778970139665926E-2</v>
      </c>
      <c r="E9476" s="31">
        <v>2615.7690913621686</v>
      </c>
      <c r="F9476" s="18">
        <v>0</v>
      </c>
    </row>
    <row r="9477" spans="1:6" x14ac:dyDescent="0.35">
      <c r="A9477" s="4">
        <v>9466</v>
      </c>
      <c r="B9477" s="4">
        <v>0.23967855700733409</v>
      </c>
      <c r="C9477" s="4">
        <v>-0.70733694113877399</v>
      </c>
      <c r="D9477" s="25">
        <v>-1.3997363048313663E-2</v>
      </c>
      <c r="E9477" s="31">
        <v>-3108.4100891856292</v>
      </c>
      <c r="F9477" s="18">
        <v>3108.4100891856292</v>
      </c>
    </row>
    <row r="9478" spans="1:6" x14ac:dyDescent="0.35">
      <c r="A9478" s="4">
        <v>9467</v>
      </c>
      <c r="B9478" s="4">
        <v>0.7039083603322317</v>
      </c>
      <c r="C9478" s="4">
        <v>0.53567486289305444</v>
      </c>
      <c r="D9478" s="25">
        <v>1.3844502281403298E-2</v>
      </c>
      <c r="E9478" s="31">
        <v>3074.4641274737855</v>
      </c>
      <c r="F9478" s="18">
        <v>0</v>
      </c>
    </row>
    <row r="9479" spans="1:6" x14ac:dyDescent="0.35">
      <c r="A9479" s="4">
        <v>9468</v>
      </c>
      <c r="B9479" s="4">
        <v>0.5613807282938913</v>
      </c>
      <c r="C9479" s="4">
        <v>0.15447078690215624</v>
      </c>
      <c r="D9479" s="25">
        <v>5.3060213816627745E-3</v>
      </c>
      <c r="E9479" s="31">
        <v>1178.3141109697997</v>
      </c>
      <c r="F9479" s="18">
        <v>0</v>
      </c>
    </row>
    <row r="9480" spans="1:6" x14ac:dyDescent="0.35">
      <c r="A9480" s="4">
        <v>9469</v>
      </c>
      <c r="B9480" s="4">
        <v>9.4730708885042758E-2</v>
      </c>
      <c r="C9480" s="4">
        <v>-1.3121740431253783</v>
      </c>
      <c r="D9480" s="25">
        <v>-2.7544936036201489E-2</v>
      </c>
      <c r="E9480" s="31">
        <v>-6116.9347958876251</v>
      </c>
      <c r="F9480" s="18">
        <v>6116.9347958876251</v>
      </c>
    </row>
    <row r="9481" spans="1:6" x14ac:dyDescent="0.35">
      <c r="A9481" s="4">
        <v>9470</v>
      </c>
      <c r="B9481" s="4">
        <v>0.6754782507162489</v>
      </c>
      <c r="C9481" s="4">
        <v>0.45509138088253032</v>
      </c>
      <c r="D9481" s="25">
        <v>1.2039535951510558E-2</v>
      </c>
      <c r="E9481" s="31">
        <v>2673.6332330322152</v>
      </c>
      <c r="F9481" s="18">
        <v>0</v>
      </c>
    </row>
    <row r="9482" spans="1:6" x14ac:dyDescent="0.35">
      <c r="A9482" s="4">
        <v>9471</v>
      </c>
      <c r="B9482" s="4">
        <v>8.0963020332456281E-2</v>
      </c>
      <c r="C9482" s="4">
        <v>-1.3986230827632049</v>
      </c>
      <c r="D9482" s="25">
        <v>-2.9481283311161156E-2</v>
      </c>
      <c r="E9482" s="31">
        <v>-6546.9416039468661</v>
      </c>
      <c r="F9482" s="18">
        <v>6546.9416039468661</v>
      </c>
    </row>
    <row r="9483" spans="1:6" x14ac:dyDescent="0.35">
      <c r="A9483" s="4">
        <v>9472</v>
      </c>
      <c r="B9483" s="4">
        <v>0.23276485432008787</v>
      </c>
      <c r="C9483" s="4">
        <v>-0.72977176062755589</v>
      </c>
      <c r="D9483" s="25">
        <v>-1.4499874143443359E-2</v>
      </c>
      <c r="E9483" s="31">
        <v>-3220.0032908935073</v>
      </c>
      <c r="F9483" s="18">
        <v>3220.0032908935073</v>
      </c>
    </row>
    <row r="9484" spans="1:6" x14ac:dyDescent="0.35">
      <c r="A9484" s="4">
        <v>9473</v>
      </c>
      <c r="B9484" s="4">
        <v>0.99371037385994399</v>
      </c>
      <c r="C9484" s="4">
        <v>2.4954639888964412</v>
      </c>
      <c r="D9484" s="25">
        <v>5.7741257520449146E-2</v>
      </c>
      <c r="E9484" s="31">
        <v>12822.665727774565</v>
      </c>
      <c r="F9484" s="18">
        <v>0</v>
      </c>
    </row>
    <row r="9485" spans="1:6" x14ac:dyDescent="0.35">
      <c r="A9485" s="4">
        <v>9474</v>
      </c>
      <c r="B9485" s="4">
        <v>0.40384366533849425</v>
      </c>
      <c r="C9485" s="4">
        <v>-0.24341060312339879</v>
      </c>
      <c r="D9485" s="25">
        <v>-3.6060098978152721E-3</v>
      </c>
      <c r="E9485" s="31">
        <v>-800.79065673892296</v>
      </c>
      <c r="F9485" s="18">
        <v>800.79065673892296</v>
      </c>
    </row>
    <row r="9486" spans="1:6" x14ac:dyDescent="0.35">
      <c r="A9486" s="4">
        <v>9475</v>
      </c>
      <c r="B9486" s="4">
        <v>0.43371583549585946</v>
      </c>
      <c r="C9486" s="4">
        <v>-0.1669216842015839</v>
      </c>
      <c r="D9486" s="25">
        <v>-1.8927565136323823E-3</v>
      </c>
      <c r="E9486" s="31">
        <v>-420.3265588696384</v>
      </c>
      <c r="F9486" s="18">
        <v>420.3265588696384</v>
      </c>
    </row>
    <row r="9487" spans="1:6" x14ac:dyDescent="0.35">
      <c r="A9487" s="4">
        <v>9476</v>
      </c>
      <c r="B9487" s="4">
        <v>0.40515148622225761</v>
      </c>
      <c r="C9487" s="4">
        <v>-0.24003519492465741</v>
      </c>
      <c r="D9487" s="25">
        <v>-3.5304050964792312E-3</v>
      </c>
      <c r="E9487" s="31">
        <v>-784.00101382885089</v>
      </c>
      <c r="F9487" s="18">
        <v>784.00101382885089</v>
      </c>
    </row>
    <row r="9488" spans="1:6" x14ac:dyDescent="0.35">
      <c r="A9488" s="4">
        <v>9477</v>
      </c>
      <c r="B9488" s="4">
        <v>0.18413724640741325</v>
      </c>
      <c r="C9488" s="4">
        <v>-0.8997102018811366</v>
      </c>
      <c r="D9488" s="25">
        <v>-1.8306276609113794E-2</v>
      </c>
      <c r="E9488" s="31">
        <v>-4065.2953496157024</v>
      </c>
      <c r="F9488" s="18">
        <v>4065.2953496157024</v>
      </c>
    </row>
    <row r="9489" spans="1:6" x14ac:dyDescent="0.35">
      <c r="A9489" s="4">
        <v>9478</v>
      </c>
      <c r="B9489" s="4">
        <v>0.24022145962001207</v>
      </c>
      <c r="C9489" s="4">
        <v>-0.70559036266379183</v>
      </c>
      <c r="D9489" s="25">
        <v>-1.3958241937371265E-2</v>
      </c>
      <c r="E9489" s="31">
        <v>-3099.7224202630068</v>
      </c>
      <c r="F9489" s="18">
        <v>3099.7224202630068</v>
      </c>
    </row>
    <row r="9490" spans="1:6" x14ac:dyDescent="0.35">
      <c r="A9490" s="4">
        <v>9479</v>
      </c>
      <c r="B9490" s="4">
        <v>0.58517702846787234</v>
      </c>
      <c r="C9490" s="4">
        <v>0.2151556810869148</v>
      </c>
      <c r="D9490" s="25">
        <v>6.665284942925712E-3</v>
      </c>
      <c r="E9490" s="31">
        <v>1480.1672923946489</v>
      </c>
      <c r="F9490" s="18">
        <v>0</v>
      </c>
    </row>
    <row r="9491" spans="1:6" x14ac:dyDescent="0.35">
      <c r="A9491" s="4">
        <v>9480</v>
      </c>
      <c r="B9491" s="4">
        <v>0.61579113535963836</v>
      </c>
      <c r="C9491" s="4">
        <v>0.2944452038862892</v>
      </c>
      <c r="D9491" s="25">
        <v>8.4412682511109151E-3</v>
      </c>
      <c r="E9491" s="31">
        <v>1874.5618947446421</v>
      </c>
      <c r="F9491" s="18">
        <v>0</v>
      </c>
    </row>
    <row r="9492" spans="1:6" x14ac:dyDescent="0.35">
      <c r="A9492" s="4">
        <v>9481</v>
      </c>
      <c r="B9492" s="4">
        <v>0.73390422911099351</v>
      </c>
      <c r="C9492" s="4">
        <v>0.62466409694846559</v>
      </c>
      <c r="D9492" s="25">
        <v>1.5837746643467279E-2</v>
      </c>
      <c r="E9492" s="31">
        <v>3517.1061353910195</v>
      </c>
      <c r="F9492" s="18">
        <v>0</v>
      </c>
    </row>
    <row r="9493" spans="1:6" x14ac:dyDescent="0.35">
      <c r="A9493" s="4">
        <v>9482</v>
      </c>
      <c r="B9493" s="4">
        <v>0.85278342072499003</v>
      </c>
      <c r="C9493" s="4">
        <v>1.0484460235120334</v>
      </c>
      <c r="D9493" s="25">
        <v>2.5329916621483622E-2</v>
      </c>
      <c r="E9493" s="31">
        <v>5625.042953639484</v>
      </c>
      <c r="F9493" s="18">
        <v>0</v>
      </c>
    </row>
    <row r="9494" spans="1:6" x14ac:dyDescent="0.35">
      <c r="A9494" s="4">
        <v>9483</v>
      </c>
      <c r="B9494" s="4">
        <v>0.62392355103513708</v>
      </c>
      <c r="C9494" s="4">
        <v>0.3158018709432408</v>
      </c>
      <c r="D9494" s="25">
        <v>8.9196301187638022E-3</v>
      </c>
      <c r="E9494" s="31">
        <v>1980.7922504596106</v>
      </c>
      <c r="F9494" s="18">
        <v>0</v>
      </c>
    </row>
    <row r="9495" spans="1:6" x14ac:dyDescent="0.35">
      <c r="A9495" s="4">
        <v>9484</v>
      </c>
      <c r="B9495" s="4">
        <v>0.80576430386529074</v>
      </c>
      <c r="C9495" s="4">
        <v>0.86239281636048637</v>
      </c>
      <c r="D9495" s="25">
        <v>2.1162564130643831E-2</v>
      </c>
      <c r="E9495" s="31">
        <v>4699.5943185639017</v>
      </c>
      <c r="F9495" s="18">
        <v>0</v>
      </c>
    </row>
    <row r="9496" spans="1:6" x14ac:dyDescent="0.35">
      <c r="A9496" s="4">
        <v>9485</v>
      </c>
      <c r="B9496" s="4">
        <v>0.92460359244834134</v>
      </c>
      <c r="C9496" s="4">
        <v>1.4367367266806432</v>
      </c>
      <c r="D9496" s="25">
        <v>3.4027128853367401E-2</v>
      </c>
      <c r="E9496" s="31">
        <v>7556.4426148516141</v>
      </c>
      <c r="F9496" s="18">
        <v>0</v>
      </c>
    </row>
    <row r="9497" spans="1:6" x14ac:dyDescent="0.35">
      <c r="A9497" s="4">
        <v>9486</v>
      </c>
      <c r="B9497" s="4">
        <v>1.146070216589723E-2</v>
      </c>
      <c r="C9497" s="4">
        <v>-2.2747421175172957</v>
      </c>
      <c r="D9497" s="25">
        <v>-4.9105222600639063E-2</v>
      </c>
      <c r="E9497" s="31">
        <v>-10904.85178077323</v>
      </c>
      <c r="F9497" s="18">
        <v>10904.85178077323</v>
      </c>
    </row>
    <row r="9498" spans="1:6" x14ac:dyDescent="0.35">
      <c r="A9498" s="4">
        <v>9487</v>
      </c>
      <c r="B9498" s="4">
        <v>0.91607284742157269</v>
      </c>
      <c r="C9498" s="4">
        <v>1.3791312019650637</v>
      </c>
      <c r="D9498" s="25">
        <v>3.2736839206739247E-2</v>
      </c>
      <c r="E9498" s="31">
        <v>7269.9065479004958</v>
      </c>
      <c r="F9498" s="18">
        <v>0</v>
      </c>
    </row>
    <row r="9499" spans="1:6" x14ac:dyDescent="0.35">
      <c r="A9499" s="4">
        <v>9488</v>
      </c>
      <c r="B9499" s="4">
        <v>0.4160410337764312</v>
      </c>
      <c r="C9499" s="4">
        <v>-0.21203200245020914</v>
      </c>
      <c r="D9499" s="25">
        <v>-2.9031696099401441E-3</v>
      </c>
      <c r="E9499" s="31">
        <v>-644.71012682937089</v>
      </c>
      <c r="F9499" s="18">
        <v>644.71012682937089</v>
      </c>
    </row>
    <row r="9500" spans="1:6" x14ac:dyDescent="0.35">
      <c r="A9500" s="4">
        <v>9489</v>
      </c>
      <c r="B9500" s="4">
        <v>0.17215916920407859</v>
      </c>
      <c r="C9500" s="4">
        <v>-0.94566723664731378</v>
      </c>
      <c r="D9500" s="25">
        <v>-1.9335655066150766E-2</v>
      </c>
      <c r="E9500" s="31">
        <v>-4293.8905764737747</v>
      </c>
      <c r="F9500" s="18">
        <v>4293.8905764737747</v>
      </c>
    </row>
    <row r="9501" spans="1:6" x14ac:dyDescent="0.35">
      <c r="A9501" s="4">
        <v>9490</v>
      </c>
      <c r="B9501" s="4">
        <v>0.43879212465292694</v>
      </c>
      <c r="C9501" s="4">
        <v>-0.15403232342111553</v>
      </c>
      <c r="D9501" s="25">
        <v>-1.6040514137516521E-3</v>
      </c>
      <c r="E9501" s="31">
        <v>-356.21349398941277</v>
      </c>
      <c r="F9501" s="18">
        <v>356.21349398941277</v>
      </c>
    </row>
    <row r="9502" spans="1:6" x14ac:dyDescent="0.35">
      <c r="A9502" s="4">
        <v>9491</v>
      </c>
      <c r="B9502" s="4">
        <v>0.83246701432356762</v>
      </c>
      <c r="C9502" s="4">
        <v>0.96396001822164423</v>
      </c>
      <c r="D9502" s="25">
        <v>2.3437538790548287E-2</v>
      </c>
      <c r="E9502" s="31">
        <v>5204.8004892605031</v>
      </c>
      <c r="F9502" s="18">
        <v>0</v>
      </c>
    </row>
    <row r="9503" spans="1:6" x14ac:dyDescent="0.35">
      <c r="A9503" s="4">
        <v>9492</v>
      </c>
      <c r="B9503" s="4">
        <v>0.12664840013378365</v>
      </c>
      <c r="C9503" s="4">
        <v>-1.1423783167324211</v>
      </c>
      <c r="D9503" s="25">
        <v>-2.3741730199812558E-2</v>
      </c>
      <c r="E9503" s="31">
        <v>-5272.352616210198</v>
      </c>
      <c r="F9503" s="18">
        <v>5272.352616210198</v>
      </c>
    </row>
    <row r="9504" spans="1:6" x14ac:dyDescent="0.35">
      <c r="A9504" s="4">
        <v>9493</v>
      </c>
      <c r="B9504" s="4">
        <v>0.55922867257376363</v>
      </c>
      <c r="C9504" s="4">
        <v>0.14901391262053637</v>
      </c>
      <c r="D9504" s="25">
        <v>5.1837944177857958E-3</v>
      </c>
      <c r="E9504" s="31">
        <v>1151.1710322074396</v>
      </c>
      <c r="F9504" s="18">
        <v>0</v>
      </c>
    </row>
    <row r="9505" spans="1:6" x14ac:dyDescent="0.35">
      <c r="A9505" s="4">
        <v>9494</v>
      </c>
      <c r="B9505" s="4">
        <v>0.94564337882315974</v>
      </c>
      <c r="C9505" s="4">
        <v>1.6040036758622289</v>
      </c>
      <c r="D9505" s="25">
        <v>3.777369333338345E-2</v>
      </c>
      <c r="E9505" s="31">
        <v>8388.4463850809952</v>
      </c>
      <c r="F9505" s="18">
        <v>0</v>
      </c>
    </row>
    <row r="9506" spans="1:6" x14ac:dyDescent="0.35">
      <c r="A9506" s="4">
        <v>9495</v>
      </c>
      <c r="B9506" s="4">
        <v>0.45266696209659096</v>
      </c>
      <c r="C9506" s="4">
        <v>-0.11892607412149152</v>
      </c>
      <c r="D9506" s="25">
        <v>-8.1771659210214316E-4</v>
      </c>
      <c r="E9506" s="31">
        <v>-181.59123945070607</v>
      </c>
      <c r="F9506" s="18">
        <v>181.59123945070607</v>
      </c>
    </row>
    <row r="9507" spans="1:6" x14ac:dyDescent="0.35">
      <c r="A9507" s="4">
        <v>9496</v>
      </c>
      <c r="B9507" s="4">
        <v>0.36897855589451278</v>
      </c>
      <c r="C9507" s="4">
        <v>-0.33455988231691058</v>
      </c>
      <c r="D9507" s="25">
        <v>-5.6476364921686315E-3</v>
      </c>
      <c r="E9507" s="31">
        <v>-1254.1769611687591</v>
      </c>
      <c r="F9507" s="18">
        <v>1254.1769611687591</v>
      </c>
    </row>
    <row r="9508" spans="1:6" x14ac:dyDescent="0.35">
      <c r="A9508" s="4">
        <v>9497</v>
      </c>
      <c r="B9508" s="4">
        <v>6.6644555324450239E-2</v>
      </c>
      <c r="C9508" s="4">
        <v>-1.5012569671716225</v>
      </c>
      <c r="D9508" s="25">
        <v>-3.178015028788355E-2</v>
      </c>
      <c r="E9508" s="31">
        <v>-7057.4535681986226</v>
      </c>
      <c r="F9508" s="18">
        <v>7057.4535681986226</v>
      </c>
    </row>
    <row r="9509" spans="1:6" x14ac:dyDescent="0.35">
      <c r="A9509" s="4">
        <v>9498</v>
      </c>
      <c r="B9509" s="4">
        <v>0.99800144225668252</v>
      </c>
      <c r="C9509" s="4">
        <v>2.8783892919449263</v>
      </c>
      <c r="D9509" s="25">
        <v>6.6318291691995906E-2</v>
      </c>
      <c r="E9509" s="31">
        <v>14727.377312528226</v>
      </c>
      <c r="F9509" s="18">
        <v>0</v>
      </c>
    </row>
    <row r="9510" spans="1:6" x14ac:dyDescent="0.35">
      <c r="A9510" s="4">
        <v>9499</v>
      </c>
      <c r="B9510" s="4">
        <v>0.62698790135322713</v>
      </c>
      <c r="C9510" s="4">
        <v>0.32388619317468531</v>
      </c>
      <c r="D9510" s="25">
        <v>9.100708536619399E-3</v>
      </c>
      <c r="E9510" s="31">
        <v>2021.0045375206309</v>
      </c>
      <c r="F9510" s="18">
        <v>0</v>
      </c>
    </row>
    <row r="9511" spans="1:6" x14ac:dyDescent="0.35">
      <c r="A9511" s="4">
        <v>9500</v>
      </c>
      <c r="B9511" s="4">
        <v>0.33121877374155728</v>
      </c>
      <c r="C9511" s="4">
        <v>-0.43655025237040657</v>
      </c>
      <c r="D9511" s="25">
        <v>-7.9320895751939981E-3</v>
      </c>
      <c r="E9511" s="31">
        <v>-1761.4880159036554</v>
      </c>
      <c r="F9511" s="18">
        <v>1761.4880159036554</v>
      </c>
    </row>
    <row r="9512" spans="1:6" x14ac:dyDescent="0.35">
      <c r="A9512" s="4">
        <v>9501</v>
      </c>
      <c r="B9512" s="4">
        <v>0.22315834110327026</v>
      </c>
      <c r="C9512" s="4">
        <v>-0.76157000563110155</v>
      </c>
      <c r="D9512" s="25">
        <v>-1.5212113924464291E-2</v>
      </c>
      <c r="E9512" s="31">
        <v>-3378.1711767733805</v>
      </c>
      <c r="F9512" s="18">
        <v>3378.1711767733805</v>
      </c>
    </row>
    <row r="9513" spans="1:6" x14ac:dyDescent="0.35">
      <c r="A9513" s="4">
        <v>9502</v>
      </c>
      <c r="B9513" s="4">
        <v>0.94805257592847025</v>
      </c>
      <c r="C9513" s="4">
        <v>1.6262576908862312</v>
      </c>
      <c r="D9513" s="25">
        <v>3.8272154641099156E-2</v>
      </c>
      <c r="E9513" s="31">
        <v>8499.1402459620876</v>
      </c>
      <c r="F9513" s="18">
        <v>0</v>
      </c>
    </row>
    <row r="9514" spans="1:6" x14ac:dyDescent="0.35">
      <c r="A9514" s="4">
        <v>9503</v>
      </c>
      <c r="B9514" s="4">
        <v>0.80532367668108706</v>
      </c>
      <c r="C9514" s="4">
        <v>0.86079193692712896</v>
      </c>
      <c r="D9514" s="25">
        <v>2.1126706490798352E-2</v>
      </c>
      <c r="E9514" s="31">
        <v>4691.6313723228595</v>
      </c>
      <c r="F9514" s="18">
        <v>0</v>
      </c>
    </row>
    <row r="9515" spans="1:6" x14ac:dyDescent="0.35">
      <c r="A9515" s="4">
        <v>9504</v>
      </c>
      <c r="B9515" s="4">
        <v>3.0456629192798901E-2</v>
      </c>
      <c r="C9515" s="4">
        <v>-1.8741245639442055</v>
      </c>
      <c r="D9515" s="25">
        <v>-4.0131904777651564E-2</v>
      </c>
      <c r="E9515" s="31">
        <v>-8912.1370417064336</v>
      </c>
      <c r="F9515" s="18">
        <v>8912.1370417064336</v>
      </c>
    </row>
    <row r="9516" spans="1:6" x14ac:dyDescent="0.35">
      <c r="A9516" s="4">
        <v>9505</v>
      </c>
      <c r="B9516" s="4">
        <v>0.8822765345332777</v>
      </c>
      <c r="C9516" s="4">
        <v>1.186444185721486</v>
      </c>
      <c r="D9516" s="25">
        <v>2.8420897926344696E-2</v>
      </c>
      <c r="E9516" s="31">
        <v>6311.4606339090442</v>
      </c>
      <c r="F9516" s="18">
        <v>0</v>
      </c>
    </row>
    <row r="9517" spans="1:6" x14ac:dyDescent="0.35">
      <c r="A9517" s="4">
        <v>9506</v>
      </c>
      <c r="B9517" s="4">
        <v>0.4519515085697472</v>
      </c>
      <c r="C9517" s="4">
        <v>-0.12073237231576277</v>
      </c>
      <c r="D9517" s="25">
        <v>-8.5817534792979378E-4</v>
      </c>
      <c r="E9517" s="31">
        <v>-190.57596067115898</v>
      </c>
      <c r="F9517" s="18">
        <v>190.57596067115898</v>
      </c>
    </row>
    <row r="9518" spans="1:6" x14ac:dyDescent="0.35">
      <c r="A9518" s="4">
        <v>9507</v>
      </c>
      <c r="B9518" s="4">
        <v>0.92736179455785794</v>
      </c>
      <c r="C9518" s="4">
        <v>1.4564205037625688</v>
      </c>
      <c r="D9518" s="25">
        <v>3.4468020137679863E-2</v>
      </c>
      <c r="E9518" s="31">
        <v>7654.3518361571214</v>
      </c>
      <c r="F9518" s="18">
        <v>0</v>
      </c>
    </row>
    <row r="9519" spans="1:6" x14ac:dyDescent="0.35">
      <c r="A9519" s="4">
        <v>9508</v>
      </c>
      <c r="B9519" s="4">
        <v>0.68456151111749775</v>
      </c>
      <c r="C9519" s="4">
        <v>0.48049286169993882</v>
      </c>
      <c r="D9519" s="25">
        <v>1.2608496443920788E-2</v>
      </c>
      <c r="E9519" s="31">
        <v>2799.9829268175063</v>
      </c>
      <c r="F9519" s="18">
        <v>0</v>
      </c>
    </row>
    <row r="9520" spans="1:6" x14ac:dyDescent="0.35">
      <c r="A9520" s="4">
        <v>9509</v>
      </c>
      <c r="B9520" s="4">
        <v>0.41325359431055364</v>
      </c>
      <c r="C9520" s="4">
        <v>-0.21918339661227482</v>
      </c>
      <c r="D9520" s="25">
        <v>-3.0633516392130199E-3</v>
      </c>
      <c r="E9520" s="31">
        <v>-680.28192947387129</v>
      </c>
      <c r="F9520" s="18">
        <v>680.28192947387129</v>
      </c>
    </row>
    <row r="9521" spans="1:6" x14ac:dyDescent="0.35">
      <c r="A9521" s="4">
        <v>9510</v>
      </c>
      <c r="B9521" s="4">
        <v>0.40389814296556725</v>
      </c>
      <c r="C9521" s="4">
        <v>-0.24326994449447645</v>
      </c>
      <c r="D9521" s="25">
        <v>-3.6028593254786171E-3</v>
      </c>
      <c r="E9521" s="31">
        <v>-800.09100561148102</v>
      </c>
      <c r="F9521" s="18">
        <v>800.09100561148102</v>
      </c>
    </row>
    <row r="9522" spans="1:6" x14ac:dyDescent="0.35">
      <c r="A9522" s="4">
        <v>9511</v>
      </c>
      <c r="B9522" s="4">
        <v>0.14279601164043221</v>
      </c>
      <c r="C9522" s="4">
        <v>-1.0678414806335226</v>
      </c>
      <c r="D9522" s="25">
        <v>-2.2072200959593391E-2</v>
      </c>
      <c r="E9522" s="31">
        <v>-4901.5983879619789</v>
      </c>
      <c r="F9522" s="18">
        <v>4901.5983879619789</v>
      </c>
    </row>
    <row r="9523" spans="1:6" x14ac:dyDescent="0.35">
      <c r="A9523" s="4">
        <v>9512</v>
      </c>
      <c r="B9523" s="4">
        <v>0.10340676412026528</v>
      </c>
      <c r="C9523" s="4">
        <v>-1.2623759799009338</v>
      </c>
      <c r="D9523" s="25">
        <v>-2.6429523483015298E-2</v>
      </c>
      <c r="E9523" s="31">
        <v>-5869.2338809395078</v>
      </c>
      <c r="F9523" s="18">
        <v>5869.2338809395078</v>
      </c>
    </row>
    <row r="9524" spans="1:6" x14ac:dyDescent="0.35">
      <c r="A9524" s="4">
        <v>9513</v>
      </c>
      <c r="B9524" s="4">
        <v>0.83910718533960704</v>
      </c>
      <c r="C9524" s="4">
        <v>0.99079512686414029</v>
      </c>
      <c r="D9524" s="25">
        <v>2.4038610701940667E-2</v>
      </c>
      <c r="E9524" s="31">
        <v>5338.2812018239501</v>
      </c>
      <c r="F9524" s="18">
        <v>0</v>
      </c>
    </row>
    <row r="9525" spans="1:6" x14ac:dyDescent="0.35">
      <c r="A9525" s="4">
        <v>9514</v>
      </c>
      <c r="B9525" s="4">
        <v>0.93908968671559645</v>
      </c>
      <c r="C9525" s="4">
        <v>1.5471767673752101</v>
      </c>
      <c r="D9525" s="25">
        <v>3.650084368861916E-2</v>
      </c>
      <c r="E9525" s="31">
        <v>8105.7832388765883</v>
      </c>
      <c r="F9525" s="18">
        <v>0</v>
      </c>
    </row>
    <row r="9526" spans="1:6" x14ac:dyDescent="0.35">
      <c r="A9526" s="4">
        <v>9515</v>
      </c>
      <c r="B9526" s="4">
        <v>0.57623201394686518</v>
      </c>
      <c r="C9526" s="4">
        <v>0.19226329018346769</v>
      </c>
      <c r="D9526" s="25">
        <v>6.1525248367532278E-3</v>
      </c>
      <c r="E9526" s="31">
        <v>1366.2980813256065</v>
      </c>
      <c r="F9526" s="18">
        <v>0</v>
      </c>
    </row>
    <row r="9527" spans="1:6" x14ac:dyDescent="0.35">
      <c r="A9527" s="4">
        <v>9516</v>
      </c>
      <c r="B9527" s="4">
        <v>0.9476601559789003</v>
      </c>
      <c r="C9527" s="4">
        <v>1.6225778062354239</v>
      </c>
      <c r="D9527" s="25">
        <v>3.818972995893255E-2</v>
      </c>
      <c r="E9527" s="31">
        <v>8480.8361044777048</v>
      </c>
      <c r="F9527" s="18">
        <v>0</v>
      </c>
    </row>
    <row r="9528" spans="1:6" x14ac:dyDescent="0.35">
      <c r="A9528" s="4">
        <v>9517</v>
      </c>
      <c r="B9528" s="4">
        <v>0.18897181064362711</v>
      </c>
      <c r="C9528" s="4">
        <v>-0.88169156939576998</v>
      </c>
      <c r="D9528" s="25">
        <v>-1.790268242162819E-2</v>
      </c>
      <c r="E9528" s="31">
        <v>-3975.6687363752844</v>
      </c>
      <c r="F9528" s="18">
        <v>3975.6687363752844</v>
      </c>
    </row>
    <row r="9529" spans="1:6" x14ac:dyDescent="0.35">
      <c r="A9529" s="4">
        <v>9518</v>
      </c>
      <c r="B9529" s="4">
        <v>7.7622044824231184E-2</v>
      </c>
      <c r="C9529" s="4">
        <v>-1.4212500136043595</v>
      </c>
      <c r="D9529" s="25">
        <v>-2.9988097453441109E-2</v>
      </c>
      <c r="E9529" s="31">
        <v>-6659.4903881548153</v>
      </c>
      <c r="F9529" s="18">
        <v>6659.4903881548153</v>
      </c>
    </row>
    <row r="9530" spans="1:6" x14ac:dyDescent="0.35">
      <c r="A9530" s="4">
        <v>9519</v>
      </c>
      <c r="B9530" s="4">
        <v>0.45357897787894985</v>
      </c>
      <c r="C9530" s="4">
        <v>-0.11662407886102075</v>
      </c>
      <c r="D9530" s="25">
        <v>-7.6615485968432851E-4</v>
      </c>
      <c r="E9530" s="31">
        <v>-170.14086778354167</v>
      </c>
      <c r="F9530" s="18">
        <v>170.14086778354167</v>
      </c>
    </row>
    <row r="9531" spans="1:6" x14ac:dyDescent="0.35">
      <c r="A9531" s="4">
        <v>9520</v>
      </c>
      <c r="B9531" s="4">
        <v>0.70421651929352003</v>
      </c>
      <c r="C9531" s="4">
        <v>0.53656668533526841</v>
      </c>
      <c r="D9531" s="25">
        <v>1.3864477956818127E-2</v>
      </c>
      <c r="E9531" s="31">
        <v>3078.9001480859129</v>
      </c>
      <c r="F9531" s="18">
        <v>0</v>
      </c>
    </row>
    <row r="9532" spans="1:6" x14ac:dyDescent="0.35">
      <c r="A9532" s="4">
        <v>9521</v>
      </c>
      <c r="B9532" s="4">
        <v>0.38973402844006411</v>
      </c>
      <c r="C9532" s="4">
        <v>-0.2800123147413896</v>
      </c>
      <c r="D9532" s="25">
        <v>-4.4258411515489997E-3</v>
      </c>
      <c r="E9532" s="31">
        <v>-982.85150146657611</v>
      </c>
      <c r="F9532" s="18">
        <v>982.85150146657611</v>
      </c>
    </row>
    <row r="9533" spans="1:6" x14ac:dyDescent="0.35">
      <c r="A9533" s="4">
        <v>9522</v>
      </c>
      <c r="B9533" s="4">
        <v>0.51008744913968096</v>
      </c>
      <c r="C9533" s="4">
        <v>2.5288180238984308E-2</v>
      </c>
      <c r="D9533" s="25">
        <v>2.4124971802097907E-3</v>
      </c>
      <c r="E9533" s="31">
        <v>535.74595080603001</v>
      </c>
      <c r="F9533" s="18">
        <v>0</v>
      </c>
    </row>
    <row r="9534" spans="1:6" x14ac:dyDescent="0.35">
      <c r="A9534" s="4">
        <v>9523</v>
      </c>
      <c r="B9534" s="4">
        <v>0.63416840471068914</v>
      </c>
      <c r="C9534" s="4">
        <v>0.34291395827002602</v>
      </c>
      <c r="D9534" s="25">
        <v>9.5269059963632319E-3</v>
      </c>
      <c r="E9534" s="31">
        <v>2115.6506847470987</v>
      </c>
      <c r="F9534" s="18">
        <v>0</v>
      </c>
    </row>
    <row r="9535" spans="1:6" x14ac:dyDescent="0.35">
      <c r="A9535" s="4">
        <v>9524</v>
      </c>
      <c r="B9535" s="4">
        <v>0.38309175561463316</v>
      </c>
      <c r="C9535" s="4">
        <v>-0.2973706990047208</v>
      </c>
      <c r="D9535" s="25">
        <v>-4.8146466282416173E-3</v>
      </c>
      <c r="E9535" s="31">
        <v>-1069.1939691378395</v>
      </c>
      <c r="F9535" s="18">
        <v>1069.1939691378395</v>
      </c>
    </row>
    <row r="9536" spans="1:6" x14ac:dyDescent="0.35">
      <c r="A9536" s="4">
        <v>9525</v>
      </c>
      <c r="B9536" s="4">
        <v>0.58899279768683754</v>
      </c>
      <c r="C9536" s="4">
        <v>0.22495484212901656</v>
      </c>
      <c r="D9536" s="25">
        <v>6.8847735440745236E-3</v>
      </c>
      <c r="E9536" s="31">
        <v>1528.9093718789989</v>
      </c>
      <c r="F9536" s="18">
        <v>0</v>
      </c>
    </row>
    <row r="9537" spans="1:6" x14ac:dyDescent="0.35">
      <c r="A9537" s="4">
        <v>9526</v>
      </c>
      <c r="B9537" s="4">
        <v>0.55967913911416478</v>
      </c>
      <c r="C9537" s="4">
        <v>0.15015576852123599</v>
      </c>
      <c r="D9537" s="25">
        <v>5.2093705210135392E-3</v>
      </c>
      <c r="E9537" s="31">
        <v>1156.8507460964602</v>
      </c>
      <c r="F9537" s="18">
        <v>0</v>
      </c>
    </row>
    <row r="9538" spans="1:6" x14ac:dyDescent="0.35">
      <c r="A9538" s="4">
        <v>9527</v>
      </c>
      <c r="B9538" s="4">
        <v>0.24649674293932611</v>
      </c>
      <c r="C9538" s="4">
        <v>-0.68555544502883903</v>
      </c>
      <c r="D9538" s="25">
        <v>-1.3509485556398037E-2</v>
      </c>
      <c r="E9538" s="31">
        <v>-3000.0665881331352</v>
      </c>
      <c r="F9538" s="18">
        <v>3000.0665881331352</v>
      </c>
    </row>
    <row r="9539" spans="1:6" x14ac:dyDescent="0.35">
      <c r="A9539" s="4">
        <v>9528</v>
      </c>
      <c r="B9539" s="4">
        <v>0.14777486507271043</v>
      </c>
      <c r="C9539" s="4">
        <v>-1.0460244801725995</v>
      </c>
      <c r="D9539" s="25">
        <v>-2.1583528215890435E-2</v>
      </c>
      <c r="E9539" s="31">
        <v>-4793.078284454391</v>
      </c>
      <c r="F9539" s="18">
        <v>4793.078284454391</v>
      </c>
    </row>
    <row r="9540" spans="1:6" x14ac:dyDescent="0.35">
      <c r="A9540" s="4">
        <v>9529</v>
      </c>
      <c r="B9540" s="4">
        <v>0.32796485636637696</v>
      </c>
      <c r="C9540" s="4">
        <v>-0.44553978821574675</v>
      </c>
      <c r="D9540" s="25">
        <v>-8.1334436134829352E-3</v>
      </c>
      <c r="E9540" s="31">
        <v>-1806.2029327030025</v>
      </c>
      <c r="F9540" s="18">
        <v>1806.2029327030025</v>
      </c>
    </row>
    <row r="9541" spans="1:6" x14ac:dyDescent="0.35">
      <c r="A9541" s="4">
        <v>9530</v>
      </c>
      <c r="B9541" s="4">
        <v>0.819940529080323</v>
      </c>
      <c r="C9541" s="4">
        <v>0.91513846913799524</v>
      </c>
      <c r="D9541" s="25">
        <v>2.2343998897872967E-2</v>
      </c>
      <c r="E9541" s="31">
        <v>4961.9568605294153</v>
      </c>
      <c r="F9541" s="18">
        <v>0</v>
      </c>
    </row>
    <row r="9542" spans="1:6" x14ac:dyDescent="0.35">
      <c r="A9542" s="4">
        <v>9531</v>
      </c>
      <c r="B9542" s="4">
        <v>0.65610634669550028</v>
      </c>
      <c r="C9542" s="4">
        <v>0.40185966784727356</v>
      </c>
      <c r="D9542" s="25">
        <v>1.084721405980324E-2</v>
      </c>
      <c r="E9542" s="31">
        <v>2408.8529751402525</v>
      </c>
      <c r="F9542" s="18">
        <v>0</v>
      </c>
    </row>
    <row r="9543" spans="1:6" x14ac:dyDescent="0.35">
      <c r="A9543" s="4">
        <v>9532</v>
      </c>
      <c r="B9543" s="4">
        <v>0.50169737126896008</v>
      </c>
      <c r="C9543" s="4">
        <v>4.254691651975887E-3</v>
      </c>
      <c r="D9543" s="25">
        <v>1.9413740945285929E-3</v>
      </c>
      <c r="E9543" s="31">
        <v>431.12311951095052</v>
      </c>
      <c r="F9543" s="18">
        <v>0</v>
      </c>
    </row>
    <row r="9544" spans="1:6" x14ac:dyDescent="0.35">
      <c r="A9544" s="4">
        <v>9533</v>
      </c>
      <c r="B9544" s="4">
        <v>4.8901206855996748E-2</v>
      </c>
      <c r="C9544" s="4">
        <v>-1.6556021539177115</v>
      </c>
      <c r="D9544" s="25">
        <v>-3.5237283912629556E-2</v>
      </c>
      <c r="E9544" s="31">
        <v>-7825.183104235628</v>
      </c>
      <c r="F9544" s="18">
        <v>7825.183104235628</v>
      </c>
    </row>
    <row r="9545" spans="1:6" x14ac:dyDescent="0.35">
      <c r="A9545" s="4">
        <v>9534</v>
      </c>
      <c r="B9545" s="4">
        <v>0.89730986824182257</v>
      </c>
      <c r="C9545" s="4">
        <v>1.2663710695752022</v>
      </c>
      <c r="D9545" s="25">
        <v>3.0211157302209891E-2</v>
      </c>
      <c r="E9545" s="31">
        <v>6709.025538597929</v>
      </c>
      <c r="F9545" s="18">
        <v>0</v>
      </c>
    </row>
    <row r="9546" spans="1:6" x14ac:dyDescent="0.35">
      <c r="A9546" s="4">
        <v>9535</v>
      </c>
      <c r="B9546" s="4">
        <v>0.93204903327224375</v>
      </c>
      <c r="C9546" s="4">
        <v>1.4912269000490697</v>
      </c>
      <c r="D9546" s="25">
        <v>3.5247638637583262E-2</v>
      </c>
      <c r="E9546" s="31">
        <v>7827.482589603389</v>
      </c>
      <c r="F9546" s="18">
        <v>0</v>
      </c>
    </row>
    <row r="9547" spans="1:6" x14ac:dyDescent="0.35">
      <c r="A9547" s="4">
        <v>9536</v>
      </c>
      <c r="B9547" s="4">
        <v>0.70060531594894615</v>
      </c>
      <c r="C9547" s="4">
        <v>0.52614226019454702</v>
      </c>
      <c r="D9547" s="25">
        <v>1.363098424423529E-2</v>
      </c>
      <c r="E9547" s="31">
        <v>3027.0479378196846</v>
      </c>
      <c r="F9547" s="18">
        <v>0</v>
      </c>
    </row>
    <row r="9548" spans="1:6" x14ac:dyDescent="0.35">
      <c r="A9548" s="4">
        <v>9537</v>
      </c>
      <c r="B9548" s="4">
        <v>0.79192148168395227</v>
      </c>
      <c r="C9548" s="4">
        <v>0.81310643622094381</v>
      </c>
      <c r="D9548" s="25">
        <v>2.0058612620301421E-2</v>
      </c>
      <c r="E9548" s="31">
        <v>4454.4385702364716</v>
      </c>
      <c r="F9548" s="18">
        <v>0</v>
      </c>
    </row>
    <row r="9549" spans="1:6" x14ac:dyDescent="0.35">
      <c r="A9549" s="4">
        <v>9538</v>
      </c>
      <c r="B9549" s="4">
        <v>0.86033030769540442</v>
      </c>
      <c r="C9549" s="4">
        <v>1.0818045495634301</v>
      </c>
      <c r="D9549" s="25">
        <v>2.6077104690742748E-2</v>
      </c>
      <c r="E9549" s="31">
        <v>5790.9718450304954</v>
      </c>
      <c r="F9549" s="18">
        <v>0</v>
      </c>
    </row>
    <row r="9550" spans="1:6" x14ac:dyDescent="0.35">
      <c r="A9550" s="4">
        <v>9539</v>
      </c>
      <c r="B9550" s="4">
        <v>0.64703641837554016</v>
      </c>
      <c r="C9550" s="4">
        <v>0.37733163789437091</v>
      </c>
      <c r="D9550" s="25">
        <v>1.0297817743101413E-2</v>
      </c>
      <c r="E9550" s="31">
        <v>2286.8479197664028</v>
      </c>
      <c r="F9550" s="18">
        <v>0</v>
      </c>
    </row>
    <row r="9551" spans="1:6" x14ac:dyDescent="0.35">
      <c r="A9551" s="4">
        <v>9540</v>
      </c>
      <c r="B9551" s="4">
        <v>0.74115989846603314</v>
      </c>
      <c r="C9551" s="4">
        <v>0.64692543536435698</v>
      </c>
      <c r="D9551" s="25">
        <v>1.6336371985740079E-2</v>
      </c>
      <c r="E9551" s="31">
        <v>3627.8364236099233</v>
      </c>
      <c r="F9551" s="18">
        <v>0</v>
      </c>
    </row>
    <row r="9552" spans="1:6" x14ac:dyDescent="0.35">
      <c r="A9552" s="4">
        <v>9541</v>
      </c>
      <c r="B9552" s="4">
        <v>0.83126036117970936</v>
      </c>
      <c r="C9552" s="4">
        <v>0.95915775705575146</v>
      </c>
      <c r="D9552" s="25">
        <v>2.3329974318332308E-2</v>
      </c>
      <c r="E9552" s="31">
        <v>5180.9135264432925</v>
      </c>
      <c r="F9552" s="18">
        <v>0</v>
      </c>
    </row>
    <row r="9553" spans="1:6" x14ac:dyDescent="0.35">
      <c r="A9553" s="4">
        <v>9542</v>
      </c>
      <c r="B9553" s="4">
        <v>0.37050297061800153</v>
      </c>
      <c r="C9553" s="4">
        <v>-0.33052151151554671</v>
      </c>
      <c r="D9553" s="25">
        <v>-5.5571821814063864E-3</v>
      </c>
      <c r="E9553" s="31">
        <v>-1234.0896710689594</v>
      </c>
      <c r="F9553" s="18">
        <v>1234.0896710689594</v>
      </c>
    </row>
    <row r="9554" spans="1:6" x14ac:dyDescent="0.35">
      <c r="A9554" s="4">
        <v>9543</v>
      </c>
      <c r="B9554" s="4">
        <v>8.1448645849061085E-2</v>
      </c>
      <c r="C9554" s="4">
        <v>-1.3953932301032941</v>
      </c>
      <c r="D9554" s="25">
        <v>-2.9408938766644056E-2</v>
      </c>
      <c r="E9554" s="31">
        <v>-6530.8759699200637</v>
      </c>
      <c r="F9554" s="18">
        <v>6530.8759699200637</v>
      </c>
    </row>
    <row r="9555" spans="1:6" x14ac:dyDescent="0.35">
      <c r="A9555" s="4">
        <v>9544</v>
      </c>
      <c r="B9555" s="4">
        <v>0.57633342429865064</v>
      </c>
      <c r="C9555" s="4">
        <v>0.19252223661135201</v>
      </c>
      <c r="D9555" s="25">
        <v>6.158324903614525E-3</v>
      </c>
      <c r="E9555" s="31">
        <v>1367.5861086695695</v>
      </c>
      <c r="F9555" s="18">
        <v>0</v>
      </c>
    </row>
    <row r="9556" spans="1:6" x14ac:dyDescent="0.35">
      <c r="A9556" s="4">
        <v>9545</v>
      </c>
      <c r="B9556" s="4">
        <v>0.64497576876983886</v>
      </c>
      <c r="C9556" s="4">
        <v>0.37179100353219557</v>
      </c>
      <c r="D9556" s="25">
        <v>1.0173714661173691E-2</v>
      </c>
      <c r="E9556" s="31">
        <v>2259.288209367262</v>
      </c>
      <c r="F9556" s="18">
        <v>0</v>
      </c>
    </row>
    <row r="9557" spans="1:6" x14ac:dyDescent="0.35">
      <c r="A9557" s="4">
        <v>9546</v>
      </c>
      <c r="B9557" s="4">
        <v>0.45683991145699487</v>
      </c>
      <c r="C9557" s="4">
        <v>-0.1083982075659396</v>
      </c>
      <c r="D9557" s="25">
        <v>-5.8190592489998165E-4</v>
      </c>
      <c r="E9557" s="31">
        <v>-129.22450047717481</v>
      </c>
      <c r="F9557" s="18">
        <v>129.22450047717481</v>
      </c>
    </row>
    <row r="9558" spans="1:6" x14ac:dyDescent="0.35">
      <c r="A9558" s="4">
        <v>9547</v>
      </c>
      <c r="B9558" s="4">
        <v>0.70314050623463786</v>
      </c>
      <c r="C9558" s="4">
        <v>0.53345451732978078</v>
      </c>
      <c r="D9558" s="25">
        <v>1.3794769397163915E-2</v>
      </c>
      <c r="E9558" s="31">
        <v>3063.4198901699151</v>
      </c>
      <c r="F9558" s="18">
        <v>0</v>
      </c>
    </row>
    <row r="9559" spans="1:6" x14ac:dyDescent="0.35">
      <c r="A9559" s="4">
        <v>9548</v>
      </c>
      <c r="B9559" s="4">
        <v>0.42004275812073522</v>
      </c>
      <c r="C9559" s="4">
        <v>-0.20178409486940696</v>
      </c>
      <c r="D9559" s="25">
        <v>-2.6736296636173384E-3</v>
      </c>
      <c r="E9559" s="31">
        <v>-593.73593386472555</v>
      </c>
      <c r="F9559" s="18">
        <v>593.73593386472555</v>
      </c>
    </row>
    <row r="9560" spans="1:6" x14ac:dyDescent="0.35">
      <c r="A9560" s="4">
        <v>9549</v>
      </c>
      <c r="B9560" s="4">
        <v>0.8811802421298941</v>
      </c>
      <c r="C9560" s="4">
        <v>1.1809073888586608</v>
      </c>
      <c r="D9560" s="25">
        <v>2.8296880799465639E-2</v>
      </c>
      <c r="E9560" s="31">
        <v>6283.9200116438296</v>
      </c>
      <c r="F9560" s="18">
        <v>0</v>
      </c>
    </row>
    <row r="9561" spans="1:6" x14ac:dyDescent="0.35">
      <c r="A9561" s="4">
        <v>9550</v>
      </c>
      <c r="B9561" s="4">
        <v>0.94250792646944115</v>
      </c>
      <c r="C9561" s="4">
        <v>1.5761807781979269</v>
      </c>
      <c r="D9561" s="25">
        <v>3.7150496218650207E-2</v>
      </c>
      <c r="E9561" s="31">
        <v>8250.0523038314168</v>
      </c>
      <c r="F9561" s="18">
        <v>0</v>
      </c>
    </row>
    <row r="9562" spans="1:6" x14ac:dyDescent="0.35">
      <c r="A9562" s="4">
        <v>9551</v>
      </c>
      <c r="B9562" s="4">
        <v>0.27827623159714499</v>
      </c>
      <c r="C9562" s="4">
        <v>-0.58796994980353912</v>
      </c>
      <c r="D9562" s="25">
        <v>-1.1323696002844476E-2</v>
      </c>
      <c r="E9562" s="31">
        <v>-2514.6658538911961</v>
      </c>
      <c r="F9562" s="18">
        <v>2514.6658538911961</v>
      </c>
    </row>
    <row r="9563" spans="1:6" x14ac:dyDescent="0.35">
      <c r="A9563" s="4">
        <v>9552</v>
      </c>
      <c r="B9563" s="4">
        <v>0.96878164233451625</v>
      </c>
      <c r="C9563" s="4">
        <v>1.8631816383332511</v>
      </c>
      <c r="D9563" s="25">
        <v>4.3578946271563807E-2</v>
      </c>
      <c r="E9563" s="31">
        <v>9677.6254069459992</v>
      </c>
      <c r="F9563" s="18">
        <v>0</v>
      </c>
    </row>
    <row r="9564" spans="1:6" x14ac:dyDescent="0.35">
      <c r="A9564" s="4">
        <v>9553</v>
      </c>
      <c r="B9564" s="4">
        <v>0.70580669230860571</v>
      </c>
      <c r="C9564" s="4">
        <v>0.54117551066890024</v>
      </c>
      <c r="D9564" s="25">
        <v>1.3967709715238242E-2</v>
      </c>
      <c r="E9564" s="31">
        <v>3101.8249402978372</v>
      </c>
      <c r="F9564" s="18">
        <v>0</v>
      </c>
    </row>
    <row r="9565" spans="1:6" x14ac:dyDescent="0.35">
      <c r="A9565" s="4">
        <v>9554</v>
      </c>
      <c r="B9565" s="4">
        <v>0.64162144545153454</v>
      </c>
      <c r="C9565" s="4">
        <v>0.36279622895349151</v>
      </c>
      <c r="D9565" s="25">
        <v>9.9722432819968048E-3</v>
      </c>
      <c r="E9565" s="31">
        <v>2214.5472345455064</v>
      </c>
      <c r="F9565" s="18">
        <v>0</v>
      </c>
    </row>
    <row r="9566" spans="1:6" x14ac:dyDescent="0.35">
      <c r="A9566" s="4">
        <v>9555</v>
      </c>
      <c r="B9566" s="4">
        <v>0.54960370176274254</v>
      </c>
      <c r="C9566" s="4">
        <v>0.12466016320028767</v>
      </c>
      <c r="D9566" s="25">
        <v>4.6383017608110965E-3</v>
      </c>
      <c r="E9566" s="31">
        <v>1030.0328669212922</v>
      </c>
      <c r="F9566" s="18">
        <v>0</v>
      </c>
    </row>
    <row r="9567" spans="1:6" x14ac:dyDescent="0.35">
      <c r="A9567" s="4">
        <v>9556</v>
      </c>
      <c r="B9567" s="4">
        <v>0.26834776998467047</v>
      </c>
      <c r="C9567" s="4">
        <v>-0.61781766141886185</v>
      </c>
      <c r="D9567" s="25">
        <v>-1.199224634524554E-2</v>
      </c>
      <c r="E9567" s="31">
        <v>-2663.1315772045837</v>
      </c>
      <c r="F9567" s="18">
        <v>2663.1315772045837</v>
      </c>
    </row>
    <row r="9568" spans="1:6" x14ac:dyDescent="0.35">
      <c r="A9568" s="4">
        <v>9557</v>
      </c>
      <c r="B9568" s="4">
        <v>0.21097926605900585</v>
      </c>
      <c r="C9568" s="4">
        <v>-0.80302803263437827</v>
      </c>
      <c r="D9568" s="25">
        <v>-1.6140720395390003E-2</v>
      </c>
      <c r="E9568" s="31">
        <v>-3584.3878558111005</v>
      </c>
      <c r="F9568" s="18">
        <v>3584.3878558111005</v>
      </c>
    </row>
    <row r="9569" spans="1:6" x14ac:dyDescent="0.35">
      <c r="A9569" s="4">
        <v>9558</v>
      </c>
      <c r="B9569" s="4">
        <v>0.11642678024356923</v>
      </c>
      <c r="C9569" s="4">
        <v>-1.1930403763664483</v>
      </c>
      <c r="D9569" s="25">
        <v>-2.487649516107962E-2</v>
      </c>
      <c r="E9569" s="31">
        <v>-5524.3511420955319</v>
      </c>
      <c r="F9569" s="18">
        <v>5524.3511420955319</v>
      </c>
    </row>
    <row r="9570" spans="1:6" x14ac:dyDescent="0.35">
      <c r="A9570" s="4">
        <v>9559</v>
      </c>
      <c r="B9570" s="4">
        <v>0.52546796620438663</v>
      </c>
      <c r="C9570" s="4">
        <v>6.3882147349501095E-2</v>
      </c>
      <c r="D9570" s="25">
        <v>3.2769523940261026E-3</v>
      </c>
      <c r="E9570" s="31">
        <v>727.71648832805795</v>
      </c>
      <c r="F9570" s="18">
        <v>0</v>
      </c>
    </row>
    <row r="9571" spans="1:6" x14ac:dyDescent="0.35">
      <c r="A9571" s="4">
        <v>9560</v>
      </c>
      <c r="B9571" s="4">
        <v>0.19842956382576304</v>
      </c>
      <c r="C9571" s="4">
        <v>-0.84724400982094394</v>
      </c>
      <c r="D9571" s="25">
        <v>-1.7131101402438488E-2</v>
      </c>
      <c r="E9571" s="31">
        <v>-3804.3228752730856</v>
      </c>
      <c r="F9571" s="18">
        <v>3804.3228752730856</v>
      </c>
    </row>
    <row r="9572" spans="1:6" x14ac:dyDescent="0.35">
      <c r="A9572" s="4">
        <v>9561</v>
      </c>
      <c r="B9572" s="4">
        <v>0.40479338582139601</v>
      </c>
      <c r="C9572" s="4">
        <v>-0.24095915735314036</v>
      </c>
      <c r="D9572" s="25">
        <v>-3.5511006662397914E-3</v>
      </c>
      <c r="E9572" s="31">
        <v>-788.59690218461662</v>
      </c>
      <c r="F9572" s="18">
        <v>788.59690218461662</v>
      </c>
    </row>
    <row r="9573" spans="1:6" x14ac:dyDescent="0.35">
      <c r="A9573" s="4">
        <v>9562</v>
      </c>
      <c r="B9573" s="4">
        <v>0.33404713940514474</v>
      </c>
      <c r="C9573" s="4">
        <v>-0.42876496335281716</v>
      </c>
      <c r="D9573" s="25">
        <v>-7.757709116635537E-3</v>
      </c>
      <c r="E9573" s="31">
        <v>-1722.7631521654644</v>
      </c>
      <c r="F9573" s="18">
        <v>1722.7631521654644</v>
      </c>
    </row>
    <row r="9574" spans="1:6" x14ac:dyDescent="0.35">
      <c r="A9574" s="4">
        <v>9563</v>
      </c>
      <c r="B9574" s="4">
        <v>9.2239740328370901E-2</v>
      </c>
      <c r="C9574" s="4">
        <v>-1.3270882833850781</v>
      </c>
      <c r="D9574" s="25">
        <v>-2.7878995831497666E-2</v>
      </c>
      <c r="E9574" s="31">
        <v>-6191.119828776018</v>
      </c>
      <c r="F9574" s="18">
        <v>6191.119828776018</v>
      </c>
    </row>
    <row r="9575" spans="1:6" x14ac:dyDescent="0.35">
      <c r="A9575" s="4">
        <v>9564</v>
      </c>
      <c r="B9575" s="4">
        <v>0.44504985957734366</v>
      </c>
      <c r="C9575" s="4">
        <v>-0.13817802859488942</v>
      </c>
      <c r="D9575" s="25">
        <v>-1.2489356055045786E-3</v>
      </c>
      <c r="E9575" s="31">
        <v>-277.35252872227994</v>
      </c>
      <c r="F9575" s="18">
        <v>277.35252872227994</v>
      </c>
    </row>
    <row r="9576" spans="1:6" x14ac:dyDescent="0.35">
      <c r="A9576" s="4">
        <v>9565</v>
      </c>
      <c r="B9576" s="4">
        <v>1.6098224124548643E-2</v>
      </c>
      <c r="C9576" s="4">
        <v>-2.1419631402050383</v>
      </c>
      <c r="D9576" s="25">
        <v>-4.6131144323220907E-2</v>
      </c>
      <c r="E9576" s="31">
        <v>-10244.394886739308</v>
      </c>
      <c r="F9576" s="18">
        <v>10244.394886739308</v>
      </c>
    </row>
    <row r="9577" spans="1:6" x14ac:dyDescent="0.35">
      <c r="A9577" s="4">
        <v>9566</v>
      </c>
      <c r="B9577" s="4">
        <v>0.52617134760195194</v>
      </c>
      <c r="C9577" s="4">
        <v>6.5648964920191177E-2</v>
      </c>
      <c r="D9577" s="25">
        <v>3.3165268346756391E-3</v>
      </c>
      <c r="E9577" s="31">
        <v>736.50482868647396</v>
      </c>
      <c r="F9577" s="18">
        <v>0</v>
      </c>
    </row>
    <row r="9578" spans="1:6" x14ac:dyDescent="0.35">
      <c r="A9578" s="4">
        <v>9567</v>
      </c>
      <c r="B9578" s="4">
        <v>0.1002814444164406</v>
      </c>
      <c r="C9578" s="4">
        <v>-1.2799495234292801</v>
      </c>
      <c r="D9578" s="25">
        <v>-2.6823148250451224E-2</v>
      </c>
      <c r="E9578" s="31">
        <v>-5956.646573903744</v>
      </c>
      <c r="F9578" s="18">
        <v>5956.646573903744</v>
      </c>
    </row>
    <row r="9579" spans="1:6" x14ac:dyDescent="0.35">
      <c r="A9579" s="4">
        <v>9568</v>
      </c>
      <c r="B9579" s="4">
        <v>2.1421112468592352E-2</v>
      </c>
      <c r="C9579" s="4">
        <v>-2.0252448837976575</v>
      </c>
      <c r="D9579" s="25">
        <v>-4.3516805532653427E-2</v>
      </c>
      <c r="E9579" s="31">
        <v>-9663.825743458543</v>
      </c>
      <c r="F9579" s="18">
        <v>9663.825743458543</v>
      </c>
    </row>
    <row r="9580" spans="1:6" x14ac:dyDescent="0.35">
      <c r="A9580" s="4">
        <v>9569</v>
      </c>
      <c r="B9580" s="4">
        <v>0.65098342365091655</v>
      </c>
      <c r="C9580" s="4">
        <v>0.38797686715721014</v>
      </c>
      <c r="D9580" s="25">
        <v>1.0536257183964793E-2</v>
      </c>
      <c r="E9580" s="31">
        <v>2339.7984334511075</v>
      </c>
      <c r="F9580" s="18">
        <v>0</v>
      </c>
    </row>
    <row r="9581" spans="1:6" x14ac:dyDescent="0.35">
      <c r="A9581" s="4">
        <v>9570</v>
      </c>
      <c r="B9581" s="4">
        <v>0.73482989042645919</v>
      </c>
      <c r="C9581" s="4">
        <v>0.627486749577993</v>
      </c>
      <c r="D9581" s="25">
        <v>1.5900970431148912E-2</v>
      </c>
      <c r="E9581" s="31">
        <v>3531.1463127321217</v>
      </c>
      <c r="F9581" s="18">
        <v>0</v>
      </c>
    </row>
    <row r="9582" spans="1:6" x14ac:dyDescent="0.35">
      <c r="A9582" s="4">
        <v>9571</v>
      </c>
      <c r="B9582" s="4">
        <v>0.37279111914498875</v>
      </c>
      <c r="C9582" s="4">
        <v>-0.32446999069368421</v>
      </c>
      <c r="D9582" s="25">
        <v>-5.421635900014871E-3</v>
      </c>
      <c r="E9582" s="31">
        <v>-1203.9887565485103</v>
      </c>
      <c r="F9582" s="18">
        <v>1203.9887565485103</v>
      </c>
    </row>
    <row r="9583" spans="1:6" x14ac:dyDescent="0.35">
      <c r="A9583" s="4">
        <v>9572</v>
      </c>
      <c r="B9583" s="4">
        <v>0.9554979609381401</v>
      </c>
      <c r="C9583" s="4">
        <v>1.7006747549934487</v>
      </c>
      <c r="D9583" s="25">
        <v>3.9939001142786125E-2</v>
      </c>
      <c r="E9583" s="31">
        <v>8869.298715459794</v>
      </c>
      <c r="F9583" s="18">
        <v>0</v>
      </c>
    </row>
    <row r="9584" spans="1:6" x14ac:dyDescent="0.35">
      <c r="A9584" s="4">
        <v>9573</v>
      </c>
      <c r="B9584" s="4">
        <v>0.44085857193957911</v>
      </c>
      <c r="C9584" s="4">
        <v>-0.14879278515251262</v>
      </c>
      <c r="D9584" s="25">
        <v>-1.48669249697293E-3</v>
      </c>
      <c r="E9584" s="31">
        <v>-330.15146789837519</v>
      </c>
      <c r="F9584" s="18">
        <v>330.15146789837519</v>
      </c>
    </row>
    <row r="9585" spans="1:6" x14ac:dyDescent="0.35">
      <c r="A9585" s="4">
        <v>9574</v>
      </c>
      <c r="B9585" s="4">
        <v>0.86659053884829906</v>
      </c>
      <c r="C9585" s="4">
        <v>1.1104180532702621</v>
      </c>
      <c r="D9585" s="25">
        <v>2.6718010363748386E-2</v>
      </c>
      <c r="E9585" s="31">
        <v>5933.2984856492112</v>
      </c>
      <c r="F9585" s="18">
        <v>0</v>
      </c>
    </row>
    <row r="9586" spans="1:6" x14ac:dyDescent="0.35">
      <c r="A9586" s="4">
        <v>9575</v>
      </c>
      <c r="B9586" s="4">
        <v>0.83840687470896136</v>
      </c>
      <c r="C9586" s="4">
        <v>0.98793139080967363</v>
      </c>
      <c r="D9586" s="25">
        <v>2.3974466698392431E-2</v>
      </c>
      <c r="E9586" s="31">
        <v>5324.036671114709</v>
      </c>
      <c r="F9586" s="18">
        <v>0</v>
      </c>
    </row>
    <row r="9587" spans="1:6" x14ac:dyDescent="0.35">
      <c r="A9587" s="4">
        <v>9576</v>
      </c>
      <c r="B9587" s="4">
        <v>0.63611091656553176</v>
      </c>
      <c r="C9587" s="4">
        <v>0.34808257939741805</v>
      </c>
      <c r="D9587" s="25">
        <v>9.6426764604106464E-3</v>
      </c>
      <c r="E9587" s="31">
        <v>2141.3599613610277</v>
      </c>
      <c r="F9587" s="18">
        <v>0</v>
      </c>
    </row>
    <row r="9588" spans="1:6" x14ac:dyDescent="0.35">
      <c r="A9588" s="4">
        <v>9577</v>
      </c>
      <c r="B9588" s="4">
        <v>0.55085845446519599</v>
      </c>
      <c r="C9588" s="4">
        <v>0.12783052715099746</v>
      </c>
      <c r="D9588" s="25">
        <v>4.7093138347717323E-3</v>
      </c>
      <c r="E9588" s="31">
        <v>1045.8025977192535</v>
      </c>
      <c r="F9588" s="18">
        <v>0</v>
      </c>
    </row>
    <row r="9589" spans="1:6" x14ac:dyDescent="0.35">
      <c r="A9589" s="4">
        <v>9578</v>
      </c>
      <c r="B9589" s="4">
        <v>0.2776581564867221</v>
      </c>
      <c r="C9589" s="4">
        <v>-0.5898125722383728</v>
      </c>
      <c r="D9589" s="25">
        <v>-1.1364968374931171E-2</v>
      </c>
      <c r="E9589" s="31">
        <v>-2523.8312557855452</v>
      </c>
      <c r="F9589" s="18">
        <v>2523.8312557855452</v>
      </c>
    </row>
    <row r="9590" spans="1:6" x14ac:dyDescent="0.35">
      <c r="A9590" s="4">
        <v>9579</v>
      </c>
      <c r="B9590" s="4">
        <v>0.60836965374721341</v>
      </c>
      <c r="C9590" s="4">
        <v>0.27507229982653103</v>
      </c>
      <c r="D9590" s="25">
        <v>8.0073401225703895E-3</v>
      </c>
      <c r="E9590" s="31">
        <v>1778.1989892401436</v>
      </c>
      <c r="F9590" s="18">
        <v>0</v>
      </c>
    </row>
    <row r="9591" spans="1:6" x14ac:dyDescent="0.35">
      <c r="A9591" s="4">
        <v>9580</v>
      </c>
      <c r="B9591" s="4">
        <v>0.19753200510415059</v>
      </c>
      <c r="C9591" s="4">
        <v>-0.85046968050722749</v>
      </c>
      <c r="D9591" s="25">
        <v>-1.7203352276126269E-2</v>
      </c>
      <c r="E9591" s="31">
        <v>-3820.36770771391</v>
      </c>
      <c r="F9591" s="18">
        <v>3820.36770771391</v>
      </c>
    </row>
    <row r="9592" spans="1:6" x14ac:dyDescent="0.35">
      <c r="A9592" s="4">
        <v>9581</v>
      </c>
      <c r="B9592" s="4">
        <v>0.97672614830686177</v>
      </c>
      <c r="C9592" s="4">
        <v>1.9903926095480178</v>
      </c>
      <c r="D9592" s="25">
        <v>4.6428308375395716E-2</v>
      </c>
      <c r="E9592" s="31">
        <v>10310.386440629507</v>
      </c>
      <c r="F9592" s="18">
        <v>0</v>
      </c>
    </row>
    <row r="9593" spans="1:6" x14ac:dyDescent="0.35">
      <c r="A9593" s="4">
        <v>9582</v>
      </c>
      <c r="B9593" s="4">
        <v>0.45760980220632963</v>
      </c>
      <c r="C9593" s="4">
        <v>-0.10645720934724372</v>
      </c>
      <c r="D9593" s="25">
        <v>-5.3843006181093929E-4</v>
      </c>
      <c r="E9593" s="31">
        <v>-119.56976686802452</v>
      </c>
      <c r="F9593" s="18">
        <v>119.56976686802452</v>
      </c>
    </row>
    <row r="9594" spans="1:6" x14ac:dyDescent="0.35">
      <c r="A9594" s="4">
        <v>9583</v>
      </c>
      <c r="B9594" s="4">
        <v>2.5926753068062358E-2</v>
      </c>
      <c r="C9594" s="4">
        <v>-1.9443479490022515</v>
      </c>
      <c r="D9594" s="25">
        <v>-4.1704818263622705E-2</v>
      </c>
      <c r="E9594" s="31">
        <v>-9261.4357011991488</v>
      </c>
      <c r="F9594" s="18">
        <v>9261.4357011991488</v>
      </c>
    </row>
    <row r="9595" spans="1:6" x14ac:dyDescent="0.35">
      <c r="A9595" s="4">
        <v>9584</v>
      </c>
      <c r="B9595" s="4">
        <v>0.26023645792906647</v>
      </c>
      <c r="C9595" s="4">
        <v>-0.64261658951648437</v>
      </c>
      <c r="D9595" s="25">
        <v>-1.2547710431890418E-2</v>
      </c>
      <c r="E9595" s="31">
        <v>-2786.4841090455889</v>
      </c>
      <c r="F9595" s="18">
        <v>2786.4841090455889</v>
      </c>
    </row>
    <row r="9596" spans="1:6" x14ac:dyDescent="0.35">
      <c r="A9596" s="4">
        <v>9585</v>
      </c>
      <c r="B9596" s="4">
        <v>0.77054086069236405</v>
      </c>
      <c r="C9596" s="4">
        <v>0.74062923220485</v>
      </c>
      <c r="D9596" s="25">
        <v>1.8435216489110028E-2</v>
      </c>
      <c r="E9596" s="31">
        <v>4093.9291731791313</v>
      </c>
      <c r="F9596" s="18">
        <v>0</v>
      </c>
    </row>
    <row r="9597" spans="1:6" x14ac:dyDescent="0.35">
      <c r="A9597" s="4">
        <v>9586</v>
      </c>
      <c r="B9597" s="4">
        <v>0.45734145090269063</v>
      </c>
      <c r="C9597" s="4">
        <v>-0.10713371320080912</v>
      </c>
      <c r="D9597" s="25">
        <v>-5.5358287783803506E-4</v>
      </c>
      <c r="E9597" s="31">
        <v>-122.93476969431562</v>
      </c>
      <c r="F9597" s="18">
        <v>122.93476969431562</v>
      </c>
    </row>
    <row r="9598" spans="1:6" x14ac:dyDescent="0.35">
      <c r="A9598" s="4">
        <v>9587</v>
      </c>
      <c r="B9598" s="4">
        <v>0.73832436538300805</v>
      </c>
      <c r="C9598" s="4">
        <v>0.63818805912336674</v>
      </c>
      <c r="D9598" s="25">
        <v>1.6140665998196226E-2</v>
      </c>
      <c r="E9598" s="31">
        <v>3584.3757757653539</v>
      </c>
      <c r="F9598" s="18">
        <v>0</v>
      </c>
    </row>
    <row r="9599" spans="1:6" x14ac:dyDescent="0.35">
      <c r="A9599" s="4">
        <v>9588</v>
      </c>
      <c r="B9599" s="4">
        <v>0.44165538103158253</v>
      </c>
      <c r="C9599" s="4">
        <v>-0.14677355067186129</v>
      </c>
      <c r="D9599" s="25">
        <v>-1.4414642422636321E-3</v>
      </c>
      <c r="E9599" s="31">
        <v>-320.10757871943611</v>
      </c>
      <c r="F9599" s="18">
        <v>320.10757871943611</v>
      </c>
    </row>
    <row r="9600" spans="1:6" x14ac:dyDescent="0.35">
      <c r="A9600" s="4">
        <v>9589</v>
      </c>
      <c r="B9600" s="4">
        <v>0.74757217995582081</v>
      </c>
      <c r="C9600" s="4">
        <v>0.66686927201360913</v>
      </c>
      <c r="D9600" s="25">
        <v>1.6783088269805339E-2</v>
      </c>
      <c r="E9600" s="31">
        <v>3727.0392091345338</v>
      </c>
      <c r="F9600" s="18">
        <v>0</v>
      </c>
    </row>
    <row r="9601" spans="1:6" x14ac:dyDescent="0.35">
      <c r="A9601" s="4">
        <v>9590</v>
      </c>
      <c r="B9601" s="4">
        <v>0.12702511678087403</v>
      </c>
      <c r="C9601" s="4">
        <v>-1.1405668147465826</v>
      </c>
      <c r="D9601" s="25">
        <v>-2.3701154885748255E-2</v>
      </c>
      <c r="E9601" s="31">
        <v>-5263.3420107715865</v>
      </c>
      <c r="F9601" s="18">
        <v>5263.3420107715865</v>
      </c>
    </row>
    <row r="9602" spans="1:6" x14ac:dyDescent="0.35">
      <c r="A9602" s="4">
        <v>9591</v>
      </c>
      <c r="B9602" s="4">
        <v>0.37866668364451128</v>
      </c>
      <c r="C9602" s="4">
        <v>-0.30898443456732005</v>
      </c>
      <c r="D9602" s="25">
        <v>-5.0747793642784136E-3</v>
      </c>
      <c r="E9602" s="31">
        <v>-1126.9619371781953</v>
      </c>
      <c r="F9602" s="18">
        <v>1126.9619371781953</v>
      </c>
    </row>
    <row r="9603" spans="1:6" x14ac:dyDescent="0.35">
      <c r="A9603" s="4">
        <v>9592</v>
      </c>
      <c r="B9603" s="4">
        <v>0.60694288086999926</v>
      </c>
      <c r="C9603" s="4">
        <v>0.27135990286823664</v>
      </c>
      <c r="D9603" s="25">
        <v>7.924187206541736E-3</v>
      </c>
      <c r="E9603" s="31">
        <v>1759.7331280463945</v>
      </c>
      <c r="F9603" s="18">
        <v>0</v>
      </c>
    </row>
    <row r="9604" spans="1:6" x14ac:dyDescent="0.35">
      <c r="A9604" s="4">
        <v>9593</v>
      </c>
      <c r="B9604" s="4">
        <v>0.48374510368262769</v>
      </c>
      <c r="C9604" s="4">
        <v>-4.0756263087449347E-2</v>
      </c>
      <c r="D9604" s="25">
        <v>9.3318661300007997E-4</v>
      </c>
      <c r="E9604" s="31">
        <v>207.23379631793432</v>
      </c>
      <c r="F9604" s="18">
        <v>0</v>
      </c>
    </row>
    <row r="9605" spans="1:6" x14ac:dyDescent="0.35">
      <c r="A9605" s="4">
        <v>9594</v>
      </c>
      <c r="B9605" s="4">
        <v>0.53714161255894421</v>
      </c>
      <c r="C9605" s="4">
        <v>9.3235119101289038E-2</v>
      </c>
      <c r="D9605" s="25">
        <v>3.9344211999452934E-3</v>
      </c>
      <c r="E9605" s="31">
        <v>873.72132242359521</v>
      </c>
      <c r="F9605" s="18">
        <v>0</v>
      </c>
    </row>
    <row r="9606" spans="1:6" x14ac:dyDescent="0.35">
      <c r="A9606" s="4">
        <v>9595</v>
      </c>
      <c r="B9606" s="4">
        <v>0.56906480616563315</v>
      </c>
      <c r="C9606" s="4">
        <v>0.17399373272254445</v>
      </c>
      <c r="D9606" s="25">
        <v>5.7433102526192169E-3</v>
      </c>
      <c r="E9606" s="31">
        <v>1275.4233403066323</v>
      </c>
      <c r="F9606" s="18">
        <v>0</v>
      </c>
    </row>
    <row r="9607" spans="1:6" x14ac:dyDescent="0.35">
      <c r="A9607" s="4">
        <v>9596</v>
      </c>
      <c r="B9607" s="4">
        <v>0.57363649096410518</v>
      </c>
      <c r="C9607" s="4">
        <v>0.18564008316331321</v>
      </c>
      <c r="D9607" s="25">
        <v>6.0041735199693885E-3</v>
      </c>
      <c r="E9607" s="31">
        <v>1333.3535382539444</v>
      </c>
      <c r="F9607" s="18">
        <v>0</v>
      </c>
    </row>
    <row r="9608" spans="1:6" x14ac:dyDescent="0.35">
      <c r="A9608" s="4">
        <v>9597</v>
      </c>
      <c r="B9608" s="4">
        <v>6.0276190718310252E-3</v>
      </c>
      <c r="C9608" s="4">
        <v>-2.5105232555032626</v>
      </c>
      <c r="D9608" s="25">
        <v>-5.4386416769350764E-2</v>
      </c>
      <c r="E9608" s="31">
        <v>-12077.652484756505</v>
      </c>
      <c r="F9608" s="18">
        <v>12077.652484756505</v>
      </c>
    </row>
    <row r="9609" spans="1:6" x14ac:dyDescent="0.35">
      <c r="A9609" s="4">
        <v>9598</v>
      </c>
      <c r="B9609" s="4">
        <v>0.1453642439671109</v>
      </c>
      <c r="C9609" s="4">
        <v>-1.0565248628499995</v>
      </c>
      <c r="D9609" s="25">
        <v>-2.1818723279578806E-2</v>
      </c>
      <c r="E9609" s="31">
        <v>-4845.3083156661387</v>
      </c>
      <c r="F9609" s="18">
        <v>4845.3083156661387</v>
      </c>
    </row>
    <row r="9610" spans="1:6" x14ac:dyDescent="0.35">
      <c r="A9610" s="4">
        <v>9599</v>
      </c>
      <c r="B9610" s="4">
        <v>0.66502813639467495</v>
      </c>
      <c r="C9610" s="4">
        <v>0.42622524031210407</v>
      </c>
      <c r="D9610" s="25">
        <v>1.1392971537766739E-2</v>
      </c>
      <c r="E9610" s="31">
        <v>2530.049949519982</v>
      </c>
      <c r="F9610" s="18">
        <v>0</v>
      </c>
    </row>
    <row r="9611" spans="1:6" x14ac:dyDescent="0.35">
      <c r="A9611" s="4">
        <v>9600</v>
      </c>
      <c r="B9611" s="4">
        <v>0.88996874178244534</v>
      </c>
      <c r="C9611" s="4">
        <v>1.226361901315508</v>
      </c>
      <c r="D9611" s="25">
        <v>2.9315003403246703E-2</v>
      </c>
      <c r="E9611" s="31">
        <v>6510.015638562807</v>
      </c>
      <c r="F9611" s="18">
        <v>0</v>
      </c>
    </row>
    <row r="9612" spans="1:6" x14ac:dyDescent="0.35">
      <c r="A9612" s="4">
        <v>9601</v>
      </c>
      <c r="B9612" s="4">
        <v>0.58711043705241317</v>
      </c>
      <c r="C9612" s="4">
        <v>0.22011816784348096</v>
      </c>
      <c r="D9612" s="25">
        <v>6.7764382622495251E-3</v>
      </c>
      <c r="E9612" s="31">
        <v>1504.8512345086058</v>
      </c>
      <c r="F9612" s="18">
        <v>0</v>
      </c>
    </row>
    <row r="9613" spans="1:6" x14ac:dyDescent="0.35">
      <c r="A9613" s="4">
        <v>9602</v>
      </c>
      <c r="B9613" s="4">
        <v>0.31444952774617807</v>
      </c>
      <c r="C9613" s="4">
        <v>-0.48327701856163396</v>
      </c>
      <c r="D9613" s="25">
        <v>-8.9787090259261116E-3</v>
      </c>
      <c r="E9613" s="31">
        <v>-1993.9119695415206</v>
      </c>
      <c r="F9613" s="18">
        <v>1993.9119695415206</v>
      </c>
    </row>
    <row r="9614" spans="1:6" x14ac:dyDescent="0.35">
      <c r="A9614" s="4">
        <v>9603</v>
      </c>
      <c r="B9614" s="4">
        <v>0.96039900041879867</v>
      </c>
      <c r="C9614" s="4">
        <v>1.755335140071228</v>
      </c>
      <c r="D9614" s="25">
        <v>4.1163323450321539E-2</v>
      </c>
      <c r="E9614" s="31">
        <v>9141.1853415351688</v>
      </c>
      <c r="F9614" s="18">
        <v>0</v>
      </c>
    </row>
    <row r="9615" spans="1:6" x14ac:dyDescent="0.35">
      <c r="A9615" s="4">
        <v>9604</v>
      </c>
      <c r="B9615" s="4">
        <v>0.69319962180705552</v>
      </c>
      <c r="C9615" s="4">
        <v>0.50494031614430501</v>
      </c>
      <c r="D9615" s="25">
        <v>1.3156087972888282E-2</v>
      </c>
      <c r="E9615" s="31">
        <v>2921.5871909578304</v>
      </c>
      <c r="F9615" s="18">
        <v>0</v>
      </c>
    </row>
    <row r="9616" spans="1:6" x14ac:dyDescent="0.35">
      <c r="A9616" s="4">
        <v>9605</v>
      </c>
      <c r="B9616" s="4">
        <v>0.56208963790124367</v>
      </c>
      <c r="C9616" s="4">
        <v>0.15626933789933134</v>
      </c>
      <c r="D9616" s="25">
        <v>5.3463066102419033E-3</v>
      </c>
      <c r="E9616" s="31">
        <v>1187.260296799823</v>
      </c>
      <c r="F9616" s="18">
        <v>0</v>
      </c>
    </row>
    <row r="9617" spans="1:6" x14ac:dyDescent="0.35">
      <c r="A9617" s="4">
        <v>9606</v>
      </c>
      <c r="B9617" s="4">
        <v>0.31471424036879625</v>
      </c>
      <c r="C9617" s="4">
        <v>-0.48253142428354706</v>
      </c>
      <c r="D9617" s="25">
        <v>-8.9620086732715588E-3</v>
      </c>
      <c r="E9617" s="31">
        <v>-1990.2033035231291</v>
      </c>
      <c r="F9617" s="18">
        <v>1990.2033035231291</v>
      </c>
    </row>
    <row r="9618" spans="1:6" x14ac:dyDescent="0.35">
      <c r="A9618" s="4">
        <v>9607</v>
      </c>
      <c r="B9618" s="4">
        <v>0.84549745776271579</v>
      </c>
      <c r="C9618" s="4">
        <v>1.0173118850461269</v>
      </c>
      <c r="D9618" s="25">
        <v>2.4632551972561645E-2</v>
      </c>
      <c r="E9618" s="31">
        <v>5470.1784050049737</v>
      </c>
      <c r="F9618" s="18">
        <v>0</v>
      </c>
    </row>
    <row r="9619" spans="1:6" x14ac:dyDescent="0.35">
      <c r="A9619" s="4">
        <v>9608</v>
      </c>
      <c r="B9619" s="4">
        <v>0.35240575857105982</v>
      </c>
      <c r="C9619" s="4">
        <v>-0.37883348889929053</v>
      </c>
      <c r="D9619" s="25">
        <v>-6.6393083235456478E-3</v>
      </c>
      <c r="E9619" s="31">
        <v>-1474.3986354351043</v>
      </c>
      <c r="F9619" s="18">
        <v>1474.3986354351043</v>
      </c>
    </row>
    <row r="9620" spans="1:6" x14ac:dyDescent="0.35">
      <c r="A9620" s="4">
        <v>9609</v>
      </c>
      <c r="B9620" s="4">
        <v>0.70814643462860805</v>
      </c>
      <c r="C9620" s="4">
        <v>0.54797782274800066</v>
      </c>
      <c r="D9620" s="25">
        <v>1.4120072754931604E-2</v>
      </c>
      <c r="E9620" s="31">
        <v>3135.6603711691469</v>
      </c>
      <c r="F9620" s="18">
        <v>0</v>
      </c>
    </row>
    <row r="9621" spans="1:6" x14ac:dyDescent="0.35">
      <c r="A9621" s="4">
        <v>9610</v>
      </c>
      <c r="B9621" s="4">
        <v>0.19889809762005672</v>
      </c>
      <c r="C9621" s="4">
        <v>-0.84556367805584343</v>
      </c>
      <c r="D9621" s="25">
        <v>-1.7093464132573934E-2</v>
      </c>
      <c r="E9621" s="31">
        <v>-3795.964724600522</v>
      </c>
      <c r="F9621" s="18">
        <v>3795.964724600522</v>
      </c>
    </row>
    <row r="9622" spans="1:6" x14ac:dyDescent="0.35">
      <c r="A9622" s="4">
        <v>9611</v>
      </c>
      <c r="B9622" s="4">
        <v>0.28575739433238934</v>
      </c>
      <c r="C9622" s="4">
        <v>-0.56582200118994697</v>
      </c>
      <c r="D9622" s="25">
        <v>-1.0827610446272132E-2</v>
      </c>
      <c r="E9622" s="31">
        <v>-2404.4995787273519</v>
      </c>
      <c r="F9622" s="18">
        <v>2404.4995787273519</v>
      </c>
    </row>
    <row r="9623" spans="1:6" x14ac:dyDescent="0.35">
      <c r="A9623" s="4">
        <v>9612</v>
      </c>
      <c r="B9623" s="4">
        <v>2.369712507924393E-3</v>
      </c>
      <c r="C9623" s="4">
        <v>-2.8242307500507162</v>
      </c>
      <c r="D9623" s="25">
        <v>-6.1413061076173031E-2</v>
      </c>
      <c r="E9623" s="31">
        <v>-13638.06725581415</v>
      </c>
      <c r="F9623" s="18">
        <v>13638.06725581415</v>
      </c>
    </row>
    <row r="9624" spans="1:6" x14ac:dyDescent="0.35">
      <c r="A9624" s="4">
        <v>9613</v>
      </c>
      <c r="B9624" s="4">
        <v>0.12503254154373811</v>
      </c>
      <c r="C9624" s="4">
        <v>-1.1501913136895128</v>
      </c>
      <c r="D9624" s="25">
        <v>-2.391673128057081E-2</v>
      </c>
      <c r="E9624" s="31">
        <v>-5311.2153022153934</v>
      </c>
      <c r="F9624" s="18">
        <v>5311.2153022153934</v>
      </c>
    </row>
    <row r="9625" spans="1:6" x14ac:dyDescent="0.35">
      <c r="A9625" s="4">
        <v>9614</v>
      </c>
      <c r="B9625" s="4">
        <v>0.69287362143223763</v>
      </c>
      <c r="C9625" s="4">
        <v>0.50401226647406538</v>
      </c>
      <c r="D9625" s="25">
        <v>1.3135300854170431E-2</v>
      </c>
      <c r="E9625" s="31">
        <v>2916.9709722225844</v>
      </c>
      <c r="F9625" s="18">
        <v>0</v>
      </c>
    </row>
    <row r="9626" spans="1:6" x14ac:dyDescent="0.35">
      <c r="A9626" s="4">
        <v>9615</v>
      </c>
      <c r="B9626" s="4">
        <v>0.44073658132823801</v>
      </c>
      <c r="C9626" s="4">
        <v>-0.14910198112286199</v>
      </c>
      <c r="D9626" s="25">
        <v>-1.4936180889415947E-3</v>
      </c>
      <c r="E9626" s="31">
        <v>-331.68944186351956</v>
      </c>
      <c r="F9626" s="18">
        <v>331.68944186351956</v>
      </c>
    </row>
    <row r="9627" spans="1:6" x14ac:dyDescent="0.35">
      <c r="A9627" s="4">
        <v>9616</v>
      </c>
      <c r="B9627" s="4">
        <v>0.65525983587974768</v>
      </c>
      <c r="C9627" s="4">
        <v>0.39956040014178851</v>
      </c>
      <c r="D9627" s="25">
        <v>1.0795713421108223E-2</v>
      </c>
      <c r="E9627" s="31">
        <v>2397.4161706245345</v>
      </c>
      <c r="F9627" s="18">
        <v>0</v>
      </c>
    </row>
    <row r="9628" spans="1:6" x14ac:dyDescent="0.35">
      <c r="A9628" s="4">
        <v>9617</v>
      </c>
      <c r="B9628" s="4">
        <v>0.94820735265919365</v>
      </c>
      <c r="C9628" s="4">
        <v>1.6277151712453335</v>
      </c>
      <c r="D9628" s="25">
        <v>3.8304800326157989E-2</v>
      </c>
      <c r="E9628" s="31">
        <v>8506.3899098062702</v>
      </c>
      <c r="F9628" s="18">
        <v>0</v>
      </c>
    </row>
    <row r="9629" spans="1:6" x14ac:dyDescent="0.35">
      <c r="A9629" s="4">
        <v>9618</v>
      </c>
      <c r="B9629" s="4">
        <v>0.21057797135337164</v>
      </c>
      <c r="C9629" s="4">
        <v>-0.80441742218452816</v>
      </c>
      <c r="D9629" s="25">
        <v>-1.6171840933924164E-2</v>
      </c>
      <c r="E9629" s="31">
        <v>-3591.298828658385</v>
      </c>
      <c r="F9629" s="18">
        <v>3591.298828658385</v>
      </c>
    </row>
    <row r="9630" spans="1:6" x14ac:dyDescent="0.35">
      <c r="A9630" s="4">
        <v>9619</v>
      </c>
      <c r="B9630" s="4">
        <v>0.95714742996748892</v>
      </c>
      <c r="C9630" s="4">
        <v>1.7185017251001147</v>
      </c>
      <c r="D9630" s="25">
        <v>4.0338302339554148E-2</v>
      </c>
      <c r="E9630" s="31">
        <v>8957.9719794434095</v>
      </c>
      <c r="F9630" s="18">
        <v>0</v>
      </c>
    </row>
    <row r="9631" spans="1:6" x14ac:dyDescent="0.35">
      <c r="A9631" s="4">
        <v>9620</v>
      </c>
      <c r="B9631" s="4">
        <v>0.45106599297699568</v>
      </c>
      <c r="C9631" s="4">
        <v>-0.12296857074485308</v>
      </c>
      <c r="D9631" s="25">
        <v>-9.08263315969446E-4</v>
      </c>
      <c r="E9631" s="31">
        <v>-201.69905183224876</v>
      </c>
      <c r="F9631" s="18">
        <v>201.69905183224876</v>
      </c>
    </row>
    <row r="9632" spans="1:6" x14ac:dyDescent="0.35">
      <c r="A9632" s="4">
        <v>9621</v>
      </c>
      <c r="B9632" s="4">
        <v>0.55250536545899387</v>
      </c>
      <c r="C9632" s="4">
        <v>0.13199370725624979</v>
      </c>
      <c r="D9632" s="25">
        <v>4.8025637133793401E-3</v>
      </c>
      <c r="E9632" s="31">
        <v>1066.510702701509</v>
      </c>
      <c r="F9632" s="18">
        <v>0</v>
      </c>
    </row>
    <row r="9633" spans="1:6" x14ac:dyDescent="0.35">
      <c r="A9633" s="4">
        <v>9622</v>
      </c>
      <c r="B9633" s="4">
        <v>0.42035523861351443</v>
      </c>
      <c r="C9633" s="4">
        <v>-0.20098477720166477</v>
      </c>
      <c r="D9633" s="25">
        <v>-2.6557259761473108E-3</v>
      </c>
      <c r="E9633" s="31">
        <v>-589.76004193612664</v>
      </c>
      <c r="F9633" s="18">
        <v>589.76004193612664</v>
      </c>
    </row>
    <row r="9634" spans="1:6" x14ac:dyDescent="0.35">
      <c r="A9634" s="4">
        <v>9623</v>
      </c>
      <c r="B9634" s="4">
        <v>0.54531805555366308</v>
      </c>
      <c r="C9634" s="4">
        <v>0.11384093396430338</v>
      </c>
      <c r="D9634" s="25">
        <v>4.3959649443926592E-3</v>
      </c>
      <c r="E9634" s="31">
        <v>976.21685868201553</v>
      </c>
      <c r="F9634" s="18">
        <v>0</v>
      </c>
    </row>
    <row r="9635" spans="1:6" x14ac:dyDescent="0.35">
      <c r="A9635" s="4">
        <v>9624</v>
      </c>
      <c r="B9635" s="4">
        <v>0.25000703299283356</v>
      </c>
      <c r="C9635" s="4">
        <v>-0.67446761848170789</v>
      </c>
      <c r="D9635" s="25">
        <v>-1.3261132505748664E-2</v>
      </c>
      <c r="E9635" s="31">
        <v>-2944.9145480200123</v>
      </c>
      <c r="F9635" s="18">
        <v>2944.9145480200123</v>
      </c>
    </row>
    <row r="9636" spans="1:6" x14ac:dyDescent="0.35">
      <c r="A9636" s="4">
        <v>9625</v>
      </c>
      <c r="B9636" s="4">
        <v>0.63879801998656571</v>
      </c>
      <c r="C9636" s="4">
        <v>0.35524779698132164</v>
      </c>
      <c r="D9636" s="25">
        <v>9.8031681165494603E-3</v>
      </c>
      <c r="E9636" s="31">
        <v>2177.0005231904292</v>
      </c>
      <c r="F9636" s="18">
        <v>0</v>
      </c>
    </row>
    <row r="9637" spans="1:6" x14ac:dyDescent="0.35">
      <c r="A9637" s="4">
        <v>9626</v>
      </c>
      <c r="B9637" s="4">
        <v>0.7397005353685363</v>
      </c>
      <c r="C9637" s="4">
        <v>0.64242244645694413</v>
      </c>
      <c r="D9637" s="25">
        <v>1.6235510827113313E-2</v>
      </c>
      <c r="E9637" s="31">
        <v>3605.4380731491797</v>
      </c>
      <c r="F9637" s="18">
        <v>0</v>
      </c>
    </row>
    <row r="9638" spans="1:6" x14ac:dyDescent="0.35">
      <c r="A9638" s="4">
        <v>9627</v>
      </c>
      <c r="B9638" s="4">
        <v>0.77344959654812551</v>
      </c>
      <c r="C9638" s="4">
        <v>0.75025555209024763</v>
      </c>
      <c r="D9638" s="25">
        <v>1.8650833670701292E-2</v>
      </c>
      <c r="E9638" s="31">
        <v>4141.8115221863472</v>
      </c>
      <c r="F9638" s="18">
        <v>0</v>
      </c>
    </row>
    <row r="9639" spans="1:6" x14ac:dyDescent="0.35">
      <c r="A9639" s="4">
        <v>9628</v>
      </c>
      <c r="B9639" s="4">
        <v>6.8339253016255097E-2</v>
      </c>
      <c r="C9639" s="4">
        <v>-1.488274541553563</v>
      </c>
      <c r="D9639" s="25">
        <v>-3.1489360655364645E-2</v>
      </c>
      <c r="E9639" s="31">
        <v>-6992.877588820761</v>
      </c>
      <c r="F9639" s="18">
        <v>6992.877588820761</v>
      </c>
    </row>
    <row r="9640" spans="1:6" x14ac:dyDescent="0.35">
      <c r="A9640" s="4">
        <v>9629</v>
      </c>
      <c r="B9640" s="4">
        <v>0.24421381791641972</v>
      </c>
      <c r="C9640" s="4">
        <v>-0.69281184809021601</v>
      </c>
      <c r="D9640" s="25">
        <v>-1.3672019649926107E-2</v>
      </c>
      <c r="E9640" s="31">
        <v>-3036.1607163210983</v>
      </c>
      <c r="F9640" s="18">
        <v>3036.1607163210983</v>
      </c>
    </row>
    <row r="9641" spans="1:6" x14ac:dyDescent="0.35">
      <c r="A9641" s="4">
        <v>9630</v>
      </c>
      <c r="B9641" s="4">
        <v>0.85885165234395</v>
      </c>
      <c r="C9641" s="4">
        <v>1.0751743090013717</v>
      </c>
      <c r="D9641" s="25">
        <v>2.5928595831668604E-2</v>
      </c>
      <c r="E9641" s="31">
        <v>5757.9923163659787</v>
      </c>
      <c r="F9641" s="18">
        <v>0</v>
      </c>
    </row>
    <row r="9642" spans="1:6" x14ac:dyDescent="0.35">
      <c r="A9642" s="4">
        <v>9631</v>
      </c>
      <c r="B9642" s="4">
        <v>0.71518722159583747</v>
      </c>
      <c r="C9642" s="4">
        <v>0.56860304663440142</v>
      </c>
      <c r="D9642" s="25">
        <v>1.4582051236533963E-2</v>
      </c>
      <c r="E9642" s="31">
        <v>3238.252449994482</v>
      </c>
      <c r="F9642" s="18">
        <v>0</v>
      </c>
    </row>
    <row r="9643" spans="1:6" x14ac:dyDescent="0.35">
      <c r="A9643" s="4">
        <v>9632</v>
      </c>
      <c r="B9643" s="4">
        <v>0.66444518758626248</v>
      </c>
      <c r="C9643" s="4">
        <v>0.42462560429856339</v>
      </c>
      <c r="D9643" s="25">
        <v>1.1357141748925551E-2</v>
      </c>
      <c r="E9643" s="31">
        <v>2522.0931881826559</v>
      </c>
      <c r="F9643" s="18">
        <v>0</v>
      </c>
    </row>
    <row r="9644" spans="1:6" x14ac:dyDescent="0.35">
      <c r="A9644" s="4">
        <v>9633</v>
      </c>
      <c r="B9644" s="4">
        <v>0.95999768370296801</v>
      </c>
      <c r="C9644" s="4">
        <v>1.7506591925113839</v>
      </c>
      <c r="D9644" s="25">
        <v>4.1058588240384095E-2</v>
      </c>
      <c r="E9644" s="31">
        <v>9117.9266761609251</v>
      </c>
      <c r="F9644" s="18">
        <v>0</v>
      </c>
    </row>
    <row r="9645" spans="1:6" x14ac:dyDescent="0.35">
      <c r="A9645" s="4">
        <v>9634</v>
      </c>
      <c r="B9645" s="4">
        <v>0.54953716164906008</v>
      </c>
      <c r="C9645" s="4">
        <v>0.12449207260058086</v>
      </c>
      <c r="D9645" s="25">
        <v>4.6345367476189059E-3</v>
      </c>
      <c r="E9645" s="31">
        <v>1029.1967662248878</v>
      </c>
      <c r="F9645" s="18">
        <v>0</v>
      </c>
    </row>
    <row r="9646" spans="1:6" x14ac:dyDescent="0.35">
      <c r="A9646" s="4">
        <v>9635</v>
      </c>
      <c r="B9646" s="4">
        <v>0.16278387859316068</v>
      </c>
      <c r="C9646" s="4">
        <v>-0.98308062911486027</v>
      </c>
      <c r="D9646" s="25">
        <v>-2.0173666926722449E-2</v>
      </c>
      <c r="E9646" s="31">
        <v>-4479.9888089242122</v>
      </c>
      <c r="F9646" s="18">
        <v>4479.9888089242122</v>
      </c>
    </row>
    <row r="9647" spans="1:6" x14ac:dyDescent="0.35">
      <c r="A9647" s="4">
        <v>9636</v>
      </c>
      <c r="B9647" s="4">
        <v>8.5252531227199002E-2</v>
      </c>
      <c r="C9647" s="4">
        <v>-1.3705827529213495</v>
      </c>
      <c r="D9647" s="25">
        <v>-2.8853215995367755E-2</v>
      </c>
      <c r="E9647" s="31">
        <v>-6407.4659916932324</v>
      </c>
      <c r="F9647" s="18">
        <v>6407.4659916932324</v>
      </c>
    </row>
    <row r="9648" spans="1:6" x14ac:dyDescent="0.35">
      <c r="A9648" s="4">
        <v>9637</v>
      </c>
      <c r="B9648" s="4">
        <v>0.10525202882230433</v>
      </c>
      <c r="C9648" s="4">
        <v>-1.2521806158286533</v>
      </c>
      <c r="D9648" s="25">
        <v>-2.6201160443688441E-2</v>
      </c>
      <c r="E9648" s="31">
        <v>-5818.521045029589</v>
      </c>
      <c r="F9648" s="18">
        <v>5818.521045029589</v>
      </c>
    </row>
    <row r="9649" spans="1:6" x14ac:dyDescent="0.35">
      <c r="A9649" s="4">
        <v>9638</v>
      </c>
      <c r="B9649" s="4">
        <v>0.817715796530326</v>
      </c>
      <c r="C9649" s="4">
        <v>0.90669443530643334</v>
      </c>
      <c r="D9649" s="25">
        <v>2.2154863402928063E-2</v>
      </c>
      <c r="E9649" s="31">
        <v>4919.9553293352465</v>
      </c>
      <c r="F9649" s="18">
        <v>0</v>
      </c>
    </row>
    <row r="9650" spans="1:6" x14ac:dyDescent="0.35">
      <c r="A9650" s="4">
        <v>9639</v>
      </c>
      <c r="B9650" s="4">
        <v>0.29074691667238661</v>
      </c>
      <c r="C9650" s="4">
        <v>-0.55120400728503094</v>
      </c>
      <c r="D9650" s="25">
        <v>-1.0500186188215067E-2</v>
      </c>
      <c r="E9650" s="31">
        <v>-2331.7881070254507</v>
      </c>
      <c r="F9650" s="18">
        <v>2331.7881070254507</v>
      </c>
    </row>
    <row r="9651" spans="1:6" x14ac:dyDescent="0.35">
      <c r="A9651" s="4">
        <v>9640</v>
      </c>
      <c r="B9651" s="4">
        <v>0.77984694751934613</v>
      </c>
      <c r="C9651" s="4">
        <v>0.77167641153425082</v>
      </c>
      <c r="D9651" s="25">
        <v>1.9130633365243423E-2</v>
      </c>
      <c r="E9651" s="31">
        <v>4248.3611777289761</v>
      </c>
      <c r="F9651" s="18">
        <v>0</v>
      </c>
    </row>
    <row r="9652" spans="1:6" x14ac:dyDescent="0.35">
      <c r="A9652" s="4">
        <v>9641</v>
      </c>
      <c r="B9652" s="4">
        <v>0.72755287817021952</v>
      </c>
      <c r="C9652" s="4">
        <v>0.60542861359905187</v>
      </c>
      <c r="D9652" s="25">
        <v>1.5406896562052705E-2</v>
      </c>
      <c r="E9652" s="31">
        <v>3421.4267752591936</v>
      </c>
      <c r="F9652" s="18">
        <v>0</v>
      </c>
    </row>
    <row r="9653" spans="1:6" x14ac:dyDescent="0.35">
      <c r="A9653" s="4">
        <v>9642</v>
      </c>
      <c r="B9653" s="4">
        <v>0.73270349169823779</v>
      </c>
      <c r="C9653" s="4">
        <v>0.62101004103557544</v>
      </c>
      <c r="D9653" s="25">
        <v>1.5755900491802463E-2</v>
      </c>
      <c r="E9653" s="31">
        <v>3498.9304688231236</v>
      </c>
      <c r="F9653" s="18">
        <v>0</v>
      </c>
    </row>
    <row r="9654" spans="1:6" x14ac:dyDescent="0.35">
      <c r="A9654" s="4">
        <v>9643</v>
      </c>
      <c r="B9654" s="4">
        <v>0.30464540691078523</v>
      </c>
      <c r="C9654" s="4">
        <v>-0.51108603544941555</v>
      </c>
      <c r="D9654" s="25">
        <v>-9.6015952291223072E-3</v>
      </c>
      <c r="E9654" s="31">
        <v>-2132.2370063178473</v>
      </c>
      <c r="F9654" s="18">
        <v>2132.2370063178473</v>
      </c>
    </row>
    <row r="9655" spans="1:6" x14ac:dyDescent="0.35">
      <c r="A9655" s="4">
        <v>9644</v>
      </c>
      <c r="B9655" s="4">
        <v>0.38882107795184373</v>
      </c>
      <c r="C9655" s="4">
        <v>-0.28239303386085179</v>
      </c>
      <c r="D9655" s="25">
        <v>-4.4791661971334031E-3</v>
      </c>
      <c r="E9655" s="31">
        <v>-994.69345406355558</v>
      </c>
      <c r="F9655" s="18">
        <v>994.69345406355558</v>
      </c>
    </row>
    <row r="9656" spans="1:6" x14ac:dyDescent="0.35">
      <c r="A9656" s="4">
        <v>9645</v>
      </c>
      <c r="B9656" s="4">
        <v>0.59172326237914896</v>
      </c>
      <c r="C9656" s="4">
        <v>0.23198009342238354</v>
      </c>
      <c r="D9656" s="25">
        <v>7.0421301353658598E-3</v>
      </c>
      <c r="E9656" s="31">
        <v>1563.853726346448</v>
      </c>
      <c r="F9656" s="18">
        <v>0</v>
      </c>
    </row>
    <row r="9657" spans="1:6" x14ac:dyDescent="0.35">
      <c r="A9657" s="4">
        <v>9646</v>
      </c>
      <c r="B9657" s="4">
        <v>1.5801427787224265E-2</v>
      </c>
      <c r="C9657" s="4">
        <v>-2.1493981045974113</v>
      </c>
      <c r="D9657" s="25">
        <v>-4.6297677960851907E-2</v>
      </c>
      <c r="E9657" s="31">
        <v>-10281.377198165699</v>
      </c>
      <c r="F9657" s="18">
        <v>10281.377198165699</v>
      </c>
    </row>
    <row r="9658" spans="1:6" x14ac:dyDescent="0.35">
      <c r="A9658" s="4">
        <v>9647</v>
      </c>
      <c r="B9658" s="4">
        <v>0.21257248949766216</v>
      </c>
      <c r="C9658" s="4">
        <v>-0.79752708510170967</v>
      </c>
      <c r="D9658" s="25">
        <v>-1.6017506247387851E-2</v>
      </c>
      <c r="E9658" s="31">
        <v>-3557.025551964417</v>
      </c>
      <c r="F9658" s="18">
        <v>3557.025551964417</v>
      </c>
    </row>
    <row r="9659" spans="1:6" x14ac:dyDescent="0.35">
      <c r="A9659" s="4">
        <v>9648</v>
      </c>
      <c r="B9659" s="4">
        <v>0.75322616730509018</v>
      </c>
      <c r="C9659" s="4">
        <v>0.68467715909549864</v>
      </c>
      <c r="D9659" s="25">
        <v>1.7181962031367848E-2</v>
      </c>
      <c r="E9659" s="31">
        <v>3815.6175521033329</v>
      </c>
      <c r="F9659" s="18">
        <v>0</v>
      </c>
    </row>
    <row r="9660" spans="1:6" x14ac:dyDescent="0.35">
      <c r="A9660" s="4">
        <v>9649</v>
      </c>
      <c r="B9660" s="4">
        <v>0.71035173988434075</v>
      </c>
      <c r="C9660" s="4">
        <v>0.55441257761064311</v>
      </c>
      <c r="D9660" s="25">
        <v>1.4264202985822674E-2</v>
      </c>
      <c r="E9660" s="31">
        <v>3167.6675329689851</v>
      </c>
      <c r="F9660" s="18">
        <v>0</v>
      </c>
    </row>
    <row r="9661" spans="1:6" x14ac:dyDescent="0.35">
      <c r="A9661" s="4">
        <v>9650</v>
      </c>
      <c r="B9661" s="4">
        <v>0.40179872045032516</v>
      </c>
      <c r="C9661" s="4">
        <v>-0.24869406394116292</v>
      </c>
      <c r="D9661" s="25">
        <v>-3.724352623190757E-3</v>
      </c>
      <c r="E9661" s="31">
        <v>-827.07115830690941</v>
      </c>
      <c r="F9661" s="18">
        <v>827.07115830690941</v>
      </c>
    </row>
    <row r="9662" spans="1:6" x14ac:dyDescent="0.35">
      <c r="A9662" s="4">
        <v>9651</v>
      </c>
      <c r="B9662" s="4">
        <v>0.63752146899111073</v>
      </c>
      <c r="C9662" s="4">
        <v>0.35184159531838904</v>
      </c>
      <c r="D9662" s="25">
        <v>9.7268735812299882E-3</v>
      </c>
      <c r="E9662" s="31">
        <v>2160.0577102821544</v>
      </c>
      <c r="F9662" s="18">
        <v>0</v>
      </c>
    </row>
    <row r="9663" spans="1:6" x14ac:dyDescent="0.35">
      <c r="A9663" s="4">
        <v>9652</v>
      </c>
      <c r="B9663" s="4">
        <v>0.61237565142449468</v>
      </c>
      <c r="C9663" s="4">
        <v>0.28551619706204667</v>
      </c>
      <c r="D9663" s="25">
        <v>8.2412699850266148E-3</v>
      </c>
      <c r="E9663" s="31">
        <v>1830.1480557972436</v>
      </c>
      <c r="F9663" s="18">
        <v>0</v>
      </c>
    </row>
    <row r="9664" spans="1:6" x14ac:dyDescent="0.35">
      <c r="A9664" s="4">
        <v>9653</v>
      </c>
      <c r="B9664" s="4">
        <v>0.96427916477798825</v>
      </c>
      <c r="C9664" s="4">
        <v>1.8026597285691988</v>
      </c>
      <c r="D9664" s="25">
        <v>4.222333335165232E-2</v>
      </c>
      <c r="E9664" s="31">
        <v>9376.5829275347842</v>
      </c>
      <c r="F9664" s="18">
        <v>0</v>
      </c>
    </row>
    <row r="9665" spans="1:6" x14ac:dyDescent="0.35">
      <c r="A9665" s="4">
        <v>9654</v>
      </c>
      <c r="B9665" s="4">
        <v>0.37277871017642672</v>
      </c>
      <c r="C9665" s="4">
        <v>-0.32450277676342537</v>
      </c>
      <c r="D9665" s="25">
        <v>-5.4223702657992204E-3</v>
      </c>
      <c r="E9665" s="31">
        <v>-1204.1518379807305</v>
      </c>
      <c r="F9665" s="18">
        <v>1204.1518379807305</v>
      </c>
    </row>
    <row r="9666" spans="1:6" x14ac:dyDescent="0.35">
      <c r="A9666" s="4">
        <v>9655</v>
      </c>
      <c r="B9666" s="4">
        <v>0.98842378086017069</v>
      </c>
      <c r="C9666" s="4">
        <v>2.2709098099667315</v>
      </c>
      <c r="D9666" s="25">
        <v>5.2711532791603323E-2</v>
      </c>
      <c r="E9666" s="31">
        <v>11705.709123948076</v>
      </c>
      <c r="F9666" s="18">
        <v>0</v>
      </c>
    </row>
    <row r="9667" spans="1:6" x14ac:dyDescent="0.35">
      <c r="A9667" s="4">
        <v>9656</v>
      </c>
      <c r="B9667" s="4">
        <v>0.99056817154916033</v>
      </c>
      <c r="C9667" s="4">
        <v>2.3482144521862027</v>
      </c>
      <c r="D9667" s="25">
        <v>5.4443057328261192E-2</v>
      </c>
      <c r="E9667" s="31">
        <v>12090.23071711117</v>
      </c>
      <c r="F9667" s="18">
        <v>0</v>
      </c>
    </row>
    <row r="9668" spans="1:6" x14ac:dyDescent="0.35">
      <c r="A9668" s="4">
        <v>9657</v>
      </c>
      <c r="B9668" s="4">
        <v>0.36358928311600314</v>
      </c>
      <c r="C9668" s="4">
        <v>-0.34888111136608424</v>
      </c>
      <c r="D9668" s="25">
        <v>-5.968413599232141E-3</v>
      </c>
      <c r="E9668" s="31">
        <v>-1325.4122926047128</v>
      </c>
      <c r="F9668" s="18">
        <v>1325.4122926047128</v>
      </c>
    </row>
    <row r="9669" spans="1:6" x14ac:dyDescent="0.35">
      <c r="A9669" s="4">
        <v>9658</v>
      </c>
      <c r="B9669" s="4">
        <v>0.61836576884646344</v>
      </c>
      <c r="C9669" s="4">
        <v>0.30119151151487777</v>
      </c>
      <c r="D9669" s="25">
        <v>8.5923768631601012E-3</v>
      </c>
      <c r="E9669" s="31">
        <v>1908.1187534640503</v>
      </c>
      <c r="F9669" s="18">
        <v>0</v>
      </c>
    </row>
    <row r="9670" spans="1:6" x14ac:dyDescent="0.35">
      <c r="A9670" s="4">
        <v>9659</v>
      </c>
      <c r="B9670" s="4">
        <v>8.458535903793607E-2</v>
      </c>
      <c r="C9670" s="4">
        <v>-1.3748733327546157</v>
      </c>
      <c r="D9670" s="25">
        <v>-2.8949319463988668E-2</v>
      </c>
      <c r="E9670" s="31">
        <v>-6428.8077966057626</v>
      </c>
      <c r="F9670" s="18">
        <v>6428.8077966057626</v>
      </c>
    </row>
    <row r="9671" spans="1:6" x14ac:dyDescent="0.35">
      <c r="A9671" s="4">
        <v>9660</v>
      </c>
      <c r="B9671" s="4">
        <v>0.29444637931256312</v>
      </c>
      <c r="C9671" s="4">
        <v>-0.54044126186525865</v>
      </c>
      <c r="D9671" s="25">
        <v>-1.0259114536615807E-2</v>
      </c>
      <c r="E9671" s="31">
        <v>-2278.2530553545535</v>
      </c>
      <c r="F9671" s="18">
        <v>2278.2530553545535</v>
      </c>
    </row>
    <row r="9672" spans="1:6" x14ac:dyDescent="0.35">
      <c r="A9672" s="4">
        <v>9661</v>
      </c>
      <c r="B9672" s="4">
        <v>0.71476174977284712</v>
      </c>
      <c r="C9672" s="4">
        <v>0.56734987123161218</v>
      </c>
      <c r="D9672" s="25">
        <v>1.4553981719667108E-2</v>
      </c>
      <c r="E9672" s="31">
        <v>3232.0190209460006</v>
      </c>
      <c r="F9672" s="18">
        <v>0</v>
      </c>
    </row>
    <row r="9673" spans="1:6" x14ac:dyDescent="0.35">
      <c r="A9673" s="4">
        <v>9662</v>
      </c>
      <c r="B9673" s="4">
        <v>0.83331874221805169</v>
      </c>
      <c r="C9673" s="4">
        <v>0.96736316847031878</v>
      </c>
      <c r="D9673" s="25">
        <v>2.3513764978113891E-2</v>
      </c>
      <c r="E9673" s="31">
        <v>5221.7281241065275</v>
      </c>
      <c r="F9673" s="18">
        <v>0</v>
      </c>
    </row>
    <row r="9674" spans="1:6" x14ac:dyDescent="0.35">
      <c r="A9674" s="4">
        <v>9663</v>
      </c>
      <c r="B9674" s="4">
        <v>0.54706047070239805</v>
      </c>
      <c r="C9674" s="4">
        <v>0.11823802887774104</v>
      </c>
      <c r="D9674" s="25">
        <v>4.4944542137823973E-3</v>
      </c>
      <c r="E9674" s="31">
        <v>998.08848104337642</v>
      </c>
      <c r="F9674" s="18">
        <v>0</v>
      </c>
    </row>
    <row r="9675" spans="1:6" x14ac:dyDescent="0.35">
      <c r="A9675" s="4">
        <v>9664</v>
      </c>
      <c r="B9675" s="4">
        <v>0.72758407182520168</v>
      </c>
      <c r="C9675" s="4">
        <v>0.60552253455900718</v>
      </c>
      <c r="D9675" s="25">
        <v>1.5409000270730475E-2</v>
      </c>
      <c r="E9675" s="31">
        <v>3421.8939482014198</v>
      </c>
      <c r="F9675" s="18">
        <v>0</v>
      </c>
    </row>
    <row r="9676" spans="1:6" x14ac:dyDescent="0.35">
      <c r="A9676" s="4">
        <v>9665</v>
      </c>
      <c r="B9676" s="4">
        <v>0.74641313284925814</v>
      </c>
      <c r="C9676" s="4">
        <v>0.66324487656296116</v>
      </c>
      <c r="D9676" s="25">
        <v>1.6701906474337856E-2</v>
      </c>
      <c r="E9676" s="31">
        <v>3709.0110768914587</v>
      </c>
      <c r="F9676" s="18">
        <v>0</v>
      </c>
    </row>
    <row r="9677" spans="1:6" x14ac:dyDescent="0.35">
      <c r="A9677" s="4">
        <v>9666</v>
      </c>
      <c r="B9677" s="4">
        <v>0.42189911341809105</v>
      </c>
      <c r="C9677" s="4">
        <v>-0.1970374557627694</v>
      </c>
      <c r="D9677" s="25">
        <v>-2.5673110539733172E-3</v>
      </c>
      <c r="E9677" s="31">
        <v>-570.12564114423503</v>
      </c>
      <c r="F9677" s="18">
        <v>570.12564114423503</v>
      </c>
    </row>
    <row r="9678" spans="1:6" x14ac:dyDescent="0.35">
      <c r="A9678" s="4">
        <v>9667</v>
      </c>
      <c r="B9678" s="4">
        <v>1.3662243284306985E-4</v>
      </c>
      <c r="C9678" s="4">
        <v>-3.6394274877784425</v>
      </c>
      <c r="D9678" s="25">
        <v>-7.967241928614445E-2</v>
      </c>
      <c r="E9678" s="31">
        <v>-17692.943383983697</v>
      </c>
      <c r="F9678" s="18">
        <v>17692.943383983697</v>
      </c>
    </row>
    <row r="9679" spans="1:6" x14ac:dyDescent="0.35">
      <c r="A9679" s="4">
        <v>9668</v>
      </c>
      <c r="B9679" s="4">
        <v>0.20798088549488003</v>
      </c>
      <c r="C9679" s="4">
        <v>-0.8134470883476288</v>
      </c>
      <c r="D9679" s="25">
        <v>-1.6374093839705027E-2</v>
      </c>
      <c r="E9679" s="31">
        <v>-3636.2133579683959</v>
      </c>
      <c r="F9679" s="18">
        <v>3636.2133579683959</v>
      </c>
    </row>
    <row r="9680" spans="1:6" x14ac:dyDescent="0.35">
      <c r="A9680" s="4">
        <v>9669</v>
      </c>
      <c r="B9680" s="4">
        <v>1.7119378060938217E-2</v>
      </c>
      <c r="C9680" s="4">
        <v>-2.1172485831066967</v>
      </c>
      <c r="D9680" s="25">
        <v>-4.5577570038420299E-2</v>
      </c>
      <c r="E9680" s="31">
        <v>-10121.462025310439</v>
      </c>
      <c r="F9680" s="18">
        <v>10121.462025310439</v>
      </c>
    </row>
    <row r="9681" spans="1:6" x14ac:dyDescent="0.35">
      <c r="A9681" s="4">
        <v>9670</v>
      </c>
      <c r="B9681" s="4">
        <v>0.95856142911606779</v>
      </c>
      <c r="C9681" s="4">
        <v>1.7342307906994963</v>
      </c>
      <c r="D9681" s="25">
        <v>4.0690613174221853E-2</v>
      </c>
      <c r="E9681" s="31">
        <v>9036.2100410862022</v>
      </c>
      <c r="F9681" s="18">
        <v>0</v>
      </c>
    </row>
    <row r="9682" spans="1:6" x14ac:dyDescent="0.35">
      <c r="A9682" s="4">
        <v>9671</v>
      </c>
      <c r="B9682" s="4">
        <v>0.87188517408659116</v>
      </c>
      <c r="C9682" s="4">
        <v>1.1353477282596149</v>
      </c>
      <c r="D9682" s="25">
        <v>2.7276403012567837E-2</v>
      </c>
      <c r="E9682" s="31">
        <v>6057.3013665723138</v>
      </c>
      <c r="F9682" s="18">
        <v>0</v>
      </c>
    </row>
    <row r="9683" spans="1:6" x14ac:dyDescent="0.35">
      <c r="A9683" s="4">
        <v>9672</v>
      </c>
      <c r="B9683" s="4">
        <v>0.61757644606598583</v>
      </c>
      <c r="C9683" s="4">
        <v>0.29912180717805592</v>
      </c>
      <c r="D9683" s="25">
        <v>8.5460181485998588E-3</v>
      </c>
      <c r="E9683" s="31">
        <v>1897.8238217998971</v>
      </c>
      <c r="F9683" s="18">
        <v>0</v>
      </c>
    </row>
    <row r="9684" spans="1:6" x14ac:dyDescent="0.35">
      <c r="A9684" s="4">
        <v>9673</v>
      </c>
      <c r="B9684" s="4">
        <v>0.78855365918035081</v>
      </c>
      <c r="C9684" s="4">
        <v>0.80141284450142403</v>
      </c>
      <c r="D9684" s="25">
        <v>1.9796691209081077E-2</v>
      </c>
      <c r="E9684" s="31">
        <v>4396.2733890947893</v>
      </c>
      <c r="F9684" s="18">
        <v>0</v>
      </c>
    </row>
    <row r="9685" spans="1:6" x14ac:dyDescent="0.35">
      <c r="A9685" s="4">
        <v>9674</v>
      </c>
      <c r="B9685" s="4">
        <v>0.13222945939225472</v>
      </c>
      <c r="C9685" s="4">
        <v>-1.1159140694666241</v>
      </c>
      <c r="D9685" s="25">
        <v>-2.3148965106161216E-2</v>
      </c>
      <c r="E9685" s="31">
        <v>-5140.7166079661401</v>
      </c>
      <c r="F9685" s="18">
        <v>5140.7166079661401</v>
      </c>
    </row>
    <row r="9686" spans="1:6" x14ac:dyDescent="0.35">
      <c r="A9686" s="4">
        <v>9675</v>
      </c>
      <c r="B9686" s="4">
        <v>0.93860439082825475</v>
      </c>
      <c r="C9686" s="4">
        <v>1.5431630568423436</v>
      </c>
      <c r="D9686" s="25">
        <v>3.6410941736146896E-2</v>
      </c>
      <c r="E9686" s="31">
        <v>8085.8186116008856</v>
      </c>
      <c r="F9686" s="18">
        <v>0</v>
      </c>
    </row>
    <row r="9687" spans="1:6" x14ac:dyDescent="0.35">
      <c r="A9687" s="4">
        <v>9676</v>
      </c>
      <c r="B9687" s="4">
        <v>0.45889308592462208</v>
      </c>
      <c r="C9687" s="4">
        <v>-0.10322276589509841</v>
      </c>
      <c r="D9687" s="25">
        <v>-4.6598268945363826E-4</v>
      </c>
      <c r="E9687" s="31">
        <v>-103.48129774758164</v>
      </c>
      <c r="F9687" s="18">
        <v>103.48129774758164</v>
      </c>
    </row>
    <row r="9688" spans="1:6" x14ac:dyDescent="0.35">
      <c r="A9688" s="4">
        <v>9677</v>
      </c>
      <c r="B9688" s="4">
        <v>0.2417441761744048</v>
      </c>
      <c r="C9688" s="4">
        <v>-0.70070304983743115</v>
      </c>
      <c r="D9688" s="25">
        <v>-1.3848772417376065E-2</v>
      </c>
      <c r="E9688" s="31">
        <v>-3075.4124013518099</v>
      </c>
      <c r="F9688" s="18">
        <v>3075.4124013518099</v>
      </c>
    </row>
    <row r="9689" spans="1:6" x14ac:dyDescent="0.35">
      <c r="A9689" s="4">
        <v>9678</v>
      </c>
      <c r="B9689" s="4">
        <v>0.22513680921187307</v>
      </c>
      <c r="C9689" s="4">
        <v>-0.75495894119049367</v>
      </c>
      <c r="D9689" s="25">
        <v>-1.5064034585841395E-2</v>
      </c>
      <c r="E9689" s="31">
        <v>-3345.2870321965347</v>
      </c>
      <c r="F9689" s="18">
        <v>3345.2870321965347</v>
      </c>
    </row>
    <row r="9690" spans="1:6" x14ac:dyDescent="0.35">
      <c r="A9690" s="4">
        <v>9679</v>
      </c>
      <c r="B9690" s="4">
        <v>0.82718086163618265</v>
      </c>
      <c r="C9690" s="4">
        <v>0.94308333962522906</v>
      </c>
      <c r="D9690" s="25">
        <v>2.296992804692715E-2</v>
      </c>
      <c r="E9690" s="31">
        <v>5100.9576477005248</v>
      </c>
      <c r="F9690" s="18">
        <v>0</v>
      </c>
    </row>
    <row r="9691" spans="1:6" x14ac:dyDescent="0.35">
      <c r="A9691" s="4">
        <v>9680</v>
      </c>
      <c r="B9691" s="4">
        <v>0.90698660852230029</v>
      </c>
      <c r="C9691" s="4">
        <v>1.3224246563328144</v>
      </c>
      <c r="D9691" s="25">
        <v>3.1466685535080224E-2</v>
      </c>
      <c r="E9691" s="31">
        <v>6987.8420994630642</v>
      </c>
      <c r="F9691" s="18">
        <v>0</v>
      </c>
    </row>
    <row r="9692" spans="1:6" x14ac:dyDescent="0.35">
      <c r="A9692" s="4">
        <v>9681</v>
      </c>
      <c r="B9692" s="4">
        <v>0.53114435821358108</v>
      </c>
      <c r="C9692" s="4">
        <v>7.8146795477991193E-2</v>
      </c>
      <c r="D9692" s="25">
        <v>3.5964621612551923E-3</v>
      </c>
      <c r="E9692" s="31">
        <v>798.67038018756114</v>
      </c>
      <c r="F9692" s="18">
        <v>0</v>
      </c>
    </row>
    <row r="9693" spans="1:6" x14ac:dyDescent="0.35">
      <c r="A9693" s="4">
        <v>9682</v>
      </c>
      <c r="B9693" s="4">
        <v>0.70301477255605038</v>
      </c>
      <c r="C9693" s="4">
        <v>0.53309119350557033</v>
      </c>
      <c r="D9693" s="25">
        <v>1.3786631410901891E-2</v>
      </c>
      <c r="E9693" s="31">
        <v>3061.612678446163</v>
      </c>
      <c r="F9693" s="18">
        <v>0</v>
      </c>
    </row>
    <row r="9694" spans="1:6" x14ac:dyDescent="0.35">
      <c r="A9694" s="4">
        <v>9683</v>
      </c>
      <c r="B9694" s="4">
        <v>0.97761241020423439</v>
      </c>
      <c r="C9694" s="4">
        <v>2.0067604157815584</v>
      </c>
      <c r="D9694" s="25">
        <v>4.6794926178556559E-2</v>
      </c>
      <c r="E9694" s="31">
        <v>10391.801666789375</v>
      </c>
      <c r="F9694" s="18">
        <v>0</v>
      </c>
    </row>
    <row r="9695" spans="1:6" x14ac:dyDescent="0.35">
      <c r="A9695" s="4">
        <v>9684</v>
      </c>
      <c r="B9695" s="4">
        <v>0.35464645512956905</v>
      </c>
      <c r="C9695" s="4">
        <v>-0.37280590147015946</v>
      </c>
      <c r="D9695" s="25">
        <v>-6.5042981193620493E-3</v>
      </c>
      <c r="E9695" s="31">
        <v>-1444.4167681806239</v>
      </c>
      <c r="F9695" s="18">
        <v>1444.4167681806239</v>
      </c>
    </row>
    <row r="9696" spans="1:6" x14ac:dyDescent="0.35">
      <c r="A9696" s="4">
        <v>9685</v>
      </c>
      <c r="B9696" s="4">
        <v>9.5808323856852673E-2</v>
      </c>
      <c r="C9696" s="4">
        <v>-1.3058115605254002</v>
      </c>
      <c r="D9696" s="25">
        <v>-2.7402424611018977E-2</v>
      </c>
      <c r="E9696" s="31">
        <v>-6085.2871240845479</v>
      </c>
      <c r="F9696" s="18">
        <v>6085.2871240845479</v>
      </c>
    </row>
    <row r="9697" spans="1:6" x14ac:dyDescent="0.35">
      <c r="A9697" s="4">
        <v>9686</v>
      </c>
      <c r="B9697" s="4">
        <v>0.58060586550563564</v>
      </c>
      <c r="C9697" s="4">
        <v>0.20344367091739229</v>
      </c>
      <c r="D9697" s="25">
        <v>6.4029509821198413E-3</v>
      </c>
      <c r="E9697" s="31">
        <v>1421.910495904453</v>
      </c>
      <c r="F9697" s="18">
        <v>0</v>
      </c>
    </row>
    <row r="9698" spans="1:6" x14ac:dyDescent="0.35">
      <c r="A9698" s="4">
        <v>9687</v>
      </c>
      <c r="B9698" s="4">
        <v>0.83082926810952695</v>
      </c>
      <c r="C9698" s="4">
        <v>0.95744743924775177</v>
      </c>
      <c r="D9698" s="25">
        <v>2.3291665399682551E-2</v>
      </c>
      <c r="E9698" s="31">
        <v>5172.4062219727512</v>
      </c>
      <c r="F9698" s="18">
        <v>0</v>
      </c>
    </row>
    <row r="9699" spans="1:6" x14ac:dyDescent="0.35">
      <c r="A9699" s="4">
        <v>9688</v>
      </c>
      <c r="B9699" s="4">
        <v>2.6182540296080914E-2</v>
      </c>
      <c r="C9699" s="4">
        <v>-1.9401202250631977</v>
      </c>
      <c r="D9699" s="25">
        <v>-4.1610122686170772E-2</v>
      </c>
      <c r="E9699" s="31">
        <v>-9240.4065482553524</v>
      </c>
      <c r="F9699" s="18">
        <v>9240.4065482553524</v>
      </c>
    </row>
    <row r="9700" spans="1:6" x14ac:dyDescent="0.35">
      <c r="A9700" s="4">
        <v>9689</v>
      </c>
      <c r="B9700" s="4">
        <v>0.11142523121842562</v>
      </c>
      <c r="C9700" s="4">
        <v>-1.2189834806832835</v>
      </c>
      <c r="D9700" s="25">
        <v>-2.5457587323101945E-2</v>
      </c>
      <c r="E9700" s="31">
        <v>-5653.3949293390506</v>
      </c>
      <c r="F9700" s="18">
        <v>5653.3949293390506</v>
      </c>
    </row>
    <row r="9701" spans="1:6" x14ac:dyDescent="0.35">
      <c r="A9701" s="4">
        <v>9690</v>
      </c>
      <c r="B9701" s="4">
        <v>1.5884641854156945E-3</v>
      </c>
      <c r="C9701" s="4">
        <v>-2.9500788523086898</v>
      </c>
      <c r="D9701" s="25">
        <v>-6.4231896668644387E-2</v>
      </c>
      <c r="E9701" s="31">
        <v>-14264.049232930127</v>
      </c>
      <c r="F9701" s="18">
        <v>14264.049232930127</v>
      </c>
    </row>
    <row r="9702" spans="1:6" x14ac:dyDescent="0.35">
      <c r="A9702" s="4">
        <v>9691</v>
      </c>
      <c r="B9702" s="4">
        <v>0.21407627565600251</v>
      </c>
      <c r="C9702" s="4">
        <v>-0.79235698837543389</v>
      </c>
      <c r="D9702" s="25">
        <v>-1.5901702731823734E-2</v>
      </c>
      <c r="E9702" s="31">
        <v>-3531.308935563156</v>
      </c>
      <c r="F9702" s="18">
        <v>3531.308935563156</v>
      </c>
    </row>
    <row r="9703" spans="1:6" x14ac:dyDescent="0.35">
      <c r="A9703" s="4">
        <v>9692</v>
      </c>
      <c r="B9703" s="4">
        <v>0.7696090867520643</v>
      </c>
      <c r="C9703" s="4">
        <v>0.73756007156662606</v>
      </c>
      <c r="D9703" s="25">
        <v>1.8366471239155416E-2</v>
      </c>
      <c r="E9703" s="31">
        <v>4078.662838527031</v>
      </c>
      <c r="F9703" s="18">
        <v>0</v>
      </c>
    </row>
    <row r="9704" spans="1:6" x14ac:dyDescent="0.35">
      <c r="A9704" s="4">
        <v>9693</v>
      </c>
      <c r="B9704" s="4">
        <v>0.84942368487033082</v>
      </c>
      <c r="C9704" s="4">
        <v>1.0339647765837729</v>
      </c>
      <c r="D9704" s="25">
        <v>2.5005555319784607E-2</v>
      </c>
      <c r="E9704" s="31">
        <v>5553.0116760865258</v>
      </c>
      <c r="F9704" s="18">
        <v>0</v>
      </c>
    </row>
    <row r="9705" spans="1:6" x14ac:dyDescent="0.35">
      <c r="A9705" s="4">
        <v>9694</v>
      </c>
      <c r="B9705" s="4">
        <v>0.18879696084112418</v>
      </c>
      <c r="C9705" s="4">
        <v>-0.88233824256460913</v>
      </c>
      <c r="D9705" s="25">
        <v>-1.7917167068693295E-2</v>
      </c>
      <c r="E9705" s="31">
        <v>-3978.8853581718367</v>
      </c>
      <c r="F9705" s="18">
        <v>3978.8853581718367</v>
      </c>
    </row>
    <row r="9706" spans="1:6" x14ac:dyDescent="0.35">
      <c r="A9706" s="4">
        <v>9695</v>
      </c>
      <c r="B9706" s="4">
        <v>0.48212039679738328</v>
      </c>
      <c r="C9706" s="4">
        <v>-4.4832532969811899E-2</v>
      </c>
      <c r="D9706" s="25">
        <v>8.4188341157898279E-4</v>
      </c>
      <c r="E9706" s="31">
        <v>186.95799211876567</v>
      </c>
      <c r="F9706" s="18">
        <v>0</v>
      </c>
    </row>
    <row r="9707" spans="1:6" x14ac:dyDescent="0.35">
      <c r="A9707" s="4">
        <v>9696</v>
      </c>
      <c r="B9707" s="4">
        <v>9.6348548862983163E-2</v>
      </c>
      <c r="C9707" s="4">
        <v>-1.3026417485425283</v>
      </c>
      <c r="D9707" s="25">
        <v>-2.733142490042783E-2</v>
      </c>
      <c r="E9707" s="31">
        <v>-6069.5201388338965</v>
      </c>
      <c r="F9707" s="18">
        <v>6069.5201388338965</v>
      </c>
    </row>
    <row r="9708" spans="1:6" x14ac:dyDescent="0.35">
      <c r="A9708" s="4">
        <v>9697</v>
      </c>
      <c r="B9708" s="4">
        <v>3.2815927628987884E-2</v>
      </c>
      <c r="C9708" s="4">
        <v>-1.840929741835724</v>
      </c>
      <c r="D9708" s="25">
        <v>-3.9388383466115742E-2</v>
      </c>
      <c r="E9708" s="31">
        <v>-8747.0224313098042</v>
      </c>
      <c r="F9708" s="18">
        <v>8747.0224313098042</v>
      </c>
    </row>
    <row r="9709" spans="1:6" x14ac:dyDescent="0.35">
      <c r="A9709" s="4">
        <v>9698</v>
      </c>
      <c r="B9709" s="4">
        <v>0.52479140063287066</v>
      </c>
      <c r="C9709" s="4">
        <v>6.2182876421245689E-2</v>
      </c>
      <c r="D9709" s="25">
        <v>3.2388909112712866E-3</v>
      </c>
      <c r="E9709" s="31">
        <v>719.26413222383519</v>
      </c>
      <c r="F9709" s="18">
        <v>0</v>
      </c>
    </row>
    <row r="9710" spans="1:6" x14ac:dyDescent="0.35">
      <c r="A9710" s="4">
        <v>9699</v>
      </c>
      <c r="B9710" s="4">
        <v>0.22859856158619085</v>
      </c>
      <c r="C9710" s="4">
        <v>-0.74347009040047374</v>
      </c>
      <c r="D9710" s="25">
        <v>-1.4806699108051552E-2</v>
      </c>
      <c r="E9710" s="31">
        <v>-3288.140254428009</v>
      </c>
      <c r="F9710" s="18">
        <v>3288.140254428009</v>
      </c>
    </row>
    <row r="9711" spans="1:6" x14ac:dyDescent="0.35">
      <c r="A9711" s="4">
        <v>9700</v>
      </c>
      <c r="B9711" s="4">
        <v>7.172525491443571E-2</v>
      </c>
      <c r="C9711" s="4">
        <v>-1.4630616520003088</v>
      </c>
      <c r="D9711" s="25">
        <v>-3.0924624364657018E-2</v>
      </c>
      <c r="E9711" s="31">
        <v>-6867.4659682386718</v>
      </c>
      <c r="F9711" s="18">
        <v>6867.4659682386718</v>
      </c>
    </row>
    <row r="9712" spans="1:6" x14ac:dyDescent="0.35">
      <c r="A9712" s="4">
        <v>9701</v>
      </c>
      <c r="B9712" s="4">
        <v>0.67664474891432902</v>
      </c>
      <c r="C9712" s="4">
        <v>0.45833678223034813</v>
      </c>
      <c r="D9712" s="25">
        <v>1.2112228766634068E-2</v>
      </c>
      <c r="E9712" s="31">
        <v>2689.7762079026461</v>
      </c>
      <c r="F9712" s="18">
        <v>0</v>
      </c>
    </row>
    <row r="9713" spans="1:6" x14ac:dyDescent="0.35">
      <c r="A9713" s="4">
        <v>9702</v>
      </c>
      <c r="B9713" s="4">
        <v>0.10981514484336008</v>
      </c>
      <c r="C9713" s="4">
        <v>-1.2275117994897642</v>
      </c>
      <c r="D9713" s="25">
        <v>-2.5648610693056077E-2</v>
      </c>
      <c r="E9713" s="31">
        <v>-5695.8157030509392</v>
      </c>
      <c r="F9713" s="18">
        <v>5695.8157030509392</v>
      </c>
    </row>
    <row r="9714" spans="1:6" x14ac:dyDescent="0.35">
      <c r="A9714" s="4">
        <v>9703</v>
      </c>
      <c r="B9714" s="4">
        <v>0.91839181031458694</v>
      </c>
      <c r="C9714" s="4">
        <v>1.394335288558092</v>
      </c>
      <c r="D9714" s="25">
        <v>3.3077391187027287E-2</v>
      </c>
      <c r="E9714" s="31">
        <v>7345.5333075812787</v>
      </c>
      <c r="F9714" s="18">
        <v>0</v>
      </c>
    </row>
    <row r="9715" spans="1:6" x14ac:dyDescent="0.35">
      <c r="A9715" s="4">
        <v>9704</v>
      </c>
      <c r="B9715" s="4">
        <v>0.48022360641417827</v>
      </c>
      <c r="C9715" s="4">
        <v>-4.9592387795927777E-2</v>
      </c>
      <c r="D9715" s="25">
        <v>7.3526878682009505E-4</v>
      </c>
      <c r="E9715" s="31">
        <v>163.28196299017975</v>
      </c>
      <c r="F9715" s="18">
        <v>0</v>
      </c>
    </row>
    <row r="9716" spans="1:6" x14ac:dyDescent="0.35">
      <c r="A9716" s="4">
        <v>9705</v>
      </c>
      <c r="B9716" s="4">
        <v>0.85171521146479234</v>
      </c>
      <c r="C9716" s="4">
        <v>1.0438180539700213</v>
      </c>
      <c r="D9716" s="25">
        <v>2.5226256057423981E-2</v>
      </c>
      <c r="E9716" s="31">
        <v>5602.0229360789281</v>
      </c>
      <c r="F9716" s="18">
        <v>0</v>
      </c>
    </row>
    <row r="9717" spans="1:6" x14ac:dyDescent="0.35">
      <c r="A9717" s="4">
        <v>9706</v>
      </c>
      <c r="B9717" s="4">
        <v>0.59899517362053822</v>
      </c>
      <c r="C9717" s="4">
        <v>0.25074708755935493</v>
      </c>
      <c r="D9717" s="25">
        <v>7.4624866611127114E-3</v>
      </c>
      <c r="E9717" s="31">
        <v>1657.2027708183602</v>
      </c>
      <c r="F9717" s="18">
        <v>0</v>
      </c>
    </row>
    <row r="9718" spans="1:6" x14ac:dyDescent="0.35">
      <c r="A9718" s="4">
        <v>9707</v>
      </c>
      <c r="B9718" s="4">
        <v>0.22695045309827078</v>
      </c>
      <c r="C9718" s="4">
        <v>-0.74892749682101811</v>
      </c>
      <c r="D9718" s="25">
        <v>-1.4928937991155864E-2</v>
      </c>
      <c r="E9718" s="31">
        <v>-3315.2859801065329</v>
      </c>
      <c r="F9718" s="18">
        <v>3315.2859801065329</v>
      </c>
    </row>
    <row r="9719" spans="1:6" x14ac:dyDescent="0.35">
      <c r="A9719" s="4">
        <v>9708</v>
      </c>
      <c r="B9719" s="4">
        <v>0.55707287423302609</v>
      </c>
      <c r="C9719" s="4">
        <v>0.14355199349879641</v>
      </c>
      <c r="D9719" s="25">
        <v>5.0614544559800948E-3</v>
      </c>
      <c r="E9719" s="31">
        <v>1124.0028598684903</v>
      </c>
      <c r="F9719" s="18">
        <v>0</v>
      </c>
    </row>
    <row r="9720" spans="1:6" x14ac:dyDescent="0.35">
      <c r="A9720" s="4">
        <v>9709</v>
      </c>
      <c r="B9720" s="4">
        <v>2.0448688555684824E-2</v>
      </c>
      <c r="C9720" s="4">
        <v>-2.0445689111379046</v>
      </c>
      <c r="D9720" s="25">
        <v>-4.3949638885554677E-2</v>
      </c>
      <c r="E9720" s="31">
        <v>-9759.9455309106797</v>
      </c>
      <c r="F9720" s="18">
        <v>9759.9455309106797</v>
      </c>
    </row>
    <row r="9721" spans="1:6" x14ac:dyDescent="0.35">
      <c r="A9721" s="4">
        <v>9710</v>
      </c>
      <c r="B9721" s="4">
        <v>0.18569280199666149</v>
      </c>
      <c r="C9721" s="4">
        <v>-0.89388092635437599</v>
      </c>
      <c r="D9721" s="25">
        <v>-1.8175708336423662E-2</v>
      </c>
      <c r="E9721" s="31">
        <v>-4036.2999070629394</v>
      </c>
      <c r="F9721" s="18">
        <v>4036.2999070629394</v>
      </c>
    </row>
    <row r="9722" spans="1:6" x14ac:dyDescent="0.35">
      <c r="A9722" s="4">
        <v>9711</v>
      </c>
      <c r="B9722" s="4">
        <v>0.90674914252507288</v>
      </c>
      <c r="C9722" s="4">
        <v>1.3209989481243005</v>
      </c>
      <c r="D9722" s="25">
        <v>3.143475150532108E-2</v>
      </c>
      <c r="E9722" s="31">
        <v>6980.7504737083382</v>
      </c>
      <c r="F9722" s="18">
        <v>0</v>
      </c>
    </row>
    <row r="9723" spans="1:6" x14ac:dyDescent="0.35">
      <c r="A9723" s="4">
        <v>9712</v>
      </c>
      <c r="B9723" s="4">
        <v>0.49847459604153677</v>
      </c>
      <c r="C9723" s="4">
        <v>-3.8236300095026805E-3</v>
      </c>
      <c r="D9723" s="25">
        <v>1.7604300817207609E-3</v>
      </c>
      <c r="E9723" s="31">
        <v>390.94067992942087</v>
      </c>
      <c r="F9723" s="18">
        <v>0</v>
      </c>
    </row>
    <row r="9724" spans="1:6" x14ac:dyDescent="0.35">
      <c r="A9724" s="4">
        <v>9713</v>
      </c>
      <c r="B9724" s="4">
        <v>0.45524180312710238</v>
      </c>
      <c r="C9724" s="4">
        <v>-0.11242856633168548</v>
      </c>
      <c r="D9724" s="25">
        <v>-6.7218077637151903E-4</v>
      </c>
      <c r="E9724" s="31">
        <v>-149.27193785129276</v>
      </c>
      <c r="F9724" s="18">
        <v>149.27193785129276</v>
      </c>
    </row>
    <row r="9725" spans="1:6" x14ac:dyDescent="0.35">
      <c r="A9725" s="4">
        <v>9714</v>
      </c>
      <c r="B9725" s="4">
        <v>0.5855479607783266</v>
      </c>
      <c r="C9725" s="4">
        <v>0.21610733995402337</v>
      </c>
      <c r="D9725" s="25">
        <v>6.6866008772812234E-3</v>
      </c>
      <c r="E9725" s="31">
        <v>1484.9009458108237</v>
      </c>
      <c r="F9725" s="18">
        <v>0</v>
      </c>
    </row>
    <row r="9726" spans="1:6" x14ac:dyDescent="0.35">
      <c r="A9726" s="4">
        <v>9715</v>
      </c>
      <c r="B9726" s="4">
        <v>0.50136573563340492</v>
      </c>
      <c r="C9726" s="4">
        <v>3.4233982411934409E-3</v>
      </c>
      <c r="D9726" s="25">
        <v>1.9227541915498652E-3</v>
      </c>
      <c r="E9726" s="31">
        <v>426.98817680217309</v>
      </c>
      <c r="F9726" s="18">
        <v>0</v>
      </c>
    </row>
    <row r="9727" spans="1:6" x14ac:dyDescent="0.35">
      <c r="A9727" s="4">
        <v>9716</v>
      </c>
      <c r="B9727" s="4">
        <v>0.41515086346684393</v>
      </c>
      <c r="C9727" s="4">
        <v>-0.21431460827057364</v>
      </c>
      <c r="D9727" s="25">
        <v>-2.9542970438432492E-3</v>
      </c>
      <c r="E9727" s="31">
        <v>-656.06405333895941</v>
      </c>
      <c r="F9727" s="18">
        <v>656.06405333895941</v>
      </c>
    </row>
    <row r="9728" spans="1:6" x14ac:dyDescent="0.35">
      <c r="A9728" s="4">
        <v>9717</v>
      </c>
      <c r="B9728" s="4">
        <v>0.39262112671292637</v>
      </c>
      <c r="C9728" s="4">
        <v>-0.27249393583913134</v>
      </c>
      <c r="D9728" s="25">
        <v>-4.2574391362057091E-3</v>
      </c>
      <c r="E9728" s="31">
        <v>-945.4542773090343</v>
      </c>
      <c r="F9728" s="18">
        <v>945.4542773090343</v>
      </c>
    </row>
    <row r="9729" spans="1:6" x14ac:dyDescent="0.35">
      <c r="A9729" s="4">
        <v>9718</v>
      </c>
      <c r="B9729" s="4">
        <v>0.73862671177325934</v>
      </c>
      <c r="C9729" s="4">
        <v>0.63911737671952895</v>
      </c>
      <c r="D9729" s="25">
        <v>1.616148151682361E-2</v>
      </c>
      <c r="E9729" s="31">
        <v>3588.998301300318</v>
      </c>
      <c r="F9729" s="18">
        <v>0</v>
      </c>
    </row>
    <row r="9730" spans="1:6" x14ac:dyDescent="0.35">
      <c r="A9730" s="4">
        <v>9719</v>
      </c>
      <c r="B9730" s="4">
        <v>4.3240167205554569E-2</v>
      </c>
      <c r="C9730" s="4">
        <v>-1.714263548784331</v>
      </c>
      <c r="D9730" s="25">
        <v>-3.6551223692309995E-2</v>
      </c>
      <c r="E9730" s="31">
        <v>-8116.9711827218161</v>
      </c>
      <c r="F9730" s="18">
        <v>8116.9711827218161</v>
      </c>
    </row>
    <row r="9731" spans="1:6" x14ac:dyDescent="0.35">
      <c r="A9731" s="4">
        <v>9720</v>
      </c>
      <c r="B9731" s="4">
        <v>0.36103780234865235</v>
      </c>
      <c r="C9731" s="4">
        <v>-0.35568616820381321</v>
      </c>
      <c r="D9731" s="25">
        <v>-6.1208381179877714E-3</v>
      </c>
      <c r="E9731" s="31">
        <v>-1359.2613762002366</v>
      </c>
      <c r="F9731" s="18">
        <v>1359.2613762002366</v>
      </c>
    </row>
    <row r="9732" spans="1:6" x14ac:dyDescent="0.35">
      <c r="A9732" s="4">
        <v>9721</v>
      </c>
      <c r="B9732" s="4">
        <v>9.5455036941278881E-2</v>
      </c>
      <c r="C9732" s="4">
        <v>-1.3078916152052464</v>
      </c>
      <c r="D9732" s="25">
        <v>-2.7449015159947705E-2</v>
      </c>
      <c r="E9732" s="31">
        <v>-6095.6335394665657</v>
      </c>
      <c r="F9732" s="18">
        <v>6095.6335394665657</v>
      </c>
    </row>
    <row r="9733" spans="1:6" x14ac:dyDescent="0.35">
      <c r="A9733" s="4">
        <v>9722</v>
      </c>
      <c r="B9733" s="4">
        <v>0.14039154719096636</v>
      </c>
      <c r="C9733" s="4">
        <v>-1.0785618532289383</v>
      </c>
      <c r="D9733" s="25">
        <v>-2.2312323514437855E-2</v>
      </c>
      <c r="E9733" s="31">
        <v>-4954.9226726535508</v>
      </c>
      <c r="F9733" s="18">
        <v>4954.9226726535508</v>
      </c>
    </row>
    <row r="9734" spans="1:6" x14ac:dyDescent="0.35">
      <c r="A9734" s="4">
        <v>9723</v>
      </c>
      <c r="B9734" s="4">
        <v>0.8466836779688125</v>
      </c>
      <c r="C9734" s="4">
        <v>1.0223132922021325</v>
      </c>
      <c r="D9734" s="25">
        <v>2.4744577058763505E-2</v>
      </c>
      <c r="E9734" s="31">
        <v>5495.0559413659175</v>
      </c>
      <c r="F9734" s="18">
        <v>0</v>
      </c>
    </row>
    <row r="9735" spans="1:6" x14ac:dyDescent="0.35">
      <c r="A9735" s="4">
        <v>9724</v>
      </c>
      <c r="B9735" s="4">
        <v>0.61544448188763945</v>
      </c>
      <c r="C9735" s="4">
        <v>0.29353789792932922</v>
      </c>
      <c r="D9735" s="25">
        <v>8.4209457648846443E-3</v>
      </c>
      <c r="E9735" s="31">
        <v>1870.0488574671897</v>
      </c>
      <c r="F9735" s="18">
        <v>0</v>
      </c>
    </row>
    <row r="9736" spans="1:6" x14ac:dyDescent="0.35">
      <c r="A9736" s="4">
        <v>9725</v>
      </c>
      <c r="B9736" s="4">
        <v>0.65904275923606215</v>
      </c>
      <c r="C9736" s="4">
        <v>0.40985205000281372</v>
      </c>
      <c r="D9736" s="25">
        <v>1.1026233138235485E-2</v>
      </c>
      <c r="E9736" s="31">
        <v>2448.6079423890692</v>
      </c>
      <c r="F9736" s="18">
        <v>0</v>
      </c>
    </row>
    <row r="9737" spans="1:6" x14ac:dyDescent="0.35">
      <c r="A9737" s="4">
        <v>9726</v>
      </c>
      <c r="B9737" s="4">
        <v>0.3021786276824836</v>
      </c>
      <c r="C9737" s="4">
        <v>-0.51814478496434435</v>
      </c>
      <c r="D9737" s="25">
        <v>-9.7597021374826246E-3</v>
      </c>
      <c r="E9737" s="31">
        <v>-2167.3479845371603</v>
      </c>
      <c r="F9737" s="18">
        <v>2167.3479845371603</v>
      </c>
    </row>
    <row r="9738" spans="1:6" x14ac:dyDescent="0.35">
      <c r="A9738" s="4">
        <v>9727</v>
      </c>
      <c r="B9738" s="4">
        <v>0.37778963274531463</v>
      </c>
      <c r="C9738" s="4">
        <v>-0.31129118827360214</v>
      </c>
      <c r="D9738" s="25">
        <v>-5.1264476797608675E-3</v>
      </c>
      <c r="E9738" s="31">
        <v>-1138.4359778658973</v>
      </c>
      <c r="F9738" s="18">
        <v>1138.4359778658973</v>
      </c>
    </row>
    <row r="9739" spans="1:6" x14ac:dyDescent="0.35">
      <c r="A9739" s="4">
        <v>9728</v>
      </c>
      <c r="B9739" s="4">
        <v>0.10840984012237664</v>
      </c>
      <c r="C9739" s="4">
        <v>-1.2350290837031659</v>
      </c>
      <c r="D9739" s="25">
        <v>-2.581698818877725E-2</v>
      </c>
      <c r="E9739" s="31">
        <v>-5733.2074821085353</v>
      </c>
      <c r="F9739" s="18">
        <v>5733.2074821085353</v>
      </c>
    </row>
    <row r="9740" spans="1:6" x14ac:dyDescent="0.35">
      <c r="A9740" s="4">
        <v>9729</v>
      </c>
      <c r="B9740" s="4">
        <v>0.45920312181697398</v>
      </c>
      <c r="C9740" s="4">
        <v>-0.10244150132173908</v>
      </c>
      <c r="D9740" s="25">
        <v>-4.4848336807326605E-4</v>
      </c>
      <c r="E9740" s="31">
        <v>-99.595203849402438</v>
      </c>
      <c r="F9740" s="18">
        <v>99.595203849402438</v>
      </c>
    </row>
    <row r="9741" spans="1:6" x14ac:dyDescent="0.35">
      <c r="A9741" s="4">
        <v>9730</v>
      </c>
      <c r="B9741" s="4">
        <v>0.16244718028010063</v>
      </c>
      <c r="C9741" s="4">
        <v>-0.98444988523351196</v>
      </c>
      <c r="D9741" s="25">
        <v>-2.0204336502291833E-2</v>
      </c>
      <c r="E9741" s="31">
        <v>-4486.79963592083</v>
      </c>
      <c r="F9741" s="18">
        <v>4486.79963592083</v>
      </c>
    </row>
    <row r="9742" spans="1:6" x14ac:dyDescent="0.35">
      <c r="A9742" s="4">
        <v>9731</v>
      </c>
      <c r="B9742" s="4">
        <v>0.13543915634551462</v>
      </c>
      <c r="C9742" s="4">
        <v>-1.1010421503594094</v>
      </c>
      <c r="D9742" s="25">
        <v>-2.2815853250236388E-2</v>
      </c>
      <c r="E9742" s="31">
        <v>-5066.7420850356348</v>
      </c>
      <c r="F9742" s="18">
        <v>5066.7420850356348</v>
      </c>
    </row>
    <row r="9743" spans="1:6" x14ac:dyDescent="0.35">
      <c r="A9743" s="4">
        <v>9732</v>
      </c>
      <c r="B9743" s="4">
        <v>0.53602649653130596</v>
      </c>
      <c r="C9743" s="4">
        <v>9.0428125992558783E-2</v>
      </c>
      <c r="D9743" s="25">
        <v>3.8715481653842235E-3</v>
      </c>
      <c r="E9743" s="31">
        <v>859.75903722081978</v>
      </c>
      <c r="F9743" s="18">
        <v>0</v>
      </c>
    </row>
    <row r="9744" spans="1:6" x14ac:dyDescent="0.35">
      <c r="A9744" s="4">
        <v>9733</v>
      </c>
      <c r="B9744" s="4">
        <v>0.84309020140902358</v>
      </c>
      <c r="C9744" s="4">
        <v>1.0072397044444488</v>
      </c>
      <c r="D9744" s="25">
        <v>2.4406948084506108E-2</v>
      </c>
      <c r="E9744" s="31">
        <v>5420.0782969081256</v>
      </c>
      <c r="F9744" s="18">
        <v>0</v>
      </c>
    </row>
    <row r="9745" spans="1:6" x14ac:dyDescent="0.35">
      <c r="A9745" s="4">
        <v>9734</v>
      </c>
      <c r="B9745" s="4">
        <v>0.78815666705537557</v>
      </c>
      <c r="C9745" s="4">
        <v>0.80004165064420529</v>
      </c>
      <c r="D9745" s="25">
        <v>1.9765978230660605E-2</v>
      </c>
      <c r="E9745" s="31">
        <v>4389.4529235784184</v>
      </c>
      <c r="F9745" s="18">
        <v>0</v>
      </c>
    </row>
    <row r="9746" spans="1:6" x14ac:dyDescent="0.35">
      <c r="A9746" s="4">
        <v>9735</v>
      </c>
      <c r="B9746" s="4">
        <v>9.4970359618616773E-2</v>
      </c>
      <c r="C9746" s="4">
        <v>-1.3107545000410727</v>
      </c>
      <c r="D9746" s="25">
        <v>-2.751314009729345E-2</v>
      </c>
      <c r="E9746" s="31">
        <v>-6109.8738361228652</v>
      </c>
      <c r="F9746" s="18">
        <v>6109.8738361228652</v>
      </c>
    </row>
    <row r="9747" spans="1:6" x14ac:dyDescent="0.35">
      <c r="A9747" s="4">
        <v>9736</v>
      </c>
      <c r="B9747" s="4">
        <v>7.6800360745109097E-2</v>
      </c>
      <c r="C9747" s="4">
        <v>-1.4269277488759462</v>
      </c>
      <c r="D9747" s="25">
        <v>-3.0115271419365292E-2</v>
      </c>
      <c r="E9747" s="31">
        <v>-6687.7320532024396</v>
      </c>
      <c r="F9747" s="18">
        <v>6687.7320532024396</v>
      </c>
    </row>
    <row r="9748" spans="1:6" x14ac:dyDescent="0.35">
      <c r="A9748" s="4">
        <v>9737</v>
      </c>
      <c r="B9748" s="4">
        <v>0.75137784742870417</v>
      </c>
      <c r="C9748" s="4">
        <v>0.67883201641335622</v>
      </c>
      <c r="D9748" s="25">
        <v>1.7051038354809565E-2</v>
      </c>
      <c r="E9748" s="31">
        <v>3786.5431846155175</v>
      </c>
      <c r="F9748" s="18">
        <v>0</v>
      </c>
    </row>
    <row r="9749" spans="1:6" x14ac:dyDescent="0.35">
      <c r="A9749" s="4">
        <v>9738</v>
      </c>
      <c r="B9749" s="4">
        <v>0.1107866641103552</v>
      </c>
      <c r="C9749" s="4">
        <v>-1.2223552128954043</v>
      </c>
      <c r="D9749" s="25">
        <v>-2.5533109787066677E-2</v>
      </c>
      <c r="E9749" s="31">
        <v>-5670.1662874968588</v>
      </c>
      <c r="F9749" s="18">
        <v>5670.1662874968588</v>
      </c>
    </row>
    <row r="9750" spans="1:6" x14ac:dyDescent="0.35">
      <c r="A9750" s="4">
        <v>9739</v>
      </c>
      <c r="B9750" s="4">
        <v>0.74177709908762168</v>
      </c>
      <c r="C9750" s="4">
        <v>0.64883380917687838</v>
      </c>
      <c r="D9750" s="25">
        <v>1.6379117104100692E-2</v>
      </c>
      <c r="E9750" s="31">
        <v>3637.3288799187972</v>
      </c>
      <c r="F9750" s="18">
        <v>0</v>
      </c>
    </row>
    <row r="9751" spans="1:6" x14ac:dyDescent="0.35">
      <c r="A9751" s="4">
        <v>9740</v>
      </c>
      <c r="B9751" s="4">
        <v>0.81689571165803909</v>
      </c>
      <c r="C9751" s="4">
        <v>0.90359804807231126</v>
      </c>
      <c r="D9751" s="25">
        <v>2.2085508312251163E-2</v>
      </c>
      <c r="E9751" s="31">
        <v>4904.5535666709256</v>
      </c>
      <c r="F9751" s="18">
        <v>0</v>
      </c>
    </row>
    <row r="9752" spans="1:6" x14ac:dyDescent="0.35">
      <c r="A9752" s="4">
        <v>9741</v>
      </c>
      <c r="B9752" s="4">
        <v>0.62452794555493529</v>
      </c>
      <c r="C9752" s="4">
        <v>0.31739472554532949</v>
      </c>
      <c r="D9752" s="25">
        <v>8.9553080127124565E-3</v>
      </c>
      <c r="E9752" s="31">
        <v>1988.7152803280294</v>
      </c>
      <c r="F9752" s="18">
        <v>0</v>
      </c>
    </row>
    <row r="9753" spans="1:6" x14ac:dyDescent="0.35">
      <c r="A9753" s="4">
        <v>9742</v>
      </c>
      <c r="B9753" s="4">
        <v>0.14296190686954724</v>
      </c>
      <c r="C9753" s="4">
        <v>-1.0671063521802087</v>
      </c>
      <c r="D9753" s="25">
        <v>-2.2055735027949924E-2</v>
      </c>
      <c r="E9753" s="31">
        <v>-4897.9417800800711</v>
      </c>
      <c r="F9753" s="18">
        <v>4897.9417800800711</v>
      </c>
    </row>
    <row r="9754" spans="1:6" x14ac:dyDescent="0.35">
      <c r="A9754" s="4">
        <v>9743</v>
      </c>
      <c r="B9754" s="4">
        <v>0.10571734463618876</v>
      </c>
      <c r="C9754" s="4">
        <v>-1.2496301358318684</v>
      </c>
      <c r="D9754" s="25">
        <v>-2.6144032972841992E-2</v>
      </c>
      <c r="E9754" s="31">
        <v>-5805.834683595951</v>
      </c>
      <c r="F9754" s="18">
        <v>5805.834683595951</v>
      </c>
    </row>
    <row r="9755" spans="1:6" x14ac:dyDescent="0.35">
      <c r="A9755" s="4">
        <v>9744</v>
      </c>
      <c r="B9755" s="4">
        <v>0.35629385084590737</v>
      </c>
      <c r="C9755" s="4">
        <v>-0.36838295967325502</v>
      </c>
      <c r="D9755" s="25">
        <v>-6.4052299130335456E-3</v>
      </c>
      <c r="E9755" s="31">
        <v>-1422.4165806448621</v>
      </c>
      <c r="F9755" s="18">
        <v>1422.4165806448621</v>
      </c>
    </row>
    <row r="9756" spans="1:6" x14ac:dyDescent="0.35">
      <c r="A9756" s="4">
        <v>9745</v>
      </c>
      <c r="B9756" s="4">
        <v>0.4510994887527694</v>
      </c>
      <c r="C9756" s="4">
        <v>-0.12288397251842376</v>
      </c>
      <c r="D9756" s="25">
        <v>-9.0636842452936615E-4</v>
      </c>
      <c r="E9756" s="31">
        <v>-201.27825116787182</v>
      </c>
      <c r="F9756" s="18">
        <v>201.27825116787182</v>
      </c>
    </row>
    <row r="9757" spans="1:6" x14ac:dyDescent="0.35">
      <c r="A9757" s="4">
        <v>9746</v>
      </c>
      <c r="B9757" s="4">
        <v>0.51707671640302522</v>
      </c>
      <c r="C9757" s="4">
        <v>4.2818060250407873E-2</v>
      </c>
      <c r="D9757" s="25">
        <v>2.8051439410378596E-3</v>
      </c>
      <c r="E9757" s="31">
        <v>622.94145674749143</v>
      </c>
      <c r="F9757" s="18">
        <v>0</v>
      </c>
    </row>
    <row r="9758" spans="1:6" x14ac:dyDescent="0.35">
      <c r="A9758" s="4">
        <v>9747</v>
      </c>
      <c r="B9758" s="4">
        <v>0.1028566506393005</v>
      </c>
      <c r="C9758" s="4">
        <v>-1.2654409564381446</v>
      </c>
      <c r="D9758" s="25">
        <v>-2.6498175014489877E-2</v>
      </c>
      <c r="E9758" s="31">
        <v>-5884.479403423783</v>
      </c>
      <c r="F9758" s="18">
        <v>5884.479403423783</v>
      </c>
    </row>
    <row r="9759" spans="1:6" x14ac:dyDescent="0.35">
      <c r="A9759" s="4">
        <v>9748</v>
      </c>
      <c r="B9759" s="4">
        <v>0.81025650520308423</v>
      </c>
      <c r="C9759" s="4">
        <v>0.87884192719469156</v>
      </c>
      <c r="D9759" s="25">
        <v>2.1531003052264724E-2</v>
      </c>
      <c r="E9759" s="31">
        <v>4781.4139625398457</v>
      </c>
      <c r="F9759" s="18">
        <v>0</v>
      </c>
    </row>
    <row r="9760" spans="1:6" x14ac:dyDescent="0.35">
      <c r="A9760" s="4">
        <v>9749</v>
      </c>
      <c r="B9760" s="4">
        <v>0.38929131844579312</v>
      </c>
      <c r="C9760" s="4">
        <v>-0.28116657935089368</v>
      </c>
      <c r="D9760" s="25">
        <v>-4.4516951938906989E-3</v>
      </c>
      <c r="E9760" s="31">
        <v>-988.5929376059247</v>
      </c>
      <c r="F9760" s="18">
        <v>988.5929376059247</v>
      </c>
    </row>
    <row r="9761" spans="1:6" x14ac:dyDescent="0.35">
      <c r="A9761" s="4">
        <v>9750</v>
      </c>
      <c r="B9761" s="4">
        <v>0.55318334576430472</v>
      </c>
      <c r="C9761" s="4">
        <v>0.1337082155028344</v>
      </c>
      <c r="D9761" s="25">
        <v>4.8409664924625841E-3</v>
      </c>
      <c r="E9761" s="31">
        <v>1075.0388508636377</v>
      </c>
      <c r="F9761" s="18">
        <v>0</v>
      </c>
    </row>
    <row r="9762" spans="1:6" x14ac:dyDescent="0.35">
      <c r="A9762" s="4">
        <v>9751</v>
      </c>
      <c r="B9762" s="4">
        <v>0.58594379748866987</v>
      </c>
      <c r="C9762" s="4">
        <v>0.21712310914747357</v>
      </c>
      <c r="D9762" s="25">
        <v>6.7093528004716421E-3</v>
      </c>
      <c r="E9762" s="31">
        <v>1489.953490875874</v>
      </c>
      <c r="F9762" s="18">
        <v>0</v>
      </c>
    </row>
    <row r="9763" spans="1:6" x14ac:dyDescent="0.35">
      <c r="A9763" s="4">
        <v>9752</v>
      </c>
      <c r="B9763" s="4">
        <v>0.93752403669494622</v>
      </c>
      <c r="C9763" s="4">
        <v>1.5343160194549905</v>
      </c>
      <c r="D9763" s="25">
        <v>3.6212779479998805E-2</v>
      </c>
      <c r="E9763" s="31">
        <v>8041.8124974363518</v>
      </c>
      <c r="F9763" s="18">
        <v>0</v>
      </c>
    </row>
    <row r="9764" spans="1:6" x14ac:dyDescent="0.35">
      <c r="A9764" s="4">
        <v>9753</v>
      </c>
      <c r="B9764" s="4">
        <v>0.8693026760395014</v>
      </c>
      <c r="C9764" s="4">
        <v>1.1231008906411328</v>
      </c>
      <c r="D9764" s="25">
        <v>2.700208960493751E-2</v>
      </c>
      <c r="E9764" s="31">
        <v>5996.3842809088301</v>
      </c>
      <c r="F9764" s="18">
        <v>0</v>
      </c>
    </row>
    <row r="9765" spans="1:6" x14ac:dyDescent="0.35">
      <c r="A9765" s="4">
        <v>9754</v>
      </c>
      <c r="B9765" s="4">
        <v>6.5671347416403014E-2</v>
      </c>
      <c r="C9765" s="4">
        <v>-1.5088281896977445</v>
      </c>
      <c r="D9765" s="25">
        <v>-3.194973593242037E-2</v>
      </c>
      <c r="E9765" s="31">
        <v>-7095.1136422168356</v>
      </c>
      <c r="F9765" s="18">
        <v>7095.1136422168356</v>
      </c>
    </row>
    <row r="9766" spans="1:6" x14ac:dyDescent="0.35">
      <c r="A9766" s="4">
        <v>9755</v>
      </c>
      <c r="B9766" s="4">
        <v>1.0192636206985295E-2</v>
      </c>
      <c r="C9766" s="4">
        <v>-2.319180111121351</v>
      </c>
      <c r="D9766" s="25">
        <v>-5.0100576489824855E-2</v>
      </c>
      <c r="E9766" s="31">
        <v>-11125.891133741074</v>
      </c>
      <c r="F9766" s="18">
        <v>11125.891133741074</v>
      </c>
    </row>
    <row r="9767" spans="1:6" x14ac:dyDescent="0.35">
      <c r="A9767" s="4">
        <v>9756</v>
      </c>
      <c r="B9767" s="4">
        <v>0.45621999931893398</v>
      </c>
      <c r="C9767" s="4">
        <v>-0.10996138602788437</v>
      </c>
      <c r="D9767" s="25">
        <v>-6.1691911148647528E-4</v>
      </c>
      <c r="E9767" s="31">
        <v>-136.99991803720641</v>
      </c>
      <c r="F9767" s="18">
        <v>136.99991803720641</v>
      </c>
    </row>
    <row r="9768" spans="1:6" x14ac:dyDescent="0.35">
      <c r="A9768" s="4">
        <v>9757</v>
      </c>
      <c r="B9768" s="4">
        <v>0.44715701701491639</v>
      </c>
      <c r="C9768" s="4">
        <v>-0.1328474414035884</v>
      </c>
      <c r="D9768" s="25">
        <v>-1.1295373099878957E-3</v>
      </c>
      <c r="E9768" s="31">
        <v>-250.8376155107992</v>
      </c>
      <c r="F9768" s="18">
        <v>250.8376155107992</v>
      </c>
    </row>
    <row r="9769" spans="1:6" x14ac:dyDescent="0.35">
      <c r="A9769" s="4">
        <v>9758</v>
      </c>
      <c r="B9769" s="4">
        <v>0.41038590512240414</v>
      </c>
      <c r="C9769" s="4">
        <v>-0.22655239857277243</v>
      </c>
      <c r="D9769" s="25">
        <v>-3.228407803227808E-3</v>
      </c>
      <c r="E9769" s="31">
        <v>-716.93613667953889</v>
      </c>
      <c r="F9769" s="18">
        <v>716.93613667953889</v>
      </c>
    </row>
    <row r="9770" spans="1:6" x14ac:dyDescent="0.35">
      <c r="A9770" s="4">
        <v>9759</v>
      </c>
      <c r="B9770" s="4">
        <v>0.96267569563876088</v>
      </c>
      <c r="C9770" s="4">
        <v>1.7826173798177576</v>
      </c>
      <c r="D9770" s="25">
        <v>4.1774410523229562E-2</v>
      </c>
      <c r="E9770" s="31">
        <v>9276.890132233375</v>
      </c>
      <c r="F9770" s="18">
        <v>0</v>
      </c>
    </row>
    <row r="9771" spans="1:6" x14ac:dyDescent="0.35">
      <c r="A9771" s="4">
        <v>9760</v>
      </c>
      <c r="B9771" s="4">
        <v>0.52375643488730228</v>
      </c>
      <c r="C9771" s="4">
        <v>5.9583788630322113E-2</v>
      </c>
      <c r="D9771" s="25">
        <v>3.1806746883679417E-3</v>
      </c>
      <c r="E9771" s="31">
        <v>706.33599040151978</v>
      </c>
      <c r="F9771" s="18">
        <v>0</v>
      </c>
    </row>
    <row r="9772" spans="1:6" x14ac:dyDescent="0.35">
      <c r="A9772" s="4">
        <v>9761</v>
      </c>
      <c r="B9772" s="4">
        <v>0.83909783275946681</v>
      </c>
      <c r="C9772" s="4">
        <v>0.99075682841862833</v>
      </c>
      <c r="D9772" s="25">
        <v>2.4037752866030482E-2</v>
      </c>
      <c r="E9772" s="31">
        <v>5338.0907012425987</v>
      </c>
      <c r="F9772" s="18">
        <v>0</v>
      </c>
    </row>
    <row r="9773" spans="1:6" x14ac:dyDescent="0.35">
      <c r="A9773" s="4">
        <v>9762</v>
      </c>
      <c r="B9773" s="4">
        <v>0.45917297538304591</v>
      </c>
      <c r="C9773" s="4">
        <v>-0.10251746506728518</v>
      </c>
      <c r="D9773" s="25">
        <v>-4.5018485824944586E-4</v>
      </c>
      <c r="E9773" s="31">
        <v>-99.973055678495683</v>
      </c>
      <c r="F9773" s="18">
        <v>99.973055678495683</v>
      </c>
    </row>
    <row r="9774" spans="1:6" x14ac:dyDescent="0.35">
      <c r="A9774" s="4">
        <v>9763</v>
      </c>
      <c r="B9774" s="4">
        <v>0.60906616881684661</v>
      </c>
      <c r="C9774" s="4">
        <v>0.27688597460631004</v>
      </c>
      <c r="D9774" s="25">
        <v>8.0479641044237573E-3</v>
      </c>
      <c r="E9774" s="31">
        <v>1787.2204023891807</v>
      </c>
      <c r="F9774" s="18">
        <v>0</v>
      </c>
    </row>
    <row r="9775" spans="1:6" x14ac:dyDescent="0.35">
      <c r="A9775" s="4">
        <v>9764</v>
      </c>
      <c r="B9775" s="4">
        <v>0.29385844040339648</v>
      </c>
      <c r="C9775" s="4">
        <v>-0.54214752588554016</v>
      </c>
      <c r="D9775" s="25">
        <v>-1.0297332655635698E-2</v>
      </c>
      <c r="E9775" s="31">
        <v>-2286.7401958495939</v>
      </c>
      <c r="F9775" s="18">
        <v>2286.7401958495939</v>
      </c>
    </row>
    <row r="9776" spans="1:6" x14ac:dyDescent="0.35">
      <c r="A9776" s="4">
        <v>9765</v>
      </c>
      <c r="B9776" s="4">
        <v>9.9349803084820887E-2</v>
      </c>
      <c r="C9776" s="4">
        <v>-1.2852652582562212</v>
      </c>
      <c r="D9776" s="25">
        <v>-2.6942213872113163E-2</v>
      </c>
      <c r="E9776" s="31">
        <v>-5983.0876098597064</v>
      </c>
      <c r="F9776" s="18">
        <v>5983.0876098597064</v>
      </c>
    </row>
    <row r="9777" spans="1:6" x14ac:dyDescent="0.35">
      <c r="A9777" s="4">
        <v>9766</v>
      </c>
      <c r="B9777" s="4">
        <v>0.87830386896354562</v>
      </c>
      <c r="C9777" s="4">
        <v>1.1665497112013052</v>
      </c>
      <c r="D9777" s="25">
        <v>2.7975287290468404E-2</v>
      </c>
      <c r="E9777" s="31">
        <v>6212.5033809160841</v>
      </c>
      <c r="F9777" s="18">
        <v>0</v>
      </c>
    </row>
    <row r="9778" spans="1:6" x14ac:dyDescent="0.35">
      <c r="A9778" s="4">
        <v>9767</v>
      </c>
      <c r="B9778" s="4">
        <v>0.50915425586607177</v>
      </c>
      <c r="C9778" s="4">
        <v>2.2948330625465505E-2</v>
      </c>
      <c r="D9778" s="25">
        <v>2.3600875589816781E-3</v>
      </c>
      <c r="E9778" s="31">
        <v>524.10728752112732</v>
      </c>
      <c r="F9778" s="18">
        <v>0</v>
      </c>
    </row>
    <row r="9779" spans="1:6" x14ac:dyDescent="0.35">
      <c r="A9779" s="4">
        <v>9768</v>
      </c>
      <c r="B9779" s="4">
        <v>0.39325808258451356</v>
      </c>
      <c r="C9779" s="4">
        <v>-0.27083730679262608</v>
      </c>
      <c r="D9779" s="25">
        <v>-4.220332776745171E-3</v>
      </c>
      <c r="E9779" s="31">
        <v>-937.21402650451012</v>
      </c>
      <c r="F9779" s="18">
        <v>937.21402650451012</v>
      </c>
    </row>
    <row r="9780" spans="1:6" x14ac:dyDescent="0.35">
      <c r="A9780" s="4">
        <v>9769</v>
      </c>
      <c r="B9780" s="4">
        <v>0.20912341334426843</v>
      </c>
      <c r="C9780" s="4">
        <v>-0.80946656593886934</v>
      </c>
      <c r="D9780" s="25">
        <v>-1.628493525851768E-2</v>
      </c>
      <c r="E9780" s="31">
        <v>-3616.4138119865106</v>
      </c>
      <c r="F9780" s="18">
        <v>3616.4138119865106</v>
      </c>
    </row>
    <row r="9781" spans="1:6" x14ac:dyDescent="0.35">
      <c r="A9781" s="4">
        <v>9770</v>
      </c>
      <c r="B9781" s="4">
        <v>0.62295483510489724</v>
      </c>
      <c r="C9781" s="4">
        <v>0.31325053205499243</v>
      </c>
      <c r="D9781" s="25">
        <v>8.8624834098534958E-3</v>
      </c>
      <c r="E9781" s="31">
        <v>1968.1016168075848</v>
      </c>
      <c r="F9781" s="18">
        <v>0</v>
      </c>
    </row>
    <row r="9782" spans="1:6" x14ac:dyDescent="0.35">
      <c r="A9782" s="4">
        <v>9771</v>
      </c>
      <c r="B9782" s="4">
        <v>0.16560684725151031</v>
      </c>
      <c r="C9782" s="4">
        <v>-0.97167211295458777</v>
      </c>
      <c r="D9782" s="25">
        <v>-1.9918130841291942E-2</v>
      </c>
      <c r="E9782" s="31">
        <v>-4423.2416242322433</v>
      </c>
      <c r="F9782" s="18">
        <v>4423.2416242322433</v>
      </c>
    </row>
    <row r="9783" spans="1:6" x14ac:dyDescent="0.35">
      <c r="A9783" s="4">
        <v>9772</v>
      </c>
      <c r="B9783" s="4">
        <v>0.55256365165545684</v>
      </c>
      <c r="C9783" s="4">
        <v>0.13214108879571995</v>
      </c>
      <c r="D9783" s="25">
        <v>4.8058648702635348E-3</v>
      </c>
      <c r="E9783" s="31">
        <v>1067.2437943080779</v>
      </c>
      <c r="F9783" s="18">
        <v>0</v>
      </c>
    </row>
    <row r="9784" spans="1:6" x14ac:dyDescent="0.35">
      <c r="A9784" s="4">
        <v>9773</v>
      </c>
      <c r="B9784" s="4">
        <v>5.0846103802684506E-2</v>
      </c>
      <c r="C9784" s="4">
        <v>-1.6367045988312954</v>
      </c>
      <c r="D9784" s="25">
        <v>-3.4814002989576119E-2</v>
      </c>
      <c r="E9784" s="31">
        <v>-7731.1846355785174</v>
      </c>
      <c r="F9784" s="18">
        <v>7731.1846355785174</v>
      </c>
    </row>
    <row r="9785" spans="1:6" x14ac:dyDescent="0.35">
      <c r="A9785" s="4">
        <v>9774</v>
      </c>
      <c r="B9785" s="4">
        <v>0.57962582299715737</v>
      </c>
      <c r="C9785" s="4">
        <v>0.20093633738424455</v>
      </c>
      <c r="D9785" s="25">
        <v>6.3467899365528147E-3</v>
      </c>
      <c r="E9785" s="31">
        <v>1409.4387496150125</v>
      </c>
      <c r="F9785" s="18">
        <v>0</v>
      </c>
    </row>
    <row r="9786" spans="1:6" x14ac:dyDescent="0.35">
      <c r="A9786" s="4">
        <v>9775</v>
      </c>
      <c r="B9786" s="4">
        <v>0.71422226720896509</v>
      </c>
      <c r="C9786" s="4">
        <v>0.56576217087425362</v>
      </c>
      <c r="D9786" s="25">
        <v>1.4518419274169697E-2</v>
      </c>
      <c r="E9786" s="31">
        <v>3224.1216288444516</v>
      </c>
      <c r="F9786" s="18">
        <v>0</v>
      </c>
    </row>
    <row r="9787" spans="1:6" x14ac:dyDescent="0.35">
      <c r="A9787" s="4">
        <v>9776</v>
      </c>
      <c r="B9787" s="4">
        <v>0.18567750018454898</v>
      </c>
      <c r="C9787" s="4">
        <v>-0.8939381202350396</v>
      </c>
      <c r="D9787" s="25">
        <v>-1.8176989405773086E-2</v>
      </c>
      <c r="E9787" s="31">
        <v>-4036.5843955681635</v>
      </c>
      <c r="F9787" s="18">
        <v>4036.5843955681635</v>
      </c>
    </row>
    <row r="9788" spans="1:6" x14ac:dyDescent="0.35">
      <c r="A9788" s="4">
        <v>9777</v>
      </c>
      <c r="B9788" s="4">
        <v>0.82865176103697358</v>
      </c>
      <c r="C9788" s="4">
        <v>0.94885084475018289</v>
      </c>
      <c r="D9788" s="25">
        <v>2.3099112742081745E-2</v>
      </c>
      <c r="E9788" s="31">
        <v>5129.6458376403643</v>
      </c>
      <c r="F9788" s="18">
        <v>0</v>
      </c>
    </row>
    <row r="9789" spans="1:6" x14ac:dyDescent="0.35">
      <c r="A9789" s="4">
        <v>9778</v>
      </c>
      <c r="B9789" s="4">
        <v>0.35364407605944947</v>
      </c>
      <c r="C9789" s="4">
        <v>-0.37550066478762362</v>
      </c>
      <c r="D9789" s="25">
        <v>-6.5646573509775012E-3</v>
      </c>
      <c r="E9789" s="31">
        <v>-1457.8208103478069</v>
      </c>
      <c r="F9789" s="18">
        <v>1457.8208103478069</v>
      </c>
    </row>
    <row r="9790" spans="1:6" x14ac:dyDescent="0.35">
      <c r="A9790" s="4">
        <v>9779</v>
      </c>
      <c r="B9790" s="4">
        <v>0.67942060940053395</v>
      </c>
      <c r="C9790" s="4">
        <v>0.46607924175183441</v>
      </c>
      <c r="D9790" s="25">
        <v>1.22856498995781E-2</v>
      </c>
      <c r="E9790" s="31">
        <v>2728.2880331271963</v>
      </c>
      <c r="F9790" s="18">
        <v>0</v>
      </c>
    </row>
    <row r="9791" spans="1:6" x14ac:dyDescent="0.35">
      <c r="A9791" s="4">
        <v>9780</v>
      </c>
      <c r="B9791" s="4">
        <v>0.11340042873519474</v>
      </c>
      <c r="C9791" s="4">
        <v>-1.2086408442762646</v>
      </c>
      <c r="D9791" s="25">
        <v>-2.5225925572936396E-2</v>
      </c>
      <c r="E9791" s="31">
        <v>-5601.9495450186268</v>
      </c>
      <c r="F9791" s="18">
        <v>5601.9495450186268</v>
      </c>
    </row>
    <row r="9792" spans="1:6" x14ac:dyDescent="0.35">
      <c r="A9792" s="4">
        <v>9781</v>
      </c>
      <c r="B9792" s="4">
        <v>0.36750623794451998</v>
      </c>
      <c r="C9792" s="4">
        <v>-0.33846542785473804</v>
      </c>
      <c r="D9792" s="25">
        <v>-5.7351156879015827E-3</v>
      </c>
      <c r="E9792" s="31">
        <v>-1273.6035641418748</v>
      </c>
      <c r="F9792" s="18">
        <v>1273.6035641418748</v>
      </c>
    </row>
    <row r="9793" spans="1:6" x14ac:dyDescent="0.35">
      <c r="A9793" s="4">
        <v>9782</v>
      </c>
      <c r="B9793" s="4">
        <v>0.58845927532554354</v>
      </c>
      <c r="C9793" s="4">
        <v>0.22358344141459363</v>
      </c>
      <c r="D9793" s="25">
        <v>6.854055932318792E-3</v>
      </c>
      <c r="E9793" s="31">
        <v>1522.0878774326784</v>
      </c>
      <c r="F9793" s="18">
        <v>0</v>
      </c>
    </row>
    <row r="9794" spans="1:6" x14ac:dyDescent="0.35">
      <c r="A9794" s="4">
        <v>9783</v>
      </c>
      <c r="B9794" s="4">
        <v>0.1482104639082592</v>
      </c>
      <c r="C9794" s="4">
        <v>-1.0441393383473154</v>
      </c>
      <c r="D9794" s="25">
        <v>-2.1541303464156999E-2</v>
      </c>
      <c r="E9794" s="31">
        <v>-4783.7013865452245</v>
      </c>
      <c r="F9794" s="18">
        <v>4783.7013865452245</v>
      </c>
    </row>
    <row r="9795" spans="1:6" x14ac:dyDescent="0.35">
      <c r="A9795" s="4">
        <v>9784</v>
      </c>
      <c r="B9795" s="4">
        <v>0.31958769199624226</v>
      </c>
      <c r="C9795" s="4">
        <v>-0.46885206162198861</v>
      </c>
      <c r="D9795" s="25">
        <v>-8.6556085475574529E-3</v>
      </c>
      <c r="E9795" s="31">
        <v>-1922.1606844376568</v>
      </c>
      <c r="F9795" s="18">
        <v>1922.1606844376568</v>
      </c>
    </row>
    <row r="9796" spans="1:6" x14ac:dyDescent="0.35">
      <c r="A9796" s="4">
        <v>9785</v>
      </c>
      <c r="B9796" s="4">
        <v>0.37488544031494686</v>
      </c>
      <c r="C9796" s="4">
        <v>-0.31894149117593062</v>
      </c>
      <c r="D9796" s="25">
        <v>-5.297804622991246E-3</v>
      </c>
      <c r="E9796" s="31">
        <v>-1176.4894061688437</v>
      </c>
      <c r="F9796" s="18">
        <v>1176.4894061688437</v>
      </c>
    </row>
    <row r="9797" spans="1:6" x14ac:dyDescent="0.35">
      <c r="A9797" s="4">
        <v>9786</v>
      </c>
      <c r="B9797" s="4">
        <v>0.67429142317969537</v>
      </c>
      <c r="C9797" s="4">
        <v>0.45179433158416926</v>
      </c>
      <c r="D9797" s="25">
        <v>1.1965686288737721E-2</v>
      </c>
      <c r="E9797" s="31">
        <v>2657.233355708629</v>
      </c>
      <c r="F9797" s="18">
        <v>0</v>
      </c>
    </row>
    <row r="9798" spans="1:6" x14ac:dyDescent="0.35">
      <c r="A9798" s="4">
        <v>9787</v>
      </c>
      <c r="B9798" s="4">
        <v>0.27495168610552478</v>
      </c>
      <c r="C9798" s="4">
        <v>-0.59790492692695718</v>
      </c>
      <c r="D9798" s="25">
        <v>-1.1546226709493294E-2</v>
      </c>
      <c r="E9798" s="31">
        <v>-2564.0834971510903</v>
      </c>
      <c r="F9798" s="18">
        <v>2564.0834971510903</v>
      </c>
    </row>
    <row r="9799" spans="1:6" x14ac:dyDescent="0.35">
      <c r="A9799" s="4">
        <v>9788</v>
      </c>
      <c r="B9799" s="4">
        <v>0.45507448673468731</v>
      </c>
      <c r="C9799" s="4">
        <v>-0.1128506353983498</v>
      </c>
      <c r="D9799" s="25">
        <v>-6.8163458049131233E-4</v>
      </c>
      <c r="E9799" s="31">
        <v>-151.37135472043587</v>
      </c>
      <c r="F9799" s="18">
        <v>151.37135472043587</v>
      </c>
    </row>
    <row r="9800" spans="1:6" x14ac:dyDescent="0.35">
      <c r="A9800" s="4">
        <v>9789</v>
      </c>
      <c r="B9800" s="4">
        <v>0.81392390874096954</v>
      </c>
      <c r="C9800" s="4">
        <v>0.89244925123942298</v>
      </c>
      <c r="D9800" s="25">
        <v>2.1835789605636449E-2</v>
      </c>
      <c r="E9800" s="31">
        <v>4849.0982538080443</v>
      </c>
      <c r="F9800" s="18">
        <v>0</v>
      </c>
    </row>
    <row r="9801" spans="1:6" x14ac:dyDescent="0.35">
      <c r="A9801" s="4">
        <v>9790</v>
      </c>
      <c r="B9801" s="4">
        <v>0.18432203107933909</v>
      </c>
      <c r="C9801" s="4">
        <v>-0.89901614299541222</v>
      </c>
      <c r="D9801" s="25">
        <v>-1.8290730582950124E-2</v>
      </c>
      <c r="E9801" s="31">
        <v>-4061.8430261739868</v>
      </c>
      <c r="F9801" s="18">
        <v>4061.8430261739868</v>
      </c>
    </row>
    <row r="9802" spans="1:6" x14ac:dyDescent="0.35">
      <c r="A9802" s="4">
        <v>9791</v>
      </c>
      <c r="B9802" s="4">
        <v>6.1699361910144246E-2</v>
      </c>
      <c r="C9802" s="4">
        <v>-1.5406634208365837</v>
      </c>
      <c r="D9802" s="25">
        <v>-3.2662804155290819E-2</v>
      </c>
      <c r="E9802" s="31">
        <v>-7253.4655011060859</v>
      </c>
      <c r="F9802" s="18">
        <v>7253.4655011060859</v>
      </c>
    </row>
    <row r="9803" spans="1:6" x14ac:dyDescent="0.35">
      <c r="A9803" s="4">
        <v>9792</v>
      </c>
      <c r="B9803" s="4">
        <v>0.34244779773946299</v>
      </c>
      <c r="C9803" s="4">
        <v>-0.40579178467489679</v>
      </c>
      <c r="D9803" s="25">
        <v>-7.2431394682448092E-3</v>
      </c>
      <c r="E9803" s="31">
        <v>-1608.4920940293291</v>
      </c>
      <c r="F9803" s="18">
        <v>1608.4920940293291</v>
      </c>
    </row>
    <row r="9804" spans="1:6" x14ac:dyDescent="0.35">
      <c r="A9804" s="4">
        <v>9793</v>
      </c>
      <c r="B9804" s="4">
        <v>0.37099751627633104</v>
      </c>
      <c r="C9804" s="4">
        <v>-0.32921255675362693</v>
      </c>
      <c r="D9804" s="25">
        <v>-5.5278632786527251E-3</v>
      </c>
      <c r="E9804" s="31">
        <v>-1227.5787894972827</v>
      </c>
      <c r="F9804" s="18">
        <v>1227.5787894972827</v>
      </c>
    </row>
    <row r="9805" spans="1:6" x14ac:dyDescent="0.35">
      <c r="A9805" s="4">
        <v>9794</v>
      </c>
      <c r="B9805" s="4">
        <v>0.79620596912344366</v>
      </c>
      <c r="C9805" s="4">
        <v>0.82814557506116526</v>
      </c>
      <c r="D9805" s="25">
        <v>2.0395469983124696E-2</v>
      </c>
      <c r="E9805" s="31">
        <v>4529.2448620788819</v>
      </c>
      <c r="F9805" s="18">
        <v>0</v>
      </c>
    </row>
    <row r="9806" spans="1:6" x14ac:dyDescent="0.35">
      <c r="A9806" s="4">
        <v>9795</v>
      </c>
      <c r="B9806" s="4">
        <v>0.3782315482652856</v>
      </c>
      <c r="C9806" s="4">
        <v>-0.31012868884078915</v>
      </c>
      <c r="D9806" s="25">
        <v>-5.1004091879707902E-3</v>
      </c>
      <c r="E9806" s="31">
        <v>-1132.6535808309638</v>
      </c>
      <c r="F9806" s="18">
        <v>1132.6535808309638</v>
      </c>
    </row>
    <row r="9807" spans="1:6" x14ac:dyDescent="0.35">
      <c r="A9807" s="4">
        <v>9796</v>
      </c>
      <c r="B9807" s="4">
        <v>0.78649148845630334</v>
      </c>
      <c r="C9807" s="4">
        <v>0.79430649626582883</v>
      </c>
      <c r="D9807" s="25">
        <v>1.9637518150611516E-2</v>
      </c>
      <c r="E9807" s="31">
        <v>4360.9256497266279</v>
      </c>
      <c r="F9807" s="18">
        <v>0</v>
      </c>
    </row>
    <row r="9808" spans="1:6" x14ac:dyDescent="0.35">
      <c r="A9808" s="4">
        <v>9797</v>
      </c>
      <c r="B9808" s="4">
        <v>0.59921198398754771</v>
      </c>
      <c r="C9808" s="4">
        <v>0.25130794628022041</v>
      </c>
      <c r="D9808" s="25">
        <v>7.475049174939759E-3</v>
      </c>
      <c r="E9808" s="31">
        <v>1659.9925423339482</v>
      </c>
      <c r="F9808" s="18">
        <v>0</v>
      </c>
    </row>
    <row r="9809" spans="1:6" x14ac:dyDescent="0.35">
      <c r="A9809" s="4">
        <v>9798</v>
      </c>
      <c r="B9809" s="4">
        <v>0.4678344107656579</v>
      </c>
      <c r="C9809" s="4">
        <v>-8.071473083241075E-2</v>
      </c>
      <c r="D9809" s="25">
        <v>3.8168340342898278E-5</v>
      </c>
      <c r="E9809" s="31">
        <v>8.4760860884886036</v>
      </c>
      <c r="F9809" s="18">
        <v>0</v>
      </c>
    </row>
    <row r="9810" spans="1:6" x14ac:dyDescent="0.35">
      <c r="A9810" s="4">
        <v>9799</v>
      </c>
      <c r="B9810" s="4">
        <v>0.95661319758492147</v>
      </c>
      <c r="C9810" s="4">
        <v>1.7126681661461991</v>
      </c>
      <c r="D9810" s="25">
        <v>4.0207638123606185E-2</v>
      </c>
      <c r="E9810" s="31">
        <v>8928.9552306639234</v>
      </c>
      <c r="F9810" s="18">
        <v>0</v>
      </c>
    </row>
    <row r="9811" spans="1:6" x14ac:dyDescent="0.35">
      <c r="A9811" s="4">
        <v>9800</v>
      </c>
      <c r="B9811" s="4">
        <v>0.54508045583800036</v>
      </c>
      <c r="C9811" s="4">
        <v>0.1132415084363098</v>
      </c>
      <c r="D9811" s="25">
        <v>4.3825385837004613E-3</v>
      </c>
      <c r="E9811" s="31">
        <v>973.23525172557515</v>
      </c>
      <c r="F9811" s="18">
        <v>0</v>
      </c>
    </row>
    <row r="9812" spans="1:6" x14ac:dyDescent="0.35">
      <c r="A9812" s="4">
        <v>9801</v>
      </c>
      <c r="B9812" s="4">
        <v>0.66280372540831123</v>
      </c>
      <c r="C9812" s="4">
        <v>0.42012717833165059</v>
      </c>
      <c r="D9812" s="25">
        <v>1.1256382794295961E-2</v>
      </c>
      <c r="E9812" s="31">
        <v>2499.7175342780338</v>
      </c>
      <c r="F9812" s="18">
        <v>0</v>
      </c>
    </row>
    <row r="9813" spans="1:6" x14ac:dyDescent="0.35">
      <c r="A9813" s="4">
        <v>9802</v>
      </c>
      <c r="B9813" s="4">
        <v>0.68321430482254641</v>
      </c>
      <c r="C9813" s="4">
        <v>0.47670613956838104</v>
      </c>
      <c r="D9813" s="25">
        <v>1.2523678739627135E-2</v>
      </c>
      <c r="E9813" s="31">
        <v>2781.1473642291862</v>
      </c>
      <c r="F9813" s="18">
        <v>0</v>
      </c>
    </row>
    <row r="9814" spans="1:6" x14ac:dyDescent="0.35">
      <c r="A9814" s="4">
        <v>9803</v>
      </c>
      <c r="B9814" s="4">
        <v>0.15898750342154155</v>
      </c>
      <c r="C9814" s="4">
        <v>-0.99862784352134137</v>
      </c>
      <c r="D9814" s="25">
        <v>-2.0521904528612831E-2</v>
      </c>
      <c r="E9814" s="31">
        <v>-4557.3223232021237</v>
      </c>
      <c r="F9814" s="18">
        <v>4557.3223232021237</v>
      </c>
    </row>
    <row r="9815" spans="1:6" x14ac:dyDescent="0.35">
      <c r="A9815" s="4">
        <v>9804</v>
      </c>
      <c r="B9815" s="4">
        <v>0.86323819943261559</v>
      </c>
      <c r="C9815" s="4">
        <v>1.0949841028009881</v>
      </c>
      <c r="D9815" s="25">
        <v>2.6372309728342317E-2</v>
      </c>
      <c r="E9815" s="31">
        <v>5856.5283583598739</v>
      </c>
      <c r="F9815" s="18">
        <v>0</v>
      </c>
    </row>
    <row r="9816" spans="1:6" x14ac:dyDescent="0.35">
      <c r="A9816" s="4">
        <v>9805</v>
      </c>
      <c r="B9816" s="4">
        <v>0.93196070035007716</v>
      </c>
      <c r="C9816" s="4">
        <v>1.4905541131447222</v>
      </c>
      <c r="D9816" s="25">
        <v>3.5232569076436952E-2</v>
      </c>
      <c r="E9816" s="31">
        <v>7824.1360752817191</v>
      </c>
      <c r="F9816" s="18">
        <v>0</v>
      </c>
    </row>
    <row r="9817" spans="1:6" x14ac:dyDescent="0.35">
      <c r="A9817" s="4">
        <v>9806</v>
      </c>
      <c r="B9817" s="4">
        <v>9.7697030873141633E-2</v>
      </c>
      <c r="C9817" s="4">
        <v>-1.2947860031900391</v>
      </c>
      <c r="D9817" s="25">
        <v>-2.7155466310606623E-2</v>
      </c>
      <c r="E9817" s="31">
        <v>-6030.4448177186805</v>
      </c>
      <c r="F9817" s="18">
        <v>6030.4448177186805</v>
      </c>
    </row>
    <row r="9818" spans="1:6" x14ac:dyDescent="0.35">
      <c r="A9818" s="4">
        <v>9807</v>
      </c>
      <c r="B9818" s="4">
        <v>0.80045150775321672</v>
      </c>
      <c r="C9818" s="4">
        <v>0.84323507679502419</v>
      </c>
      <c r="D9818" s="25">
        <v>2.0733455409975777E-2</v>
      </c>
      <c r="E9818" s="31">
        <v>4604.30166436338</v>
      </c>
      <c r="F9818" s="18">
        <v>0</v>
      </c>
    </row>
    <row r="9819" spans="1:6" x14ac:dyDescent="0.35">
      <c r="A9819" s="4">
        <v>9808</v>
      </c>
      <c r="B9819" s="4">
        <v>0.73172934771869835</v>
      </c>
      <c r="C9819" s="4">
        <v>0.61805163144603159</v>
      </c>
      <c r="D9819" s="25">
        <v>1.5689635922861885E-2</v>
      </c>
      <c r="E9819" s="31">
        <v>3484.2150217821722</v>
      </c>
      <c r="F9819" s="18">
        <v>0</v>
      </c>
    </row>
    <row r="9820" spans="1:6" x14ac:dyDescent="0.35">
      <c r="A9820" s="4">
        <v>9809</v>
      </c>
      <c r="B9820" s="4">
        <v>7.2066617872441951E-2</v>
      </c>
      <c r="C9820" s="4">
        <v>-1.4605709049627704</v>
      </c>
      <c r="D9820" s="25">
        <v>-3.0868834835253836E-2</v>
      </c>
      <c r="E9820" s="31">
        <v>-6855.0767249598348</v>
      </c>
      <c r="F9820" s="18">
        <v>6855.0767249598348</v>
      </c>
    </row>
    <row r="9821" spans="1:6" x14ac:dyDescent="0.35">
      <c r="A9821" s="4">
        <v>9810</v>
      </c>
      <c r="B9821" s="4">
        <v>0.18810924999695722</v>
      </c>
      <c r="C9821" s="4">
        <v>-0.88488529467996613</v>
      </c>
      <c r="D9821" s="25">
        <v>-1.7974217759405581E-2</v>
      </c>
      <c r="E9821" s="31">
        <v>-3991.5546689550879</v>
      </c>
      <c r="F9821" s="18">
        <v>3991.5546689550879</v>
      </c>
    </row>
    <row r="9822" spans="1:6" x14ac:dyDescent="0.35">
      <c r="A9822" s="4">
        <v>9811</v>
      </c>
      <c r="B9822" s="4">
        <v>9.5877387115561596E-2</v>
      </c>
      <c r="C9822" s="4">
        <v>-1.3054055949830252</v>
      </c>
      <c r="D9822" s="25">
        <v>-2.7393331505126784E-2</v>
      </c>
      <c r="E9822" s="31">
        <v>-6083.2678078747904</v>
      </c>
      <c r="F9822" s="18">
        <v>6083.2678078747904</v>
      </c>
    </row>
    <row r="9823" spans="1:6" x14ac:dyDescent="0.35">
      <c r="A9823" s="4">
        <v>9812</v>
      </c>
      <c r="B9823" s="4">
        <v>4.2362885668698835E-2</v>
      </c>
      <c r="C9823" s="4">
        <v>-1.7239006978496714</v>
      </c>
      <c r="D9823" s="25">
        <v>-3.676708343360071E-2</v>
      </c>
      <c r="E9823" s="31">
        <v>-8164.9073972331553</v>
      </c>
      <c r="F9823" s="18">
        <v>8164.9073972331553</v>
      </c>
    </row>
    <row r="9824" spans="1:6" x14ac:dyDescent="0.35">
      <c r="A9824" s="4">
        <v>9813</v>
      </c>
      <c r="B9824" s="4">
        <v>0.52708937818971136</v>
      </c>
      <c r="C9824" s="4">
        <v>6.7955267082318749E-2</v>
      </c>
      <c r="D9824" s="25">
        <v>3.3681850361499243E-3</v>
      </c>
      <c r="E9824" s="31">
        <v>747.97662334505412</v>
      </c>
      <c r="F9824" s="18">
        <v>0</v>
      </c>
    </row>
    <row r="9825" spans="1:6" x14ac:dyDescent="0.35">
      <c r="A9825" s="4">
        <v>9814</v>
      </c>
      <c r="B9825" s="4">
        <v>0.81488537502997527</v>
      </c>
      <c r="C9825" s="4">
        <v>0.89604402619917434</v>
      </c>
      <c r="D9825" s="25">
        <v>2.1916307940213323E-2</v>
      </c>
      <c r="E9825" s="31">
        <v>4866.979050548066</v>
      </c>
      <c r="F9825" s="18">
        <v>0</v>
      </c>
    </row>
    <row r="9826" spans="1:6" x14ac:dyDescent="0.35">
      <c r="A9826" s="4">
        <v>9815</v>
      </c>
      <c r="B9826" s="4">
        <v>0.15566609313933111</v>
      </c>
      <c r="C9826" s="4">
        <v>-1.0124306571621182</v>
      </c>
      <c r="D9826" s="25">
        <v>-2.0831069797447116E-2</v>
      </c>
      <c r="E9826" s="31">
        <v>-4625.9790007172542</v>
      </c>
      <c r="F9826" s="18">
        <v>4625.9790007172542</v>
      </c>
    </row>
    <row r="9827" spans="1:6" x14ac:dyDescent="0.35">
      <c r="A9827" s="4">
        <v>9816</v>
      </c>
      <c r="B9827" s="4">
        <v>0.25840021164105653</v>
      </c>
      <c r="C9827" s="4">
        <v>-0.64828532577438891</v>
      </c>
      <c r="D9827" s="25">
        <v>-1.267468283148496E-2</v>
      </c>
      <c r="E9827" s="31">
        <v>-2814.6810120326363</v>
      </c>
      <c r="F9827" s="18">
        <v>2814.6810120326363</v>
      </c>
    </row>
    <row r="9828" spans="1:6" x14ac:dyDescent="0.35">
      <c r="A9828" s="4">
        <v>9817</v>
      </c>
      <c r="B9828" s="4">
        <v>0.18035985902963347</v>
      </c>
      <c r="C9828" s="4">
        <v>-0.9139945335990961</v>
      </c>
      <c r="D9828" s="25">
        <v>-1.8626227263424919E-2</v>
      </c>
      <c r="E9828" s="31">
        <v>-4136.3471497633072</v>
      </c>
      <c r="F9828" s="18">
        <v>4136.3471497633072</v>
      </c>
    </row>
    <row r="9829" spans="1:6" x14ac:dyDescent="0.35">
      <c r="A9829" s="4">
        <v>9818</v>
      </c>
      <c r="B9829" s="4">
        <v>0.94703387181031329</v>
      </c>
      <c r="C9829" s="4">
        <v>1.6167499993765719</v>
      </c>
      <c r="D9829" s="25">
        <v>3.8059194582514187E-2</v>
      </c>
      <c r="E9829" s="31">
        <v>8451.8479672368576</v>
      </c>
      <c r="F9829" s="18">
        <v>0</v>
      </c>
    </row>
    <row r="9830" spans="1:6" x14ac:dyDescent="0.35">
      <c r="A9830" s="4">
        <v>9819</v>
      </c>
      <c r="B9830" s="4">
        <v>0.61610109712622696</v>
      </c>
      <c r="C9830" s="4">
        <v>0.2952566808941452</v>
      </c>
      <c r="D9830" s="25">
        <v>8.4594442921570312E-3</v>
      </c>
      <c r="E9830" s="31">
        <v>1878.598268536919</v>
      </c>
      <c r="F9830" s="18">
        <v>0</v>
      </c>
    </row>
    <row r="9831" spans="1:6" x14ac:dyDescent="0.35">
      <c r="A9831" s="4">
        <v>9820</v>
      </c>
      <c r="B9831" s="4">
        <v>0.15327917857668738</v>
      </c>
      <c r="C9831" s="4">
        <v>-1.0224703114814331</v>
      </c>
      <c r="D9831" s="25">
        <v>-2.1055945138621364E-2</v>
      </c>
      <c r="E9831" s="31">
        <v>-4675.9173195922012</v>
      </c>
      <c r="F9831" s="18">
        <v>4675.9173195922012</v>
      </c>
    </row>
    <row r="9832" spans="1:6" x14ac:dyDescent="0.35">
      <c r="A9832" s="4">
        <v>9821</v>
      </c>
      <c r="B9832" s="4">
        <v>0.26012090581514291</v>
      </c>
      <c r="C9832" s="4">
        <v>-0.6429727041368325</v>
      </c>
      <c r="D9832" s="25">
        <v>-1.2555686941260254E-2</v>
      </c>
      <c r="E9832" s="31">
        <v>-2788.2554614150386</v>
      </c>
      <c r="F9832" s="18">
        <v>2788.2554614150386</v>
      </c>
    </row>
    <row r="9833" spans="1:6" x14ac:dyDescent="0.35">
      <c r="A9833" s="4">
        <v>9822</v>
      </c>
      <c r="B9833" s="4">
        <v>0.37457901792390647</v>
      </c>
      <c r="C9833" s="4">
        <v>-0.31974975933608424</v>
      </c>
      <c r="D9833" s="25">
        <v>-5.3159087899768706E-3</v>
      </c>
      <c r="E9833" s="31">
        <v>-1180.5098188080085</v>
      </c>
      <c r="F9833" s="18">
        <v>1180.5098188080085</v>
      </c>
    </row>
    <row r="9834" spans="1:6" x14ac:dyDescent="0.35">
      <c r="A9834" s="4">
        <v>9823</v>
      </c>
      <c r="B9834" s="4">
        <v>0.7098936047591321</v>
      </c>
      <c r="C9834" s="4">
        <v>0.55307392542776124</v>
      </c>
      <c r="D9834" s="25">
        <v>1.4234218899043902E-2</v>
      </c>
      <c r="E9834" s="31">
        <v>3161.0089332358461</v>
      </c>
      <c r="F9834" s="18">
        <v>0</v>
      </c>
    </row>
    <row r="9835" spans="1:6" x14ac:dyDescent="0.35">
      <c r="A9835" s="4">
        <v>9824</v>
      </c>
      <c r="B9835" s="4">
        <v>6.6883155548091433E-2</v>
      </c>
      <c r="C9835" s="4">
        <v>-1.4994138179001379</v>
      </c>
      <c r="D9835" s="25">
        <v>-3.1738866115333629E-2</v>
      </c>
      <c r="E9835" s="31">
        <v>-7048.2855457621881</v>
      </c>
      <c r="F9835" s="18">
        <v>7048.2855457621881</v>
      </c>
    </row>
    <row r="9836" spans="1:6" x14ac:dyDescent="0.35">
      <c r="A9836" s="4">
        <v>9825</v>
      </c>
      <c r="B9836" s="4">
        <v>0.89081399975520015</v>
      </c>
      <c r="C9836" s="4">
        <v>1.2308686340190285</v>
      </c>
      <c r="D9836" s="25">
        <v>2.9415948418090049E-2</v>
      </c>
      <c r="E9836" s="31">
        <v>6532.4326110674856</v>
      </c>
      <c r="F9836" s="18">
        <v>0</v>
      </c>
    </row>
    <row r="9837" spans="1:6" x14ac:dyDescent="0.35">
      <c r="A9837" s="4">
        <v>9826</v>
      </c>
      <c r="B9837" s="4">
        <v>0.12814424986071227</v>
      </c>
      <c r="C9837" s="4">
        <v>-1.1352072328398353</v>
      </c>
      <c r="D9837" s="25">
        <v>-2.3581107145906013E-2</v>
      </c>
      <c r="E9837" s="31">
        <v>-5236.6828747313521</v>
      </c>
      <c r="F9837" s="18">
        <v>5236.6828747313521</v>
      </c>
    </row>
    <row r="9838" spans="1:6" x14ac:dyDescent="0.35">
      <c r="A9838" s="4">
        <v>9827</v>
      </c>
      <c r="B9838" s="4">
        <v>0.24128275899170515</v>
      </c>
      <c r="C9838" s="4">
        <v>-0.70218224300051268</v>
      </c>
      <c r="D9838" s="25">
        <v>-1.3881904441311455E-2</v>
      </c>
      <c r="E9838" s="31">
        <v>-3082.7700670150089</v>
      </c>
      <c r="F9838" s="18">
        <v>3082.7700670150089</v>
      </c>
    </row>
    <row r="9839" spans="1:6" x14ac:dyDescent="0.35">
      <c r="A9839" s="4">
        <v>9828</v>
      </c>
      <c r="B9839" s="4">
        <v>0.25205148915934084</v>
      </c>
      <c r="C9839" s="4">
        <v>-0.66804796072363459</v>
      </c>
      <c r="D9839" s="25">
        <v>-1.3117340430578175E-2</v>
      </c>
      <c r="E9839" s="31">
        <v>-2912.9824808397775</v>
      </c>
      <c r="F9839" s="18">
        <v>2912.9824808397775</v>
      </c>
    </row>
    <row r="9840" spans="1:6" x14ac:dyDescent="0.35">
      <c r="A9840" s="4">
        <v>9829</v>
      </c>
      <c r="B9840" s="4">
        <v>0.29075990669336704</v>
      </c>
      <c r="C9840" s="4">
        <v>-0.5511661045807732</v>
      </c>
      <c r="D9840" s="25">
        <v>-1.0499337216399873E-2</v>
      </c>
      <c r="E9840" s="31">
        <v>-2331.5995749036019</v>
      </c>
      <c r="F9840" s="18">
        <v>2331.5995749036019</v>
      </c>
    </row>
    <row r="9841" spans="1:6" x14ac:dyDescent="0.35">
      <c r="A9841" s="4">
        <v>9830</v>
      </c>
      <c r="B9841" s="4">
        <v>0.87201342242759117</v>
      </c>
      <c r="C9841" s="4">
        <v>1.1359603588511058</v>
      </c>
      <c r="D9841" s="25">
        <v>2.7290125149694634E-2</v>
      </c>
      <c r="E9841" s="31">
        <v>6060.3486569328552</v>
      </c>
      <c r="F9841" s="18">
        <v>0</v>
      </c>
    </row>
    <row r="9842" spans="1:6" x14ac:dyDescent="0.35">
      <c r="A9842" s="4">
        <v>9831</v>
      </c>
      <c r="B9842" s="4">
        <v>1.8932221352041312E-2</v>
      </c>
      <c r="C9842" s="4">
        <v>-2.0763191565923158</v>
      </c>
      <c r="D9842" s="25">
        <v>-4.4660803538424332E-2</v>
      </c>
      <c r="E9842" s="31">
        <v>-9917.874661877855</v>
      </c>
      <c r="F9842" s="18">
        <v>9917.874661877855</v>
      </c>
    </row>
    <row r="9843" spans="1:6" x14ac:dyDescent="0.35">
      <c r="A9843" s="4">
        <v>9832</v>
      </c>
      <c r="B9843" s="4">
        <v>0.18789059863376223</v>
      </c>
      <c r="C9843" s="4">
        <v>-0.88569631000785776</v>
      </c>
      <c r="D9843" s="25">
        <v>-1.7992383459414427E-2</v>
      </c>
      <c r="E9843" s="31">
        <v>-3995.5887463016365</v>
      </c>
      <c r="F9843" s="18">
        <v>3995.5887463016365</v>
      </c>
    </row>
    <row r="9844" spans="1:6" x14ac:dyDescent="0.35">
      <c r="A9844" s="4">
        <v>9833</v>
      </c>
      <c r="B9844" s="4">
        <v>0.21317638757826418</v>
      </c>
      <c r="C9844" s="4">
        <v>-0.79544829699268838</v>
      </c>
      <c r="D9844" s="25">
        <v>-1.5970944068016218E-2</v>
      </c>
      <c r="E9844" s="31">
        <v>-3546.6854366417178</v>
      </c>
      <c r="F9844" s="18">
        <v>3546.6854366417178</v>
      </c>
    </row>
    <row r="9845" spans="1:6" x14ac:dyDescent="0.35">
      <c r="A9845" s="4">
        <v>9834</v>
      </c>
      <c r="B9845" s="4">
        <v>0.10472824829124183</v>
      </c>
      <c r="C9845" s="4">
        <v>-1.2550613310147589</v>
      </c>
      <c r="D9845" s="25">
        <v>-2.6265684757942474E-2</v>
      </c>
      <c r="E9845" s="31">
        <v>-5832.8500317632142</v>
      </c>
      <c r="F9845" s="18">
        <v>5832.8500317632142</v>
      </c>
    </row>
    <row r="9846" spans="1:6" x14ac:dyDescent="0.35">
      <c r="A9846" s="4">
        <v>9835</v>
      </c>
      <c r="B9846" s="4">
        <v>0.42284369409991629</v>
      </c>
      <c r="C9846" s="4">
        <v>-0.1946239040042505</v>
      </c>
      <c r="D9846" s="25">
        <v>-2.5132505995118046E-3</v>
      </c>
      <c r="E9846" s="31">
        <v>-558.12037547425791</v>
      </c>
      <c r="F9846" s="18">
        <v>558.12037547425791</v>
      </c>
    </row>
    <row r="9847" spans="1:6" x14ac:dyDescent="0.35">
      <c r="A9847" s="4">
        <v>9836</v>
      </c>
      <c r="B9847" s="4">
        <v>0.92833379978922548</v>
      </c>
      <c r="C9847" s="4">
        <v>1.4634934653034612</v>
      </c>
      <c r="D9847" s="25">
        <v>3.4626445377138611E-2</v>
      </c>
      <c r="E9847" s="31">
        <v>7689.5335065199934</v>
      </c>
      <c r="F9847" s="18">
        <v>0</v>
      </c>
    </row>
    <row r="9848" spans="1:6" x14ac:dyDescent="0.35">
      <c r="A9848" s="4">
        <v>9837</v>
      </c>
      <c r="B9848" s="4">
        <v>0.24979004677051952</v>
      </c>
      <c r="C9848" s="4">
        <v>-0.6751505919875298</v>
      </c>
      <c r="D9848" s="25">
        <v>-1.3276430233663379E-2</v>
      </c>
      <c r="E9848" s="31">
        <v>-2948.3117315914883</v>
      </c>
      <c r="F9848" s="18">
        <v>2948.3117315914883</v>
      </c>
    </row>
    <row r="9849" spans="1:6" x14ac:dyDescent="0.35">
      <c r="A9849" s="4">
        <v>9838</v>
      </c>
      <c r="B9849" s="4">
        <v>0.33180212113882668</v>
      </c>
      <c r="C9849" s="4">
        <v>-0.4349423930848656</v>
      </c>
      <c r="D9849" s="25">
        <v>-7.8960755956388861E-3</v>
      </c>
      <c r="E9849" s="31">
        <v>-1753.4903511281946</v>
      </c>
      <c r="F9849" s="18">
        <v>1753.4903511281946</v>
      </c>
    </row>
    <row r="9850" spans="1:6" x14ac:dyDescent="0.35">
      <c r="A9850" s="4">
        <v>9839</v>
      </c>
      <c r="B9850" s="4">
        <v>0.31570883901538027</v>
      </c>
      <c r="C9850" s="4">
        <v>-0.47973241157242075</v>
      </c>
      <c r="D9850" s="25">
        <v>-8.899314389350382E-3</v>
      </c>
      <c r="E9850" s="31">
        <v>-1976.2807136751553</v>
      </c>
      <c r="F9850" s="18">
        <v>1976.2807136751553</v>
      </c>
    </row>
    <row r="9851" spans="1:6" x14ac:dyDescent="0.35">
      <c r="A9851" s="4">
        <v>9840</v>
      </c>
      <c r="B9851" s="4">
        <v>0.62330315458299979</v>
      </c>
      <c r="C9851" s="4">
        <v>0.31416767685413355</v>
      </c>
      <c r="D9851" s="25">
        <v>8.8830262734873825E-3</v>
      </c>
      <c r="E9851" s="31">
        <v>1972.6635935427694</v>
      </c>
      <c r="F9851" s="18">
        <v>0</v>
      </c>
    </row>
    <row r="9852" spans="1:6" x14ac:dyDescent="0.35">
      <c r="A9852" s="4">
        <v>9841</v>
      </c>
      <c r="B9852" s="4">
        <v>0.82066843312682214</v>
      </c>
      <c r="C9852" s="4">
        <v>0.91791544738073094</v>
      </c>
      <c r="D9852" s="25">
        <v>2.2406199638048577E-2</v>
      </c>
      <c r="E9852" s="31">
        <v>4975.7698485650417</v>
      </c>
      <c r="F9852" s="18">
        <v>0</v>
      </c>
    </row>
    <row r="9853" spans="1:6" x14ac:dyDescent="0.35">
      <c r="A9853" s="4">
        <v>9842</v>
      </c>
      <c r="B9853" s="4">
        <v>0.29691642342725266</v>
      </c>
      <c r="C9853" s="4">
        <v>-0.53329000294335449</v>
      </c>
      <c r="D9853" s="25">
        <v>-1.0098935536548568E-2</v>
      </c>
      <c r="E9853" s="31">
        <v>-2242.6819254091415</v>
      </c>
      <c r="F9853" s="18">
        <v>2242.6819254091415</v>
      </c>
    </row>
    <row r="9854" spans="1:6" x14ac:dyDescent="0.35">
      <c r="A9854" s="4">
        <v>9843</v>
      </c>
      <c r="B9854" s="4">
        <v>0.3528212459080069</v>
      </c>
      <c r="C9854" s="4">
        <v>-0.37771477346295129</v>
      </c>
      <c r="D9854" s="25">
        <v>-6.6142505369503777E-3</v>
      </c>
      <c r="E9854" s="31">
        <v>-1468.8340247011718</v>
      </c>
      <c r="F9854" s="18">
        <v>1468.8340247011718</v>
      </c>
    </row>
    <row r="9855" spans="1:6" x14ac:dyDescent="0.35">
      <c r="A9855" s="4">
        <v>9844</v>
      </c>
      <c r="B9855" s="4">
        <v>0.82493567119452593</v>
      </c>
      <c r="C9855" s="4">
        <v>0.93433976634366633</v>
      </c>
      <c r="D9855" s="25">
        <v>2.2774083253646694E-2</v>
      </c>
      <c r="E9855" s="31">
        <v>5057.466175110565</v>
      </c>
      <c r="F9855" s="18">
        <v>0</v>
      </c>
    </row>
    <row r="9856" spans="1:6" x14ac:dyDescent="0.35">
      <c r="A9856" s="4">
        <v>9845</v>
      </c>
      <c r="B9856" s="4">
        <v>1.941158329049808E-2</v>
      </c>
      <c r="C9856" s="4">
        <v>-2.0660562713331134</v>
      </c>
      <c r="D9856" s="25">
        <v>-4.4430928111373488E-2</v>
      </c>
      <c r="E9856" s="31">
        <v>-9866.8259683321958</v>
      </c>
      <c r="F9856" s="18">
        <v>9866.8259683321958</v>
      </c>
    </row>
    <row r="9857" spans="1:6" x14ac:dyDescent="0.35">
      <c r="A9857" s="4">
        <v>9846</v>
      </c>
      <c r="B9857" s="4">
        <v>0.2721334051317057</v>
      </c>
      <c r="C9857" s="4">
        <v>-0.60637342650334081</v>
      </c>
      <c r="D9857" s="25">
        <v>-1.1735910205648091E-2</v>
      </c>
      <c r="E9857" s="31">
        <v>-2606.2067235877016</v>
      </c>
      <c r="F9857" s="18">
        <v>2606.2067235877016</v>
      </c>
    </row>
    <row r="9858" spans="1:6" x14ac:dyDescent="0.35">
      <c r="A9858" s="4">
        <v>9847</v>
      </c>
      <c r="B9858" s="4">
        <v>0.20556824710492205</v>
      </c>
      <c r="C9858" s="4">
        <v>-0.82189528936727663</v>
      </c>
      <c r="D9858" s="25">
        <v>-1.6563322674302151E-2</v>
      </c>
      <c r="E9858" s="31">
        <v>-3678.2356172036739</v>
      </c>
      <c r="F9858" s="18">
        <v>3678.2356172036739</v>
      </c>
    </row>
    <row r="9859" spans="1:6" x14ac:dyDescent="0.35">
      <c r="A9859" s="4">
        <v>9848</v>
      </c>
      <c r="B9859" s="4">
        <v>0.47345293612589157</v>
      </c>
      <c r="C9859" s="4">
        <v>-6.6592806957845405E-2</v>
      </c>
      <c r="D9859" s="25">
        <v>3.5448126789261567E-4</v>
      </c>
      <c r="E9859" s="31">
        <v>78.720052179933205</v>
      </c>
      <c r="F9859" s="18">
        <v>0</v>
      </c>
    </row>
    <row r="9860" spans="1:6" x14ac:dyDescent="0.35">
      <c r="A9860" s="4">
        <v>9849</v>
      </c>
      <c r="B9860" s="4">
        <v>0.40493825273443929</v>
      </c>
      <c r="C9860" s="4">
        <v>-0.24058535033959799</v>
      </c>
      <c r="D9860" s="25">
        <v>-3.5427278700228991E-3</v>
      </c>
      <c r="E9860" s="31">
        <v>-786.73754595119965</v>
      </c>
      <c r="F9860" s="18">
        <v>786.73754595119965</v>
      </c>
    </row>
    <row r="9861" spans="1:6" x14ac:dyDescent="0.35">
      <c r="A9861" s="4">
        <v>9850</v>
      </c>
      <c r="B9861" s="4">
        <v>0.33301357142453103</v>
      </c>
      <c r="C9861" s="4">
        <v>-0.43160689975152466</v>
      </c>
      <c r="D9861" s="25">
        <v>-7.8213648359390774E-3</v>
      </c>
      <c r="E9861" s="31">
        <v>-1736.8992490456071</v>
      </c>
      <c r="F9861" s="18">
        <v>1736.8992490456071</v>
      </c>
    </row>
    <row r="9862" spans="1:6" x14ac:dyDescent="0.35">
      <c r="A9862" s="4">
        <v>9851</v>
      </c>
      <c r="B9862" s="4">
        <v>0.45772479787265308</v>
      </c>
      <c r="C9862" s="4">
        <v>-0.1061673243946079</v>
      </c>
      <c r="D9862" s="25">
        <v>-5.3193701179627437E-4</v>
      </c>
      <c r="E9862" s="31">
        <v>-118.12784797905186</v>
      </c>
      <c r="F9862" s="18">
        <v>118.12784797905186</v>
      </c>
    </row>
    <row r="9863" spans="1:6" x14ac:dyDescent="0.35">
      <c r="A9863" s="4">
        <v>9852</v>
      </c>
      <c r="B9863" s="4">
        <v>0.69803873876934863</v>
      </c>
      <c r="C9863" s="4">
        <v>0.518768018754028</v>
      </c>
      <c r="D9863" s="25">
        <v>1.3465810722608386E-2</v>
      </c>
      <c r="E9863" s="31">
        <v>2990.3676688776536</v>
      </c>
      <c r="F9863" s="18">
        <v>0</v>
      </c>
    </row>
    <row r="9864" spans="1:6" x14ac:dyDescent="0.35">
      <c r="A9864" s="4">
        <v>9853</v>
      </c>
      <c r="B9864" s="4">
        <v>0.2320738112595887</v>
      </c>
      <c r="C9864" s="4">
        <v>-0.73203431655934392</v>
      </c>
      <c r="D9864" s="25">
        <v>-1.455055248563566E-2</v>
      </c>
      <c r="E9864" s="31">
        <v>-3231.2574871038946</v>
      </c>
      <c r="F9864" s="18">
        <v>3231.2574871038946</v>
      </c>
    </row>
    <row r="9865" spans="1:6" x14ac:dyDescent="0.35">
      <c r="A9865" s="4">
        <v>9854</v>
      </c>
      <c r="B9865" s="4">
        <v>0.35979763245680141</v>
      </c>
      <c r="C9865" s="4">
        <v>-0.35899976521607541</v>
      </c>
      <c r="D9865" s="25">
        <v>-6.1950584282640794E-3</v>
      </c>
      <c r="E9865" s="31">
        <v>-1375.7435636300438</v>
      </c>
      <c r="F9865" s="18">
        <v>1375.7435636300438</v>
      </c>
    </row>
    <row r="9866" spans="1:6" x14ac:dyDescent="0.35">
      <c r="A9866" s="4">
        <v>9855</v>
      </c>
      <c r="B9866" s="4">
        <v>0.66831798347577231</v>
      </c>
      <c r="C9866" s="4">
        <v>0.43527334103617515</v>
      </c>
      <c r="D9866" s="25">
        <v>1.159563735399808E-2</v>
      </c>
      <c r="E9866" s="31">
        <v>2575.0561743161902</v>
      </c>
      <c r="F9866" s="18">
        <v>0</v>
      </c>
    </row>
    <row r="9867" spans="1:6" x14ac:dyDescent="0.35">
      <c r="A9867" s="4">
        <v>9856</v>
      </c>
      <c r="B9867" s="4">
        <v>0.10676534593888076</v>
      </c>
      <c r="C9867" s="4">
        <v>-1.2439154244715536</v>
      </c>
      <c r="D9867" s="25">
        <v>-2.6016030790098427E-2</v>
      </c>
      <c r="E9867" s="31">
        <v>-5777.4090955116426</v>
      </c>
      <c r="F9867" s="18">
        <v>5777.4090955116426</v>
      </c>
    </row>
    <row r="9868" spans="1:6" x14ac:dyDescent="0.35">
      <c r="A9868" s="4">
        <v>9857</v>
      </c>
      <c r="B9868" s="4">
        <v>0.86094485084742522</v>
      </c>
      <c r="C9868" s="4">
        <v>1.0845741746006641</v>
      </c>
      <c r="D9868" s="25">
        <v>2.6139140728574699E-2</v>
      </c>
      <c r="E9868" s="31">
        <v>5804.7482574321994</v>
      </c>
      <c r="F9868" s="18">
        <v>0</v>
      </c>
    </row>
    <row r="9869" spans="1:6" x14ac:dyDescent="0.35">
      <c r="A9869" s="4">
        <v>9858</v>
      </c>
      <c r="B9869" s="4">
        <v>0.37274632202236202</v>
      </c>
      <c r="C9869" s="4">
        <v>-0.32458835202027081</v>
      </c>
      <c r="D9869" s="25">
        <v>-5.4242870414637143E-3</v>
      </c>
      <c r="E9869" s="31">
        <v>-1204.5774984993334</v>
      </c>
      <c r="F9869" s="18">
        <v>1204.5774984993334</v>
      </c>
    </row>
    <row r="9870" spans="1:6" x14ac:dyDescent="0.35">
      <c r="A9870" s="4">
        <v>9859</v>
      </c>
      <c r="B9870" s="4">
        <v>0.58621404687175938</v>
      </c>
      <c r="C9870" s="4">
        <v>0.21781673334339405</v>
      </c>
      <c r="D9870" s="25">
        <v>6.7248890901429161E-3</v>
      </c>
      <c r="E9870" s="31">
        <v>1493.4036521238183</v>
      </c>
      <c r="F9870" s="18">
        <v>0</v>
      </c>
    </row>
    <row r="9871" spans="1:6" x14ac:dyDescent="0.35">
      <c r="A9871" s="4">
        <v>9860</v>
      </c>
      <c r="B9871" s="4">
        <v>0.8072442031423237</v>
      </c>
      <c r="C9871" s="4">
        <v>0.86778582075967614</v>
      </c>
      <c r="D9871" s="25">
        <v>2.1283360491320201E-2</v>
      </c>
      <c r="E9871" s="31">
        <v>4726.4197016712269</v>
      </c>
      <c r="F9871" s="18">
        <v>0</v>
      </c>
    </row>
    <row r="9872" spans="1:6" x14ac:dyDescent="0.35">
      <c r="A9872" s="4">
        <v>9861</v>
      </c>
      <c r="B9872" s="4">
        <v>0.43875715260773018</v>
      </c>
      <c r="C9872" s="4">
        <v>-0.15412103206882993</v>
      </c>
      <c r="D9872" s="25">
        <v>-1.6060383733406396E-3</v>
      </c>
      <c r="E9872" s="31">
        <v>-356.65474033073394</v>
      </c>
      <c r="F9872" s="18">
        <v>356.65474033073394</v>
      </c>
    </row>
    <row r="9873" spans="1:6" x14ac:dyDescent="0.35">
      <c r="A9873" s="4">
        <v>9862</v>
      </c>
      <c r="B9873" s="4">
        <v>0.58894270372482105</v>
      </c>
      <c r="C9873" s="4">
        <v>0.22482605937935829</v>
      </c>
      <c r="D9873" s="25">
        <v>6.8818889761555818E-3</v>
      </c>
      <c r="E9873" s="31">
        <v>1528.2687926505232</v>
      </c>
      <c r="F9873" s="18">
        <v>0</v>
      </c>
    </row>
    <row r="9874" spans="1:6" x14ac:dyDescent="0.35">
      <c r="A9874" s="4">
        <v>9863</v>
      </c>
      <c r="B9874" s="4">
        <v>0.36021088296165826</v>
      </c>
      <c r="C9874" s="4">
        <v>-0.35789516933421867</v>
      </c>
      <c r="D9874" s="25">
        <v>-6.1703169015250242E-3</v>
      </c>
      <c r="E9874" s="31">
        <v>-1370.2491850765919</v>
      </c>
      <c r="F9874" s="18">
        <v>1370.2491850765919</v>
      </c>
    </row>
    <row r="9875" spans="1:6" x14ac:dyDescent="0.35">
      <c r="A9875" s="4">
        <v>9864</v>
      </c>
      <c r="B9875" s="4">
        <v>0.35378376067378448</v>
      </c>
      <c r="C9875" s="4">
        <v>-0.37512497809872536</v>
      </c>
      <c r="D9875" s="25">
        <v>-6.5562424524507569E-3</v>
      </c>
      <c r="E9875" s="31">
        <v>-1455.9521044072862</v>
      </c>
      <c r="F9875" s="18">
        <v>1455.9521044072862</v>
      </c>
    </row>
    <row r="9876" spans="1:6" x14ac:dyDescent="0.35">
      <c r="A9876" s="4">
        <v>9865</v>
      </c>
      <c r="B9876" s="4">
        <v>0.72604685906349997</v>
      </c>
      <c r="C9876" s="4">
        <v>0.60090046741631598</v>
      </c>
      <c r="D9876" s="25">
        <v>1.530547191282244E-2</v>
      </c>
      <c r="E9876" s="31">
        <v>3398.9032898090218</v>
      </c>
      <c r="F9876" s="18">
        <v>0</v>
      </c>
    </row>
    <row r="9877" spans="1:6" x14ac:dyDescent="0.35">
      <c r="A9877" s="4">
        <v>9866</v>
      </c>
      <c r="B9877" s="4">
        <v>0.42609664519796564</v>
      </c>
      <c r="C9877" s="4">
        <v>-0.18632068091668433</v>
      </c>
      <c r="D9877" s="25">
        <v>-2.3272690840855084E-3</v>
      </c>
      <c r="E9877" s="31">
        <v>-516.81925204424306</v>
      </c>
      <c r="F9877" s="18">
        <v>516.81925204424306</v>
      </c>
    </row>
    <row r="9878" spans="1:6" x14ac:dyDescent="0.35">
      <c r="A9878" s="4">
        <v>9867</v>
      </c>
      <c r="B9878" s="4">
        <v>0.38683166798658952</v>
      </c>
      <c r="C9878" s="4">
        <v>-0.28758642682469493</v>
      </c>
      <c r="D9878" s="25">
        <v>-4.5954915184494328E-3</v>
      </c>
      <c r="E9878" s="31">
        <v>-1020.5259484525662</v>
      </c>
      <c r="F9878" s="18">
        <v>1020.5259484525662</v>
      </c>
    </row>
    <row r="9879" spans="1:6" x14ac:dyDescent="0.35">
      <c r="A9879" s="4">
        <v>9868</v>
      </c>
      <c r="B9879" s="4">
        <v>7.9654501169628689E-2</v>
      </c>
      <c r="C9879" s="4">
        <v>-1.4073993550886776</v>
      </c>
      <c r="D9879" s="25">
        <v>-2.9677860520959297E-2</v>
      </c>
      <c r="E9879" s="31">
        <v>-6590.5957250932142</v>
      </c>
      <c r="F9879" s="18">
        <v>6590.5957250932142</v>
      </c>
    </row>
    <row r="9880" spans="1:6" x14ac:dyDescent="0.35">
      <c r="A9880" s="4">
        <v>9869</v>
      </c>
      <c r="B9880" s="4">
        <v>0.55262654558355417</v>
      </c>
      <c r="C9880" s="4">
        <v>0.13230012459110177</v>
      </c>
      <c r="D9880" s="25">
        <v>4.8094270674874573E-3</v>
      </c>
      <c r="E9880" s="31">
        <v>1068.0348554352552</v>
      </c>
      <c r="F9880" s="18">
        <v>0</v>
      </c>
    </row>
    <row r="9881" spans="1:6" x14ac:dyDescent="0.35">
      <c r="A9881" s="4">
        <v>9870</v>
      </c>
      <c r="B9881" s="4">
        <v>6.4732698275521527E-2</v>
      </c>
      <c r="C9881" s="4">
        <v>-1.5162134168601511</v>
      </c>
      <c r="D9881" s="25">
        <v>-3.2115155520084898E-2</v>
      </c>
      <c r="E9881" s="31">
        <v>-7131.8485553194359</v>
      </c>
      <c r="F9881" s="18">
        <v>7131.8485553194359</v>
      </c>
    </row>
    <row r="9882" spans="1:6" x14ac:dyDescent="0.35">
      <c r="A9882" s="4">
        <v>9871</v>
      </c>
      <c r="B9882" s="4">
        <v>0.45609881028745591</v>
      </c>
      <c r="C9882" s="4">
        <v>-0.11026700913767869</v>
      </c>
      <c r="D9882" s="25">
        <v>-6.2376467597503676E-4</v>
      </c>
      <c r="E9882" s="31">
        <v>-138.52012021021349</v>
      </c>
      <c r="F9882" s="18">
        <v>138.52012021021349</v>
      </c>
    </row>
    <row r="9883" spans="1:6" x14ac:dyDescent="0.35">
      <c r="A9883" s="4">
        <v>9872</v>
      </c>
      <c r="B9883" s="4">
        <v>0.40845423898356081</v>
      </c>
      <c r="C9883" s="4">
        <v>-0.23152305328114703</v>
      </c>
      <c r="D9883" s="25">
        <v>-3.3397440741644155E-3</v>
      </c>
      <c r="E9883" s="31">
        <v>-741.66070706305482</v>
      </c>
      <c r="F9883" s="18">
        <v>741.66070706305482</v>
      </c>
    </row>
    <row r="9884" spans="1:6" x14ac:dyDescent="0.35">
      <c r="A9884" s="4">
        <v>9873</v>
      </c>
      <c r="B9884" s="4">
        <v>0.14489328254525347</v>
      </c>
      <c r="C9884" s="4">
        <v>-1.0585899516993293</v>
      </c>
      <c r="D9884" s="25">
        <v>-2.1864978613156852E-2</v>
      </c>
      <c r="E9884" s="31">
        <v>-4855.5802893997889</v>
      </c>
      <c r="F9884" s="18">
        <v>4855.5802893997889</v>
      </c>
    </row>
    <row r="9885" spans="1:6" x14ac:dyDescent="0.35">
      <c r="A9885" s="4">
        <v>9874</v>
      </c>
      <c r="B9885" s="4">
        <v>0.95916634177736837</v>
      </c>
      <c r="C9885" s="4">
        <v>1.7410927816097461</v>
      </c>
      <c r="D9885" s="25">
        <v>4.0844312942958746E-2</v>
      </c>
      <c r="E9885" s="31">
        <v>9070.3423208733439</v>
      </c>
      <c r="F9885" s="18">
        <v>0</v>
      </c>
    </row>
    <row r="9886" spans="1:6" x14ac:dyDescent="0.35">
      <c r="A9886" s="4">
        <v>9875</v>
      </c>
      <c r="B9886" s="4">
        <v>0.60923300313525452</v>
      </c>
      <c r="C9886" s="4">
        <v>0.27732053410089008</v>
      </c>
      <c r="D9886" s="25">
        <v>8.0576976780604714E-3</v>
      </c>
      <c r="E9886" s="31">
        <v>1789.3819479882882</v>
      </c>
      <c r="F9886" s="18">
        <v>0</v>
      </c>
    </row>
    <row r="9887" spans="1:6" x14ac:dyDescent="0.35">
      <c r="A9887" s="4">
        <v>9876</v>
      </c>
      <c r="B9887" s="4">
        <v>0.6388260850368086</v>
      </c>
      <c r="C9887" s="4">
        <v>0.35532272870747811</v>
      </c>
      <c r="D9887" s="25">
        <v>9.8048464908189609E-3</v>
      </c>
      <c r="E9887" s="31">
        <v>2177.3732416442363</v>
      </c>
      <c r="F9887" s="18">
        <v>0</v>
      </c>
    </row>
    <row r="9888" spans="1:6" x14ac:dyDescent="0.35">
      <c r="A9888" s="4">
        <v>9877</v>
      </c>
      <c r="B9888" s="4">
        <v>0.22704194127306909</v>
      </c>
      <c r="C9888" s="4">
        <v>-0.74862396671251052</v>
      </c>
      <c r="D9888" s="25">
        <v>-1.4922139307203571E-2</v>
      </c>
      <c r="E9888" s="31">
        <v>-3313.7761887467209</v>
      </c>
      <c r="F9888" s="18">
        <v>3313.7761887467209</v>
      </c>
    </row>
    <row r="9889" spans="1:6" x14ac:dyDescent="0.35">
      <c r="A9889" s="4">
        <v>9878</v>
      </c>
      <c r="B9889" s="4">
        <v>4.3619929206733854E-2</v>
      </c>
      <c r="C9889" s="4">
        <v>-1.7101406987246404</v>
      </c>
      <c r="D9889" s="25">
        <v>-3.6458877154840121E-2</v>
      </c>
      <c r="E9889" s="31">
        <v>-8096.4636837177586</v>
      </c>
      <c r="F9889" s="18">
        <v>8096.4636837177586</v>
      </c>
    </row>
    <row r="9890" spans="1:6" x14ac:dyDescent="0.35">
      <c r="A9890" s="4">
        <v>9879</v>
      </c>
      <c r="B9890" s="4">
        <v>0.35644098653794909</v>
      </c>
      <c r="C9890" s="4">
        <v>-0.36798828015069829</v>
      </c>
      <c r="D9890" s="25">
        <v>-6.3963895994663062E-3</v>
      </c>
      <c r="E9890" s="31">
        <v>-1420.453402309834</v>
      </c>
      <c r="F9890" s="18">
        <v>1420.453402309834</v>
      </c>
    </row>
    <row r="9891" spans="1:6" x14ac:dyDescent="0.35">
      <c r="A9891" s="4">
        <v>9880</v>
      </c>
      <c r="B9891" s="4">
        <v>4.1881763931398419E-3</v>
      </c>
      <c r="C9891" s="4">
        <v>-2.63651082368991</v>
      </c>
      <c r="D9891" s="25">
        <v>-5.720837621920756E-2</v>
      </c>
      <c r="E9891" s="31">
        <v>-12704.328180380788</v>
      </c>
      <c r="F9891" s="18">
        <v>12704.328180380788</v>
      </c>
    </row>
    <row r="9892" spans="1:6" x14ac:dyDescent="0.35">
      <c r="A9892" s="4">
        <v>9881</v>
      </c>
      <c r="B9892" s="4">
        <v>0.98603432569197558</v>
      </c>
      <c r="C9892" s="4">
        <v>2.1982492521981642</v>
      </c>
      <c r="D9892" s="25">
        <v>5.1084029772233149E-2</v>
      </c>
      <c r="E9892" s="31">
        <v>11344.28770563316</v>
      </c>
      <c r="F9892" s="18">
        <v>0</v>
      </c>
    </row>
    <row r="9893" spans="1:6" x14ac:dyDescent="0.35">
      <c r="A9893" s="4">
        <v>9882</v>
      </c>
      <c r="B9893" s="4">
        <v>0.56588437174164585</v>
      </c>
      <c r="C9893" s="4">
        <v>0.16590557953354432</v>
      </c>
      <c r="D9893" s="25">
        <v>5.5621460262427341E-3</v>
      </c>
      <c r="E9893" s="31">
        <v>1235.1919976512734</v>
      </c>
      <c r="F9893" s="18">
        <v>0</v>
      </c>
    </row>
    <row r="9894" spans="1:6" x14ac:dyDescent="0.35">
      <c r="A9894" s="4">
        <v>9883</v>
      </c>
      <c r="B9894" s="4">
        <v>0.8923274067955288</v>
      </c>
      <c r="C9894" s="4">
        <v>1.2390008415599052</v>
      </c>
      <c r="D9894" s="25">
        <v>2.959809940527456E-2</v>
      </c>
      <c r="E9894" s="31">
        <v>6572.8830848006555</v>
      </c>
      <c r="F9894" s="18">
        <v>0</v>
      </c>
    </row>
    <row r="9895" spans="1:6" x14ac:dyDescent="0.35">
      <c r="A9895" s="4">
        <v>9884</v>
      </c>
      <c r="B9895" s="4">
        <v>0.38524465744872838</v>
      </c>
      <c r="C9895" s="4">
        <v>-0.29173491064615448</v>
      </c>
      <c r="D9895" s="25">
        <v>-4.6884122192062125E-3</v>
      </c>
      <c r="E9895" s="31">
        <v>-1041.1609525408091</v>
      </c>
      <c r="F9895" s="18">
        <v>1041.1609525408091</v>
      </c>
    </row>
    <row r="9896" spans="1:6" x14ac:dyDescent="0.35">
      <c r="A9896" s="4">
        <v>9885</v>
      </c>
      <c r="B9896" s="4">
        <v>0.2755349454057634</v>
      </c>
      <c r="C9896" s="4">
        <v>-0.59615768521022983</v>
      </c>
      <c r="D9896" s="25">
        <v>-1.1507090742789038E-2</v>
      </c>
      <c r="E9896" s="31">
        <v>-2555.3925291927935</v>
      </c>
      <c r="F9896" s="18">
        <v>2555.3925291927935</v>
      </c>
    </row>
    <row r="9897" spans="1:6" x14ac:dyDescent="0.35">
      <c r="A9897" s="4">
        <v>9886</v>
      </c>
      <c r="B9897" s="4">
        <v>0.73462991366984298</v>
      </c>
      <c r="C9897" s="4">
        <v>0.62687653046744962</v>
      </c>
      <c r="D9897" s="25">
        <v>1.5887302308093074E-2</v>
      </c>
      <c r="E9897" s="31">
        <v>3528.1110173368138</v>
      </c>
      <c r="F9897" s="18">
        <v>0</v>
      </c>
    </row>
    <row r="9898" spans="1:6" x14ac:dyDescent="0.35">
      <c r="A9898" s="4">
        <v>9887</v>
      </c>
      <c r="B9898" s="4">
        <v>0.93653561777585925</v>
      </c>
      <c r="C9898" s="4">
        <v>1.526325727592406</v>
      </c>
      <c r="D9898" s="25">
        <v>3.6033807221439694E-2</v>
      </c>
      <c r="E9898" s="31">
        <v>8002.0679275292005</v>
      </c>
      <c r="F9898" s="18">
        <v>0</v>
      </c>
    </row>
    <row r="9899" spans="1:6" x14ac:dyDescent="0.35">
      <c r="A9899" s="4">
        <v>9888</v>
      </c>
      <c r="B9899" s="4">
        <v>0.71328858052275035</v>
      </c>
      <c r="C9899" s="4">
        <v>0.56301768875805713</v>
      </c>
      <c r="D9899" s="25">
        <v>1.445694640542371E-2</v>
      </c>
      <c r="E9899" s="31">
        <v>3210.4702800324171</v>
      </c>
      <c r="F9899" s="18">
        <v>0</v>
      </c>
    </row>
    <row r="9900" spans="1:6" x14ac:dyDescent="0.35">
      <c r="A9900" s="4">
        <v>9889</v>
      </c>
      <c r="B9900" s="4">
        <v>0.51524094383280139</v>
      </c>
      <c r="C9900" s="4">
        <v>3.8212678454972386E-2</v>
      </c>
      <c r="D9900" s="25">
        <v>2.7019893134433808E-3</v>
      </c>
      <c r="E9900" s="31">
        <v>600.03379306440263</v>
      </c>
      <c r="F9900" s="18">
        <v>0</v>
      </c>
    </row>
    <row r="9901" spans="1:6" x14ac:dyDescent="0.35">
      <c r="A9901" s="4">
        <v>9890</v>
      </c>
      <c r="B9901" s="4">
        <v>0.8580661472704193</v>
      </c>
      <c r="C9901" s="4">
        <v>1.0716712788890805</v>
      </c>
      <c r="D9901" s="25">
        <v>2.5850132463649089E-2</v>
      </c>
      <c r="E9901" s="31">
        <v>5740.5678683509122</v>
      </c>
      <c r="F9901" s="18">
        <v>0</v>
      </c>
    </row>
    <row r="9902" spans="1:6" x14ac:dyDescent="0.35">
      <c r="A9902" s="4">
        <v>9891</v>
      </c>
      <c r="B9902" s="4">
        <v>0.98885937466161911</v>
      </c>
      <c r="C9902" s="4">
        <v>2.2855388574853941</v>
      </c>
      <c r="D9902" s="25">
        <v>5.3039204636388317E-2</v>
      </c>
      <c r="E9902" s="31">
        <v>11778.475577511947</v>
      </c>
      <c r="F9902" s="18">
        <v>0</v>
      </c>
    </row>
    <row r="9903" spans="1:6" x14ac:dyDescent="0.35">
      <c r="A9903" s="4">
        <v>9892</v>
      </c>
      <c r="B9903" s="4">
        <v>0.40569155739761031</v>
      </c>
      <c r="C9903" s="4">
        <v>-0.23864210289005316</v>
      </c>
      <c r="D9903" s="25">
        <v>-3.4992016270563786E-3</v>
      </c>
      <c r="E9903" s="31">
        <v>-777.07162442623223</v>
      </c>
      <c r="F9903" s="18">
        <v>777.07162442623223</v>
      </c>
    </row>
    <row r="9904" spans="1:6" x14ac:dyDescent="0.35">
      <c r="A9904" s="4">
        <v>9893</v>
      </c>
      <c r="B9904" s="4">
        <v>0.62457770400681589</v>
      </c>
      <c r="C9904" s="4">
        <v>0.31752589753951527</v>
      </c>
      <c r="D9904" s="25">
        <v>8.9582460966351543E-3</v>
      </c>
      <c r="E9904" s="31">
        <v>1989.3677439153969</v>
      </c>
      <c r="F9904" s="18">
        <v>0</v>
      </c>
    </row>
    <row r="9905" spans="1:6" x14ac:dyDescent="0.35">
      <c r="A9905" s="4">
        <v>9894</v>
      </c>
      <c r="B9905" s="4">
        <v>0.68586046830132985</v>
      </c>
      <c r="C9905" s="4">
        <v>0.48415050063411996</v>
      </c>
      <c r="D9905" s="25">
        <v>1.2690422850653119E-2</v>
      </c>
      <c r="E9905" s="31">
        <v>2818.176415718131</v>
      </c>
      <c r="F9905" s="18">
        <v>0</v>
      </c>
    </row>
    <row r="9906" spans="1:6" x14ac:dyDescent="0.35">
      <c r="A9906" s="4">
        <v>9895</v>
      </c>
      <c r="B9906" s="4">
        <v>0.8500953936262986</v>
      </c>
      <c r="C9906" s="4">
        <v>1.0368426121792087</v>
      </c>
      <c r="D9906" s="25">
        <v>2.5070015134912103E-2</v>
      </c>
      <c r="E9906" s="31">
        <v>5567.3263394268815</v>
      </c>
      <c r="F9906" s="18">
        <v>0</v>
      </c>
    </row>
    <row r="9907" spans="1:6" x14ac:dyDescent="0.35">
      <c r="A9907" s="4">
        <v>9896</v>
      </c>
      <c r="B9907" s="4">
        <v>0.41756305635922963</v>
      </c>
      <c r="C9907" s="4">
        <v>-0.20813172991612272</v>
      </c>
      <c r="D9907" s="25">
        <v>-2.8158085227075027E-3</v>
      </c>
      <c r="E9907" s="31">
        <v>-625.30975234320056</v>
      </c>
      <c r="F9907" s="18">
        <v>625.30975234320056</v>
      </c>
    </row>
    <row r="9908" spans="1:6" x14ac:dyDescent="0.35">
      <c r="A9908" s="4">
        <v>9897</v>
      </c>
      <c r="B9908" s="4">
        <v>0.75105789615581731</v>
      </c>
      <c r="C9908" s="4">
        <v>0.67782255600118113</v>
      </c>
      <c r="D9908" s="25">
        <v>1.7028427740203734E-2</v>
      </c>
      <c r="E9908" s="31">
        <v>3781.522020106112</v>
      </c>
      <c r="F9908" s="18">
        <v>0</v>
      </c>
    </row>
    <row r="9909" spans="1:6" x14ac:dyDescent="0.35">
      <c r="A9909" s="4">
        <v>9898</v>
      </c>
      <c r="B9909" s="4">
        <v>0.92574230812133329</v>
      </c>
      <c r="C9909" s="4">
        <v>1.4447953280954915</v>
      </c>
      <c r="D9909" s="25">
        <v>3.4207631158019954E-2</v>
      </c>
      <c r="E9909" s="31">
        <v>7596.5269638083882</v>
      </c>
      <c r="F9909" s="18">
        <v>0</v>
      </c>
    </row>
    <row r="9910" spans="1:6" x14ac:dyDescent="0.35">
      <c r="A9910" s="4">
        <v>9899</v>
      </c>
      <c r="B9910" s="4">
        <v>0.99413493577511836</v>
      </c>
      <c r="C9910" s="4">
        <v>2.5201606488464701</v>
      </c>
      <c r="D9910" s="25">
        <v>5.8294430932151448E-2</v>
      </c>
      <c r="E9910" s="31">
        <v>12945.509566865516</v>
      </c>
      <c r="F9910" s="18">
        <v>0</v>
      </c>
    </row>
    <row r="9911" spans="1:6" x14ac:dyDescent="0.35">
      <c r="A9911" s="4">
        <v>9900</v>
      </c>
      <c r="B9911" s="4">
        <v>0.79854004019763103</v>
      </c>
      <c r="C9911" s="4">
        <v>0.83641776918729205</v>
      </c>
      <c r="D9911" s="25">
        <v>2.0580756489732156E-2</v>
      </c>
      <c r="E9911" s="31">
        <v>4570.3916441220881</v>
      </c>
      <c r="F9911" s="18">
        <v>0</v>
      </c>
    </row>
    <row r="9912" spans="1:6" x14ac:dyDescent="0.35">
      <c r="A9912" s="4">
        <v>9901</v>
      </c>
      <c r="B9912" s="4">
        <v>0.93427177407698581</v>
      </c>
      <c r="C9912" s="4">
        <v>1.508383310976839</v>
      </c>
      <c r="D9912" s="25">
        <v>3.5631920171389199E-2</v>
      </c>
      <c r="E9912" s="31">
        <v>7912.820420210991</v>
      </c>
      <c r="F9912" s="18">
        <v>0</v>
      </c>
    </row>
    <row r="9913" spans="1:6" x14ac:dyDescent="0.35">
      <c r="A9913" s="4">
        <v>9902</v>
      </c>
      <c r="B9913" s="4">
        <v>0.63852213293139348</v>
      </c>
      <c r="C9913" s="4">
        <v>0.35451130388502849</v>
      </c>
      <c r="D9913" s="25">
        <v>9.7866716186588137E-3</v>
      </c>
      <c r="E9913" s="31">
        <v>2173.3371274277756</v>
      </c>
      <c r="F9913" s="18">
        <v>0</v>
      </c>
    </row>
    <row r="9914" spans="1:6" x14ac:dyDescent="0.35">
      <c r="A9914" s="4">
        <v>9903</v>
      </c>
      <c r="B9914" s="4">
        <v>0.4300681901354283</v>
      </c>
      <c r="C9914" s="4">
        <v>-0.17620056074254786</v>
      </c>
      <c r="D9914" s="25">
        <v>-2.1005914112790765E-3</v>
      </c>
      <c r="E9914" s="31">
        <v>-466.48068736512516</v>
      </c>
      <c r="F9914" s="18">
        <v>466.48068736512516</v>
      </c>
    </row>
    <row r="9915" spans="1:6" x14ac:dyDescent="0.35">
      <c r="A9915" s="4">
        <v>9904</v>
      </c>
      <c r="B9915" s="4">
        <v>0.27698431715985872</v>
      </c>
      <c r="C9915" s="4">
        <v>-0.59182372506121905</v>
      </c>
      <c r="D9915" s="25">
        <v>-1.1410015610902335E-2</v>
      </c>
      <c r="E9915" s="31">
        <v>-2533.8349459305655</v>
      </c>
      <c r="F9915" s="18">
        <v>2533.8349459305655</v>
      </c>
    </row>
    <row r="9916" spans="1:6" x14ac:dyDescent="0.35">
      <c r="A9916" s="4">
        <v>9905</v>
      </c>
      <c r="B9916" s="4">
        <v>0.41870398920656982</v>
      </c>
      <c r="C9916" s="4">
        <v>-0.20521010037633544</v>
      </c>
      <c r="D9916" s="25">
        <v>-2.7503677795655355E-3</v>
      </c>
      <c r="E9916" s="31">
        <v>-610.77725322003153</v>
      </c>
      <c r="F9916" s="18">
        <v>610.77725322003153</v>
      </c>
    </row>
    <row r="9917" spans="1:6" x14ac:dyDescent="0.35">
      <c r="A9917" s="4">
        <v>9906</v>
      </c>
      <c r="B9917" s="4">
        <v>0.31218611561825071</v>
      </c>
      <c r="C9917" s="4">
        <v>-0.48966322158061559</v>
      </c>
      <c r="D9917" s="25">
        <v>-9.121751757979012E-3</v>
      </c>
      <c r="E9917" s="31">
        <v>-2025.6776292563682</v>
      </c>
      <c r="F9917" s="18">
        <v>2025.6776292563682</v>
      </c>
    </row>
    <row r="9918" spans="1:6" x14ac:dyDescent="0.35">
      <c r="A9918" s="4">
        <v>9907</v>
      </c>
      <c r="B9918" s="4">
        <v>1.3789368672684321E-2</v>
      </c>
      <c r="C9918" s="4">
        <v>-2.2032272249829172</v>
      </c>
      <c r="D9918" s="25">
        <v>-4.7503381008666246E-2</v>
      </c>
      <c r="E9918" s="31">
        <v>-10549.129024381242</v>
      </c>
      <c r="F9918" s="18">
        <v>10549.129024381242</v>
      </c>
    </row>
    <row r="9919" spans="1:6" x14ac:dyDescent="0.35">
      <c r="A9919" s="4">
        <v>9908</v>
      </c>
      <c r="B9919" s="4">
        <v>0.98987595403370776</v>
      </c>
      <c r="C9919" s="4">
        <v>2.3217186151975211</v>
      </c>
      <c r="D9919" s="25">
        <v>5.3849584665456036E-2</v>
      </c>
      <c r="E9919" s="31">
        <v>11958.437578192646</v>
      </c>
      <c r="F9919" s="18">
        <v>0</v>
      </c>
    </row>
    <row r="9920" spans="1:6" x14ac:dyDescent="0.35">
      <c r="A9920" s="4">
        <v>9909</v>
      </c>
      <c r="B9920" s="4">
        <v>0.39332898185439136</v>
      </c>
      <c r="C9920" s="4">
        <v>-0.27065295421018681</v>
      </c>
      <c r="D9920" s="25">
        <v>-4.2162035160601069E-3</v>
      </c>
      <c r="E9920" s="31">
        <v>-936.29703695940589</v>
      </c>
      <c r="F9920" s="18">
        <v>936.29703695940589</v>
      </c>
    </row>
    <row r="9921" spans="1:6" x14ac:dyDescent="0.35">
      <c r="A9921" s="4">
        <v>9910</v>
      </c>
      <c r="B9921" s="4">
        <v>0.76997282860248162</v>
      </c>
      <c r="C9921" s="4">
        <v>0.73875736895855004</v>
      </c>
      <c r="D9921" s="25">
        <v>1.8393289160463521E-2</v>
      </c>
      <c r="E9921" s="31">
        <v>4084.6183243479936</v>
      </c>
      <c r="F9921" s="18">
        <v>0</v>
      </c>
    </row>
    <row r="9922" spans="1:6" x14ac:dyDescent="0.35">
      <c r="A9922" s="4">
        <v>9911</v>
      </c>
      <c r="B9922" s="4">
        <v>0.66480982717417703</v>
      </c>
      <c r="C9922" s="4">
        <v>0.42562606311480072</v>
      </c>
      <c r="D9922" s="25">
        <v>1.1379550739362535E-2</v>
      </c>
      <c r="E9922" s="31">
        <v>2527.069577787066</v>
      </c>
      <c r="F9922" s="18">
        <v>0</v>
      </c>
    </row>
    <row r="9923" spans="1:6" x14ac:dyDescent="0.35">
      <c r="A9923" s="4">
        <v>9912</v>
      </c>
      <c r="B9923" s="4">
        <v>0.75484914032377015</v>
      </c>
      <c r="C9923" s="4">
        <v>0.689829015846809</v>
      </c>
      <c r="D9923" s="25">
        <v>1.7297356994957672E-2</v>
      </c>
      <c r="E9923" s="31">
        <v>3841.2434409100842</v>
      </c>
      <c r="F9923" s="18">
        <v>0</v>
      </c>
    </row>
    <row r="9924" spans="1:6" x14ac:dyDescent="0.35">
      <c r="A9924" s="4">
        <v>9913</v>
      </c>
      <c r="B9924" s="4">
        <v>0.43112046009189586</v>
      </c>
      <c r="C9924" s="4">
        <v>-0.17352227544682078</v>
      </c>
      <c r="D9924" s="25">
        <v>-2.0406012661522777E-3</v>
      </c>
      <c r="E9924" s="31">
        <v>-453.15860864785441</v>
      </c>
      <c r="F9924" s="18">
        <v>453.15860864785441</v>
      </c>
    </row>
    <row r="9925" spans="1:6" x14ac:dyDescent="0.35">
      <c r="A9925" s="4">
        <v>9914</v>
      </c>
      <c r="B9925" s="4">
        <v>0.26204831641046966</v>
      </c>
      <c r="C9925" s="4">
        <v>-0.6370433104401021</v>
      </c>
      <c r="D9925" s="25">
        <v>-1.2422876150360465E-2</v>
      </c>
      <c r="E9925" s="31">
        <v>-2758.7620203318365</v>
      </c>
      <c r="F9925" s="18">
        <v>2758.7620203318365</v>
      </c>
    </row>
    <row r="9926" spans="1:6" x14ac:dyDescent="0.35">
      <c r="A9926" s="4">
        <v>9915</v>
      </c>
      <c r="B9926" s="4">
        <v>0.59993138772939647</v>
      </c>
      <c r="C9926" s="4">
        <v>0.2531695127295544</v>
      </c>
      <c r="D9926" s="25">
        <v>7.5167458685806102E-3</v>
      </c>
      <c r="E9926" s="31">
        <v>1669.2521737910688</v>
      </c>
      <c r="F9926" s="18">
        <v>0</v>
      </c>
    </row>
    <row r="9927" spans="1:6" x14ac:dyDescent="0.35">
      <c r="A9927" s="4">
        <v>9916</v>
      </c>
      <c r="B9927" s="4">
        <v>0.51461306644440885</v>
      </c>
      <c r="C9927" s="4">
        <v>3.6637720484980207E-2</v>
      </c>
      <c r="D9927" s="25">
        <v>2.6667122810304497E-3</v>
      </c>
      <c r="E9927" s="31">
        <v>592.19978296618672</v>
      </c>
      <c r="F9927" s="18">
        <v>0</v>
      </c>
    </row>
    <row r="9928" spans="1:6" x14ac:dyDescent="0.35">
      <c r="A9928" s="4">
        <v>9917</v>
      </c>
      <c r="B9928" s="4">
        <v>0.77400312026677864</v>
      </c>
      <c r="C9928" s="4">
        <v>0.75209528457731156</v>
      </c>
      <c r="D9928" s="25">
        <v>1.8692041311675737E-2</v>
      </c>
      <c r="E9928" s="31">
        <v>4150.9625491700999</v>
      </c>
      <c r="F9928" s="18">
        <v>0</v>
      </c>
    </row>
    <row r="9929" spans="1:6" x14ac:dyDescent="0.35">
      <c r="A9929" s="4">
        <v>9918</v>
      </c>
      <c r="B9929" s="4">
        <v>0.31218577170333695</v>
      </c>
      <c r="C9929" s="4">
        <v>-0.48966419344676565</v>
      </c>
      <c r="D9929" s="25">
        <v>-9.1217735265305099E-3</v>
      </c>
      <c r="E9929" s="31">
        <v>-2025.6824634229799</v>
      </c>
      <c r="F9929" s="18">
        <v>2025.6824634229799</v>
      </c>
    </row>
    <row r="9930" spans="1:6" x14ac:dyDescent="0.35">
      <c r="A9930" s="4">
        <v>9919</v>
      </c>
      <c r="B9930" s="4">
        <v>0.7827319651971032</v>
      </c>
      <c r="C9930" s="4">
        <v>0.78145306788332136</v>
      </c>
      <c r="D9930" s="25">
        <v>1.9349617890219641E-2</v>
      </c>
      <c r="E9930" s="31">
        <v>4296.9913164531126</v>
      </c>
      <c r="F9930" s="18">
        <v>0</v>
      </c>
    </row>
    <row r="9931" spans="1:6" x14ac:dyDescent="0.35">
      <c r="A9931" s="4">
        <v>9920</v>
      </c>
      <c r="B9931" s="4">
        <v>0.15949426861549465</v>
      </c>
      <c r="C9931" s="4">
        <v>-0.99653856845091837</v>
      </c>
      <c r="D9931" s="25">
        <v>-2.0475107454796818E-2</v>
      </c>
      <c r="E9931" s="31">
        <v>-4546.9300446070783</v>
      </c>
      <c r="F9931" s="18">
        <v>4546.9300446070783</v>
      </c>
    </row>
    <row r="9932" spans="1:6" x14ac:dyDescent="0.35">
      <c r="A9932" s="4">
        <v>9921</v>
      </c>
      <c r="B9932" s="4">
        <v>0.99271123430379404</v>
      </c>
      <c r="C9932" s="4">
        <v>2.4427078815586922</v>
      </c>
      <c r="D9932" s="25">
        <v>5.6559588584519968E-2</v>
      </c>
      <c r="E9932" s="31">
        <v>12560.251183703564</v>
      </c>
      <c r="F9932" s="18">
        <v>0</v>
      </c>
    </row>
    <row r="9933" spans="1:6" x14ac:dyDescent="0.35">
      <c r="A9933" s="4">
        <v>9922</v>
      </c>
      <c r="B9933" s="4">
        <v>0.12503167138044835</v>
      </c>
      <c r="C9933" s="4">
        <v>-1.150195540030472</v>
      </c>
      <c r="D9933" s="25">
        <v>-2.3916825945171295E-2</v>
      </c>
      <c r="E9933" s="31">
        <v>-5311.2363244892476</v>
      </c>
      <c r="F9933" s="18">
        <v>5311.2363244892476</v>
      </c>
    </row>
    <row r="9934" spans="1:6" x14ac:dyDescent="0.35">
      <c r="A9934" s="4">
        <v>9923</v>
      </c>
      <c r="B9934" s="4">
        <v>0.65754043256027239</v>
      </c>
      <c r="C9934" s="4">
        <v>0.40575975079866833</v>
      </c>
      <c r="D9934" s="25">
        <v>1.0934570900627478E-2</v>
      </c>
      <c r="E9934" s="31">
        <v>2428.2524066217529</v>
      </c>
      <c r="F9934" s="18">
        <v>0</v>
      </c>
    </row>
    <row r="9935" spans="1:6" x14ac:dyDescent="0.35">
      <c r="A9935" s="4">
        <v>9924</v>
      </c>
      <c r="B9935" s="4">
        <v>0.10920415811257478</v>
      </c>
      <c r="C9935" s="4">
        <v>-1.2307715573042475</v>
      </c>
      <c r="D9935" s="25">
        <v>-2.5721625074563922E-2</v>
      </c>
      <c r="E9935" s="31">
        <v>-5712.0300885284933</v>
      </c>
      <c r="F9935" s="18">
        <v>5712.0300885284933</v>
      </c>
    </row>
    <row r="9936" spans="1:6" x14ac:dyDescent="0.35">
      <c r="A9936" s="4">
        <v>9925</v>
      </c>
      <c r="B9936" s="4">
        <v>0.75176875440031354</v>
      </c>
      <c r="C9936" s="4">
        <v>0.6800662848924427</v>
      </c>
      <c r="D9936" s="25">
        <v>1.7078684380908413E-2</v>
      </c>
      <c r="E9936" s="31">
        <v>3792.6825685948379</v>
      </c>
      <c r="F9936" s="18">
        <v>0</v>
      </c>
    </row>
    <row r="9937" spans="1:6" x14ac:dyDescent="0.35">
      <c r="A9937" s="4">
        <v>9926</v>
      </c>
      <c r="B9937" s="4">
        <v>0.3579312833128051</v>
      </c>
      <c r="C9937" s="4">
        <v>-0.36399389714638763</v>
      </c>
      <c r="D9937" s="25">
        <v>-6.3069205587696657E-3</v>
      </c>
      <c r="E9937" s="31">
        <v>-1400.5849122370055</v>
      </c>
      <c r="F9937" s="18">
        <v>1400.5849122370055</v>
      </c>
    </row>
    <row r="9938" spans="1:6" x14ac:dyDescent="0.35">
      <c r="A9938" s="4">
        <v>9927</v>
      </c>
      <c r="B9938" s="4">
        <v>0.22970542644428671</v>
      </c>
      <c r="C9938" s="4">
        <v>-0.73981731215918978</v>
      </c>
      <c r="D9938" s="25">
        <v>-1.4724881574587045E-2</v>
      </c>
      <c r="E9938" s="31">
        <v>-3269.9709431359088</v>
      </c>
      <c r="F9938" s="18">
        <v>3269.9709431359088</v>
      </c>
    </row>
    <row r="9939" spans="1:6" x14ac:dyDescent="0.35">
      <c r="A9939" s="4">
        <v>9928</v>
      </c>
      <c r="B9939" s="4">
        <v>0.80494239267022072</v>
      </c>
      <c r="C9939" s="4">
        <v>0.85940844044841669</v>
      </c>
      <c r="D9939" s="25">
        <v>2.1095717949483214E-2</v>
      </c>
      <c r="E9939" s="31">
        <v>4684.7497122458408</v>
      </c>
      <c r="F9939" s="18">
        <v>0</v>
      </c>
    </row>
    <row r="9940" spans="1:6" x14ac:dyDescent="0.35">
      <c r="A9940" s="4">
        <v>9929</v>
      </c>
      <c r="B9940" s="4">
        <v>0.44827483731384921</v>
      </c>
      <c r="C9940" s="4">
        <v>-0.13002117379123948</v>
      </c>
      <c r="D9940" s="25">
        <v>-1.0662325513415775E-3</v>
      </c>
      <c r="E9940" s="31">
        <v>-236.77945685688161</v>
      </c>
      <c r="F9940" s="18">
        <v>236.77945685688161</v>
      </c>
    </row>
    <row r="9941" spans="1:6" x14ac:dyDescent="0.35">
      <c r="A9941" s="4">
        <v>9930</v>
      </c>
      <c r="B9941" s="4">
        <v>0.65183990662777636</v>
      </c>
      <c r="C9941" s="4">
        <v>0.39029261067201892</v>
      </c>
      <c r="D9941" s="25">
        <v>1.0588126859593249E-2</v>
      </c>
      <c r="E9941" s="31">
        <v>2351.3171904119554</v>
      </c>
      <c r="F9941" s="18">
        <v>0</v>
      </c>
    </row>
    <row r="9942" spans="1:6" x14ac:dyDescent="0.35">
      <c r="A9942" s="4">
        <v>9931</v>
      </c>
      <c r="B9942" s="4">
        <v>0.36285615339674815</v>
      </c>
      <c r="C9942" s="4">
        <v>-0.3508347748906957</v>
      </c>
      <c r="D9942" s="25">
        <v>-6.0121731488803265E-3</v>
      </c>
      <c r="E9942" s="31">
        <v>-1335.1300248057807</v>
      </c>
      <c r="F9942" s="18">
        <v>1335.1300248057807</v>
      </c>
    </row>
    <row r="9943" spans="1:6" x14ac:dyDescent="0.35">
      <c r="A9943" s="4">
        <v>9932</v>
      </c>
      <c r="B9943" s="4">
        <v>3.7750399400013346E-2</v>
      </c>
      <c r="C9943" s="4">
        <v>-1.7774100478201704</v>
      </c>
      <c r="D9943" s="25">
        <v>-3.7965624035489622E-2</v>
      </c>
      <c r="E9943" s="31">
        <v>-8431.068651060099</v>
      </c>
      <c r="F9943" s="18">
        <v>8431.068651060099</v>
      </c>
    </row>
    <row r="9944" spans="1:6" x14ac:dyDescent="0.35">
      <c r="A9944" s="4">
        <v>9933</v>
      </c>
      <c r="B9944" s="4">
        <v>0.41913211170485132</v>
      </c>
      <c r="C9944" s="4">
        <v>-0.20411424418227897</v>
      </c>
      <c r="D9944" s="25">
        <v>-2.7258220105899778E-3</v>
      </c>
      <c r="E9944" s="31">
        <v>-605.32634681236823</v>
      </c>
      <c r="F9944" s="18">
        <v>605.32634681236823</v>
      </c>
    </row>
    <row r="9945" spans="1:6" x14ac:dyDescent="0.35">
      <c r="A9945" s="4">
        <v>9934</v>
      </c>
      <c r="B9945" s="4">
        <v>0.33965211583888877</v>
      </c>
      <c r="C9945" s="4">
        <v>-0.41341275427090129</v>
      </c>
      <c r="D9945" s="25">
        <v>-7.4138393831495513E-3</v>
      </c>
      <c r="E9945" s="31">
        <v>-1646.3996153161299</v>
      </c>
      <c r="F9945" s="18">
        <v>1646.3996153161299</v>
      </c>
    </row>
    <row r="9946" spans="1:6" x14ac:dyDescent="0.35">
      <c r="A9946" s="4">
        <v>9935</v>
      </c>
      <c r="B9946" s="4">
        <v>0.72413727030130193</v>
      </c>
      <c r="C9946" s="4">
        <v>0.59517655619297827</v>
      </c>
      <c r="D9946" s="25">
        <v>1.5177263664982388E-2</v>
      </c>
      <c r="E9946" s="31">
        <v>3370.4319406179438</v>
      </c>
      <c r="F9946" s="18">
        <v>0</v>
      </c>
    </row>
    <row r="9947" spans="1:6" x14ac:dyDescent="0.35">
      <c r="A9947" s="4">
        <v>9936</v>
      </c>
      <c r="B9947" s="4">
        <v>0.64338622134938328</v>
      </c>
      <c r="C9947" s="4">
        <v>0.367524852537708</v>
      </c>
      <c r="D9947" s="25">
        <v>1.007815836711478E-2</v>
      </c>
      <c r="E9947" s="31">
        <v>2238.0679161225503</v>
      </c>
      <c r="F9947" s="18">
        <v>0</v>
      </c>
    </row>
    <row r="9948" spans="1:6" x14ac:dyDescent="0.35">
      <c r="A9948" s="4">
        <v>9937</v>
      </c>
      <c r="B9948" s="4">
        <v>0.54182628401800048</v>
      </c>
      <c r="C9948" s="4">
        <v>0.10503576165072827</v>
      </c>
      <c r="D9948" s="25">
        <v>4.1987404120395998E-3</v>
      </c>
      <c r="E9948" s="31">
        <v>932.41898589089544</v>
      </c>
      <c r="F9948" s="18">
        <v>0</v>
      </c>
    </row>
    <row r="9949" spans="1:6" x14ac:dyDescent="0.35">
      <c r="A9949" s="4">
        <v>9938</v>
      </c>
      <c r="B9949" s="4">
        <v>0.56343305214750283</v>
      </c>
      <c r="C9949" s="4">
        <v>0.15967906155239533</v>
      </c>
      <c r="D9949" s="25">
        <v>5.4226800336094321E-3</v>
      </c>
      <c r="E9949" s="31">
        <v>1204.2206284652841</v>
      </c>
      <c r="F9949" s="18">
        <v>0</v>
      </c>
    </row>
    <row r="9950" spans="1:6" x14ac:dyDescent="0.35">
      <c r="A9950" s="4">
        <v>9939</v>
      </c>
      <c r="B9950" s="4">
        <v>0.2772486040000105</v>
      </c>
      <c r="C9950" s="4">
        <v>-0.59103464497466873</v>
      </c>
      <c r="D9950" s="25">
        <v>-1.1392341232080803E-2</v>
      </c>
      <c r="E9950" s="31">
        <v>-2529.9099768303636</v>
      </c>
      <c r="F9950" s="18">
        <v>2529.9099768303636</v>
      </c>
    </row>
    <row r="9951" spans="1:6" x14ac:dyDescent="0.35">
      <c r="A9951" s="4">
        <v>9940</v>
      </c>
      <c r="B9951" s="4">
        <v>0.92063441467150153</v>
      </c>
      <c r="C9951" s="4">
        <v>1.4093517941978704</v>
      </c>
      <c r="D9951" s="25">
        <v>3.3413741595277269E-2</v>
      </c>
      <c r="E9951" s="31">
        <v>7420.2270194538096</v>
      </c>
      <c r="F9951" s="18">
        <v>0</v>
      </c>
    </row>
    <row r="9952" spans="1:6" x14ac:dyDescent="0.35">
      <c r="A9952" s="4">
        <v>9941</v>
      </c>
      <c r="B9952" s="4">
        <v>1.3667048970212314E-2</v>
      </c>
      <c r="C9952" s="4">
        <v>-2.2067132646228753</v>
      </c>
      <c r="D9952" s="25">
        <v>-4.7581463811963001E-2</v>
      </c>
      <c r="E9952" s="31">
        <v>-10566.468959962092</v>
      </c>
      <c r="F9952" s="18">
        <v>10566.468959962092</v>
      </c>
    </row>
    <row r="9953" spans="1:6" x14ac:dyDescent="0.35">
      <c r="A9953" s="4">
        <v>9942</v>
      </c>
      <c r="B9953" s="4">
        <v>0.59053992934651534</v>
      </c>
      <c r="C9953" s="4">
        <v>0.22893409360066735</v>
      </c>
      <c r="D9953" s="25">
        <v>6.9739036579056406E-3</v>
      </c>
      <c r="E9953" s="31">
        <v>1548.7025960832025</v>
      </c>
      <c r="F9953" s="18">
        <v>0</v>
      </c>
    </row>
    <row r="9954" spans="1:6" x14ac:dyDescent="0.35">
      <c r="A9954" s="4">
        <v>9943</v>
      </c>
      <c r="B9954" s="4">
        <v>0.31382976400709017</v>
      </c>
      <c r="C9954" s="4">
        <v>-0.48502370840417114</v>
      </c>
      <c r="D9954" s="25">
        <v>-9.0178326313584689E-3</v>
      </c>
      <c r="E9954" s="31">
        <v>-2002.6001924183222</v>
      </c>
      <c r="F9954" s="18">
        <v>2002.6001924183222</v>
      </c>
    </row>
    <row r="9955" spans="1:6" x14ac:dyDescent="0.35">
      <c r="A9955" s="4">
        <v>9944</v>
      </c>
      <c r="B9955" s="4">
        <v>0.76168077574849646</v>
      </c>
      <c r="C9955" s="4">
        <v>0.71171956701961259</v>
      </c>
      <c r="D9955" s="25">
        <v>1.7787677179986961E-2</v>
      </c>
      <c r="E9955" s="31">
        <v>3950.1293935581461</v>
      </c>
      <c r="F9955" s="18">
        <v>0</v>
      </c>
    </row>
    <row r="9956" spans="1:6" x14ac:dyDescent="0.35">
      <c r="A9956" s="4">
        <v>9945</v>
      </c>
      <c r="B9956" s="4">
        <v>0.19000686546237655</v>
      </c>
      <c r="C9956" s="4">
        <v>-0.8778709956236469</v>
      </c>
      <c r="D9956" s="25">
        <v>-1.7817106484134537E-2</v>
      </c>
      <c r="E9956" s="31">
        <v>-3956.6647920910186</v>
      </c>
      <c r="F9956" s="18">
        <v>3956.6647920910186</v>
      </c>
    </row>
    <row r="9957" spans="1:6" x14ac:dyDescent="0.35">
      <c r="A9957" s="4">
        <v>9946</v>
      </c>
      <c r="B9957" s="4">
        <v>0.1950494773048016</v>
      </c>
      <c r="C9957" s="4">
        <v>-0.85943792323630896</v>
      </c>
      <c r="D9957" s="25">
        <v>-1.7404229376003676E-2</v>
      </c>
      <c r="E9957" s="31">
        <v>-3864.9767102660376</v>
      </c>
      <c r="F9957" s="18">
        <v>3864.9767102660376</v>
      </c>
    </row>
    <row r="9958" spans="1:6" x14ac:dyDescent="0.35">
      <c r="A9958" s="4">
        <v>9947</v>
      </c>
      <c r="B9958" s="4">
        <v>0.23478071331420536</v>
      </c>
      <c r="C9958" s="4">
        <v>-0.72319282449751354</v>
      </c>
      <c r="D9958" s="25">
        <v>-1.4352514437645457E-2</v>
      </c>
      <c r="E9958" s="31">
        <v>-3187.2789559840967</v>
      </c>
      <c r="F9958" s="18">
        <v>3187.2789559840967</v>
      </c>
    </row>
    <row r="9959" spans="1:6" x14ac:dyDescent="0.35">
      <c r="A9959" s="4">
        <v>9948</v>
      </c>
      <c r="B9959" s="4">
        <v>0.16557000163288171</v>
      </c>
      <c r="C9959" s="4">
        <v>-0.97182020300613914</v>
      </c>
      <c r="D9959" s="25">
        <v>-1.9921447867935285E-2</v>
      </c>
      <c r="E9959" s="31">
        <v>-4423.9782400540007</v>
      </c>
      <c r="F9959" s="18">
        <v>4423.9782400540007</v>
      </c>
    </row>
    <row r="9960" spans="1:6" x14ac:dyDescent="0.35">
      <c r="A9960" s="4">
        <v>9949</v>
      </c>
      <c r="B9960" s="4">
        <v>0.49285291873825554</v>
      </c>
      <c r="C9960" s="4">
        <v>-1.7916034386552177E-2</v>
      </c>
      <c r="D9960" s="25">
        <v>1.4447783529398497E-3</v>
      </c>
      <c r="E9960" s="31">
        <v>320.84354698910772</v>
      </c>
      <c r="F9960" s="18">
        <v>0</v>
      </c>
    </row>
    <row r="9961" spans="1:6" x14ac:dyDescent="0.35">
      <c r="A9961" s="4">
        <v>9950</v>
      </c>
      <c r="B9961" s="4">
        <v>0.60102190450627158</v>
      </c>
      <c r="C9961" s="4">
        <v>0.25599306666280003</v>
      </c>
      <c r="D9961" s="25">
        <v>7.5799898443060449E-3</v>
      </c>
      <c r="E9961" s="31">
        <v>1683.296834313669</v>
      </c>
      <c r="F9961" s="18">
        <v>0</v>
      </c>
    </row>
    <row r="9962" spans="1:6" x14ac:dyDescent="0.35">
      <c r="A9962" s="4">
        <v>9951</v>
      </c>
      <c r="B9962" s="4">
        <v>0.63044996315984392</v>
      </c>
      <c r="C9962" s="4">
        <v>0.3330453198915066</v>
      </c>
      <c r="D9962" s="25">
        <v>9.3058611922582357E-3</v>
      </c>
      <c r="E9962" s="31">
        <v>2066.5630175293218</v>
      </c>
      <c r="F9962" s="18">
        <v>0</v>
      </c>
    </row>
    <row r="9963" spans="1:6" x14ac:dyDescent="0.35">
      <c r="A9963" s="4">
        <v>9952</v>
      </c>
      <c r="B9963" s="4">
        <v>0.61373759815348994</v>
      </c>
      <c r="C9963" s="4">
        <v>0.28907392932947945</v>
      </c>
      <c r="D9963" s="25">
        <v>8.3209586109493621E-3</v>
      </c>
      <c r="E9963" s="31">
        <v>1847.8445982071692</v>
      </c>
      <c r="F9963" s="18">
        <v>0</v>
      </c>
    </row>
    <row r="9964" spans="1:6" x14ac:dyDescent="0.35">
      <c r="A9964" s="4">
        <v>9953</v>
      </c>
      <c r="B9964" s="4">
        <v>0.29389028787518123</v>
      </c>
      <c r="C9964" s="4">
        <v>-0.54205506058548725</v>
      </c>
      <c r="D9964" s="25">
        <v>-1.0295261551867099E-2</v>
      </c>
      <c r="E9964" s="31">
        <v>-2286.2802635160647</v>
      </c>
      <c r="F9964" s="18">
        <v>2286.2802635160647</v>
      </c>
    </row>
    <row r="9965" spans="1:6" x14ac:dyDescent="0.35">
      <c r="A9965" s="4">
        <v>9954</v>
      </c>
      <c r="B9965" s="4">
        <v>0.95190700399032269</v>
      </c>
      <c r="C9965" s="4">
        <v>1.6636320046487858</v>
      </c>
      <c r="D9965" s="25">
        <v>3.9109291188952074E-2</v>
      </c>
      <c r="E9965" s="31">
        <v>8685.0440967367176</v>
      </c>
      <c r="F9965" s="18">
        <v>0</v>
      </c>
    </row>
    <row r="9966" spans="1:6" x14ac:dyDescent="0.35">
      <c r="A9966" s="4">
        <v>9955</v>
      </c>
      <c r="B9966" s="4">
        <v>0.44987979401216271</v>
      </c>
      <c r="C9966" s="4">
        <v>-0.12596505277182646</v>
      </c>
      <c r="D9966" s="25">
        <v>-9.7538065852991449E-4</v>
      </c>
      <c r="E9966" s="31">
        <v>-216.60387526607565</v>
      </c>
      <c r="F9966" s="18">
        <v>216.60387526607565</v>
      </c>
    </row>
    <row r="9967" spans="1:6" x14ac:dyDescent="0.35">
      <c r="A9967" s="4">
        <v>9956</v>
      </c>
      <c r="B9967" s="4">
        <v>0.91190986049989076</v>
      </c>
      <c r="C9967" s="4">
        <v>1.3526099282370583</v>
      </c>
      <c r="D9967" s="25">
        <v>3.2142796793696499E-2</v>
      </c>
      <c r="E9967" s="31">
        <v>7137.9868839085902</v>
      </c>
      <c r="F9967" s="18">
        <v>0</v>
      </c>
    </row>
    <row r="9968" spans="1:6" x14ac:dyDescent="0.35">
      <c r="A9968" s="4">
        <v>9957</v>
      </c>
      <c r="B9968" s="4">
        <v>0.26336970808097038</v>
      </c>
      <c r="C9968" s="4">
        <v>-0.63299115939303774</v>
      </c>
      <c r="D9968" s="25">
        <v>-1.2332113179822215E-2</v>
      </c>
      <c r="E9968" s="31">
        <v>-2738.6061858098806</v>
      </c>
      <c r="F9968" s="18">
        <v>2738.6061858098806</v>
      </c>
    </row>
    <row r="9969" spans="1:6" x14ac:dyDescent="0.35">
      <c r="A9969" s="4">
        <v>9958</v>
      </c>
      <c r="B9969" s="4">
        <v>0.83103409616915935</v>
      </c>
      <c r="C9969" s="4">
        <v>0.95825972417251115</v>
      </c>
      <c r="D9969" s="25">
        <v>2.3309859537027952E-2</v>
      </c>
      <c r="E9969" s="31">
        <v>5176.4466144304788</v>
      </c>
      <c r="F9969" s="18">
        <v>0</v>
      </c>
    </row>
    <row r="9970" spans="1:6" x14ac:dyDescent="0.35">
      <c r="A9970" s="4">
        <v>9959</v>
      </c>
      <c r="B9970" s="4">
        <v>0.82029561954932462</v>
      </c>
      <c r="C9970" s="4">
        <v>0.91649226820043339</v>
      </c>
      <c r="D9970" s="25">
        <v>2.2374322255268E-2</v>
      </c>
      <c r="E9970" s="31">
        <v>4968.6908024682907</v>
      </c>
      <c r="F9970" s="18">
        <v>0</v>
      </c>
    </row>
    <row r="9971" spans="1:6" x14ac:dyDescent="0.35">
      <c r="A9971" s="4">
        <v>9960</v>
      </c>
      <c r="B9971" s="4">
        <v>0.3985412916893476</v>
      </c>
      <c r="C9971" s="4">
        <v>-0.25712460566653927</v>
      </c>
      <c r="D9971" s="25">
        <v>-3.9131859123141145E-3</v>
      </c>
      <c r="E9971" s="31">
        <v>-869.00557831581716</v>
      </c>
      <c r="F9971" s="18">
        <v>869.00557831581716</v>
      </c>
    </row>
    <row r="9972" spans="1:6" x14ac:dyDescent="0.35">
      <c r="A9972" s="4">
        <v>9961</v>
      </c>
      <c r="B9972" s="4">
        <v>0.262287858743674</v>
      </c>
      <c r="C9972" s="4">
        <v>-0.63630796039565063</v>
      </c>
      <c r="D9972" s="25">
        <v>-1.2406405255360584E-2</v>
      </c>
      <c r="E9972" s="31">
        <v>-2755.1043102318108</v>
      </c>
      <c r="F9972" s="18">
        <v>2755.1043102318108</v>
      </c>
    </row>
    <row r="9973" spans="1:6" x14ac:dyDescent="0.35">
      <c r="A9973" s="4">
        <v>9962</v>
      </c>
      <c r="B9973" s="4">
        <v>0.76286938553905626</v>
      </c>
      <c r="C9973" s="4">
        <v>0.71556299686117852</v>
      </c>
      <c r="D9973" s="25">
        <v>1.7873765064032793E-2</v>
      </c>
      <c r="E9973" s="31">
        <v>3969.2470263866339</v>
      </c>
      <c r="F9973" s="18">
        <v>0</v>
      </c>
    </row>
    <row r="9974" spans="1:6" x14ac:dyDescent="0.35">
      <c r="A9974" s="4">
        <v>9963</v>
      </c>
      <c r="B9974" s="4">
        <v>0.90637427663192394</v>
      </c>
      <c r="C9974" s="4">
        <v>1.3187537624158154</v>
      </c>
      <c r="D9974" s="25">
        <v>3.138446223378473E-2</v>
      </c>
      <c r="E9974" s="31">
        <v>6969.5826788542763</v>
      </c>
      <c r="F9974" s="18">
        <v>0</v>
      </c>
    </row>
    <row r="9975" spans="1:6" x14ac:dyDescent="0.35">
      <c r="A9975" s="4">
        <v>9964</v>
      </c>
      <c r="B9975" s="4">
        <v>0.75196959237373795</v>
      </c>
      <c r="C9975" s="4">
        <v>0.68070082336083215</v>
      </c>
      <c r="D9975" s="25">
        <v>1.7092897226294208E-2</v>
      </c>
      <c r="E9975" s="31">
        <v>3795.8388310880482</v>
      </c>
      <c r="F9975" s="18">
        <v>0</v>
      </c>
    </row>
    <row r="9976" spans="1:6" x14ac:dyDescent="0.35">
      <c r="A9976" s="4">
        <v>9965</v>
      </c>
      <c r="B9976" s="4">
        <v>0.9693017450382182</v>
      </c>
      <c r="C9976" s="4">
        <v>1.8706290878508689</v>
      </c>
      <c r="D9976" s="25">
        <v>4.3745759559938716E-2</v>
      </c>
      <c r="E9976" s="31">
        <v>9714.669820726298</v>
      </c>
      <c r="F9976" s="18">
        <v>0</v>
      </c>
    </row>
    <row r="9977" spans="1:6" x14ac:dyDescent="0.35">
      <c r="A9977" s="4">
        <v>9966</v>
      </c>
      <c r="B9977" s="4">
        <v>0.73230912661447012</v>
      </c>
      <c r="C9977" s="4">
        <v>0.61981172746262536</v>
      </c>
      <c r="D9977" s="25">
        <v>1.5729059809346649E-2</v>
      </c>
      <c r="E9977" s="31">
        <v>3492.9699284085968</v>
      </c>
      <c r="F9977" s="18">
        <v>0</v>
      </c>
    </row>
    <row r="9978" spans="1:6" x14ac:dyDescent="0.35">
      <c r="A9978" s="4">
        <v>9967</v>
      </c>
      <c r="B9978" s="4">
        <v>5.5929562857577997E-2</v>
      </c>
      <c r="C9978" s="4">
        <v>-1.5898921132090873</v>
      </c>
      <c r="D9978" s="25">
        <v>-3.3765463533864358E-2</v>
      </c>
      <c r="E9978" s="31">
        <v>-7498.3343042844153</v>
      </c>
      <c r="F9978" s="18">
        <v>7498.3343042844153</v>
      </c>
    </row>
    <row r="9979" spans="1:6" x14ac:dyDescent="0.35">
      <c r="A9979" s="4">
        <v>9968</v>
      </c>
      <c r="B9979" s="4">
        <v>0.88645717033905658</v>
      </c>
      <c r="C9979" s="4">
        <v>1.2079001826771998</v>
      </c>
      <c r="D9979" s="25">
        <v>2.8901484655946261E-2</v>
      </c>
      <c r="E9979" s="31">
        <v>6418.1850672088003</v>
      </c>
      <c r="F9979" s="18">
        <v>0</v>
      </c>
    </row>
    <row r="9980" spans="1:6" x14ac:dyDescent="0.35">
      <c r="A9980" s="4">
        <v>9969</v>
      </c>
      <c r="B9980" s="4">
        <v>9.9487807848663956E-2</v>
      </c>
      <c r="C9980" s="4">
        <v>-1.284475542803198</v>
      </c>
      <c r="D9980" s="25">
        <v>-2.692452526190001E-2</v>
      </c>
      <c r="E9980" s="31">
        <v>-5979.1594803784283</v>
      </c>
      <c r="F9980" s="18">
        <v>5979.1594803784283</v>
      </c>
    </row>
    <row r="9981" spans="1:6" x14ac:dyDescent="0.35">
      <c r="A9981" s="4">
        <v>9970</v>
      </c>
      <c r="B9981" s="4">
        <v>0.72745878352127558</v>
      </c>
      <c r="C9981" s="4">
        <v>0.60514533641259838</v>
      </c>
      <c r="D9981" s="25">
        <v>1.540055151749992E-2</v>
      </c>
      <c r="E9981" s="31">
        <v>3420.0177241089068</v>
      </c>
      <c r="F9981" s="18">
        <v>0</v>
      </c>
    </row>
    <row r="9982" spans="1:6" x14ac:dyDescent="0.35">
      <c r="A9982" s="4">
        <v>9971</v>
      </c>
      <c r="B9982" s="4">
        <v>0.62370374830436026</v>
      </c>
      <c r="C9982" s="4">
        <v>0.31522278955948163</v>
      </c>
      <c r="D9982" s="25">
        <v>8.9066594407305969E-3</v>
      </c>
      <c r="E9982" s="31">
        <v>1977.9118374616173</v>
      </c>
      <c r="F9982" s="18">
        <v>0</v>
      </c>
    </row>
    <row r="9983" spans="1:6" x14ac:dyDescent="0.35">
      <c r="A9983" s="4">
        <v>9972</v>
      </c>
      <c r="B9983" s="4">
        <v>0.97361999442110614</v>
      </c>
      <c r="C9983" s="4">
        <v>1.9368800213660011</v>
      </c>
      <c r="D9983" s="25">
        <v>4.5229695241734633E-2</v>
      </c>
      <c r="E9983" s="31">
        <v>10044.209079590681</v>
      </c>
      <c r="F9983" s="18">
        <v>0</v>
      </c>
    </row>
    <row r="9984" spans="1:6" x14ac:dyDescent="0.35">
      <c r="A9984" s="4">
        <v>9973</v>
      </c>
      <c r="B9984" s="4">
        <v>0.99710983717107882</v>
      </c>
      <c r="C9984" s="4">
        <v>2.7599892893479949</v>
      </c>
      <c r="D9984" s="25">
        <v>6.3666283950275779E-2</v>
      </c>
      <c r="E9984" s="31">
        <v>14138.442983075765</v>
      </c>
      <c r="F9984" s="18">
        <v>0</v>
      </c>
    </row>
    <row r="9985" spans="1:6" x14ac:dyDescent="0.35">
      <c r="A9985" s="4">
        <v>9974</v>
      </c>
      <c r="B9985" s="4">
        <v>7.609950193881998E-4</v>
      </c>
      <c r="C9985" s="4">
        <v>-3.1704576749944597</v>
      </c>
      <c r="D9985" s="25">
        <v>-6.9168098789040067E-2</v>
      </c>
      <c r="E9985" s="31">
        <v>-15360.23716635277</v>
      </c>
      <c r="F9985" s="18">
        <v>15360.23716635277</v>
      </c>
    </row>
    <row r="9986" spans="1:6" x14ac:dyDescent="0.35">
      <c r="A9986" s="4">
        <v>9975</v>
      </c>
      <c r="B9986" s="4">
        <v>0.75537050814962292</v>
      </c>
      <c r="C9986" s="4">
        <v>0.69148789747678796</v>
      </c>
      <c r="D9986" s="25">
        <v>1.7334513809390169E-2</v>
      </c>
      <c r="E9986" s="31">
        <v>3849.4948963067413</v>
      </c>
      <c r="F9986" s="18">
        <v>0</v>
      </c>
    </row>
    <row r="9987" spans="1:6" x14ac:dyDescent="0.35">
      <c r="A9987" s="4">
        <v>9976</v>
      </c>
      <c r="B9987" s="4">
        <v>0.60224254950878464</v>
      </c>
      <c r="C9987" s="4">
        <v>0.2591559708381147</v>
      </c>
      <c r="D9987" s="25">
        <v>7.6508348288945056E-3</v>
      </c>
      <c r="E9987" s="31">
        <v>1699.0294593876113</v>
      </c>
      <c r="F9987" s="18">
        <v>0</v>
      </c>
    </row>
    <row r="9988" spans="1:6" x14ac:dyDescent="0.35">
      <c r="A9988" s="4">
        <v>9977</v>
      </c>
      <c r="B9988" s="4">
        <v>0.11421230354692102</v>
      </c>
      <c r="C9988" s="4">
        <v>-1.2044269337391731</v>
      </c>
      <c r="D9988" s="25">
        <v>-2.5131539397918082E-2</v>
      </c>
      <c r="E9988" s="31">
        <v>-5580.9891014197938</v>
      </c>
      <c r="F9988" s="18">
        <v>5580.9891014197938</v>
      </c>
    </row>
    <row r="9989" spans="1:6" x14ac:dyDescent="0.35">
      <c r="A9989" s="4">
        <v>9978</v>
      </c>
      <c r="B9989" s="4">
        <v>0.16811411294093781</v>
      </c>
      <c r="C9989" s="4">
        <v>-0.96164446848356033</v>
      </c>
      <c r="D9989" s="25">
        <v>-1.9693524505269185E-2</v>
      </c>
      <c r="E9989" s="31">
        <v>-4373.3630436325739</v>
      </c>
      <c r="F9989" s="18">
        <v>4373.3630436325739</v>
      </c>
    </row>
    <row r="9990" spans="1:6" x14ac:dyDescent="0.35">
      <c r="A9990" s="4">
        <v>9979</v>
      </c>
      <c r="B9990" s="4">
        <v>0.83836796976356287</v>
      </c>
      <c r="C9990" s="4">
        <v>0.98777253679114219</v>
      </c>
      <c r="D9990" s="25">
        <v>2.3970908572736108E-2</v>
      </c>
      <c r="E9990" s="31">
        <v>5323.2465141651091</v>
      </c>
      <c r="F9990" s="18">
        <v>0</v>
      </c>
    </row>
    <row r="9991" spans="1:6" x14ac:dyDescent="0.35">
      <c r="A9991" s="4">
        <v>9980</v>
      </c>
      <c r="B9991" s="4">
        <v>0.65943980971621374</v>
      </c>
      <c r="C9991" s="4">
        <v>0.41093475018856596</v>
      </c>
      <c r="D9991" s="25">
        <v>1.105048422954966E-2</v>
      </c>
      <c r="E9991" s="31">
        <v>2453.9934093984302</v>
      </c>
      <c r="F9991" s="18">
        <v>0</v>
      </c>
    </row>
    <row r="9992" spans="1:6" x14ac:dyDescent="0.35">
      <c r="A9992" s="4">
        <v>9981</v>
      </c>
      <c r="B9992" s="4">
        <v>0.92396432300142761</v>
      </c>
      <c r="C9992" s="4">
        <v>1.4322532609538789</v>
      </c>
      <c r="D9992" s="25">
        <v>3.3926704988871438E-2</v>
      </c>
      <c r="E9992" s="31">
        <v>7534.141374788268</v>
      </c>
      <c r="F9992" s="18">
        <v>0</v>
      </c>
    </row>
    <row r="9993" spans="1:6" x14ac:dyDescent="0.35">
      <c r="A9993" s="4">
        <v>9982</v>
      </c>
      <c r="B9993" s="4">
        <v>0.17898092177796088</v>
      </c>
      <c r="C9993" s="4">
        <v>-0.91925569928006656</v>
      </c>
      <c r="D9993" s="25">
        <v>-1.8744070606417949E-2</v>
      </c>
      <c r="E9993" s="31">
        <v>-4162.5167529263126</v>
      </c>
      <c r="F9993" s="18">
        <v>4162.5167529263126</v>
      </c>
    </row>
    <row r="9994" spans="1:6" x14ac:dyDescent="0.35">
      <c r="A9994" s="4">
        <v>9983</v>
      </c>
      <c r="B9994" s="4">
        <v>0.59707322077688529</v>
      </c>
      <c r="C9994" s="4">
        <v>0.24577868434408764</v>
      </c>
      <c r="D9994" s="25">
        <v>7.351200820725259E-3</v>
      </c>
      <c r="E9994" s="31">
        <v>1632.4893996033775</v>
      </c>
      <c r="F9994" s="18">
        <v>0</v>
      </c>
    </row>
    <row r="9995" spans="1:6" x14ac:dyDescent="0.35">
      <c r="A9995" s="4">
        <v>9984</v>
      </c>
      <c r="B9995" s="4">
        <v>0.27219741306904743</v>
      </c>
      <c r="C9995" s="4">
        <v>-0.60618061143340585</v>
      </c>
      <c r="D9995" s="25">
        <v>-1.1731591396129745E-2</v>
      </c>
      <c r="E9995" s="31">
        <v>-2605.247640720896</v>
      </c>
      <c r="F9995" s="18">
        <v>2605.247640720896</v>
      </c>
    </row>
    <row r="9996" spans="1:6" x14ac:dyDescent="0.35">
      <c r="A9996" s="4">
        <v>9985</v>
      </c>
      <c r="B9996" s="4">
        <v>0.63893034651012226</v>
      </c>
      <c r="C9996" s="4">
        <v>0.35560111704478442</v>
      </c>
      <c r="D9996" s="25">
        <v>9.8110820314401409E-3</v>
      </c>
      <c r="E9996" s="31">
        <v>2178.7579751337871</v>
      </c>
      <c r="F9996" s="18">
        <v>0</v>
      </c>
    </row>
    <row r="9997" spans="1:6" x14ac:dyDescent="0.35">
      <c r="A9997" s="4">
        <v>9986</v>
      </c>
      <c r="B9997" s="4">
        <v>0.26523526497744931</v>
      </c>
      <c r="C9997" s="4">
        <v>-0.62728790545637203</v>
      </c>
      <c r="D9997" s="25">
        <v>-1.2204367628628914E-2</v>
      </c>
      <c r="E9997" s="31">
        <v>-2710.2375881813668</v>
      </c>
      <c r="F9997" s="18">
        <v>2710.2375881813668</v>
      </c>
    </row>
    <row r="9998" spans="1:6" x14ac:dyDescent="0.35">
      <c r="A9998" s="4">
        <v>9987</v>
      </c>
      <c r="B9998" s="4">
        <v>9.9508335245543256E-2</v>
      </c>
      <c r="C9998" s="4">
        <v>-1.2843581456950304</v>
      </c>
      <c r="D9998" s="25">
        <v>-2.6921895717703325E-2</v>
      </c>
      <c r="E9998" s="31">
        <v>-5978.5755345535808</v>
      </c>
      <c r="F9998" s="18">
        <v>5978.5755345535808</v>
      </c>
    </row>
    <row r="9999" spans="1:6" x14ac:dyDescent="0.35">
      <c r="A9999" s="4">
        <v>9988</v>
      </c>
      <c r="B9999" s="4">
        <v>3.7683262893490332E-2</v>
      </c>
      <c r="C9999" s="4">
        <v>-1.7782273313538233</v>
      </c>
      <c r="D9999" s="25">
        <v>-3.7983930135243746E-2</v>
      </c>
      <c r="E9999" s="31">
        <v>-8435.1339071353304</v>
      </c>
      <c r="F9999" s="18">
        <v>8435.1339071353304</v>
      </c>
    </row>
    <row r="10000" spans="1:6" x14ac:dyDescent="0.35">
      <c r="A10000" s="4">
        <v>9989</v>
      </c>
      <c r="B10000" s="4">
        <v>0.42615128730746554</v>
      </c>
      <c r="C10000" s="4">
        <v>-0.18618131707587565</v>
      </c>
      <c r="D10000" s="25">
        <v>-2.3241475133369107E-3</v>
      </c>
      <c r="E10000" s="31">
        <v>-516.1260413319427</v>
      </c>
      <c r="F10000" s="18">
        <v>516.1260413319427</v>
      </c>
    </row>
    <row r="10001" spans="1:6" x14ac:dyDescent="0.35">
      <c r="A10001" s="4">
        <v>9990</v>
      </c>
      <c r="B10001" s="4">
        <v>2.0916036873874555E-2</v>
      </c>
      <c r="C10001" s="4">
        <v>-2.0351868694129198</v>
      </c>
      <c r="D10001" s="25">
        <v>-4.3739493220503439E-2</v>
      </c>
      <c r="E10001" s="31">
        <v>-9713.2782477096061</v>
      </c>
      <c r="F10001" s="18">
        <v>9713.2782477096061</v>
      </c>
    </row>
    <row r="10002" spans="1:6" x14ac:dyDescent="0.35">
      <c r="A10002" s="4">
        <v>9991</v>
      </c>
      <c r="B10002" s="4">
        <v>0.21304109831734708</v>
      </c>
      <c r="C10002" s="4">
        <v>-0.79591370191280253</v>
      </c>
      <c r="D10002" s="25">
        <v>-1.5981368539503597E-2</v>
      </c>
      <c r="E10002" s="31">
        <v>-3549.0004107003278</v>
      </c>
      <c r="F10002" s="18">
        <v>3549.0004107003278</v>
      </c>
    </row>
    <row r="10003" spans="1:6" x14ac:dyDescent="0.35">
      <c r="A10003" s="4">
        <v>9992</v>
      </c>
      <c r="B10003" s="4">
        <v>0.55408335109074858</v>
      </c>
      <c r="C10003" s="4">
        <v>0.13598479919375825</v>
      </c>
      <c r="D10003" s="25">
        <v>4.8919590384134256E-3</v>
      </c>
      <c r="E10003" s="31">
        <v>1086.3628226545925</v>
      </c>
      <c r="F10003" s="18">
        <v>0</v>
      </c>
    </row>
    <row r="10004" spans="1:6" x14ac:dyDescent="0.35">
      <c r="A10004" s="4">
        <v>9993</v>
      </c>
      <c r="B10004" s="4">
        <v>0.3800962356179991</v>
      </c>
      <c r="C10004" s="4">
        <v>-0.3052280487458221</v>
      </c>
      <c r="D10004" s="25">
        <v>-4.9906411543037587E-3</v>
      </c>
      <c r="E10004" s="31">
        <v>-1108.2772706543285</v>
      </c>
      <c r="F10004" s="18">
        <v>1108.2772706543285</v>
      </c>
    </row>
    <row r="10005" spans="1:6" x14ac:dyDescent="0.35">
      <c r="A10005" s="4">
        <v>9994</v>
      </c>
      <c r="B10005" s="4">
        <v>9.8308831522406548E-2</v>
      </c>
      <c r="C10005" s="4">
        <v>-1.2912480939563555</v>
      </c>
      <c r="D10005" s="25">
        <v>-2.7076221695138389E-2</v>
      </c>
      <c r="E10005" s="31">
        <v>-6012.8468772076803</v>
      </c>
      <c r="F10005" s="18">
        <v>6012.8468772076803</v>
      </c>
    </row>
    <row r="10006" spans="1:6" x14ac:dyDescent="0.35">
      <c r="A10006" s="4">
        <v>9995</v>
      </c>
      <c r="B10006" s="4">
        <v>0.14075085444474322</v>
      </c>
      <c r="C10006" s="4">
        <v>-1.0769520030511288</v>
      </c>
      <c r="D10006" s="25">
        <v>-2.2276264941457125E-2</v>
      </c>
      <c r="E10006" s="31">
        <v>-4946.9151049661177</v>
      </c>
      <c r="F10006" s="18">
        <v>4946.9151049661177</v>
      </c>
    </row>
    <row r="10007" spans="1:6" x14ac:dyDescent="0.35">
      <c r="A10007" s="4">
        <v>9996</v>
      </c>
      <c r="B10007" s="4">
        <v>0.18507592569080233</v>
      </c>
      <c r="C10007" s="4">
        <v>-0.89618895924643505</v>
      </c>
      <c r="D10007" s="25">
        <v>-1.8227405304021903E-2</v>
      </c>
      <c r="E10007" s="31">
        <v>-4047.7803105580847</v>
      </c>
      <c r="F10007" s="18">
        <v>4047.7803105580847</v>
      </c>
    </row>
    <row r="10008" spans="1:6" x14ac:dyDescent="0.35">
      <c r="A10008" s="4">
        <v>9997</v>
      </c>
      <c r="B10008" s="4">
        <v>2.1579118291383481E-2</v>
      </c>
      <c r="C10008" s="4">
        <v>-2.0221753819756469</v>
      </c>
      <c r="D10008" s="25">
        <v>-4.3448052640620911E-2</v>
      </c>
      <c r="E10008" s="31">
        <v>-9648.5577117216435</v>
      </c>
      <c r="F10008" s="18">
        <v>9648.5577117216435</v>
      </c>
    </row>
    <row r="10009" spans="1:6" x14ac:dyDescent="0.35">
      <c r="A10009" s="4">
        <v>9998</v>
      </c>
      <c r="B10009" s="4">
        <v>0.42572408343267332</v>
      </c>
      <c r="C10009" s="4">
        <v>-0.18727099044287779</v>
      </c>
      <c r="D10009" s="25">
        <v>-2.3485547949403896E-3</v>
      </c>
      <c r="E10009" s="31">
        <v>-521.5461936937827</v>
      </c>
      <c r="F10009" s="18">
        <v>521.5461936937827</v>
      </c>
    </row>
    <row r="10010" spans="1:6" x14ac:dyDescent="0.35">
      <c r="A10010" s="4">
        <v>9999</v>
      </c>
      <c r="B10010" s="4">
        <v>0.55627207241063248</v>
      </c>
      <c r="C10010" s="4">
        <v>0.14152418535164341</v>
      </c>
      <c r="D10010" s="25">
        <v>5.016034162170808E-3</v>
      </c>
      <c r="E10010" s="31">
        <v>1113.9163243515329</v>
      </c>
      <c r="F10010" s="18">
        <v>0</v>
      </c>
    </row>
    <row r="10011" spans="1:6" x14ac:dyDescent="0.35">
      <c r="A10011" s="4">
        <v>10000</v>
      </c>
      <c r="B10011" s="4">
        <v>0.77726172394786563</v>
      </c>
      <c r="C10011" s="4">
        <v>0.76297794004638897</v>
      </c>
      <c r="D10011" s="25">
        <v>1.893579879412037E-2</v>
      </c>
      <c r="E10011" s="31">
        <v>4205.0940463049601</v>
      </c>
      <c r="F10011" s="18">
        <v>0</v>
      </c>
    </row>
  </sheetData>
  <mergeCells count="7">
    <mergeCell ref="A1:D2"/>
    <mergeCell ref="A8:C8"/>
    <mergeCell ref="A3:C3"/>
    <mergeCell ref="A4:C4"/>
    <mergeCell ref="A5:C5"/>
    <mergeCell ref="A6:C6"/>
    <mergeCell ref="A7:C7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4F6D2-F50E-40AF-9786-4E8F730C6225}">
  <dimension ref="A1:K443"/>
  <sheetViews>
    <sheetView showGridLines="0" zoomScale="77" workbookViewId="0">
      <selection activeCell="H71" sqref="H71"/>
    </sheetView>
  </sheetViews>
  <sheetFormatPr defaultRowHeight="14.5" x14ac:dyDescent="0.35"/>
  <cols>
    <col min="1" max="1" width="11.1796875" bestFit="1" customWidth="1"/>
    <col min="2" max="2" width="9.6328125" bestFit="1" customWidth="1"/>
    <col min="3" max="3" width="15.6328125" bestFit="1" customWidth="1"/>
    <col min="4" max="4" width="10" bestFit="1" customWidth="1"/>
    <col min="5" max="5" width="12.54296875" bestFit="1" customWidth="1"/>
    <col min="6" max="6" width="13.81640625" bestFit="1" customWidth="1"/>
    <col min="8" max="8" width="32.6328125" bestFit="1" customWidth="1"/>
    <col min="9" max="9" width="26.7265625" bestFit="1" customWidth="1"/>
    <col min="11" max="11" width="19.1796875" bestFit="1" customWidth="1"/>
  </cols>
  <sheetData>
    <row r="1" spans="1:11" ht="15" thickBot="1" x14ac:dyDescent="0.4">
      <c r="A1" t="s">
        <v>97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K1" t="s">
        <v>217</v>
      </c>
    </row>
    <row r="2" spans="1:11" ht="15" thickBot="1" x14ac:dyDescent="0.4">
      <c r="A2" s="1">
        <f>EWMA!Q61</f>
        <v>45590</v>
      </c>
      <c r="B2">
        <f>EWMA!AY61</f>
        <v>211.03</v>
      </c>
      <c r="C2">
        <f>EWMA!AX61</f>
        <v>5532.64372549363</v>
      </c>
      <c r="D2">
        <f>MAX(0,-B2)</f>
        <v>0</v>
      </c>
      <c r="H2" s="98" t="s">
        <v>172</v>
      </c>
      <c r="I2" s="99"/>
      <c r="K2">
        <f>-C2</f>
        <v>-5532.64372549363</v>
      </c>
    </row>
    <row r="3" spans="1:11" x14ac:dyDescent="0.35">
      <c r="A3" s="1">
        <f>EWMA!Q62</f>
        <v>45593</v>
      </c>
      <c r="B3">
        <f>EWMA!AY62</f>
        <v>1326.14</v>
      </c>
      <c r="C3">
        <f>EWMA!AX62</f>
        <v>5434.6988735516461</v>
      </c>
      <c r="D3">
        <f t="shared" ref="D3:D66" si="0">MAX(0,-B3)</f>
        <v>0</v>
      </c>
      <c r="E3">
        <f t="shared" ref="E3:E66" si="1">IF(D3&gt;C3,1,0)</f>
        <v>0</v>
      </c>
      <c r="F3">
        <f>SUM($E$2:E3)</f>
        <v>0</v>
      </c>
      <c r="H3" s="40" t="s">
        <v>173</v>
      </c>
      <c r="I3" s="41">
        <f>COUNT(A3:A442)</f>
        <v>440</v>
      </c>
      <c r="K3">
        <f t="shared" ref="K3:K66" si="2">-C3</f>
        <v>-5434.6988735516461</v>
      </c>
    </row>
    <row r="4" spans="1:11" x14ac:dyDescent="0.35">
      <c r="A4" s="1">
        <f>EWMA!Q63</f>
        <v>45594</v>
      </c>
      <c r="B4">
        <f>EWMA!AY63</f>
        <v>1935.55</v>
      </c>
      <c r="C4">
        <f>EWMA!AX63</f>
        <v>5428.3503287763551</v>
      </c>
      <c r="D4">
        <f t="shared" si="0"/>
        <v>0</v>
      </c>
      <c r="E4">
        <f t="shared" si="1"/>
        <v>0</v>
      </c>
      <c r="F4">
        <f>SUM($E$2:E4)</f>
        <v>0</v>
      </c>
      <c r="H4" s="34" t="s">
        <v>48</v>
      </c>
      <c r="I4" s="35">
        <f>Inputs!B16</f>
        <v>0.99</v>
      </c>
      <c r="K4">
        <f t="shared" si="2"/>
        <v>-5428.3503287763551</v>
      </c>
    </row>
    <row r="5" spans="1:11" x14ac:dyDescent="0.35">
      <c r="A5" s="1">
        <f>EWMA!Q64</f>
        <v>45595</v>
      </c>
      <c r="B5">
        <f>EWMA!AY64</f>
        <v>-3432.99</v>
      </c>
      <c r="C5">
        <f>EWMA!AX64</f>
        <v>5315.0166777242957</v>
      </c>
      <c r="D5">
        <f t="shared" si="0"/>
        <v>3432.99</v>
      </c>
      <c r="E5">
        <f t="shared" si="1"/>
        <v>0</v>
      </c>
      <c r="F5">
        <f>SUM($E$2:E5)</f>
        <v>0</v>
      </c>
      <c r="H5" s="34" t="s">
        <v>174</v>
      </c>
      <c r="I5" s="35">
        <f>1-I4</f>
        <v>1.0000000000000009E-2</v>
      </c>
      <c r="K5">
        <f t="shared" si="2"/>
        <v>-5315.0166777242957</v>
      </c>
    </row>
    <row r="6" spans="1:11" x14ac:dyDescent="0.35">
      <c r="A6" s="1">
        <f>EWMA!Q65</f>
        <v>45596</v>
      </c>
      <c r="B6">
        <f>EWMA!AY65</f>
        <v>-2686.58</v>
      </c>
      <c r="C6">
        <f>EWMA!AX65</f>
        <v>5610.219307828801</v>
      </c>
      <c r="D6">
        <f t="shared" si="0"/>
        <v>2686.58</v>
      </c>
      <c r="E6">
        <f t="shared" si="1"/>
        <v>0</v>
      </c>
      <c r="F6">
        <f>SUM($E$2:E6)</f>
        <v>0</v>
      </c>
      <c r="H6" s="34" t="s">
        <v>175</v>
      </c>
      <c r="I6" s="39">
        <f>I3*I5</f>
        <v>4.4000000000000039</v>
      </c>
      <c r="K6">
        <f t="shared" si="2"/>
        <v>-5610.219307828801</v>
      </c>
    </row>
    <row r="7" spans="1:11" x14ac:dyDescent="0.35">
      <c r="A7" s="1">
        <f>EWMA!Q66</f>
        <v>45597</v>
      </c>
      <c r="B7">
        <f>EWMA!AY66</f>
        <v>870.47</v>
      </c>
      <c r="C7">
        <f>EWMA!AX66</f>
        <v>5745.0509377853805</v>
      </c>
      <c r="D7">
        <f t="shared" si="0"/>
        <v>0</v>
      </c>
      <c r="E7">
        <f t="shared" si="1"/>
        <v>0</v>
      </c>
      <c r="F7">
        <f>SUM($E$2:E7)</f>
        <v>0</v>
      </c>
      <c r="H7" s="34" t="s">
        <v>176</v>
      </c>
      <c r="I7" s="36">
        <f>SUM(E3:E442)</f>
        <v>7</v>
      </c>
      <c r="K7">
        <f t="shared" si="2"/>
        <v>-5745.0509377853805</v>
      </c>
    </row>
    <row r="8" spans="1:11" x14ac:dyDescent="0.35">
      <c r="A8" s="1">
        <f>EWMA!Q67</f>
        <v>45600</v>
      </c>
      <c r="B8">
        <f>EWMA!AY67</f>
        <v>-643.04</v>
      </c>
      <c r="C8">
        <f>EWMA!AX67</f>
        <v>5560.2548338379847</v>
      </c>
      <c r="D8">
        <f t="shared" si="0"/>
        <v>643.04</v>
      </c>
      <c r="E8">
        <f t="shared" si="1"/>
        <v>0</v>
      </c>
      <c r="F8">
        <f>SUM($E$2:E8)</f>
        <v>0</v>
      </c>
      <c r="H8" s="34" t="s">
        <v>177</v>
      </c>
      <c r="I8" s="37">
        <f>I7/I3</f>
        <v>1.5909090909090907E-2</v>
      </c>
      <c r="K8">
        <f t="shared" si="2"/>
        <v>-5560.2548338379847</v>
      </c>
    </row>
    <row r="9" spans="1:11" x14ac:dyDescent="0.35">
      <c r="A9" s="1">
        <f>EWMA!Q68</f>
        <v>45601</v>
      </c>
      <c r="B9">
        <f>EWMA!AY68</f>
        <v>1940.46</v>
      </c>
      <c r="C9">
        <f>EWMA!AX68</f>
        <v>5497.3815114323424</v>
      </c>
      <c r="D9">
        <f t="shared" si="0"/>
        <v>0</v>
      </c>
      <c r="E9">
        <f t="shared" si="1"/>
        <v>0</v>
      </c>
      <c r="F9">
        <f>SUM($E$2:E9)</f>
        <v>0</v>
      </c>
      <c r="H9" s="34" t="s">
        <v>178</v>
      </c>
      <c r="I9" s="45">
        <f>I7/I6</f>
        <v>1.5909090909090895</v>
      </c>
      <c r="K9">
        <f t="shared" si="2"/>
        <v>-5497.3815114323424</v>
      </c>
    </row>
    <row r="10" spans="1:11" x14ac:dyDescent="0.35">
      <c r="A10" s="1">
        <f>EWMA!Q69</f>
        <v>45602</v>
      </c>
      <c r="B10">
        <f>EWMA!AY69</f>
        <v>3563.12</v>
      </c>
      <c r="C10">
        <f>EWMA!AX69</f>
        <v>5629.7531809694547</v>
      </c>
      <c r="D10">
        <f t="shared" si="0"/>
        <v>0</v>
      </c>
      <c r="E10">
        <f t="shared" si="1"/>
        <v>0</v>
      </c>
      <c r="F10">
        <f>SUM($E$2:E10)</f>
        <v>0</v>
      </c>
      <c r="H10" s="34" t="s">
        <v>179</v>
      </c>
      <c r="I10" s="42" t="str">
        <f>IF(I9&gt;1,"Potential Risk Understatement", "Conservative Assessment")</f>
        <v>Potential Risk Understatement</v>
      </c>
      <c r="K10">
        <f t="shared" si="2"/>
        <v>-5629.7531809694547</v>
      </c>
    </row>
    <row r="11" spans="1:11" x14ac:dyDescent="0.35">
      <c r="A11" s="1">
        <f>EWMA!Q70</f>
        <v>45603</v>
      </c>
      <c r="B11">
        <f>EWMA!AY70</f>
        <v>1711.76</v>
      </c>
      <c r="C11">
        <f>EWMA!AX70</f>
        <v>5900.1950781826836</v>
      </c>
      <c r="D11">
        <f t="shared" si="0"/>
        <v>0</v>
      </c>
      <c r="E11">
        <f t="shared" si="1"/>
        <v>0</v>
      </c>
      <c r="F11">
        <f>SUM($E$2:E11)</f>
        <v>0</v>
      </c>
      <c r="H11" s="34" t="s">
        <v>180</v>
      </c>
      <c r="I11" s="43">
        <f>-2*LN(((1-I5)^(I3-I7)*I5^I7)/((1-I8)^(I3-I7)*I8^I7))</f>
        <v>1.3158283070661527</v>
      </c>
      <c r="K11">
        <f t="shared" si="2"/>
        <v>-5900.1950781826836</v>
      </c>
    </row>
    <row r="12" spans="1:11" x14ac:dyDescent="0.35">
      <c r="A12" s="1">
        <f>EWMA!Q71</f>
        <v>45604</v>
      </c>
      <c r="B12">
        <f>EWMA!AY71</f>
        <v>572.67999999999995</v>
      </c>
      <c r="C12">
        <f>EWMA!AX71</f>
        <v>5923.6076742884161</v>
      </c>
      <c r="D12">
        <f t="shared" si="0"/>
        <v>0</v>
      </c>
      <c r="E12">
        <f t="shared" si="1"/>
        <v>0</v>
      </c>
      <c r="F12">
        <f>SUM($E$2:E12)</f>
        <v>0</v>
      </c>
      <c r="H12" s="34" t="s">
        <v>181</v>
      </c>
      <c r="I12" s="36">
        <f>_xlfn.CHISQ.INV(95%,1)</f>
        <v>3.8414588206941236</v>
      </c>
      <c r="K12">
        <f t="shared" si="2"/>
        <v>-5923.6076742884161</v>
      </c>
    </row>
    <row r="13" spans="1:11" ht="15" thickBot="1" x14ac:dyDescent="0.4">
      <c r="A13" s="1">
        <f>EWMA!Q72</f>
        <v>45607</v>
      </c>
      <c r="B13">
        <f>EWMA!AY72</f>
        <v>-449.35</v>
      </c>
      <c r="C13">
        <f>EWMA!AX72</f>
        <v>5722.4679982277976</v>
      </c>
      <c r="D13">
        <f t="shared" si="0"/>
        <v>449.35</v>
      </c>
      <c r="E13">
        <f t="shared" si="1"/>
        <v>0</v>
      </c>
      <c r="F13">
        <f>SUM($E$2:E13)</f>
        <v>0</v>
      </c>
      <c r="H13" s="38" t="s">
        <v>182</v>
      </c>
      <c r="I13" s="44" t="str">
        <f>IF(I11&gt;I12,"Reject Model","Do not reject the model")</f>
        <v>Do not reject the model</v>
      </c>
      <c r="K13">
        <f t="shared" si="2"/>
        <v>-5722.4679982277976</v>
      </c>
    </row>
    <row r="14" spans="1:11" x14ac:dyDescent="0.35">
      <c r="A14" s="1">
        <f>EWMA!Q73</f>
        <v>45608</v>
      </c>
      <c r="B14">
        <f>EWMA!AY73</f>
        <v>-1270.5999999999999</v>
      </c>
      <c r="C14">
        <f>EWMA!AX73</f>
        <v>5508.087876547319</v>
      </c>
      <c r="D14">
        <f t="shared" si="0"/>
        <v>1270.5999999999999</v>
      </c>
      <c r="E14">
        <f t="shared" si="1"/>
        <v>0</v>
      </c>
      <c r="F14">
        <f>SUM($E$2:E14)</f>
        <v>0</v>
      </c>
      <c r="K14">
        <f t="shared" si="2"/>
        <v>-5508.087876547319</v>
      </c>
    </row>
    <row r="15" spans="1:11" x14ac:dyDescent="0.35">
      <c r="A15" s="1">
        <f>EWMA!Q74</f>
        <v>45609</v>
      </c>
      <c r="B15">
        <f>EWMA!AY74</f>
        <v>-1781.94</v>
      </c>
      <c r="C15">
        <f>EWMA!AX74</f>
        <v>5319.9516874532037</v>
      </c>
      <c r="D15">
        <f t="shared" si="0"/>
        <v>1781.94</v>
      </c>
      <c r="E15">
        <f t="shared" si="1"/>
        <v>0</v>
      </c>
      <c r="F15">
        <f>SUM($E$2:E15)</f>
        <v>0</v>
      </c>
      <c r="K15">
        <f t="shared" si="2"/>
        <v>-5319.9516874532037</v>
      </c>
    </row>
    <row r="16" spans="1:11" x14ac:dyDescent="0.35">
      <c r="A16" s="1">
        <f>EWMA!Q75</f>
        <v>45610</v>
      </c>
      <c r="B16">
        <f>EWMA!AY75</f>
        <v>-798.11</v>
      </c>
      <c r="C16">
        <f>EWMA!AX75</f>
        <v>5271.0778245028605</v>
      </c>
      <c r="D16">
        <f t="shared" si="0"/>
        <v>798.11</v>
      </c>
      <c r="E16">
        <f t="shared" si="1"/>
        <v>0</v>
      </c>
      <c r="F16">
        <f>SUM($E$2:E16)</f>
        <v>0</v>
      </c>
      <c r="K16">
        <f t="shared" si="2"/>
        <v>-5271.0778245028605</v>
      </c>
    </row>
    <row r="17" spans="1:11" x14ac:dyDescent="0.35">
      <c r="A17" s="1">
        <f>EWMA!Q76</f>
        <v>45611</v>
      </c>
      <c r="B17">
        <f>EWMA!AY76</f>
        <v>-2688.98</v>
      </c>
      <c r="C17">
        <f>EWMA!AX76</f>
        <v>5008.1137684666855</v>
      </c>
      <c r="D17">
        <f t="shared" si="0"/>
        <v>2688.98</v>
      </c>
      <c r="E17">
        <f t="shared" si="1"/>
        <v>0</v>
      </c>
      <c r="F17">
        <f>SUM($E$2:E17)</f>
        <v>0</v>
      </c>
      <c r="K17">
        <f t="shared" si="2"/>
        <v>-5008.1137684666855</v>
      </c>
    </row>
    <row r="18" spans="1:11" x14ac:dyDescent="0.35">
      <c r="A18" s="1">
        <f>EWMA!Q77</f>
        <v>45614</v>
      </c>
      <c r="B18">
        <f>EWMA!AY77</f>
        <v>523.54</v>
      </c>
      <c r="C18">
        <f>EWMA!AX77</f>
        <v>5167.1862909651772</v>
      </c>
      <c r="D18">
        <f t="shared" si="0"/>
        <v>0</v>
      </c>
      <c r="E18">
        <f t="shared" si="1"/>
        <v>0</v>
      </c>
      <c r="F18">
        <f>SUM($E$2:E18)</f>
        <v>0</v>
      </c>
      <c r="K18">
        <f t="shared" si="2"/>
        <v>-5167.1862909651772</v>
      </c>
    </row>
    <row r="19" spans="1:11" x14ac:dyDescent="0.35">
      <c r="A19" s="1">
        <f>EWMA!Q78</f>
        <v>45615</v>
      </c>
      <c r="B19">
        <f>EWMA!AY78</f>
        <v>219.86</v>
      </c>
      <c r="C19">
        <f>EWMA!AX78</f>
        <v>5053.3037864610124</v>
      </c>
      <c r="D19">
        <f t="shared" si="0"/>
        <v>0</v>
      </c>
      <c r="E19">
        <f t="shared" si="1"/>
        <v>0</v>
      </c>
      <c r="F19">
        <f>SUM($E$2:E19)</f>
        <v>0</v>
      </c>
      <c r="K19">
        <f t="shared" si="2"/>
        <v>-5053.3037864610124</v>
      </c>
    </row>
    <row r="20" spans="1:11" x14ac:dyDescent="0.35">
      <c r="A20" s="1">
        <f>EWMA!Q79</f>
        <v>45616</v>
      </c>
      <c r="B20">
        <f>EWMA!AY79</f>
        <v>11.78</v>
      </c>
      <c r="C20">
        <f>EWMA!AX79</f>
        <v>4902.2261955164968</v>
      </c>
      <c r="D20">
        <f t="shared" si="0"/>
        <v>0</v>
      </c>
      <c r="E20">
        <f t="shared" si="1"/>
        <v>0</v>
      </c>
      <c r="F20">
        <f>SUM($E$2:E20)</f>
        <v>0</v>
      </c>
      <c r="K20">
        <f t="shared" si="2"/>
        <v>-4902.2261955164968</v>
      </c>
    </row>
    <row r="21" spans="1:11" x14ac:dyDescent="0.35">
      <c r="A21" s="1">
        <f>EWMA!Q80</f>
        <v>45617</v>
      </c>
      <c r="B21">
        <f>EWMA!AY80</f>
        <v>1319.99</v>
      </c>
      <c r="C21">
        <f>EWMA!AX80</f>
        <v>4810.1549483204517</v>
      </c>
      <c r="D21">
        <f t="shared" si="0"/>
        <v>0</v>
      </c>
      <c r="E21">
        <f t="shared" si="1"/>
        <v>0</v>
      </c>
      <c r="F21">
        <f>SUM($E$2:E21)</f>
        <v>0</v>
      </c>
      <c r="K21">
        <f t="shared" si="2"/>
        <v>-4810.1549483204517</v>
      </c>
    </row>
    <row r="22" spans="1:11" x14ac:dyDescent="0.35">
      <c r="A22" s="1">
        <f>EWMA!Q81</f>
        <v>45618</v>
      </c>
      <c r="B22">
        <f>EWMA!AY81</f>
        <v>546.77</v>
      </c>
      <c r="C22">
        <f>EWMA!AX81</f>
        <v>4736.1844279809502</v>
      </c>
      <c r="D22">
        <f t="shared" si="0"/>
        <v>0</v>
      </c>
      <c r="E22">
        <f t="shared" si="1"/>
        <v>0</v>
      </c>
      <c r="F22">
        <f>SUM($E$2:E22)</f>
        <v>0</v>
      </c>
      <c r="K22">
        <f t="shared" si="2"/>
        <v>-4736.1844279809502</v>
      </c>
    </row>
    <row r="23" spans="1:11" x14ac:dyDescent="0.35">
      <c r="A23" s="1">
        <f>EWMA!Q82</f>
        <v>45621</v>
      </c>
      <c r="B23">
        <f>EWMA!AY82</f>
        <v>953.45</v>
      </c>
      <c r="C23">
        <f>EWMA!AX82</f>
        <v>4636.1464645028354</v>
      </c>
      <c r="D23">
        <f t="shared" si="0"/>
        <v>0</v>
      </c>
      <c r="E23">
        <f t="shared" si="1"/>
        <v>0</v>
      </c>
      <c r="F23">
        <f>SUM($E$2:E23)</f>
        <v>0</v>
      </c>
      <c r="K23">
        <f t="shared" si="2"/>
        <v>-4636.1464645028354</v>
      </c>
    </row>
    <row r="24" spans="1:11" x14ac:dyDescent="0.35">
      <c r="A24" s="1">
        <f>EWMA!Q83</f>
        <v>45622</v>
      </c>
      <c r="B24">
        <f>EWMA!AY83</f>
        <v>423.11</v>
      </c>
      <c r="C24">
        <f>EWMA!AX83</f>
        <v>4549.5321367682236</v>
      </c>
      <c r="D24">
        <f t="shared" si="0"/>
        <v>0</v>
      </c>
      <c r="E24">
        <f t="shared" si="1"/>
        <v>0</v>
      </c>
      <c r="F24">
        <f>SUM($E$2:E24)</f>
        <v>0</v>
      </c>
      <c r="K24">
        <f t="shared" si="2"/>
        <v>-4549.5321367682236</v>
      </c>
    </row>
    <row r="25" spans="1:11" x14ac:dyDescent="0.35">
      <c r="A25" s="1">
        <f>EWMA!Q84</f>
        <v>45623</v>
      </c>
      <c r="B25">
        <f>EWMA!AY84</f>
        <v>-1491.55</v>
      </c>
      <c r="C25">
        <f>EWMA!AX84</f>
        <v>4354.4463229860557</v>
      </c>
      <c r="D25">
        <f t="shared" si="0"/>
        <v>1491.55</v>
      </c>
      <c r="E25">
        <f t="shared" si="1"/>
        <v>0</v>
      </c>
      <c r="F25">
        <f>SUM($E$2:E25)</f>
        <v>0</v>
      </c>
      <c r="K25">
        <f t="shared" si="2"/>
        <v>-4354.4463229860557</v>
      </c>
    </row>
    <row r="26" spans="1:11" x14ac:dyDescent="0.35">
      <c r="A26" s="1">
        <f>EWMA!Q85</f>
        <v>45625</v>
      </c>
      <c r="B26">
        <f>EWMA!AY85</f>
        <v>1270.48</v>
      </c>
      <c r="C26">
        <f>EWMA!AX85</f>
        <v>4396.5207913099257</v>
      </c>
      <c r="D26">
        <f t="shared" si="0"/>
        <v>0</v>
      </c>
      <c r="E26">
        <f t="shared" si="1"/>
        <v>0</v>
      </c>
      <c r="F26">
        <f>SUM($E$2:E26)</f>
        <v>0</v>
      </c>
      <c r="K26">
        <f t="shared" si="2"/>
        <v>-4396.5207913099257</v>
      </c>
    </row>
    <row r="27" spans="1:11" x14ac:dyDescent="0.35">
      <c r="A27" s="1">
        <f>EWMA!Q86</f>
        <v>45628</v>
      </c>
      <c r="B27">
        <f>EWMA!AY86</f>
        <v>2242.12</v>
      </c>
      <c r="C27">
        <f>EWMA!AX86</f>
        <v>4425.6511882798632</v>
      </c>
      <c r="D27">
        <f t="shared" si="0"/>
        <v>0</v>
      </c>
      <c r="E27">
        <f t="shared" si="1"/>
        <v>0</v>
      </c>
      <c r="F27">
        <f>SUM($E$2:E27)</f>
        <v>0</v>
      </c>
      <c r="K27">
        <f t="shared" si="2"/>
        <v>-4425.6511882798632</v>
      </c>
    </row>
    <row r="28" spans="1:11" x14ac:dyDescent="0.35">
      <c r="A28" s="1">
        <f>EWMA!Q87</f>
        <v>45629</v>
      </c>
      <c r="B28">
        <f>EWMA!AY87</f>
        <v>-44.33</v>
      </c>
      <c r="C28">
        <f>EWMA!AX87</f>
        <v>4617.7664560838402</v>
      </c>
      <c r="D28">
        <f t="shared" si="0"/>
        <v>44.33</v>
      </c>
      <c r="E28">
        <f t="shared" si="1"/>
        <v>0</v>
      </c>
      <c r="F28">
        <f>SUM($E$2:E28)</f>
        <v>0</v>
      </c>
      <c r="K28">
        <f t="shared" si="2"/>
        <v>-4617.7664560838402</v>
      </c>
    </row>
    <row r="29" spans="1:11" x14ac:dyDescent="0.35">
      <c r="A29" s="1">
        <f>EWMA!Q88</f>
        <v>45630</v>
      </c>
      <c r="B29">
        <f>EWMA!AY88</f>
        <v>6564.05</v>
      </c>
      <c r="C29">
        <f>EWMA!AX88</f>
        <v>4725.2261146492265</v>
      </c>
      <c r="D29">
        <f t="shared" si="0"/>
        <v>0</v>
      </c>
      <c r="E29">
        <f t="shared" si="1"/>
        <v>0</v>
      </c>
      <c r="F29">
        <f>SUM($E$2:E29)</f>
        <v>0</v>
      </c>
      <c r="K29">
        <f t="shared" si="2"/>
        <v>-4725.2261146492265</v>
      </c>
    </row>
    <row r="30" spans="1:11" x14ac:dyDescent="0.35">
      <c r="A30" s="1">
        <f>EWMA!Q89</f>
        <v>45631</v>
      </c>
      <c r="B30">
        <f>EWMA!AY89</f>
        <v>-1878.22</v>
      </c>
      <c r="C30">
        <f>EWMA!AX89</f>
        <v>6152.0618978964176</v>
      </c>
      <c r="D30">
        <f t="shared" si="0"/>
        <v>1878.22</v>
      </c>
      <c r="E30">
        <f t="shared" si="1"/>
        <v>0</v>
      </c>
      <c r="F30">
        <f>SUM($E$2:E30)</f>
        <v>0</v>
      </c>
      <c r="K30">
        <f t="shared" si="2"/>
        <v>-6152.0618978964176</v>
      </c>
    </row>
    <row r="31" spans="1:11" x14ac:dyDescent="0.35">
      <c r="A31" s="1">
        <f>EWMA!Q90</f>
        <v>45632</v>
      </c>
      <c r="B31">
        <f>EWMA!AY90</f>
        <v>1086.93</v>
      </c>
      <c r="C31">
        <f>EWMA!AX90</f>
        <v>6117.1927854002479</v>
      </c>
      <c r="D31">
        <f t="shared" si="0"/>
        <v>0</v>
      </c>
      <c r="E31">
        <f t="shared" si="1"/>
        <v>0</v>
      </c>
      <c r="F31">
        <f>SUM($E$2:E31)</f>
        <v>0</v>
      </c>
      <c r="K31">
        <f t="shared" si="2"/>
        <v>-6117.1927854002479</v>
      </c>
    </row>
    <row r="32" spans="1:11" x14ac:dyDescent="0.35">
      <c r="A32" s="1">
        <f>EWMA!Q91</f>
        <v>45635</v>
      </c>
      <c r="B32">
        <f>EWMA!AY91</f>
        <v>-3870.53</v>
      </c>
      <c r="C32">
        <f>EWMA!AX91</f>
        <v>5768.7686328839818</v>
      </c>
      <c r="D32">
        <f t="shared" si="0"/>
        <v>3870.53</v>
      </c>
      <c r="E32">
        <f t="shared" si="1"/>
        <v>0</v>
      </c>
      <c r="F32">
        <f>SUM($E$2:E32)</f>
        <v>0</v>
      </c>
      <c r="K32">
        <f t="shared" si="2"/>
        <v>-5768.7686328839818</v>
      </c>
    </row>
    <row r="33" spans="1:11" x14ac:dyDescent="0.35">
      <c r="A33" s="1">
        <f>EWMA!Q92</f>
        <v>45636</v>
      </c>
      <c r="B33">
        <f>EWMA!AY92</f>
        <v>-754.3</v>
      </c>
      <c r="C33">
        <f>EWMA!AX92</f>
        <v>6038.8705058996129</v>
      </c>
      <c r="D33">
        <f t="shared" si="0"/>
        <v>754.3</v>
      </c>
      <c r="E33">
        <f t="shared" si="1"/>
        <v>0</v>
      </c>
      <c r="F33">
        <f>SUM($E$2:E33)</f>
        <v>0</v>
      </c>
      <c r="K33">
        <f t="shared" si="2"/>
        <v>-6038.8705058996129</v>
      </c>
    </row>
    <row r="34" spans="1:11" x14ac:dyDescent="0.35">
      <c r="A34" s="1">
        <f>EWMA!Q93</f>
        <v>45637</v>
      </c>
      <c r="B34">
        <f>EWMA!AY93</f>
        <v>2859.49</v>
      </c>
      <c r="C34">
        <f>EWMA!AX93</f>
        <v>6056.823990078683</v>
      </c>
      <c r="D34">
        <f t="shared" si="0"/>
        <v>0</v>
      </c>
      <c r="E34">
        <f t="shared" si="1"/>
        <v>0</v>
      </c>
      <c r="F34">
        <f>SUM($E$2:E34)</f>
        <v>0</v>
      </c>
      <c r="K34">
        <f t="shared" si="2"/>
        <v>-6056.823990078683</v>
      </c>
    </row>
    <row r="35" spans="1:11" x14ac:dyDescent="0.35">
      <c r="A35" s="1">
        <f>EWMA!Q94</f>
        <v>45638</v>
      </c>
      <c r="B35">
        <f>EWMA!AY94</f>
        <v>-1235.92</v>
      </c>
      <c r="C35">
        <f>EWMA!AX94</f>
        <v>6128.4227088692378</v>
      </c>
      <c r="D35">
        <f t="shared" si="0"/>
        <v>1235.92</v>
      </c>
      <c r="E35">
        <f t="shared" si="1"/>
        <v>0</v>
      </c>
      <c r="F35">
        <f>SUM($E$2:E35)</f>
        <v>0</v>
      </c>
      <c r="K35">
        <f t="shared" si="2"/>
        <v>-6128.4227088692378</v>
      </c>
    </row>
    <row r="36" spans="1:11" x14ac:dyDescent="0.35">
      <c r="A36" s="1">
        <f>EWMA!Q95</f>
        <v>45639</v>
      </c>
      <c r="B36">
        <f>EWMA!AY95</f>
        <v>7920.97</v>
      </c>
      <c r="C36">
        <f>EWMA!AX95</f>
        <v>6363.457492704033</v>
      </c>
      <c r="D36">
        <f t="shared" si="0"/>
        <v>0</v>
      </c>
      <c r="E36">
        <f t="shared" si="1"/>
        <v>0</v>
      </c>
      <c r="F36">
        <f>SUM($E$2:E36)</f>
        <v>0</v>
      </c>
      <c r="K36">
        <f t="shared" si="2"/>
        <v>-6363.457492704033</v>
      </c>
    </row>
    <row r="37" spans="1:11" x14ac:dyDescent="0.35">
      <c r="A37" s="1">
        <f>EWMA!Q96</f>
        <v>45642</v>
      </c>
      <c r="B37">
        <f>EWMA!AY96</f>
        <v>3844.38</v>
      </c>
      <c r="C37">
        <f>EWMA!AX96</f>
        <v>8110.2122400713524</v>
      </c>
      <c r="D37">
        <f t="shared" si="0"/>
        <v>0</v>
      </c>
      <c r="E37">
        <f t="shared" si="1"/>
        <v>0</v>
      </c>
      <c r="F37">
        <f>SUM($E$2:E37)</f>
        <v>0</v>
      </c>
      <c r="K37">
        <f t="shared" si="2"/>
        <v>-8110.2122400713524</v>
      </c>
    </row>
    <row r="38" spans="1:11" x14ac:dyDescent="0.35">
      <c r="A38" s="1">
        <f>EWMA!Q97</f>
        <v>45643</v>
      </c>
      <c r="B38">
        <f>EWMA!AY97</f>
        <v>-4627.53</v>
      </c>
      <c r="C38">
        <f>EWMA!AX97</f>
        <v>7873.8981914853075</v>
      </c>
      <c r="D38">
        <f t="shared" si="0"/>
        <v>4627.53</v>
      </c>
      <c r="E38">
        <f t="shared" si="1"/>
        <v>0</v>
      </c>
      <c r="F38">
        <f>SUM($E$2:E38)</f>
        <v>0</v>
      </c>
      <c r="K38">
        <f t="shared" si="2"/>
        <v>-7873.8981914853075</v>
      </c>
    </row>
    <row r="39" spans="1:11" x14ac:dyDescent="0.35">
      <c r="A39" s="1">
        <f>EWMA!Q98</f>
        <v>45644</v>
      </c>
      <c r="B39">
        <f>EWMA!AY98</f>
        <v>-5895.35</v>
      </c>
      <c r="C39">
        <f>EWMA!AX98</f>
        <v>7653.4818624259933</v>
      </c>
      <c r="D39">
        <f t="shared" si="0"/>
        <v>5895.35</v>
      </c>
      <c r="E39">
        <f t="shared" si="1"/>
        <v>0</v>
      </c>
      <c r="F39">
        <f>SUM($E$2:E39)</f>
        <v>0</v>
      </c>
      <c r="K39">
        <f t="shared" si="2"/>
        <v>-7653.4818624259933</v>
      </c>
    </row>
    <row r="40" spans="1:11" x14ac:dyDescent="0.35">
      <c r="A40" s="1">
        <f>EWMA!Q99</f>
        <v>45645</v>
      </c>
      <c r="B40">
        <f>EWMA!AY99</f>
        <v>626.44000000000005</v>
      </c>
      <c r="C40">
        <f>EWMA!AX99</f>
        <v>8085.935237222805</v>
      </c>
      <c r="D40">
        <f t="shared" si="0"/>
        <v>0</v>
      </c>
      <c r="E40">
        <f t="shared" si="1"/>
        <v>0</v>
      </c>
      <c r="F40">
        <f>SUM($E$2:E40)</f>
        <v>0</v>
      </c>
      <c r="K40">
        <f t="shared" si="2"/>
        <v>-8085.935237222805</v>
      </c>
    </row>
    <row r="41" spans="1:11" x14ac:dyDescent="0.35">
      <c r="A41" s="1">
        <f>EWMA!Q100</f>
        <v>45646</v>
      </c>
      <c r="B41">
        <f>EWMA!AY100</f>
        <v>1813.13</v>
      </c>
      <c r="C41">
        <f>EWMA!AX100</f>
        <v>7955.1437439488973</v>
      </c>
      <c r="D41">
        <f t="shared" si="0"/>
        <v>0</v>
      </c>
      <c r="E41">
        <f t="shared" si="1"/>
        <v>0</v>
      </c>
      <c r="F41">
        <f>SUM($E$2:E41)</f>
        <v>0</v>
      </c>
      <c r="K41">
        <f t="shared" si="2"/>
        <v>-7955.1437439488973</v>
      </c>
    </row>
    <row r="42" spans="1:11" x14ac:dyDescent="0.35">
      <c r="A42" s="1">
        <f>EWMA!Q101</f>
        <v>45649</v>
      </c>
      <c r="B42">
        <f>EWMA!AY101</f>
        <v>3026.04</v>
      </c>
      <c r="C42">
        <f>EWMA!AX101</f>
        <v>7955.8712134621774</v>
      </c>
      <c r="D42">
        <f t="shared" si="0"/>
        <v>0</v>
      </c>
      <c r="E42">
        <f t="shared" si="1"/>
        <v>0</v>
      </c>
      <c r="F42">
        <f>SUM($E$2:E42)</f>
        <v>0</v>
      </c>
      <c r="K42">
        <f t="shared" si="2"/>
        <v>-7955.8712134621774</v>
      </c>
    </row>
    <row r="43" spans="1:11" x14ac:dyDescent="0.35">
      <c r="A43" s="1">
        <f>EWMA!Q102</f>
        <v>45650</v>
      </c>
      <c r="B43">
        <f>EWMA!AY102</f>
        <v>2135.5</v>
      </c>
      <c r="C43">
        <f>EWMA!AX102</f>
        <v>8151.8736397245548</v>
      </c>
      <c r="D43">
        <f t="shared" si="0"/>
        <v>0</v>
      </c>
      <c r="E43">
        <f t="shared" si="1"/>
        <v>0</v>
      </c>
      <c r="F43">
        <f>SUM($E$2:E43)</f>
        <v>0</v>
      </c>
      <c r="K43">
        <f t="shared" si="2"/>
        <v>-8151.8736397245548</v>
      </c>
    </row>
    <row r="44" spans="1:11" x14ac:dyDescent="0.35">
      <c r="A44" s="1">
        <f>EWMA!Q103</f>
        <v>45652</v>
      </c>
      <c r="B44">
        <f>EWMA!AY103</f>
        <v>444.79</v>
      </c>
      <c r="C44">
        <f>EWMA!AX103</f>
        <v>8028.7296493465665</v>
      </c>
      <c r="D44">
        <f t="shared" si="0"/>
        <v>0</v>
      </c>
      <c r="E44">
        <f t="shared" si="1"/>
        <v>0</v>
      </c>
      <c r="F44">
        <f>SUM($E$2:E44)</f>
        <v>0</v>
      </c>
      <c r="K44">
        <f t="shared" si="2"/>
        <v>-8028.7296493465665</v>
      </c>
    </row>
    <row r="45" spans="1:11" x14ac:dyDescent="0.35">
      <c r="A45" s="1">
        <f>EWMA!Q104</f>
        <v>45653</v>
      </c>
      <c r="B45">
        <f>EWMA!AY104</f>
        <v>-1501.44</v>
      </c>
      <c r="C45">
        <f>EWMA!AX104</f>
        <v>7695.5541800537449</v>
      </c>
      <c r="D45">
        <f t="shared" si="0"/>
        <v>1501.44</v>
      </c>
      <c r="E45">
        <f t="shared" si="1"/>
        <v>0</v>
      </c>
      <c r="F45">
        <f>SUM($E$2:E45)</f>
        <v>0</v>
      </c>
      <c r="K45">
        <f t="shared" si="2"/>
        <v>-7695.5541800537449</v>
      </c>
    </row>
    <row r="46" spans="1:11" x14ac:dyDescent="0.35">
      <c r="A46" s="1">
        <f>EWMA!Q105</f>
        <v>45656</v>
      </c>
      <c r="B46">
        <f>EWMA!AY105</f>
        <v>-2208.04</v>
      </c>
      <c r="C46">
        <f>EWMA!AX105</f>
        <v>7367.503248604884</v>
      </c>
      <c r="D46">
        <f t="shared" si="0"/>
        <v>2208.04</v>
      </c>
      <c r="E46">
        <f t="shared" si="1"/>
        <v>0</v>
      </c>
      <c r="F46">
        <f>SUM($E$2:E46)</f>
        <v>0</v>
      </c>
      <c r="K46">
        <f t="shared" si="2"/>
        <v>-7367.503248604884</v>
      </c>
    </row>
    <row r="47" spans="1:11" x14ac:dyDescent="0.35">
      <c r="A47" s="1">
        <f>EWMA!Q106</f>
        <v>45657</v>
      </c>
      <c r="B47">
        <f>EWMA!AY106</f>
        <v>-976.95</v>
      </c>
      <c r="C47">
        <f>EWMA!AX106</f>
        <v>7209.9164519526648</v>
      </c>
      <c r="D47">
        <f t="shared" si="0"/>
        <v>976.95</v>
      </c>
      <c r="E47">
        <f t="shared" si="1"/>
        <v>0</v>
      </c>
      <c r="F47">
        <f>SUM($E$2:E47)</f>
        <v>0</v>
      </c>
      <c r="K47">
        <f t="shared" si="2"/>
        <v>-7209.9164519526648</v>
      </c>
    </row>
    <row r="48" spans="1:11" x14ac:dyDescent="0.35">
      <c r="A48" s="1">
        <f>EWMA!Q107</f>
        <v>45659</v>
      </c>
      <c r="B48">
        <f>EWMA!AY107</f>
        <v>944.66</v>
      </c>
      <c r="C48">
        <f>EWMA!AX107</f>
        <v>7075.3531553555522</v>
      </c>
      <c r="D48">
        <f t="shared" si="0"/>
        <v>0</v>
      </c>
      <c r="E48">
        <f t="shared" si="1"/>
        <v>0</v>
      </c>
      <c r="F48">
        <f>SUM($E$2:E48)</f>
        <v>0</v>
      </c>
      <c r="K48">
        <f t="shared" si="2"/>
        <v>-7075.3531553555522</v>
      </c>
    </row>
    <row r="49" spans="1:11" x14ac:dyDescent="0.35">
      <c r="A49" s="1">
        <f>EWMA!Q108</f>
        <v>45660</v>
      </c>
      <c r="B49">
        <f>EWMA!AY108</f>
        <v>2303.21</v>
      </c>
      <c r="C49">
        <f>EWMA!AX108</f>
        <v>7002.7325262403665</v>
      </c>
      <c r="D49">
        <f t="shared" si="0"/>
        <v>0</v>
      </c>
      <c r="E49">
        <f t="shared" si="1"/>
        <v>0</v>
      </c>
      <c r="F49">
        <f>SUM($E$2:E49)</f>
        <v>0</v>
      </c>
      <c r="K49">
        <f t="shared" si="2"/>
        <v>-7002.7325262403665</v>
      </c>
    </row>
    <row r="50" spans="1:11" x14ac:dyDescent="0.35">
      <c r="A50" s="1">
        <f>EWMA!Q109</f>
        <v>45663</v>
      </c>
      <c r="B50">
        <f>EWMA!AY109</f>
        <v>646.16999999999996</v>
      </c>
      <c r="C50">
        <f>EWMA!AX109</f>
        <v>7022.1235771582669</v>
      </c>
      <c r="D50">
        <f t="shared" si="0"/>
        <v>0</v>
      </c>
      <c r="E50">
        <f t="shared" si="1"/>
        <v>0</v>
      </c>
      <c r="F50">
        <f>SUM($E$2:E50)</f>
        <v>0</v>
      </c>
      <c r="K50">
        <f t="shared" si="2"/>
        <v>-7022.1235771582669</v>
      </c>
    </row>
    <row r="51" spans="1:11" x14ac:dyDescent="0.35">
      <c r="A51" s="1">
        <f>EWMA!Q110</f>
        <v>45664</v>
      </c>
      <c r="B51">
        <f>EWMA!AY110</f>
        <v>-1804.78</v>
      </c>
      <c r="C51">
        <f>EWMA!AX110</f>
        <v>6757.8533672680533</v>
      </c>
      <c r="D51">
        <f t="shared" si="0"/>
        <v>1804.78</v>
      </c>
      <c r="E51">
        <f t="shared" si="1"/>
        <v>0</v>
      </c>
      <c r="F51">
        <f>SUM($E$2:E51)</f>
        <v>0</v>
      </c>
      <c r="K51">
        <f t="shared" si="2"/>
        <v>-6757.8533672680533</v>
      </c>
    </row>
    <row r="52" spans="1:11" x14ac:dyDescent="0.35">
      <c r="A52" s="1">
        <f>EWMA!Q111</f>
        <v>45665</v>
      </c>
      <c r="B52">
        <f>EWMA!AY111</f>
        <v>304.77</v>
      </c>
      <c r="C52">
        <f>EWMA!AX111</f>
        <v>6666.350519974646</v>
      </c>
      <c r="D52">
        <f t="shared" si="0"/>
        <v>0</v>
      </c>
      <c r="E52">
        <f t="shared" si="1"/>
        <v>0</v>
      </c>
      <c r="F52">
        <f>SUM($E$2:E52)</f>
        <v>0</v>
      </c>
      <c r="K52">
        <f t="shared" si="2"/>
        <v>-6666.350519974646</v>
      </c>
    </row>
    <row r="53" spans="1:11" x14ac:dyDescent="0.35">
      <c r="A53" s="1">
        <f>EWMA!Q112</f>
        <v>45667</v>
      </c>
      <c r="B53">
        <f>EWMA!AY112</f>
        <v>-3022.36</v>
      </c>
      <c r="C53">
        <f>EWMA!AX112</f>
        <v>6320.0988835292828</v>
      </c>
      <c r="D53">
        <f t="shared" si="0"/>
        <v>3022.36</v>
      </c>
      <c r="E53">
        <f t="shared" si="1"/>
        <v>0</v>
      </c>
      <c r="F53">
        <f>SUM($E$2:E53)</f>
        <v>0</v>
      </c>
      <c r="K53">
        <f t="shared" si="2"/>
        <v>-6320.0988835292828</v>
      </c>
    </row>
    <row r="54" spans="1:11" x14ac:dyDescent="0.35">
      <c r="A54" s="1">
        <f>EWMA!Q113</f>
        <v>45670</v>
      </c>
      <c r="B54">
        <f>EWMA!AY113</f>
        <v>642.21</v>
      </c>
      <c r="C54">
        <f>EWMA!AX113</f>
        <v>6471.548678748959</v>
      </c>
      <c r="D54">
        <f t="shared" si="0"/>
        <v>0</v>
      </c>
      <c r="E54">
        <f t="shared" si="1"/>
        <v>0</v>
      </c>
      <c r="F54">
        <f>SUM($E$2:E54)</f>
        <v>0</v>
      </c>
      <c r="K54">
        <f t="shared" si="2"/>
        <v>-6471.548678748959</v>
      </c>
    </row>
    <row r="55" spans="1:11" x14ac:dyDescent="0.35">
      <c r="A55" s="1">
        <f>EWMA!Q114</f>
        <v>45671</v>
      </c>
      <c r="B55">
        <f>EWMA!AY114</f>
        <v>-899.36</v>
      </c>
      <c r="C55">
        <f>EWMA!AX114</f>
        <v>6245.0236695188869</v>
      </c>
      <c r="D55">
        <f t="shared" si="0"/>
        <v>899.36</v>
      </c>
      <c r="E55">
        <f t="shared" si="1"/>
        <v>0</v>
      </c>
      <c r="F55">
        <f>SUM($E$2:E55)</f>
        <v>0</v>
      </c>
      <c r="K55">
        <f t="shared" si="2"/>
        <v>-6245.0236695188869</v>
      </c>
    </row>
    <row r="56" spans="1:11" x14ac:dyDescent="0.35">
      <c r="A56" s="1">
        <f>EWMA!Q115</f>
        <v>45672</v>
      </c>
      <c r="B56">
        <f>EWMA!AY115</f>
        <v>2362.61</v>
      </c>
      <c r="C56">
        <f>EWMA!AX115</f>
        <v>6197.885669316277</v>
      </c>
      <c r="D56">
        <f t="shared" si="0"/>
        <v>0</v>
      </c>
      <c r="E56">
        <f t="shared" si="1"/>
        <v>0</v>
      </c>
      <c r="F56">
        <f>SUM($E$2:E56)</f>
        <v>0</v>
      </c>
      <c r="K56">
        <f t="shared" si="2"/>
        <v>-6197.885669316277</v>
      </c>
    </row>
    <row r="57" spans="1:11" x14ac:dyDescent="0.35">
      <c r="A57" s="1">
        <f>EWMA!Q116</f>
        <v>45673</v>
      </c>
      <c r="B57">
        <f>EWMA!AY116</f>
        <v>606.96</v>
      </c>
      <c r="C57">
        <f>EWMA!AX116</f>
        <v>6214.1580081151578</v>
      </c>
      <c r="D57">
        <f t="shared" si="0"/>
        <v>0</v>
      </c>
      <c r="E57">
        <f t="shared" si="1"/>
        <v>0</v>
      </c>
      <c r="F57">
        <f>SUM($E$2:E57)</f>
        <v>0</v>
      </c>
      <c r="K57">
        <f t="shared" si="2"/>
        <v>-6214.1580081151578</v>
      </c>
    </row>
    <row r="58" spans="1:11" x14ac:dyDescent="0.35">
      <c r="A58" s="1">
        <f>EWMA!Q117</f>
        <v>45674</v>
      </c>
      <c r="B58">
        <f>EWMA!AY117</f>
        <v>2767.5</v>
      </c>
      <c r="C58">
        <f>EWMA!AX117</f>
        <v>6157.7899764094927</v>
      </c>
      <c r="D58">
        <f t="shared" si="0"/>
        <v>0</v>
      </c>
      <c r="E58">
        <f t="shared" si="1"/>
        <v>0</v>
      </c>
      <c r="F58">
        <f>SUM($E$2:E58)</f>
        <v>0</v>
      </c>
      <c r="K58">
        <f t="shared" si="2"/>
        <v>-6157.7899764094927</v>
      </c>
    </row>
    <row r="59" spans="1:11" x14ac:dyDescent="0.35">
      <c r="A59" s="1">
        <f>EWMA!Q118</f>
        <v>45678</v>
      </c>
      <c r="B59">
        <f>EWMA!AY118</f>
        <v>1115.27</v>
      </c>
      <c r="C59">
        <f>EWMA!AX118</f>
        <v>6289.6631482647053</v>
      </c>
      <c r="D59">
        <f t="shared" si="0"/>
        <v>0</v>
      </c>
      <c r="E59">
        <f t="shared" si="1"/>
        <v>0</v>
      </c>
      <c r="F59">
        <f>SUM($E$2:E59)</f>
        <v>0</v>
      </c>
      <c r="K59">
        <f t="shared" si="2"/>
        <v>-6289.6631482647053</v>
      </c>
    </row>
    <row r="60" spans="1:11" x14ac:dyDescent="0.35">
      <c r="A60" s="1">
        <f>EWMA!Q119</f>
        <v>45679</v>
      </c>
      <c r="B60">
        <f>EWMA!AY119</f>
        <v>1146.83</v>
      </c>
      <c r="C60">
        <f>EWMA!AX119</f>
        <v>6180.0905636025609</v>
      </c>
      <c r="D60">
        <f t="shared" si="0"/>
        <v>0</v>
      </c>
      <c r="E60">
        <f t="shared" si="1"/>
        <v>0</v>
      </c>
      <c r="F60">
        <f>SUM($E$2:E60)</f>
        <v>0</v>
      </c>
      <c r="K60">
        <f t="shared" si="2"/>
        <v>-6180.0905636025609</v>
      </c>
    </row>
    <row r="61" spans="1:11" x14ac:dyDescent="0.35">
      <c r="A61" s="1">
        <f>EWMA!Q120</f>
        <v>45680</v>
      </c>
      <c r="B61">
        <f>EWMA!AY120</f>
        <v>851.64</v>
      </c>
      <c r="C61">
        <f>EWMA!AX120</f>
        <v>6071.6403447183156</v>
      </c>
      <c r="D61">
        <f t="shared" si="0"/>
        <v>0</v>
      </c>
      <c r="E61">
        <f t="shared" si="1"/>
        <v>0</v>
      </c>
      <c r="F61">
        <f>SUM($E$2:E61)</f>
        <v>0</v>
      </c>
      <c r="K61">
        <f t="shared" si="2"/>
        <v>-6071.6403447183156</v>
      </c>
    </row>
    <row r="62" spans="1:11" x14ac:dyDescent="0.35">
      <c r="A62" s="1">
        <f>EWMA!Q121</f>
        <v>45681</v>
      </c>
      <c r="B62">
        <f>EWMA!AY121</f>
        <v>133.76</v>
      </c>
      <c r="C62">
        <f>EWMA!AX121</f>
        <v>5899.7266742499896</v>
      </c>
      <c r="D62">
        <f t="shared" si="0"/>
        <v>0</v>
      </c>
      <c r="E62">
        <f t="shared" si="1"/>
        <v>0</v>
      </c>
      <c r="F62">
        <f>SUM($E$2:E62)</f>
        <v>0</v>
      </c>
      <c r="K62">
        <f t="shared" si="2"/>
        <v>-5899.7266742499896</v>
      </c>
    </row>
    <row r="63" spans="1:11" x14ac:dyDescent="0.35">
      <c r="A63" s="1">
        <f>EWMA!Q122</f>
        <v>45684</v>
      </c>
      <c r="B63">
        <f>EWMA!AY122</f>
        <v>-11652.17</v>
      </c>
      <c r="C63">
        <f>EWMA!AX122</f>
        <v>5223.127609418033</v>
      </c>
      <c r="D63">
        <f t="shared" si="0"/>
        <v>11652.17</v>
      </c>
      <c r="E63">
        <f t="shared" si="1"/>
        <v>1</v>
      </c>
      <c r="F63">
        <f>SUM($E$2:E63)</f>
        <v>1</v>
      </c>
      <c r="K63">
        <f t="shared" si="2"/>
        <v>-5223.127609418033</v>
      </c>
    </row>
    <row r="64" spans="1:11" x14ac:dyDescent="0.35">
      <c r="A64" s="1">
        <f>EWMA!Q123</f>
        <v>45685</v>
      </c>
      <c r="B64">
        <f>EWMA!AY123</f>
        <v>1396.51</v>
      </c>
      <c r="C64">
        <f>EWMA!AX123</f>
        <v>8232.1200283780763</v>
      </c>
      <c r="D64">
        <f t="shared" si="0"/>
        <v>0</v>
      </c>
      <c r="E64">
        <f t="shared" si="1"/>
        <v>0</v>
      </c>
      <c r="F64">
        <f>SUM($E$2:E64)</f>
        <v>1</v>
      </c>
      <c r="K64">
        <f t="shared" si="2"/>
        <v>-8232.1200283780763</v>
      </c>
    </row>
    <row r="65" spans="1:11" x14ac:dyDescent="0.35">
      <c r="A65" s="1">
        <f>EWMA!Q124</f>
        <v>45686</v>
      </c>
      <c r="B65">
        <f>EWMA!AY124</f>
        <v>1004.86</v>
      </c>
      <c r="C65">
        <f>EWMA!AX124</f>
        <v>8082.7862345022386</v>
      </c>
      <c r="D65">
        <f t="shared" si="0"/>
        <v>0</v>
      </c>
      <c r="E65">
        <f t="shared" si="1"/>
        <v>0</v>
      </c>
      <c r="F65">
        <f>SUM($E$2:E65)</f>
        <v>1</v>
      </c>
      <c r="K65">
        <f t="shared" si="2"/>
        <v>-8082.7862345022386</v>
      </c>
    </row>
    <row r="66" spans="1:11" x14ac:dyDescent="0.35">
      <c r="A66" s="1">
        <f>EWMA!Q125</f>
        <v>45687</v>
      </c>
      <c r="B66">
        <f>EWMA!AY125</f>
        <v>3259.46</v>
      </c>
      <c r="C66">
        <f>EWMA!AX125</f>
        <v>8093.3305049164592</v>
      </c>
      <c r="D66">
        <f t="shared" si="0"/>
        <v>0</v>
      </c>
      <c r="E66">
        <f t="shared" si="1"/>
        <v>0</v>
      </c>
      <c r="F66">
        <f>SUM($E$2:E66)</f>
        <v>1</v>
      </c>
      <c r="K66">
        <f t="shared" si="2"/>
        <v>-8093.3305049164592</v>
      </c>
    </row>
    <row r="67" spans="1:11" x14ac:dyDescent="0.35">
      <c r="A67" s="1">
        <f>EWMA!Q126</f>
        <v>45688</v>
      </c>
      <c r="B67">
        <f>EWMA!AY126</f>
        <v>512.94000000000005</v>
      </c>
      <c r="C67">
        <f>EWMA!AX126</f>
        <v>8099.2549344701611</v>
      </c>
      <c r="D67">
        <f t="shared" ref="D67:D130" si="3">MAX(0,-B67)</f>
        <v>0</v>
      </c>
      <c r="E67">
        <f t="shared" ref="E67:E130" si="4">IF(D67&gt;C67,1,0)</f>
        <v>0</v>
      </c>
      <c r="F67">
        <f>SUM($E$2:E67)</f>
        <v>1</v>
      </c>
      <c r="K67">
        <f t="shared" ref="K67:K130" si="5">-C67</f>
        <v>-8099.2549344701611</v>
      </c>
    </row>
    <row r="68" spans="1:11" x14ac:dyDescent="0.35">
      <c r="A68" s="1">
        <f>EWMA!Q127</f>
        <v>45691</v>
      </c>
      <c r="B68">
        <f>EWMA!AY127</f>
        <v>-248.28</v>
      </c>
      <c r="C68">
        <f>EWMA!AX127</f>
        <v>7837.8869365457822</v>
      </c>
      <c r="D68">
        <f t="shared" si="3"/>
        <v>248.28</v>
      </c>
      <c r="E68">
        <f t="shared" si="4"/>
        <v>0</v>
      </c>
      <c r="F68">
        <f>SUM($E$2:E68)</f>
        <v>1</v>
      </c>
      <c r="K68">
        <f t="shared" si="5"/>
        <v>-7837.8869365457822</v>
      </c>
    </row>
    <row r="69" spans="1:11" x14ac:dyDescent="0.35">
      <c r="A69" s="1">
        <f>EWMA!Q128</f>
        <v>45692</v>
      </c>
      <c r="B69">
        <f>EWMA!AY128</f>
        <v>392.09</v>
      </c>
      <c r="C69">
        <f>EWMA!AX128</f>
        <v>7630.6556179819354</v>
      </c>
      <c r="D69">
        <f t="shared" si="3"/>
        <v>0</v>
      </c>
      <c r="E69">
        <f t="shared" si="4"/>
        <v>0</v>
      </c>
      <c r="F69">
        <f>SUM($E$2:E69)</f>
        <v>1</v>
      </c>
      <c r="K69">
        <f t="shared" si="5"/>
        <v>-7630.6556179819354</v>
      </c>
    </row>
    <row r="70" spans="1:11" x14ac:dyDescent="0.35">
      <c r="A70" s="1">
        <f>EWMA!Q129</f>
        <v>45693</v>
      </c>
      <c r="B70">
        <f>EWMA!AY129</f>
        <v>2832.32</v>
      </c>
      <c r="C70">
        <f>EWMA!AX129</f>
        <v>7602.8170130516019</v>
      </c>
      <c r="D70">
        <f t="shared" si="3"/>
        <v>0</v>
      </c>
      <c r="E70">
        <f t="shared" si="4"/>
        <v>0</v>
      </c>
      <c r="F70">
        <f>SUM($E$2:E70)</f>
        <v>1</v>
      </c>
      <c r="K70">
        <f t="shared" si="5"/>
        <v>-7602.8170130516019</v>
      </c>
    </row>
    <row r="71" spans="1:11" x14ac:dyDescent="0.35">
      <c r="A71" s="1">
        <f>EWMA!Q130</f>
        <v>45694</v>
      </c>
      <c r="B71">
        <f>EWMA!AY130</f>
        <v>843.36</v>
      </c>
      <c r="C71">
        <f>EWMA!AX130</f>
        <v>7457.9954912747298</v>
      </c>
      <c r="D71">
        <f t="shared" si="3"/>
        <v>0</v>
      </c>
      <c r="E71">
        <f t="shared" si="4"/>
        <v>0</v>
      </c>
      <c r="F71">
        <f>SUM($E$2:E71)</f>
        <v>1</v>
      </c>
      <c r="K71">
        <f t="shared" si="5"/>
        <v>-7457.9954912747298</v>
      </c>
    </row>
    <row r="72" spans="1:11" x14ac:dyDescent="0.35">
      <c r="A72" s="1">
        <f>EWMA!Q131</f>
        <v>45695</v>
      </c>
      <c r="B72">
        <f>EWMA!AY131</f>
        <v>-3370.29</v>
      </c>
      <c r="C72">
        <f>EWMA!AX131</f>
        <v>7050.142871718439</v>
      </c>
      <c r="D72">
        <f t="shared" si="3"/>
        <v>3370.29</v>
      </c>
      <c r="E72">
        <f t="shared" si="4"/>
        <v>0</v>
      </c>
      <c r="F72">
        <f>SUM($E$2:E72)</f>
        <v>1</v>
      </c>
      <c r="K72">
        <f t="shared" si="5"/>
        <v>-7050.142871718439</v>
      </c>
    </row>
    <row r="73" spans="1:11" x14ac:dyDescent="0.35">
      <c r="A73" s="1">
        <f>EWMA!Q132</f>
        <v>45698</v>
      </c>
      <c r="B73">
        <f>EWMA!AY132</f>
        <v>1670.11</v>
      </c>
      <c r="C73">
        <f>EWMA!AX132</f>
        <v>7230.8623933784374</v>
      </c>
      <c r="D73">
        <f t="shared" si="3"/>
        <v>0</v>
      </c>
      <c r="E73">
        <f t="shared" si="4"/>
        <v>0</v>
      </c>
      <c r="F73">
        <f>SUM($E$2:E73)</f>
        <v>1</v>
      </c>
      <c r="K73">
        <f t="shared" si="5"/>
        <v>-7230.8623933784374</v>
      </c>
    </row>
    <row r="74" spans="1:11" x14ac:dyDescent="0.35">
      <c r="A74" s="1">
        <f>EWMA!Q133</f>
        <v>45699</v>
      </c>
      <c r="B74">
        <f>EWMA!AY133</f>
        <v>-1049.3599999999999</v>
      </c>
      <c r="C74">
        <f>EWMA!AX133</f>
        <v>7086.248002000204</v>
      </c>
      <c r="D74">
        <f t="shared" si="3"/>
        <v>1049.3599999999999</v>
      </c>
      <c r="E74">
        <f t="shared" si="4"/>
        <v>0</v>
      </c>
      <c r="F74">
        <f>SUM($E$2:E74)</f>
        <v>1</v>
      </c>
      <c r="K74">
        <f t="shared" si="5"/>
        <v>-7086.248002000204</v>
      </c>
    </row>
    <row r="75" spans="1:11" x14ac:dyDescent="0.35">
      <c r="A75" s="1">
        <f>EWMA!Q134</f>
        <v>45700</v>
      </c>
      <c r="B75">
        <f>EWMA!AY134</f>
        <v>-755.13</v>
      </c>
      <c r="C75">
        <f>EWMA!AX134</f>
        <v>6847.4352385289794</v>
      </c>
      <c r="D75">
        <f t="shared" si="3"/>
        <v>755.13</v>
      </c>
      <c r="E75">
        <f t="shared" si="4"/>
        <v>0</v>
      </c>
      <c r="F75">
        <f>SUM($E$2:E75)</f>
        <v>1</v>
      </c>
      <c r="K75">
        <f t="shared" si="5"/>
        <v>-6847.4352385289794</v>
      </c>
    </row>
    <row r="76" spans="1:11" x14ac:dyDescent="0.35">
      <c r="A76" s="1">
        <f>EWMA!Q135</f>
        <v>45701</v>
      </c>
      <c r="B76">
        <f>EWMA!AY135</f>
        <v>-245.37</v>
      </c>
      <c r="C76">
        <f>EWMA!AX135</f>
        <v>6635.5221112510299</v>
      </c>
      <c r="D76">
        <f t="shared" si="3"/>
        <v>245.37</v>
      </c>
      <c r="E76">
        <f t="shared" si="4"/>
        <v>0</v>
      </c>
      <c r="F76">
        <f>SUM($E$2:E76)</f>
        <v>1</v>
      </c>
      <c r="K76">
        <f t="shared" si="5"/>
        <v>-6635.5221112510299</v>
      </c>
    </row>
    <row r="77" spans="1:11" x14ac:dyDescent="0.35">
      <c r="A77" s="1">
        <f>EWMA!Q136</f>
        <v>45702</v>
      </c>
      <c r="B77">
        <f>EWMA!AY136</f>
        <v>216.02</v>
      </c>
      <c r="C77">
        <f>EWMA!AX136</f>
        <v>6447.5777567517125</v>
      </c>
      <c r="D77">
        <f t="shared" si="3"/>
        <v>0</v>
      </c>
      <c r="E77">
        <f t="shared" si="4"/>
        <v>0</v>
      </c>
      <c r="F77">
        <f>SUM($E$2:E77)</f>
        <v>1</v>
      </c>
      <c r="K77">
        <f t="shared" si="5"/>
        <v>-6447.5777567517125</v>
      </c>
    </row>
    <row r="78" spans="1:11" x14ac:dyDescent="0.35">
      <c r="A78" s="1">
        <f>EWMA!Q137</f>
        <v>45706</v>
      </c>
      <c r="B78">
        <f>EWMA!AY137</f>
        <v>408.8</v>
      </c>
      <c r="C78">
        <f>EWMA!AX137</f>
        <v>6280.3193515063904</v>
      </c>
      <c r="D78">
        <f t="shared" si="3"/>
        <v>0</v>
      </c>
      <c r="E78">
        <f t="shared" si="4"/>
        <v>0</v>
      </c>
      <c r="F78">
        <f>SUM($E$2:E78)</f>
        <v>1</v>
      </c>
      <c r="K78">
        <f t="shared" si="5"/>
        <v>-6280.3193515063904</v>
      </c>
    </row>
    <row r="79" spans="1:11" x14ac:dyDescent="0.35">
      <c r="A79" s="1">
        <f>EWMA!Q138</f>
        <v>45707</v>
      </c>
      <c r="B79">
        <f>EWMA!AY138</f>
        <v>970.45</v>
      </c>
      <c r="C79">
        <f>EWMA!AX138</f>
        <v>6140.7225985987006</v>
      </c>
      <c r="D79">
        <f t="shared" si="3"/>
        <v>0</v>
      </c>
      <c r="E79">
        <f t="shared" si="4"/>
        <v>0</v>
      </c>
      <c r="F79">
        <f>SUM($E$2:E79)</f>
        <v>1</v>
      </c>
      <c r="K79">
        <f t="shared" si="5"/>
        <v>-6140.7225985987006</v>
      </c>
    </row>
    <row r="80" spans="1:11" x14ac:dyDescent="0.35">
      <c r="A80" s="1">
        <f>EWMA!Q139</f>
        <v>45708</v>
      </c>
      <c r="B80">
        <f>EWMA!AY139</f>
        <v>-1488.75</v>
      </c>
      <c r="C80">
        <f>EWMA!AX139</f>
        <v>5920.2566993403525</v>
      </c>
      <c r="D80">
        <f t="shared" si="3"/>
        <v>1488.75</v>
      </c>
      <c r="E80">
        <f t="shared" si="4"/>
        <v>0</v>
      </c>
      <c r="F80">
        <f>SUM($E$2:E80)</f>
        <v>1</v>
      </c>
      <c r="K80">
        <f t="shared" si="5"/>
        <v>-5920.2566993403525</v>
      </c>
    </row>
    <row r="81" spans="1:11" x14ac:dyDescent="0.35">
      <c r="A81" s="1">
        <f>EWMA!Q140</f>
        <v>45709</v>
      </c>
      <c r="B81">
        <f>EWMA!AY140</f>
        <v>-3305.32</v>
      </c>
      <c r="C81">
        <f>EWMA!AX140</f>
        <v>5640.2760176575503</v>
      </c>
      <c r="D81">
        <f t="shared" si="3"/>
        <v>3305.32</v>
      </c>
      <c r="E81">
        <f t="shared" si="4"/>
        <v>0</v>
      </c>
      <c r="F81">
        <f>SUM($E$2:E81)</f>
        <v>1</v>
      </c>
      <c r="K81">
        <f t="shared" si="5"/>
        <v>-5640.2760176575503</v>
      </c>
    </row>
    <row r="82" spans="1:11" x14ac:dyDescent="0.35">
      <c r="A82" s="1">
        <f>EWMA!Q141</f>
        <v>45712</v>
      </c>
      <c r="B82">
        <f>EWMA!AY141</f>
        <v>-2867.17</v>
      </c>
      <c r="C82">
        <f>EWMA!AX141</f>
        <v>5697.1234851794316</v>
      </c>
      <c r="D82">
        <f t="shared" si="3"/>
        <v>2867.17</v>
      </c>
      <c r="E82">
        <f t="shared" si="4"/>
        <v>0</v>
      </c>
      <c r="F82">
        <f>SUM($E$2:E82)</f>
        <v>1</v>
      </c>
      <c r="K82">
        <f t="shared" si="5"/>
        <v>-5697.1234851794316</v>
      </c>
    </row>
    <row r="83" spans="1:11" x14ac:dyDescent="0.35">
      <c r="A83" s="1">
        <f>EWMA!Q142</f>
        <v>45713</v>
      </c>
      <c r="B83">
        <f>EWMA!AY142</f>
        <v>-2026.45</v>
      </c>
      <c r="C83">
        <f>EWMA!AX142</f>
        <v>5754.8509058567624</v>
      </c>
      <c r="D83">
        <f t="shared" si="3"/>
        <v>2026.45</v>
      </c>
      <c r="E83">
        <f t="shared" si="4"/>
        <v>0</v>
      </c>
      <c r="F83">
        <f>SUM($E$2:E83)</f>
        <v>1</v>
      </c>
      <c r="K83">
        <f t="shared" si="5"/>
        <v>-5754.8509058567624</v>
      </c>
    </row>
    <row r="84" spans="1:11" x14ac:dyDescent="0.35">
      <c r="A84" s="1">
        <f>EWMA!Q143</f>
        <v>45714</v>
      </c>
      <c r="B84">
        <f>EWMA!AY143</f>
        <v>2132.2199999999998</v>
      </c>
      <c r="C84">
        <f>EWMA!AX143</f>
        <v>5928.0901079715704</v>
      </c>
      <c r="D84">
        <f t="shared" si="3"/>
        <v>0</v>
      </c>
      <c r="E84">
        <f t="shared" si="4"/>
        <v>0</v>
      </c>
      <c r="F84">
        <f>SUM($E$2:E84)</f>
        <v>1</v>
      </c>
      <c r="K84">
        <f t="shared" si="5"/>
        <v>-5928.0901079715704</v>
      </c>
    </row>
    <row r="85" spans="1:11" x14ac:dyDescent="0.35">
      <c r="A85" s="1">
        <f>EWMA!Q144</f>
        <v>45715</v>
      </c>
      <c r="B85">
        <f>EWMA!AY144</f>
        <v>-4286.17</v>
      </c>
      <c r="C85">
        <f>EWMA!AX144</f>
        <v>5689.2010995028932</v>
      </c>
      <c r="D85">
        <f t="shared" si="3"/>
        <v>4286.17</v>
      </c>
      <c r="E85">
        <f t="shared" si="4"/>
        <v>0</v>
      </c>
      <c r="F85">
        <f>SUM($E$2:E85)</f>
        <v>1</v>
      </c>
      <c r="K85">
        <f t="shared" si="5"/>
        <v>-5689.2010995028932</v>
      </c>
    </row>
    <row r="86" spans="1:11" x14ac:dyDescent="0.35">
      <c r="A86" s="1">
        <f>EWMA!Q145</f>
        <v>45716</v>
      </c>
      <c r="B86">
        <f>EWMA!AY145</f>
        <v>2530.6</v>
      </c>
      <c r="C86">
        <f>EWMA!AX145</f>
        <v>6424.496743412672</v>
      </c>
      <c r="D86">
        <f t="shared" si="3"/>
        <v>0</v>
      </c>
      <c r="E86">
        <f t="shared" si="4"/>
        <v>0</v>
      </c>
      <c r="F86">
        <f>SUM($E$2:E86)</f>
        <v>1</v>
      </c>
      <c r="K86">
        <f t="shared" si="5"/>
        <v>-6424.496743412672</v>
      </c>
    </row>
    <row r="87" spans="1:11" x14ac:dyDescent="0.35">
      <c r="A87" s="1">
        <f>EWMA!Q146</f>
        <v>45719</v>
      </c>
      <c r="B87">
        <f>EWMA!AY146</f>
        <v>-3390.28</v>
      </c>
      <c r="C87">
        <f>EWMA!AX146</f>
        <v>6190.4415371056339</v>
      </c>
      <c r="D87">
        <f t="shared" si="3"/>
        <v>3390.28</v>
      </c>
      <c r="E87">
        <f t="shared" si="4"/>
        <v>0</v>
      </c>
      <c r="F87">
        <f>SUM($E$2:E87)</f>
        <v>1</v>
      </c>
      <c r="K87">
        <f t="shared" si="5"/>
        <v>-6190.4415371056339</v>
      </c>
    </row>
    <row r="88" spans="1:11" x14ac:dyDescent="0.35">
      <c r="A88" s="1">
        <f>EWMA!Q147</f>
        <v>45720</v>
      </c>
      <c r="B88">
        <f>EWMA!AY147</f>
        <v>-792.76</v>
      </c>
      <c r="C88">
        <f>EWMA!AX147</f>
        <v>6329.4144625762474</v>
      </c>
      <c r="D88">
        <f t="shared" si="3"/>
        <v>792.76</v>
      </c>
      <c r="E88">
        <f t="shared" si="4"/>
        <v>0</v>
      </c>
      <c r="F88">
        <f>SUM($E$2:E88)</f>
        <v>1</v>
      </c>
      <c r="K88">
        <f t="shared" si="5"/>
        <v>-6329.4144625762474</v>
      </c>
    </row>
    <row r="89" spans="1:11" x14ac:dyDescent="0.35">
      <c r="A89" s="1">
        <f>EWMA!Q148</f>
        <v>45721</v>
      </c>
      <c r="B89">
        <f>EWMA!AY148</f>
        <v>1506.18</v>
      </c>
      <c r="C89">
        <f>EWMA!AX148</f>
        <v>6223.5182394769481</v>
      </c>
      <c r="D89">
        <f t="shared" si="3"/>
        <v>0</v>
      </c>
      <c r="E89">
        <f t="shared" si="4"/>
        <v>0</v>
      </c>
      <c r="F89">
        <f>SUM($E$2:E89)</f>
        <v>1</v>
      </c>
      <c r="K89">
        <f t="shared" si="5"/>
        <v>-6223.5182394769481</v>
      </c>
    </row>
    <row r="90" spans="1:11" x14ac:dyDescent="0.35">
      <c r="A90" s="1">
        <f>EWMA!Q149</f>
        <v>45722</v>
      </c>
      <c r="B90">
        <f>EWMA!AY149</f>
        <v>-7889.19</v>
      </c>
      <c r="C90">
        <f>EWMA!AX149</f>
        <v>5697.9084889494598</v>
      </c>
      <c r="D90">
        <f t="shared" si="3"/>
        <v>7889.19</v>
      </c>
      <c r="E90">
        <f t="shared" si="4"/>
        <v>1</v>
      </c>
      <c r="F90">
        <f>SUM($E$2:E90)</f>
        <v>2</v>
      </c>
      <c r="K90">
        <f t="shared" si="5"/>
        <v>-5697.9084889494598</v>
      </c>
    </row>
    <row r="91" spans="1:11" x14ac:dyDescent="0.35">
      <c r="A91" s="1">
        <f>EWMA!Q150</f>
        <v>45723</v>
      </c>
      <c r="B91">
        <f>EWMA!AY150</f>
        <v>603.1</v>
      </c>
      <c r="C91">
        <f>EWMA!AX150</f>
        <v>7164.6424197092447</v>
      </c>
      <c r="D91">
        <f t="shared" si="3"/>
        <v>0</v>
      </c>
      <c r="E91">
        <f t="shared" si="4"/>
        <v>0</v>
      </c>
      <c r="F91">
        <f>SUM($E$2:E91)</f>
        <v>2</v>
      </c>
      <c r="K91">
        <f t="shared" si="5"/>
        <v>-7164.6424197092447</v>
      </c>
    </row>
    <row r="92" spans="1:11" x14ac:dyDescent="0.35">
      <c r="A92" s="1">
        <f>EWMA!Q151</f>
        <v>45726</v>
      </c>
      <c r="B92">
        <f>EWMA!AY151</f>
        <v>-4851.1400000000003</v>
      </c>
      <c r="C92">
        <f>EWMA!AX151</f>
        <v>6676.8350631766871</v>
      </c>
      <c r="D92">
        <f t="shared" si="3"/>
        <v>4851.1400000000003</v>
      </c>
      <c r="E92">
        <f t="shared" si="4"/>
        <v>0</v>
      </c>
      <c r="F92">
        <f>SUM($E$2:E92)</f>
        <v>2</v>
      </c>
      <c r="K92">
        <f t="shared" si="5"/>
        <v>-6676.8350631766871</v>
      </c>
    </row>
    <row r="93" spans="1:11" x14ac:dyDescent="0.35">
      <c r="A93" s="1">
        <f>EWMA!Q152</f>
        <v>45727</v>
      </c>
      <c r="B93">
        <f>EWMA!AY152</f>
        <v>-52.67</v>
      </c>
      <c r="C93">
        <f>EWMA!AX152</f>
        <v>7068.9014016665005</v>
      </c>
      <c r="D93">
        <f t="shared" si="3"/>
        <v>52.67</v>
      </c>
      <c r="E93">
        <f t="shared" si="4"/>
        <v>0</v>
      </c>
      <c r="F93">
        <f>SUM($E$2:E93)</f>
        <v>2</v>
      </c>
      <c r="K93">
        <f t="shared" si="5"/>
        <v>-7068.9014016665005</v>
      </c>
    </row>
    <row r="94" spans="1:11" x14ac:dyDescent="0.35">
      <c r="A94" s="1">
        <f>EWMA!Q153</f>
        <v>45728</v>
      </c>
      <c r="B94">
        <f>EWMA!AY153</f>
        <v>2044.98</v>
      </c>
      <c r="C94">
        <f>EWMA!AX153</f>
        <v>6994.4434659865356</v>
      </c>
      <c r="D94">
        <f t="shared" si="3"/>
        <v>0</v>
      </c>
      <c r="E94">
        <f t="shared" si="4"/>
        <v>0</v>
      </c>
      <c r="F94">
        <f>SUM($E$2:E94)</f>
        <v>2</v>
      </c>
      <c r="K94">
        <f t="shared" si="5"/>
        <v>-6994.4434659865356</v>
      </c>
    </row>
    <row r="95" spans="1:11" x14ac:dyDescent="0.35">
      <c r="A95" s="1">
        <f>EWMA!Q154</f>
        <v>45729</v>
      </c>
      <c r="B95">
        <f>EWMA!AY154</f>
        <v>-1913.66</v>
      </c>
      <c r="C95">
        <f>EWMA!AX154</f>
        <v>6851.9384071820132</v>
      </c>
      <c r="D95">
        <f t="shared" si="3"/>
        <v>1913.66</v>
      </c>
      <c r="E95">
        <f t="shared" si="4"/>
        <v>0</v>
      </c>
      <c r="F95">
        <f>SUM($E$2:E95)</f>
        <v>2</v>
      </c>
      <c r="K95">
        <f t="shared" si="5"/>
        <v>-6851.9384071820132</v>
      </c>
    </row>
    <row r="96" spans="1:11" x14ac:dyDescent="0.35">
      <c r="A96" s="1">
        <f>EWMA!Q155</f>
        <v>45730</v>
      </c>
      <c r="B96">
        <f>EWMA!AY155</f>
        <v>1885.17</v>
      </c>
      <c r="C96">
        <f>EWMA!AX155</f>
        <v>6863.1553297884175</v>
      </c>
      <c r="D96">
        <f t="shared" si="3"/>
        <v>0</v>
      </c>
      <c r="E96">
        <f t="shared" si="4"/>
        <v>0</v>
      </c>
      <c r="F96">
        <f>SUM($E$2:E96)</f>
        <v>2</v>
      </c>
      <c r="K96">
        <f t="shared" si="5"/>
        <v>-6863.1553297884175</v>
      </c>
    </row>
    <row r="97" spans="1:11" x14ac:dyDescent="0.35">
      <c r="A97" s="1">
        <f>EWMA!Q156</f>
        <v>45733</v>
      </c>
      <c r="B97">
        <f>EWMA!AY156</f>
        <v>1091.94</v>
      </c>
      <c r="C97">
        <f>EWMA!AX156</f>
        <v>6817.1989297898781</v>
      </c>
      <c r="D97">
        <f t="shared" si="3"/>
        <v>0</v>
      </c>
      <c r="E97">
        <f t="shared" si="4"/>
        <v>0</v>
      </c>
      <c r="F97">
        <f>SUM($E$2:E97)</f>
        <v>2</v>
      </c>
      <c r="K97">
        <f t="shared" si="5"/>
        <v>-6817.1989297898781</v>
      </c>
    </row>
    <row r="98" spans="1:11" x14ac:dyDescent="0.35">
      <c r="A98" s="1">
        <f>EWMA!Q157</f>
        <v>45734</v>
      </c>
      <c r="B98">
        <f>EWMA!AY157</f>
        <v>-1496.91</v>
      </c>
      <c r="C98">
        <f>EWMA!AX157</f>
        <v>6590.5900713358142</v>
      </c>
      <c r="D98">
        <f t="shared" si="3"/>
        <v>1496.91</v>
      </c>
      <c r="E98">
        <f t="shared" si="4"/>
        <v>0</v>
      </c>
      <c r="F98">
        <f>SUM($E$2:E98)</f>
        <v>2</v>
      </c>
      <c r="K98">
        <f t="shared" si="5"/>
        <v>-6590.5900713358142</v>
      </c>
    </row>
    <row r="99" spans="1:11" x14ac:dyDescent="0.35">
      <c r="A99" s="1">
        <f>EWMA!Q158</f>
        <v>45735</v>
      </c>
      <c r="B99">
        <f>EWMA!AY158</f>
        <v>2668.95</v>
      </c>
      <c r="C99">
        <f>EWMA!AX158</f>
        <v>6627.8531221027088</v>
      </c>
      <c r="D99">
        <f t="shared" si="3"/>
        <v>0</v>
      </c>
      <c r="E99">
        <f t="shared" si="4"/>
        <v>0</v>
      </c>
      <c r="F99">
        <f>SUM($E$2:E99)</f>
        <v>2</v>
      </c>
      <c r="K99">
        <f t="shared" si="5"/>
        <v>-6627.8531221027088</v>
      </c>
    </row>
    <row r="100" spans="1:11" x14ac:dyDescent="0.35">
      <c r="A100" s="1">
        <f>EWMA!Q159</f>
        <v>45736</v>
      </c>
      <c r="B100">
        <f>EWMA!AY159</f>
        <v>-174.26</v>
      </c>
      <c r="C100">
        <f>EWMA!AX159</f>
        <v>6616.6803374033807</v>
      </c>
      <c r="D100">
        <f t="shared" si="3"/>
        <v>174.26</v>
      </c>
      <c r="E100">
        <f t="shared" si="4"/>
        <v>0</v>
      </c>
      <c r="F100">
        <f>SUM($E$2:E100)</f>
        <v>2</v>
      </c>
      <c r="K100">
        <f t="shared" si="5"/>
        <v>-6616.6803374033807</v>
      </c>
    </row>
    <row r="101" spans="1:11" x14ac:dyDescent="0.35">
      <c r="A101" s="1">
        <f>EWMA!Q160</f>
        <v>45737</v>
      </c>
      <c r="B101">
        <f>EWMA!AY160</f>
        <v>-351.4</v>
      </c>
      <c r="C101">
        <f>EWMA!AX160</f>
        <v>6394.6213323191605</v>
      </c>
      <c r="D101">
        <f t="shared" si="3"/>
        <v>351.4</v>
      </c>
      <c r="E101">
        <f t="shared" si="4"/>
        <v>0</v>
      </c>
      <c r="F101">
        <f>SUM($E$2:E101)</f>
        <v>2</v>
      </c>
      <c r="K101">
        <f t="shared" si="5"/>
        <v>-6394.6213323191605</v>
      </c>
    </row>
    <row r="102" spans="1:11" x14ac:dyDescent="0.35">
      <c r="A102" s="1">
        <f>EWMA!Q161</f>
        <v>45740</v>
      </c>
      <c r="B102">
        <f>EWMA!AY161</f>
        <v>3069.29</v>
      </c>
      <c r="C102">
        <f>EWMA!AX161</f>
        <v>6375.9056597011131</v>
      </c>
      <c r="D102">
        <f t="shared" si="3"/>
        <v>0</v>
      </c>
      <c r="E102">
        <f t="shared" si="4"/>
        <v>0</v>
      </c>
      <c r="F102">
        <f>SUM($E$2:E102)</f>
        <v>2</v>
      </c>
      <c r="K102">
        <f t="shared" si="5"/>
        <v>-6375.9056597011131</v>
      </c>
    </row>
    <row r="103" spans="1:11" x14ac:dyDescent="0.35">
      <c r="A103" s="1">
        <f>EWMA!Q162</f>
        <v>45741</v>
      </c>
      <c r="B103">
        <f>EWMA!AY162</f>
        <v>-613.28</v>
      </c>
      <c r="C103">
        <f>EWMA!AX162</f>
        <v>6532.6891240980112</v>
      </c>
      <c r="D103">
        <f t="shared" si="3"/>
        <v>613.28</v>
      </c>
      <c r="E103">
        <f t="shared" si="4"/>
        <v>0</v>
      </c>
      <c r="F103">
        <f>SUM($E$2:E103)</f>
        <v>2</v>
      </c>
      <c r="K103">
        <f t="shared" si="5"/>
        <v>-6532.6891240980112</v>
      </c>
    </row>
    <row r="104" spans="1:11" x14ac:dyDescent="0.35">
      <c r="A104" s="1">
        <f>EWMA!Q163</f>
        <v>45742</v>
      </c>
      <c r="B104">
        <f>EWMA!AY163</f>
        <v>-3653.51</v>
      </c>
      <c r="C104">
        <f>EWMA!AX163</f>
        <v>6134.8372704761368</v>
      </c>
      <c r="D104">
        <f t="shared" si="3"/>
        <v>3653.51</v>
      </c>
      <c r="E104">
        <f t="shared" si="4"/>
        <v>0</v>
      </c>
      <c r="F104">
        <f>SUM($E$2:E104)</f>
        <v>2</v>
      </c>
      <c r="K104">
        <f t="shared" si="5"/>
        <v>-6134.8372704761368</v>
      </c>
    </row>
    <row r="105" spans="1:11" x14ac:dyDescent="0.35">
      <c r="A105" s="1">
        <f>EWMA!Q164</f>
        <v>45743</v>
      </c>
      <c r="B105">
        <f>EWMA!AY164</f>
        <v>-1780.9</v>
      </c>
      <c r="C105">
        <f>EWMA!AX164</f>
        <v>6336.4968593214053</v>
      </c>
      <c r="D105">
        <f t="shared" si="3"/>
        <v>1780.9</v>
      </c>
      <c r="E105">
        <f t="shared" si="4"/>
        <v>0</v>
      </c>
      <c r="F105">
        <f>SUM($E$2:E105)</f>
        <v>2</v>
      </c>
      <c r="K105">
        <f t="shared" si="5"/>
        <v>-6336.4968593214053</v>
      </c>
    </row>
    <row r="106" spans="1:11" x14ac:dyDescent="0.35">
      <c r="A106" s="1">
        <f>EWMA!Q165</f>
        <v>45744</v>
      </c>
      <c r="B106">
        <f>EWMA!AY165</f>
        <v>-2363.98</v>
      </c>
      <c r="C106">
        <f>EWMA!AX165</f>
        <v>6167.0628656927674</v>
      </c>
      <c r="D106">
        <f t="shared" si="3"/>
        <v>2363.98</v>
      </c>
      <c r="E106">
        <f t="shared" si="4"/>
        <v>0</v>
      </c>
      <c r="F106">
        <f>SUM($E$2:E106)</f>
        <v>2</v>
      </c>
      <c r="K106">
        <f t="shared" si="5"/>
        <v>-6167.0628656927674</v>
      </c>
    </row>
    <row r="107" spans="1:11" x14ac:dyDescent="0.35">
      <c r="A107" s="1">
        <f>EWMA!Q166</f>
        <v>45747</v>
      </c>
      <c r="B107">
        <f>EWMA!AY166</f>
        <v>411.09</v>
      </c>
      <c r="C107">
        <f>EWMA!AX166</f>
        <v>6201.6400985765595</v>
      </c>
      <c r="D107">
        <f t="shared" si="3"/>
        <v>0</v>
      </c>
      <c r="E107">
        <f t="shared" si="4"/>
        <v>0</v>
      </c>
      <c r="F107">
        <f>SUM($E$2:E107)</f>
        <v>2</v>
      </c>
      <c r="K107">
        <f t="shared" si="5"/>
        <v>-6201.6400985765595</v>
      </c>
    </row>
    <row r="108" spans="1:11" x14ac:dyDescent="0.35">
      <c r="A108" s="1">
        <f>EWMA!Q167</f>
        <v>45748</v>
      </c>
      <c r="B108">
        <f>EWMA!AY167</f>
        <v>-158.11000000000001</v>
      </c>
      <c r="C108">
        <f>EWMA!AX167</f>
        <v>6003.8394900466683</v>
      </c>
      <c r="D108">
        <f t="shared" si="3"/>
        <v>158.11000000000001</v>
      </c>
      <c r="E108">
        <f t="shared" si="4"/>
        <v>0</v>
      </c>
      <c r="F108">
        <f>SUM($E$2:E108)</f>
        <v>2</v>
      </c>
      <c r="K108">
        <f t="shared" si="5"/>
        <v>-6003.8394900466683</v>
      </c>
    </row>
    <row r="109" spans="1:11" x14ac:dyDescent="0.35">
      <c r="A109" s="1">
        <f>EWMA!Q168</f>
        <v>45749</v>
      </c>
      <c r="B109">
        <f>EWMA!AY168</f>
        <v>1152.06</v>
      </c>
      <c r="C109">
        <f>EWMA!AX168</f>
        <v>5886.4306917528456</v>
      </c>
      <c r="D109">
        <f t="shared" si="3"/>
        <v>0</v>
      </c>
      <c r="E109">
        <f t="shared" si="4"/>
        <v>0</v>
      </c>
      <c r="F109">
        <f>SUM($E$2:E109)</f>
        <v>2</v>
      </c>
      <c r="K109">
        <f t="shared" si="5"/>
        <v>-5886.4306917528456</v>
      </c>
    </row>
    <row r="110" spans="1:11" x14ac:dyDescent="0.35">
      <c r="A110" s="1">
        <f>EWMA!Q169</f>
        <v>45750</v>
      </c>
      <c r="B110">
        <f>EWMA!AY169</f>
        <v>-8058.59</v>
      </c>
      <c r="C110">
        <f>EWMA!AX169</f>
        <v>5302.1172556046313</v>
      </c>
      <c r="D110">
        <f t="shared" si="3"/>
        <v>8058.59</v>
      </c>
      <c r="E110">
        <f t="shared" si="4"/>
        <v>1</v>
      </c>
      <c r="F110">
        <f>SUM($E$2:E110)</f>
        <v>3</v>
      </c>
      <c r="K110">
        <f t="shared" si="5"/>
        <v>-5302.1172556046313</v>
      </c>
    </row>
    <row r="111" spans="1:11" x14ac:dyDescent="0.35">
      <c r="A111" s="1">
        <f>EWMA!Q170</f>
        <v>45751</v>
      </c>
      <c r="B111">
        <f>EWMA!AY170</f>
        <v>-7144.2</v>
      </c>
      <c r="C111">
        <f>EWMA!AX170</f>
        <v>6562.9307819686646</v>
      </c>
      <c r="D111">
        <f t="shared" si="3"/>
        <v>7144.2</v>
      </c>
      <c r="E111">
        <f t="shared" si="4"/>
        <v>1</v>
      </c>
      <c r="F111">
        <f>SUM($E$2:E111)</f>
        <v>4</v>
      </c>
      <c r="K111">
        <f t="shared" si="5"/>
        <v>-6562.9307819686646</v>
      </c>
    </row>
    <row r="112" spans="1:11" x14ac:dyDescent="0.35">
      <c r="A112" s="1">
        <f>EWMA!Q171</f>
        <v>45754</v>
      </c>
      <c r="B112">
        <f>EWMA!AY171</f>
        <v>733.98</v>
      </c>
      <c r="C112">
        <f>EWMA!AX171</f>
        <v>7602.7140127321982</v>
      </c>
      <c r="D112">
        <f t="shared" si="3"/>
        <v>0</v>
      </c>
      <c r="E112">
        <f t="shared" si="4"/>
        <v>0</v>
      </c>
      <c r="F112">
        <f>SUM($E$2:E112)</f>
        <v>4</v>
      </c>
      <c r="K112">
        <f t="shared" si="5"/>
        <v>-7602.7140127321982</v>
      </c>
    </row>
    <row r="113" spans="1:11" x14ac:dyDescent="0.35">
      <c r="A113" s="1">
        <f>EWMA!Q172</f>
        <v>45755</v>
      </c>
      <c r="B113">
        <f>EWMA!AY172</f>
        <v>-1125.27</v>
      </c>
      <c r="C113">
        <f>EWMA!AX172</f>
        <v>7294.8721287157259</v>
      </c>
      <c r="D113">
        <f t="shared" si="3"/>
        <v>1125.27</v>
      </c>
      <c r="E113">
        <f t="shared" si="4"/>
        <v>0</v>
      </c>
      <c r="F113">
        <f>SUM($E$2:E113)</f>
        <v>4</v>
      </c>
      <c r="K113">
        <f t="shared" si="5"/>
        <v>-7294.8721287157259</v>
      </c>
    </row>
    <row r="114" spans="1:11" x14ac:dyDescent="0.35">
      <c r="A114" s="1">
        <f>EWMA!Q173</f>
        <v>45756</v>
      </c>
      <c r="B114">
        <f>EWMA!AY173</f>
        <v>12669.93</v>
      </c>
      <c r="C114">
        <f>EWMA!AX173</f>
        <v>8165.3017606703079</v>
      </c>
      <c r="D114">
        <f t="shared" si="3"/>
        <v>0</v>
      </c>
      <c r="E114">
        <f t="shared" si="4"/>
        <v>0</v>
      </c>
      <c r="F114">
        <f>SUM($E$2:E114)</f>
        <v>4</v>
      </c>
      <c r="K114">
        <f t="shared" si="5"/>
        <v>-8165.3017606703079</v>
      </c>
    </row>
    <row r="115" spans="1:11" x14ac:dyDescent="0.35">
      <c r="A115" s="1">
        <f>EWMA!Q174</f>
        <v>45757</v>
      </c>
      <c r="B115">
        <f>EWMA!AY174</f>
        <v>-6798.6</v>
      </c>
      <c r="C115">
        <f>EWMA!AX174</f>
        <v>12125.654665948245</v>
      </c>
      <c r="D115">
        <f t="shared" si="3"/>
        <v>6798.6</v>
      </c>
      <c r="E115">
        <f t="shared" si="4"/>
        <v>0</v>
      </c>
      <c r="F115">
        <f>SUM($E$2:E115)</f>
        <v>4</v>
      </c>
      <c r="K115">
        <f t="shared" si="5"/>
        <v>-12125.654665948245</v>
      </c>
    </row>
    <row r="116" spans="1:11" x14ac:dyDescent="0.35">
      <c r="A116" s="1">
        <f>EWMA!Q175</f>
        <v>45758</v>
      </c>
      <c r="B116">
        <f>EWMA!AY175</f>
        <v>2886.65</v>
      </c>
      <c r="C116">
        <f>EWMA!AX175</f>
        <v>12901.733958230741</v>
      </c>
      <c r="D116">
        <f t="shared" si="3"/>
        <v>0</v>
      </c>
      <c r="E116">
        <f t="shared" si="4"/>
        <v>0</v>
      </c>
      <c r="F116">
        <f>SUM($E$2:E116)</f>
        <v>4</v>
      </c>
      <c r="K116">
        <f t="shared" si="5"/>
        <v>-12901.733958230741</v>
      </c>
    </row>
    <row r="117" spans="1:11" x14ac:dyDescent="0.35">
      <c r="A117" s="1">
        <f>EWMA!Q176</f>
        <v>45761</v>
      </c>
      <c r="B117">
        <f>EWMA!AY176</f>
        <v>271.43</v>
      </c>
      <c r="C117">
        <f>EWMA!AX176</f>
        <v>12687.597346896655</v>
      </c>
      <c r="D117">
        <f t="shared" si="3"/>
        <v>0</v>
      </c>
      <c r="E117">
        <f t="shared" si="4"/>
        <v>0</v>
      </c>
      <c r="F117">
        <f>SUM($E$2:E117)</f>
        <v>4</v>
      </c>
      <c r="K117">
        <f t="shared" si="5"/>
        <v>-12687.597346896655</v>
      </c>
    </row>
    <row r="118" spans="1:11" x14ac:dyDescent="0.35">
      <c r="A118" s="1">
        <f>EWMA!Q177</f>
        <v>45762</v>
      </c>
      <c r="B118">
        <f>EWMA!AY177</f>
        <v>708.5</v>
      </c>
      <c r="C118">
        <f>EWMA!AX177</f>
        <v>12388.963272813866</v>
      </c>
      <c r="D118">
        <f t="shared" si="3"/>
        <v>0</v>
      </c>
      <c r="E118">
        <f t="shared" si="4"/>
        <v>0</v>
      </c>
      <c r="F118">
        <f>SUM($E$2:E118)</f>
        <v>4</v>
      </c>
      <c r="K118">
        <f t="shared" si="5"/>
        <v>-12388.963272813866</v>
      </c>
    </row>
    <row r="119" spans="1:11" x14ac:dyDescent="0.35">
      <c r="A119" s="1">
        <f>EWMA!Q178</f>
        <v>45763</v>
      </c>
      <c r="B119">
        <f>EWMA!AY178</f>
        <v>-2798.2</v>
      </c>
      <c r="C119">
        <f>EWMA!AX178</f>
        <v>11685.65989050041</v>
      </c>
      <c r="D119">
        <f t="shared" si="3"/>
        <v>2798.2</v>
      </c>
      <c r="E119">
        <f t="shared" si="4"/>
        <v>0</v>
      </c>
      <c r="F119">
        <f>SUM($E$2:E119)</f>
        <v>4</v>
      </c>
      <c r="K119">
        <f t="shared" si="5"/>
        <v>-11685.65989050041</v>
      </c>
    </row>
    <row r="120" spans="1:11" x14ac:dyDescent="0.35">
      <c r="A120" s="1">
        <f>EWMA!Q179</f>
        <v>45764</v>
      </c>
      <c r="B120">
        <f>EWMA!AY179</f>
        <v>1315.65</v>
      </c>
      <c r="C120">
        <f>EWMA!AX179</f>
        <v>11667.480221718719</v>
      </c>
      <c r="D120">
        <f t="shared" si="3"/>
        <v>0</v>
      </c>
      <c r="E120">
        <f t="shared" si="4"/>
        <v>0</v>
      </c>
      <c r="F120">
        <f>SUM($E$2:E120)</f>
        <v>4</v>
      </c>
      <c r="K120">
        <f t="shared" si="5"/>
        <v>-11667.480221718719</v>
      </c>
    </row>
    <row r="121" spans="1:11" x14ac:dyDescent="0.35">
      <c r="A121" s="1">
        <f>EWMA!Q180</f>
        <v>45768</v>
      </c>
      <c r="B121">
        <f>EWMA!AY180</f>
        <v>-3024.59</v>
      </c>
      <c r="C121">
        <f>EWMA!AX180</f>
        <v>10969.330955811387</v>
      </c>
      <c r="D121">
        <f t="shared" si="3"/>
        <v>3024.59</v>
      </c>
      <c r="E121">
        <f t="shared" si="4"/>
        <v>0</v>
      </c>
      <c r="F121">
        <f>SUM($E$2:E121)</f>
        <v>4</v>
      </c>
      <c r="K121">
        <f t="shared" si="5"/>
        <v>-10969.330955811387</v>
      </c>
    </row>
    <row r="122" spans="1:11" x14ac:dyDescent="0.35">
      <c r="A122" s="1">
        <f>EWMA!Q181</f>
        <v>45769</v>
      </c>
      <c r="B122">
        <f>EWMA!AY181</f>
        <v>2362.64</v>
      </c>
      <c r="C122">
        <f>EWMA!AX181</f>
        <v>11032.655615103335</v>
      </c>
      <c r="D122">
        <f t="shared" si="3"/>
        <v>0</v>
      </c>
      <c r="E122">
        <f t="shared" si="4"/>
        <v>0</v>
      </c>
      <c r="F122">
        <f>SUM($E$2:E122)</f>
        <v>4</v>
      </c>
      <c r="K122">
        <f t="shared" si="5"/>
        <v>-11032.655615103335</v>
      </c>
    </row>
    <row r="123" spans="1:11" x14ac:dyDescent="0.35">
      <c r="A123" s="1">
        <f>EWMA!Q182</f>
        <v>45770</v>
      </c>
      <c r="B123">
        <f>EWMA!AY182</f>
        <v>2922.22</v>
      </c>
      <c r="C123">
        <f>EWMA!AX182</f>
        <v>11081.0497211171</v>
      </c>
      <c r="D123">
        <f t="shared" si="3"/>
        <v>0</v>
      </c>
      <c r="E123">
        <f t="shared" si="4"/>
        <v>0</v>
      </c>
      <c r="F123">
        <f>SUM($E$2:E123)</f>
        <v>4</v>
      </c>
      <c r="K123">
        <f t="shared" si="5"/>
        <v>-11081.0497211171</v>
      </c>
    </row>
    <row r="124" spans="1:11" x14ac:dyDescent="0.35">
      <c r="A124" s="1">
        <f>EWMA!Q183</f>
        <v>45771</v>
      </c>
      <c r="B124">
        <f>EWMA!AY183</f>
        <v>3895.72</v>
      </c>
      <c r="C124">
        <f>EWMA!AX183</f>
        <v>11406.457158976875</v>
      </c>
      <c r="D124">
        <f t="shared" si="3"/>
        <v>0</v>
      </c>
      <c r="E124">
        <f t="shared" si="4"/>
        <v>0</v>
      </c>
      <c r="F124">
        <f>SUM($E$2:E124)</f>
        <v>4</v>
      </c>
      <c r="K124">
        <f t="shared" si="5"/>
        <v>-11406.457158976875</v>
      </c>
    </row>
    <row r="125" spans="1:11" x14ac:dyDescent="0.35">
      <c r="A125" s="1">
        <f>EWMA!Q184</f>
        <v>45772</v>
      </c>
      <c r="B125">
        <f>EWMA!AY184</f>
        <v>1457.27</v>
      </c>
      <c r="C125">
        <f>EWMA!AX184</f>
        <v>11560.185738447944</v>
      </c>
      <c r="D125">
        <f t="shared" si="3"/>
        <v>0</v>
      </c>
      <c r="E125">
        <f t="shared" si="4"/>
        <v>0</v>
      </c>
      <c r="F125">
        <f>SUM($E$2:E125)</f>
        <v>4</v>
      </c>
      <c r="K125">
        <f t="shared" si="5"/>
        <v>-11560.185738447944</v>
      </c>
    </row>
    <row r="126" spans="1:11" x14ac:dyDescent="0.35">
      <c r="A126" s="1">
        <f>EWMA!Q185</f>
        <v>45775</v>
      </c>
      <c r="B126">
        <f>EWMA!AY185</f>
        <v>-59.7</v>
      </c>
      <c r="C126">
        <f>EWMA!AX185</f>
        <v>11258.066630321129</v>
      </c>
      <c r="D126">
        <f t="shared" si="3"/>
        <v>59.7</v>
      </c>
      <c r="E126">
        <f t="shared" si="4"/>
        <v>0</v>
      </c>
      <c r="F126">
        <f>SUM($E$2:E126)</f>
        <v>4</v>
      </c>
      <c r="K126">
        <f t="shared" si="5"/>
        <v>-11258.066630321129</v>
      </c>
    </row>
    <row r="127" spans="1:11" x14ac:dyDescent="0.35">
      <c r="A127" s="1">
        <f>EWMA!Q186</f>
        <v>45776</v>
      </c>
      <c r="B127">
        <f>EWMA!AY186</f>
        <v>355.76</v>
      </c>
      <c r="C127">
        <f>EWMA!AX186</f>
        <v>10952.096258475674</v>
      </c>
      <c r="D127">
        <f t="shared" si="3"/>
        <v>0</v>
      </c>
      <c r="E127">
        <f t="shared" si="4"/>
        <v>0</v>
      </c>
      <c r="F127">
        <f>SUM($E$2:E127)</f>
        <v>4</v>
      </c>
      <c r="K127">
        <f t="shared" si="5"/>
        <v>-10952.096258475674</v>
      </c>
    </row>
    <row r="128" spans="1:11" x14ac:dyDescent="0.35">
      <c r="A128" s="1">
        <f>EWMA!Q187</f>
        <v>45777</v>
      </c>
      <c r="B128">
        <f>EWMA!AY187</f>
        <v>712.47</v>
      </c>
      <c r="C128">
        <f>EWMA!AX187</f>
        <v>10689.682964711852</v>
      </c>
      <c r="D128">
        <f t="shared" si="3"/>
        <v>0</v>
      </c>
      <c r="E128">
        <f t="shared" si="4"/>
        <v>0</v>
      </c>
      <c r="F128">
        <f>SUM($E$2:E128)</f>
        <v>4</v>
      </c>
      <c r="K128">
        <f t="shared" si="5"/>
        <v>-10689.682964711852</v>
      </c>
    </row>
    <row r="129" spans="1:11" x14ac:dyDescent="0.35">
      <c r="A129" s="1">
        <f>EWMA!Q188</f>
        <v>45778</v>
      </c>
      <c r="B129">
        <f>EWMA!AY188</f>
        <v>-1004.34</v>
      </c>
      <c r="C129">
        <f>EWMA!AX188</f>
        <v>10274.008513483135</v>
      </c>
      <c r="D129">
        <f t="shared" si="3"/>
        <v>1004.34</v>
      </c>
      <c r="E129">
        <f t="shared" si="4"/>
        <v>0</v>
      </c>
      <c r="F129">
        <f>SUM($E$2:E129)</f>
        <v>4</v>
      </c>
      <c r="K129">
        <f t="shared" si="5"/>
        <v>-10274.008513483135</v>
      </c>
    </row>
    <row r="130" spans="1:11" x14ac:dyDescent="0.35">
      <c r="A130" s="1">
        <f>EWMA!Q189</f>
        <v>45779</v>
      </c>
      <c r="B130">
        <f>EWMA!AY189</f>
        <v>2819.87</v>
      </c>
      <c r="C130">
        <f>EWMA!AX189</f>
        <v>10226.073828566747</v>
      </c>
      <c r="D130">
        <f t="shared" si="3"/>
        <v>0</v>
      </c>
      <c r="E130">
        <f t="shared" si="4"/>
        <v>0</v>
      </c>
      <c r="F130">
        <f>SUM($E$2:E130)</f>
        <v>4</v>
      </c>
      <c r="K130">
        <f t="shared" si="5"/>
        <v>-10226.073828566747</v>
      </c>
    </row>
    <row r="131" spans="1:11" x14ac:dyDescent="0.35">
      <c r="A131" s="1">
        <f>EWMA!Q190</f>
        <v>45782</v>
      </c>
      <c r="B131">
        <f>EWMA!AY190</f>
        <v>-95.44</v>
      </c>
      <c r="C131">
        <f>EWMA!AX190</f>
        <v>10035.41031655629</v>
      </c>
      <c r="D131">
        <f t="shared" ref="D131:D194" si="6">MAX(0,-B131)</f>
        <v>95.44</v>
      </c>
      <c r="E131">
        <f t="shared" ref="E131:E194" si="7">IF(D131&gt;C131,1,0)</f>
        <v>0</v>
      </c>
      <c r="F131">
        <f>SUM($E$2:E131)</f>
        <v>4</v>
      </c>
      <c r="K131">
        <f t="shared" ref="K131:K194" si="8">-C131</f>
        <v>-10035.41031655629</v>
      </c>
    </row>
    <row r="132" spans="1:11" x14ac:dyDescent="0.35">
      <c r="A132" s="1">
        <f>EWMA!Q191</f>
        <v>45783</v>
      </c>
      <c r="B132">
        <f>EWMA!AY191</f>
        <v>-1684.29</v>
      </c>
      <c r="C132">
        <f>EWMA!AX191</f>
        <v>9579.3018982583053</v>
      </c>
      <c r="D132">
        <f t="shared" si="6"/>
        <v>1684.29</v>
      </c>
      <c r="E132">
        <f t="shared" si="7"/>
        <v>0</v>
      </c>
      <c r="F132">
        <f>SUM($E$2:E132)</f>
        <v>4</v>
      </c>
      <c r="K132">
        <f t="shared" si="8"/>
        <v>-9579.3018982583053</v>
      </c>
    </row>
    <row r="133" spans="1:11" x14ac:dyDescent="0.35">
      <c r="A133" s="1">
        <f>EWMA!Q192</f>
        <v>45784</v>
      </c>
      <c r="B133">
        <f>EWMA!AY192</f>
        <v>-317.89999999999998</v>
      </c>
      <c r="C133">
        <f>EWMA!AX192</f>
        <v>9309.2195078182212</v>
      </c>
      <c r="D133">
        <f t="shared" si="6"/>
        <v>317.89999999999998</v>
      </c>
      <c r="E133">
        <f t="shared" si="7"/>
        <v>0</v>
      </c>
      <c r="F133">
        <f>SUM($E$2:E133)</f>
        <v>4</v>
      </c>
      <c r="K133">
        <f t="shared" si="8"/>
        <v>-9309.2195078182212</v>
      </c>
    </row>
    <row r="134" spans="1:11" x14ac:dyDescent="0.35">
      <c r="A134" s="1">
        <f>EWMA!Q193</f>
        <v>45785</v>
      </c>
      <c r="B134">
        <f>EWMA!AY193</f>
        <v>933</v>
      </c>
      <c r="C134">
        <f>EWMA!AX193</f>
        <v>9115.4286363213741</v>
      </c>
      <c r="D134">
        <f t="shared" si="6"/>
        <v>0</v>
      </c>
      <c r="E134">
        <f t="shared" si="7"/>
        <v>0</v>
      </c>
      <c r="F134">
        <f>SUM($E$2:E134)</f>
        <v>4</v>
      </c>
      <c r="K134">
        <f t="shared" si="8"/>
        <v>-9115.4286363213741</v>
      </c>
    </row>
    <row r="135" spans="1:11" x14ac:dyDescent="0.35">
      <c r="A135" s="1">
        <f>EWMA!Q194</f>
        <v>45786</v>
      </c>
      <c r="B135">
        <f>EWMA!AY194</f>
        <v>524.87</v>
      </c>
      <c r="C135">
        <f>EWMA!AX194</f>
        <v>8908.9641076899916</v>
      </c>
      <c r="D135">
        <f t="shared" si="6"/>
        <v>0</v>
      </c>
      <c r="E135">
        <f t="shared" si="7"/>
        <v>0</v>
      </c>
      <c r="F135">
        <f>SUM($E$2:E135)</f>
        <v>4</v>
      </c>
      <c r="K135">
        <f t="shared" si="8"/>
        <v>-8908.9641076899916</v>
      </c>
    </row>
    <row r="136" spans="1:11" x14ac:dyDescent="0.35">
      <c r="A136" s="1">
        <f>EWMA!Q195</f>
        <v>45789</v>
      </c>
      <c r="B136">
        <f>EWMA!AY195</f>
        <v>5051.62</v>
      </c>
      <c r="C136">
        <f>EWMA!AX195</f>
        <v>9062.0871282364187</v>
      </c>
      <c r="D136">
        <f t="shared" si="6"/>
        <v>0</v>
      </c>
      <c r="E136">
        <f t="shared" si="7"/>
        <v>0</v>
      </c>
      <c r="F136">
        <f>SUM($E$2:E136)</f>
        <v>4</v>
      </c>
      <c r="K136">
        <f t="shared" si="8"/>
        <v>-9062.0871282364187</v>
      </c>
    </row>
    <row r="137" spans="1:11" x14ac:dyDescent="0.35">
      <c r="A137" s="1">
        <f>EWMA!Q196</f>
        <v>45790</v>
      </c>
      <c r="B137">
        <f>EWMA!AY196</f>
        <v>2085.0100000000002</v>
      </c>
      <c r="C137">
        <f>EWMA!AX196</f>
        <v>9621.0672959852982</v>
      </c>
      <c r="D137">
        <f t="shared" si="6"/>
        <v>0</v>
      </c>
      <c r="E137">
        <f t="shared" si="7"/>
        <v>0</v>
      </c>
      <c r="F137">
        <f>SUM($E$2:E137)</f>
        <v>4</v>
      </c>
      <c r="K137">
        <f t="shared" si="8"/>
        <v>-9621.0672959852982</v>
      </c>
    </row>
    <row r="138" spans="1:11" x14ac:dyDescent="0.35">
      <c r="A138" s="1">
        <f>EWMA!Q197</f>
        <v>45791</v>
      </c>
      <c r="B138">
        <f>EWMA!AY197</f>
        <v>2.5</v>
      </c>
      <c r="C138">
        <f>EWMA!AX197</f>
        <v>9458.9760662769968</v>
      </c>
      <c r="D138">
        <f t="shared" si="6"/>
        <v>0</v>
      </c>
      <c r="E138">
        <f t="shared" si="7"/>
        <v>0</v>
      </c>
      <c r="F138">
        <f>SUM($E$2:E138)</f>
        <v>4</v>
      </c>
      <c r="K138">
        <f t="shared" si="8"/>
        <v>-9458.9760662769968</v>
      </c>
    </row>
    <row r="139" spans="1:11" x14ac:dyDescent="0.35">
      <c r="A139" s="1">
        <f>EWMA!Q198</f>
        <v>45792</v>
      </c>
      <c r="B139">
        <f>EWMA!AY198</f>
        <v>215.65</v>
      </c>
      <c r="C139">
        <f>EWMA!AX198</f>
        <v>9206.7844128958186</v>
      </c>
      <c r="D139">
        <f t="shared" si="6"/>
        <v>0</v>
      </c>
      <c r="E139">
        <f t="shared" si="7"/>
        <v>0</v>
      </c>
      <c r="F139">
        <f>SUM($E$2:E139)</f>
        <v>4</v>
      </c>
      <c r="K139">
        <f t="shared" si="8"/>
        <v>-9206.7844128958186</v>
      </c>
    </row>
    <row r="140" spans="1:11" x14ac:dyDescent="0.35">
      <c r="A140" s="1">
        <f>EWMA!Q199</f>
        <v>45793</v>
      </c>
      <c r="B140">
        <f>EWMA!AY199</f>
        <v>110.18</v>
      </c>
      <c r="C140">
        <f>EWMA!AX199</f>
        <v>8938.9262693757901</v>
      </c>
      <c r="D140">
        <f t="shared" si="6"/>
        <v>0</v>
      </c>
      <c r="E140">
        <f t="shared" si="7"/>
        <v>0</v>
      </c>
      <c r="F140">
        <f>SUM($E$2:E140)</f>
        <v>4</v>
      </c>
      <c r="K140">
        <f t="shared" si="8"/>
        <v>-8938.9262693757901</v>
      </c>
    </row>
    <row r="141" spans="1:11" x14ac:dyDescent="0.35">
      <c r="A141" s="1">
        <f>EWMA!Q200</f>
        <v>45796</v>
      </c>
      <c r="B141">
        <f>EWMA!AY200</f>
        <v>-293.32</v>
      </c>
      <c r="C141">
        <f>EWMA!AX200</f>
        <v>8644.8980756966703</v>
      </c>
      <c r="D141">
        <f t="shared" si="6"/>
        <v>293.32</v>
      </c>
      <c r="E141">
        <f t="shared" si="7"/>
        <v>0</v>
      </c>
      <c r="F141">
        <f>SUM($E$2:E141)</f>
        <v>4</v>
      </c>
      <c r="K141">
        <f t="shared" si="8"/>
        <v>-8644.8980756966703</v>
      </c>
    </row>
    <row r="142" spans="1:11" x14ac:dyDescent="0.35">
      <c r="A142" s="1">
        <f>EWMA!Q201</f>
        <v>45797</v>
      </c>
      <c r="B142">
        <f>EWMA!AY201</f>
        <v>-775.78</v>
      </c>
      <c r="C142">
        <f>EWMA!AX201</f>
        <v>8340.3946931623286</v>
      </c>
      <c r="D142">
        <f t="shared" si="6"/>
        <v>775.78</v>
      </c>
      <c r="E142">
        <f t="shared" si="7"/>
        <v>0</v>
      </c>
      <c r="F142">
        <f>SUM($E$2:E142)</f>
        <v>4</v>
      </c>
      <c r="K142">
        <f t="shared" si="8"/>
        <v>-8340.3946931623286</v>
      </c>
    </row>
    <row r="143" spans="1:11" x14ac:dyDescent="0.35">
      <c r="A143" s="1">
        <f>EWMA!Q202</f>
        <v>45798</v>
      </c>
      <c r="B143">
        <f>EWMA!AY202</f>
        <v>-2409.5</v>
      </c>
      <c r="C143">
        <f>EWMA!AX202</f>
        <v>7935.0293498352175</v>
      </c>
      <c r="D143">
        <f t="shared" si="6"/>
        <v>2409.5</v>
      </c>
      <c r="E143">
        <f t="shared" si="7"/>
        <v>0</v>
      </c>
      <c r="F143">
        <f>SUM($E$2:E143)</f>
        <v>4</v>
      </c>
      <c r="K143">
        <f t="shared" si="8"/>
        <v>-7935.0293498352175</v>
      </c>
    </row>
    <row r="144" spans="1:11" x14ac:dyDescent="0.35">
      <c r="A144" s="1">
        <f>EWMA!Q203</f>
        <v>45799</v>
      </c>
      <c r="B144">
        <f>EWMA!AY203</f>
        <v>242.93</v>
      </c>
      <c r="C144">
        <f>EWMA!AX203</f>
        <v>7803.7686480916582</v>
      </c>
      <c r="D144">
        <f t="shared" si="6"/>
        <v>0</v>
      </c>
      <c r="E144">
        <f t="shared" si="7"/>
        <v>0</v>
      </c>
      <c r="F144">
        <f>SUM($E$2:E144)</f>
        <v>4</v>
      </c>
      <c r="K144">
        <f t="shared" si="8"/>
        <v>-7803.7686480916582</v>
      </c>
    </row>
    <row r="145" spans="1:11" x14ac:dyDescent="0.35">
      <c r="A145" s="1">
        <f>EWMA!Q204</f>
        <v>45800</v>
      </c>
      <c r="B145">
        <f>EWMA!AY204</f>
        <v>-1001.38</v>
      </c>
      <c r="C145">
        <f>EWMA!AX204</f>
        <v>7500.7816928071788</v>
      </c>
      <c r="D145">
        <f t="shared" si="6"/>
        <v>1001.38</v>
      </c>
      <c r="E145">
        <f t="shared" si="7"/>
        <v>0</v>
      </c>
      <c r="F145">
        <f>SUM($E$2:E145)</f>
        <v>4</v>
      </c>
      <c r="K145">
        <f t="shared" si="8"/>
        <v>-7500.7816928071788</v>
      </c>
    </row>
    <row r="146" spans="1:11" x14ac:dyDescent="0.35">
      <c r="A146" s="1">
        <f>EWMA!Q205</f>
        <v>45804</v>
      </c>
      <c r="B146">
        <f>EWMA!AY205</f>
        <v>3310.17</v>
      </c>
      <c r="C146">
        <f>EWMA!AX205</f>
        <v>7510.928962477512</v>
      </c>
      <c r="D146">
        <f t="shared" si="6"/>
        <v>0</v>
      </c>
      <c r="E146">
        <f t="shared" si="7"/>
        <v>0</v>
      </c>
      <c r="F146">
        <f>SUM($E$2:E146)</f>
        <v>4</v>
      </c>
      <c r="K146">
        <f t="shared" si="8"/>
        <v>-7510.928962477512</v>
      </c>
    </row>
    <row r="147" spans="1:11" x14ac:dyDescent="0.35">
      <c r="A147" s="1">
        <f>EWMA!Q206</f>
        <v>45805</v>
      </c>
      <c r="B147">
        <f>EWMA!AY206</f>
        <v>299.91000000000003</v>
      </c>
      <c r="C147">
        <f>EWMA!AX206</f>
        <v>7639.6641846350458</v>
      </c>
      <c r="D147">
        <f t="shared" si="6"/>
        <v>0</v>
      </c>
      <c r="E147">
        <f t="shared" si="7"/>
        <v>0</v>
      </c>
      <c r="F147">
        <f>SUM($E$2:E147)</f>
        <v>4</v>
      </c>
      <c r="K147">
        <f t="shared" si="8"/>
        <v>-7639.6641846350458</v>
      </c>
    </row>
    <row r="148" spans="1:11" x14ac:dyDescent="0.35">
      <c r="A148" s="1">
        <f>EWMA!Q207</f>
        <v>45806</v>
      </c>
      <c r="B148">
        <f>EWMA!AY207</f>
        <v>448.55</v>
      </c>
      <c r="C148">
        <f>EWMA!AX207</f>
        <v>7436.1098439968864</v>
      </c>
      <c r="D148">
        <f t="shared" si="6"/>
        <v>0</v>
      </c>
      <c r="E148">
        <f t="shared" si="7"/>
        <v>0</v>
      </c>
      <c r="F148">
        <f>SUM($E$2:E148)</f>
        <v>4</v>
      </c>
      <c r="K148">
        <f t="shared" si="8"/>
        <v>-7436.1098439968864</v>
      </c>
    </row>
    <row r="149" spans="1:11" x14ac:dyDescent="0.35">
      <c r="A149" s="1">
        <f>EWMA!Q208</f>
        <v>45807</v>
      </c>
      <c r="B149">
        <f>EWMA!AY208</f>
        <v>-824.4</v>
      </c>
      <c r="C149">
        <f>EWMA!AX208</f>
        <v>7158.7496152093399</v>
      </c>
      <c r="D149">
        <f t="shared" si="6"/>
        <v>824.4</v>
      </c>
      <c r="E149">
        <f t="shared" si="7"/>
        <v>0</v>
      </c>
      <c r="F149">
        <f>SUM($E$2:E149)</f>
        <v>4</v>
      </c>
      <c r="K149">
        <f t="shared" si="8"/>
        <v>-7158.7496152093399</v>
      </c>
    </row>
    <row r="150" spans="1:11" x14ac:dyDescent="0.35">
      <c r="A150" s="1">
        <f>EWMA!Q209</f>
        <v>45810</v>
      </c>
      <c r="B150">
        <f>EWMA!AY209</f>
        <v>1862.59</v>
      </c>
      <c r="C150">
        <f>EWMA!AX209</f>
        <v>7126.1579103698768</v>
      </c>
      <c r="D150">
        <f t="shared" si="6"/>
        <v>0</v>
      </c>
      <c r="E150">
        <f t="shared" si="7"/>
        <v>0</v>
      </c>
      <c r="F150">
        <f>SUM($E$2:E150)</f>
        <v>4</v>
      </c>
      <c r="K150">
        <f t="shared" si="8"/>
        <v>-7126.1579103698768</v>
      </c>
    </row>
    <row r="151" spans="1:11" x14ac:dyDescent="0.35">
      <c r="A151" s="1">
        <f>EWMA!Q210</f>
        <v>45811</v>
      </c>
      <c r="B151">
        <f>EWMA!AY210</f>
        <v>1737.7</v>
      </c>
      <c r="C151">
        <f>EWMA!AX210</f>
        <v>7160.1430115340945</v>
      </c>
      <c r="D151">
        <f t="shared" si="6"/>
        <v>0</v>
      </c>
      <c r="E151">
        <f t="shared" si="7"/>
        <v>0</v>
      </c>
      <c r="F151">
        <f>SUM($E$2:E151)</f>
        <v>4</v>
      </c>
      <c r="K151">
        <f t="shared" si="8"/>
        <v>-7160.1430115340945</v>
      </c>
    </row>
    <row r="152" spans="1:11" x14ac:dyDescent="0.35">
      <c r="A152" s="1">
        <f>EWMA!Q211</f>
        <v>45812</v>
      </c>
      <c r="B152">
        <f>EWMA!AY211</f>
        <v>2016.37</v>
      </c>
      <c r="C152">
        <f>EWMA!AX211</f>
        <v>7160.3373040305059</v>
      </c>
      <c r="D152">
        <f t="shared" si="6"/>
        <v>0</v>
      </c>
      <c r="E152">
        <f t="shared" si="7"/>
        <v>0</v>
      </c>
      <c r="F152">
        <f>SUM($E$2:E152)</f>
        <v>4</v>
      </c>
      <c r="K152">
        <f t="shared" si="8"/>
        <v>-7160.3373040305059</v>
      </c>
    </row>
    <row r="153" spans="1:11" x14ac:dyDescent="0.35">
      <c r="A153" s="1">
        <f>EWMA!Q212</f>
        <v>45813</v>
      </c>
      <c r="B153">
        <f>EWMA!AY212</f>
        <v>-873.73</v>
      </c>
      <c r="C153">
        <f>EWMA!AX212</f>
        <v>7059.1585468915482</v>
      </c>
      <c r="D153">
        <f t="shared" si="6"/>
        <v>873.73</v>
      </c>
      <c r="E153">
        <f t="shared" si="7"/>
        <v>0</v>
      </c>
      <c r="F153">
        <f>SUM($E$2:E153)</f>
        <v>4</v>
      </c>
      <c r="K153">
        <f t="shared" si="8"/>
        <v>-7059.1585468915482</v>
      </c>
    </row>
    <row r="154" spans="1:11" x14ac:dyDescent="0.35">
      <c r="A154" s="1">
        <f>EWMA!Q213</f>
        <v>45814</v>
      </c>
      <c r="B154">
        <f>EWMA!AY213</f>
        <v>173.68</v>
      </c>
      <c r="C154">
        <f>EWMA!AX213</f>
        <v>6899.8718297397081</v>
      </c>
      <c r="D154">
        <f t="shared" si="6"/>
        <v>0</v>
      </c>
      <c r="E154">
        <f t="shared" si="7"/>
        <v>0</v>
      </c>
      <c r="F154">
        <f>SUM($E$2:E154)</f>
        <v>4</v>
      </c>
      <c r="K154">
        <f t="shared" si="8"/>
        <v>-6899.8718297397081</v>
      </c>
    </row>
    <row r="155" spans="1:11" x14ac:dyDescent="0.35">
      <c r="A155" s="1">
        <f>EWMA!Q214</f>
        <v>45817</v>
      </c>
      <c r="B155">
        <f>EWMA!AY214</f>
        <v>398.5</v>
      </c>
      <c r="C155">
        <f>EWMA!AX214</f>
        <v>6724.2944286581496</v>
      </c>
      <c r="D155">
        <f t="shared" si="6"/>
        <v>0</v>
      </c>
      <c r="E155">
        <f t="shared" si="7"/>
        <v>0</v>
      </c>
      <c r="F155">
        <f>SUM($E$2:E155)</f>
        <v>4</v>
      </c>
      <c r="K155">
        <f t="shared" si="8"/>
        <v>-6724.2944286581496</v>
      </c>
    </row>
    <row r="156" spans="1:11" x14ac:dyDescent="0.35">
      <c r="A156" s="1">
        <f>EWMA!Q215</f>
        <v>45818</v>
      </c>
      <c r="B156">
        <f>EWMA!AY215</f>
        <v>938.05</v>
      </c>
      <c r="C156">
        <f>EWMA!AX215</f>
        <v>6627.0150166246831</v>
      </c>
      <c r="D156">
        <f t="shared" si="6"/>
        <v>0</v>
      </c>
      <c r="E156">
        <f t="shared" si="7"/>
        <v>0</v>
      </c>
      <c r="F156">
        <f>SUM($E$2:E156)</f>
        <v>4</v>
      </c>
      <c r="K156">
        <f t="shared" si="8"/>
        <v>-6627.0150166246831</v>
      </c>
    </row>
    <row r="157" spans="1:11" x14ac:dyDescent="0.35">
      <c r="A157" s="1">
        <f>EWMA!Q216</f>
        <v>45819</v>
      </c>
      <c r="B157">
        <f>EWMA!AY216</f>
        <v>677.33</v>
      </c>
      <c r="C157">
        <f>EWMA!AX216</f>
        <v>6482.5603377451298</v>
      </c>
      <c r="D157">
        <f t="shared" si="6"/>
        <v>0</v>
      </c>
      <c r="E157">
        <f t="shared" si="7"/>
        <v>0</v>
      </c>
      <c r="F157">
        <f>SUM($E$2:E157)</f>
        <v>4</v>
      </c>
      <c r="K157">
        <f t="shared" si="8"/>
        <v>-6482.5603377451298</v>
      </c>
    </row>
    <row r="158" spans="1:11" x14ac:dyDescent="0.35">
      <c r="A158" s="1">
        <f>EWMA!Q217</f>
        <v>45820</v>
      </c>
      <c r="B158">
        <f>EWMA!AY217</f>
        <v>267.74</v>
      </c>
      <c r="C158">
        <f>EWMA!AX217</f>
        <v>6299.2453974751434</v>
      </c>
      <c r="D158">
        <f t="shared" si="6"/>
        <v>0</v>
      </c>
      <c r="E158">
        <f t="shared" si="7"/>
        <v>0</v>
      </c>
      <c r="F158">
        <f>SUM($E$2:E158)</f>
        <v>4</v>
      </c>
      <c r="K158">
        <f t="shared" si="8"/>
        <v>-6299.2453974751434</v>
      </c>
    </row>
    <row r="159" spans="1:11" x14ac:dyDescent="0.35">
      <c r="A159" s="1">
        <f>EWMA!Q218</f>
        <v>45821</v>
      </c>
      <c r="B159">
        <f>EWMA!AY218</f>
        <v>-3479.9</v>
      </c>
      <c r="C159">
        <f>EWMA!AX218</f>
        <v>5933.1180108406052</v>
      </c>
      <c r="D159">
        <f t="shared" si="6"/>
        <v>3479.9</v>
      </c>
      <c r="E159">
        <f t="shared" si="7"/>
        <v>0</v>
      </c>
      <c r="F159">
        <f>SUM($E$2:E159)</f>
        <v>4</v>
      </c>
      <c r="K159">
        <f t="shared" si="8"/>
        <v>-5933.1180108406052</v>
      </c>
    </row>
    <row r="160" spans="1:11" x14ac:dyDescent="0.35">
      <c r="A160" s="1">
        <f>EWMA!Q219</f>
        <v>45824</v>
      </c>
      <c r="B160">
        <f>EWMA!AY219</f>
        <v>2886.8</v>
      </c>
      <c r="C160">
        <f>EWMA!AX219</f>
        <v>6172.8046450017373</v>
      </c>
      <c r="D160">
        <f t="shared" si="6"/>
        <v>0</v>
      </c>
      <c r="E160">
        <f t="shared" si="7"/>
        <v>0</v>
      </c>
      <c r="F160">
        <f>SUM($E$2:E160)</f>
        <v>4</v>
      </c>
      <c r="K160">
        <f t="shared" si="8"/>
        <v>-6172.8046450017373</v>
      </c>
    </row>
    <row r="161" spans="1:11" x14ac:dyDescent="0.35">
      <c r="A161" s="1">
        <f>EWMA!Q220</f>
        <v>45825</v>
      </c>
      <c r="B161">
        <f>EWMA!AY220</f>
        <v>-605.14</v>
      </c>
      <c r="C161">
        <f>EWMA!AX220</f>
        <v>6524.3668393919588</v>
      </c>
      <c r="D161">
        <f t="shared" si="6"/>
        <v>605.14</v>
      </c>
      <c r="E161">
        <f t="shared" si="7"/>
        <v>0</v>
      </c>
      <c r="F161">
        <f>SUM($E$2:E161)</f>
        <v>4</v>
      </c>
      <c r="K161">
        <f t="shared" si="8"/>
        <v>-6524.3668393919588</v>
      </c>
    </row>
    <row r="162" spans="1:11" x14ac:dyDescent="0.35">
      <c r="A162" s="1">
        <f>EWMA!Q221</f>
        <v>45826</v>
      </c>
      <c r="B162">
        <f>EWMA!AY221</f>
        <v>501.64</v>
      </c>
      <c r="C162">
        <f>EWMA!AX221</f>
        <v>6357.55055245331</v>
      </c>
      <c r="D162">
        <f t="shared" si="6"/>
        <v>0</v>
      </c>
      <c r="E162">
        <f t="shared" si="7"/>
        <v>0</v>
      </c>
      <c r="F162">
        <f>SUM($E$2:E162)</f>
        <v>4</v>
      </c>
      <c r="K162">
        <f t="shared" si="8"/>
        <v>-6357.55055245331</v>
      </c>
    </row>
    <row r="163" spans="1:11" x14ac:dyDescent="0.35">
      <c r="A163" s="1">
        <f>EWMA!Q222</f>
        <v>45828</v>
      </c>
      <c r="B163">
        <f>EWMA!AY222</f>
        <v>-755.61</v>
      </c>
      <c r="C163">
        <f>EWMA!AX222</f>
        <v>6180.6500088769344</v>
      </c>
      <c r="D163">
        <f t="shared" si="6"/>
        <v>755.61</v>
      </c>
      <c r="E163">
        <f t="shared" si="7"/>
        <v>0</v>
      </c>
      <c r="F163">
        <f>SUM($E$2:E163)</f>
        <v>4</v>
      </c>
      <c r="K163">
        <f t="shared" si="8"/>
        <v>-6180.6500088769344</v>
      </c>
    </row>
    <row r="164" spans="1:11" x14ac:dyDescent="0.35">
      <c r="A164" s="1">
        <f>EWMA!Q223</f>
        <v>45831</v>
      </c>
      <c r="B164">
        <f>EWMA!AY223</f>
        <v>429.48</v>
      </c>
      <c r="C164">
        <f>EWMA!AX223</f>
        <v>6023.3658162161846</v>
      </c>
      <c r="D164">
        <f t="shared" si="6"/>
        <v>0</v>
      </c>
      <c r="E164">
        <f t="shared" si="7"/>
        <v>0</v>
      </c>
      <c r="F164">
        <f>SUM($E$2:E164)</f>
        <v>4</v>
      </c>
      <c r="K164">
        <f t="shared" si="8"/>
        <v>-6023.3658162161846</v>
      </c>
    </row>
    <row r="165" spans="1:11" x14ac:dyDescent="0.35">
      <c r="A165" s="1">
        <f>EWMA!Q224</f>
        <v>45832</v>
      </c>
      <c r="B165">
        <f>EWMA!AY224</f>
        <v>4646.1099999999997</v>
      </c>
      <c r="C165">
        <f>EWMA!AX224</f>
        <v>6064.5450928737337</v>
      </c>
      <c r="D165">
        <f t="shared" si="6"/>
        <v>0</v>
      </c>
      <c r="E165">
        <f t="shared" si="7"/>
        <v>0</v>
      </c>
      <c r="F165">
        <f>SUM($E$2:E165)</f>
        <v>4</v>
      </c>
      <c r="K165">
        <f t="shared" si="8"/>
        <v>-6064.5450928737337</v>
      </c>
    </row>
    <row r="166" spans="1:11" x14ac:dyDescent="0.35">
      <c r="A166" s="1">
        <f>EWMA!Q225</f>
        <v>45833</v>
      </c>
      <c r="B166">
        <f>EWMA!AY225</f>
        <v>812.9</v>
      </c>
      <c r="C166">
        <f>EWMA!AX225</f>
        <v>6800.4679910594532</v>
      </c>
      <c r="D166">
        <f t="shared" si="6"/>
        <v>0</v>
      </c>
      <c r="E166">
        <f t="shared" si="7"/>
        <v>0</v>
      </c>
      <c r="F166">
        <f>SUM($E$2:E166)</f>
        <v>4</v>
      </c>
      <c r="K166">
        <f t="shared" si="8"/>
        <v>-6800.4679910594532</v>
      </c>
    </row>
    <row r="167" spans="1:11" x14ac:dyDescent="0.35">
      <c r="A167" s="1">
        <f>EWMA!Q226</f>
        <v>45834</v>
      </c>
      <c r="B167">
        <f>EWMA!AY226</f>
        <v>2020.12</v>
      </c>
      <c r="C167">
        <f>EWMA!AX226</f>
        <v>6761.5502846789223</v>
      </c>
      <c r="D167">
        <f t="shared" si="6"/>
        <v>0</v>
      </c>
      <c r="E167">
        <f t="shared" si="7"/>
        <v>0</v>
      </c>
      <c r="F167">
        <f>SUM($E$2:E167)</f>
        <v>4</v>
      </c>
      <c r="K167">
        <f t="shared" si="8"/>
        <v>-6761.5502846789223</v>
      </c>
    </row>
    <row r="168" spans="1:11" x14ac:dyDescent="0.35">
      <c r="A168" s="1">
        <f>EWMA!Q227</f>
        <v>45835</v>
      </c>
      <c r="B168">
        <f>EWMA!AY227</f>
        <v>-662.39</v>
      </c>
      <c r="C168">
        <f>EWMA!AX227</f>
        <v>6652.6166930516865</v>
      </c>
      <c r="D168">
        <f t="shared" si="6"/>
        <v>662.39</v>
      </c>
      <c r="E168">
        <f t="shared" si="7"/>
        <v>0</v>
      </c>
      <c r="F168">
        <f>SUM($E$2:E168)</f>
        <v>4</v>
      </c>
      <c r="K168">
        <f t="shared" si="8"/>
        <v>-6652.6166930516865</v>
      </c>
    </row>
    <row r="169" spans="1:11" x14ac:dyDescent="0.35">
      <c r="A169" s="1">
        <f>EWMA!Q228</f>
        <v>45838</v>
      </c>
      <c r="B169">
        <f>EWMA!AY228</f>
        <v>1141.8499999999999</v>
      </c>
      <c r="C169">
        <f>EWMA!AX228</f>
        <v>6534.7229711158761</v>
      </c>
      <c r="D169">
        <f t="shared" si="6"/>
        <v>0</v>
      </c>
      <c r="E169">
        <f t="shared" si="7"/>
        <v>0</v>
      </c>
      <c r="F169">
        <f>SUM($E$2:E169)</f>
        <v>4</v>
      </c>
      <c r="K169">
        <f t="shared" si="8"/>
        <v>-6534.7229711158761</v>
      </c>
    </row>
    <row r="170" spans="1:11" x14ac:dyDescent="0.35">
      <c r="A170" s="1">
        <f>EWMA!Q229</f>
        <v>45839</v>
      </c>
      <c r="B170">
        <f>EWMA!AY229</f>
        <v>-2076.9</v>
      </c>
      <c r="C170">
        <f>EWMA!AX229</f>
        <v>6243.0052469539432</v>
      </c>
      <c r="D170">
        <f t="shared" si="6"/>
        <v>2076.9</v>
      </c>
      <c r="E170">
        <f t="shared" si="7"/>
        <v>0</v>
      </c>
      <c r="F170">
        <f>SUM($E$2:E170)</f>
        <v>4</v>
      </c>
      <c r="K170">
        <f t="shared" si="8"/>
        <v>-6243.0052469539432</v>
      </c>
    </row>
    <row r="171" spans="1:11" x14ac:dyDescent="0.35">
      <c r="A171" s="1">
        <f>EWMA!Q230</f>
        <v>45840</v>
      </c>
      <c r="B171">
        <f>EWMA!AY230</f>
        <v>556.59</v>
      </c>
      <c r="C171">
        <f>EWMA!AX230</f>
        <v>6275.0146282896003</v>
      </c>
      <c r="D171">
        <f t="shared" si="6"/>
        <v>0</v>
      </c>
      <c r="E171">
        <f t="shared" si="7"/>
        <v>0</v>
      </c>
      <c r="F171">
        <f>SUM($E$2:E171)</f>
        <v>4</v>
      </c>
      <c r="K171">
        <f t="shared" si="8"/>
        <v>-6275.0146282896003</v>
      </c>
    </row>
    <row r="172" spans="1:11" x14ac:dyDescent="0.35">
      <c r="A172" s="1">
        <f>EWMA!Q231</f>
        <v>45841</v>
      </c>
      <c r="B172">
        <f>EWMA!AY231</f>
        <v>1254.26</v>
      </c>
      <c r="C172">
        <f>EWMA!AX231</f>
        <v>6150.372196671985</v>
      </c>
      <c r="D172">
        <f t="shared" si="6"/>
        <v>0</v>
      </c>
      <c r="E172">
        <f t="shared" si="7"/>
        <v>0</v>
      </c>
      <c r="F172">
        <f>SUM($E$2:E172)</f>
        <v>4</v>
      </c>
      <c r="K172">
        <f t="shared" si="8"/>
        <v>-6150.372196671985</v>
      </c>
    </row>
    <row r="173" spans="1:11" x14ac:dyDescent="0.35">
      <c r="A173" s="1">
        <f>EWMA!Q232</f>
        <v>45845</v>
      </c>
      <c r="B173">
        <f>EWMA!AY232</f>
        <v>-2120.84</v>
      </c>
      <c r="C173">
        <f>EWMA!AX232</f>
        <v>5891.5185968175492</v>
      </c>
      <c r="D173">
        <f t="shared" si="6"/>
        <v>2120.84</v>
      </c>
      <c r="E173">
        <f t="shared" si="7"/>
        <v>0</v>
      </c>
      <c r="F173">
        <f>SUM($E$2:E173)</f>
        <v>4</v>
      </c>
      <c r="K173">
        <f t="shared" si="8"/>
        <v>-5891.5185968175492</v>
      </c>
    </row>
    <row r="174" spans="1:11" x14ac:dyDescent="0.35">
      <c r="A174" s="1">
        <f>EWMA!Q233</f>
        <v>45846</v>
      </c>
      <c r="B174">
        <f>EWMA!AY233</f>
        <v>-203.94</v>
      </c>
      <c r="C174">
        <f>EWMA!AX233</f>
        <v>5898.0018300453312</v>
      </c>
      <c r="D174">
        <f t="shared" si="6"/>
        <v>203.94</v>
      </c>
      <c r="E174">
        <f t="shared" si="7"/>
        <v>0</v>
      </c>
      <c r="F174">
        <f>SUM($E$2:E174)</f>
        <v>4</v>
      </c>
      <c r="K174">
        <f t="shared" si="8"/>
        <v>-5898.0018300453312</v>
      </c>
    </row>
    <row r="175" spans="1:11" x14ac:dyDescent="0.35">
      <c r="A175" s="1">
        <f>EWMA!Q234</f>
        <v>45847</v>
      </c>
      <c r="B175">
        <f>EWMA!AY234</f>
        <v>1257.7</v>
      </c>
      <c r="C175">
        <f>EWMA!AX234</f>
        <v>5781.9202705822045</v>
      </c>
      <c r="D175">
        <f t="shared" si="6"/>
        <v>0</v>
      </c>
      <c r="E175">
        <f t="shared" si="7"/>
        <v>0</v>
      </c>
      <c r="F175">
        <f>SUM($E$2:E175)</f>
        <v>4</v>
      </c>
      <c r="K175">
        <f t="shared" si="8"/>
        <v>-5781.9202705822045</v>
      </c>
    </row>
    <row r="176" spans="1:11" x14ac:dyDescent="0.35">
      <c r="A176" s="1">
        <f>EWMA!Q235</f>
        <v>45848</v>
      </c>
      <c r="B176">
        <f>EWMA!AY235</f>
        <v>1217.19</v>
      </c>
      <c r="C176">
        <f>EWMA!AX235</f>
        <v>5696.4259801188991</v>
      </c>
      <c r="D176">
        <f t="shared" si="6"/>
        <v>0</v>
      </c>
      <c r="E176">
        <f t="shared" si="7"/>
        <v>0</v>
      </c>
      <c r="F176">
        <f>SUM($E$2:E176)</f>
        <v>4</v>
      </c>
      <c r="K176">
        <f t="shared" si="8"/>
        <v>-5696.4259801188991</v>
      </c>
    </row>
    <row r="177" spans="1:11" x14ac:dyDescent="0.35">
      <c r="A177" s="1">
        <f>EWMA!Q236</f>
        <v>45849</v>
      </c>
      <c r="B177">
        <f>EWMA!AY236</f>
        <v>-842.34</v>
      </c>
      <c r="C177">
        <f>EWMA!AX236</f>
        <v>5598.8233457109291</v>
      </c>
      <c r="D177">
        <f t="shared" si="6"/>
        <v>842.34</v>
      </c>
      <c r="E177">
        <f t="shared" si="7"/>
        <v>0</v>
      </c>
      <c r="F177">
        <f>SUM($E$2:E177)</f>
        <v>4</v>
      </c>
      <c r="K177">
        <f t="shared" si="8"/>
        <v>-5598.8233457109291</v>
      </c>
    </row>
    <row r="178" spans="1:11" x14ac:dyDescent="0.35">
      <c r="A178" s="1">
        <f>EWMA!Q237</f>
        <v>45852</v>
      </c>
      <c r="B178">
        <f>EWMA!AY237</f>
        <v>448.04</v>
      </c>
      <c r="C178">
        <f>EWMA!AX237</f>
        <v>5449.84674021098</v>
      </c>
      <c r="D178">
        <f t="shared" si="6"/>
        <v>0</v>
      </c>
      <c r="E178">
        <f t="shared" si="7"/>
        <v>0</v>
      </c>
      <c r="F178">
        <f>SUM($E$2:E178)</f>
        <v>4</v>
      </c>
      <c r="K178">
        <f t="shared" si="8"/>
        <v>-5449.84674021098</v>
      </c>
    </row>
    <row r="179" spans="1:11" x14ac:dyDescent="0.35">
      <c r="A179" s="1">
        <f>EWMA!Q238</f>
        <v>45853</v>
      </c>
      <c r="B179">
        <f>EWMA!AY238</f>
        <v>298.51</v>
      </c>
      <c r="C179">
        <f>EWMA!AX238</f>
        <v>5298.1223176984668</v>
      </c>
      <c r="D179">
        <f t="shared" si="6"/>
        <v>0</v>
      </c>
      <c r="E179">
        <f t="shared" si="7"/>
        <v>0</v>
      </c>
      <c r="F179">
        <f>SUM($E$2:E179)</f>
        <v>4</v>
      </c>
      <c r="K179">
        <f t="shared" si="8"/>
        <v>-5298.1223176984668</v>
      </c>
    </row>
    <row r="180" spans="1:11" x14ac:dyDescent="0.35">
      <c r="A180" s="1">
        <f>EWMA!Q239</f>
        <v>45854</v>
      </c>
      <c r="B180">
        <f>EWMA!AY239</f>
        <v>762.88</v>
      </c>
      <c r="C180">
        <f>EWMA!AX239</f>
        <v>5255.167178425223</v>
      </c>
      <c r="D180">
        <f t="shared" si="6"/>
        <v>0</v>
      </c>
      <c r="E180">
        <f t="shared" si="7"/>
        <v>0</v>
      </c>
      <c r="F180">
        <f>SUM($E$2:E180)</f>
        <v>4</v>
      </c>
      <c r="K180">
        <f t="shared" si="8"/>
        <v>-5255.167178425223</v>
      </c>
    </row>
    <row r="181" spans="1:11" x14ac:dyDescent="0.35">
      <c r="A181" s="1">
        <f>EWMA!Q240</f>
        <v>45855</v>
      </c>
      <c r="B181">
        <f>EWMA!AY240</f>
        <v>644.62</v>
      </c>
      <c r="C181">
        <f>EWMA!AX240</f>
        <v>5143.4373371900192</v>
      </c>
      <c r="D181">
        <f t="shared" si="6"/>
        <v>0</v>
      </c>
      <c r="E181">
        <f t="shared" si="7"/>
        <v>0</v>
      </c>
      <c r="F181">
        <f>SUM($E$2:E181)</f>
        <v>4</v>
      </c>
      <c r="K181">
        <f t="shared" si="8"/>
        <v>-5143.4373371900192</v>
      </c>
    </row>
    <row r="182" spans="1:11" x14ac:dyDescent="0.35">
      <c r="A182" s="1">
        <f>EWMA!Q241</f>
        <v>45856</v>
      </c>
      <c r="B182">
        <f>EWMA!AY241</f>
        <v>-424.87</v>
      </c>
      <c r="C182">
        <f>EWMA!AX241</f>
        <v>4987.4556338621069</v>
      </c>
      <c r="D182">
        <f t="shared" si="6"/>
        <v>424.87</v>
      </c>
      <c r="E182">
        <f t="shared" si="7"/>
        <v>0</v>
      </c>
      <c r="F182">
        <f>SUM($E$2:E182)</f>
        <v>4</v>
      </c>
      <c r="K182">
        <f t="shared" si="8"/>
        <v>-4987.4556338621069</v>
      </c>
    </row>
    <row r="183" spans="1:11" x14ac:dyDescent="0.35">
      <c r="A183" s="1">
        <f>EWMA!Q242</f>
        <v>45859</v>
      </c>
      <c r="B183">
        <f>EWMA!AY242</f>
        <v>-273.38</v>
      </c>
      <c r="C183">
        <f>EWMA!AX242</f>
        <v>4825.8275269896412</v>
      </c>
      <c r="D183">
        <f t="shared" si="6"/>
        <v>273.38</v>
      </c>
      <c r="E183">
        <f t="shared" si="7"/>
        <v>0</v>
      </c>
      <c r="F183">
        <f>SUM($E$2:E183)</f>
        <v>4</v>
      </c>
      <c r="K183">
        <f t="shared" si="8"/>
        <v>-4825.8275269896412</v>
      </c>
    </row>
    <row r="184" spans="1:11" x14ac:dyDescent="0.35">
      <c r="A184" s="1">
        <f>EWMA!Q243</f>
        <v>45860</v>
      </c>
      <c r="B184">
        <f>EWMA!AY243</f>
        <v>-1235.27</v>
      </c>
      <c r="C184">
        <f>EWMA!AX243</f>
        <v>4641.8978068490569</v>
      </c>
      <c r="D184">
        <f t="shared" si="6"/>
        <v>1235.27</v>
      </c>
      <c r="E184">
        <f t="shared" si="7"/>
        <v>0</v>
      </c>
      <c r="F184">
        <f>SUM($E$2:E184)</f>
        <v>4</v>
      </c>
      <c r="K184">
        <f t="shared" si="8"/>
        <v>-4641.8978068490569</v>
      </c>
    </row>
    <row r="185" spans="1:11" x14ac:dyDescent="0.35">
      <c r="A185" s="1">
        <f>EWMA!Q244</f>
        <v>45861</v>
      </c>
      <c r="B185">
        <f>EWMA!AY244</f>
        <v>2377.33</v>
      </c>
      <c r="C185">
        <f>EWMA!AX244</f>
        <v>4659.0185050508344</v>
      </c>
      <c r="D185">
        <f t="shared" si="6"/>
        <v>0</v>
      </c>
      <c r="E185">
        <f t="shared" si="7"/>
        <v>0</v>
      </c>
      <c r="F185">
        <f>SUM($E$2:E185)</f>
        <v>4</v>
      </c>
      <c r="K185">
        <f t="shared" si="8"/>
        <v>-4659.0185050508344</v>
      </c>
    </row>
    <row r="186" spans="1:11" x14ac:dyDescent="0.35">
      <c r="A186" s="1">
        <f>EWMA!Q245</f>
        <v>45862</v>
      </c>
      <c r="B186">
        <f>EWMA!AY245</f>
        <v>1227.93</v>
      </c>
      <c r="C186">
        <f>EWMA!AX245</f>
        <v>4799.3339062027508</v>
      </c>
      <c r="D186">
        <f t="shared" si="6"/>
        <v>0</v>
      </c>
      <c r="E186">
        <f t="shared" si="7"/>
        <v>0</v>
      </c>
      <c r="F186">
        <f>SUM($E$2:E186)</f>
        <v>4</v>
      </c>
      <c r="K186">
        <f t="shared" si="8"/>
        <v>-4799.3339062027508</v>
      </c>
    </row>
    <row r="187" spans="1:11" x14ac:dyDescent="0.35">
      <c r="A187" s="1">
        <f>EWMA!Q246</f>
        <v>45863</v>
      </c>
      <c r="B187">
        <f>EWMA!AY246</f>
        <v>1322.82</v>
      </c>
      <c r="C187">
        <f>EWMA!AX246</f>
        <v>4788.2489330145927</v>
      </c>
      <c r="D187">
        <f t="shared" si="6"/>
        <v>0</v>
      </c>
      <c r="E187">
        <f t="shared" si="7"/>
        <v>0</v>
      </c>
      <c r="F187">
        <f>SUM($E$2:E187)</f>
        <v>4</v>
      </c>
      <c r="K187">
        <f t="shared" si="8"/>
        <v>-4788.2489330145927</v>
      </c>
    </row>
    <row r="188" spans="1:11" x14ac:dyDescent="0.35">
      <c r="A188" s="1">
        <f>EWMA!Q247</f>
        <v>45866</v>
      </c>
      <c r="B188">
        <f>EWMA!AY247</f>
        <v>1571.5</v>
      </c>
      <c r="C188">
        <f>EWMA!AX247</f>
        <v>4782.2616986917164</v>
      </c>
      <c r="D188">
        <f t="shared" si="6"/>
        <v>0</v>
      </c>
      <c r="E188">
        <f t="shared" si="7"/>
        <v>0</v>
      </c>
      <c r="F188">
        <f>SUM($E$2:E188)</f>
        <v>4</v>
      </c>
      <c r="K188">
        <f t="shared" si="8"/>
        <v>-4782.2616986917164</v>
      </c>
    </row>
    <row r="189" spans="1:11" x14ac:dyDescent="0.35">
      <c r="A189" s="1">
        <f>EWMA!Q248</f>
        <v>45867</v>
      </c>
      <c r="B189">
        <f>EWMA!AY248</f>
        <v>-371.58</v>
      </c>
      <c r="C189">
        <f>EWMA!AX248</f>
        <v>4830.0959421151274</v>
      </c>
      <c r="D189">
        <f t="shared" si="6"/>
        <v>371.58</v>
      </c>
      <c r="E189">
        <f t="shared" si="7"/>
        <v>0</v>
      </c>
      <c r="F189">
        <f>SUM($E$2:E189)</f>
        <v>4</v>
      </c>
      <c r="K189">
        <f t="shared" si="8"/>
        <v>-4830.0959421151274</v>
      </c>
    </row>
    <row r="190" spans="1:11" x14ac:dyDescent="0.35">
      <c r="A190" s="1">
        <f>EWMA!Q249</f>
        <v>45868</v>
      </c>
      <c r="B190">
        <f>EWMA!AY249</f>
        <v>1848.97</v>
      </c>
      <c r="C190">
        <f>EWMA!AX249</f>
        <v>4748.9461646932295</v>
      </c>
      <c r="D190">
        <f t="shared" si="6"/>
        <v>0</v>
      </c>
      <c r="E190">
        <f t="shared" si="7"/>
        <v>0</v>
      </c>
      <c r="F190">
        <f>SUM($E$2:E190)</f>
        <v>4</v>
      </c>
      <c r="K190">
        <f t="shared" si="8"/>
        <v>-4748.9461646932295</v>
      </c>
    </row>
    <row r="191" spans="1:11" x14ac:dyDescent="0.35">
      <c r="A191" s="1">
        <f>EWMA!Q250</f>
        <v>45869</v>
      </c>
      <c r="B191">
        <f>EWMA!AY250</f>
        <v>-2790.46</v>
      </c>
      <c r="C191">
        <f>EWMA!AX250</f>
        <v>4763.4506341586784</v>
      </c>
      <c r="D191">
        <f t="shared" si="6"/>
        <v>2790.46</v>
      </c>
      <c r="E191">
        <f t="shared" si="7"/>
        <v>0</v>
      </c>
      <c r="F191">
        <f>SUM($E$2:E191)</f>
        <v>4</v>
      </c>
      <c r="K191">
        <f t="shared" si="8"/>
        <v>-4763.4506341586784</v>
      </c>
    </row>
    <row r="192" spans="1:11" x14ac:dyDescent="0.35">
      <c r="A192" s="1">
        <f>EWMA!Q251</f>
        <v>45870</v>
      </c>
      <c r="B192">
        <f>EWMA!AY251</f>
        <v>-2993.56</v>
      </c>
      <c r="C192">
        <f>EWMA!AX251</f>
        <v>4754.5951414060564</v>
      </c>
      <c r="D192">
        <f t="shared" si="6"/>
        <v>2993.56</v>
      </c>
      <c r="E192">
        <f t="shared" si="7"/>
        <v>0</v>
      </c>
      <c r="F192">
        <f>SUM($E$2:E192)</f>
        <v>4</v>
      </c>
      <c r="K192">
        <f t="shared" si="8"/>
        <v>-4754.5951414060564</v>
      </c>
    </row>
    <row r="193" spans="1:11" x14ac:dyDescent="0.35">
      <c r="A193" s="1">
        <f>EWMA!Q252</f>
        <v>45873</v>
      </c>
      <c r="B193">
        <f>EWMA!AY252</f>
        <v>2814.48</v>
      </c>
      <c r="C193">
        <f>EWMA!AX252</f>
        <v>5145.3349600264819</v>
      </c>
      <c r="D193">
        <f t="shared" si="6"/>
        <v>0</v>
      </c>
      <c r="E193">
        <f t="shared" si="7"/>
        <v>0</v>
      </c>
      <c r="F193">
        <f>SUM($E$2:E193)</f>
        <v>4</v>
      </c>
      <c r="K193">
        <f t="shared" si="8"/>
        <v>-5145.3349600264819</v>
      </c>
    </row>
    <row r="194" spans="1:11" x14ac:dyDescent="0.35">
      <c r="A194" s="1">
        <f>EWMA!Q253</f>
        <v>45874</v>
      </c>
      <c r="B194">
        <f>EWMA!AY253</f>
        <v>-1315.1</v>
      </c>
      <c r="C194">
        <f>EWMA!AX253</f>
        <v>5250.1157862511463</v>
      </c>
      <c r="D194">
        <f t="shared" si="6"/>
        <v>1315.1</v>
      </c>
      <c r="E194">
        <f t="shared" si="7"/>
        <v>0</v>
      </c>
      <c r="F194">
        <f>SUM($E$2:E194)</f>
        <v>4</v>
      </c>
      <c r="K194">
        <f t="shared" si="8"/>
        <v>-5250.1157862511463</v>
      </c>
    </row>
    <row r="195" spans="1:11" x14ac:dyDescent="0.35">
      <c r="A195" s="1">
        <f>EWMA!Q254</f>
        <v>45875</v>
      </c>
      <c r="B195">
        <f>EWMA!AY254</f>
        <v>-1087.93</v>
      </c>
      <c r="C195">
        <f>EWMA!AX254</f>
        <v>5094.1636710338971</v>
      </c>
      <c r="D195">
        <f t="shared" ref="D195:D258" si="9">MAX(0,-B195)</f>
        <v>1087.93</v>
      </c>
      <c r="E195">
        <f t="shared" ref="E195:E258" si="10">IF(D195&gt;C195,1,0)</f>
        <v>0</v>
      </c>
      <c r="F195">
        <f>SUM($E$2:E195)</f>
        <v>4</v>
      </c>
      <c r="K195">
        <f t="shared" ref="K195:K258" si="11">-C195</f>
        <v>-5094.1636710338971</v>
      </c>
    </row>
    <row r="196" spans="1:11" x14ac:dyDescent="0.35">
      <c r="A196" s="1">
        <f>EWMA!Q255</f>
        <v>45876</v>
      </c>
      <c r="B196">
        <f>EWMA!AY255</f>
        <v>-1101.05</v>
      </c>
      <c r="C196">
        <f>EWMA!AX255</f>
        <v>5065.939459817745</v>
      </c>
      <c r="D196">
        <f t="shared" si="9"/>
        <v>1101.05</v>
      </c>
      <c r="E196">
        <f t="shared" si="10"/>
        <v>0</v>
      </c>
      <c r="F196">
        <f>SUM($E$2:E196)</f>
        <v>4</v>
      </c>
      <c r="K196">
        <f t="shared" si="11"/>
        <v>-5065.939459817745</v>
      </c>
    </row>
    <row r="197" spans="1:11" x14ac:dyDescent="0.35">
      <c r="A197" s="1">
        <f>EWMA!Q256</f>
        <v>45877</v>
      </c>
      <c r="B197">
        <f>EWMA!AY256</f>
        <v>747.62</v>
      </c>
      <c r="C197">
        <f>EWMA!AX256</f>
        <v>4940.5894171181135</v>
      </c>
      <c r="D197">
        <f t="shared" si="9"/>
        <v>0</v>
      </c>
      <c r="E197">
        <f t="shared" si="10"/>
        <v>0</v>
      </c>
      <c r="F197">
        <f>SUM($E$2:E197)</f>
        <v>4</v>
      </c>
      <c r="K197">
        <f t="shared" si="11"/>
        <v>-4940.5894171181135</v>
      </c>
    </row>
    <row r="198" spans="1:11" x14ac:dyDescent="0.35">
      <c r="A198" s="1">
        <f>EWMA!Q257</f>
        <v>45880</v>
      </c>
      <c r="B198">
        <f>EWMA!AY257</f>
        <v>-141.66999999999999</v>
      </c>
      <c r="C198">
        <f>EWMA!AX257</f>
        <v>4803.3429084081072</v>
      </c>
      <c r="D198">
        <f t="shared" si="9"/>
        <v>141.66999999999999</v>
      </c>
      <c r="E198">
        <f t="shared" si="10"/>
        <v>0</v>
      </c>
      <c r="F198">
        <f>SUM($E$2:E198)</f>
        <v>4</v>
      </c>
      <c r="K198">
        <f t="shared" si="11"/>
        <v>-4803.3429084081072</v>
      </c>
    </row>
    <row r="199" spans="1:11" x14ac:dyDescent="0.35">
      <c r="A199" s="1">
        <f>EWMA!Q258</f>
        <v>45881</v>
      </c>
      <c r="B199">
        <f>EWMA!AY258</f>
        <v>2090.21</v>
      </c>
      <c r="C199">
        <f>EWMA!AX258</f>
        <v>4732.1059383182865</v>
      </c>
      <c r="D199">
        <f t="shared" si="9"/>
        <v>0</v>
      </c>
      <c r="E199">
        <f t="shared" si="10"/>
        <v>0</v>
      </c>
      <c r="F199">
        <f>SUM($E$2:E199)</f>
        <v>4</v>
      </c>
      <c r="K199">
        <f t="shared" si="11"/>
        <v>-4732.1059383182865</v>
      </c>
    </row>
    <row r="200" spans="1:11" x14ac:dyDescent="0.35">
      <c r="A200" s="1">
        <f>EWMA!Q259</f>
        <v>45882</v>
      </c>
      <c r="B200">
        <f>EWMA!AY259</f>
        <v>2201.69</v>
      </c>
      <c r="C200">
        <f>EWMA!AX259</f>
        <v>4801.4996768992896</v>
      </c>
      <c r="D200">
        <f t="shared" si="9"/>
        <v>0</v>
      </c>
      <c r="E200">
        <f t="shared" si="10"/>
        <v>0</v>
      </c>
      <c r="F200">
        <f>SUM($E$2:E200)</f>
        <v>4</v>
      </c>
      <c r="K200">
        <f t="shared" si="11"/>
        <v>-4801.4996768992896</v>
      </c>
    </row>
    <row r="201" spans="1:11" x14ac:dyDescent="0.35">
      <c r="A201" s="1">
        <f>EWMA!Q260</f>
        <v>45883</v>
      </c>
      <c r="B201">
        <f>EWMA!AY260</f>
        <v>452.32</v>
      </c>
      <c r="C201">
        <f>EWMA!AX260</f>
        <v>4994.5358949679285</v>
      </c>
      <c r="D201">
        <f t="shared" si="9"/>
        <v>0</v>
      </c>
      <c r="E201">
        <f t="shared" si="10"/>
        <v>0</v>
      </c>
      <c r="F201">
        <f>SUM($E$2:E201)</f>
        <v>4</v>
      </c>
      <c r="K201">
        <f t="shared" si="11"/>
        <v>-4994.5358949679285</v>
      </c>
    </row>
    <row r="202" spans="1:11" x14ac:dyDescent="0.35">
      <c r="A202" s="1">
        <f>EWMA!Q261</f>
        <v>45884</v>
      </c>
      <c r="B202">
        <f>EWMA!AY261</f>
        <v>-1618.09</v>
      </c>
      <c r="C202">
        <f>EWMA!AX261</f>
        <v>4784.4123495482936</v>
      </c>
      <c r="D202">
        <f t="shared" si="9"/>
        <v>1618.09</v>
      </c>
      <c r="E202">
        <f t="shared" si="10"/>
        <v>0</v>
      </c>
      <c r="F202">
        <f>SUM($E$2:E202)</f>
        <v>4</v>
      </c>
      <c r="K202">
        <f t="shared" si="11"/>
        <v>-4784.4123495482936</v>
      </c>
    </row>
    <row r="203" spans="1:11" x14ac:dyDescent="0.35">
      <c r="A203" s="1">
        <f>EWMA!Q262</f>
        <v>45887</v>
      </c>
      <c r="B203">
        <f>EWMA!AY262</f>
        <v>-159.69</v>
      </c>
      <c r="C203">
        <f>EWMA!AX262</f>
        <v>4767.2062458039018</v>
      </c>
      <c r="D203">
        <f t="shared" si="9"/>
        <v>159.69</v>
      </c>
      <c r="E203">
        <f t="shared" si="10"/>
        <v>0</v>
      </c>
      <c r="F203">
        <f>SUM($E$2:E203)</f>
        <v>4</v>
      </c>
      <c r="K203">
        <f t="shared" si="11"/>
        <v>-4767.2062458039018</v>
      </c>
    </row>
    <row r="204" spans="1:11" x14ac:dyDescent="0.35">
      <c r="A204" s="1">
        <f>EWMA!Q263</f>
        <v>45888</v>
      </c>
      <c r="B204">
        <f>EWMA!AY263</f>
        <v>-3645.99</v>
      </c>
      <c r="C204">
        <f>EWMA!AX263</f>
        <v>4496.4466976012054</v>
      </c>
      <c r="D204">
        <f t="shared" si="9"/>
        <v>3645.99</v>
      </c>
      <c r="E204">
        <f t="shared" si="10"/>
        <v>0</v>
      </c>
      <c r="F204">
        <f>SUM($E$2:E204)</f>
        <v>4</v>
      </c>
      <c r="K204">
        <f t="shared" si="11"/>
        <v>-4496.4466976012054</v>
      </c>
    </row>
    <row r="205" spans="1:11" x14ac:dyDescent="0.35">
      <c r="A205" s="1">
        <f>EWMA!Q264</f>
        <v>45889</v>
      </c>
      <c r="B205">
        <f>EWMA!AY264</f>
        <v>-525.17999999999995</v>
      </c>
      <c r="C205">
        <f>EWMA!AX264</f>
        <v>5044.3093876893072</v>
      </c>
      <c r="D205">
        <f t="shared" si="9"/>
        <v>525.17999999999995</v>
      </c>
      <c r="E205">
        <f t="shared" si="10"/>
        <v>0</v>
      </c>
      <c r="F205">
        <f>SUM($E$2:E205)</f>
        <v>4</v>
      </c>
      <c r="K205">
        <f t="shared" si="11"/>
        <v>-5044.3093876893072</v>
      </c>
    </row>
    <row r="206" spans="1:11" x14ac:dyDescent="0.35">
      <c r="A206" s="1">
        <f>EWMA!Q265</f>
        <v>45890</v>
      </c>
      <c r="B206">
        <f>EWMA!AY265</f>
        <v>-310.72000000000003</v>
      </c>
      <c r="C206">
        <f>EWMA!AX265</f>
        <v>4897.299529030608</v>
      </c>
      <c r="D206">
        <f t="shared" si="9"/>
        <v>310.72000000000003</v>
      </c>
      <c r="E206">
        <f t="shared" si="10"/>
        <v>0</v>
      </c>
      <c r="F206">
        <f>SUM($E$2:E206)</f>
        <v>4</v>
      </c>
      <c r="K206">
        <f t="shared" si="11"/>
        <v>-4897.299529030608</v>
      </c>
    </row>
    <row r="207" spans="1:11" x14ac:dyDescent="0.35">
      <c r="A207" s="1">
        <f>EWMA!Q266</f>
        <v>45891</v>
      </c>
      <c r="B207">
        <f>EWMA!AY266</f>
        <v>2653.64</v>
      </c>
      <c r="C207">
        <f>EWMA!AX266</f>
        <v>4851.3892153507732</v>
      </c>
      <c r="D207">
        <f t="shared" si="9"/>
        <v>0</v>
      </c>
      <c r="E207">
        <f t="shared" si="10"/>
        <v>0</v>
      </c>
      <c r="F207">
        <f>SUM($E$2:E207)</f>
        <v>4</v>
      </c>
      <c r="K207">
        <f t="shared" si="11"/>
        <v>-4851.3892153507732</v>
      </c>
    </row>
    <row r="208" spans="1:11" x14ac:dyDescent="0.35">
      <c r="A208" s="1">
        <f>EWMA!Q267</f>
        <v>45894</v>
      </c>
      <c r="B208">
        <f>EWMA!AY267</f>
        <v>-1170.5899999999999</v>
      </c>
      <c r="C208">
        <f>EWMA!AX267</f>
        <v>4917.3735569520941</v>
      </c>
      <c r="D208">
        <f t="shared" si="9"/>
        <v>1170.5899999999999</v>
      </c>
      <c r="E208">
        <f t="shared" si="10"/>
        <v>0</v>
      </c>
      <c r="F208">
        <f>SUM($E$2:E208)</f>
        <v>4</v>
      </c>
      <c r="K208">
        <f t="shared" si="11"/>
        <v>-4917.3735569520941</v>
      </c>
    </row>
    <row r="209" spans="1:11" x14ac:dyDescent="0.35">
      <c r="A209" s="1">
        <f>EWMA!Q268</f>
        <v>45895</v>
      </c>
      <c r="B209">
        <f>EWMA!AY268</f>
        <v>2468.02</v>
      </c>
      <c r="C209">
        <f>EWMA!AX268</f>
        <v>4927.1916133689547</v>
      </c>
      <c r="D209">
        <f t="shared" si="9"/>
        <v>0</v>
      </c>
      <c r="E209">
        <f t="shared" si="10"/>
        <v>0</v>
      </c>
      <c r="F209">
        <f>SUM($E$2:E209)</f>
        <v>4</v>
      </c>
      <c r="K209">
        <f t="shared" si="11"/>
        <v>-4927.1916133689547</v>
      </c>
    </row>
    <row r="210" spans="1:11" x14ac:dyDescent="0.35">
      <c r="A210" s="1">
        <f>EWMA!Q269</f>
        <v>45896</v>
      </c>
      <c r="B210">
        <f>EWMA!AY269</f>
        <v>492.43</v>
      </c>
      <c r="C210">
        <f>EWMA!AX269</f>
        <v>5034.5699327558705</v>
      </c>
      <c r="D210">
        <f t="shared" si="9"/>
        <v>0</v>
      </c>
      <c r="E210">
        <f t="shared" si="10"/>
        <v>0</v>
      </c>
      <c r="F210">
        <f>SUM($E$2:E210)</f>
        <v>4</v>
      </c>
      <c r="K210">
        <f t="shared" si="11"/>
        <v>-5034.5699327558705</v>
      </c>
    </row>
    <row r="211" spans="1:11" x14ac:dyDescent="0.35">
      <c r="A211" s="1">
        <f>EWMA!Q270</f>
        <v>45897</v>
      </c>
      <c r="B211">
        <f>EWMA!AY270</f>
        <v>2004.5</v>
      </c>
      <c r="C211">
        <f>EWMA!AX270</f>
        <v>4964.2189089091517</v>
      </c>
      <c r="D211">
        <f t="shared" si="9"/>
        <v>0</v>
      </c>
      <c r="E211">
        <f t="shared" si="10"/>
        <v>0</v>
      </c>
      <c r="F211">
        <f>SUM($E$2:E211)</f>
        <v>4</v>
      </c>
      <c r="K211">
        <f t="shared" si="11"/>
        <v>-4964.2189089091517</v>
      </c>
    </row>
    <row r="212" spans="1:11" x14ac:dyDescent="0.35">
      <c r="A212" s="1">
        <f>EWMA!Q271</f>
        <v>45898</v>
      </c>
      <c r="B212">
        <f>EWMA!AY271</f>
        <v>-5392.33</v>
      </c>
      <c r="C212">
        <f>EWMA!AX271</f>
        <v>4772.1605140381798</v>
      </c>
      <c r="D212">
        <f t="shared" si="9"/>
        <v>5392.33</v>
      </c>
      <c r="E212">
        <f t="shared" si="10"/>
        <v>1</v>
      </c>
      <c r="F212">
        <f>SUM($E$2:E212)</f>
        <v>5</v>
      </c>
      <c r="K212">
        <f t="shared" si="11"/>
        <v>-4772.1605140381798</v>
      </c>
    </row>
    <row r="213" spans="1:11" x14ac:dyDescent="0.35">
      <c r="A213" s="1">
        <f>EWMA!Q272</f>
        <v>45902</v>
      </c>
      <c r="B213">
        <f>EWMA!AY272</f>
        <v>451.48</v>
      </c>
      <c r="C213">
        <f>EWMA!AX272</f>
        <v>6241.0038308836401</v>
      </c>
      <c r="D213">
        <f t="shared" si="9"/>
        <v>0</v>
      </c>
      <c r="E213">
        <f t="shared" si="10"/>
        <v>0</v>
      </c>
      <c r="F213">
        <f>SUM($E$2:E213)</f>
        <v>5</v>
      </c>
      <c r="K213">
        <f t="shared" si="11"/>
        <v>-6241.0038308836401</v>
      </c>
    </row>
    <row r="214" spans="1:11" x14ac:dyDescent="0.35">
      <c r="A214" s="1">
        <f>EWMA!Q273</f>
        <v>45903</v>
      </c>
      <c r="B214">
        <f>EWMA!AY273</f>
        <v>-556.84</v>
      </c>
      <c r="C214">
        <f>EWMA!AX273</f>
        <v>6041.369638054578</v>
      </c>
      <c r="D214">
        <f t="shared" si="9"/>
        <v>556.84</v>
      </c>
      <c r="E214">
        <f t="shared" si="10"/>
        <v>0</v>
      </c>
      <c r="F214">
        <f>SUM($E$2:E214)</f>
        <v>5</v>
      </c>
      <c r="K214">
        <f t="shared" si="11"/>
        <v>-6041.369638054578</v>
      </c>
    </row>
    <row r="215" spans="1:11" x14ac:dyDescent="0.35">
      <c r="A215" s="1">
        <f>EWMA!Q274</f>
        <v>45904</v>
      </c>
      <c r="B215">
        <f>EWMA!AY274</f>
        <v>1423.09</v>
      </c>
      <c r="C215">
        <f>EWMA!AX274</f>
        <v>5945.6117931828785</v>
      </c>
      <c r="D215">
        <f t="shared" si="9"/>
        <v>0</v>
      </c>
      <c r="E215">
        <f t="shared" si="10"/>
        <v>0</v>
      </c>
      <c r="F215">
        <f>SUM($E$2:E215)</f>
        <v>5</v>
      </c>
      <c r="K215">
        <f t="shared" si="11"/>
        <v>-5945.6117931828785</v>
      </c>
    </row>
    <row r="216" spans="1:11" x14ac:dyDescent="0.35">
      <c r="A216" s="1">
        <f>EWMA!Q275</f>
        <v>45905</v>
      </c>
      <c r="B216">
        <f>EWMA!AY275</f>
        <v>607.77</v>
      </c>
      <c r="C216">
        <f>EWMA!AX275</f>
        <v>5851.7519745819982</v>
      </c>
      <c r="D216">
        <f t="shared" si="9"/>
        <v>0</v>
      </c>
      <c r="E216">
        <f t="shared" si="10"/>
        <v>0</v>
      </c>
      <c r="F216">
        <f>SUM($E$2:E216)</f>
        <v>5</v>
      </c>
      <c r="K216">
        <f t="shared" si="11"/>
        <v>-5851.7519745819982</v>
      </c>
    </row>
    <row r="217" spans="1:11" x14ac:dyDescent="0.35">
      <c r="A217" s="1">
        <f>EWMA!Q276</f>
        <v>45908</v>
      </c>
      <c r="B217">
        <f>EWMA!AY276</f>
        <v>2071.15</v>
      </c>
      <c r="C217">
        <f>EWMA!AX276</f>
        <v>5792.3573929625363</v>
      </c>
      <c r="D217">
        <f t="shared" si="9"/>
        <v>0</v>
      </c>
      <c r="E217">
        <f t="shared" si="10"/>
        <v>0</v>
      </c>
      <c r="F217">
        <f>SUM($E$2:E217)</f>
        <v>5</v>
      </c>
      <c r="K217">
        <f t="shared" si="11"/>
        <v>-5792.3573929625363</v>
      </c>
    </row>
    <row r="218" spans="1:11" x14ac:dyDescent="0.35">
      <c r="A218" s="1">
        <f>EWMA!Q277</f>
        <v>45909</v>
      </c>
      <c r="B218">
        <f>EWMA!AY277</f>
        <v>36.86</v>
      </c>
      <c r="C218">
        <f>EWMA!AX277</f>
        <v>5770.8454394503569</v>
      </c>
      <c r="D218">
        <f t="shared" si="9"/>
        <v>0</v>
      </c>
      <c r="E218">
        <f t="shared" si="10"/>
        <v>0</v>
      </c>
      <c r="F218">
        <f>SUM($E$2:E218)</f>
        <v>5</v>
      </c>
      <c r="K218">
        <f t="shared" si="11"/>
        <v>-5770.8454394503569</v>
      </c>
    </row>
    <row r="219" spans="1:11" x14ac:dyDescent="0.35">
      <c r="A219" s="1">
        <f>EWMA!Q278</f>
        <v>45910</v>
      </c>
      <c r="B219">
        <f>EWMA!AY278</f>
        <v>3899.12</v>
      </c>
      <c r="C219">
        <f>EWMA!AX278</f>
        <v>5787.4702512256699</v>
      </c>
      <c r="D219">
        <f t="shared" si="9"/>
        <v>0</v>
      </c>
      <c r="E219">
        <f t="shared" si="10"/>
        <v>0</v>
      </c>
      <c r="F219">
        <f>SUM($E$2:E219)</f>
        <v>5</v>
      </c>
      <c r="K219">
        <f t="shared" si="11"/>
        <v>-5787.4702512256699</v>
      </c>
    </row>
    <row r="220" spans="1:11" x14ac:dyDescent="0.35">
      <c r="A220" s="1">
        <f>EWMA!Q279</f>
        <v>45911</v>
      </c>
      <c r="B220">
        <f>EWMA!AY279</f>
        <v>-973.98</v>
      </c>
      <c r="C220">
        <f>EWMA!AX279</f>
        <v>5905.5450576944977</v>
      </c>
      <c r="D220">
        <f t="shared" si="9"/>
        <v>973.98</v>
      </c>
      <c r="E220">
        <f t="shared" si="10"/>
        <v>0</v>
      </c>
      <c r="F220">
        <f>SUM($E$2:E220)</f>
        <v>5</v>
      </c>
      <c r="K220">
        <f t="shared" si="11"/>
        <v>-5905.5450576944977</v>
      </c>
    </row>
    <row r="221" spans="1:11" x14ac:dyDescent="0.35">
      <c r="A221" s="1">
        <f>EWMA!Q280</f>
        <v>45912</v>
      </c>
      <c r="B221">
        <f>EWMA!AY280</f>
        <v>50.91</v>
      </c>
      <c r="C221">
        <f>EWMA!AX280</f>
        <v>5778.6912409916577</v>
      </c>
      <c r="D221">
        <f t="shared" si="9"/>
        <v>0</v>
      </c>
      <c r="E221">
        <f t="shared" si="10"/>
        <v>0</v>
      </c>
      <c r="F221">
        <f>SUM($E$2:E221)</f>
        <v>5</v>
      </c>
      <c r="K221">
        <f t="shared" si="11"/>
        <v>-5778.6912409916577</v>
      </c>
    </row>
    <row r="222" spans="1:11" x14ac:dyDescent="0.35">
      <c r="A222" s="1">
        <f>EWMA!Q281</f>
        <v>45915</v>
      </c>
      <c r="B222">
        <f>EWMA!AY281</f>
        <v>787.03</v>
      </c>
      <c r="C222">
        <f>EWMA!AX281</f>
        <v>5649.1928109112168</v>
      </c>
      <c r="D222">
        <f t="shared" si="9"/>
        <v>0</v>
      </c>
      <c r="E222">
        <f t="shared" si="10"/>
        <v>0</v>
      </c>
      <c r="F222">
        <f>SUM($E$2:E222)</f>
        <v>5</v>
      </c>
      <c r="K222">
        <f t="shared" si="11"/>
        <v>-5649.1928109112168</v>
      </c>
    </row>
    <row r="223" spans="1:11" x14ac:dyDescent="0.35">
      <c r="A223" s="1">
        <f>EWMA!Q282</f>
        <v>45916</v>
      </c>
      <c r="B223">
        <f>EWMA!AY282</f>
        <v>204.55</v>
      </c>
      <c r="C223">
        <f>EWMA!AX282</f>
        <v>5508.9496648183831</v>
      </c>
      <c r="D223">
        <f t="shared" si="9"/>
        <v>0</v>
      </c>
      <c r="E223">
        <f t="shared" si="10"/>
        <v>0</v>
      </c>
      <c r="F223">
        <f>SUM($E$2:E223)</f>
        <v>5</v>
      </c>
      <c r="K223">
        <f t="shared" si="11"/>
        <v>-5508.9496648183831</v>
      </c>
    </row>
    <row r="224" spans="1:11" x14ac:dyDescent="0.35">
      <c r="A224" s="1">
        <f>EWMA!Q283</f>
        <v>45917</v>
      </c>
      <c r="B224">
        <f>EWMA!AY283</f>
        <v>-269.48</v>
      </c>
      <c r="C224">
        <f>EWMA!AX283</f>
        <v>5339.1777899165663</v>
      </c>
      <c r="D224">
        <f t="shared" si="9"/>
        <v>269.48</v>
      </c>
      <c r="E224">
        <f t="shared" si="10"/>
        <v>0</v>
      </c>
      <c r="F224">
        <f>SUM($E$2:E224)</f>
        <v>5</v>
      </c>
      <c r="K224">
        <f t="shared" si="11"/>
        <v>-5339.1777899165663</v>
      </c>
    </row>
    <row r="225" spans="1:11" x14ac:dyDescent="0.35">
      <c r="A225" s="1">
        <f>EWMA!Q284</f>
        <v>45918</v>
      </c>
      <c r="B225">
        <f>EWMA!AY284</f>
        <v>539.73</v>
      </c>
      <c r="C225">
        <f>EWMA!AX284</f>
        <v>5197.5875923819167</v>
      </c>
      <c r="D225">
        <f t="shared" si="9"/>
        <v>0</v>
      </c>
      <c r="E225">
        <f t="shared" si="10"/>
        <v>0</v>
      </c>
      <c r="F225">
        <f>SUM($E$2:E225)</f>
        <v>5</v>
      </c>
      <c r="K225">
        <f t="shared" si="11"/>
        <v>-5197.5875923819167</v>
      </c>
    </row>
    <row r="226" spans="1:11" x14ac:dyDescent="0.35">
      <c r="A226" s="1">
        <f>EWMA!Q285</f>
        <v>45919</v>
      </c>
      <c r="B226">
        <f>EWMA!AY285</f>
        <v>-144.75</v>
      </c>
      <c r="C226">
        <f>EWMA!AX285</f>
        <v>5066.7051328965745</v>
      </c>
      <c r="D226">
        <f t="shared" si="9"/>
        <v>144.75</v>
      </c>
      <c r="E226">
        <f t="shared" si="10"/>
        <v>0</v>
      </c>
      <c r="F226">
        <f>SUM($E$2:E226)</f>
        <v>5</v>
      </c>
      <c r="K226">
        <f t="shared" si="11"/>
        <v>-5066.7051328965745</v>
      </c>
    </row>
    <row r="227" spans="1:11" x14ac:dyDescent="0.35">
      <c r="A227" s="1">
        <f>EWMA!Q286</f>
        <v>45922</v>
      </c>
      <c r="B227">
        <f>EWMA!AY286</f>
        <v>165.8</v>
      </c>
      <c r="C227">
        <f>EWMA!AX286</f>
        <v>4919.9633059576045</v>
      </c>
      <c r="D227">
        <f t="shared" si="9"/>
        <v>0</v>
      </c>
      <c r="E227">
        <f t="shared" si="10"/>
        <v>0</v>
      </c>
      <c r="F227">
        <f>SUM($E$2:E227)</f>
        <v>5</v>
      </c>
      <c r="K227">
        <f t="shared" si="11"/>
        <v>-4919.9633059576045</v>
      </c>
    </row>
    <row r="228" spans="1:11" x14ac:dyDescent="0.35">
      <c r="A228" s="1">
        <f>EWMA!Q287</f>
        <v>45923</v>
      </c>
      <c r="B228">
        <f>EWMA!AY287</f>
        <v>-566.58000000000004</v>
      </c>
      <c r="C228">
        <f>EWMA!AX287</f>
        <v>4770.7180411877516</v>
      </c>
      <c r="D228">
        <f t="shared" si="9"/>
        <v>566.58000000000004</v>
      </c>
      <c r="E228">
        <f t="shared" si="10"/>
        <v>0</v>
      </c>
      <c r="F228">
        <f>SUM($E$2:E228)</f>
        <v>5</v>
      </c>
      <c r="K228">
        <f t="shared" si="11"/>
        <v>-4770.7180411877516</v>
      </c>
    </row>
    <row r="229" spans="1:11" x14ac:dyDescent="0.35">
      <c r="A229" s="1">
        <f>EWMA!Q288</f>
        <v>45924</v>
      </c>
      <c r="B229">
        <f>EWMA!AY288</f>
        <v>1313.18</v>
      </c>
      <c r="C229">
        <f>EWMA!AX288</f>
        <v>4677.2003648691834</v>
      </c>
      <c r="D229">
        <f t="shared" si="9"/>
        <v>0</v>
      </c>
      <c r="E229">
        <f t="shared" si="10"/>
        <v>0</v>
      </c>
      <c r="F229">
        <f>SUM($E$2:E229)</f>
        <v>5</v>
      </c>
      <c r="K229">
        <f t="shared" si="11"/>
        <v>-4677.2003648691834</v>
      </c>
    </row>
    <row r="230" spans="1:11" x14ac:dyDescent="0.35">
      <c r="A230" s="1">
        <f>EWMA!Q289</f>
        <v>45925</v>
      </c>
      <c r="B230">
        <f>EWMA!AY289</f>
        <v>-133.06</v>
      </c>
      <c r="C230">
        <f>EWMA!AX289</f>
        <v>4693.2166313888893</v>
      </c>
      <c r="D230">
        <f t="shared" si="9"/>
        <v>133.06</v>
      </c>
      <c r="E230">
        <f t="shared" si="10"/>
        <v>0</v>
      </c>
      <c r="F230">
        <f>SUM($E$2:E230)</f>
        <v>5</v>
      </c>
      <c r="K230">
        <f t="shared" si="11"/>
        <v>-4693.2166313888893</v>
      </c>
    </row>
    <row r="231" spans="1:11" x14ac:dyDescent="0.35">
      <c r="A231" s="1">
        <f>EWMA!Q290</f>
        <v>45926</v>
      </c>
      <c r="B231">
        <f>EWMA!AY290</f>
        <v>-121.21</v>
      </c>
      <c r="C231">
        <f>EWMA!AX290</f>
        <v>4557.7407232275173</v>
      </c>
      <c r="D231">
        <f t="shared" si="9"/>
        <v>121.21</v>
      </c>
      <c r="E231">
        <f t="shared" si="10"/>
        <v>0</v>
      </c>
      <c r="F231">
        <f>SUM($E$2:E231)</f>
        <v>5</v>
      </c>
      <c r="K231">
        <f t="shared" si="11"/>
        <v>-4557.7407232275173</v>
      </c>
    </row>
    <row r="232" spans="1:11" x14ac:dyDescent="0.35">
      <c r="A232" s="1">
        <f>EWMA!Q291</f>
        <v>45929</v>
      </c>
      <c r="B232">
        <f>EWMA!AY291</f>
        <v>-458.33</v>
      </c>
      <c r="C232">
        <f>EWMA!AX291</f>
        <v>4410.65071587071</v>
      </c>
      <c r="D232">
        <f t="shared" si="9"/>
        <v>458.33</v>
      </c>
      <c r="E232">
        <f t="shared" si="10"/>
        <v>0</v>
      </c>
      <c r="F232">
        <f>SUM($E$2:E232)</f>
        <v>5</v>
      </c>
      <c r="K232">
        <f t="shared" si="11"/>
        <v>-4410.65071587071</v>
      </c>
    </row>
    <row r="233" spans="1:11" x14ac:dyDescent="0.35">
      <c r="A233" s="1">
        <f>EWMA!Q292</f>
        <v>45930</v>
      </c>
      <c r="B233">
        <f>EWMA!AY292</f>
        <v>851.44</v>
      </c>
      <c r="C233">
        <f>EWMA!AX292</f>
        <v>4304.2364405015132</v>
      </c>
      <c r="D233">
        <f t="shared" si="9"/>
        <v>0</v>
      </c>
      <c r="E233">
        <f t="shared" si="10"/>
        <v>0</v>
      </c>
      <c r="F233">
        <f>SUM($E$2:E233)</f>
        <v>5</v>
      </c>
      <c r="K233">
        <f t="shared" si="11"/>
        <v>-4304.2364405015132</v>
      </c>
    </row>
    <row r="234" spans="1:11" x14ac:dyDescent="0.35">
      <c r="A234" s="1">
        <f>EWMA!Q293</f>
        <v>45931</v>
      </c>
      <c r="B234">
        <f>EWMA!AY293</f>
        <v>2038.99</v>
      </c>
      <c r="C234">
        <f>EWMA!AX293</f>
        <v>4296.1804332238253</v>
      </c>
      <c r="D234">
        <f t="shared" si="9"/>
        <v>0</v>
      </c>
      <c r="E234">
        <f t="shared" si="10"/>
        <v>0</v>
      </c>
      <c r="F234">
        <f>SUM($E$2:E234)</f>
        <v>5</v>
      </c>
      <c r="K234">
        <f t="shared" si="11"/>
        <v>-4296.1804332238253</v>
      </c>
    </row>
    <row r="235" spans="1:11" x14ac:dyDescent="0.35">
      <c r="A235" s="1">
        <f>EWMA!Q294</f>
        <v>45932</v>
      </c>
      <c r="B235">
        <f>EWMA!AY294</f>
        <v>1770.63</v>
      </c>
      <c r="C235">
        <f>EWMA!AX294</f>
        <v>4382.548787198155</v>
      </c>
      <c r="D235">
        <f t="shared" si="9"/>
        <v>0</v>
      </c>
      <c r="E235">
        <f t="shared" si="10"/>
        <v>0</v>
      </c>
      <c r="F235">
        <f>SUM($E$2:E235)</f>
        <v>5</v>
      </c>
      <c r="K235">
        <f t="shared" si="11"/>
        <v>-4382.548787198155</v>
      </c>
    </row>
    <row r="236" spans="1:11" x14ac:dyDescent="0.35">
      <c r="A236" s="1">
        <f>EWMA!Q295</f>
        <v>45933</v>
      </c>
      <c r="B236">
        <f>EWMA!AY295</f>
        <v>18.579999999999998</v>
      </c>
      <c r="C236">
        <f>EWMA!AX295</f>
        <v>4487.8165297378637</v>
      </c>
      <c r="D236">
        <f t="shared" si="9"/>
        <v>0</v>
      </c>
      <c r="E236">
        <f t="shared" si="10"/>
        <v>0</v>
      </c>
      <c r="F236">
        <f>SUM($E$2:E236)</f>
        <v>5</v>
      </c>
      <c r="K236">
        <f t="shared" si="11"/>
        <v>-4487.8165297378637</v>
      </c>
    </row>
    <row r="237" spans="1:11" x14ac:dyDescent="0.35">
      <c r="A237" s="1">
        <f>EWMA!Q296</f>
        <v>45936</v>
      </c>
      <c r="B237">
        <f>EWMA!AY296</f>
        <v>5491.97</v>
      </c>
      <c r="C237">
        <f>EWMA!AX296</f>
        <v>4532.9128257744969</v>
      </c>
      <c r="D237">
        <f t="shared" si="9"/>
        <v>0</v>
      </c>
      <c r="E237">
        <f t="shared" si="10"/>
        <v>0</v>
      </c>
      <c r="F237">
        <f>SUM($E$2:E237)</f>
        <v>5</v>
      </c>
      <c r="K237">
        <f t="shared" si="11"/>
        <v>-4532.9128257744969</v>
      </c>
    </row>
    <row r="238" spans="1:11" x14ac:dyDescent="0.35">
      <c r="A238" s="1">
        <f>EWMA!Q297</f>
        <v>45937</v>
      </c>
      <c r="B238">
        <f>EWMA!AY297</f>
        <v>472.04</v>
      </c>
      <c r="C238">
        <f>EWMA!AX297</f>
        <v>7413.8688397559417</v>
      </c>
      <c r="D238">
        <f t="shared" si="9"/>
        <v>0</v>
      </c>
      <c r="E238">
        <f t="shared" si="10"/>
        <v>0</v>
      </c>
      <c r="F238">
        <f>SUM($E$2:E238)</f>
        <v>5</v>
      </c>
      <c r="K238">
        <f t="shared" si="11"/>
        <v>-7413.8688397559417</v>
      </c>
    </row>
    <row r="239" spans="1:11" x14ac:dyDescent="0.35">
      <c r="A239" s="1">
        <f>EWMA!Q298</f>
        <v>45938</v>
      </c>
      <c r="B239">
        <f>EWMA!AY298</f>
        <v>5214.3599999999997</v>
      </c>
      <c r="C239">
        <f>EWMA!AX298</f>
        <v>7455.896890426523</v>
      </c>
      <c r="D239">
        <f t="shared" si="9"/>
        <v>0</v>
      </c>
      <c r="E239">
        <f t="shared" si="10"/>
        <v>0</v>
      </c>
      <c r="F239">
        <f>SUM($E$2:E239)</f>
        <v>5</v>
      </c>
      <c r="K239">
        <f t="shared" si="11"/>
        <v>-7455.896890426523</v>
      </c>
    </row>
    <row r="240" spans="1:11" x14ac:dyDescent="0.35">
      <c r="A240" s="1">
        <f>EWMA!Q299</f>
        <v>45939</v>
      </c>
      <c r="B240">
        <f>EWMA!AY299</f>
        <v>-909.16</v>
      </c>
      <c r="C240">
        <f>EWMA!AX299</f>
        <v>8355.6788597362101</v>
      </c>
      <c r="D240">
        <f t="shared" si="9"/>
        <v>909.16</v>
      </c>
      <c r="E240">
        <f t="shared" si="10"/>
        <v>0</v>
      </c>
      <c r="F240">
        <f>SUM($E$2:E240)</f>
        <v>5</v>
      </c>
      <c r="K240">
        <f t="shared" si="11"/>
        <v>-8355.6788597362101</v>
      </c>
    </row>
    <row r="241" spans="1:11" x14ac:dyDescent="0.35">
      <c r="A241" s="1">
        <f>EWMA!Q300</f>
        <v>45940</v>
      </c>
      <c r="B241">
        <f>EWMA!AY300</f>
        <v>-7108.12</v>
      </c>
      <c r="C241">
        <f>EWMA!AX300</f>
        <v>7750.7015171537996</v>
      </c>
      <c r="D241">
        <f t="shared" si="9"/>
        <v>7108.12</v>
      </c>
      <c r="E241">
        <f t="shared" si="10"/>
        <v>0</v>
      </c>
      <c r="F241">
        <f>SUM($E$2:E241)</f>
        <v>5</v>
      </c>
      <c r="K241">
        <f t="shared" si="11"/>
        <v>-7750.7015171537996</v>
      </c>
    </row>
    <row r="242" spans="1:11" x14ac:dyDescent="0.35">
      <c r="A242" s="1">
        <f>EWMA!Q301</f>
        <v>45943</v>
      </c>
      <c r="B242">
        <f>EWMA!AY301</f>
        <v>4969.12</v>
      </c>
      <c r="C242">
        <f>EWMA!AX301</f>
        <v>8932.7288759702515</v>
      </c>
      <c r="D242">
        <f t="shared" si="9"/>
        <v>0</v>
      </c>
      <c r="E242">
        <f t="shared" si="10"/>
        <v>0</v>
      </c>
      <c r="F242">
        <f>SUM($E$2:E242)</f>
        <v>5</v>
      </c>
      <c r="K242">
        <f t="shared" si="11"/>
        <v>-8932.7288759702515</v>
      </c>
    </row>
    <row r="243" spans="1:11" x14ac:dyDescent="0.35">
      <c r="A243" s="1">
        <f>EWMA!Q302</f>
        <v>45944</v>
      </c>
      <c r="B243">
        <f>EWMA!AY302</f>
        <v>-1215.92</v>
      </c>
      <c r="C243">
        <f>EWMA!AX302</f>
        <v>9005.1612587023192</v>
      </c>
      <c r="D243">
        <f t="shared" si="9"/>
        <v>1215.92</v>
      </c>
      <c r="E243">
        <f t="shared" si="10"/>
        <v>0</v>
      </c>
      <c r="F243">
        <f>SUM($E$2:E243)</f>
        <v>5</v>
      </c>
      <c r="K243">
        <f t="shared" si="11"/>
        <v>-9005.1612587023192</v>
      </c>
    </row>
    <row r="244" spans="1:11" x14ac:dyDescent="0.35">
      <c r="A244" s="1">
        <f>EWMA!Q303</f>
        <v>45945</v>
      </c>
      <c r="B244">
        <f>EWMA!AY303</f>
        <v>4070.94</v>
      </c>
      <c r="C244">
        <f>EWMA!AX303</f>
        <v>9003.727025109989</v>
      </c>
      <c r="D244">
        <f t="shared" si="9"/>
        <v>0</v>
      </c>
      <c r="E244">
        <f t="shared" si="10"/>
        <v>0</v>
      </c>
      <c r="F244">
        <f>SUM($E$2:E244)</f>
        <v>5</v>
      </c>
      <c r="K244">
        <f t="shared" si="11"/>
        <v>-9003.727025109989</v>
      </c>
    </row>
    <row r="245" spans="1:11" x14ac:dyDescent="0.35">
      <c r="A245" s="1">
        <f>EWMA!Q304</f>
        <v>45946</v>
      </c>
      <c r="B245">
        <f>EWMA!AY304</f>
        <v>-1661.87</v>
      </c>
      <c r="C245">
        <f>EWMA!AX304</f>
        <v>9204.728155660363</v>
      </c>
      <c r="D245">
        <f t="shared" si="9"/>
        <v>1661.87</v>
      </c>
      <c r="E245">
        <f t="shared" si="10"/>
        <v>0</v>
      </c>
      <c r="F245">
        <f>SUM($E$2:E245)</f>
        <v>5</v>
      </c>
      <c r="K245">
        <f t="shared" si="11"/>
        <v>-9204.728155660363</v>
      </c>
    </row>
    <row r="246" spans="1:11" x14ac:dyDescent="0.35">
      <c r="A246" s="1">
        <f>EWMA!Q305</f>
        <v>45947</v>
      </c>
      <c r="B246">
        <f>EWMA!AY305</f>
        <v>847.31</v>
      </c>
      <c r="C246">
        <f>EWMA!AX305</f>
        <v>9024.5653991635008</v>
      </c>
      <c r="D246">
        <f t="shared" si="9"/>
        <v>0</v>
      </c>
      <c r="E246">
        <f t="shared" si="10"/>
        <v>0</v>
      </c>
      <c r="F246">
        <f>SUM($E$2:E246)</f>
        <v>5</v>
      </c>
      <c r="K246">
        <f t="shared" si="11"/>
        <v>-9024.5653991635008</v>
      </c>
    </row>
    <row r="247" spans="1:11" x14ac:dyDescent="0.35">
      <c r="A247" s="1">
        <f>EWMA!Q306</f>
        <v>45950</v>
      </c>
      <c r="B247">
        <f>EWMA!AY306</f>
        <v>848.25</v>
      </c>
      <c r="C247">
        <f>EWMA!AX306</f>
        <v>8800.279188924962</v>
      </c>
      <c r="D247">
        <f t="shared" si="9"/>
        <v>0</v>
      </c>
      <c r="E247">
        <f t="shared" si="10"/>
        <v>0</v>
      </c>
      <c r="F247">
        <f>SUM($E$2:E247)</f>
        <v>5</v>
      </c>
      <c r="K247">
        <f t="shared" si="11"/>
        <v>-8800.279188924962</v>
      </c>
    </row>
    <row r="248" spans="1:11" x14ac:dyDescent="0.35">
      <c r="A248" s="1">
        <f>EWMA!Q307</f>
        <v>45951</v>
      </c>
      <c r="B248">
        <f>EWMA!AY307</f>
        <v>-1106.26</v>
      </c>
      <c r="C248">
        <f>EWMA!AX307</f>
        <v>8485.0902428594927</v>
      </c>
      <c r="D248">
        <f t="shared" si="9"/>
        <v>1106.26</v>
      </c>
      <c r="E248">
        <f t="shared" si="10"/>
        <v>0</v>
      </c>
      <c r="F248">
        <f>SUM($E$2:E248)</f>
        <v>5</v>
      </c>
      <c r="K248">
        <f t="shared" si="11"/>
        <v>-8485.0902428594927</v>
      </c>
    </row>
    <row r="249" spans="1:11" x14ac:dyDescent="0.35">
      <c r="A249" s="1">
        <f>EWMA!Q308</f>
        <v>45952</v>
      </c>
      <c r="B249">
        <f>EWMA!AY308</f>
        <v>-2172.0100000000002</v>
      </c>
      <c r="C249">
        <f>EWMA!AX308</f>
        <v>8149.1966806753335</v>
      </c>
      <c r="D249">
        <f t="shared" si="9"/>
        <v>2172.0100000000002</v>
      </c>
      <c r="E249">
        <f t="shared" si="10"/>
        <v>0</v>
      </c>
      <c r="F249">
        <f>SUM($E$2:E249)</f>
        <v>5</v>
      </c>
      <c r="K249">
        <f t="shared" si="11"/>
        <v>-8149.1966806753335</v>
      </c>
    </row>
    <row r="250" spans="1:11" x14ac:dyDescent="0.35">
      <c r="A250" s="1">
        <f>EWMA!Q309</f>
        <v>45953</v>
      </c>
      <c r="B250">
        <f>EWMA!AY309</f>
        <v>1911.02</v>
      </c>
      <c r="C250">
        <f>EWMA!AX309</f>
        <v>8161.2702500667201</v>
      </c>
      <c r="D250">
        <f t="shared" si="9"/>
        <v>0</v>
      </c>
      <c r="E250">
        <f t="shared" si="10"/>
        <v>0</v>
      </c>
      <c r="F250">
        <f>SUM($E$2:E250)</f>
        <v>5</v>
      </c>
      <c r="K250">
        <f t="shared" si="11"/>
        <v>-8161.2702500667201</v>
      </c>
    </row>
    <row r="251" spans="1:11" x14ac:dyDescent="0.35">
      <c r="A251" s="1">
        <f>EWMA!Q310</f>
        <v>45954</v>
      </c>
      <c r="B251">
        <f>EWMA!AY310</f>
        <v>4084.01</v>
      </c>
      <c r="C251">
        <f>EWMA!AX310</f>
        <v>8230.6220415971384</v>
      </c>
      <c r="D251">
        <f t="shared" si="9"/>
        <v>0</v>
      </c>
      <c r="E251">
        <f t="shared" si="10"/>
        <v>0</v>
      </c>
      <c r="F251">
        <f>SUM($E$2:E251)</f>
        <v>5</v>
      </c>
      <c r="K251">
        <f t="shared" si="11"/>
        <v>-8230.6220415971384</v>
      </c>
    </row>
    <row r="252" spans="1:11" x14ac:dyDescent="0.35">
      <c r="A252" s="1">
        <f>EWMA!Q311</f>
        <v>45957</v>
      </c>
      <c r="B252">
        <f>EWMA!AY311</f>
        <v>3276.87</v>
      </c>
      <c r="C252">
        <f>EWMA!AX311</f>
        <v>8641.9863133038543</v>
      </c>
      <c r="D252">
        <f t="shared" si="9"/>
        <v>0</v>
      </c>
      <c r="E252">
        <f t="shared" si="10"/>
        <v>0</v>
      </c>
      <c r="F252">
        <f>SUM($E$2:E252)</f>
        <v>5</v>
      </c>
      <c r="K252">
        <f t="shared" si="11"/>
        <v>-8641.9863133038543</v>
      </c>
    </row>
    <row r="253" spans="1:11" x14ac:dyDescent="0.35">
      <c r="A253" s="1">
        <f>EWMA!Q312</f>
        <v>45958</v>
      </c>
      <c r="B253">
        <f>EWMA!AY312</f>
        <v>731.76</v>
      </c>
      <c r="C253">
        <f>EWMA!AX312</f>
        <v>8726.6909725459191</v>
      </c>
      <c r="D253">
        <f t="shared" si="9"/>
        <v>0</v>
      </c>
      <c r="E253">
        <f t="shared" si="10"/>
        <v>0</v>
      </c>
      <c r="F253">
        <f>SUM($E$2:E253)</f>
        <v>5</v>
      </c>
      <c r="K253">
        <f t="shared" si="11"/>
        <v>-8726.6909725459191</v>
      </c>
    </row>
    <row r="254" spans="1:11" x14ac:dyDescent="0.35">
      <c r="A254" s="1">
        <f>EWMA!Q313</f>
        <v>45959</v>
      </c>
      <c r="B254">
        <f>EWMA!AY313</f>
        <v>2038.88</v>
      </c>
      <c r="C254">
        <f>EWMA!AX313</f>
        <v>8571.1733877735514</v>
      </c>
      <c r="D254">
        <f t="shared" si="9"/>
        <v>0</v>
      </c>
      <c r="E254">
        <f t="shared" si="10"/>
        <v>0</v>
      </c>
      <c r="F254">
        <f>SUM($E$2:E254)</f>
        <v>5</v>
      </c>
      <c r="K254">
        <f t="shared" si="11"/>
        <v>-8571.1733877735514</v>
      </c>
    </row>
    <row r="255" spans="1:11" x14ac:dyDescent="0.35">
      <c r="A255" s="1">
        <f>EWMA!Q314</f>
        <v>45960</v>
      </c>
      <c r="B255">
        <f>EWMA!AY314</f>
        <v>-1787.62</v>
      </c>
      <c r="C255">
        <f>EWMA!AX314</f>
        <v>8325.0092492360345</v>
      </c>
      <c r="D255">
        <f t="shared" si="9"/>
        <v>1787.62</v>
      </c>
      <c r="E255">
        <f t="shared" si="10"/>
        <v>0</v>
      </c>
      <c r="F255">
        <f>SUM($E$2:E255)</f>
        <v>5</v>
      </c>
      <c r="K255">
        <f t="shared" si="11"/>
        <v>-8325.0092492360345</v>
      </c>
    </row>
    <row r="256" spans="1:11" x14ac:dyDescent="0.35">
      <c r="A256" s="1">
        <f>EWMA!Q315</f>
        <v>45961</v>
      </c>
      <c r="B256">
        <f>EWMA!AY315</f>
        <v>974.12</v>
      </c>
      <c r="C256">
        <f>EWMA!AX315</f>
        <v>8211.1642883127806</v>
      </c>
      <c r="D256">
        <f t="shared" si="9"/>
        <v>0</v>
      </c>
      <c r="E256">
        <f t="shared" si="10"/>
        <v>0</v>
      </c>
      <c r="F256">
        <f>SUM($E$2:E256)</f>
        <v>5</v>
      </c>
      <c r="K256">
        <f t="shared" si="11"/>
        <v>-8211.1642883127806</v>
      </c>
    </row>
    <row r="257" spans="1:11" x14ac:dyDescent="0.35">
      <c r="A257" s="1">
        <f>EWMA!Q316</f>
        <v>45964</v>
      </c>
      <c r="B257">
        <f>EWMA!AY316</f>
        <v>-753.83</v>
      </c>
      <c r="C257">
        <f>EWMA!AX316</f>
        <v>8003.1856794313226</v>
      </c>
      <c r="D257">
        <f t="shared" si="9"/>
        <v>753.83</v>
      </c>
      <c r="E257">
        <f t="shared" si="10"/>
        <v>0</v>
      </c>
      <c r="F257">
        <f>SUM($E$2:E257)</f>
        <v>5</v>
      </c>
      <c r="K257">
        <f t="shared" si="11"/>
        <v>-8003.1856794313226</v>
      </c>
    </row>
    <row r="258" spans="1:11" x14ac:dyDescent="0.35">
      <c r="A258" s="1">
        <f>EWMA!Q317</f>
        <v>45965</v>
      </c>
      <c r="B258">
        <f>EWMA!AY317</f>
        <v>-2797.36</v>
      </c>
      <c r="C258">
        <f>EWMA!AX317</f>
        <v>7637.6335782536917</v>
      </c>
      <c r="D258">
        <f t="shared" si="9"/>
        <v>2797.36</v>
      </c>
      <c r="E258">
        <f t="shared" si="10"/>
        <v>0</v>
      </c>
      <c r="F258">
        <f>SUM($E$2:E258)</f>
        <v>5</v>
      </c>
      <c r="K258">
        <f t="shared" si="11"/>
        <v>-7637.6335782536917</v>
      </c>
    </row>
    <row r="259" spans="1:11" x14ac:dyDescent="0.35">
      <c r="A259" s="1">
        <f>EWMA!Q318</f>
        <v>45966</v>
      </c>
      <c r="B259">
        <f>EWMA!AY318</f>
        <v>3707.03</v>
      </c>
      <c r="C259">
        <f>EWMA!AX318</f>
        <v>7815.7597406046671</v>
      </c>
      <c r="D259">
        <f t="shared" ref="D259:D322" si="12">MAX(0,-B259)</f>
        <v>0</v>
      </c>
      <c r="E259">
        <f t="shared" ref="E259:E322" si="13">IF(D259&gt;C259,1,0)</f>
        <v>0</v>
      </c>
      <c r="F259">
        <f>SUM($E$2:E259)</f>
        <v>5</v>
      </c>
      <c r="K259">
        <f t="shared" ref="K259:K322" si="14">-C259</f>
        <v>-7815.7597406046671</v>
      </c>
    </row>
    <row r="260" spans="1:11" x14ac:dyDescent="0.35">
      <c r="A260" s="1">
        <f>EWMA!Q319</f>
        <v>45967</v>
      </c>
      <c r="B260">
        <f>EWMA!AY319</f>
        <v>-2583.06</v>
      </c>
      <c r="C260">
        <f>EWMA!AX319</f>
        <v>7873.1301493768797</v>
      </c>
      <c r="D260">
        <f t="shared" si="12"/>
        <v>2583.06</v>
      </c>
      <c r="E260">
        <f t="shared" si="13"/>
        <v>0</v>
      </c>
      <c r="F260">
        <f>SUM($E$2:E260)</f>
        <v>5</v>
      </c>
      <c r="K260">
        <f t="shared" si="14"/>
        <v>-7873.1301493768797</v>
      </c>
    </row>
    <row r="261" spans="1:11" x14ac:dyDescent="0.35">
      <c r="A261" s="1">
        <f>EWMA!Q320</f>
        <v>45968</v>
      </c>
      <c r="B261">
        <f>EWMA!AY320</f>
        <v>-1988.83</v>
      </c>
      <c r="C261">
        <f>EWMA!AX320</f>
        <v>7750.8912234364452</v>
      </c>
      <c r="D261">
        <f t="shared" si="12"/>
        <v>1988.83</v>
      </c>
      <c r="E261">
        <f t="shared" si="13"/>
        <v>0</v>
      </c>
      <c r="F261">
        <f>SUM($E$2:E261)</f>
        <v>5</v>
      </c>
      <c r="K261">
        <f t="shared" si="14"/>
        <v>-7750.8912234364452</v>
      </c>
    </row>
    <row r="262" spans="1:11" x14ac:dyDescent="0.35">
      <c r="A262" s="1">
        <f>EWMA!Q321</f>
        <v>45971</v>
      </c>
      <c r="B262">
        <f>EWMA!AY321</f>
        <v>3665.23</v>
      </c>
      <c r="C262">
        <f>EWMA!AX321</f>
        <v>7809.8783312794358</v>
      </c>
      <c r="D262">
        <f t="shared" si="12"/>
        <v>0</v>
      </c>
      <c r="E262">
        <f t="shared" si="13"/>
        <v>0</v>
      </c>
      <c r="F262">
        <f>SUM($E$2:E262)</f>
        <v>5</v>
      </c>
      <c r="K262">
        <f t="shared" si="14"/>
        <v>-7809.8783312794358</v>
      </c>
    </row>
    <row r="263" spans="1:11" x14ac:dyDescent="0.35">
      <c r="A263" s="1">
        <f>EWMA!Q322</f>
        <v>45972</v>
      </c>
      <c r="B263">
        <f>EWMA!AY322</f>
        <v>-1721.38</v>
      </c>
      <c r="C263">
        <f>EWMA!AX322</f>
        <v>7881.543291529576</v>
      </c>
      <c r="D263">
        <f t="shared" si="12"/>
        <v>1721.38</v>
      </c>
      <c r="E263">
        <f t="shared" si="13"/>
        <v>0</v>
      </c>
      <c r="F263">
        <f>SUM($E$2:E263)</f>
        <v>5</v>
      </c>
      <c r="K263">
        <f t="shared" si="14"/>
        <v>-7881.543291529576</v>
      </c>
    </row>
    <row r="264" spans="1:11" x14ac:dyDescent="0.35">
      <c r="A264" s="1">
        <f>EWMA!Q323</f>
        <v>45973</v>
      </c>
      <c r="B264">
        <f>EWMA!AY323</f>
        <v>3816.55</v>
      </c>
      <c r="C264">
        <f>EWMA!AX323</f>
        <v>7960.9357089069799</v>
      </c>
      <c r="D264">
        <f t="shared" si="12"/>
        <v>0</v>
      </c>
      <c r="E264">
        <f t="shared" si="13"/>
        <v>0</v>
      </c>
      <c r="F264">
        <f>SUM($E$2:E264)</f>
        <v>5</v>
      </c>
      <c r="K264">
        <f t="shared" si="14"/>
        <v>-7960.9357089069799</v>
      </c>
    </row>
    <row r="265" spans="1:11" x14ac:dyDescent="0.35">
      <c r="A265" s="1">
        <f>EWMA!Q324</f>
        <v>45974</v>
      </c>
      <c r="B265">
        <f>EWMA!AY324</f>
        <v>-4190.42</v>
      </c>
      <c r="C265">
        <f>EWMA!AX324</f>
        <v>7992.0256473660329</v>
      </c>
      <c r="D265">
        <f t="shared" si="12"/>
        <v>4190.42</v>
      </c>
      <c r="E265">
        <f t="shared" si="13"/>
        <v>0</v>
      </c>
      <c r="F265">
        <f>SUM($E$2:E265)</f>
        <v>5</v>
      </c>
      <c r="K265">
        <f t="shared" si="14"/>
        <v>-7992.0256473660329</v>
      </c>
    </row>
    <row r="266" spans="1:11" x14ac:dyDescent="0.35">
      <c r="A266" s="1">
        <f>EWMA!Q325</f>
        <v>45975</v>
      </c>
      <c r="B266">
        <f>EWMA!AY325</f>
        <v>-986.57</v>
      </c>
      <c r="C266">
        <f>EWMA!AX325</f>
        <v>8072.9848539117083</v>
      </c>
      <c r="D266">
        <f t="shared" si="12"/>
        <v>986.57</v>
      </c>
      <c r="E266">
        <f t="shared" si="13"/>
        <v>0</v>
      </c>
      <c r="F266">
        <f>SUM($E$2:E266)</f>
        <v>5</v>
      </c>
      <c r="K266">
        <f t="shared" si="14"/>
        <v>-8072.9848539117083</v>
      </c>
    </row>
    <row r="267" spans="1:11" x14ac:dyDescent="0.35">
      <c r="A267" s="1">
        <f>EWMA!Q326</f>
        <v>45978</v>
      </c>
      <c r="B267">
        <f>EWMA!AY326</f>
        <v>-2970.99</v>
      </c>
      <c r="C267">
        <f>EWMA!AX326</f>
        <v>7699.5949866968595</v>
      </c>
      <c r="D267">
        <f t="shared" si="12"/>
        <v>2970.99</v>
      </c>
      <c r="E267">
        <f t="shared" si="13"/>
        <v>0</v>
      </c>
      <c r="F267">
        <f>SUM($E$2:E267)</f>
        <v>5</v>
      </c>
      <c r="K267">
        <f t="shared" si="14"/>
        <v>-7699.5949866968595</v>
      </c>
    </row>
    <row r="268" spans="1:11" x14ac:dyDescent="0.35">
      <c r="A268" s="1">
        <f>EWMA!Q327</f>
        <v>45979</v>
      </c>
      <c r="B268">
        <f>EWMA!AY327</f>
        <v>-2951.65</v>
      </c>
      <c r="C268">
        <f>EWMA!AX327</f>
        <v>7539.7279973332888</v>
      </c>
      <c r="D268">
        <f t="shared" si="12"/>
        <v>2951.65</v>
      </c>
      <c r="E268">
        <f t="shared" si="13"/>
        <v>0</v>
      </c>
      <c r="F268">
        <f>SUM($E$2:E268)</f>
        <v>5</v>
      </c>
      <c r="K268">
        <f t="shared" si="14"/>
        <v>-7539.7279973332888</v>
      </c>
    </row>
    <row r="269" spans="1:11" x14ac:dyDescent="0.35">
      <c r="A269" s="1">
        <f>EWMA!Q328</f>
        <v>45980</v>
      </c>
      <c r="B269">
        <f>EWMA!AY328</f>
        <v>2263.56</v>
      </c>
      <c r="C269">
        <f>EWMA!AX328</f>
        <v>7769.5926845749818</v>
      </c>
      <c r="D269">
        <f t="shared" si="12"/>
        <v>0</v>
      </c>
      <c r="E269">
        <f t="shared" si="13"/>
        <v>0</v>
      </c>
      <c r="F269">
        <f>SUM($E$2:E269)</f>
        <v>5</v>
      </c>
      <c r="K269">
        <f t="shared" si="14"/>
        <v>-7769.5926845749818</v>
      </c>
    </row>
    <row r="270" spans="1:11" x14ac:dyDescent="0.35">
      <c r="A270" s="1">
        <f>EWMA!Q329</f>
        <v>45981</v>
      </c>
      <c r="B270">
        <f>EWMA!AY329</f>
        <v>-4497.07</v>
      </c>
      <c r="C270">
        <f>EWMA!AX329</f>
        <v>7381.8119302626237</v>
      </c>
      <c r="D270">
        <f t="shared" si="12"/>
        <v>4497.07</v>
      </c>
      <c r="E270">
        <f t="shared" si="13"/>
        <v>0</v>
      </c>
      <c r="F270">
        <f>SUM($E$2:E270)</f>
        <v>5</v>
      </c>
      <c r="K270">
        <f t="shared" si="14"/>
        <v>-7381.8119302626237</v>
      </c>
    </row>
    <row r="271" spans="1:11" x14ac:dyDescent="0.35">
      <c r="A271" s="1">
        <f>EWMA!Q330</f>
        <v>45982</v>
      </c>
      <c r="B271">
        <f>EWMA!AY330</f>
        <v>375.44</v>
      </c>
      <c r="C271">
        <f>EWMA!AX330</f>
        <v>7917.0254494379778</v>
      </c>
      <c r="D271">
        <f t="shared" si="12"/>
        <v>0</v>
      </c>
      <c r="E271">
        <f t="shared" si="13"/>
        <v>0</v>
      </c>
      <c r="F271">
        <f>SUM($E$2:E271)</f>
        <v>5</v>
      </c>
      <c r="K271">
        <f t="shared" si="14"/>
        <v>-7917.0254494379778</v>
      </c>
    </row>
    <row r="272" spans="1:11" x14ac:dyDescent="0.35">
      <c r="A272" s="1">
        <f>EWMA!Q331</f>
        <v>45985</v>
      </c>
      <c r="B272">
        <f>EWMA!AY331</f>
        <v>7856.7</v>
      </c>
      <c r="C272">
        <f>EWMA!AX331</f>
        <v>8078.4083158910917</v>
      </c>
      <c r="D272">
        <f t="shared" si="12"/>
        <v>0</v>
      </c>
      <c r="E272">
        <f t="shared" si="13"/>
        <v>0</v>
      </c>
      <c r="F272">
        <f>SUM($E$2:E272)</f>
        <v>5</v>
      </c>
      <c r="K272">
        <f t="shared" si="14"/>
        <v>-8078.4083158910917</v>
      </c>
    </row>
    <row r="273" spans="1:11" x14ac:dyDescent="0.35">
      <c r="A273" s="1">
        <f>EWMA!Q332</f>
        <v>45986</v>
      </c>
      <c r="B273">
        <f>EWMA!AY332</f>
        <v>1154.6099999999999</v>
      </c>
      <c r="C273">
        <f>EWMA!AX332</f>
        <v>9455.4879550669775</v>
      </c>
      <c r="D273">
        <f t="shared" si="12"/>
        <v>0</v>
      </c>
      <c r="E273">
        <f t="shared" si="13"/>
        <v>0</v>
      </c>
      <c r="F273">
        <f>SUM($E$2:E273)</f>
        <v>5</v>
      </c>
      <c r="K273">
        <f t="shared" si="14"/>
        <v>-9455.4879550669775</v>
      </c>
    </row>
    <row r="274" spans="1:11" x14ac:dyDescent="0.35">
      <c r="A274" s="1">
        <f>EWMA!Q333</f>
        <v>45987</v>
      </c>
      <c r="B274">
        <f>EWMA!AY333</f>
        <v>3501.93</v>
      </c>
      <c r="C274">
        <f>EWMA!AX333</f>
        <v>9369.7530649915116</v>
      </c>
      <c r="D274">
        <f t="shared" si="12"/>
        <v>0</v>
      </c>
      <c r="E274">
        <f t="shared" si="13"/>
        <v>0</v>
      </c>
      <c r="F274">
        <f>SUM($E$2:E274)</f>
        <v>5</v>
      </c>
      <c r="K274">
        <f t="shared" si="14"/>
        <v>-9369.7530649915116</v>
      </c>
    </row>
    <row r="275" spans="1:11" x14ac:dyDescent="0.35">
      <c r="A275" s="1">
        <f>EWMA!Q334</f>
        <v>45989</v>
      </c>
      <c r="B275">
        <f>EWMA!AY334</f>
        <v>1017.78</v>
      </c>
      <c r="C275">
        <f>EWMA!AX334</f>
        <v>9510.8259838498579</v>
      </c>
      <c r="D275">
        <f t="shared" si="12"/>
        <v>0</v>
      </c>
      <c r="E275">
        <f t="shared" si="13"/>
        <v>0</v>
      </c>
      <c r="F275">
        <f>SUM($E$2:E275)</f>
        <v>5</v>
      </c>
      <c r="K275">
        <f t="shared" si="14"/>
        <v>-9510.8259838498579</v>
      </c>
    </row>
    <row r="276" spans="1:11" x14ac:dyDescent="0.35">
      <c r="A276" s="1">
        <f>EWMA!Q335</f>
        <v>45992</v>
      </c>
      <c r="B276">
        <f>EWMA!AY335</f>
        <v>-2116.73</v>
      </c>
      <c r="C276">
        <f>EWMA!AX335</f>
        <v>9139.0812898580261</v>
      </c>
      <c r="D276">
        <f t="shared" si="12"/>
        <v>2116.73</v>
      </c>
      <c r="E276">
        <f t="shared" si="13"/>
        <v>0</v>
      </c>
      <c r="F276">
        <f>SUM($E$2:E276)</f>
        <v>5</v>
      </c>
      <c r="K276">
        <f t="shared" si="14"/>
        <v>-9139.0812898580261</v>
      </c>
    </row>
    <row r="277" spans="1:11" x14ac:dyDescent="0.35">
      <c r="A277" s="1">
        <f>EWMA!Q336</f>
        <v>45993</v>
      </c>
      <c r="B277">
        <f>EWMA!AY336</f>
        <v>-864.37</v>
      </c>
      <c r="C277">
        <f>EWMA!AX336</f>
        <v>8828.2089220588987</v>
      </c>
      <c r="D277">
        <f t="shared" si="12"/>
        <v>864.37</v>
      </c>
      <c r="E277">
        <f t="shared" si="13"/>
        <v>0</v>
      </c>
      <c r="F277">
        <f>SUM($E$2:E277)</f>
        <v>5</v>
      </c>
      <c r="K277">
        <f t="shared" si="14"/>
        <v>-8828.2089220588987</v>
      </c>
    </row>
    <row r="278" spans="1:11" x14ac:dyDescent="0.35">
      <c r="A278" s="1">
        <f>EWMA!Q337</f>
        <v>45994</v>
      </c>
      <c r="B278">
        <f>EWMA!AY337</f>
        <v>2364.6999999999998</v>
      </c>
      <c r="C278">
        <f>EWMA!AX337</f>
        <v>8696.5855166684632</v>
      </c>
      <c r="D278">
        <f t="shared" si="12"/>
        <v>0</v>
      </c>
      <c r="E278">
        <f t="shared" si="13"/>
        <v>0</v>
      </c>
      <c r="F278">
        <f>SUM($E$2:E278)</f>
        <v>5</v>
      </c>
      <c r="K278">
        <f t="shared" si="14"/>
        <v>-8696.5855166684632</v>
      </c>
    </row>
    <row r="279" spans="1:11" x14ac:dyDescent="0.35">
      <c r="A279" s="1">
        <f>EWMA!Q338</f>
        <v>45995</v>
      </c>
      <c r="B279">
        <f>EWMA!AY338</f>
        <v>-1024.49</v>
      </c>
      <c r="C279">
        <f>EWMA!AX338</f>
        <v>8596.871562452965</v>
      </c>
      <c r="D279">
        <f t="shared" si="12"/>
        <v>1024.49</v>
      </c>
      <c r="E279">
        <f t="shared" si="13"/>
        <v>0</v>
      </c>
      <c r="F279">
        <f>SUM($E$2:E279)</f>
        <v>5</v>
      </c>
      <c r="K279">
        <f t="shared" si="14"/>
        <v>-8596.871562452965</v>
      </c>
    </row>
    <row r="280" spans="1:11" x14ac:dyDescent="0.35">
      <c r="A280" s="1">
        <f>EWMA!Q339</f>
        <v>45996</v>
      </c>
      <c r="B280">
        <f>EWMA!AY339</f>
        <v>1605.17</v>
      </c>
      <c r="C280">
        <f>EWMA!AX339</f>
        <v>8451.6495217553038</v>
      </c>
      <c r="D280">
        <f t="shared" si="12"/>
        <v>0</v>
      </c>
      <c r="E280">
        <f t="shared" si="13"/>
        <v>0</v>
      </c>
      <c r="F280">
        <f>SUM($E$2:E280)</f>
        <v>5</v>
      </c>
      <c r="K280">
        <f t="shared" si="14"/>
        <v>-8451.6495217553038</v>
      </c>
    </row>
    <row r="281" spans="1:11" x14ac:dyDescent="0.35">
      <c r="A281" s="1">
        <f>EWMA!Q340</f>
        <v>45999</v>
      </c>
      <c r="B281">
        <f>EWMA!AY340</f>
        <v>-1273.71</v>
      </c>
      <c r="C281">
        <f>EWMA!AX340</f>
        <v>8178.5112373231805</v>
      </c>
      <c r="D281">
        <f t="shared" si="12"/>
        <v>1273.71</v>
      </c>
      <c r="E281">
        <f t="shared" si="13"/>
        <v>0</v>
      </c>
      <c r="F281">
        <f>SUM($E$2:E281)</f>
        <v>5</v>
      </c>
      <c r="K281">
        <f t="shared" si="14"/>
        <v>-8178.5112373231805</v>
      </c>
    </row>
    <row r="282" spans="1:11" x14ac:dyDescent="0.35">
      <c r="A282" s="1">
        <f>EWMA!Q341</f>
        <v>46000</v>
      </c>
      <c r="B282">
        <f>EWMA!AY341</f>
        <v>-387.28</v>
      </c>
      <c r="C282">
        <f>EWMA!AX341</f>
        <v>7976.0437520906225</v>
      </c>
      <c r="D282">
        <f t="shared" si="12"/>
        <v>387.28</v>
      </c>
      <c r="E282">
        <f t="shared" si="13"/>
        <v>0</v>
      </c>
      <c r="F282">
        <f>SUM($E$2:E282)</f>
        <v>5</v>
      </c>
      <c r="K282">
        <f t="shared" si="14"/>
        <v>-7976.0437520906225</v>
      </c>
    </row>
    <row r="283" spans="1:11" x14ac:dyDescent="0.35">
      <c r="A283" s="1">
        <f>EWMA!Q342</f>
        <v>46001</v>
      </c>
      <c r="B283">
        <f>EWMA!AY342</f>
        <v>2633.23</v>
      </c>
      <c r="C283">
        <f>EWMA!AX342</f>
        <v>7876.1848308844301</v>
      </c>
      <c r="D283">
        <f t="shared" si="12"/>
        <v>0</v>
      </c>
      <c r="E283">
        <f t="shared" si="13"/>
        <v>0</v>
      </c>
      <c r="F283">
        <f>SUM($E$2:E283)</f>
        <v>5</v>
      </c>
      <c r="K283">
        <f t="shared" si="14"/>
        <v>-7876.1848308844301</v>
      </c>
    </row>
    <row r="284" spans="1:11" x14ac:dyDescent="0.35">
      <c r="A284" s="1">
        <f>EWMA!Q343</f>
        <v>46002</v>
      </c>
      <c r="B284">
        <f>EWMA!AY343</f>
        <v>645.84</v>
      </c>
      <c r="C284">
        <f>EWMA!AX343</f>
        <v>7815.9448257833847</v>
      </c>
      <c r="D284">
        <f t="shared" si="12"/>
        <v>0</v>
      </c>
      <c r="E284">
        <f t="shared" si="13"/>
        <v>0</v>
      </c>
      <c r="F284">
        <f>SUM($E$2:E284)</f>
        <v>5</v>
      </c>
      <c r="K284">
        <f t="shared" si="14"/>
        <v>-7815.9448257833847</v>
      </c>
    </row>
    <row r="285" spans="1:11" x14ac:dyDescent="0.35">
      <c r="A285" s="1">
        <f>EWMA!Q344</f>
        <v>46003</v>
      </c>
      <c r="B285">
        <f>EWMA!AY344</f>
        <v>-7564.53</v>
      </c>
      <c r="C285">
        <f>EWMA!AX344</f>
        <v>7230.8063481138761</v>
      </c>
      <c r="D285">
        <f t="shared" si="12"/>
        <v>7564.53</v>
      </c>
      <c r="E285">
        <f t="shared" si="13"/>
        <v>1</v>
      </c>
      <c r="F285">
        <f>SUM($E$2:E285)</f>
        <v>6</v>
      </c>
      <c r="K285">
        <f t="shared" si="14"/>
        <v>-7230.8063481138761</v>
      </c>
    </row>
    <row r="286" spans="1:11" x14ac:dyDescent="0.35">
      <c r="A286" s="1">
        <f>EWMA!Q345</f>
        <v>46006</v>
      </c>
      <c r="B286">
        <f>EWMA!AY345</f>
        <v>-2086.59</v>
      </c>
      <c r="C286">
        <f>EWMA!AX345</f>
        <v>8038.2707667912218</v>
      </c>
      <c r="D286">
        <f t="shared" si="12"/>
        <v>2086.59</v>
      </c>
      <c r="E286">
        <f t="shared" si="13"/>
        <v>0</v>
      </c>
      <c r="F286">
        <f>SUM($E$2:E286)</f>
        <v>6</v>
      </c>
      <c r="K286">
        <f t="shared" si="14"/>
        <v>-8038.2707667912218</v>
      </c>
    </row>
    <row r="287" spans="1:11" x14ac:dyDescent="0.35">
      <c r="A287" s="1">
        <f>EWMA!Q346</f>
        <v>46007</v>
      </c>
      <c r="B287">
        <f>EWMA!AY346</f>
        <v>-73.53</v>
      </c>
      <c r="C287">
        <f>EWMA!AX346</f>
        <v>7866.8870984833175</v>
      </c>
      <c r="D287">
        <f t="shared" si="12"/>
        <v>73.53</v>
      </c>
      <c r="E287">
        <f t="shared" si="13"/>
        <v>0</v>
      </c>
      <c r="F287">
        <f>SUM($E$2:E287)</f>
        <v>6</v>
      </c>
      <c r="K287">
        <f t="shared" si="14"/>
        <v>-7866.8870984833175</v>
      </c>
    </row>
    <row r="288" spans="1:11" x14ac:dyDescent="0.35">
      <c r="A288" s="1">
        <f>EWMA!Q347</f>
        <v>46008</v>
      </c>
      <c r="B288">
        <f>EWMA!AY347</f>
        <v>-4384.3599999999997</v>
      </c>
      <c r="C288">
        <f>EWMA!AX347</f>
        <v>7412.327082577337</v>
      </c>
      <c r="D288">
        <f t="shared" si="12"/>
        <v>4384.3599999999997</v>
      </c>
      <c r="E288">
        <f t="shared" si="13"/>
        <v>0</v>
      </c>
      <c r="F288">
        <f>SUM($E$2:E288)</f>
        <v>6</v>
      </c>
      <c r="K288">
        <f t="shared" si="14"/>
        <v>-7412.327082577337</v>
      </c>
    </row>
    <row r="289" spans="1:11" x14ac:dyDescent="0.35">
      <c r="A289" s="1">
        <f>EWMA!Q348</f>
        <v>46009</v>
      </c>
      <c r="B289">
        <f>EWMA!AY348</f>
        <v>1935.73</v>
      </c>
      <c r="C289">
        <f>EWMA!AX348</f>
        <v>7802.7162989119552</v>
      </c>
      <c r="D289">
        <f t="shared" si="12"/>
        <v>0</v>
      </c>
      <c r="E289">
        <f t="shared" si="13"/>
        <v>0</v>
      </c>
      <c r="F289">
        <f>SUM($E$2:E289)</f>
        <v>6</v>
      </c>
      <c r="K289">
        <f t="shared" si="14"/>
        <v>-7802.7162989119552</v>
      </c>
    </row>
    <row r="290" spans="1:11" x14ac:dyDescent="0.35">
      <c r="A290" s="1">
        <f>EWMA!Q349</f>
        <v>46010</v>
      </c>
      <c r="B290">
        <f>EWMA!AY349</f>
        <v>3204.19</v>
      </c>
      <c r="C290">
        <f>EWMA!AX349</f>
        <v>7851.8037302470557</v>
      </c>
      <c r="D290">
        <f t="shared" si="12"/>
        <v>0</v>
      </c>
      <c r="E290">
        <f t="shared" si="13"/>
        <v>0</v>
      </c>
      <c r="F290">
        <f>SUM($E$2:E290)</f>
        <v>6</v>
      </c>
      <c r="K290">
        <f t="shared" si="14"/>
        <v>-7851.8037302470557</v>
      </c>
    </row>
    <row r="291" spans="1:11" x14ac:dyDescent="0.35">
      <c r="A291" s="1">
        <f>EWMA!Q350</f>
        <v>46013</v>
      </c>
      <c r="B291">
        <f>EWMA!AY350</f>
        <v>1072.6300000000001</v>
      </c>
      <c r="C291">
        <f>EWMA!AX350</f>
        <v>7975.1016051295037</v>
      </c>
      <c r="D291">
        <f t="shared" si="12"/>
        <v>0</v>
      </c>
      <c r="E291">
        <f t="shared" si="13"/>
        <v>0</v>
      </c>
      <c r="F291">
        <f>SUM($E$2:E291)</f>
        <v>6</v>
      </c>
      <c r="K291">
        <f t="shared" si="14"/>
        <v>-7975.1016051295037</v>
      </c>
    </row>
    <row r="292" spans="1:11" x14ac:dyDescent="0.35">
      <c r="A292" s="1">
        <f>EWMA!Q351</f>
        <v>46014</v>
      </c>
      <c r="B292">
        <f>EWMA!AY351</f>
        <v>1717.58</v>
      </c>
      <c r="C292">
        <f>EWMA!AX351</f>
        <v>7841.8484193155446</v>
      </c>
      <c r="D292">
        <f t="shared" si="12"/>
        <v>0</v>
      </c>
      <c r="E292">
        <f t="shared" si="13"/>
        <v>0</v>
      </c>
      <c r="F292">
        <f>SUM($E$2:E292)</f>
        <v>6</v>
      </c>
      <c r="K292">
        <f t="shared" si="14"/>
        <v>-7841.8484193155446</v>
      </c>
    </row>
    <row r="293" spans="1:11" x14ac:dyDescent="0.35">
      <c r="A293" s="1">
        <f>EWMA!Q352</f>
        <v>46015</v>
      </c>
      <c r="B293">
        <f>EWMA!AY352</f>
        <v>84.5</v>
      </c>
      <c r="C293">
        <f>EWMA!AX352</f>
        <v>7688.9083795011593</v>
      </c>
      <c r="D293">
        <f t="shared" si="12"/>
        <v>0</v>
      </c>
      <c r="E293">
        <f t="shared" si="13"/>
        <v>0</v>
      </c>
      <c r="F293">
        <f>SUM($E$2:E293)</f>
        <v>6</v>
      </c>
      <c r="K293">
        <f t="shared" si="14"/>
        <v>-7688.9083795011593</v>
      </c>
    </row>
    <row r="294" spans="1:11" x14ac:dyDescent="0.35">
      <c r="A294" s="1">
        <f>EWMA!Q353</f>
        <v>46017</v>
      </c>
      <c r="B294">
        <f>EWMA!AY353</f>
        <v>38.49</v>
      </c>
      <c r="C294">
        <f>EWMA!AX353</f>
        <v>7457.0995599160769</v>
      </c>
      <c r="D294">
        <f t="shared" si="12"/>
        <v>0</v>
      </c>
      <c r="E294">
        <f t="shared" si="13"/>
        <v>0</v>
      </c>
      <c r="F294">
        <f>SUM($E$2:E294)</f>
        <v>6</v>
      </c>
      <c r="K294">
        <f t="shared" si="14"/>
        <v>-7457.0995599160769</v>
      </c>
    </row>
    <row r="295" spans="1:11" x14ac:dyDescent="0.35">
      <c r="A295" s="1">
        <f>EWMA!Q354</f>
        <v>46020</v>
      </c>
      <c r="B295">
        <f>EWMA!AY354</f>
        <v>-773.5</v>
      </c>
      <c r="C295">
        <f>EWMA!AX354</f>
        <v>7194.7894930381826</v>
      </c>
      <c r="D295">
        <f t="shared" si="12"/>
        <v>773.5</v>
      </c>
      <c r="E295">
        <f t="shared" si="13"/>
        <v>0</v>
      </c>
      <c r="F295">
        <f>SUM($E$2:E295)</f>
        <v>6</v>
      </c>
      <c r="K295">
        <f t="shared" si="14"/>
        <v>-7194.7894930381826</v>
      </c>
    </row>
    <row r="296" spans="1:11" x14ac:dyDescent="0.35">
      <c r="A296" s="1">
        <f>EWMA!Q355</f>
        <v>46021</v>
      </c>
      <c r="B296">
        <f>EWMA!AY355</f>
        <v>110.68</v>
      </c>
      <c r="C296">
        <f>EWMA!AX355</f>
        <v>6988.9359920470897</v>
      </c>
      <c r="D296">
        <f t="shared" si="12"/>
        <v>0</v>
      </c>
      <c r="E296">
        <f t="shared" si="13"/>
        <v>0</v>
      </c>
      <c r="F296">
        <f>SUM($E$2:E296)</f>
        <v>6</v>
      </c>
      <c r="K296">
        <f t="shared" si="14"/>
        <v>-6988.9359920470897</v>
      </c>
    </row>
    <row r="297" spans="1:11" x14ac:dyDescent="0.35">
      <c r="A297" s="1">
        <f>EWMA!Q356</f>
        <v>46022</v>
      </c>
      <c r="B297">
        <f>EWMA!AY356</f>
        <v>-1557.56</v>
      </c>
      <c r="C297">
        <f>EWMA!AX356</f>
        <v>6711.3695934028337</v>
      </c>
      <c r="D297">
        <f t="shared" si="12"/>
        <v>1557.56</v>
      </c>
      <c r="E297">
        <f t="shared" si="13"/>
        <v>0</v>
      </c>
      <c r="F297">
        <f>SUM($E$2:E297)</f>
        <v>6</v>
      </c>
      <c r="K297">
        <f t="shared" si="14"/>
        <v>-6711.3695934028337</v>
      </c>
    </row>
    <row r="298" spans="1:11" x14ac:dyDescent="0.35">
      <c r="A298" s="1">
        <f>EWMA!Q357</f>
        <v>46024</v>
      </c>
      <c r="B298">
        <f>EWMA!AY357</f>
        <v>2542.4299999999998</v>
      </c>
      <c r="C298">
        <f>EWMA!AX357</f>
        <v>6680.214437069244</v>
      </c>
      <c r="D298">
        <f t="shared" si="12"/>
        <v>0</v>
      </c>
      <c r="E298">
        <f t="shared" si="13"/>
        <v>0</v>
      </c>
      <c r="F298">
        <f>SUM($E$2:E298)</f>
        <v>6</v>
      </c>
      <c r="K298">
        <f t="shared" si="14"/>
        <v>-6680.214437069244</v>
      </c>
    </row>
    <row r="299" spans="1:11" x14ac:dyDescent="0.35">
      <c r="A299" s="1">
        <f>EWMA!Q358</f>
        <v>46027</v>
      </c>
      <c r="B299">
        <f>EWMA!AY358</f>
        <v>-396.13</v>
      </c>
      <c r="C299">
        <f>EWMA!AX358</f>
        <v>6823.9877371432794</v>
      </c>
      <c r="D299">
        <f t="shared" si="12"/>
        <v>396.13</v>
      </c>
      <c r="E299">
        <f t="shared" si="13"/>
        <v>0</v>
      </c>
      <c r="F299">
        <f>SUM($E$2:E299)</f>
        <v>6</v>
      </c>
      <c r="K299">
        <f t="shared" si="14"/>
        <v>-6823.9877371432794</v>
      </c>
    </row>
    <row r="300" spans="1:11" x14ac:dyDescent="0.35">
      <c r="A300" s="1">
        <f>EWMA!Q359</f>
        <v>46028</v>
      </c>
      <c r="B300">
        <f>EWMA!AY359</f>
        <v>-397.03</v>
      </c>
      <c r="C300">
        <f>EWMA!AX359</f>
        <v>6604.4020044274248</v>
      </c>
      <c r="D300">
        <f t="shared" si="12"/>
        <v>397.03</v>
      </c>
      <c r="E300">
        <f t="shared" si="13"/>
        <v>0</v>
      </c>
      <c r="F300">
        <f>SUM($E$2:E300)</f>
        <v>6</v>
      </c>
      <c r="K300">
        <f t="shared" si="14"/>
        <v>-6604.4020044274248</v>
      </c>
    </row>
    <row r="301" spans="1:11" x14ac:dyDescent="0.35">
      <c r="A301" s="1">
        <f>EWMA!Q360</f>
        <v>46029</v>
      </c>
      <c r="B301">
        <f>EWMA!AY360</f>
        <v>-1106.47</v>
      </c>
      <c r="C301">
        <f>EWMA!AX360</f>
        <v>6405.4465860399923</v>
      </c>
      <c r="D301">
        <f t="shared" si="12"/>
        <v>1106.47</v>
      </c>
      <c r="E301">
        <f t="shared" si="13"/>
        <v>0</v>
      </c>
      <c r="F301">
        <f>SUM($E$2:E301)</f>
        <v>6</v>
      </c>
      <c r="K301">
        <f t="shared" si="14"/>
        <v>-6405.4465860399923</v>
      </c>
    </row>
    <row r="302" spans="1:11" x14ac:dyDescent="0.35">
      <c r="A302" s="1">
        <f>EWMA!Q361</f>
        <v>46030</v>
      </c>
      <c r="B302">
        <f>EWMA!AY361</f>
        <v>-2601.29</v>
      </c>
      <c r="C302">
        <f>EWMA!AX361</f>
        <v>6203.6092118589513</v>
      </c>
      <c r="D302">
        <f t="shared" si="12"/>
        <v>2601.29</v>
      </c>
      <c r="E302">
        <f t="shared" si="13"/>
        <v>0</v>
      </c>
      <c r="F302">
        <f>SUM($E$2:E302)</f>
        <v>6</v>
      </c>
      <c r="K302">
        <f t="shared" si="14"/>
        <v>-6203.6092118589513</v>
      </c>
    </row>
    <row r="303" spans="1:11" x14ac:dyDescent="0.35">
      <c r="A303" s="1">
        <f>EWMA!Q362</f>
        <v>46031</v>
      </c>
      <c r="B303">
        <f>EWMA!AY362</f>
        <v>79.02</v>
      </c>
      <c r="C303">
        <f>EWMA!AX362</f>
        <v>6230.7185104042437</v>
      </c>
      <c r="D303">
        <f t="shared" si="12"/>
        <v>0</v>
      </c>
      <c r="E303">
        <f t="shared" si="13"/>
        <v>0</v>
      </c>
      <c r="F303">
        <f>SUM($E$2:E303)</f>
        <v>6</v>
      </c>
      <c r="K303">
        <f t="shared" si="14"/>
        <v>-6230.7185104042437</v>
      </c>
    </row>
    <row r="304" spans="1:11" x14ac:dyDescent="0.35">
      <c r="A304" s="1">
        <f>EWMA!Q363</f>
        <v>46034</v>
      </c>
      <c r="B304">
        <f>EWMA!AY363</f>
        <v>162.07</v>
      </c>
      <c r="C304">
        <f>EWMA!AX363</f>
        <v>6047.2268793867843</v>
      </c>
      <c r="D304">
        <f t="shared" si="12"/>
        <v>0</v>
      </c>
      <c r="E304">
        <f t="shared" si="13"/>
        <v>0</v>
      </c>
      <c r="F304">
        <f>SUM($E$2:E304)</f>
        <v>6</v>
      </c>
      <c r="K304">
        <f t="shared" si="14"/>
        <v>-6047.2268793867843</v>
      </c>
    </row>
    <row r="305" spans="1:11" x14ac:dyDescent="0.35">
      <c r="A305" s="1">
        <f>EWMA!Q364</f>
        <v>46035</v>
      </c>
      <c r="B305">
        <f>EWMA!AY364</f>
        <v>838.83</v>
      </c>
      <c r="C305">
        <f>EWMA!AX364</f>
        <v>5909.5017693573682</v>
      </c>
      <c r="D305">
        <f t="shared" si="12"/>
        <v>0</v>
      </c>
      <c r="E305">
        <f t="shared" si="13"/>
        <v>0</v>
      </c>
      <c r="F305">
        <f>SUM($E$2:E305)</f>
        <v>6</v>
      </c>
      <c r="K305">
        <f t="shared" si="14"/>
        <v>-5909.5017693573682</v>
      </c>
    </row>
    <row r="306" spans="1:11" x14ac:dyDescent="0.35">
      <c r="A306" s="1">
        <f>EWMA!Q365</f>
        <v>46036</v>
      </c>
      <c r="B306">
        <f>EWMA!AY365</f>
        <v>-1797.05</v>
      </c>
      <c r="C306">
        <f>EWMA!AX365</f>
        <v>5788.3192233482232</v>
      </c>
      <c r="D306">
        <f t="shared" si="12"/>
        <v>1797.05</v>
      </c>
      <c r="E306">
        <f t="shared" si="13"/>
        <v>0</v>
      </c>
      <c r="F306">
        <f>SUM($E$2:E306)</f>
        <v>6</v>
      </c>
      <c r="K306">
        <f t="shared" si="14"/>
        <v>-5788.3192233482232</v>
      </c>
    </row>
    <row r="307" spans="1:11" x14ac:dyDescent="0.35">
      <c r="A307" s="1">
        <f>EWMA!Q366</f>
        <v>46037</v>
      </c>
      <c r="B307">
        <f>EWMA!AY366</f>
        <v>-276.60000000000002</v>
      </c>
      <c r="C307">
        <f>EWMA!AX366</f>
        <v>5668.0303656186343</v>
      </c>
      <c r="D307">
        <f t="shared" si="12"/>
        <v>276.60000000000002</v>
      </c>
      <c r="E307">
        <f t="shared" si="13"/>
        <v>0</v>
      </c>
      <c r="F307">
        <f>SUM($E$2:E307)</f>
        <v>6</v>
      </c>
      <c r="K307">
        <f t="shared" si="14"/>
        <v>-5668.0303656186343</v>
      </c>
    </row>
    <row r="308" spans="1:11" x14ac:dyDescent="0.35">
      <c r="A308" s="1">
        <f>EWMA!Q367</f>
        <v>46038</v>
      </c>
      <c r="B308">
        <f>EWMA!AY367</f>
        <v>2136.14</v>
      </c>
      <c r="C308">
        <f>EWMA!AX367</f>
        <v>5571.6324142161984</v>
      </c>
      <c r="D308">
        <f t="shared" si="12"/>
        <v>0</v>
      </c>
      <c r="E308">
        <f t="shared" si="13"/>
        <v>0</v>
      </c>
      <c r="F308">
        <f>SUM($E$2:E308)</f>
        <v>6</v>
      </c>
      <c r="K308">
        <f t="shared" si="14"/>
        <v>-5571.6324142161984</v>
      </c>
    </row>
    <row r="309" spans="1:11" x14ac:dyDescent="0.35">
      <c r="A309" s="1">
        <f>EWMA!Q368</f>
        <v>46042</v>
      </c>
      <c r="B309">
        <f>EWMA!AY368</f>
        <v>-3264.97</v>
      </c>
      <c r="C309">
        <f>EWMA!AX368</f>
        <v>5403.2876404974913</v>
      </c>
      <c r="D309">
        <f t="shared" si="12"/>
        <v>3264.97</v>
      </c>
      <c r="E309">
        <f t="shared" si="13"/>
        <v>0</v>
      </c>
      <c r="F309">
        <f>SUM($E$2:E309)</f>
        <v>6</v>
      </c>
      <c r="K309">
        <f t="shared" si="14"/>
        <v>-5403.2876404974913</v>
      </c>
    </row>
    <row r="310" spans="1:11" x14ac:dyDescent="0.35">
      <c r="A310" s="1">
        <f>EWMA!Q369</f>
        <v>46043</v>
      </c>
      <c r="B310">
        <f>EWMA!AY369</f>
        <v>3757.2</v>
      </c>
      <c r="C310">
        <f>EWMA!AX369</f>
        <v>5565.425116716784</v>
      </c>
      <c r="D310">
        <f t="shared" si="12"/>
        <v>0</v>
      </c>
      <c r="E310">
        <f t="shared" si="13"/>
        <v>0</v>
      </c>
      <c r="F310">
        <f>SUM($E$2:E310)</f>
        <v>6</v>
      </c>
      <c r="K310">
        <f t="shared" si="14"/>
        <v>-5565.425116716784</v>
      </c>
    </row>
    <row r="311" spans="1:11" x14ac:dyDescent="0.35">
      <c r="A311" s="1">
        <f>EWMA!Q370</f>
        <v>46044</v>
      </c>
      <c r="B311">
        <f>EWMA!AY370</f>
        <v>1075.06</v>
      </c>
      <c r="C311">
        <f>EWMA!AX370</f>
        <v>6143.0020990979101</v>
      </c>
      <c r="D311">
        <f t="shared" si="12"/>
        <v>0</v>
      </c>
      <c r="E311">
        <f t="shared" si="13"/>
        <v>0</v>
      </c>
      <c r="F311">
        <f>SUM($E$2:E311)</f>
        <v>6</v>
      </c>
      <c r="K311">
        <f t="shared" si="14"/>
        <v>-6143.0020990979101</v>
      </c>
    </row>
    <row r="312" spans="1:11" x14ac:dyDescent="0.35">
      <c r="A312" s="1">
        <f>EWMA!Q371</f>
        <v>46045</v>
      </c>
      <c r="B312">
        <f>EWMA!AY371</f>
        <v>-1519.95</v>
      </c>
      <c r="C312">
        <f>EWMA!AX371</f>
        <v>5934.1808058369488</v>
      </c>
      <c r="D312">
        <f t="shared" si="12"/>
        <v>1519.95</v>
      </c>
      <c r="E312">
        <f t="shared" si="13"/>
        <v>0</v>
      </c>
      <c r="F312">
        <f>SUM($E$2:E312)</f>
        <v>6</v>
      </c>
      <c r="K312">
        <f t="shared" si="14"/>
        <v>-5934.1808058369488</v>
      </c>
    </row>
    <row r="313" spans="1:11" x14ac:dyDescent="0.35">
      <c r="A313" s="1">
        <f>EWMA!Q372</f>
        <v>46048</v>
      </c>
      <c r="B313">
        <f>EWMA!AY372</f>
        <v>113.59</v>
      </c>
      <c r="C313">
        <f>EWMA!AX372</f>
        <v>5809.1685022971524</v>
      </c>
      <c r="D313">
        <f t="shared" si="12"/>
        <v>0</v>
      </c>
      <c r="E313">
        <f t="shared" si="13"/>
        <v>0</v>
      </c>
      <c r="F313">
        <f>SUM($E$2:E313)</f>
        <v>6</v>
      </c>
      <c r="K313">
        <f t="shared" si="14"/>
        <v>-5809.1685022971524</v>
      </c>
    </row>
    <row r="314" spans="1:11" x14ac:dyDescent="0.35">
      <c r="A314" s="1">
        <f>EWMA!Q373</f>
        <v>46049</v>
      </c>
      <c r="B314">
        <f>EWMA!AY373</f>
        <v>371.29</v>
      </c>
      <c r="C314">
        <f>EWMA!AX373</f>
        <v>5645.7142067035902</v>
      </c>
      <c r="D314">
        <f t="shared" si="12"/>
        <v>0</v>
      </c>
      <c r="E314">
        <f t="shared" si="13"/>
        <v>0</v>
      </c>
      <c r="F314">
        <f>SUM($E$2:E314)</f>
        <v>6</v>
      </c>
      <c r="K314">
        <f t="shared" si="14"/>
        <v>-5645.7142067035902</v>
      </c>
    </row>
    <row r="315" spans="1:11" x14ac:dyDescent="0.35">
      <c r="A315" s="1">
        <f>EWMA!Q374</f>
        <v>46050</v>
      </c>
      <c r="B315">
        <f>EWMA!AY374</f>
        <v>-48.19</v>
      </c>
      <c r="C315">
        <f>EWMA!AX374</f>
        <v>5486.3171963479936</v>
      </c>
      <c r="D315">
        <f t="shared" si="12"/>
        <v>48.19</v>
      </c>
      <c r="E315">
        <f t="shared" si="13"/>
        <v>0</v>
      </c>
      <c r="F315">
        <f>SUM($E$2:E315)</f>
        <v>6</v>
      </c>
      <c r="K315">
        <f t="shared" si="14"/>
        <v>-5486.3171963479936</v>
      </c>
    </row>
    <row r="316" spans="1:11" x14ac:dyDescent="0.35">
      <c r="A316" s="1">
        <f>EWMA!Q375</f>
        <v>46051</v>
      </c>
      <c r="B316">
        <f>EWMA!AY375</f>
        <v>-544.48</v>
      </c>
      <c r="C316">
        <f>EWMA!AX375</f>
        <v>5301.7143925847568</v>
      </c>
      <c r="D316">
        <f t="shared" si="12"/>
        <v>544.48</v>
      </c>
      <c r="E316">
        <f t="shared" si="13"/>
        <v>0</v>
      </c>
      <c r="F316">
        <f>SUM($E$2:E316)</f>
        <v>6</v>
      </c>
      <c r="K316">
        <f t="shared" si="14"/>
        <v>-5301.7143925847568</v>
      </c>
    </row>
    <row r="317" spans="1:11" x14ac:dyDescent="0.35">
      <c r="A317" s="1">
        <f>EWMA!Q376</f>
        <v>46052</v>
      </c>
      <c r="B317">
        <f>EWMA!AY376</f>
        <v>-3313.19</v>
      </c>
      <c r="C317">
        <f>EWMA!AX376</f>
        <v>5059.6733864716898</v>
      </c>
      <c r="D317">
        <f t="shared" si="12"/>
        <v>3313.19</v>
      </c>
      <c r="E317">
        <f t="shared" si="13"/>
        <v>0</v>
      </c>
      <c r="F317">
        <f>SUM($E$2:E317)</f>
        <v>6</v>
      </c>
      <c r="K317">
        <f t="shared" si="14"/>
        <v>-5059.6733864716898</v>
      </c>
    </row>
    <row r="318" spans="1:11" x14ac:dyDescent="0.35">
      <c r="A318" s="1">
        <f>EWMA!Q377</f>
        <v>46055</v>
      </c>
      <c r="B318">
        <f>EWMA!AY377</f>
        <v>2052.38</v>
      </c>
      <c r="C318">
        <f>EWMA!AX377</f>
        <v>5491.2149187939531</v>
      </c>
      <c r="D318">
        <f t="shared" si="12"/>
        <v>0</v>
      </c>
      <c r="E318">
        <f t="shared" si="13"/>
        <v>0</v>
      </c>
      <c r="F318">
        <f>SUM($E$2:E318)</f>
        <v>6</v>
      </c>
      <c r="K318">
        <f t="shared" si="14"/>
        <v>-5491.2149187939531</v>
      </c>
    </row>
    <row r="319" spans="1:11" x14ac:dyDescent="0.35">
      <c r="A319" s="1">
        <f>EWMA!Q378</f>
        <v>46056</v>
      </c>
      <c r="B319">
        <f>EWMA!AY378</f>
        <v>-3903.11</v>
      </c>
      <c r="C319">
        <f>EWMA!AX378</f>
        <v>5343.3837115934348</v>
      </c>
      <c r="D319">
        <f t="shared" si="12"/>
        <v>3903.11</v>
      </c>
      <c r="E319">
        <f t="shared" si="13"/>
        <v>0</v>
      </c>
      <c r="F319">
        <f>SUM($E$2:E319)</f>
        <v>6</v>
      </c>
      <c r="K319">
        <f t="shared" si="14"/>
        <v>-5343.3837115934348</v>
      </c>
    </row>
    <row r="320" spans="1:11" x14ac:dyDescent="0.35">
      <c r="A320" s="1">
        <f>EWMA!Q379</f>
        <v>46057</v>
      </c>
      <c r="B320">
        <f>EWMA!AY379</f>
        <v>-4739.26</v>
      </c>
      <c r="C320">
        <f>EWMA!AX379</f>
        <v>5476.0565860364813</v>
      </c>
      <c r="D320">
        <f t="shared" si="12"/>
        <v>4739.26</v>
      </c>
      <c r="E320">
        <f t="shared" si="13"/>
        <v>0</v>
      </c>
      <c r="F320">
        <f>SUM($E$2:E320)</f>
        <v>6</v>
      </c>
      <c r="K320">
        <f t="shared" si="14"/>
        <v>-5476.0565860364813</v>
      </c>
    </row>
    <row r="321" spans="1:11" x14ac:dyDescent="0.35">
      <c r="A321" s="1">
        <f>EWMA!Q380</f>
        <v>46058</v>
      </c>
      <c r="B321">
        <f>EWMA!AY380</f>
        <v>-2277.85</v>
      </c>
      <c r="C321">
        <f>EWMA!AX380</f>
        <v>6518.8029061445932</v>
      </c>
      <c r="D321">
        <f t="shared" si="12"/>
        <v>2277.85</v>
      </c>
      <c r="E321">
        <f t="shared" si="13"/>
        <v>0</v>
      </c>
      <c r="F321">
        <f>SUM($E$2:E321)</f>
        <v>6</v>
      </c>
      <c r="K321">
        <f t="shared" si="14"/>
        <v>-6518.8029061445932</v>
      </c>
    </row>
    <row r="322" spans="1:11" x14ac:dyDescent="0.35">
      <c r="A322" s="1">
        <f>EWMA!Q381</f>
        <v>46059</v>
      </c>
      <c r="B322">
        <f>EWMA!AY381</f>
        <v>7347.91</v>
      </c>
      <c r="C322">
        <f>EWMA!AX381</f>
        <v>6774.1522990926069</v>
      </c>
      <c r="D322">
        <f t="shared" si="12"/>
        <v>0</v>
      </c>
      <c r="E322">
        <f t="shared" si="13"/>
        <v>0</v>
      </c>
      <c r="F322">
        <f>SUM($E$2:E322)</f>
        <v>6</v>
      </c>
      <c r="K322">
        <f t="shared" si="14"/>
        <v>-6774.1522990926069</v>
      </c>
    </row>
    <row r="323" spans="1:11" x14ac:dyDescent="0.35">
      <c r="A323" s="1">
        <f>EWMA!Q382</f>
        <v>46062</v>
      </c>
      <c r="B323">
        <f>EWMA!AY382</f>
        <v>2130.27</v>
      </c>
      <c r="C323">
        <f>EWMA!AX382</f>
        <v>8517.0035549366366</v>
      </c>
      <c r="D323">
        <f t="shared" ref="D323:D386" si="15">MAX(0,-B323)</f>
        <v>0</v>
      </c>
      <c r="E323">
        <f t="shared" ref="E323:E386" si="16">IF(D323&gt;C323,1,0)</f>
        <v>0</v>
      </c>
      <c r="F323">
        <f>SUM($E$2:E323)</f>
        <v>6</v>
      </c>
      <c r="K323">
        <f t="shared" ref="K323:K386" si="17">-C323</f>
        <v>-8517.0035549366366</v>
      </c>
    </row>
    <row r="324" spans="1:11" x14ac:dyDescent="0.35">
      <c r="A324" s="1">
        <f>EWMA!Q383</f>
        <v>46063</v>
      </c>
      <c r="B324">
        <f>EWMA!AY383</f>
        <v>-784.49</v>
      </c>
      <c r="C324">
        <f>EWMA!AX383</f>
        <v>8380.4779452859839</v>
      </c>
      <c r="D324">
        <f t="shared" si="15"/>
        <v>784.49</v>
      </c>
      <c r="E324">
        <f t="shared" si="16"/>
        <v>0</v>
      </c>
      <c r="F324">
        <f>SUM($E$2:E324)</f>
        <v>6</v>
      </c>
      <c r="K324">
        <f t="shared" si="17"/>
        <v>-8380.4779452859839</v>
      </c>
    </row>
    <row r="325" spans="1:11" x14ac:dyDescent="0.35">
      <c r="A325" s="1">
        <f>EWMA!Q384</f>
        <v>46064</v>
      </c>
      <c r="B325">
        <f>EWMA!AY384</f>
        <v>-657.58</v>
      </c>
      <c r="C325">
        <f>EWMA!AX384</f>
        <v>8107.3501340088069</v>
      </c>
      <c r="D325">
        <f t="shared" si="15"/>
        <v>657.58</v>
      </c>
      <c r="E325">
        <f t="shared" si="16"/>
        <v>0</v>
      </c>
      <c r="F325">
        <f>SUM($E$2:E325)</f>
        <v>6</v>
      </c>
      <c r="K325">
        <f t="shared" si="17"/>
        <v>-8107.3501340088069</v>
      </c>
    </row>
    <row r="326" spans="1:11" x14ac:dyDescent="0.35">
      <c r="A326" s="1">
        <f>EWMA!Q385</f>
        <v>46065</v>
      </c>
      <c r="B326">
        <f>EWMA!AY385</f>
        <v>-3696.64</v>
      </c>
      <c r="C326">
        <f>EWMA!AX385</f>
        <v>7675.3324722772595</v>
      </c>
      <c r="D326">
        <f t="shared" si="15"/>
        <v>3696.64</v>
      </c>
      <c r="E326">
        <f t="shared" si="16"/>
        <v>0</v>
      </c>
      <c r="F326">
        <f>SUM($E$2:E326)</f>
        <v>6</v>
      </c>
      <c r="K326">
        <f t="shared" si="17"/>
        <v>-7675.3324722772595</v>
      </c>
    </row>
    <row r="327" spans="1:11" x14ac:dyDescent="0.35">
      <c r="A327" s="1">
        <f>EWMA!Q386</f>
        <v>46066</v>
      </c>
      <c r="B327">
        <f>EWMA!AY386</f>
        <v>-1365.96</v>
      </c>
      <c r="C327">
        <f>EWMA!AX386</f>
        <v>7719.1488589760966</v>
      </c>
      <c r="D327">
        <f t="shared" si="15"/>
        <v>1365.96</v>
      </c>
      <c r="E327">
        <f t="shared" si="16"/>
        <v>0</v>
      </c>
      <c r="F327">
        <f>SUM($E$2:E327)</f>
        <v>6</v>
      </c>
      <c r="K327">
        <f t="shared" si="17"/>
        <v>-7719.1488589760966</v>
      </c>
    </row>
    <row r="328" spans="1:11" x14ac:dyDescent="0.35">
      <c r="A328" s="1">
        <f>EWMA!Q387</f>
        <v>46070</v>
      </c>
      <c r="B328">
        <f>EWMA!AY387</f>
        <v>1137.6400000000001</v>
      </c>
      <c r="C328">
        <f>EWMA!AX387</f>
        <v>7555.463443031339</v>
      </c>
      <c r="D328">
        <f t="shared" si="15"/>
        <v>0</v>
      </c>
      <c r="E328">
        <f t="shared" si="16"/>
        <v>0</v>
      </c>
      <c r="F328">
        <f>SUM($E$2:E328)</f>
        <v>6</v>
      </c>
      <c r="K328">
        <f t="shared" si="17"/>
        <v>-7555.463443031339</v>
      </c>
    </row>
    <row r="329" spans="1:11" x14ac:dyDescent="0.35">
      <c r="A329" s="1">
        <f>EWMA!Q388</f>
        <v>46071</v>
      </c>
      <c r="B329">
        <f>EWMA!AY388</f>
        <v>-387.06</v>
      </c>
      <c r="C329">
        <f>EWMA!AX388</f>
        <v>7312.4396506832254</v>
      </c>
      <c r="D329">
        <f t="shared" si="15"/>
        <v>387.06</v>
      </c>
      <c r="E329">
        <f t="shared" si="16"/>
        <v>0</v>
      </c>
      <c r="F329">
        <f>SUM($E$2:E329)</f>
        <v>6</v>
      </c>
      <c r="K329">
        <f t="shared" si="17"/>
        <v>-7312.4396506832254</v>
      </c>
    </row>
    <row r="330" spans="1:11" x14ac:dyDescent="0.35">
      <c r="A330" s="1">
        <f>EWMA!Q389</f>
        <v>46072</v>
      </c>
      <c r="B330">
        <f>EWMA!AY389</f>
        <v>327.38</v>
      </c>
      <c r="C330">
        <f>EWMA!AX389</f>
        <v>7113.0678415029743</v>
      </c>
      <c r="D330">
        <f t="shared" si="15"/>
        <v>0</v>
      </c>
      <c r="E330">
        <f t="shared" si="16"/>
        <v>0</v>
      </c>
      <c r="F330">
        <f>SUM($E$2:E330)</f>
        <v>6</v>
      </c>
      <c r="K330">
        <f t="shared" si="17"/>
        <v>-7113.0678415029743</v>
      </c>
    </row>
    <row r="331" spans="1:11" x14ac:dyDescent="0.35">
      <c r="A331" s="1">
        <f>EWMA!Q390</f>
        <v>46073</v>
      </c>
      <c r="B331">
        <f>EWMA!AY390</f>
        <v>-501.69</v>
      </c>
      <c r="C331">
        <f>EWMA!AX390</f>
        <v>6885.3534811094214</v>
      </c>
      <c r="D331">
        <f t="shared" si="15"/>
        <v>501.69</v>
      </c>
      <c r="E331">
        <f t="shared" si="16"/>
        <v>0</v>
      </c>
      <c r="F331">
        <f>SUM($E$2:E331)</f>
        <v>6</v>
      </c>
      <c r="K331">
        <f t="shared" si="17"/>
        <v>-6885.3534811094214</v>
      </c>
    </row>
    <row r="332" spans="1:11" x14ac:dyDescent="0.35">
      <c r="A332" s="1">
        <f>EWMA!Q391</f>
        <v>46076</v>
      </c>
      <c r="B332">
        <f>EWMA!AY391</f>
        <v>-2753.76</v>
      </c>
      <c r="C332">
        <f>EWMA!AX391</f>
        <v>6564.4502583343128</v>
      </c>
      <c r="D332">
        <f t="shared" si="15"/>
        <v>2753.76</v>
      </c>
      <c r="E332">
        <f t="shared" si="16"/>
        <v>0</v>
      </c>
      <c r="F332">
        <f>SUM($E$2:E332)</f>
        <v>6</v>
      </c>
      <c r="K332">
        <f t="shared" si="17"/>
        <v>-6564.4502583343128</v>
      </c>
    </row>
    <row r="333" spans="1:11" x14ac:dyDescent="0.35">
      <c r="A333" s="1">
        <f>EWMA!Q392</f>
        <v>46077</v>
      </c>
      <c r="B333">
        <f>EWMA!AY392</f>
        <v>1447.57</v>
      </c>
      <c r="C333">
        <f>EWMA!AX392</f>
        <v>6597.8859683445116</v>
      </c>
      <c r="D333">
        <f t="shared" si="15"/>
        <v>0</v>
      </c>
      <c r="E333">
        <f t="shared" si="16"/>
        <v>0</v>
      </c>
      <c r="F333">
        <f>SUM($E$2:E333)</f>
        <v>6</v>
      </c>
      <c r="K333">
        <f t="shared" si="17"/>
        <v>-6597.8859683445116</v>
      </c>
    </row>
    <row r="334" spans="1:11" x14ac:dyDescent="0.35">
      <c r="A334" s="1">
        <f>EWMA!Q393</f>
        <v>46078</v>
      </c>
      <c r="B334">
        <f>EWMA!AY393</f>
        <v>1603.08</v>
      </c>
      <c r="C334">
        <f>EWMA!AX393</f>
        <v>6701.9190817687522</v>
      </c>
      <c r="D334">
        <f t="shared" si="15"/>
        <v>0</v>
      </c>
      <c r="E334">
        <f t="shared" si="16"/>
        <v>0</v>
      </c>
      <c r="F334">
        <f>SUM($E$2:E334)</f>
        <v>6</v>
      </c>
      <c r="K334">
        <f t="shared" si="17"/>
        <v>-6701.9190817687522</v>
      </c>
    </row>
    <row r="335" spans="1:11" x14ac:dyDescent="0.35">
      <c r="A335" s="1">
        <f>EWMA!Q394</f>
        <v>46079</v>
      </c>
      <c r="B335">
        <f>EWMA!AY394</f>
        <v>-1884.99</v>
      </c>
      <c r="C335">
        <f>EWMA!AX394</f>
        <v>6471.683536953884</v>
      </c>
      <c r="D335">
        <f t="shared" si="15"/>
        <v>1884.99</v>
      </c>
      <c r="E335">
        <f t="shared" si="16"/>
        <v>0</v>
      </c>
      <c r="F335">
        <f>SUM($E$2:E335)</f>
        <v>6</v>
      </c>
      <c r="K335">
        <f t="shared" si="17"/>
        <v>-6471.683536953884</v>
      </c>
    </row>
    <row r="336" spans="1:11" x14ac:dyDescent="0.35">
      <c r="A336" s="1">
        <f>EWMA!Q395</f>
        <v>46080</v>
      </c>
      <c r="B336">
        <f>EWMA!AY395</f>
        <v>-1000.59</v>
      </c>
      <c r="C336">
        <f>EWMA!AX395</f>
        <v>6385.8951982298577</v>
      </c>
      <c r="D336">
        <f t="shared" si="15"/>
        <v>1000.59</v>
      </c>
      <c r="E336">
        <f t="shared" si="16"/>
        <v>0</v>
      </c>
      <c r="F336">
        <f>SUM($E$2:E336)</f>
        <v>6</v>
      </c>
      <c r="K336">
        <f t="shared" si="17"/>
        <v>-6385.8951982298577</v>
      </c>
    </row>
    <row r="337" spans="1:11" x14ac:dyDescent="0.35">
      <c r="A337" s="1">
        <f>EWMA!Q396</f>
        <v>46083</v>
      </c>
      <c r="B337">
        <f>EWMA!AY396</f>
        <v>-1257.53</v>
      </c>
      <c r="C337">
        <f>EWMA!AX396</f>
        <v>6142.5189975135227</v>
      </c>
      <c r="D337">
        <f t="shared" si="15"/>
        <v>1257.53</v>
      </c>
      <c r="E337">
        <f t="shared" si="16"/>
        <v>0</v>
      </c>
      <c r="F337">
        <f>SUM($E$2:E337)</f>
        <v>6</v>
      </c>
      <c r="K337">
        <f t="shared" si="17"/>
        <v>-6142.5189975135227</v>
      </c>
    </row>
    <row r="338" spans="1:11" x14ac:dyDescent="0.35">
      <c r="A338" s="1">
        <f>EWMA!Q397</f>
        <v>46084</v>
      </c>
      <c r="B338">
        <f>EWMA!AY397</f>
        <v>-2572.0700000000002</v>
      </c>
      <c r="C338">
        <f>EWMA!AX397</f>
        <v>5889.0877081846602</v>
      </c>
      <c r="D338">
        <f t="shared" si="15"/>
        <v>2572.0700000000002</v>
      </c>
      <c r="E338">
        <f t="shared" si="16"/>
        <v>0</v>
      </c>
      <c r="F338">
        <f>SUM($E$2:E338)</f>
        <v>6</v>
      </c>
      <c r="K338">
        <f t="shared" si="17"/>
        <v>-5889.0877081846602</v>
      </c>
    </row>
    <row r="339" spans="1:11" x14ac:dyDescent="0.35">
      <c r="A339" s="1">
        <f>EWMA!Q398</f>
        <v>46085</v>
      </c>
      <c r="B339">
        <f>EWMA!AY398</f>
        <v>2092.46</v>
      </c>
      <c r="C339">
        <f>EWMA!AX398</f>
        <v>6104.812004459056</v>
      </c>
      <c r="D339">
        <f t="shared" si="15"/>
        <v>0</v>
      </c>
      <c r="E339">
        <f t="shared" si="16"/>
        <v>0</v>
      </c>
      <c r="F339">
        <f>SUM($E$2:E339)</f>
        <v>6</v>
      </c>
      <c r="K339">
        <f t="shared" si="17"/>
        <v>-6104.812004459056</v>
      </c>
    </row>
    <row r="340" spans="1:11" x14ac:dyDescent="0.35">
      <c r="A340" s="1">
        <f>EWMA!Q399</f>
        <v>46086</v>
      </c>
      <c r="B340">
        <f>EWMA!AY399</f>
        <v>39.35</v>
      </c>
      <c r="C340">
        <f>EWMA!AX399</f>
        <v>6147.634231643633</v>
      </c>
      <c r="D340">
        <f t="shared" si="15"/>
        <v>0</v>
      </c>
      <c r="E340">
        <f t="shared" si="16"/>
        <v>0</v>
      </c>
      <c r="F340">
        <f>SUM($E$2:E340)</f>
        <v>6</v>
      </c>
      <c r="K340">
        <f t="shared" si="17"/>
        <v>-6147.634231643633</v>
      </c>
    </row>
    <row r="341" spans="1:11" x14ac:dyDescent="0.35">
      <c r="A341" s="1">
        <f>EWMA!Q400</f>
        <v>46087</v>
      </c>
      <c r="B341">
        <f>EWMA!AY400</f>
        <v>2095.2800000000002</v>
      </c>
      <c r="C341">
        <f>EWMA!AX400</f>
        <v>6059.0301716375443</v>
      </c>
      <c r="D341">
        <f t="shared" si="15"/>
        <v>0</v>
      </c>
      <c r="E341">
        <f t="shared" si="16"/>
        <v>0</v>
      </c>
      <c r="F341">
        <f>SUM($E$2:E341)</f>
        <v>6</v>
      </c>
      <c r="K341">
        <f t="shared" si="17"/>
        <v>-6059.0301716375443</v>
      </c>
    </row>
    <row r="342" spans="1:11" x14ac:dyDescent="0.35">
      <c r="A342" s="1">
        <f>EWMA!Q401</f>
        <v>46090</v>
      </c>
      <c r="B342">
        <f>EWMA!AY401</f>
        <v>4397.22</v>
      </c>
      <c r="C342">
        <f>EWMA!AX401</f>
        <v>6504.5405757074841</v>
      </c>
      <c r="D342">
        <f t="shared" si="15"/>
        <v>0</v>
      </c>
      <c r="E342">
        <f t="shared" si="16"/>
        <v>0</v>
      </c>
      <c r="F342">
        <f>SUM($E$2:E342)</f>
        <v>6</v>
      </c>
      <c r="K342">
        <f t="shared" si="17"/>
        <v>-6504.5405757074841</v>
      </c>
    </row>
    <row r="343" spans="1:11" x14ac:dyDescent="0.35">
      <c r="A343" s="1">
        <f>EWMA!Q402</f>
        <v>46091</v>
      </c>
      <c r="B343">
        <f>EWMA!AY402</f>
        <v>-504.54</v>
      </c>
      <c r="C343">
        <f>EWMA!AX402</f>
        <v>6921.3658991239272</v>
      </c>
      <c r="D343">
        <f t="shared" si="15"/>
        <v>504.54</v>
      </c>
      <c r="E343">
        <f t="shared" si="16"/>
        <v>0</v>
      </c>
      <c r="F343">
        <f>SUM($E$2:E343)</f>
        <v>6</v>
      </c>
      <c r="K343">
        <f t="shared" si="17"/>
        <v>-6921.3658991239272</v>
      </c>
    </row>
    <row r="344" spans="1:11" x14ac:dyDescent="0.35">
      <c r="A344" s="1">
        <f>EWMA!Q403</f>
        <v>46092</v>
      </c>
      <c r="B344">
        <f>EWMA!AY403</f>
        <v>-852.1</v>
      </c>
      <c r="C344">
        <f>EWMA!AX403</f>
        <v>6673.3462170523953</v>
      </c>
      <c r="D344">
        <f t="shared" si="15"/>
        <v>852.1</v>
      </c>
      <c r="E344">
        <f t="shared" si="16"/>
        <v>0</v>
      </c>
      <c r="F344">
        <f>SUM($E$2:E344)</f>
        <v>6</v>
      </c>
      <c r="K344">
        <f t="shared" si="17"/>
        <v>-6673.3462170523953</v>
      </c>
    </row>
    <row r="345" spans="1:11" x14ac:dyDescent="0.35">
      <c r="A345" s="1">
        <f>EWMA!Q404</f>
        <v>46093</v>
      </c>
      <c r="B345">
        <f>EWMA!AY404</f>
        <v>-3138.9</v>
      </c>
      <c r="C345">
        <f>EWMA!AX404</f>
        <v>6354.4733793364903</v>
      </c>
      <c r="D345">
        <f t="shared" si="15"/>
        <v>3138.9</v>
      </c>
      <c r="E345">
        <f t="shared" si="16"/>
        <v>0</v>
      </c>
      <c r="F345">
        <f>SUM($E$2:E345)</f>
        <v>6</v>
      </c>
      <c r="K345">
        <f t="shared" si="17"/>
        <v>-6354.4733793364903</v>
      </c>
    </row>
    <row r="346" spans="1:11" x14ac:dyDescent="0.35">
      <c r="A346" s="1">
        <f>EWMA!Q405</f>
        <v>46094</v>
      </c>
      <c r="B346">
        <f>EWMA!AY405</f>
        <v>-1990.86</v>
      </c>
      <c r="C346">
        <f>EWMA!AX405</f>
        <v>6382.6138740394754</v>
      </c>
      <c r="D346">
        <f t="shared" si="15"/>
        <v>1990.86</v>
      </c>
      <c r="E346">
        <f t="shared" si="16"/>
        <v>0</v>
      </c>
      <c r="F346">
        <f>SUM($E$2:E346)</f>
        <v>6</v>
      </c>
      <c r="K346">
        <f t="shared" si="17"/>
        <v>-6382.6138740394754</v>
      </c>
    </row>
    <row r="347" spans="1:11" x14ac:dyDescent="0.35">
      <c r="A347" s="1">
        <f>EWMA!Q406</f>
        <v>46097</v>
      </c>
      <c r="B347">
        <f>EWMA!AY406</f>
        <v>1845.89</v>
      </c>
      <c r="C347">
        <f>EWMA!AX406</f>
        <v>6362.189705772862</v>
      </c>
      <c r="D347">
        <f t="shared" si="15"/>
        <v>0</v>
      </c>
      <c r="E347">
        <f t="shared" si="16"/>
        <v>0</v>
      </c>
      <c r="F347">
        <f>SUM($E$2:E347)</f>
        <v>6</v>
      </c>
      <c r="K347">
        <f t="shared" si="17"/>
        <v>-6362.189705772862</v>
      </c>
    </row>
    <row r="348" spans="1:11" x14ac:dyDescent="0.35">
      <c r="A348" s="1">
        <f>EWMA!Q407</f>
        <v>46098</v>
      </c>
      <c r="B348">
        <f>EWMA!AY407</f>
        <v>-1791.17</v>
      </c>
      <c r="C348">
        <f>EWMA!AX407</f>
        <v>6237.8290795829716</v>
      </c>
      <c r="D348">
        <f t="shared" si="15"/>
        <v>1791.17</v>
      </c>
      <c r="E348">
        <f t="shared" si="16"/>
        <v>0</v>
      </c>
      <c r="F348">
        <f>SUM($E$2:E348)</f>
        <v>6</v>
      </c>
      <c r="K348">
        <f t="shared" si="17"/>
        <v>-6237.8290795829716</v>
      </c>
    </row>
    <row r="349" spans="1:11" x14ac:dyDescent="0.35">
      <c r="A349" s="1">
        <f>EWMA!Q408</f>
        <v>46099</v>
      </c>
      <c r="B349">
        <f>EWMA!AY408</f>
        <v>-2282.6</v>
      </c>
      <c r="C349">
        <f>EWMA!AX408</f>
        <v>6010.683393647686</v>
      </c>
      <c r="D349">
        <f t="shared" si="15"/>
        <v>2282.6</v>
      </c>
      <c r="E349">
        <f t="shared" si="16"/>
        <v>0</v>
      </c>
      <c r="F349">
        <f>SUM($E$2:E349)</f>
        <v>6</v>
      </c>
      <c r="K349">
        <f t="shared" si="17"/>
        <v>-6010.683393647686</v>
      </c>
    </row>
    <row r="350" spans="1:11" x14ac:dyDescent="0.35">
      <c r="A350" s="1">
        <f>EWMA!Q409</f>
        <v>46100</v>
      </c>
      <c r="B350">
        <f>EWMA!AY409</f>
        <v>1746.78</v>
      </c>
      <c r="C350">
        <f>EWMA!AX409</f>
        <v>5998.0452164271546</v>
      </c>
      <c r="D350">
        <f t="shared" si="15"/>
        <v>0</v>
      </c>
      <c r="E350">
        <f t="shared" si="16"/>
        <v>0</v>
      </c>
      <c r="F350">
        <f>SUM($E$2:E350)</f>
        <v>6</v>
      </c>
      <c r="K350">
        <f t="shared" si="17"/>
        <v>-5998.0452164271546</v>
      </c>
    </row>
    <row r="351" spans="1:11" x14ac:dyDescent="0.35">
      <c r="A351" s="1">
        <f>EWMA!Q410</f>
        <v>46101</v>
      </c>
      <c r="B351">
        <f>EWMA!AY410</f>
        <v>-2035.89</v>
      </c>
      <c r="C351">
        <f>EWMA!AX410</f>
        <v>5866.0537931545996</v>
      </c>
      <c r="D351">
        <f t="shared" si="15"/>
        <v>2035.89</v>
      </c>
      <c r="E351">
        <f t="shared" si="16"/>
        <v>0</v>
      </c>
      <c r="F351">
        <f>SUM($E$2:E351)</f>
        <v>6</v>
      </c>
      <c r="K351">
        <f t="shared" si="17"/>
        <v>-5866.0537931545996</v>
      </c>
    </row>
    <row r="352" spans="1:11" x14ac:dyDescent="0.35">
      <c r="A352" s="1">
        <f>EWMA!Q411</f>
        <v>46104</v>
      </c>
      <c r="B352">
        <f>EWMA!AY411</f>
        <v>2804.23</v>
      </c>
      <c r="C352">
        <f>EWMA!AX411</f>
        <v>5934.994741130753</v>
      </c>
      <c r="D352">
        <f t="shared" si="15"/>
        <v>0</v>
      </c>
      <c r="E352">
        <f t="shared" si="16"/>
        <v>0</v>
      </c>
      <c r="F352">
        <f>SUM($E$2:E352)</f>
        <v>6</v>
      </c>
      <c r="K352">
        <f t="shared" si="17"/>
        <v>-5934.994741130753</v>
      </c>
    </row>
    <row r="353" spans="1:11" x14ac:dyDescent="0.35">
      <c r="A353" s="1">
        <f>EWMA!Q412</f>
        <v>46105</v>
      </c>
      <c r="B353">
        <f>EWMA!AY412</f>
        <v>255.47</v>
      </c>
      <c r="C353">
        <f>EWMA!AX412</f>
        <v>5966.0222193439522</v>
      </c>
      <c r="D353">
        <f t="shared" si="15"/>
        <v>0</v>
      </c>
      <c r="E353">
        <f t="shared" si="16"/>
        <v>0</v>
      </c>
      <c r="F353">
        <f>SUM($E$2:E353)</f>
        <v>6</v>
      </c>
      <c r="K353">
        <f t="shared" si="17"/>
        <v>-5966.0222193439522</v>
      </c>
    </row>
    <row r="354" spans="1:11" x14ac:dyDescent="0.35">
      <c r="A354" s="1">
        <f>EWMA!Q413</f>
        <v>46106</v>
      </c>
      <c r="B354">
        <f>EWMA!AY413</f>
        <v>3764.25</v>
      </c>
      <c r="C354">
        <f>EWMA!AX413</f>
        <v>5953.0004759721223</v>
      </c>
      <c r="D354">
        <f t="shared" si="15"/>
        <v>0</v>
      </c>
      <c r="E354">
        <f t="shared" si="16"/>
        <v>0</v>
      </c>
      <c r="F354">
        <f>SUM($E$2:E354)</f>
        <v>6</v>
      </c>
      <c r="K354">
        <f t="shared" si="17"/>
        <v>-5953.0004759721223</v>
      </c>
    </row>
    <row r="355" spans="1:11" x14ac:dyDescent="0.35">
      <c r="A355" s="1">
        <f>EWMA!Q414</f>
        <v>46107</v>
      </c>
      <c r="B355">
        <f>EWMA!AY414</f>
        <v>-3747.44</v>
      </c>
      <c r="C355">
        <f>EWMA!AX414</f>
        <v>6348.4904365047323</v>
      </c>
      <c r="D355">
        <f t="shared" si="15"/>
        <v>3747.44</v>
      </c>
      <c r="E355">
        <f t="shared" si="16"/>
        <v>0</v>
      </c>
      <c r="F355">
        <f>SUM($E$2:E355)</f>
        <v>6</v>
      </c>
      <c r="K355">
        <f t="shared" si="17"/>
        <v>-6348.4904365047323</v>
      </c>
    </row>
    <row r="356" spans="1:11" x14ac:dyDescent="0.35">
      <c r="A356" s="1">
        <f>EWMA!Q415</f>
        <v>46108</v>
      </c>
      <c r="B356">
        <f>EWMA!AY415</f>
        <v>-3433.97</v>
      </c>
      <c r="C356">
        <f>EWMA!AX415</f>
        <v>6470.7777591688282</v>
      </c>
      <c r="D356">
        <f t="shared" si="15"/>
        <v>3433.97</v>
      </c>
      <c r="E356">
        <f t="shared" si="16"/>
        <v>0</v>
      </c>
      <c r="F356">
        <f>SUM($E$2:E356)</f>
        <v>6</v>
      </c>
      <c r="K356">
        <f t="shared" si="17"/>
        <v>-6470.7777591688282</v>
      </c>
    </row>
    <row r="357" spans="1:11" x14ac:dyDescent="0.35">
      <c r="A357" s="1">
        <f>EWMA!Q416</f>
        <v>46111</v>
      </c>
      <c r="B357">
        <f>EWMA!AY416</f>
        <v>-2666.89</v>
      </c>
      <c r="C357">
        <f>EWMA!AX416</f>
        <v>6398.3883013245586</v>
      </c>
      <c r="D357">
        <f t="shared" si="15"/>
        <v>2666.89</v>
      </c>
      <c r="E357">
        <f t="shared" si="16"/>
        <v>0</v>
      </c>
      <c r="F357">
        <f>SUM($E$2:E357)</f>
        <v>6</v>
      </c>
      <c r="K357">
        <f t="shared" si="17"/>
        <v>-6398.3883013245586</v>
      </c>
    </row>
    <row r="358" spans="1:11" x14ac:dyDescent="0.35">
      <c r="A358" s="1">
        <f>EWMA!Q417</f>
        <v>46112</v>
      </c>
      <c r="B358">
        <f>EWMA!AY417</f>
        <v>6885.03</v>
      </c>
      <c r="C358">
        <f>EWMA!AX417</f>
        <v>6834.9871049405729</v>
      </c>
      <c r="D358">
        <f t="shared" si="15"/>
        <v>0</v>
      </c>
      <c r="E358">
        <f t="shared" si="16"/>
        <v>0</v>
      </c>
      <c r="F358">
        <f>SUM($E$2:E358)</f>
        <v>6</v>
      </c>
      <c r="K358">
        <f t="shared" si="17"/>
        <v>-6834.9871049405729</v>
      </c>
    </row>
    <row r="359" spans="1:11" x14ac:dyDescent="0.35">
      <c r="A359" s="1">
        <f>EWMA!Q418</f>
        <v>46113</v>
      </c>
      <c r="B359">
        <f>EWMA!AY418</f>
        <v>3717.26</v>
      </c>
      <c r="C359">
        <f>EWMA!AX418</f>
        <v>8284.9808297683139</v>
      </c>
      <c r="D359">
        <f t="shared" si="15"/>
        <v>0</v>
      </c>
      <c r="E359">
        <f t="shared" si="16"/>
        <v>0</v>
      </c>
      <c r="F359">
        <f>SUM($E$2:E359)</f>
        <v>6</v>
      </c>
      <c r="K359">
        <f t="shared" si="17"/>
        <v>-8284.9808297683139</v>
      </c>
    </row>
    <row r="360" spans="1:11" x14ac:dyDescent="0.35">
      <c r="A360" s="1">
        <f>EWMA!Q419</f>
        <v>46114</v>
      </c>
      <c r="B360">
        <f>EWMA!AY419</f>
        <v>824.3</v>
      </c>
      <c r="C360">
        <f>EWMA!AX419</f>
        <v>8497.3168800387266</v>
      </c>
      <c r="D360">
        <f t="shared" si="15"/>
        <v>0</v>
      </c>
      <c r="E360">
        <f t="shared" si="16"/>
        <v>0</v>
      </c>
      <c r="F360">
        <f>SUM($E$2:E360)</f>
        <v>6</v>
      </c>
      <c r="K360">
        <f t="shared" si="17"/>
        <v>-8497.3168800387266</v>
      </c>
    </row>
    <row r="361" spans="1:11" x14ac:dyDescent="0.35">
      <c r="A361" s="1">
        <f>EWMA!Q420</f>
        <v>46118</v>
      </c>
      <c r="B361">
        <f>EWMA!AY420</f>
        <v>1318.56</v>
      </c>
      <c r="C361">
        <f>EWMA!AX420</f>
        <v>8348.5632368572878</v>
      </c>
      <c r="D361">
        <f t="shared" si="15"/>
        <v>0</v>
      </c>
      <c r="E361">
        <f t="shared" si="16"/>
        <v>0</v>
      </c>
      <c r="F361">
        <f>SUM($E$2:E361)</f>
        <v>6</v>
      </c>
      <c r="K361">
        <f t="shared" si="17"/>
        <v>-8348.5632368572878</v>
      </c>
    </row>
    <row r="362" spans="1:11" x14ac:dyDescent="0.35">
      <c r="A362" s="1">
        <f>EWMA!Q421</f>
        <v>46119</v>
      </c>
      <c r="B362">
        <f>EWMA!AY421</f>
        <v>2462.36</v>
      </c>
      <c r="C362">
        <f>EWMA!AX421</f>
        <v>8273.2799290928397</v>
      </c>
      <c r="D362">
        <f t="shared" si="15"/>
        <v>0</v>
      </c>
      <c r="E362">
        <f t="shared" si="16"/>
        <v>0</v>
      </c>
      <c r="F362">
        <f>SUM($E$2:E362)</f>
        <v>6</v>
      </c>
      <c r="K362">
        <f t="shared" si="17"/>
        <v>-8273.2799290928397</v>
      </c>
    </row>
    <row r="363" spans="1:11" x14ac:dyDescent="0.35">
      <c r="A363" s="1">
        <f>EWMA!Q422</f>
        <v>46120</v>
      </c>
      <c r="B363">
        <f>EWMA!AY422</f>
        <v>5989.4</v>
      </c>
      <c r="C363">
        <f>EWMA!AX422</f>
        <v>8435.7151383941509</v>
      </c>
      <c r="D363">
        <f t="shared" si="15"/>
        <v>0</v>
      </c>
      <c r="E363">
        <f t="shared" si="16"/>
        <v>0</v>
      </c>
      <c r="F363">
        <f>SUM($E$2:E363)</f>
        <v>6</v>
      </c>
      <c r="K363">
        <f t="shared" si="17"/>
        <v>-8435.7151383941509</v>
      </c>
    </row>
    <row r="364" spans="1:11" x14ac:dyDescent="0.35">
      <c r="A364" s="1">
        <f>EWMA!Q423</f>
        <v>46121</v>
      </c>
      <c r="B364">
        <f>EWMA!AY423</f>
        <v>2629.08</v>
      </c>
      <c r="C364">
        <f>EWMA!AX423</f>
        <v>9110.8081268293317</v>
      </c>
      <c r="D364">
        <f t="shared" si="15"/>
        <v>0</v>
      </c>
      <c r="E364">
        <f t="shared" si="16"/>
        <v>0</v>
      </c>
      <c r="F364">
        <f>SUM($E$2:E364)</f>
        <v>6</v>
      </c>
      <c r="K364">
        <f t="shared" si="17"/>
        <v>-9110.8081268293317</v>
      </c>
    </row>
    <row r="365" spans="1:11" x14ac:dyDescent="0.35">
      <c r="A365" s="1">
        <f>EWMA!Q424</f>
        <v>46122</v>
      </c>
      <c r="B365">
        <f>EWMA!AY424</f>
        <v>4350.4799999999996</v>
      </c>
      <c r="C365">
        <f>EWMA!AX424</f>
        <v>9249.9126218388828</v>
      </c>
      <c r="D365">
        <f t="shared" si="15"/>
        <v>0</v>
      </c>
      <c r="E365">
        <f t="shared" si="16"/>
        <v>0</v>
      </c>
      <c r="F365">
        <f>SUM($E$2:E365)</f>
        <v>6</v>
      </c>
      <c r="K365">
        <f t="shared" si="17"/>
        <v>-9249.9126218388828</v>
      </c>
    </row>
    <row r="366" spans="1:11" x14ac:dyDescent="0.35">
      <c r="A366" s="1">
        <f>EWMA!Q425</f>
        <v>46125</v>
      </c>
      <c r="B366">
        <f>EWMA!AY425</f>
        <v>2703.91</v>
      </c>
      <c r="C366">
        <f>EWMA!AX425</f>
        <v>9570.2205399576869</v>
      </c>
      <c r="D366">
        <f t="shared" si="15"/>
        <v>0</v>
      </c>
      <c r="E366">
        <f t="shared" si="16"/>
        <v>0</v>
      </c>
      <c r="F366">
        <f>SUM($E$2:E366)</f>
        <v>6</v>
      </c>
      <c r="K366">
        <f t="shared" si="17"/>
        <v>-9570.2205399576869</v>
      </c>
    </row>
    <row r="367" spans="1:11" x14ac:dyDescent="0.35">
      <c r="A367" s="1">
        <f>EWMA!Q426</f>
        <v>46126</v>
      </c>
      <c r="B367">
        <f>EWMA!AY426</f>
        <v>2016.67</v>
      </c>
      <c r="C367">
        <f>EWMA!AX426</f>
        <v>9504.9117238271228</v>
      </c>
      <c r="D367">
        <f t="shared" si="15"/>
        <v>0</v>
      </c>
      <c r="E367">
        <f t="shared" si="16"/>
        <v>0</v>
      </c>
      <c r="F367">
        <f>SUM($E$2:E367)</f>
        <v>6</v>
      </c>
      <c r="K367">
        <f t="shared" si="17"/>
        <v>-9504.9117238271228</v>
      </c>
    </row>
    <row r="368" spans="1:11" x14ac:dyDescent="0.35">
      <c r="A368" s="1">
        <f>EWMA!Q427</f>
        <v>46127</v>
      </c>
      <c r="B368">
        <f>EWMA!AY427</f>
        <v>2466.12</v>
      </c>
      <c r="C368">
        <f>EWMA!AX427</f>
        <v>9460.4836320263785</v>
      </c>
      <c r="D368">
        <f t="shared" si="15"/>
        <v>0</v>
      </c>
      <c r="E368">
        <f t="shared" si="16"/>
        <v>0</v>
      </c>
      <c r="F368">
        <f>SUM($E$2:E368)</f>
        <v>6</v>
      </c>
      <c r="K368">
        <f t="shared" si="17"/>
        <v>-9460.4836320263785</v>
      </c>
    </row>
    <row r="369" spans="1:11" x14ac:dyDescent="0.35">
      <c r="A369" s="1">
        <f>EWMA!Q428</f>
        <v>46128</v>
      </c>
      <c r="B369">
        <f>EWMA!AY428</f>
        <v>2117.7399999999998</v>
      </c>
      <c r="C369">
        <f>EWMA!AX428</f>
        <v>9374.8905623888186</v>
      </c>
      <c r="D369">
        <f t="shared" si="15"/>
        <v>0</v>
      </c>
      <c r="E369">
        <f t="shared" si="16"/>
        <v>0</v>
      </c>
      <c r="F369">
        <f>SUM($E$2:E369)</f>
        <v>6</v>
      </c>
      <c r="K369">
        <f t="shared" si="17"/>
        <v>-9374.8905623888186</v>
      </c>
    </row>
    <row r="370" spans="1:11" x14ac:dyDescent="0.35">
      <c r="A370" s="1">
        <f>EWMA!Q429</f>
        <v>46129</v>
      </c>
      <c r="B370">
        <f>EWMA!AY429</f>
        <v>3575.84</v>
      </c>
      <c r="C370">
        <f>EWMA!AX429</f>
        <v>9464.4625335717865</v>
      </c>
      <c r="D370">
        <f t="shared" si="15"/>
        <v>0</v>
      </c>
      <c r="E370">
        <f t="shared" si="16"/>
        <v>0</v>
      </c>
      <c r="F370">
        <f>SUM($E$2:E370)</f>
        <v>6</v>
      </c>
      <c r="K370">
        <f t="shared" si="17"/>
        <v>-9464.4625335717865</v>
      </c>
    </row>
    <row r="371" spans="1:11" x14ac:dyDescent="0.35">
      <c r="A371" s="1">
        <f>EWMA!Q430</f>
        <v>46132</v>
      </c>
      <c r="B371">
        <f>EWMA!AY430</f>
        <v>478.75</v>
      </c>
      <c r="C371">
        <f>EWMA!AX430</f>
        <v>9420.4958124696386</v>
      </c>
      <c r="D371">
        <f t="shared" si="15"/>
        <v>0</v>
      </c>
      <c r="E371">
        <f t="shared" si="16"/>
        <v>0</v>
      </c>
      <c r="F371">
        <f>SUM($E$2:E371)</f>
        <v>6</v>
      </c>
      <c r="K371">
        <f t="shared" si="17"/>
        <v>-9420.4958124696386</v>
      </c>
    </row>
    <row r="372" spans="1:11" x14ac:dyDescent="0.35">
      <c r="A372" s="1">
        <f>EWMA!Q431</f>
        <v>46133</v>
      </c>
      <c r="B372">
        <f>EWMA!AY431</f>
        <v>1810.18</v>
      </c>
      <c r="C372">
        <f>EWMA!AX431</f>
        <v>9234.7659746500358</v>
      </c>
      <c r="D372">
        <f t="shared" si="15"/>
        <v>0</v>
      </c>
      <c r="E372">
        <f t="shared" si="16"/>
        <v>0</v>
      </c>
      <c r="F372">
        <f>SUM($E$2:E372)</f>
        <v>6</v>
      </c>
      <c r="K372">
        <f t="shared" si="17"/>
        <v>-9234.7659746500358</v>
      </c>
    </row>
    <row r="373" spans="1:11" x14ac:dyDescent="0.35">
      <c r="A373" s="1">
        <f>EWMA!Q432</f>
        <v>46134</v>
      </c>
      <c r="B373">
        <f>EWMA!AY432</f>
        <v>6953.72</v>
      </c>
      <c r="C373">
        <f>EWMA!AX432</f>
        <v>9395.2130274191877</v>
      </c>
      <c r="D373">
        <f t="shared" si="15"/>
        <v>0</v>
      </c>
      <c r="E373">
        <f t="shared" si="16"/>
        <v>0</v>
      </c>
      <c r="F373">
        <f>SUM($E$2:E373)</f>
        <v>6</v>
      </c>
      <c r="K373">
        <f t="shared" si="17"/>
        <v>-9395.2130274191877</v>
      </c>
    </row>
    <row r="374" spans="1:11" x14ac:dyDescent="0.35">
      <c r="A374" s="1">
        <f>EWMA!Q433</f>
        <v>46135</v>
      </c>
      <c r="B374">
        <f>EWMA!AY433</f>
        <v>914.87</v>
      </c>
      <c r="C374">
        <f>EWMA!AX433</f>
        <v>10136.570612594631</v>
      </c>
      <c r="D374">
        <f t="shared" si="15"/>
        <v>0</v>
      </c>
      <c r="E374">
        <f t="shared" si="16"/>
        <v>0</v>
      </c>
      <c r="F374">
        <f>SUM($E$2:E374)</f>
        <v>6</v>
      </c>
      <c r="K374">
        <f t="shared" si="17"/>
        <v>-10136.570612594631</v>
      </c>
    </row>
    <row r="375" spans="1:11" x14ac:dyDescent="0.35">
      <c r="A375" s="1">
        <f>EWMA!Q434</f>
        <v>46136</v>
      </c>
      <c r="B375">
        <f>EWMA!AY434</f>
        <v>4401.87</v>
      </c>
      <c r="C375">
        <f>EWMA!AX434</f>
        <v>10082.079929920072</v>
      </c>
      <c r="D375">
        <f t="shared" si="15"/>
        <v>0</v>
      </c>
      <c r="E375">
        <f t="shared" si="16"/>
        <v>0</v>
      </c>
      <c r="F375">
        <f>SUM($E$2:E375)</f>
        <v>6</v>
      </c>
      <c r="K375">
        <f t="shared" si="17"/>
        <v>-10082.079929920072</v>
      </c>
    </row>
    <row r="376" spans="1:11" x14ac:dyDescent="0.35">
      <c r="A376" s="1">
        <f>EWMA!Q435</f>
        <v>46139</v>
      </c>
      <c r="B376">
        <f>EWMA!AY435</f>
        <v>-3766.75</v>
      </c>
      <c r="C376">
        <f>EWMA!AX435</f>
        <v>10194.847905492679</v>
      </c>
      <c r="D376">
        <f t="shared" si="15"/>
        <v>3766.75</v>
      </c>
      <c r="E376">
        <f t="shared" si="16"/>
        <v>0</v>
      </c>
      <c r="F376">
        <f>SUM($E$2:E376)</f>
        <v>6</v>
      </c>
      <c r="K376">
        <f t="shared" si="17"/>
        <v>-10194.847905492679</v>
      </c>
    </row>
    <row r="377" spans="1:11" x14ac:dyDescent="0.35">
      <c r="A377" s="1">
        <f>EWMA!Q436</f>
        <v>46140</v>
      </c>
      <c r="B377">
        <f>EWMA!AY436</f>
        <v>-4933.88</v>
      </c>
      <c r="C377">
        <f>EWMA!AX436</f>
        <v>9873.7602188963901</v>
      </c>
      <c r="D377">
        <f t="shared" si="15"/>
        <v>4933.88</v>
      </c>
      <c r="E377">
        <f t="shared" si="16"/>
        <v>0</v>
      </c>
      <c r="F377">
        <f>SUM($E$2:E377)</f>
        <v>6</v>
      </c>
      <c r="K377">
        <f t="shared" si="17"/>
        <v>-9873.7602188963901</v>
      </c>
    </row>
    <row r="378" spans="1:11" x14ac:dyDescent="0.35">
      <c r="A378" s="1">
        <f>EWMA!Q437</f>
        <v>46141</v>
      </c>
      <c r="B378">
        <f>EWMA!AY437</f>
        <v>4405.95</v>
      </c>
      <c r="C378">
        <f>EWMA!AX437</f>
        <v>10173.146365630175</v>
      </c>
      <c r="D378">
        <f t="shared" si="15"/>
        <v>0</v>
      </c>
      <c r="E378">
        <f t="shared" si="16"/>
        <v>0</v>
      </c>
      <c r="F378">
        <f>SUM($E$2:E378)</f>
        <v>6</v>
      </c>
      <c r="K378">
        <f t="shared" si="17"/>
        <v>-10173.146365630175</v>
      </c>
    </row>
    <row r="379" spans="1:11" x14ac:dyDescent="0.35">
      <c r="A379" s="1">
        <f>EWMA!Q438</f>
        <v>46142</v>
      </c>
      <c r="B379">
        <f>EWMA!AY438</f>
        <v>7656.08</v>
      </c>
      <c r="C379">
        <f>EWMA!AX438</f>
        <v>10640.126519457013</v>
      </c>
      <c r="D379">
        <f t="shared" si="15"/>
        <v>0</v>
      </c>
      <c r="E379">
        <f t="shared" si="16"/>
        <v>0</v>
      </c>
      <c r="F379">
        <f>SUM($E$2:E379)</f>
        <v>6</v>
      </c>
      <c r="K379">
        <f t="shared" si="17"/>
        <v>-10640.126519457013</v>
      </c>
    </row>
    <row r="380" spans="1:11" x14ac:dyDescent="0.35">
      <c r="A380" s="1">
        <f>EWMA!Q439</f>
        <v>46143</v>
      </c>
      <c r="B380">
        <f>EWMA!AY439</f>
        <v>1379.33</v>
      </c>
      <c r="C380">
        <f>EWMA!AX439</f>
        <v>11462.692839390878</v>
      </c>
      <c r="D380">
        <f t="shared" si="15"/>
        <v>0</v>
      </c>
      <c r="E380">
        <f t="shared" si="16"/>
        <v>0</v>
      </c>
      <c r="F380">
        <f>SUM($E$2:E380)</f>
        <v>6</v>
      </c>
      <c r="K380">
        <f t="shared" si="17"/>
        <v>-11462.692839390878</v>
      </c>
    </row>
    <row r="381" spans="1:11" x14ac:dyDescent="0.35">
      <c r="A381" s="1">
        <f>EWMA!Q440</f>
        <v>46146</v>
      </c>
      <c r="B381">
        <f>EWMA!AY440</f>
        <v>-3288.53</v>
      </c>
      <c r="C381">
        <f>EWMA!AX440</f>
        <v>10962.339084960562</v>
      </c>
      <c r="D381">
        <f t="shared" si="15"/>
        <v>3288.53</v>
      </c>
      <c r="E381">
        <f t="shared" si="16"/>
        <v>0</v>
      </c>
      <c r="F381">
        <f>SUM($E$2:E381)</f>
        <v>6</v>
      </c>
      <c r="K381">
        <f t="shared" si="17"/>
        <v>-10962.339084960562</v>
      </c>
    </row>
    <row r="382" spans="1:11" x14ac:dyDescent="0.35">
      <c r="A382" s="1">
        <f>EWMA!Q441</f>
        <v>46147</v>
      </c>
      <c r="B382">
        <f>EWMA!AY441</f>
        <v>4196.38</v>
      </c>
      <c r="C382">
        <f>EWMA!AX441</f>
        <v>11052.831524279842</v>
      </c>
      <c r="D382">
        <f t="shared" si="15"/>
        <v>0</v>
      </c>
      <c r="E382">
        <f t="shared" si="16"/>
        <v>0</v>
      </c>
      <c r="F382">
        <f>SUM($E$2:E382)</f>
        <v>6</v>
      </c>
      <c r="K382">
        <f t="shared" si="17"/>
        <v>-11052.831524279842</v>
      </c>
    </row>
    <row r="383" spans="1:11" x14ac:dyDescent="0.35">
      <c r="A383" s="1">
        <f>EWMA!Q442</f>
        <v>46148</v>
      </c>
      <c r="B383">
        <f>EWMA!AY442</f>
        <v>9171.7800000000007</v>
      </c>
      <c r="C383">
        <f>EWMA!AX442</f>
        <v>11526.666014567998</v>
      </c>
      <c r="D383">
        <f t="shared" si="15"/>
        <v>0</v>
      </c>
      <c r="E383">
        <f t="shared" si="16"/>
        <v>0</v>
      </c>
      <c r="F383">
        <f>SUM($E$2:E383)</f>
        <v>6</v>
      </c>
      <c r="K383">
        <f t="shared" si="17"/>
        <v>-11526.666014567998</v>
      </c>
    </row>
    <row r="384" spans="1:11" x14ac:dyDescent="0.35">
      <c r="A384" s="1">
        <f>EWMA!Q443</f>
        <v>46149</v>
      </c>
      <c r="B384">
        <f>EWMA!AY443</f>
        <v>-6590.21</v>
      </c>
      <c r="C384">
        <f>EWMA!AX443</f>
        <v>12503.334177317491</v>
      </c>
      <c r="D384">
        <f t="shared" si="15"/>
        <v>6590.21</v>
      </c>
      <c r="E384">
        <f t="shared" si="16"/>
        <v>0</v>
      </c>
      <c r="F384">
        <f>SUM($E$2:E384)</f>
        <v>6</v>
      </c>
      <c r="K384">
        <f t="shared" si="17"/>
        <v>-12503.334177317491</v>
      </c>
    </row>
    <row r="385" spans="1:11" x14ac:dyDescent="0.35">
      <c r="A385" s="1">
        <f>EWMA!Q444</f>
        <v>46150</v>
      </c>
      <c r="B385">
        <f>EWMA!AY444</f>
        <v>9665.09</v>
      </c>
      <c r="C385">
        <f>EWMA!AX444</f>
        <v>13256.471699912101</v>
      </c>
      <c r="D385">
        <f t="shared" si="15"/>
        <v>0</v>
      </c>
      <c r="E385">
        <f t="shared" si="16"/>
        <v>0</v>
      </c>
      <c r="F385">
        <f>SUM($E$2:E385)</f>
        <v>6</v>
      </c>
      <c r="K385">
        <f t="shared" si="17"/>
        <v>-13256.471699912101</v>
      </c>
    </row>
    <row r="386" spans="1:11" x14ac:dyDescent="0.35">
      <c r="A386" s="1">
        <f>EWMA!Q445</f>
        <v>46153</v>
      </c>
      <c r="B386">
        <f>EWMA!AY445</f>
        <v>905.27</v>
      </c>
      <c r="C386">
        <f>EWMA!AX445</f>
        <v>14196.131903428019</v>
      </c>
      <c r="D386">
        <f t="shared" si="15"/>
        <v>0</v>
      </c>
      <c r="E386">
        <f t="shared" si="16"/>
        <v>0</v>
      </c>
      <c r="F386">
        <f>SUM($E$2:E386)</f>
        <v>6</v>
      </c>
      <c r="K386">
        <f t="shared" si="17"/>
        <v>-14196.131903428019</v>
      </c>
    </row>
    <row r="387" spans="1:11" x14ac:dyDescent="0.35">
      <c r="A387" s="1">
        <f>EWMA!Q446</f>
        <v>46154</v>
      </c>
      <c r="B387">
        <f>EWMA!AY446</f>
        <v>-3276.24</v>
      </c>
      <c r="C387">
        <f>EWMA!AX446</f>
        <v>13563.105127665709</v>
      </c>
      <c r="D387">
        <f t="shared" ref="D387:D441" si="18">MAX(0,-B387)</f>
        <v>3276.24</v>
      </c>
      <c r="E387">
        <f t="shared" ref="E387:E441" si="19">IF(D387&gt;C387,1,0)</f>
        <v>0</v>
      </c>
      <c r="F387">
        <f>SUM($E$2:E387)</f>
        <v>6</v>
      </c>
      <c r="K387">
        <f t="shared" ref="K387:K442" si="20">-C387</f>
        <v>-13563.105127665709</v>
      </c>
    </row>
    <row r="388" spans="1:11" x14ac:dyDescent="0.35">
      <c r="A388" s="1">
        <f>EWMA!Q447</f>
        <v>46155</v>
      </c>
      <c r="B388">
        <f>EWMA!AY447</f>
        <v>2733.4</v>
      </c>
      <c r="C388">
        <f>EWMA!AX447</f>
        <v>13440.370377866819</v>
      </c>
      <c r="D388">
        <f t="shared" si="18"/>
        <v>0</v>
      </c>
      <c r="E388">
        <f t="shared" si="19"/>
        <v>0</v>
      </c>
      <c r="F388">
        <f>SUM($E$2:E388)</f>
        <v>6</v>
      </c>
      <c r="K388">
        <f t="shared" si="20"/>
        <v>-13440.370377866819</v>
      </c>
    </row>
    <row r="389" spans="1:11" x14ac:dyDescent="0.35">
      <c r="A389" s="1">
        <f>EWMA!Q448</f>
        <v>46156</v>
      </c>
      <c r="B389">
        <f>EWMA!AY448</f>
        <v>4520.47</v>
      </c>
      <c r="C389">
        <f>EWMA!AX448</f>
        <v>13430.365852495393</v>
      </c>
      <c r="D389">
        <f t="shared" si="18"/>
        <v>0</v>
      </c>
      <c r="E389">
        <f t="shared" si="19"/>
        <v>0</v>
      </c>
      <c r="F389">
        <f>SUM($E$2:E389)</f>
        <v>6</v>
      </c>
      <c r="K389">
        <f t="shared" si="20"/>
        <v>-13430.365852495393</v>
      </c>
    </row>
    <row r="390" spans="1:11" x14ac:dyDescent="0.35">
      <c r="A390" s="1">
        <f>EWMA!Q449</f>
        <v>46157</v>
      </c>
      <c r="B390">
        <f>EWMA!AY449</f>
        <v>-6162.1</v>
      </c>
      <c r="C390">
        <f>EWMA!AX449</f>
        <v>12876.139989429603</v>
      </c>
      <c r="D390">
        <f t="shared" si="18"/>
        <v>6162.1</v>
      </c>
      <c r="E390">
        <f t="shared" si="19"/>
        <v>0</v>
      </c>
      <c r="F390">
        <f>SUM($E$2:E390)</f>
        <v>6</v>
      </c>
      <c r="K390">
        <f t="shared" si="20"/>
        <v>-12876.139989429603</v>
      </c>
    </row>
    <row r="391" spans="1:11" x14ac:dyDescent="0.35">
      <c r="A391" s="1">
        <f>EWMA!Q450</f>
        <v>46160</v>
      </c>
      <c r="B391">
        <f>EWMA!AY450</f>
        <v>-2985.15</v>
      </c>
      <c r="C391">
        <f>EWMA!AX450</f>
        <v>12735.43041908327</v>
      </c>
      <c r="D391">
        <f t="shared" si="18"/>
        <v>2985.15</v>
      </c>
      <c r="E391">
        <f t="shared" si="19"/>
        <v>0</v>
      </c>
      <c r="F391">
        <f>SUM($E$2:E391)</f>
        <v>6</v>
      </c>
      <c r="K391">
        <f t="shared" si="20"/>
        <v>-12735.43041908327</v>
      </c>
    </row>
    <row r="392" spans="1:11" x14ac:dyDescent="0.35">
      <c r="A392" s="1">
        <f>EWMA!Q451</f>
        <v>46161</v>
      </c>
      <c r="B392">
        <f>EWMA!AY451</f>
        <v>272.10000000000002</v>
      </c>
      <c r="C392">
        <f>EWMA!AX451</f>
        <v>12474.210794696621</v>
      </c>
      <c r="D392">
        <f t="shared" si="18"/>
        <v>0</v>
      </c>
      <c r="E392">
        <f t="shared" si="19"/>
        <v>0</v>
      </c>
      <c r="F392">
        <f>SUM($E$2:E392)</f>
        <v>6</v>
      </c>
      <c r="K392">
        <f t="shared" si="20"/>
        <v>-12474.210794696621</v>
      </c>
    </row>
    <row r="393" spans="1:11" x14ac:dyDescent="0.35">
      <c r="A393" s="1">
        <f>EWMA!Q452</f>
        <v>46162</v>
      </c>
      <c r="B393">
        <f>EWMA!AY452</f>
        <v>7796.96</v>
      </c>
      <c r="C393">
        <f>EWMA!AX452</f>
        <v>12552.922262319678</v>
      </c>
      <c r="D393">
        <f t="shared" si="18"/>
        <v>0</v>
      </c>
      <c r="E393">
        <f t="shared" si="19"/>
        <v>0</v>
      </c>
      <c r="F393">
        <f>SUM($E$2:E393)</f>
        <v>6</v>
      </c>
      <c r="K393">
        <f t="shared" si="20"/>
        <v>-12552.922262319678</v>
      </c>
    </row>
    <row r="394" spans="1:11" x14ac:dyDescent="0.35">
      <c r="A394" s="1">
        <f>EWMA!Q453</f>
        <v>46163</v>
      </c>
      <c r="B394">
        <f>EWMA!AY453</f>
        <v>1390.62</v>
      </c>
      <c r="C394">
        <f>EWMA!AX453</f>
        <v>13140.43544423321</v>
      </c>
      <c r="D394">
        <f t="shared" si="18"/>
        <v>0</v>
      </c>
      <c r="E394">
        <f t="shared" si="19"/>
        <v>0</v>
      </c>
      <c r="F394">
        <f>SUM($E$2:E394)</f>
        <v>6</v>
      </c>
      <c r="K394">
        <f t="shared" si="20"/>
        <v>-13140.43544423321</v>
      </c>
    </row>
    <row r="395" spans="1:11" x14ac:dyDescent="0.35">
      <c r="A395" s="1">
        <f>EWMA!Q454</f>
        <v>46164</v>
      </c>
      <c r="B395">
        <f>EWMA!AY454</f>
        <v>4163.53</v>
      </c>
      <c r="C395">
        <f>EWMA!AX454</f>
        <v>13012.904595078004</v>
      </c>
      <c r="D395">
        <f t="shared" si="18"/>
        <v>0</v>
      </c>
      <c r="E395">
        <f t="shared" si="19"/>
        <v>0</v>
      </c>
      <c r="F395">
        <f>SUM($E$2:E395)</f>
        <v>6</v>
      </c>
      <c r="K395">
        <f t="shared" si="20"/>
        <v>-13012.904595078004</v>
      </c>
    </row>
    <row r="396" spans="1:11" x14ac:dyDescent="0.35">
      <c r="A396" s="1">
        <f>EWMA!Q455</f>
        <v>46168</v>
      </c>
      <c r="B396">
        <f>EWMA!AY455</f>
        <v>8395.2900000000009</v>
      </c>
      <c r="C396">
        <f>EWMA!AX455</f>
        <v>13340.422041382108</v>
      </c>
      <c r="D396">
        <f t="shared" si="18"/>
        <v>0</v>
      </c>
      <c r="E396">
        <f t="shared" si="19"/>
        <v>0</v>
      </c>
      <c r="F396">
        <f>SUM($E$2:E396)</f>
        <v>6</v>
      </c>
      <c r="K396">
        <f t="shared" si="20"/>
        <v>-13340.422041382108</v>
      </c>
    </row>
    <row r="397" spans="1:11" x14ac:dyDescent="0.35">
      <c r="A397" s="1">
        <f>EWMA!Q456</f>
        <v>46169</v>
      </c>
      <c r="B397">
        <f>EWMA!AY456</f>
        <v>-3036.16</v>
      </c>
      <c r="C397">
        <f>EWMA!AX456</f>
        <v>13630.854722301678</v>
      </c>
      <c r="D397">
        <f t="shared" si="18"/>
        <v>3036.16</v>
      </c>
      <c r="E397">
        <f t="shared" si="19"/>
        <v>0</v>
      </c>
      <c r="F397">
        <f>SUM($E$2:E397)</f>
        <v>6</v>
      </c>
      <c r="K397">
        <f t="shared" si="20"/>
        <v>-13630.854722301678</v>
      </c>
    </row>
    <row r="398" spans="1:11" x14ac:dyDescent="0.35">
      <c r="A398" s="1">
        <f>EWMA!Q457</f>
        <v>46170</v>
      </c>
      <c r="B398">
        <f>EWMA!AY457</f>
        <v>5875.86</v>
      </c>
      <c r="C398">
        <f>EWMA!AX457</f>
        <v>13652.691103848452</v>
      </c>
      <c r="D398">
        <f t="shared" si="18"/>
        <v>0</v>
      </c>
      <c r="E398">
        <f t="shared" si="19"/>
        <v>0</v>
      </c>
      <c r="F398">
        <f>SUM($E$2:E398)</f>
        <v>6</v>
      </c>
      <c r="K398">
        <f t="shared" si="20"/>
        <v>-13652.691103848452</v>
      </c>
    </row>
    <row r="399" spans="1:11" x14ac:dyDescent="0.35">
      <c r="A399" s="1">
        <f>EWMA!Q458</f>
        <v>46171</v>
      </c>
      <c r="B399">
        <f>EWMA!AY458</f>
        <v>1818.89</v>
      </c>
      <c r="C399">
        <f>EWMA!AX458</f>
        <v>13767.874657838356</v>
      </c>
      <c r="D399">
        <f t="shared" si="18"/>
        <v>0</v>
      </c>
      <c r="E399">
        <f t="shared" si="19"/>
        <v>0</v>
      </c>
      <c r="F399">
        <f>SUM($E$2:E399)</f>
        <v>6</v>
      </c>
      <c r="K399">
        <f t="shared" si="20"/>
        <v>-13767.874657838356</v>
      </c>
    </row>
    <row r="400" spans="1:11" x14ac:dyDescent="0.35">
      <c r="A400" s="1">
        <f>EWMA!Q459</f>
        <v>46174</v>
      </c>
      <c r="B400">
        <f>EWMA!AY459</f>
        <v>3670.42</v>
      </c>
      <c r="C400">
        <f>EWMA!AX459</f>
        <v>13595.17409227112</v>
      </c>
      <c r="D400">
        <f t="shared" si="18"/>
        <v>0</v>
      </c>
      <c r="E400">
        <f t="shared" si="19"/>
        <v>0</v>
      </c>
      <c r="F400">
        <f>SUM($E$2:E400)</f>
        <v>6</v>
      </c>
      <c r="K400">
        <f t="shared" si="20"/>
        <v>-13595.17409227112</v>
      </c>
    </row>
    <row r="401" spans="1:11" x14ac:dyDescent="0.35">
      <c r="A401" s="1">
        <f>EWMA!Q460</f>
        <v>46175</v>
      </c>
      <c r="B401">
        <f>EWMA!AY460</f>
        <v>21840.959999999999</v>
      </c>
      <c r="C401">
        <f>EWMA!AX460</f>
        <v>14546.751143190244</v>
      </c>
      <c r="D401">
        <f t="shared" si="18"/>
        <v>0</v>
      </c>
      <c r="E401">
        <f t="shared" si="19"/>
        <v>0</v>
      </c>
      <c r="F401">
        <f>SUM($E$2:E401)</f>
        <v>6</v>
      </c>
      <c r="K401">
        <f t="shared" si="20"/>
        <v>-14546.751143190244</v>
      </c>
    </row>
    <row r="402" spans="1:11" x14ac:dyDescent="0.35">
      <c r="A402" s="1">
        <f>EWMA!Q461</f>
        <v>46176</v>
      </c>
      <c r="B402">
        <f>EWMA!AY461</f>
        <v>4531.9399999999996</v>
      </c>
      <c r="C402">
        <f>EWMA!AX461</f>
        <v>19061.683907159302</v>
      </c>
      <c r="D402">
        <f t="shared" si="18"/>
        <v>0</v>
      </c>
      <c r="E402">
        <f t="shared" si="19"/>
        <v>0</v>
      </c>
      <c r="F402">
        <f>SUM($E$2:E402)</f>
        <v>6</v>
      </c>
      <c r="K402">
        <f t="shared" si="20"/>
        <v>-19061.683907159302</v>
      </c>
    </row>
    <row r="403" spans="1:11" x14ac:dyDescent="0.35">
      <c r="A403" s="1">
        <f>EWMA!Q462</f>
        <v>46177</v>
      </c>
      <c r="B403">
        <f>EWMA!AY462</f>
        <v>-3127.3</v>
      </c>
      <c r="C403">
        <f>EWMA!AX462</f>
        <v>18390.658456249352</v>
      </c>
      <c r="D403">
        <f t="shared" si="18"/>
        <v>3127.3</v>
      </c>
      <c r="E403">
        <f t="shared" si="19"/>
        <v>0</v>
      </c>
      <c r="F403">
        <f>SUM($E$2:E403)</f>
        <v>6</v>
      </c>
      <c r="K403">
        <f t="shared" si="20"/>
        <v>-18390.658456249352</v>
      </c>
    </row>
    <row r="404" spans="1:11" x14ac:dyDescent="0.35">
      <c r="A404" s="1">
        <f>EWMA!Q463</f>
        <v>46178</v>
      </c>
      <c r="B404">
        <f>EWMA!AY463</f>
        <v>-24678.82</v>
      </c>
      <c r="C404">
        <f>EWMA!AX463</f>
        <v>16228.404164552605</v>
      </c>
      <c r="D404">
        <f t="shared" si="18"/>
        <v>24678.82</v>
      </c>
      <c r="E404">
        <f t="shared" si="19"/>
        <v>1</v>
      </c>
      <c r="F404">
        <f>SUM($E$2:E404)</f>
        <v>7</v>
      </c>
      <c r="K404">
        <f t="shared" si="20"/>
        <v>-16228.404164552605</v>
      </c>
    </row>
    <row r="405" spans="1:11" x14ac:dyDescent="0.35">
      <c r="A405" s="1">
        <f>EWMA!Q464</f>
        <v>46181</v>
      </c>
      <c r="B405">
        <f>EWMA!AY464</f>
        <v>11165.11</v>
      </c>
      <c r="C405">
        <f>EWMA!AX464</f>
        <v>20059.044477762054</v>
      </c>
      <c r="D405">
        <f t="shared" si="18"/>
        <v>0</v>
      </c>
      <c r="E405">
        <f t="shared" si="19"/>
        <v>0</v>
      </c>
      <c r="F405">
        <f>SUM($E$2:E405)</f>
        <v>7</v>
      </c>
      <c r="K405">
        <f t="shared" si="20"/>
        <v>-20059.044477762054</v>
      </c>
    </row>
    <row r="406" spans="1:11" x14ac:dyDescent="0.35">
      <c r="A406" s="1">
        <f>EWMA!Q465</f>
        <v>46182</v>
      </c>
      <c r="B406">
        <f>EWMA!AY465</f>
        <v>-7512.22</v>
      </c>
      <c r="C406">
        <f>EWMA!AX465</f>
        <v>19701.073307346411</v>
      </c>
      <c r="D406">
        <f t="shared" si="18"/>
        <v>7512.22</v>
      </c>
      <c r="E406">
        <f t="shared" si="19"/>
        <v>0</v>
      </c>
      <c r="F406">
        <f>SUM($E$2:E406)</f>
        <v>7</v>
      </c>
      <c r="K406">
        <f t="shared" si="20"/>
        <v>-19701.073307346411</v>
      </c>
    </row>
    <row r="407" spans="1:11" x14ac:dyDescent="0.35">
      <c r="A407" s="1">
        <f>EWMA!Q466</f>
        <v>46183</v>
      </c>
      <c r="B407">
        <f>EWMA!AY466</f>
        <v>-9586.75</v>
      </c>
      <c r="C407">
        <f>EWMA!AX466</f>
        <v>18603.834354820905</v>
      </c>
      <c r="D407">
        <f t="shared" si="18"/>
        <v>9586.75</v>
      </c>
      <c r="E407">
        <f t="shared" si="19"/>
        <v>0</v>
      </c>
      <c r="F407">
        <f>SUM($E$2:E407)</f>
        <v>7</v>
      </c>
      <c r="K407">
        <f t="shared" si="20"/>
        <v>-18603.834354820905</v>
      </c>
    </row>
    <row r="408" spans="1:11" x14ac:dyDescent="0.35">
      <c r="A408" s="1">
        <f>EWMA!Q467</f>
        <v>46184</v>
      </c>
      <c r="B408">
        <f>EWMA!AY467</f>
        <v>14078.41</v>
      </c>
      <c r="C408">
        <f>EWMA!AX467</f>
        <v>19865.581323803894</v>
      </c>
      <c r="D408">
        <f t="shared" si="18"/>
        <v>0</v>
      </c>
      <c r="E408">
        <f t="shared" si="19"/>
        <v>0</v>
      </c>
      <c r="F408">
        <f>SUM($E$2:E408)</f>
        <v>7</v>
      </c>
      <c r="K408">
        <f t="shared" si="20"/>
        <v>-19865.581323803894</v>
      </c>
    </row>
    <row r="409" spans="1:11" x14ac:dyDescent="0.35">
      <c r="A409" s="1">
        <f>EWMA!Q468</f>
        <v>46185</v>
      </c>
      <c r="B409">
        <f>EWMA!AY468</f>
        <v>2368.0500000000002</v>
      </c>
      <c r="C409">
        <f>EWMA!AX468</f>
        <v>20983.889247414409</v>
      </c>
      <c r="D409">
        <f t="shared" si="18"/>
        <v>0</v>
      </c>
      <c r="E409">
        <f t="shared" si="19"/>
        <v>0</v>
      </c>
      <c r="F409">
        <f>SUM($E$2:E409)</f>
        <v>7</v>
      </c>
      <c r="K409">
        <f t="shared" si="20"/>
        <v>-20983.889247414409</v>
      </c>
    </row>
    <row r="410" spans="1:11" x14ac:dyDescent="0.35">
      <c r="A410" s="1">
        <f>EWMA!Q469</f>
        <v>46188</v>
      </c>
      <c r="B410">
        <f>EWMA!AY469</f>
        <v>14224.84</v>
      </c>
      <c r="C410">
        <f>EWMA!AX469</f>
        <v>21581.690097053015</v>
      </c>
      <c r="D410">
        <f t="shared" si="18"/>
        <v>0</v>
      </c>
      <c r="E410">
        <f t="shared" si="19"/>
        <v>0</v>
      </c>
      <c r="F410">
        <f>SUM($E$2:E410)</f>
        <v>7</v>
      </c>
      <c r="K410">
        <f t="shared" si="20"/>
        <v>-21581.690097053015</v>
      </c>
    </row>
    <row r="411" spans="1:11" x14ac:dyDescent="0.35">
      <c r="A411" s="1">
        <f>EWMA!Q470</f>
        <v>46189</v>
      </c>
      <c r="B411">
        <f>EWMA!AY470</f>
        <v>-14150.63</v>
      </c>
      <c r="C411">
        <f>EWMA!AX470</f>
        <v>21066.031767423072</v>
      </c>
      <c r="D411">
        <f t="shared" si="18"/>
        <v>14150.63</v>
      </c>
      <c r="E411">
        <f t="shared" si="19"/>
        <v>0</v>
      </c>
      <c r="F411">
        <f>SUM($E$2:E411)</f>
        <v>7</v>
      </c>
      <c r="K411">
        <f t="shared" si="20"/>
        <v>-21066.031767423072</v>
      </c>
    </row>
    <row r="412" spans="1:11" x14ac:dyDescent="0.35">
      <c r="A412" s="1">
        <f>EWMA!Q471</f>
        <v>46190</v>
      </c>
      <c r="B412">
        <f>EWMA!AY471</f>
        <v>4957.07</v>
      </c>
      <c r="C412">
        <f>EWMA!AX471</f>
        <v>21861.418612246962</v>
      </c>
      <c r="D412">
        <f t="shared" si="18"/>
        <v>0</v>
      </c>
      <c r="E412">
        <f t="shared" si="19"/>
        <v>0</v>
      </c>
      <c r="F412">
        <f>SUM($E$2:E412)</f>
        <v>7</v>
      </c>
      <c r="K412">
        <f t="shared" si="20"/>
        <v>-21861.418612246962</v>
      </c>
    </row>
    <row r="413" spans="1:11" x14ac:dyDescent="0.35">
      <c r="A413" s="1">
        <f>EWMA!Q472</f>
        <v>46191</v>
      </c>
      <c r="B413">
        <f>EWMA!AY472</f>
        <v>10138.950000000001</v>
      </c>
      <c r="C413">
        <f>EWMA!AX472</f>
        <v>22214.75798798239</v>
      </c>
      <c r="D413">
        <f t="shared" si="18"/>
        <v>0</v>
      </c>
      <c r="E413">
        <f t="shared" si="19"/>
        <v>0</v>
      </c>
      <c r="F413">
        <f>SUM($E$2:E413)</f>
        <v>7</v>
      </c>
      <c r="K413">
        <f t="shared" si="20"/>
        <v>-22214.75798798239</v>
      </c>
    </row>
    <row r="414" spans="1:11" x14ac:dyDescent="0.35">
      <c r="A414" s="1">
        <f>EWMA!Q473</f>
        <v>46195</v>
      </c>
      <c r="B414">
        <f>EWMA!AY473</f>
        <v>-1058.6099999999999</v>
      </c>
      <c r="C414">
        <f>EWMA!AX473</f>
        <v>22092.600467433302</v>
      </c>
      <c r="D414">
        <f t="shared" si="18"/>
        <v>1058.6099999999999</v>
      </c>
      <c r="E414">
        <f t="shared" si="19"/>
        <v>0</v>
      </c>
      <c r="F414">
        <f>SUM($E$2:E414)</f>
        <v>7</v>
      </c>
      <c r="K414">
        <f t="shared" si="20"/>
        <v>-22092.600467433302</v>
      </c>
    </row>
    <row r="415" spans="1:11" x14ac:dyDescent="0.35">
      <c r="A415" s="1">
        <f>EWMA!Q474</f>
        <v>46196</v>
      </c>
      <c r="B415">
        <f>EWMA!AY474</f>
        <v>-12767.49</v>
      </c>
      <c r="C415">
        <f>EWMA!AX474</f>
        <v>20376.592441182514</v>
      </c>
      <c r="D415">
        <f t="shared" si="18"/>
        <v>12767.49</v>
      </c>
      <c r="E415">
        <f t="shared" si="19"/>
        <v>0</v>
      </c>
      <c r="F415">
        <f>SUM($E$2:E415)</f>
        <v>7</v>
      </c>
      <c r="K415">
        <f t="shared" si="20"/>
        <v>-20376.592441182514</v>
      </c>
    </row>
    <row r="416" spans="1:11" x14ac:dyDescent="0.35">
      <c r="A416" s="1">
        <f>EWMA!Q475</f>
        <v>46197</v>
      </c>
      <c r="B416">
        <f>EWMA!AY475</f>
        <v>345.45</v>
      </c>
      <c r="C416">
        <f>EWMA!AX475</f>
        <v>20634.339043496526</v>
      </c>
      <c r="D416">
        <f t="shared" si="18"/>
        <v>0</v>
      </c>
      <c r="E416">
        <f t="shared" si="19"/>
        <v>0</v>
      </c>
      <c r="F416">
        <f>SUM($E$2:E416)</f>
        <v>7</v>
      </c>
      <c r="K416">
        <f t="shared" si="20"/>
        <v>-20634.339043496526</v>
      </c>
    </row>
    <row r="417" spans="1:11" x14ac:dyDescent="0.35">
      <c r="A417" s="1">
        <f>EWMA!Q476</f>
        <v>46198</v>
      </c>
      <c r="B417">
        <f>EWMA!AY476</f>
        <v>2557.5100000000002</v>
      </c>
      <c r="C417">
        <f>EWMA!AX476</f>
        <v>20215.625450239226</v>
      </c>
      <c r="D417">
        <f t="shared" si="18"/>
        <v>0</v>
      </c>
      <c r="E417">
        <f t="shared" si="19"/>
        <v>0</v>
      </c>
      <c r="F417">
        <f>SUM($E$2:E417)</f>
        <v>7</v>
      </c>
      <c r="K417">
        <f t="shared" si="20"/>
        <v>-20215.625450239226</v>
      </c>
    </row>
    <row r="418" spans="1:11" x14ac:dyDescent="0.35">
      <c r="A418" s="1">
        <f>EWMA!Q477</f>
        <v>46199</v>
      </c>
      <c r="B418">
        <f>EWMA!AY477</f>
        <v>-4952.04</v>
      </c>
      <c r="C418">
        <f>EWMA!AX477</f>
        <v>19254.517330302057</v>
      </c>
      <c r="D418">
        <f t="shared" si="18"/>
        <v>4952.04</v>
      </c>
      <c r="E418">
        <f t="shared" si="19"/>
        <v>0</v>
      </c>
      <c r="F418">
        <f>SUM($E$2:E418)</f>
        <v>7</v>
      </c>
      <c r="K418">
        <f t="shared" si="20"/>
        <v>-19254.517330302057</v>
      </c>
    </row>
    <row r="419" spans="1:11" x14ac:dyDescent="0.35">
      <c r="A419" s="1">
        <f>EWMA!Q478</f>
        <v>46202</v>
      </c>
      <c r="B419">
        <f>EWMA!AY478</f>
        <v>6807.47</v>
      </c>
      <c r="C419">
        <f>EWMA!AX478</f>
        <v>19319.083061781046</v>
      </c>
      <c r="D419">
        <f t="shared" si="18"/>
        <v>0</v>
      </c>
      <c r="E419">
        <f t="shared" si="19"/>
        <v>0</v>
      </c>
      <c r="F419">
        <f>SUM($E$2:E419)</f>
        <v>7</v>
      </c>
      <c r="K419">
        <f t="shared" si="20"/>
        <v>-19319.083061781046</v>
      </c>
    </row>
    <row r="420" spans="1:11" x14ac:dyDescent="0.35">
      <c r="A420" s="1">
        <f>EWMA!Q479</f>
        <v>46203</v>
      </c>
      <c r="B420">
        <f>EWMA!AY479</f>
        <v>10439.290000000001</v>
      </c>
      <c r="C420">
        <f>EWMA!AX479</f>
        <v>19895.570974963142</v>
      </c>
      <c r="D420">
        <f t="shared" si="18"/>
        <v>0</v>
      </c>
      <c r="E420">
        <f t="shared" si="19"/>
        <v>0</v>
      </c>
      <c r="F420">
        <f>SUM($E$2:E420)</f>
        <v>7</v>
      </c>
      <c r="K420">
        <f t="shared" si="20"/>
        <v>-19895.570974963142</v>
      </c>
    </row>
    <row r="421" spans="1:11" x14ac:dyDescent="0.35">
      <c r="A421" s="1">
        <f>EWMA!Q480</f>
        <v>46204</v>
      </c>
      <c r="B421">
        <f>EWMA!AY480</f>
        <v>-11813.05</v>
      </c>
      <c r="C421">
        <f>EWMA!AX480</f>
        <v>19160.098744777191</v>
      </c>
      <c r="D421">
        <f t="shared" si="18"/>
        <v>11813.05</v>
      </c>
      <c r="E421">
        <f t="shared" si="19"/>
        <v>0</v>
      </c>
      <c r="F421">
        <f>SUM($E$2:E421)</f>
        <v>7</v>
      </c>
      <c r="K421">
        <f t="shared" si="20"/>
        <v>-19160.098744777191</v>
      </c>
    </row>
    <row r="422" spans="1:11" x14ac:dyDescent="0.35">
      <c r="A422" s="1">
        <f>EWMA!Q481</f>
        <v>46205</v>
      </c>
      <c r="B422">
        <f>EWMA!AY481</f>
        <v>-9569.9</v>
      </c>
      <c r="C422">
        <f>EWMA!AX481</f>
        <v>18605.020824462692</v>
      </c>
      <c r="D422">
        <f t="shared" si="18"/>
        <v>9569.9</v>
      </c>
      <c r="E422">
        <f t="shared" si="19"/>
        <v>0</v>
      </c>
      <c r="F422">
        <f>SUM($E$2:E422)</f>
        <v>7</v>
      </c>
      <c r="K422">
        <f t="shared" si="20"/>
        <v>-18605.020824462692</v>
      </c>
    </row>
    <row r="423" spans="1:11" x14ac:dyDescent="0.35">
      <c r="A423" s="1">
        <f>EWMA!Q482</f>
        <v>46209</v>
      </c>
      <c r="B423">
        <f>EWMA!AY482</f>
        <v>6571.8</v>
      </c>
      <c r="C423">
        <f>EWMA!AX482</f>
        <v>19068.716046517413</v>
      </c>
      <c r="D423">
        <f t="shared" si="18"/>
        <v>0</v>
      </c>
      <c r="E423">
        <f t="shared" si="19"/>
        <v>0</v>
      </c>
      <c r="F423">
        <f>SUM($E$2:E423)</f>
        <v>7</v>
      </c>
      <c r="K423">
        <f t="shared" si="20"/>
        <v>-19068.716046517413</v>
      </c>
    </row>
    <row r="424" spans="1:11" x14ac:dyDescent="0.35">
      <c r="A424" s="1">
        <f>EWMA!Q483</f>
        <v>46210</v>
      </c>
      <c r="B424">
        <f>EWMA!AY483</f>
        <v>-9823.7800000000007</v>
      </c>
      <c r="C424">
        <f>EWMA!AX483</f>
        <v>18142.287494902801</v>
      </c>
      <c r="D424">
        <f t="shared" si="18"/>
        <v>9823.7800000000007</v>
      </c>
      <c r="E424">
        <f t="shared" si="19"/>
        <v>0</v>
      </c>
      <c r="F424">
        <f>SUM($E$2:E424)</f>
        <v>7</v>
      </c>
      <c r="K424">
        <f t="shared" si="20"/>
        <v>-18142.287494902801</v>
      </c>
    </row>
    <row r="425" spans="1:11" x14ac:dyDescent="0.35">
      <c r="A425" s="1">
        <f>EWMA!Q484</f>
        <v>46211</v>
      </c>
      <c r="B425">
        <f>EWMA!AY484</f>
        <v>881.73</v>
      </c>
      <c r="C425">
        <f>EWMA!AX484</f>
        <v>18326.622659095079</v>
      </c>
      <c r="D425">
        <f t="shared" si="18"/>
        <v>0</v>
      </c>
      <c r="E425">
        <f t="shared" si="19"/>
        <v>0</v>
      </c>
      <c r="F425">
        <f>SUM($E$2:E425)</f>
        <v>7</v>
      </c>
      <c r="K425">
        <f t="shared" si="20"/>
        <v>-18326.622659095079</v>
      </c>
    </row>
    <row r="426" spans="1:11" x14ac:dyDescent="0.35">
      <c r="A426" s="1">
        <f>EWMA!Q485</f>
        <v>46212</v>
      </c>
      <c r="B426">
        <f>EWMA!AY485</f>
        <v>8905.08</v>
      </c>
      <c r="C426">
        <f>EWMA!AX485</f>
        <v>18440.590549306235</v>
      </c>
      <c r="D426">
        <f t="shared" si="18"/>
        <v>0</v>
      </c>
      <c r="E426">
        <f t="shared" si="19"/>
        <v>0</v>
      </c>
      <c r="F426">
        <f>SUM($E$2:E426)</f>
        <v>7</v>
      </c>
      <c r="K426">
        <f t="shared" si="20"/>
        <v>-18440.590549306235</v>
      </c>
    </row>
    <row r="427" spans="1:11" x14ac:dyDescent="0.35">
      <c r="A427" s="1">
        <f>EWMA!Q486</f>
        <v>46213</v>
      </c>
      <c r="B427">
        <f>EWMA!AY486</f>
        <v>-951.11</v>
      </c>
      <c r="C427">
        <f>EWMA!AX486</f>
        <v>18523.428161140535</v>
      </c>
      <c r="D427">
        <f t="shared" si="18"/>
        <v>951.11</v>
      </c>
      <c r="E427">
        <f t="shared" si="19"/>
        <v>0</v>
      </c>
      <c r="F427">
        <f>SUM($E$2:E427)</f>
        <v>7</v>
      </c>
      <c r="K427">
        <f t="shared" si="20"/>
        <v>-18523.428161140535</v>
      </c>
    </row>
    <row r="428" spans="1:11" x14ac:dyDescent="0.35">
      <c r="A428" s="1">
        <f>EWMA!Q487</f>
        <v>46216</v>
      </c>
      <c r="B428">
        <f>EWMA!AY487</f>
        <v>-8908.99</v>
      </c>
      <c r="C428">
        <f>EWMA!AX487</f>
        <v>17315.915286858934</v>
      </c>
      <c r="D428">
        <f t="shared" si="18"/>
        <v>8908.99</v>
      </c>
      <c r="E428">
        <f t="shared" si="19"/>
        <v>0</v>
      </c>
      <c r="F428">
        <f>SUM($E$2:E428)</f>
        <v>7</v>
      </c>
      <c r="K428">
        <f t="shared" si="20"/>
        <v>-17315.915286858934</v>
      </c>
    </row>
    <row r="429" spans="1:11" x14ac:dyDescent="0.35">
      <c r="A429" s="1">
        <f>EWMA!Q488</f>
        <v>46217</v>
      </c>
      <c r="B429">
        <f>EWMA!AY488</f>
        <v>2945.88</v>
      </c>
      <c r="C429">
        <f>EWMA!AX488</f>
        <v>17604.538748726758</v>
      </c>
      <c r="D429">
        <f t="shared" si="18"/>
        <v>0</v>
      </c>
      <c r="E429">
        <f t="shared" si="19"/>
        <v>0</v>
      </c>
      <c r="F429">
        <f>SUM($E$2:E429)</f>
        <v>7</v>
      </c>
      <c r="K429">
        <f t="shared" si="20"/>
        <v>-17604.538748726758</v>
      </c>
    </row>
    <row r="430" spans="1:11" x14ac:dyDescent="0.35">
      <c r="A430" s="1">
        <f>EWMA!Q489</f>
        <v>46218</v>
      </c>
      <c r="B430">
        <f>EWMA!AY489</f>
        <v>-5827.23</v>
      </c>
      <c r="C430">
        <f>EWMA!AX489</f>
        <v>16729.225980396153</v>
      </c>
      <c r="D430">
        <f t="shared" si="18"/>
        <v>5827.23</v>
      </c>
      <c r="E430">
        <f t="shared" si="19"/>
        <v>0</v>
      </c>
      <c r="F430">
        <f>SUM($E$2:E430)</f>
        <v>7</v>
      </c>
      <c r="K430">
        <f t="shared" si="20"/>
        <v>-16729.225980396153</v>
      </c>
    </row>
    <row r="431" spans="1:11" x14ac:dyDescent="0.35">
      <c r="A431" s="1">
        <f>EWMA!Q490</f>
        <v>46219</v>
      </c>
      <c r="B431">
        <f>EWMA!AY490</f>
        <v>-9444.92</v>
      </c>
      <c r="C431">
        <f>EWMA!AX490</f>
        <v>15820.440066159212</v>
      </c>
      <c r="D431">
        <f t="shared" si="18"/>
        <v>9444.92</v>
      </c>
      <c r="E431">
        <f t="shared" si="19"/>
        <v>0</v>
      </c>
      <c r="F431">
        <f>SUM($E$2:E431)</f>
        <v>7</v>
      </c>
      <c r="K431">
        <f t="shared" si="20"/>
        <v>-15820.440066159212</v>
      </c>
    </row>
    <row r="432" spans="1:11" x14ac:dyDescent="0.35">
      <c r="A432" s="1">
        <f>EWMA!Q491</f>
        <v>46220</v>
      </c>
      <c r="B432">
        <f>EWMA!AY491</f>
        <v>-1593.9</v>
      </c>
      <c r="C432">
        <f>EWMA!AX491</f>
        <v>16018.013595919154</v>
      </c>
      <c r="D432">
        <f t="shared" si="18"/>
        <v>1593.9</v>
      </c>
      <c r="E432">
        <f t="shared" si="19"/>
        <v>0</v>
      </c>
      <c r="F432">
        <f>SUM($E$2:E432)</f>
        <v>7</v>
      </c>
      <c r="K432">
        <f t="shared" si="20"/>
        <v>-16018.013595919154</v>
      </c>
    </row>
    <row r="433" spans="1:11" x14ac:dyDescent="0.35">
      <c r="A433" s="1">
        <f>EWMA!Q492</f>
        <v>46223</v>
      </c>
      <c r="B433">
        <f>EWMA!AY492</f>
        <v>2718.28</v>
      </c>
      <c r="C433">
        <f>EWMA!AX492</f>
        <v>15744.365480614686</v>
      </c>
      <c r="D433">
        <f t="shared" si="18"/>
        <v>0</v>
      </c>
      <c r="E433">
        <f t="shared" si="19"/>
        <v>0</v>
      </c>
      <c r="F433">
        <f>SUM($E$2:E433)</f>
        <v>7</v>
      </c>
      <c r="K433">
        <f t="shared" si="20"/>
        <v>-15744.365480614686</v>
      </c>
    </row>
    <row r="434" spans="1:11" x14ac:dyDescent="0.35">
      <c r="A434" s="1">
        <f>EWMA!Q493</f>
        <v>46224</v>
      </c>
      <c r="B434">
        <f>EWMA!AY493</f>
        <v>9722.6299999999992</v>
      </c>
      <c r="C434">
        <f>EWMA!AX493</f>
        <v>16005.706138368523</v>
      </c>
      <c r="D434">
        <f t="shared" si="18"/>
        <v>0</v>
      </c>
      <c r="E434">
        <f t="shared" si="19"/>
        <v>0</v>
      </c>
      <c r="F434">
        <f>SUM($E$2:E434)</f>
        <v>7</v>
      </c>
      <c r="K434">
        <f t="shared" si="20"/>
        <v>-16005.706138368523</v>
      </c>
    </row>
    <row r="435" spans="1:11" x14ac:dyDescent="0.35">
      <c r="A435" s="1">
        <f>EWMA!Q494</f>
        <v>46225</v>
      </c>
      <c r="B435">
        <f>EWMA!AY494</f>
        <v>2423.8000000000002</v>
      </c>
      <c r="C435">
        <f>EWMA!AX494</f>
        <v>16690.873413329828</v>
      </c>
      <c r="D435">
        <f t="shared" si="18"/>
        <v>0</v>
      </c>
      <c r="E435">
        <f t="shared" si="19"/>
        <v>0</v>
      </c>
      <c r="F435">
        <f>SUM($E$2:E435)</f>
        <v>7</v>
      </c>
      <c r="K435">
        <f t="shared" si="20"/>
        <v>-16690.873413329828</v>
      </c>
    </row>
    <row r="436" spans="1:11" x14ac:dyDescent="0.35">
      <c r="A436" s="1">
        <f>EWMA!Q495</f>
        <v>46226</v>
      </c>
      <c r="B436">
        <f>EWMA!AY495</f>
        <v>-2710.7</v>
      </c>
      <c r="C436">
        <f>EWMA!AX495</f>
        <v>16056.224503146665</v>
      </c>
      <c r="D436">
        <f t="shared" si="18"/>
        <v>2710.7</v>
      </c>
      <c r="E436">
        <f t="shared" si="19"/>
        <v>0</v>
      </c>
      <c r="F436">
        <f>SUM($E$2:E436)</f>
        <v>7</v>
      </c>
      <c r="K436">
        <f t="shared" si="20"/>
        <v>-16056.224503146665</v>
      </c>
    </row>
    <row r="437" spans="1:11" x14ac:dyDescent="0.35">
      <c r="A437" s="1">
        <f>EWMA!Q496</f>
        <v>46227</v>
      </c>
      <c r="B437">
        <f>EWMA!AY496</f>
        <v>-7930.02</v>
      </c>
      <c r="C437">
        <f>EWMA!AX496</f>
        <v>15111.592827638427</v>
      </c>
      <c r="D437">
        <f t="shared" si="18"/>
        <v>7930.02</v>
      </c>
      <c r="E437">
        <f t="shared" si="19"/>
        <v>0</v>
      </c>
      <c r="F437">
        <f>SUM($E$2:E437)</f>
        <v>7</v>
      </c>
      <c r="K437">
        <f t="shared" si="20"/>
        <v>-15111.592827638427</v>
      </c>
    </row>
    <row r="438" spans="1:11" x14ac:dyDescent="0.35">
      <c r="A438" s="1">
        <f>EWMA!Q497</f>
        <v>46230</v>
      </c>
      <c r="B438">
        <f>EWMA!AY497</f>
        <v>-3515.43</v>
      </c>
      <c r="C438">
        <f>EWMA!AX497</f>
        <v>15016.093975716085</v>
      </c>
      <c r="D438">
        <f t="shared" si="18"/>
        <v>3515.43</v>
      </c>
      <c r="E438">
        <f t="shared" si="19"/>
        <v>0</v>
      </c>
      <c r="F438">
        <f>SUM($E$2:E438)</f>
        <v>7</v>
      </c>
      <c r="K438">
        <f t="shared" si="20"/>
        <v>-15016.093975716085</v>
      </c>
    </row>
    <row r="439" spans="1:11" x14ac:dyDescent="0.35">
      <c r="A439" s="1">
        <f>EWMA!Q498</f>
        <v>46231</v>
      </c>
      <c r="B439">
        <f>EWMA!AY498</f>
        <v>-8421.9500000000007</v>
      </c>
      <c r="C439">
        <f>EWMA!AX498</f>
        <v>14121.336433883513</v>
      </c>
      <c r="D439">
        <f t="shared" si="18"/>
        <v>8421.9500000000007</v>
      </c>
      <c r="E439">
        <f t="shared" si="19"/>
        <v>0</v>
      </c>
      <c r="F439">
        <f>SUM($E$2:E439)</f>
        <v>7</v>
      </c>
      <c r="K439">
        <f t="shared" si="20"/>
        <v>-14121.336433883513</v>
      </c>
    </row>
    <row r="440" spans="1:11" x14ac:dyDescent="0.35">
      <c r="A440" s="1">
        <f>EWMA!Q499</f>
        <v>46232</v>
      </c>
      <c r="B440">
        <f>EWMA!AY499</f>
        <v>-7698.4</v>
      </c>
      <c r="C440">
        <f>EWMA!AX499</f>
        <v>13918.302689619508</v>
      </c>
      <c r="D440">
        <f t="shared" si="18"/>
        <v>7698.4</v>
      </c>
      <c r="E440">
        <f t="shared" si="19"/>
        <v>0</v>
      </c>
      <c r="F440">
        <f>SUM($E$2:E440)</f>
        <v>7</v>
      </c>
      <c r="K440">
        <f t="shared" si="20"/>
        <v>-13918.302689619508</v>
      </c>
    </row>
    <row r="441" spans="1:11" x14ac:dyDescent="0.35">
      <c r="A441" s="1">
        <f>EWMA!Q500</f>
        <v>46233</v>
      </c>
      <c r="B441">
        <f>EWMA!AY500</f>
        <v>13415.3</v>
      </c>
      <c r="C441">
        <f>EWMA!AX500</f>
        <v>15082.245038576042</v>
      </c>
      <c r="D441">
        <f t="shared" si="18"/>
        <v>0</v>
      </c>
      <c r="E441">
        <f t="shared" si="19"/>
        <v>0</v>
      </c>
      <c r="F441">
        <f>SUM($E$2:E441)</f>
        <v>7</v>
      </c>
      <c r="K441">
        <f t="shared" si="20"/>
        <v>-15082.245038576042</v>
      </c>
    </row>
    <row r="442" spans="1:11" x14ac:dyDescent="0.35">
      <c r="A442" s="1">
        <f>EWMA!Q501</f>
        <v>46234</v>
      </c>
      <c r="B442">
        <f>EWMA!AY501</f>
        <v>-93.39</v>
      </c>
      <c r="C442">
        <f>EWMA!AX501</f>
        <v>16966.729903808515</v>
      </c>
      <c r="D442">
        <f t="shared" ref="D442" si="21">MAX(0,-B442)</f>
        <v>93.39</v>
      </c>
      <c r="E442">
        <f t="shared" ref="E442" si="22">IF(D442&gt;C442,1,0)</f>
        <v>0</v>
      </c>
      <c r="F442">
        <f>SUM($E$2:E442)</f>
        <v>7</v>
      </c>
      <c r="K442">
        <f t="shared" si="20"/>
        <v>-16966.729903808515</v>
      </c>
    </row>
    <row r="443" spans="1:11" x14ac:dyDescent="0.35">
      <c r="A443" s="1"/>
    </row>
  </sheetData>
  <mergeCells count="1">
    <mergeCell ref="H2:I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DAB7D-3495-47C4-AC51-0F7EBCDD7E3B}">
  <dimension ref="A1:N501"/>
  <sheetViews>
    <sheetView topLeftCell="E1" workbookViewId="0">
      <selection activeCell="G3" sqref="G3"/>
    </sheetView>
  </sheetViews>
  <sheetFormatPr defaultRowHeight="14.5" x14ac:dyDescent="0.35"/>
  <cols>
    <col min="1" max="1" width="10.453125" bestFit="1" customWidth="1"/>
    <col min="2" max="2" width="18.81640625" bestFit="1" customWidth="1"/>
    <col min="3" max="3" width="21.08984375" bestFit="1" customWidth="1"/>
    <col min="4" max="4" width="17.26953125" bestFit="1" customWidth="1"/>
    <col min="5" max="5" width="20.08984375" bestFit="1" customWidth="1"/>
    <col min="6" max="6" width="11.90625" bestFit="1" customWidth="1"/>
    <col min="7" max="7" width="20" bestFit="1" customWidth="1"/>
    <col min="8" max="8" width="22.26953125" bestFit="1" customWidth="1"/>
    <col min="9" max="9" width="17.81640625" bestFit="1" customWidth="1"/>
    <col min="10" max="10" width="20.453125" bestFit="1" customWidth="1"/>
    <col min="11" max="11" width="15.26953125" bestFit="1" customWidth="1"/>
    <col min="13" max="13" width="33.6328125" customWidth="1"/>
    <col min="14" max="14" width="20.6328125" customWidth="1"/>
  </cols>
  <sheetData>
    <row r="1" spans="1:14" x14ac:dyDescent="0.35">
      <c r="A1" s="46" t="s">
        <v>97</v>
      </c>
      <c r="B1" t="s">
        <v>117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  <c r="J1" t="s">
        <v>191</v>
      </c>
      <c r="K1" t="s">
        <v>192</v>
      </c>
      <c r="M1" s="100" t="s">
        <v>193</v>
      </c>
      <c r="N1" s="101"/>
    </row>
    <row r="2" spans="1:14" ht="15" thickBot="1" x14ac:dyDescent="0.4">
      <c r="A2" s="48">
        <f>returns_pnl[[#This Row],[price_date]]</f>
        <v>45506</v>
      </c>
      <c r="B2" s="10">
        <f>returns_pnl[[#This Row],[portfolio_simple_return]]</f>
        <v>-2.98918E-2</v>
      </c>
      <c r="C2" s="10">
        <f>returns_pnl[[#This Row],[B.simple_return]]</f>
        <v>-1.838184E-2</v>
      </c>
      <c r="D2" s="49">
        <f>(1+Inputs!$B$33)^(1/Inputs!$B$19)-1</f>
        <v>1.7012518483539019E-4</v>
      </c>
      <c r="E2" s="10">
        <f>B2-$D$2</f>
        <v>-3.006192518483539E-2</v>
      </c>
      <c r="F2" s="10">
        <f>B2-C2</f>
        <v>-1.150996E-2</v>
      </c>
      <c r="G2" s="47">
        <f>100*(1+B2)</f>
        <v>97.010819999999995</v>
      </c>
      <c r="H2" s="47">
        <f>100*(1+C2)</f>
        <v>98.161816000000002</v>
      </c>
      <c r="I2" s="23">
        <f>G2/MAX($G$2:G2)-1</f>
        <v>0</v>
      </c>
      <c r="J2" s="23">
        <f>H2/MAX($H$2:H2)-1</f>
        <v>0</v>
      </c>
      <c r="K2" s="22">
        <f>MIN(0,E2)</f>
        <v>-3.006192518483539E-2</v>
      </c>
      <c r="M2" s="102"/>
      <c r="N2" s="103"/>
    </row>
    <row r="3" spans="1:14" x14ac:dyDescent="0.35">
      <c r="A3" s="48">
        <f>returns_pnl[[#This Row],[price_date]]</f>
        <v>45509</v>
      </c>
      <c r="B3" s="10">
        <f>returns_pnl[[#This Row],[portfolio_simple_return]]</f>
        <v>-2.0305628999999999E-2</v>
      </c>
      <c r="C3" s="10">
        <f>returns_pnl[[#This Row],[B.simple_return]]</f>
        <v>-2.99688E-2</v>
      </c>
      <c r="D3" s="46"/>
      <c r="E3" s="10">
        <f t="shared" ref="E3:E66" si="0">B3-$D$2</f>
        <v>-2.0475754184835389E-2</v>
      </c>
      <c r="F3" s="10">
        <f t="shared" ref="F3:F66" si="1">B3-C3</f>
        <v>9.6631710000000016E-3</v>
      </c>
      <c r="G3" s="47">
        <f>G2*(1+B3)</f>
        <v>95.040954280094212</v>
      </c>
      <c r="H3" s="47">
        <f>H2*(1+C3)</f>
        <v>95.220024168659194</v>
      </c>
      <c r="I3" s="23">
        <f>G3/MAX($G$2:G3)-1</f>
        <v>-2.0305628999999992E-2</v>
      </c>
      <c r="J3" s="23">
        <f>H3/MAX($H$2:H3)-1</f>
        <v>-2.9968800000000129E-2</v>
      </c>
      <c r="K3" s="22">
        <f t="shared" ref="K3:K66" si="2">MIN(0,E3)</f>
        <v>-2.0475754184835389E-2</v>
      </c>
      <c r="M3" s="40" t="s">
        <v>194</v>
      </c>
      <c r="N3" s="41">
        <f>COUNT(A2:A501)</f>
        <v>500</v>
      </c>
    </row>
    <row r="4" spans="1:14" x14ac:dyDescent="0.35">
      <c r="A4" s="48">
        <f>returns_pnl[[#This Row],[price_date]]</f>
        <v>45510</v>
      </c>
      <c r="B4" s="10">
        <f>returns_pnl[[#This Row],[portfolio_simple_return]]</f>
        <v>6.2056619999999998E-3</v>
      </c>
      <c r="C4" s="10">
        <f>returns_pnl[[#This Row],[B.simple_return]]</f>
        <v>1.035414E-2</v>
      </c>
      <c r="D4" s="46"/>
      <c r="E4" s="10">
        <f t="shared" si="0"/>
        <v>6.0355368151646096E-3</v>
      </c>
      <c r="F4" s="10">
        <f t="shared" si="1"/>
        <v>-4.1484779999999997E-3</v>
      </c>
      <c r="G4" s="47">
        <f t="shared" ref="G4:G67" si="3">G3*(1+B4)</f>
        <v>95.630746318513928</v>
      </c>
      <c r="H4" s="47">
        <f t="shared" ref="H4:H67" si="4">H3*(1+C4)</f>
        <v>96.205945629704871</v>
      </c>
      <c r="I4" s="23">
        <f>G4/MAX($G$2:G4)-1</f>
        <v>-1.4225976870271495E-2</v>
      </c>
      <c r="J4" s="23">
        <f>H4/MAX($H$2:H4)-1</f>
        <v>-1.9924961150832088E-2</v>
      </c>
      <c r="K4" s="22">
        <f t="shared" si="2"/>
        <v>0</v>
      </c>
      <c r="M4" s="34" t="s">
        <v>195</v>
      </c>
      <c r="N4" s="37">
        <f>G501/100-1</f>
        <v>1.2201541597089203</v>
      </c>
    </row>
    <row r="5" spans="1:14" x14ac:dyDescent="0.35">
      <c r="A5" s="48">
        <f>returns_pnl[[#This Row],[price_date]]</f>
        <v>45511</v>
      </c>
      <c r="B5" s="10">
        <f>returns_pnl[[#This Row],[portfolio_simple_return]]</f>
        <v>-2.3909427E-2</v>
      </c>
      <c r="C5" s="10">
        <f>returns_pnl[[#This Row],[B.simple_return]]</f>
        <v>-7.7346899999999998E-3</v>
      </c>
      <c r="D5" s="46"/>
      <c r="E5" s="10">
        <f t="shared" si="0"/>
        <v>-2.4079552184835391E-2</v>
      </c>
      <c r="F5" s="10">
        <f t="shared" si="1"/>
        <v>-1.6174737000000002E-2</v>
      </c>
      <c r="G5" s="47">
        <f t="shared" si="3"/>
        <v>93.344269970455898</v>
      </c>
      <c r="H5" s="47">
        <f t="shared" si="4"/>
        <v>95.461822464102241</v>
      </c>
      <c r="I5" s="23">
        <f>G5/MAX($G$2:G5)-1</f>
        <v>-3.7795268914788016E-2</v>
      </c>
      <c r="J5" s="23">
        <f>H5/MAX($H$2:H5)-1</f>
        <v>-2.7505537753068521E-2</v>
      </c>
      <c r="K5" s="22">
        <f t="shared" si="2"/>
        <v>-2.4079552184835391E-2</v>
      </c>
      <c r="M5" s="34" t="s">
        <v>196</v>
      </c>
      <c r="N5" s="37">
        <f>H501/100-1</f>
        <v>0.3750981635393702</v>
      </c>
    </row>
    <row r="6" spans="1:14" x14ac:dyDescent="0.35">
      <c r="A6" s="48">
        <f>returns_pnl[[#This Row],[price_date]]</f>
        <v>45512</v>
      </c>
      <c r="B6" s="10">
        <f>returns_pnl[[#This Row],[portfolio_simple_return]]</f>
        <v>5.7259207999999999E-2</v>
      </c>
      <c r="C6" s="10">
        <f>returns_pnl[[#This Row],[B.simple_return]]</f>
        <v>2.30426E-2</v>
      </c>
      <c r="D6" s="46"/>
      <c r="E6" s="10">
        <f t="shared" si="0"/>
        <v>5.7089082815164609E-2</v>
      </c>
      <c r="F6" s="10">
        <f t="shared" si="1"/>
        <v>3.4216607999999996E-2</v>
      </c>
      <c r="G6" s="47">
        <f t="shared" si="3"/>
        <v>98.689088940302398</v>
      </c>
      <c r="H6" s="47">
        <f t="shared" si="4"/>
        <v>97.661511054413552</v>
      </c>
      <c r="I6" s="23">
        <f>G6/MAX($G$2:G6)-1</f>
        <v>0</v>
      </c>
      <c r="J6" s="23">
        <f>H6/MAX($H$2:H6)-1</f>
        <v>-5.0967368572973903E-3</v>
      </c>
      <c r="K6" s="22">
        <f t="shared" si="2"/>
        <v>0</v>
      </c>
      <c r="M6" s="34" t="s">
        <v>198</v>
      </c>
      <c r="N6" s="37">
        <f>(1+N4)^(Inputs!$B$19/($N$3-1))-1</f>
        <v>0.49598401197928288</v>
      </c>
    </row>
    <row r="7" spans="1:14" x14ac:dyDescent="0.35">
      <c r="A7" s="48">
        <f>returns_pnl[[#This Row],[price_date]]</f>
        <v>45513</v>
      </c>
      <c r="B7" s="10">
        <f>returns_pnl[[#This Row],[portfolio_simple_return]]</f>
        <v>1.0938890999999999E-2</v>
      </c>
      <c r="C7" s="10">
        <f>returns_pnl[[#This Row],[B.simple_return]]</f>
        <v>4.6716600000000002E-3</v>
      </c>
      <c r="D7" s="46"/>
      <c r="E7" s="10">
        <f t="shared" si="0"/>
        <v>1.0768765815164609E-2</v>
      </c>
      <c r="F7" s="10">
        <f t="shared" si="1"/>
        <v>6.267230999999999E-3</v>
      </c>
      <c r="G7" s="47">
        <f t="shared" si="3"/>
        <v>99.768638127109654</v>
      </c>
      <c r="H7" s="47">
        <f t="shared" si="4"/>
        <v>98.117752429146023</v>
      </c>
      <c r="I7" s="23">
        <f>G7/MAX($G$2:G7)-1</f>
        <v>0</v>
      </c>
      <c r="J7" s="23">
        <f>H7/MAX($H$2:H7)-1</f>
        <v>-4.4888707900414548E-4</v>
      </c>
      <c r="K7" s="22">
        <f t="shared" si="2"/>
        <v>0</v>
      </c>
      <c r="M7" s="34" t="s">
        <v>197</v>
      </c>
      <c r="N7" s="37">
        <f>(1+N5)^(Inputs!$B$19/($N$3-1))-1</f>
        <v>0.17451861859928441</v>
      </c>
    </row>
    <row r="8" spans="1:14" x14ac:dyDescent="0.35">
      <c r="A8" s="48">
        <f>returns_pnl[[#This Row],[price_date]]</f>
        <v>45516</v>
      </c>
      <c r="B8" s="10">
        <f>returns_pnl[[#This Row],[portfolio_simple_return]]</f>
        <v>1.513824E-3</v>
      </c>
      <c r="C8" s="10">
        <f>returns_pnl[[#This Row],[B.simple_return]]</f>
        <v>4.3040000000000001E-5</v>
      </c>
      <c r="D8" s="46"/>
      <c r="E8" s="10">
        <f t="shared" si="0"/>
        <v>1.3436988151646098E-3</v>
      </c>
      <c r="F8" s="10">
        <f t="shared" si="1"/>
        <v>1.4707839999999999E-3</v>
      </c>
      <c r="G8" s="47">
        <f t="shared" si="3"/>
        <v>99.919670285953799</v>
      </c>
      <c r="H8" s="47">
        <f t="shared" si="4"/>
        <v>98.121975417210578</v>
      </c>
      <c r="I8" s="23">
        <f>G8/MAX($G$2:G8)-1</f>
        <v>0</v>
      </c>
      <c r="J8" s="23">
        <f>H8/MAX($H$2:H8)-1</f>
        <v>-4.0586639910389355E-4</v>
      </c>
      <c r="K8" s="22">
        <f t="shared" si="2"/>
        <v>0</v>
      </c>
      <c r="M8" s="34" t="s">
        <v>74</v>
      </c>
      <c r="N8" s="37">
        <f>(1+D2)^(252)-1</f>
        <v>4.3799999999996508E-2</v>
      </c>
    </row>
    <row r="9" spans="1:14" x14ac:dyDescent="0.35">
      <c r="A9" s="48">
        <f>returns_pnl[[#This Row],[price_date]]</f>
        <v>45517</v>
      </c>
      <c r="B9" s="10">
        <f>returns_pnl[[#This Row],[portfolio_simple_return]]</f>
        <v>2.9560735000000001E-2</v>
      </c>
      <c r="C9" s="10">
        <f>returns_pnl[[#This Row],[B.simple_return]]</f>
        <v>1.6847569999999999E-2</v>
      </c>
      <c r="D9" s="46"/>
      <c r="E9" s="10">
        <f t="shared" si="0"/>
        <v>2.9390609815164611E-2</v>
      </c>
      <c r="F9" s="10">
        <f t="shared" si="1"/>
        <v>1.2713165000000002E-2</v>
      </c>
      <c r="G9" s="47">
        <f t="shared" si="3"/>
        <v>102.87336918056425</v>
      </c>
      <c r="H9" s="47">
        <f t="shared" si="4"/>
        <v>99.775092266590306</v>
      </c>
      <c r="I9" s="23">
        <f>G9/MAX($G$2:G9)-1</f>
        <v>0</v>
      </c>
      <c r="J9" s="23">
        <f>H9/MAX($H$2:H9)-1</f>
        <v>0</v>
      </c>
      <c r="K9" s="22">
        <f t="shared" si="2"/>
        <v>0</v>
      </c>
      <c r="M9" s="34" t="s">
        <v>199</v>
      </c>
      <c r="N9" s="36">
        <f>AVERAGE(E2:E501)/_xlfn.STDEV.S(B2:B501)*SQRT(252)</f>
        <v>1.187785635040959</v>
      </c>
    </row>
    <row r="10" spans="1:14" x14ac:dyDescent="0.35">
      <c r="A10" s="48">
        <f>returns_pnl[[#This Row],[price_date]]</f>
        <v>45518</v>
      </c>
      <c r="B10" s="10">
        <f>returns_pnl[[#This Row],[portfolio_simple_return]]</f>
        <v>8.8648909999999997E-3</v>
      </c>
      <c r="C10" s="10">
        <f>returns_pnl[[#This Row],[B.simple_return]]</f>
        <v>3.8237700000000002E-3</v>
      </c>
      <c r="D10" s="46"/>
      <c r="E10" s="10">
        <f t="shared" si="0"/>
        <v>8.6947658151646096E-3</v>
      </c>
      <c r="F10" s="10">
        <f t="shared" si="1"/>
        <v>5.0411209999999991E-3</v>
      </c>
      <c r="G10" s="47">
        <f t="shared" si="3"/>
        <v>103.78533038515272</v>
      </c>
      <c r="H10" s="47">
        <f t="shared" si="4"/>
        <v>100.15660927114652</v>
      </c>
      <c r="I10" s="23">
        <f>G10/MAX($G$2:G10)-1</f>
        <v>0</v>
      </c>
      <c r="J10" s="23">
        <f>H10/MAX($H$2:H10)-1</f>
        <v>0</v>
      </c>
      <c r="K10" s="22">
        <f t="shared" si="2"/>
        <v>0</v>
      </c>
      <c r="M10" s="34" t="s">
        <v>200</v>
      </c>
      <c r="N10" s="36">
        <f>SQRT(SUMSQ(K2:K501)/COUNT(K2:K501))*SQRT(252)</f>
        <v>0.23820348292168655</v>
      </c>
    </row>
    <row r="11" spans="1:14" x14ac:dyDescent="0.35">
      <c r="A11" s="48">
        <f>returns_pnl[[#This Row],[price_date]]</f>
        <v>45519</v>
      </c>
      <c r="B11" s="10">
        <f>returns_pnl[[#This Row],[portfolio_simple_return]]</f>
        <v>3.8418720000000003E-2</v>
      </c>
      <c r="C11" s="10">
        <f>returns_pnl[[#This Row],[B.simple_return]]</f>
        <v>1.61332E-2</v>
      </c>
      <c r="D11" s="46"/>
      <c r="E11" s="10">
        <f t="shared" si="0"/>
        <v>3.8248594815164613E-2</v>
      </c>
      <c r="F11" s="10">
        <f t="shared" si="1"/>
        <v>2.2285520000000003E-2</v>
      </c>
      <c r="G11" s="47">
        <f t="shared" si="3"/>
        <v>107.77262993332738</v>
      </c>
      <c r="H11" s="47">
        <f t="shared" si="4"/>
        <v>101.7724558798398</v>
      </c>
      <c r="I11" s="23">
        <f>G11/MAX($G$2:G11)-1</f>
        <v>0</v>
      </c>
      <c r="J11" s="23">
        <f>H11/MAX($H$2:H11)-1</f>
        <v>0</v>
      </c>
      <c r="K11" s="22">
        <f t="shared" si="2"/>
        <v>0</v>
      </c>
      <c r="M11" s="34" t="s">
        <v>201</v>
      </c>
      <c r="N11" s="36">
        <f>(N6-N8)/N10</f>
        <v>1.8983098249992825</v>
      </c>
    </row>
    <row r="12" spans="1:14" x14ac:dyDescent="0.35">
      <c r="A12" s="48">
        <f>returns_pnl[[#This Row],[price_date]]</f>
        <v>45520</v>
      </c>
      <c r="B12" s="10">
        <f>returns_pnl[[#This Row],[portfolio_simple_return]]</f>
        <v>9.0575400000000004E-4</v>
      </c>
      <c r="C12" s="10">
        <f>returns_pnl[[#This Row],[B.simple_return]]</f>
        <v>1.9898199999999998E-3</v>
      </c>
      <c r="D12" s="46"/>
      <c r="E12" s="10">
        <f t="shared" si="0"/>
        <v>7.3562881516460986E-4</v>
      </c>
      <c r="F12" s="10">
        <f t="shared" si="1"/>
        <v>-1.0840659999999998E-3</v>
      </c>
      <c r="G12" s="47">
        <f t="shared" si="3"/>
        <v>107.87024542398001</v>
      </c>
      <c r="H12" s="47">
        <f t="shared" si="4"/>
        <v>101.97496474799861</v>
      </c>
      <c r="I12" s="23">
        <f>G12/MAX($G$2:G12)-1</f>
        <v>0</v>
      </c>
      <c r="J12" s="23">
        <f>H12/MAX($H$2:H12)-1</f>
        <v>0</v>
      </c>
      <c r="K12" s="22">
        <f t="shared" si="2"/>
        <v>0</v>
      </c>
      <c r="M12" s="34" t="s">
        <v>202</v>
      </c>
      <c r="N12" s="37">
        <f>AVERAGE(F2:F501)*(252)</f>
        <v>0.29105756945999989</v>
      </c>
    </row>
    <row r="13" spans="1:14" x14ac:dyDescent="0.35">
      <c r="A13" s="48">
        <f>returns_pnl[[#This Row],[price_date]]</f>
        <v>45523</v>
      </c>
      <c r="B13" s="10">
        <f>returns_pnl[[#This Row],[portfolio_simple_return]]</f>
        <v>1.5004267E-2</v>
      </c>
      <c r="C13" s="10">
        <f>returns_pnl[[#This Row],[B.simple_return]]</f>
        <v>9.7222799999999998E-3</v>
      </c>
      <c r="D13" s="46"/>
      <c r="E13" s="10">
        <f t="shared" si="0"/>
        <v>1.483414181516461E-2</v>
      </c>
      <c r="F13" s="10">
        <f t="shared" si="1"/>
        <v>5.2819870000000001E-3</v>
      </c>
      <c r="G13" s="47">
        <f t="shared" si="3"/>
        <v>109.48875938767692</v>
      </c>
      <c r="H13" s="47">
        <f t="shared" si="4"/>
        <v>102.9663939082688</v>
      </c>
      <c r="I13" s="23">
        <f>G13/MAX($G$2:G13)-1</f>
        <v>0</v>
      </c>
      <c r="J13" s="23">
        <f>H13/MAX($H$2:H13)-1</f>
        <v>0</v>
      </c>
      <c r="K13" s="22">
        <f t="shared" si="2"/>
        <v>0</v>
      </c>
      <c r="M13" s="34" t="s">
        <v>203</v>
      </c>
      <c r="N13" s="37">
        <f>_xlfn.STDEV.S(F2:F501)*SQRT(252)</f>
        <v>0.24720811228291714</v>
      </c>
    </row>
    <row r="14" spans="1:14" x14ac:dyDescent="0.35">
      <c r="A14" s="48">
        <f>returns_pnl[[#This Row],[price_date]]</f>
        <v>45524</v>
      </c>
      <c r="B14" s="10">
        <f>returns_pnl[[#This Row],[portfolio_simple_return]]</f>
        <v>9.9565200000000008E-4</v>
      </c>
      <c r="C14" s="10">
        <f>returns_pnl[[#This Row],[B.simple_return]]</f>
        <v>-1.9845800000000001E-3</v>
      </c>
      <c r="D14" s="46"/>
      <c r="E14" s="10">
        <f t="shared" si="0"/>
        <v>8.255268151646099E-4</v>
      </c>
      <c r="F14" s="10">
        <f t="shared" si="1"/>
        <v>2.9802320000000002E-3</v>
      </c>
      <c r="G14" s="47">
        <f t="shared" si="3"/>
        <v>109.59777208993879</v>
      </c>
      <c r="H14" s="47">
        <f t="shared" si="4"/>
        <v>102.76204886224633</v>
      </c>
      <c r="I14" s="23">
        <f>G14/MAX($G$2:G14)-1</f>
        <v>0</v>
      </c>
      <c r="J14" s="23">
        <f>H14/MAX($H$2:H14)-1</f>
        <v>-1.9845799999999025E-3</v>
      </c>
      <c r="K14" s="22">
        <f t="shared" si="2"/>
        <v>0</v>
      </c>
      <c r="M14" s="34" t="s">
        <v>204</v>
      </c>
      <c r="N14" s="36">
        <f>N12/N13</f>
        <v>1.1773787145257566</v>
      </c>
    </row>
    <row r="15" spans="1:14" x14ac:dyDescent="0.35">
      <c r="A15" s="48">
        <f>returns_pnl[[#This Row],[price_date]]</f>
        <v>45525</v>
      </c>
      <c r="B15" s="10">
        <f>returns_pnl[[#This Row],[portfolio_simple_return]]</f>
        <v>2.4062879999999999E-3</v>
      </c>
      <c r="C15" s="10">
        <f>returns_pnl[[#This Row],[B.simple_return]]</f>
        <v>4.23968E-3</v>
      </c>
      <c r="D15" s="46"/>
      <c r="E15" s="10">
        <f t="shared" si="0"/>
        <v>2.2361628151646097E-3</v>
      </c>
      <c r="F15" s="10">
        <f t="shared" si="1"/>
        <v>-1.8333920000000001E-3</v>
      </c>
      <c r="G15" s="47">
        <f t="shared" si="3"/>
        <v>109.86149589374554</v>
      </c>
      <c r="H15" s="47">
        <f t="shared" si="4"/>
        <v>103.19772706556661</v>
      </c>
      <c r="I15" s="23">
        <f>G15/MAX($G$2:G15)-1</f>
        <v>0</v>
      </c>
      <c r="J15" s="23">
        <f>H15/MAX($H$2:H15)-1</f>
        <v>0</v>
      </c>
      <c r="K15" s="22">
        <f t="shared" si="2"/>
        <v>0</v>
      </c>
      <c r="M15" s="34" t="s">
        <v>205</v>
      </c>
      <c r="N15" s="50">
        <f>MIN(I2:I501)</f>
        <v>-0.32684511133739258</v>
      </c>
    </row>
    <row r="16" spans="1:14" ht="15" thickBot="1" x14ac:dyDescent="0.4">
      <c r="A16" s="48">
        <f>returns_pnl[[#This Row],[price_date]]</f>
        <v>45526</v>
      </c>
      <c r="B16" s="10">
        <f>returns_pnl[[#This Row],[portfolio_simple_return]]</f>
        <v>-1.5840157000000001E-2</v>
      </c>
      <c r="C16" s="10">
        <f>returns_pnl[[#This Row],[B.simple_return]]</f>
        <v>-8.9328099999999994E-3</v>
      </c>
      <c r="D16" s="46"/>
      <c r="E16" s="10">
        <f t="shared" si="0"/>
        <v>-1.6010282184835391E-2</v>
      </c>
      <c r="F16" s="10">
        <f t="shared" si="1"/>
        <v>-6.9073470000000012E-3</v>
      </c>
      <c r="G16" s="47">
        <f t="shared" si="3"/>
        <v>108.12127255053376</v>
      </c>
      <c r="H16" s="47">
        <f t="shared" si="4"/>
        <v>102.27588137725805</v>
      </c>
      <c r="I16" s="23">
        <f>G16/MAX($G$2:G16)-1</f>
        <v>-1.5840156999999966E-2</v>
      </c>
      <c r="J16" s="23">
        <f>H16/MAX($H$2:H16)-1</f>
        <v>-8.9328100000000132E-3</v>
      </c>
      <c r="K16" s="22">
        <f t="shared" si="2"/>
        <v>-1.6010282184835391E-2</v>
      </c>
      <c r="M16" s="38" t="s">
        <v>206</v>
      </c>
      <c r="N16" s="51">
        <f>MIN(J2:J501)</f>
        <v>-0.18902208841767232</v>
      </c>
    </row>
    <row r="17" spans="1:11" x14ac:dyDescent="0.35">
      <c r="A17" s="48">
        <f>returns_pnl[[#This Row],[price_date]]</f>
        <v>45527</v>
      </c>
      <c r="B17" s="10">
        <f>returns_pnl[[#This Row],[portfolio_simple_return]]</f>
        <v>1.7421802E-2</v>
      </c>
      <c r="C17" s="10">
        <f>returns_pnl[[#This Row],[B.simple_return]]</f>
        <v>1.1483419999999999E-2</v>
      </c>
      <c r="D17" s="46"/>
      <c r="E17" s="10">
        <f t="shared" si="0"/>
        <v>1.725167681516461E-2</v>
      </c>
      <c r="F17" s="10">
        <f t="shared" si="1"/>
        <v>5.9383820000000007E-3</v>
      </c>
      <c r="G17" s="47">
        <f t="shared" si="3"/>
        <v>110.0049399528972</v>
      </c>
      <c r="H17" s="47">
        <f t="shared" si="4"/>
        <v>103.45035827898327</v>
      </c>
      <c r="I17" s="23">
        <f>G17/MAX($G$2:G17)-1</f>
        <v>0</v>
      </c>
      <c r="J17" s="23">
        <f>H17/MAX($H$2:H17)-1</f>
        <v>0</v>
      </c>
      <c r="K17" s="22">
        <f t="shared" si="2"/>
        <v>0</v>
      </c>
    </row>
    <row r="18" spans="1:11" x14ac:dyDescent="0.35">
      <c r="A18" s="48">
        <f>returns_pnl[[#This Row],[price_date]]</f>
        <v>45530</v>
      </c>
      <c r="B18" s="10">
        <f>returns_pnl[[#This Row],[portfolio_simple_return]]</f>
        <v>-1.8271595000000002E-2</v>
      </c>
      <c r="C18" s="10">
        <f>returns_pnl[[#This Row],[B.simple_return]]</f>
        <v>-3.15372E-3</v>
      </c>
      <c r="D18" s="46"/>
      <c r="E18" s="10">
        <f t="shared" si="0"/>
        <v>-1.8441720184835392E-2</v>
      </c>
      <c r="F18" s="10">
        <f t="shared" si="1"/>
        <v>-1.5117875000000001E-2</v>
      </c>
      <c r="G18" s="47">
        <f t="shared" si="3"/>
        <v>107.99497424207856</v>
      </c>
      <c r="H18" s="47">
        <f t="shared" si="4"/>
        <v>103.12410481507168</v>
      </c>
      <c r="I18" s="23">
        <f>G18/MAX($G$2:G18)-1</f>
        <v>-1.8271594999999863E-2</v>
      </c>
      <c r="J18" s="23">
        <f>H18/MAX($H$2:H18)-1</f>
        <v>-3.1537200000000265E-3</v>
      </c>
      <c r="K18" s="22">
        <f t="shared" si="2"/>
        <v>-1.8441720184835392E-2</v>
      </c>
    </row>
    <row r="19" spans="1:11" x14ac:dyDescent="0.35">
      <c r="A19" s="48">
        <f>returns_pnl[[#This Row],[price_date]]</f>
        <v>45531</v>
      </c>
      <c r="B19" s="10">
        <f>returns_pnl[[#This Row],[portfolio_simple_return]]</f>
        <v>7.530035E-3</v>
      </c>
      <c r="C19" s="10">
        <f>returns_pnl[[#This Row],[B.simple_return]]</f>
        <v>1.5952E-3</v>
      </c>
      <c r="D19" s="46"/>
      <c r="E19" s="10">
        <f t="shared" si="0"/>
        <v>7.3599098151646098E-3</v>
      </c>
      <c r="F19" s="10">
        <f t="shared" si="1"/>
        <v>5.9348350000000003E-3</v>
      </c>
      <c r="G19" s="47">
        <f t="shared" si="3"/>
        <v>108.80818017794552</v>
      </c>
      <c r="H19" s="47">
        <f t="shared" si="4"/>
        <v>103.28860838707267</v>
      </c>
      <c r="I19" s="23">
        <f>G19/MAX($G$2:G19)-1</f>
        <v>-1.0879145749855601E-2</v>
      </c>
      <c r="J19" s="23">
        <f>H19/MAX($H$2:H19)-1</f>
        <v>-1.5635508141440546E-3</v>
      </c>
      <c r="K19" s="22">
        <f t="shared" si="2"/>
        <v>0</v>
      </c>
    </row>
    <row r="20" spans="1:11" x14ac:dyDescent="0.35">
      <c r="A20" s="48">
        <f>returns_pnl[[#This Row],[price_date]]</f>
        <v>45532</v>
      </c>
      <c r="B20" s="10">
        <f>returns_pnl[[#This Row],[portfolio_simple_return]]</f>
        <v>-1.1841910000000001E-2</v>
      </c>
      <c r="C20" s="10">
        <f>returns_pnl[[#This Row],[B.simple_return]]</f>
        <v>-5.9760400000000002E-3</v>
      </c>
      <c r="D20" s="46"/>
      <c r="E20" s="10">
        <f t="shared" si="0"/>
        <v>-1.2012035184835391E-2</v>
      </c>
      <c r="F20" s="10">
        <f t="shared" si="1"/>
        <v>-5.8658700000000005E-3</v>
      </c>
      <c r="G20" s="47">
        <f t="shared" si="3"/>
        <v>107.5196835010145</v>
      </c>
      <c r="H20" s="47">
        <f t="shared" si="4"/>
        <v>102.67135153180719</v>
      </c>
      <c r="I20" s="23">
        <f>G20/MAX($G$2:G20)-1</f>
        <v>-2.2592225885008976E-2</v>
      </c>
      <c r="J20" s="23">
        <f>H20/MAX($H$2:H20)-1</f>
        <v>-7.530246971936716E-3</v>
      </c>
      <c r="K20" s="22">
        <f t="shared" si="2"/>
        <v>-1.2012035184835391E-2</v>
      </c>
    </row>
    <row r="21" spans="1:11" x14ac:dyDescent="0.35">
      <c r="A21" s="48">
        <f>returns_pnl[[#This Row],[price_date]]</f>
        <v>45533</v>
      </c>
      <c r="B21" s="10">
        <f>returns_pnl[[#This Row],[portfolio_simple_return]]</f>
        <v>4.196969E-3</v>
      </c>
      <c r="C21" s="10">
        <f>returns_pnl[[#This Row],[B.simple_return]]</f>
        <v>-3.9339999999999999E-5</v>
      </c>
      <c r="D21" s="46"/>
      <c r="E21" s="10">
        <f t="shared" si="0"/>
        <v>4.0268438151646099E-3</v>
      </c>
      <c r="F21" s="10">
        <f t="shared" si="1"/>
        <v>4.2363089999999997E-3</v>
      </c>
      <c r="G21" s="47">
        <f t="shared" si="3"/>
        <v>107.97094027955808</v>
      </c>
      <c r="H21" s="47">
        <f t="shared" si="4"/>
        <v>102.66731244083792</v>
      </c>
      <c r="I21" s="23">
        <f>G21/MAX($G$2:G21)-1</f>
        <v>-1.8490075756689262E-2</v>
      </c>
      <c r="J21" s="23">
        <f>H21/MAX($H$2:H21)-1</f>
        <v>-7.5692907320209502E-3</v>
      </c>
      <c r="K21" s="22">
        <f t="shared" si="2"/>
        <v>0</v>
      </c>
    </row>
    <row r="22" spans="1:11" x14ac:dyDescent="0.35">
      <c r="A22" s="48">
        <f>returns_pnl[[#This Row],[price_date]]</f>
        <v>45534</v>
      </c>
      <c r="B22" s="10">
        <f>returns_pnl[[#This Row],[portfolio_simple_return]]</f>
        <v>2.9517298000000001E-2</v>
      </c>
      <c r="C22" s="10">
        <f>returns_pnl[[#This Row],[B.simple_return]]</f>
        <v>1.0093059999999999E-2</v>
      </c>
      <c r="D22" s="46"/>
      <c r="E22" s="10">
        <f t="shared" si="0"/>
        <v>2.9347172815164611E-2</v>
      </c>
      <c r="F22" s="10">
        <f t="shared" si="1"/>
        <v>1.9424238000000003E-2</v>
      </c>
      <c r="G22" s="47">
        <f t="shared" si="3"/>
        <v>111.15795069913</v>
      </c>
      <c r="H22" s="47">
        <f t="shared" si="4"/>
        <v>103.70353978534204</v>
      </c>
      <c r="I22" s="23">
        <f>G22/MAX($G$2:G22)-1</f>
        <v>0</v>
      </c>
      <c r="J22" s="23">
        <f>H22/MAX($H$2:H22)-1</f>
        <v>0</v>
      </c>
      <c r="K22" s="22">
        <f t="shared" si="2"/>
        <v>0</v>
      </c>
    </row>
    <row r="23" spans="1:11" x14ac:dyDescent="0.35">
      <c r="A23" s="48">
        <f>returns_pnl[[#This Row],[price_date]]</f>
        <v>45538</v>
      </c>
      <c r="B23" s="10">
        <f>returns_pnl[[#This Row],[portfolio_simple_return]]</f>
        <v>-4.0144141000000001E-2</v>
      </c>
      <c r="C23" s="10">
        <f>returns_pnl[[#This Row],[B.simple_return]]</f>
        <v>-2.1151119999999999E-2</v>
      </c>
      <c r="D23" s="46"/>
      <c r="E23" s="10">
        <f t="shared" si="0"/>
        <v>-4.0314266184835391E-2</v>
      </c>
      <c r="F23" s="10">
        <f t="shared" si="1"/>
        <v>-1.8993021000000002E-2</v>
      </c>
      <c r="G23" s="47">
        <f t="shared" si="3"/>
        <v>106.69561025299308</v>
      </c>
      <c r="H23" s="47">
        <f t="shared" si="4"/>
        <v>101.51009377091751</v>
      </c>
      <c r="I23" s="23">
        <f>G23/MAX($G$2:G23)-1</f>
        <v>-4.0144140999999967E-2</v>
      </c>
      <c r="J23" s="23">
        <f>H23/MAX($H$2:H23)-1</f>
        <v>-2.1151119999999968E-2</v>
      </c>
      <c r="K23" s="22">
        <f t="shared" si="2"/>
        <v>-4.0314266184835391E-2</v>
      </c>
    </row>
    <row r="24" spans="1:11" x14ac:dyDescent="0.35">
      <c r="A24" s="48">
        <f>returns_pnl[[#This Row],[price_date]]</f>
        <v>45539</v>
      </c>
      <c r="B24" s="10">
        <f>returns_pnl[[#This Row],[portfolio_simple_return]]</f>
        <v>5.7732030000000002E-3</v>
      </c>
      <c r="C24" s="10">
        <f>returns_pnl[[#This Row],[B.simple_return]]</f>
        <v>-1.6024800000000001E-3</v>
      </c>
      <c r="D24" s="46"/>
      <c r="E24" s="10">
        <f t="shared" si="0"/>
        <v>5.60307781516461E-3</v>
      </c>
      <c r="F24" s="10">
        <f t="shared" si="1"/>
        <v>7.3756830000000001E-3</v>
      </c>
      <c r="G24" s="47">
        <f t="shared" si="3"/>
        <v>107.31158567019249</v>
      </c>
      <c r="H24" s="47">
        <f t="shared" si="4"/>
        <v>101.34742587585148</v>
      </c>
      <c r="I24" s="23">
        <f>G24/MAX($G$2:G24)-1</f>
        <v>-3.4602698275253641E-2</v>
      </c>
      <c r="J24" s="23">
        <f>H24/MAX($H$2:H24)-1</f>
        <v>-2.2719705753222352E-2</v>
      </c>
      <c r="K24" s="22">
        <f t="shared" si="2"/>
        <v>0</v>
      </c>
    </row>
    <row r="25" spans="1:11" x14ac:dyDescent="0.35">
      <c r="A25" s="48">
        <f>returns_pnl[[#This Row],[price_date]]</f>
        <v>45540</v>
      </c>
      <c r="B25" s="10">
        <f>returns_pnl[[#This Row],[portfolio_simple_return]]</f>
        <v>-1.2745752000000001E-2</v>
      </c>
      <c r="C25" s="10">
        <f>returns_pnl[[#This Row],[B.simple_return]]</f>
        <v>-3.0180799999999998E-3</v>
      </c>
      <c r="D25" s="46"/>
      <c r="E25" s="10">
        <f t="shared" si="0"/>
        <v>-1.2915877184835391E-2</v>
      </c>
      <c r="F25" s="10">
        <f t="shared" si="1"/>
        <v>-9.7276720000000014E-3</v>
      </c>
      <c r="G25" s="47">
        <f t="shared" si="3"/>
        <v>105.94381881251346</v>
      </c>
      <c r="H25" s="47">
        <f t="shared" si="4"/>
        <v>101.04155123676409</v>
      </c>
      <c r="I25" s="23">
        <f>G25/MAX($G$2:G25)-1</f>
        <v>-4.6907412864506393E-2</v>
      </c>
      <c r="J25" s="23">
        <f>H25/MAX($H$2:H25)-1</f>
        <v>-2.5669215863682648E-2</v>
      </c>
      <c r="K25" s="22">
        <f t="shared" si="2"/>
        <v>-1.2915877184835391E-2</v>
      </c>
    </row>
    <row r="26" spans="1:11" x14ac:dyDescent="0.35">
      <c r="A26" s="48">
        <f>returns_pnl[[#This Row],[price_date]]</f>
        <v>45541</v>
      </c>
      <c r="B26" s="10">
        <f>returns_pnl[[#This Row],[portfolio_simple_return]]</f>
        <v>-3.8492824000000002E-2</v>
      </c>
      <c r="C26" s="10">
        <f>returns_pnl[[#This Row],[B.simple_return]]</f>
        <v>-1.7260210000000002E-2</v>
      </c>
      <c r="D26" s="46"/>
      <c r="E26" s="10">
        <f t="shared" si="0"/>
        <v>-3.8662949184835392E-2</v>
      </c>
      <c r="F26" s="10">
        <f t="shared" si="1"/>
        <v>-2.1232614E-2</v>
      </c>
      <c r="G26" s="47">
        <f t="shared" si="3"/>
        <v>101.86574204107549</v>
      </c>
      <c r="H26" s="47">
        <f t="shared" si="4"/>
        <v>99.29755284369179</v>
      </c>
      <c r="I26" s="23">
        <f>G26/MAX($G$2:G26)-1</f>
        <v>-8.3594638076817551E-2</v>
      </c>
      <c r="J26" s="23">
        <f>H26/MAX($H$2:H26)-1</f>
        <v>-4.2486369807340107E-2</v>
      </c>
      <c r="K26" s="22">
        <f t="shared" si="2"/>
        <v>-3.8662949184835392E-2</v>
      </c>
    </row>
    <row r="27" spans="1:11" x14ac:dyDescent="0.35">
      <c r="A27" s="48">
        <f>returns_pnl[[#This Row],[price_date]]</f>
        <v>45544</v>
      </c>
      <c r="B27" s="10">
        <f>returns_pnl[[#This Row],[portfolio_simple_return]]</f>
        <v>2.5480586E-2</v>
      </c>
      <c r="C27" s="10">
        <f>returns_pnl[[#This Row],[B.simple_return]]</f>
        <v>1.1580089999999999E-2</v>
      </c>
      <c r="D27" s="46"/>
      <c r="E27" s="10">
        <f t="shared" si="0"/>
        <v>2.5310460815164609E-2</v>
      </c>
      <c r="F27" s="10">
        <f t="shared" si="1"/>
        <v>1.3900496E-2</v>
      </c>
      <c r="G27" s="47">
        <f t="shared" si="3"/>
        <v>104.46134084160694</v>
      </c>
      <c r="H27" s="47">
        <f t="shared" si="4"/>
        <v>100.44742744240151</v>
      </c>
      <c r="I27" s="23">
        <f>G27/MAX($G$2:G27)-1</f>
        <v>-6.0244092441472774E-2</v>
      </c>
      <c r="J27" s="23">
        <f>H27/MAX($H$2:H27)-1</f>
        <v>-3.1398275793482311E-2</v>
      </c>
      <c r="K27" s="22">
        <f t="shared" si="2"/>
        <v>0</v>
      </c>
    </row>
    <row r="28" spans="1:11" x14ac:dyDescent="0.35">
      <c r="A28" s="48">
        <f>returns_pnl[[#This Row],[price_date]]</f>
        <v>45545</v>
      </c>
      <c r="B28" s="10">
        <f>returns_pnl[[#This Row],[portfolio_simple_return]]</f>
        <v>1.5360489999999999E-2</v>
      </c>
      <c r="C28" s="10">
        <f>returns_pnl[[#This Row],[B.simple_return]]</f>
        <v>4.47263E-3</v>
      </c>
      <c r="D28" s="46"/>
      <c r="E28" s="10">
        <f t="shared" si="0"/>
        <v>1.5190364815164609E-2</v>
      </c>
      <c r="F28" s="10">
        <f t="shared" si="1"/>
        <v>1.0887859999999999E-2</v>
      </c>
      <c r="G28" s="47">
        <f t="shared" si="3"/>
        <v>106.06591822299103</v>
      </c>
      <c r="H28" s="47">
        <f t="shared" si="4"/>
        <v>100.89669161980321</v>
      </c>
      <c r="I28" s="23">
        <f>G28/MAX($G$2:G28)-1</f>
        <v>-4.5808981220979095E-2</v>
      </c>
      <c r="J28" s="23">
        <f>H28/MAX($H$2:H28)-1</f>
        <v>-2.7066078663744664E-2</v>
      </c>
      <c r="K28" s="22">
        <f t="shared" si="2"/>
        <v>0</v>
      </c>
    </row>
    <row r="29" spans="1:11" x14ac:dyDescent="0.35">
      <c r="A29" s="48">
        <f>returns_pnl[[#This Row],[price_date]]</f>
        <v>45546</v>
      </c>
      <c r="B29" s="10">
        <f>returns_pnl[[#This Row],[portfolio_simple_return]]</f>
        <v>3.5654159999999997E-2</v>
      </c>
      <c r="C29" s="10">
        <f>returns_pnl[[#This Row],[B.simple_return]]</f>
        <v>1.0665050000000001E-2</v>
      </c>
      <c r="D29" s="46"/>
      <c r="E29" s="10">
        <f t="shared" si="0"/>
        <v>3.5484034815164607E-2</v>
      </c>
      <c r="F29" s="10">
        <f t="shared" si="1"/>
        <v>2.4989109999999995E-2</v>
      </c>
      <c r="G29" s="47">
        <f t="shared" si="3"/>
        <v>109.84760944186047</v>
      </c>
      <c r="H29" s="47">
        <f t="shared" si="4"/>
        <v>101.97275988076299</v>
      </c>
      <c r="I29" s="23">
        <f>G29/MAX($G$2:G29)-1</f>
        <v>-1.1788101966868858E-2</v>
      </c>
      <c r="J29" s="23">
        <f>H29/MAX($H$2:H29)-1</f>
        <v>-1.6689689745997383E-2</v>
      </c>
      <c r="K29" s="22">
        <f t="shared" si="2"/>
        <v>0</v>
      </c>
    </row>
    <row r="30" spans="1:11" x14ac:dyDescent="0.35">
      <c r="A30" s="48">
        <f>returns_pnl[[#This Row],[price_date]]</f>
        <v>45547</v>
      </c>
      <c r="B30" s="10">
        <f>returns_pnl[[#This Row],[portfolio_simple_return]]</f>
        <v>1.0066788E-2</v>
      </c>
      <c r="C30" s="10">
        <f>returns_pnl[[#This Row],[B.simple_return]]</f>
        <v>7.4953199999999998E-3</v>
      </c>
      <c r="D30" s="46"/>
      <c r="E30" s="10">
        <f t="shared" si="0"/>
        <v>9.8966628151646099E-3</v>
      </c>
      <c r="F30" s="10">
        <f t="shared" si="1"/>
        <v>2.5714680000000004E-3</v>
      </c>
      <c r="G30" s="47">
        <f t="shared" si="3"/>
        <v>110.95342203841848</v>
      </c>
      <c r="H30" s="47">
        <f t="shared" si="4"/>
        <v>102.73707834735248</v>
      </c>
      <c r="I30" s="23">
        <f>G30/MAX($G$2:G30)-1</f>
        <v>-1.8399822902916974E-3</v>
      </c>
      <c r="J30" s="23">
        <f>H30/MAX($H$2:H30)-1</f>
        <v>-9.3194643113442277E-3</v>
      </c>
      <c r="K30" s="22">
        <f t="shared" si="2"/>
        <v>0</v>
      </c>
    </row>
    <row r="31" spans="1:11" x14ac:dyDescent="0.35">
      <c r="A31" s="48">
        <f>returns_pnl[[#This Row],[price_date]]</f>
        <v>45548</v>
      </c>
      <c r="B31" s="10">
        <f>returns_pnl[[#This Row],[portfolio_simple_return]]</f>
        <v>6.7735759999999999E-3</v>
      </c>
      <c r="C31" s="10">
        <f>returns_pnl[[#This Row],[B.simple_return]]</f>
        <v>5.4076699999999998E-3</v>
      </c>
      <c r="D31" s="46"/>
      <c r="E31" s="10">
        <f t="shared" si="0"/>
        <v>6.6034508151646097E-3</v>
      </c>
      <c r="F31" s="10">
        <f t="shared" si="1"/>
        <v>1.3659060000000001E-3</v>
      </c>
      <c r="G31" s="47">
        <f t="shared" si="3"/>
        <v>111.70497347505579</v>
      </c>
      <c r="H31" s="47">
        <f t="shared" si="4"/>
        <v>103.29264656381912</v>
      </c>
      <c r="I31" s="23">
        <f>G31/MAX($G$2:G31)-1</f>
        <v>0</v>
      </c>
      <c r="J31" s="23">
        <f>H31/MAX($H$2:H31)-1</f>
        <v>-3.9621908989166954E-3</v>
      </c>
      <c r="K31" s="22">
        <f t="shared" si="2"/>
        <v>0</v>
      </c>
    </row>
    <row r="32" spans="1:11" x14ac:dyDescent="0.35">
      <c r="A32" s="48">
        <f>returns_pnl[[#This Row],[price_date]]</f>
        <v>45551</v>
      </c>
      <c r="B32" s="10">
        <f>returns_pnl[[#This Row],[portfolio_simple_return]]</f>
        <v>-3.5351240000000002E-3</v>
      </c>
      <c r="C32" s="10">
        <f>returns_pnl[[#This Row],[B.simple_return]]</f>
        <v>1.2566599999999999E-3</v>
      </c>
      <c r="D32" s="46"/>
      <c r="E32" s="10">
        <f t="shared" si="0"/>
        <v>-3.7052491848353904E-3</v>
      </c>
      <c r="F32" s="10">
        <f t="shared" si="1"/>
        <v>-4.7917840000000003E-3</v>
      </c>
      <c r="G32" s="47">
        <f t="shared" si="3"/>
        <v>111.31008254240476</v>
      </c>
      <c r="H32" s="47">
        <f t="shared" si="4"/>
        <v>103.42245030104999</v>
      </c>
      <c r="I32" s="23">
        <f>G32/MAX($G$2:G32)-1</f>
        <v>-3.5351240000000006E-3</v>
      </c>
      <c r="J32" s="23">
        <f>H32/MAX($H$2:H32)-1</f>
        <v>-2.7105100257318604E-3</v>
      </c>
      <c r="K32" s="22">
        <f t="shared" si="2"/>
        <v>-3.7052491848353904E-3</v>
      </c>
    </row>
    <row r="33" spans="1:11" x14ac:dyDescent="0.35">
      <c r="A33" s="48">
        <f>returns_pnl[[#This Row],[price_date]]</f>
        <v>45552</v>
      </c>
      <c r="B33" s="10">
        <f>returns_pnl[[#This Row],[portfolio_simple_return]]</f>
        <v>-4.4065809999999997E-3</v>
      </c>
      <c r="C33" s="10">
        <f>returns_pnl[[#This Row],[B.simple_return]]</f>
        <v>2.6450999999999997E-4</v>
      </c>
      <c r="D33" s="46"/>
      <c r="E33" s="10">
        <f t="shared" si="0"/>
        <v>-4.5767061848353899E-3</v>
      </c>
      <c r="F33" s="10">
        <f t="shared" si="1"/>
        <v>-4.6710909999999996E-3</v>
      </c>
      <c r="G33" s="47">
        <f t="shared" si="3"/>
        <v>110.81958564756496</v>
      </c>
      <c r="H33" s="47">
        <f t="shared" si="4"/>
        <v>103.44980657337912</v>
      </c>
      <c r="I33" s="23">
        <f>G33/MAX($G$2:G33)-1</f>
        <v>-7.9261271897490548E-3</v>
      </c>
      <c r="J33" s="23">
        <f>H33/MAX($H$2:H33)-1</f>
        <v>-2.4467169827387947E-3</v>
      </c>
      <c r="K33" s="22">
        <f t="shared" si="2"/>
        <v>-4.5767061848353899E-3</v>
      </c>
    </row>
    <row r="34" spans="1:11" x14ac:dyDescent="0.35">
      <c r="A34" s="48">
        <f>returns_pnl[[#This Row],[price_date]]</f>
        <v>45553</v>
      </c>
      <c r="B34" s="10">
        <f>returns_pnl[[#This Row],[portfolio_simple_return]]</f>
        <v>-1.051211E-2</v>
      </c>
      <c r="C34" s="10">
        <f>returns_pnl[[#This Row],[B.simple_return]]</f>
        <v>-2.8963999999999999E-3</v>
      </c>
      <c r="D34" s="46"/>
      <c r="E34" s="10">
        <f t="shared" si="0"/>
        <v>-1.068223518483539E-2</v>
      </c>
      <c r="F34" s="10">
        <f t="shared" si="1"/>
        <v>-7.6157099999999995E-3</v>
      </c>
      <c r="G34" s="47">
        <f t="shared" si="3"/>
        <v>109.65463797308334</v>
      </c>
      <c r="H34" s="47">
        <f t="shared" si="4"/>
        <v>103.15017455361998</v>
      </c>
      <c r="I34" s="23">
        <f>G34/MAX($G$2:G34)-1</f>
        <v>-1.8354916868856375E-2</v>
      </c>
      <c r="J34" s="23">
        <f>H34/MAX($H$2:H34)-1</f>
        <v>-5.3360303116700702E-3</v>
      </c>
      <c r="K34" s="22">
        <f t="shared" si="2"/>
        <v>-1.068223518483539E-2</v>
      </c>
    </row>
    <row r="35" spans="1:11" x14ac:dyDescent="0.35">
      <c r="A35" s="48">
        <f>returns_pnl[[#This Row],[price_date]]</f>
        <v>45554</v>
      </c>
      <c r="B35" s="10">
        <f>returns_pnl[[#This Row],[portfolio_simple_return]]</f>
        <v>2.7634761000000001E-2</v>
      </c>
      <c r="C35" s="10">
        <f>returns_pnl[[#This Row],[B.simple_return]]</f>
        <v>1.6976789999999999E-2</v>
      </c>
      <c r="D35" s="46"/>
      <c r="E35" s="10">
        <f t="shared" si="0"/>
        <v>2.7464635815164611E-2</v>
      </c>
      <c r="F35" s="10">
        <f t="shared" si="1"/>
        <v>1.0657971000000002E-2</v>
      </c>
      <c r="G35" s="47">
        <f t="shared" si="3"/>
        <v>112.68491768601103</v>
      </c>
      <c r="H35" s="47">
        <f t="shared" si="4"/>
        <v>104.90133340548012</v>
      </c>
      <c r="I35" s="23">
        <f>G35/MAX($G$2:G35)-1</f>
        <v>0</v>
      </c>
      <c r="J35" s="23">
        <f>H35/MAX($H$2:H35)-1</f>
        <v>0</v>
      </c>
      <c r="K35" s="22">
        <f t="shared" si="2"/>
        <v>0</v>
      </c>
    </row>
    <row r="36" spans="1:11" x14ac:dyDescent="0.35">
      <c r="A36" s="48">
        <f>returns_pnl[[#This Row],[price_date]]</f>
        <v>45555</v>
      </c>
      <c r="B36" s="10">
        <f>returns_pnl[[#This Row],[portfolio_simple_return]]</f>
        <v>1.465046E-3</v>
      </c>
      <c r="C36" s="10">
        <f>returns_pnl[[#This Row],[B.simple_return]]</f>
        <v>-1.94097E-3</v>
      </c>
      <c r="D36" s="46"/>
      <c r="E36" s="10">
        <f t="shared" si="0"/>
        <v>1.2949208151646098E-3</v>
      </c>
      <c r="F36" s="10">
        <f t="shared" si="1"/>
        <v>3.406016E-3</v>
      </c>
      <c r="G36" s="47">
        <f t="shared" si="3"/>
        <v>112.85000627392726</v>
      </c>
      <c r="H36" s="47">
        <f t="shared" si="4"/>
        <v>104.69772306438007</v>
      </c>
      <c r="I36" s="23">
        <f>G36/MAX($G$2:G36)-1</f>
        <v>0</v>
      </c>
      <c r="J36" s="23">
        <f>H36/MAX($H$2:H36)-1</f>
        <v>-1.9409700000001529E-3</v>
      </c>
      <c r="K36" s="22">
        <f t="shared" si="2"/>
        <v>0</v>
      </c>
    </row>
    <row r="37" spans="1:11" x14ac:dyDescent="0.35">
      <c r="A37" s="48">
        <f>returns_pnl[[#This Row],[price_date]]</f>
        <v>45558</v>
      </c>
      <c r="B37" s="10">
        <f>returns_pnl[[#This Row],[portfolio_simple_return]]</f>
        <v>-1.457942E-3</v>
      </c>
      <c r="C37" s="10">
        <f>returns_pnl[[#This Row],[B.simple_return]]</f>
        <v>2.80927E-3</v>
      </c>
      <c r="D37" s="46"/>
      <c r="E37" s="10">
        <f t="shared" si="0"/>
        <v>-1.6280671848353902E-3</v>
      </c>
      <c r="F37" s="10">
        <f t="shared" si="1"/>
        <v>-4.2672120000000003E-3</v>
      </c>
      <c r="G37" s="47">
        <f t="shared" si="3"/>
        <v>112.68547751008023</v>
      </c>
      <c r="H37" s="47">
        <f t="shared" si="4"/>
        <v>104.99184723685313</v>
      </c>
      <c r="I37" s="23">
        <f>G37/MAX($G$2:G37)-1</f>
        <v>-1.4579420000000454E-3</v>
      </c>
      <c r="J37" s="23">
        <f>H37/MAX($H$2:H37)-1</f>
        <v>0</v>
      </c>
      <c r="K37" s="22">
        <f t="shared" si="2"/>
        <v>-1.6280671848353902E-3</v>
      </c>
    </row>
    <row r="38" spans="1:11" x14ac:dyDescent="0.35">
      <c r="A38" s="48">
        <f>returns_pnl[[#This Row],[price_date]]</f>
        <v>45559</v>
      </c>
      <c r="B38" s="10">
        <f>returns_pnl[[#This Row],[portfolio_simple_return]]</f>
        <v>-6.2272789999999996E-3</v>
      </c>
      <c r="C38" s="10">
        <f>returns_pnl[[#This Row],[B.simple_return]]</f>
        <v>2.5111199999999999E-3</v>
      </c>
      <c r="D38" s="46"/>
      <c r="E38" s="10">
        <f t="shared" si="0"/>
        <v>-6.3974041848353898E-3</v>
      </c>
      <c r="F38" s="10">
        <f t="shared" si="1"/>
        <v>-8.7383989999999991E-3</v>
      </c>
      <c r="G38" s="47">
        <f t="shared" si="3"/>
        <v>111.98375360237674</v>
      </c>
      <c r="H38" s="47">
        <f t="shared" si="4"/>
        <v>105.25549436428655</v>
      </c>
      <c r="I38" s="23">
        <f>G38/MAX($G$2:G38)-1</f>
        <v>-7.6761419884002757E-3</v>
      </c>
      <c r="J38" s="23">
        <f>H38/MAX($H$2:H38)-1</f>
        <v>0</v>
      </c>
      <c r="K38" s="22">
        <f t="shared" si="2"/>
        <v>-6.3974041848353898E-3</v>
      </c>
    </row>
    <row r="39" spans="1:11" x14ac:dyDescent="0.35">
      <c r="A39" s="48">
        <f>returns_pnl[[#This Row],[price_date]]</f>
        <v>45560</v>
      </c>
      <c r="B39" s="10">
        <f>returns_pnl[[#This Row],[portfolio_simple_return]]</f>
        <v>3.0285189999999999E-3</v>
      </c>
      <c r="C39" s="10">
        <f>returns_pnl[[#This Row],[B.simple_return]]</f>
        <v>-1.86118E-3</v>
      </c>
      <c r="D39" s="46"/>
      <c r="E39" s="10">
        <f t="shared" si="0"/>
        <v>2.8583938151646097E-3</v>
      </c>
      <c r="F39" s="10">
        <f t="shared" si="1"/>
        <v>4.889699E-3</v>
      </c>
      <c r="G39" s="47">
        <f t="shared" si="3"/>
        <v>112.32289852785284</v>
      </c>
      <c r="H39" s="47">
        <f t="shared" si="4"/>
        <v>105.05959494328562</v>
      </c>
      <c r="I39" s="23">
        <f>G39/MAX($G$2:G39)-1</f>
        <v>-4.670870330258925E-3</v>
      </c>
      <c r="J39" s="23">
        <f>H39/MAX($H$2:H39)-1</f>
        <v>-1.8611800000001288E-3</v>
      </c>
      <c r="K39" s="22">
        <f t="shared" si="2"/>
        <v>0</v>
      </c>
    </row>
    <row r="40" spans="1:11" x14ac:dyDescent="0.35">
      <c r="A40" s="48">
        <f>returns_pnl[[#This Row],[price_date]]</f>
        <v>45561</v>
      </c>
      <c r="B40" s="10">
        <f>returns_pnl[[#This Row],[portfolio_simple_return]]</f>
        <v>1.3676326000000001E-2</v>
      </c>
      <c r="C40" s="10">
        <f>returns_pnl[[#This Row],[B.simple_return]]</f>
        <v>4.0386099999999998E-3</v>
      </c>
      <c r="D40" s="46"/>
      <c r="E40" s="10">
        <f t="shared" si="0"/>
        <v>1.3506200815164611E-2</v>
      </c>
      <c r="F40" s="10">
        <f t="shared" si="1"/>
        <v>9.637716000000001E-3</v>
      </c>
      <c r="G40" s="47">
        <f t="shared" si="3"/>
        <v>113.85906310538466</v>
      </c>
      <c r="H40" s="47">
        <f t="shared" si="4"/>
        <v>105.48388967401952</v>
      </c>
      <c r="I40" s="23">
        <f>G40/MAX($G$2:G40)-1</f>
        <v>0</v>
      </c>
      <c r="J40" s="23">
        <f>H40/MAX($H$2:H40)-1</f>
        <v>0</v>
      </c>
      <c r="K40" s="22">
        <f t="shared" si="2"/>
        <v>0</v>
      </c>
    </row>
    <row r="41" spans="1:11" x14ac:dyDescent="0.35">
      <c r="A41" s="48">
        <f>returns_pnl[[#This Row],[price_date]]</f>
        <v>45562</v>
      </c>
      <c r="B41" s="10">
        <f>returns_pnl[[#This Row],[portfolio_simple_return]]</f>
        <v>-1.6434357E-2</v>
      </c>
      <c r="C41" s="10">
        <f>returns_pnl[[#This Row],[B.simple_return]]</f>
        <v>-1.25318E-3</v>
      </c>
      <c r="D41" s="46"/>
      <c r="E41" s="10">
        <f t="shared" si="0"/>
        <v>-1.660448218483539E-2</v>
      </c>
      <c r="F41" s="10">
        <f t="shared" si="1"/>
        <v>-1.5181177000000001E-2</v>
      </c>
      <c r="G41" s="47">
        <f t="shared" si="3"/>
        <v>111.98786261462524</v>
      </c>
      <c r="H41" s="47">
        <f t="shared" si="4"/>
        <v>105.35169937315784</v>
      </c>
      <c r="I41" s="23">
        <f>G41/MAX($G$2:G41)-1</f>
        <v>-1.6434356999999955E-2</v>
      </c>
      <c r="J41" s="23">
        <f>H41/MAX($H$2:H41)-1</f>
        <v>-1.2531799999999649E-3</v>
      </c>
      <c r="K41" s="22">
        <f t="shared" si="2"/>
        <v>-1.660448218483539E-2</v>
      </c>
    </row>
    <row r="42" spans="1:11" x14ac:dyDescent="0.35">
      <c r="A42" s="48">
        <f>returns_pnl[[#This Row],[price_date]]</f>
        <v>45565</v>
      </c>
      <c r="B42" s="10">
        <f>returns_pnl[[#This Row],[portfolio_simple_return]]</f>
        <v>3.5829719999999998E-3</v>
      </c>
      <c r="C42" s="10">
        <f>returns_pnl[[#This Row],[B.simple_return]]</f>
        <v>4.2365399999999996E-3</v>
      </c>
      <c r="D42" s="46"/>
      <c r="E42" s="10">
        <f t="shared" si="0"/>
        <v>3.4128468151646096E-3</v>
      </c>
      <c r="F42" s="10">
        <f t="shared" si="1"/>
        <v>-6.5356799999999977E-4</v>
      </c>
      <c r="G42" s="47">
        <f t="shared" si="3"/>
        <v>112.38911199071329</v>
      </c>
      <c r="H42" s="47">
        <f t="shared" si="4"/>
        <v>105.79802606162019</v>
      </c>
      <c r="I42" s="23">
        <f>G42/MAX($G$2:G42)-1</f>
        <v>-1.2910268840969019E-2</v>
      </c>
      <c r="J42" s="23">
        <f>H42/MAX($H$2:H42)-1</f>
        <v>0</v>
      </c>
      <c r="K42" s="22">
        <f t="shared" si="2"/>
        <v>0</v>
      </c>
    </row>
    <row r="43" spans="1:11" x14ac:dyDescent="0.35">
      <c r="A43" s="48">
        <f>returns_pnl[[#This Row],[price_date]]</f>
        <v>45566</v>
      </c>
      <c r="B43" s="10">
        <f>returns_pnl[[#This Row],[portfolio_simple_return]]</f>
        <v>-1.4484067999999999E-2</v>
      </c>
      <c r="C43" s="10">
        <f>returns_pnl[[#This Row],[B.simple_return]]</f>
        <v>-9.32411E-3</v>
      </c>
      <c r="D43" s="46"/>
      <c r="E43" s="10">
        <f t="shared" si="0"/>
        <v>-1.4654193184835389E-2</v>
      </c>
      <c r="F43" s="10">
        <f t="shared" si="1"/>
        <v>-5.1599579999999992E-3</v>
      </c>
      <c r="G43" s="47">
        <f t="shared" si="3"/>
        <v>110.76126045018017</v>
      </c>
      <c r="H43" s="47">
        <f t="shared" si="4"/>
        <v>104.81155362883878</v>
      </c>
      <c r="I43" s="23">
        <f>G43/MAX($G$2:G43)-1</f>
        <v>-2.7207343629178204E-2</v>
      </c>
      <c r="J43" s="23">
        <f>H43/MAX($H$2:H43)-1</f>
        <v>-9.3241099999999966E-3</v>
      </c>
      <c r="K43" s="22">
        <f t="shared" si="2"/>
        <v>-1.4654193184835389E-2</v>
      </c>
    </row>
    <row r="44" spans="1:11" x14ac:dyDescent="0.35">
      <c r="A44" s="48">
        <f>returns_pnl[[#This Row],[price_date]]</f>
        <v>45567</v>
      </c>
      <c r="B44" s="10">
        <f>returns_pnl[[#This Row],[portfolio_simple_return]]</f>
        <v>9.6616949999999997E-3</v>
      </c>
      <c r="C44" s="10">
        <f>returns_pnl[[#This Row],[B.simple_return]]</f>
        <v>1.3838000000000001E-4</v>
      </c>
      <c r="D44" s="46"/>
      <c r="E44" s="10">
        <f t="shared" si="0"/>
        <v>9.4915698151646095E-3</v>
      </c>
      <c r="F44" s="10">
        <f t="shared" si="1"/>
        <v>9.5233149999999992E-3</v>
      </c>
      <c r="G44" s="47">
        <f t="shared" si="3"/>
        <v>111.83140196646536</v>
      </c>
      <c r="H44" s="47">
        <f t="shared" si="4"/>
        <v>104.82605745162995</v>
      </c>
      <c r="I44" s="23">
        <f>G44/MAX($G$2:G44)-1</f>
        <v>-1.7808517685083625E-2</v>
      </c>
      <c r="J44" s="23">
        <f>H44/MAX($H$2:H44)-1</f>
        <v>-9.1870202703416837E-3</v>
      </c>
      <c r="K44" s="22">
        <f t="shared" si="2"/>
        <v>0</v>
      </c>
    </row>
    <row r="45" spans="1:11" x14ac:dyDescent="0.35">
      <c r="A45" s="48">
        <f>returns_pnl[[#This Row],[price_date]]</f>
        <v>45568</v>
      </c>
      <c r="B45" s="10">
        <f>returns_pnl[[#This Row],[portfolio_simple_return]]</f>
        <v>2.7112590000000002E-3</v>
      </c>
      <c r="C45" s="10">
        <f>returns_pnl[[#This Row],[B.simple_return]]</f>
        <v>-1.6814E-3</v>
      </c>
      <c r="D45" s="46"/>
      <c r="E45" s="10">
        <f t="shared" si="0"/>
        <v>2.54113381516461E-3</v>
      </c>
      <c r="F45" s="10">
        <f t="shared" si="1"/>
        <v>4.3926590000000001E-3</v>
      </c>
      <c r="G45" s="47">
        <f t="shared" si="3"/>
        <v>112.13460586152956</v>
      </c>
      <c r="H45" s="47">
        <f t="shared" si="4"/>
        <v>104.64980291863077</v>
      </c>
      <c r="I45" s="23">
        <f>G45/MAX($G$2:G45)-1</f>
        <v>-1.5145542188933936E-2</v>
      </c>
      <c r="J45" s="23">
        <f>H45/MAX($H$2:H45)-1</f>
        <v>-1.0852973214459216E-2</v>
      </c>
      <c r="K45" s="22">
        <f t="shared" si="2"/>
        <v>0</v>
      </c>
    </row>
    <row r="46" spans="1:11" x14ac:dyDescent="0.35">
      <c r="A46" s="48">
        <f>returns_pnl[[#This Row],[price_date]]</f>
        <v>45569</v>
      </c>
      <c r="B46" s="10">
        <f>returns_pnl[[#This Row],[portfolio_simple_return]]</f>
        <v>2.1878923000000002E-2</v>
      </c>
      <c r="C46" s="10">
        <f>returns_pnl[[#This Row],[B.simple_return]]</f>
        <v>8.9702700000000007E-3</v>
      </c>
      <c r="D46" s="46"/>
      <c r="E46" s="10">
        <f t="shared" si="0"/>
        <v>2.1708797815164611E-2</v>
      </c>
      <c r="F46" s="10">
        <f t="shared" si="1"/>
        <v>1.2908653000000001E-2</v>
      </c>
      <c r="G46" s="47">
        <f t="shared" si="3"/>
        <v>114.58799026880932</v>
      </c>
      <c r="H46" s="47">
        <f t="shared" si="4"/>
        <v>105.58853990625768</v>
      </c>
      <c r="I46" s="23">
        <f>G46/MAX($G$2:G46)-1</f>
        <v>0</v>
      </c>
      <c r="J46" s="23">
        <f>H46/MAX($H$2:H46)-1</f>
        <v>-1.9800573144956868E-3</v>
      </c>
      <c r="K46" s="22">
        <f t="shared" si="2"/>
        <v>0</v>
      </c>
    </row>
    <row r="47" spans="1:11" x14ac:dyDescent="0.35">
      <c r="A47" s="48">
        <f>returns_pnl[[#This Row],[price_date]]</f>
        <v>45572</v>
      </c>
      <c r="B47" s="10">
        <f>returns_pnl[[#This Row],[portfolio_simple_return]]</f>
        <v>-2.3356100000000001E-3</v>
      </c>
      <c r="C47" s="10">
        <f>returns_pnl[[#This Row],[B.simple_return]]</f>
        <v>-9.5860400000000005E-3</v>
      </c>
      <c r="D47" s="46"/>
      <c r="E47" s="10">
        <f t="shared" si="0"/>
        <v>-2.5057351848353903E-3</v>
      </c>
      <c r="F47" s="10">
        <f t="shared" si="1"/>
        <v>7.2504300000000004E-3</v>
      </c>
      <c r="G47" s="47">
        <f t="shared" si="3"/>
        <v>114.32035741285758</v>
      </c>
      <c r="H47" s="47">
        <f t="shared" si="4"/>
        <v>104.5763639391747</v>
      </c>
      <c r="I47" s="23">
        <f>G47/MAX($G$2:G47)-1</f>
        <v>-2.3356100000001545E-3</v>
      </c>
      <c r="J47" s="23">
        <f>H47/MAX($H$2:H47)-1</f>
        <v>-1.1547116405876579E-2</v>
      </c>
      <c r="K47" s="22">
        <f t="shared" si="2"/>
        <v>-2.5057351848353903E-3</v>
      </c>
    </row>
    <row r="48" spans="1:11" x14ac:dyDescent="0.35">
      <c r="A48" s="48">
        <f>returns_pnl[[#This Row],[price_date]]</f>
        <v>45573</v>
      </c>
      <c r="B48" s="10">
        <f>returns_pnl[[#This Row],[portfolio_simple_return]]</f>
        <v>6.773472E-3</v>
      </c>
      <c r="C48" s="10">
        <f>returns_pnl[[#This Row],[B.simple_return]]</f>
        <v>9.6893599999999993E-3</v>
      </c>
      <c r="D48" s="46"/>
      <c r="E48" s="10">
        <f t="shared" si="0"/>
        <v>6.6033468151646098E-3</v>
      </c>
      <c r="F48" s="10">
        <f t="shared" si="1"/>
        <v>-2.9158879999999993E-3</v>
      </c>
      <c r="G48" s="47">
        <f t="shared" si="3"/>
        <v>115.09470315282354</v>
      </c>
      <c r="H48" s="47">
        <f t="shared" si="4"/>
        <v>105.58964197687239</v>
      </c>
      <c r="I48" s="23">
        <f>G48/MAX($G$2:G48)-1</f>
        <v>0</v>
      </c>
      <c r="J48" s="23">
        <f>H48/MAX($H$2:H48)-1</f>
        <v>-1.9696405736949751E-3</v>
      </c>
      <c r="K48" s="22">
        <f t="shared" si="2"/>
        <v>0</v>
      </c>
    </row>
    <row r="49" spans="1:11" x14ac:dyDescent="0.35">
      <c r="A49" s="48">
        <f>returns_pnl[[#This Row],[price_date]]</f>
        <v>45574</v>
      </c>
      <c r="B49" s="10">
        <f>returns_pnl[[#This Row],[portfolio_simple_return]]</f>
        <v>6.0246559999999998E-3</v>
      </c>
      <c r="C49" s="10">
        <f>returns_pnl[[#This Row],[B.simple_return]]</f>
        <v>7.1133799999999999E-3</v>
      </c>
      <c r="D49" s="46"/>
      <c r="E49" s="10">
        <f t="shared" si="0"/>
        <v>5.8545308151646096E-3</v>
      </c>
      <c r="F49" s="10">
        <f t="shared" si="1"/>
        <v>-1.0887240000000001E-3</v>
      </c>
      <c r="G49" s="47">
        <f t="shared" si="3"/>
        <v>115.78810914674141</v>
      </c>
      <c r="H49" s="47">
        <f t="shared" si="4"/>
        <v>106.34074122431784</v>
      </c>
      <c r="I49" s="23">
        <f>G49/MAX($G$2:G49)-1</f>
        <v>0</v>
      </c>
      <c r="J49" s="23">
        <f>H49/MAX($H$2:H49)-1</f>
        <v>0</v>
      </c>
      <c r="K49" s="22">
        <f t="shared" si="2"/>
        <v>0</v>
      </c>
    </row>
    <row r="50" spans="1:11" x14ac:dyDescent="0.35">
      <c r="A50" s="48">
        <f>returns_pnl[[#This Row],[price_date]]</f>
        <v>45575</v>
      </c>
      <c r="B50" s="10">
        <f>returns_pnl[[#This Row],[portfolio_simple_return]]</f>
        <v>-1.0197539E-2</v>
      </c>
      <c r="C50" s="10">
        <f>returns_pnl[[#This Row],[B.simple_return]]</f>
        <v>-2.0700800000000002E-3</v>
      </c>
      <c r="D50" s="46"/>
      <c r="E50" s="10">
        <f t="shared" si="0"/>
        <v>-1.036766418483539E-2</v>
      </c>
      <c r="F50" s="10">
        <f t="shared" si="1"/>
        <v>-8.1274590000000001E-3</v>
      </c>
      <c r="G50" s="47">
        <f t="shared" si="3"/>
        <v>114.60735538798126</v>
      </c>
      <c r="H50" s="47">
        <f t="shared" si="4"/>
        <v>106.1206073827242</v>
      </c>
      <c r="I50" s="23">
        <f>G50/MAX($G$2:G50)-1</f>
        <v>-1.0197538999999978E-2</v>
      </c>
      <c r="J50" s="23">
        <f>H50/MAX($H$2:H50)-1</f>
        <v>-2.0700799999999742E-3</v>
      </c>
      <c r="K50" s="22">
        <f t="shared" si="2"/>
        <v>-1.036766418483539E-2</v>
      </c>
    </row>
    <row r="51" spans="1:11" x14ac:dyDescent="0.35">
      <c r="A51" s="48">
        <f>returns_pnl[[#This Row],[price_date]]</f>
        <v>45576</v>
      </c>
      <c r="B51" s="10">
        <f>returns_pnl[[#This Row],[portfolio_simple_return]]</f>
        <v>1.0570404E-2</v>
      </c>
      <c r="C51" s="10">
        <f>returns_pnl[[#This Row],[B.simple_return]]</f>
        <v>6.0518500000000001E-3</v>
      </c>
      <c r="D51" s="46"/>
      <c r="E51" s="10">
        <f t="shared" si="0"/>
        <v>1.040027881516461E-2</v>
      </c>
      <c r="F51" s="10">
        <f t="shared" si="1"/>
        <v>4.5185540000000001E-3</v>
      </c>
      <c r="G51" s="47">
        <f t="shared" si="3"/>
        <v>115.81880143580381</v>
      </c>
      <c r="H51" s="47">
        <f t="shared" si="4"/>
        <v>106.76283338051334</v>
      </c>
      <c r="I51" s="23">
        <f>G51/MAX($G$2:G51)-1</f>
        <v>0</v>
      </c>
      <c r="J51" s="23">
        <f>H51/MAX($H$2:H51)-1</f>
        <v>0</v>
      </c>
      <c r="K51" s="22">
        <f t="shared" si="2"/>
        <v>0</v>
      </c>
    </row>
    <row r="52" spans="1:11" x14ac:dyDescent="0.35">
      <c r="A52" s="48">
        <f>returns_pnl[[#This Row],[price_date]]</f>
        <v>45579</v>
      </c>
      <c r="B52" s="10">
        <f>returns_pnl[[#This Row],[portfolio_simple_return]]</f>
        <v>7.6357910000000003E-3</v>
      </c>
      <c r="C52" s="10">
        <f>returns_pnl[[#This Row],[B.simple_return]]</f>
        <v>7.7076100000000002E-3</v>
      </c>
      <c r="D52" s="46"/>
      <c r="E52" s="10">
        <f t="shared" si="0"/>
        <v>7.4656658151646101E-3</v>
      </c>
      <c r="F52" s="10">
        <f t="shared" si="1"/>
        <v>-7.1818999999999876E-5</v>
      </c>
      <c r="G52" s="47">
        <f t="shared" si="3"/>
        <v>116.70316959743811</v>
      </c>
      <c r="H52" s="47">
        <f t="shared" si="4"/>
        <v>107.58571966270532</v>
      </c>
      <c r="I52" s="23">
        <f>G52/MAX($G$2:G52)-1</f>
        <v>0</v>
      </c>
      <c r="J52" s="23">
        <f>H52/MAX($H$2:H52)-1</f>
        <v>0</v>
      </c>
      <c r="K52" s="22">
        <f t="shared" si="2"/>
        <v>0</v>
      </c>
    </row>
    <row r="53" spans="1:11" x14ac:dyDescent="0.35">
      <c r="A53" s="48">
        <f>returns_pnl[[#This Row],[price_date]]</f>
        <v>45580</v>
      </c>
      <c r="B53" s="10">
        <f>returns_pnl[[#This Row],[portfolio_simple_return]]</f>
        <v>-1.4600824E-2</v>
      </c>
      <c r="C53" s="10">
        <f>returns_pnl[[#This Row],[B.simple_return]]</f>
        <v>-7.6094099999999996E-3</v>
      </c>
      <c r="D53" s="46"/>
      <c r="E53" s="10">
        <f t="shared" si="0"/>
        <v>-1.477094918483539E-2</v>
      </c>
      <c r="F53" s="10">
        <f t="shared" si="1"/>
        <v>-6.9914140000000005E-3</v>
      </c>
      <c r="G53" s="47">
        <f t="shared" si="3"/>
        <v>114.99920715790377</v>
      </c>
      <c r="H53" s="47">
        <f t="shared" si="4"/>
        <v>106.76705581164673</v>
      </c>
      <c r="I53" s="23">
        <f>G53/MAX($G$2:G53)-1</f>
        <v>-1.4600823999999957E-2</v>
      </c>
      <c r="J53" s="23">
        <f>H53/MAX($H$2:H53)-1</f>
        <v>-7.6094100000000386E-3</v>
      </c>
      <c r="K53" s="22">
        <f t="shared" si="2"/>
        <v>-1.477094918483539E-2</v>
      </c>
    </row>
    <row r="54" spans="1:11" x14ac:dyDescent="0.35">
      <c r="A54" s="48">
        <f>returns_pnl[[#This Row],[price_date]]</f>
        <v>45581</v>
      </c>
      <c r="B54" s="10">
        <f>returns_pnl[[#This Row],[portfolio_simple_return]]</f>
        <v>1.306829E-2</v>
      </c>
      <c r="C54" s="10">
        <f>returns_pnl[[#This Row],[B.simple_return]]</f>
        <v>4.6790699999999996E-3</v>
      </c>
      <c r="D54" s="46"/>
      <c r="E54" s="10">
        <f t="shared" si="0"/>
        <v>1.289816481516461E-2</v>
      </c>
      <c r="F54" s="10">
        <f t="shared" si="1"/>
        <v>8.3892199999999993E-3</v>
      </c>
      <c r="G54" s="47">
        <f t="shared" si="3"/>
        <v>116.50205014681335</v>
      </c>
      <c r="H54" s="47">
        <f t="shared" si="4"/>
        <v>107.26662633948332</v>
      </c>
      <c r="I54" s="23">
        <f>G54/MAX($G$2:G54)-1</f>
        <v>-1.7233418022707392E-3</v>
      </c>
      <c r="J54" s="23">
        <f>H54/MAX($H$2:H54)-1</f>
        <v>-2.9659449620487166E-3</v>
      </c>
      <c r="K54" s="22">
        <f t="shared" si="2"/>
        <v>0</v>
      </c>
    </row>
    <row r="55" spans="1:11" x14ac:dyDescent="0.35">
      <c r="A55" s="48">
        <f>returns_pnl[[#This Row],[price_date]]</f>
        <v>45582</v>
      </c>
      <c r="B55" s="10">
        <f>returns_pnl[[#This Row],[portfolio_simple_return]]</f>
        <v>4.7161590000000001E-3</v>
      </c>
      <c r="C55" s="10">
        <f>returns_pnl[[#This Row],[B.simple_return]]</f>
        <v>-1.7116000000000001E-4</v>
      </c>
      <c r="D55" s="46"/>
      <c r="E55" s="10">
        <f t="shared" si="0"/>
        <v>4.54603381516461E-3</v>
      </c>
      <c r="F55" s="10">
        <f t="shared" si="1"/>
        <v>4.8873190000000002E-3</v>
      </c>
      <c r="G55" s="47">
        <f t="shared" si="3"/>
        <v>117.05149233913168</v>
      </c>
      <c r="H55" s="47">
        <f t="shared" si="4"/>
        <v>107.24826658371906</v>
      </c>
      <c r="I55" s="23">
        <f>G55/MAX($G$2:G55)-1</f>
        <v>0</v>
      </c>
      <c r="J55" s="23">
        <f>H55/MAX($H$2:H55)-1</f>
        <v>-3.136597310909095E-3</v>
      </c>
      <c r="K55" s="22">
        <f t="shared" si="2"/>
        <v>0</v>
      </c>
    </row>
    <row r="56" spans="1:11" x14ac:dyDescent="0.35">
      <c r="A56" s="48">
        <f>returns_pnl[[#This Row],[price_date]]</f>
        <v>45583</v>
      </c>
      <c r="B56" s="10">
        <f>returns_pnl[[#This Row],[portfolio_simple_return]]</f>
        <v>-6.8950640000000002E-3</v>
      </c>
      <c r="C56" s="10">
        <f>returns_pnl[[#This Row],[B.simple_return]]</f>
        <v>3.9715999999999996E-3</v>
      </c>
      <c r="D56" s="46"/>
      <c r="E56" s="10">
        <f t="shared" si="0"/>
        <v>-7.0651891848353904E-3</v>
      </c>
      <c r="F56" s="10">
        <f t="shared" si="1"/>
        <v>-1.0866664E-2</v>
      </c>
      <c r="G56" s="47">
        <f t="shared" si="3"/>
        <v>116.24441480815787</v>
      </c>
      <c r="H56" s="47">
        <f t="shared" si="4"/>
        <v>107.67421379928297</v>
      </c>
      <c r="I56" s="23">
        <f>G56/MAX($G$2:G56)-1</f>
        <v>-6.8950639999999508E-3</v>
      </c>
      <c r="J56" s="23">
        <f>H56/MAX($H$2:H56)-1</f>
        <v>0</v>
      </c>
      <c r="K56" s="22">
        <f t="shared" si="2"/>
        <v>-7.0651891848353904E-3</v>
      </c>
    </row>
    <row r="57" spans="1:11" x14ac:dyDescent="0.35">
      <c r="A57" s="48">
        <f>returns_pnl[[#This Row],[price_date]]</f>
        <v>45586</v>
      </c>
      <c r="B57" s="10">
        <f>returns_pnl[[#This Row],[portfolio_simple_return]]</f>
        <v>-8.8119800000000003E-4</v>
      </c>
      <c r="C57" s="10">
        <f>returns_pnl[[#This Row],[B.simple_return]]</f>
        <v>-1.82278E-3</v>
      </c>
      <c r="D57" s="46"/>
      <c r="E57" s="10">
        <f t="shared" si="0"/>
        <v>-1.0513231848353903E-3</v>
      </c>
      <c r="F57" s="10">
        <f t="shared" si="1"/>
        <v>9.4158199999999994E-4</v>
      </c>
      <c r="G57" s="47">
        <f t="shared" si="3"/>
        <v>116.14198046231776</v>
      </c>
      <c r="H57" s="47">
        <f t="shared" si="4"/>
        <v>107.4779473958539</v>
      </c>
      <c r="I57" s="23">
        <f>G57/MAX($G$2:G57)-1</f>
        <v>-7.7701860833931935E-3</v>
      </c>
      <c r="J57" s="23">
        <f>H57/MAX($H$2:H57)-1</f>
        <v>-1.8227800000000238E-3</v>
      </c>
      <c r="K57" s="22">
        <f t="shared" si="2"/>
        <v>-1.0513231848353903E-3</v>
      </c>
    </row>
    <row r="58" spans="1:11" x14ac:dyDescent="0.35">
      <c r="A58" s="48">
        <f>returns_pnl[[#This Row],[price_date]]</f>
        <v>45587</v>
      </c>
      <c r="B58" s="10">
        <f>returns_pnl[[#This Row],[portfolio_simple_return]]</f>
        <v>-9.1132799999999999E-4</v>
      </c>
      <c r="C58" s="10">
        <f>returns_pnl[[#This Row],[B.simple_return]]</f>
        <v>-4.7489E-4</v>
      </c>
      <c r="D58" s="46"/>
      <c r="E58" s="10">
        <f t="shared" si="0"/>
        <v>-1.0814531848353901E-3</v>
      </c>
      <c r="F58" s="10">
        <f t="shared" si="1"/>
        <v>-4.3643799999999998E-4</v>
      </c>
      <c r="G58" s="47">
        <f t="shared" si="3"/>
        <v>116.036137023547</v>
      </c>
      <c r="H58" s="47">
        <f t="shared" si="4"/>
        <v>107.42690719341509</v>
      </c>
      <c r="I58" s="23">
        <f>G58/MAX($G$2:G58)-1</f>
        <v>-8.6744328952501615E-3</v>
      </c>
      <c r="J58" s="23">
        <f>H58/MAX($H$2:H58)-1</f>
        <v>-2.2968043800057902E-3</v>
      </c>
      <c r="K58" s="22">
        <f t="shared" si="2"/>
        <v>-1.0814531848353901E-3</v>
      </c>
    </row>
    <row r="59" spans="1:11" x14ac:dyDescent="0.35">
      <c r="A59" s="48">
        <f>returns_pnl[[#This Row],[price_date]]</f>
        <v>45588</v>
      </c>
      <c r="B59" s="10">
        <f>returns_pnl[[#This Row],[portfolio_simple_return]]</f>
        <v>-1.2704492E-2</v>
      </c>
      <c r="C59" s="10">
        <f>returns_pnl[[#This Row],[B.simple_return]]</f>
        <v>-9.1912799999999996E-3</v>
      </c>
      <c r="D59" s="46"/>
      <c r="E59" s="10">
        <f t="shared" si="0"/>
        <v>-1.287461718483539E-2</v>
      </c>
      <c r="F59" s="10">
        <f t="shared" si="1"/>
        <v>-3.5132119999999999E-3</v>
      </c>
      <c r="G59" s="47">
        <f t="shared" si="3"/>
        <v>114.56195684902045</v>
      </c>
      <c r="H59" s="47">
        <f t="shared" si="4"/>
        <v>106.4395164098664</v>
      </c>
      <c r="I59" s="23">
        <f>G59/MAX($G$2:G59)-1</f>
        <v>-2.1268720631927862E-2</v>
      </c>
      <c r="J59" s="23">
        <f>H59/MAX($H$2:H59)-1</f>
        <v>-1.1466973807843894E-2</v>
      </c>
      <c r="K59" s="22">
        <f t="shared" si="2"/>
        <v>-1.287461718483539E-2</v>
      </c>
    </row>
    <row r="60" spans="1:11" x14ac:dyDescent="0.35">
      <c r="A60" s="48">
        <f>returns_pnl[[#This Row],[price_date]]</f>
        <v>45589</v>
      </c>
      <c r="B60" s="10">
        <f>returns_pnl[[#This Row],[portfolio_simple_return]]</f>
        <v>-4.4267990000000004E-3</v>
      </c>
      <c r="C60" s="10">
        <f>returns_pnl[[#This Row],[B.simple_return]]</f>
        <v>2.1457799999999999E-3</v>
      </c>
      <c r="D60" s="46"/>
      <c r="E60" s="10">
        <f t="shared" si="0"/>
        <v>-4.5969241848353905E-3</v>
      </c>
      <c r="F60" s="10">
        <f t="shared" si="1"/>
        <v>-6.5725790000000003E-3</v>
      </c>
      <c r="G60" s="47">
        <f t="shared" si="3"/>
        <v>114.05481409300316</v>
      </c>
      <c r="H60" s="47">
        <f t="shared" si="4"/>
        <v>106.66791219538837</v>
      </c>
      <c r="I60" s="23">
        <f>G60/MAX($G$2:G60)-1</f>
        <v>-2.5601367280703169E-2</v>
      </c>
      <c r="J60" s="23">
        <f>H60/MAX($H$2:H60)-1</f>
        <v>-9.345799410901301E-3</v>
      </c>
      <c r="K60" s="22">
        <f t="shared" si="2"/>
        <v>-4.5969241848353905E-3</v>
      </c>
    </row>
    <row r="61" spans="1:11" x14ac:dyDescent="0.35">
      <c r="A61" s="48">
        <f>returns_pnl[[#This Row],[price_date]]</f>
        <v>45590</v>
      </c>
      <c r="B61" s="10">
        <f>returns_pnl[[#This Row],[portfolio_simple_return]]</f>
        <v>1.8497870000000001E-3</v>
      </c>
      <c r="C61" s="10">
        <f>returns_pnl[[#This Row],[B.simple_return]]</f>
        <v>-2.9949000000000002E-4</v>
      </c>
      <c r="D61" s="46"/>
      <c r="E61" s="10">
        <f t="shared" si="0"/>
        <v>1.6796618151646099E-3</v>
      </c>
      <c r="F61" s="10">
        <f t="shared" si="1"/>
        <v>2.1492770000000002E-3</v>
      </c>
      <c r="G61" s="47">
        <f t="shared" si="3"/>
        <v>114.26579120539982</v>
      </c>
      <c r="H61" s="47">
        <f t="shared" si="4"/>
        <v>106.63596622236497</v>
      </c>
      <c r="I61" s="23">
        <f>G61/MAX($G$2:G61)-1</f>
        <v>-2.3798937357081162E-2</v>
      </c>
      <c r="J61" s="23">
        <f>H61/MAX($H$2:H61)-1</f>
        <v>-9.6424904374357023E-3</v>
      </c>
      <c r="K61" s="22">
        <f t="shared" si="2"/>
        <v>0</v>
      </c>
    </row>
    <row r="62" spans="1:11" x14ac:dyDescent="0.35">
      <c r="A62" s="48">
        <f>returns_pnl[[#This Row],[price_date]]</f>
        <v>45593</v>
      </c>
      <c r="B62" s="10">
        <f>returns_pnl[[#This Row],[portfolio_simple_return]]</f>
        <v>1.1602837E-2</v>
      </c>
      <c r="C62" s="10">
        <f>returns_pnl[[#This Row],[B.simple_return]]</f>
        <v>2.65146E-3</v>
      </c>
      <c r="D62" s="46"/>
      <c r="E62" s="10">
        <f t="shared" si="0"/>
        <v>1.1432711815164609E-2</v>
      </c>
      <c r="F62" s="10">
        <f t="shared" si="1"/>
        <v>8.9513769999999999E-3</v>
      </c>
      <c r="G62" s="47">
        <f t="shared" si="3"/>
        <v>115.59159855543211</v>
      </c>
      <c r="H62" s="47">
        <f t="shared" si="4"/>
        <v>106.91870722136493</v>
      </c>
      <c r="I62" s="23">
        <f>G62/MAX($G$2:G62)-1</f>
        <v>-1.2472235548008581E-2</v>
      </c>
      <c r="J62" s="23">
        <f>H62/MAX($H$2:H62)-1</f>
        <v>-7.0165971151309181E-3</v>
      </c>
      <c r="K62" s="22">
        <f t="shared" si="2"/>
        <v>0</v>
      </c>
    </row>
    <row r="63" spans="1:11" x14ac:dyDescent="0.35">
      <c r="A63" s="48">
        <f>returns_pnl[[#This Row],[price_date]]</f>
        <v>45594</v>
      </c>
      <c r="B63" s="10">
        <f>returns_pnl[[#This Row],[portfolio_simple_return]]</f>
        <v>1.6740529000000001E-2</v>
      </c>
      <c r="C63" s="10">
        <f>returns_pnl[[#This Row],[B.simple_return]]</f>
        <v>1.61414E-3</v>
      </c>
      <c r="D63" s="46"/>
      <c r="E63" s="10">
        <f t="shared" si="0"/>
        <v>1.657040381516461E-2</v>
      </c>
      <c r="F63" s="10">
        <f t="shared" si="1"/>
        <v>1.5126389000000001E-2</v>
      </c>
      <c r="G63" s="47">
        <f t="shared" si="3"/>
        <v>117.52666306320569</v>
      </c>
      <c r="H63" s="47">
        <f t="shared" si="4"/>
        <v>107.09128898343923</v>
      </c>
      <c r="I63" s="23">
        <f>G63/MAX($G$2:G63)-1</f>
        <v>0</v>
      </c>
      <c r="J63" s="23">
        <f>H63/MAX($H$2:H63)-1</f>
        <v>-5.4137828851983372E-3</v>
      </c>
      <c r="K63" s="22">
        <f t="shared" si="2"/>
        <v>0</v>
      </c>
    </row>
    <row r="64" spans="1:11" x14ac:dyDescent="0.35">
      <c r="A64" s="48">
        <f>returns_pnl[[#This Row],[price_date]]</f>
        <v>45595</v>
      </c>
      <c r="B64" s="10">
        <f>returns_pnl[[#This Row],[portfolio_simple_return]]</f>
        <v>-2.9202980999999999E-2</v>
      </c>
      <c r="C64" s="10">
        <f>returns_pnl[[#This Row],[B.simple_return]]</f>
        <v>-3.3002299999999999E-3</v>
      </c>
      <c r="D64" s="46"/>
      <c r="E64" s="10">
        <f t="shared" si="0"/>
        <v>-2.937310618483539E-2</v>
      </c>
      <c r="F64" s="10">
        <f t="shared" si="1"/>
        <v>-2.5902750999999998E-2</v>
      </c>
      <c r="G64" s="47">
        <f t="shared" si="3"/>
        <v>114.09453415477749</v>
      </c>
      <c r="H64" s="47">
        <f t="shared" si="4"/>
        <v>106.7378630987974</v>
      </c>
      <c r="I64" s="23">
        <f>G64/MAX($G$2:G64)-1</f>
        <v>-2.9202980999999961E-2</v>
      </c>
      <c r="J64" s="23">
        <f>H64/MAX($H$2:H64)-1</f>
        <v>-8.6961461565071563E-3</v>
      </c>
      <c r="K64" s="22">
        <f t="shared" si="2"/>
        <v>-2.937310618483539E-2</v>
      </c>
    </row>
    <row r="65" spans="1:11" x14ac:dyDescent="0.35">
      <c r="A65" s="48">
        <f>returns_pnl[[#This Row],[price_date]]</f>
        <v>45596</v>
      </c>
      <c r="B65" s="10">
        <f>returns_pnl[[#This Row],[portfolio_simple_return]]</f>
        <v>-2.3541059E-2</v>
      </c>
      <c r="C65" s="10">
        <f>returns_pnl[[#This Row],[B.simple_return]]</f>
        <v>-1.8614749999999999E-2</v>
      </c>
      <c r="D65" s="46"/>
      <c r="E65" s="10">
        <f t="shared" si="0"/>
        <v>-2.371118418483539E-2</v>
      </c>
      <c r="F65" s="10">
        <f t="shared" si="1"/>
        <v>-4.9263090000000002E-3</v>
      </c>
      <c r="G65" s="47">
        <f t="shared" si="3"/>
        <v>111.40862799466235</v>
      </c>
      <c r="H65" s="47">
        <f t="shared" si="4"/>
        <v>104.75096446167906</v>
      </c>
      <c r="I65" s="23">
        <f>G65/MAX($G$2:G65)-1</f>
        <v>-5.2056570901303223E-2</v>
      </c>
      <c r="J65" s="23">
        <f>H65/MAX($H$2:H65)-1</f>
        <v>-2.7149019569840394E-2</v>
      </c>
      <c r="K65" s="22">
        <f t="shared" si="2"/>
        <v>-2.371118418483539E-2</v>
      </c>
    </row>
    <row r="66" spans="1:11" x14ac:dyDescent="0.35">
      <c r="A66" s="48">
        <f>returns_pnl[[#This Row],[price_date]]</f>
        <v>45597</v>
      </c>
      <c r="B66" s="10">
        <f>returns_pnl[[#This Row],[portfolio_simple_return]]</f>
        <v>7.8113490000000004E-3</v>
      </c>
      <c r="C66" s="10">
        <f>returns_pnl[[#This Row],[B.simple_return]]</f>
        <v>4.0925800000000002E-3</v>
      </c>
      <c r="D66" s="46"/>
      <c r="E66" s="10">
        <f t="shared" si="0"/>
        <v>7.6412238151646102E-3</v>
      </c>
      <c r="F66" s="10">
        <f t="shared" si="1"/>
        <v>3.7187690000000002E-3</v>
      </c>
      <c r="G66" s="47">
        <f t="shared" si="3"/>
        <v>112.27887966953983</v>
      </c>
      <c r="H66" s="47">
        <f t="shared" si="4"/>
        <v>105.17966616381564</v>
      </c>
      <c r="I66" s="23">
        <f>G66/MAX($G$2:G66)-1</f>
        <v>-4.4651853944356446E-2</v>
      </c>
      <c r="J66" s="23">
        <f>H66/MAX($H$2:H66)-1</f>
        <v>-2.3167549104351481E-2</v>
      </c>
      <c r="K66" s="22">
        <f t="shared" si="2"/>
        <v>0</v>
      </c>
    </row>
    <row r="67" spans="1:11" x14ac:dyDescent="0.35">
      <c r="A67" s="48">
        <f>returns_pnl[[#This Row],[price_date]]</f>
        <v>45600</v>
      </c>
      <c r="B67" s="10">
        <f>returns_pnl[[#This Row],[portfolio_simple_return]]</f>
        <v>-5.7257310000000004E-3</v>
      </c>
      <c r="C67" s="10">
        <f>returns_pnl[[#This Row],[B.simple_return]]</f>
        <v>-2.81211E-3</v>
      </c>
      <c r="D67" s="46"/>
      <c r="E67" s="10">
        <f t="shared" ref="E67:E130" si="5">B67-$D$2</f>
        <v>-5.8958561848353906E-3</v>
      </c>
      <c r="F67" s="10">
        <f t="shared" ref="F67:F130" si="6">B67-C67</f>
        <v>-2.9136210000000004E-3</v>
      </c>
      <c r="G67" s="47">
        <f t="shared" si="3"/>
        <v>111.63600100757068</v>
      </c>
      <c r="H67" s="47">
        <f t="shared" si="4"/>
        <v>104.88388937279971</v>
      </c>
      <c r="I67" s="23">
        <f>G67/MAX($G$2:G67)-1</f>
        <v>-5.0121920440019729E-2</v>
      </c>
      <c r="J67" s="23">
        <f>H67/MAX($H$2:H67)-1</f>
        <v>-2.591450940783957E-2</v>
      </c>
      <c r="K67" s="22">
        <f t="shared" ref="K67:K130" si="7">MIN(0,E67)</f>
        <v>-5.8958561848353906E-3</v>
      </c>
    </row>
    <row r="68" spans="1:11" x14ac:dyDescent="0.35">
      <c r="A68" s="48">
        <f>returns_pnl[[#This Row],[price_date]]</f>
        <v>45601</v>
      </c>
      <c r="B68" s="10">
        <f>returns_pnl[[#This Row],[portfolio_simple_return]]</f>
        <v>1.7377666999999999E-2</v>
      </c>
      <c r="C68" s="10">
        <f>returns_pnl[[#This Row],[B.simple_return]]</f>
        <v>1.2265679999999999E-2</v>
      </c>
      <c r="D68" s="46"/>
      <c r="E68" s="10">
        <f t="shared" si="5"/>
        <v>1.7207541815164609E-2</v>
      </c>
      <c r="F68" s="10">
        <f t="shared" si="6"/>
        <v>5.1119870000000001E-3</v>
      </c>
      <c r="G68" s="47">
        <f t="shared" ref="G68:G131" si="8">G67*(1+B68)</f>
        <v>113.57597425829192</v>
      </c>
      <c r="H68" s="47">
        <f t="shared" ref="H68:H131" si="9">H67*(1+C68)</f>
        <v>106.17036159700189</v>
      </c>
      <c r="I68" s="23">
        <f>G68/MAX($G$2:G68)-1</f>
        <v>-3.3615255482826845E-2</v>
      </c>
      <c r="J68" s="23">
        <f>H68/MAX($H$2:H68)-1</f>
        <v>-1.3966688487593082E-2</v>
      </c>
      <c r="K68" s="22">
        <f t="shared" si="7"/>
        <v>0</v>
      </c>
    </row>
    <row r="69" spans="1:11" x14ac:dyDescent="0.35">
      <c r="A69" s="48">
        <f>returns_pnl[[#This Row],[price_date]]</f>
        <v>45602</v>
      </c>
      <c r="B69" s="10">
        <f>returns_pnl[[#This Row],[portfolio_simple_return]]</f>
        <v>3.1364258999999999E-2</v>
      </c>
      <c r="C69" s="10">
        <f>returns_pnl[[#This Row],[B.simple_return]]</f>
        <v>2.529588E-2</v>
      </c>
      <c r="D69" s="46"/>
      <c r="E69" s="10">
        <f t="shared" si="5"/>
        <v>3.1194133815164608E-2</v>
      </c>
      <c r="F69" s="10">
        <f t="shared" si="6"/>
        <v>6.0683789999999987E-3</v>
      </c>
      <c r="G69" s="47">
        <f t="shared" si="8"/>
        <v>117.13820053110634</v>
      </c>
      <c r="H69" s="47">
        <f t="shared" si="9"/>
        <v>108.85603432351625</v>
      </c>
      <c r="I69" s="23">
        <f>G69/MAX($G$2:G69)-1</f>
        <v>-3.3053140621412958E-3</v>
      </c>
      <c r="J69" s="23">
        <f>H69/MAX($H$2:H69)-1</f>
        <v>0</v>
      </c>
      <c r="K69" s="22">
        <f t="shared" si="7"/>
        <v>0</v>
      </c>
    </row>
    <row r="70" spans="1:11" x14ac:dyDescent="0.35">
      <c r="A70" s="48">
        <f>returns_pnl[[#This Row],[price_date]]</f>
        <v>45603</v>
      </c>
      <c r="B70" s="10">
        <f>returns_pnl[[#This Row],[portfolio_simple_return]]</f>
        <v>1.4609501E-2</v>
      </c>
      <c r="C70" s="10">
        <f>returns_pnl[[#This Row],[B.simple_return]]</f>
        <v>7.4312199999999997E-3</v>
      </c>
      <c r="D70" s="46"/>
      <c r="E70" s="10">
        <f t="shared" si="5"/>
        <v>1.443937581516461E-2</v>
      </c>
      <c r="F70" s="10">
        <f t="shared" si="6"/>
        <v>7.1782810000000008E-3</v>
      </c>
      <c r="G70" s="47">
        <f t="shared" si="8"/>
        <v>118.84953118890374</v>
      </c>
      <c r="H70" s="47">
        <f t="shared" si="9"/>
        <v>109.66496746290186</v>
      </c>
      <c r="I70" s="23">
        <f>G70/MAX($G$2:G70)-1</f>
        <v>0</v>
      </c>
      <c r="J70" s="23">
        <f>H70/MAX($H$2:H70)-1</f>
        <v>0</v>
      </c>
      <c r="K70" s="22">
        <f t="shared" si="7"/>
        <v>0</v>
      </c>
    </row>
    <row r="71" spans="1:11" x14ac:dyDescent="0.35">
      <c r="A71" s="48">
        <f>returns_pnl[[#This Row],[price_date]]</f>
        <v>45604</v>
      </c>
      <c r="B71" s="10">
        <f>returns_pnl[[#This Row],[portfolio_simple_return]]</f>
        <v>4.8173210000000003E-3</v>
      </c>
      <c r="C71" s="10">
        <f>returns_pnl[[#This Row],[B.simple_return]]</f>
        <v>3.75684E-3</v>
      </c>
      <c r="D71" s="46"/>
      <c r="E71" s="10">
        <f t="shared" si="5"/>
        <v>4.6471958151646101E-3</v>
      </c>
      <c r="F71" s="10">
        <f t="shared" si="6"/>
        <v>1.0604810000000003E-3</v>
      </c>
      <c r="G71" s="47">
        <f t="shared" si="8"/>
        <v>119.4220675313402</v>
      </c>
      <c r="H71" s="47">
        <f t="shared" si="9"/>
        <v>110.0769611992652</v>
      </c>
      <c r="I71" s="23">
        <f>G71/MAX($G$2:G71)-1</f>
        <v>0</v>
      </c>
      <c r="J71" s="23">
        <f>H71/MAX($H$2:H71)-1</f>
        <v>0</v>
      </c>
      <c r="K71" s="22">
        <f t="shared" si="7"/>
        <v>0</v>
      </c>
    </row>
    <row r="72" spans="1:11" x14ac:dyDescent="0.35">
      <c r="A72" s="48">
        <f>returns_pnl[[#This Row],[price_date]]</f>
        <v>45607</v>
      </c>
      <c r="B72" s="10">
        <f>returns_pnl[[#This Row],[portfolio_simple_return]]</f>
        <v>-3.7617610000000002E-3</v>
      </c>
      <c r="C72" s="10">
        <f>returns_pnl[[#This Row],[B.simple_return]]</f>
        <v>9.6904999999999995E-4</v>
      </c>
      <c r="D72" s="46"/>
      <c r="E72" s="10">
        <f t="shared" si="5"/>
        <v>-3.9318861848353908E-3</v>
      </c>
      <c r="F72" s="10">
        <f t="shared" si="6"/>
        <v>-4.7308109999999997E-3</v>
      </c>
      <c r="G72" s="47">
        <f t="shared" si="8"/>
        <v>118.97283025516144</v>
      </c>
      <c r="H72" s="47">
        <f t="shared" si="9"/>
        <v>110.18363127851534</v>
      </c>
      <c r="I72" s="23">
        <f>G72/MAX($G$2:G72)-1</f>
        <v>-3.7617610000000301E-3</v>
      </c>
      <c r="J72" s="23">
        <f>H72/MAX($H$2:H72)-1</f>
        <v>0</v>
      </c>
      <c r="K72" s="22">
        <f t="shared" si="7"/>
        <v>-3.9318861848353908E-3</v>
      </c>
    </row>
    <row r="73" spans="1:11" x14ac:dyDescent="0.35">
      <c r="A73" s="48">
        <f>returns_pnl[[#This Row],[price_date]]</f>
        <v>45608</v>
      </c>
      <c r="B73" s="10">
        <f>returns_pnl[[#This Row],[portfolio_simple_return]]</f>
        <v>-1.0677071E-2</v>
      </c>
      <c r="C73" s="10">
        <f>returns_pnl[[#This Row],[B.simple_return]]</f>
        <v>-2.8926799999999999E-3</v>
      </c>
      <c r="D73" s="46"/>
      <c r="E73" s="10">
        <f t="shared" si="5"/>
        <v>-1.084719618483539E-2</v>
      </c>
      <c r="F73" s="10">
        <f t="shared" si="6"/>
        <v>-7.7843909999999999E-3</v>
      </c>
      <c r="G73" s="47">
        <f t="shared" si="8"/>
        <v>117.70254889945613</v>
      </c>
      <c r="H73" s="47">
        <f t="shared" si="9"/>
        <v>109.86490529198861</v>
      </c>
      <c r="I73" s="23">
        <f>G73/MAX($G$2:G73)-1</f>
        <v>-1.4398667410717936E-2</v>
      </c>
      <c r="J73" s="23">
        <f>H73/MAX($H$2:H73)-1</f>
        <v>-2.8926799999999808E-3</v>
      </c>
      <c r="K73" s="22">
        <f t="shared" si="7"/>
        <v>-1.084719618483539E-2</v>
      </c>
    </row>
    <row r="74" spans="1:11" x14ac:dyDescent="0.35">
      <c r="A74" s="48">
        <f>returns_pnl[[#This Row],[price_date]]</f>
        <v>45609</v>
      </c>
      <c r="B74" s="10">
        <f>returns_pnl[[#This Row],[portfolio_simple_return]]</f>
        <v>-1.5135552E-2</v>
      </c>
      <c r="C74" s="10">
        <f>returns_pnl[[#This Row],[B.simple_return]]</f>
        <v>2.3228999999999999E-4</v>
      </c>
      <c r="D74" s="46"/>
      <c r="E74" s="10">
        <f t="shared" si="5"/>
        <v>-1.530567718483539E-2</v>
      </c>
      <c r="F74" s="10">
        <f t="shared" si="6"/>
        <v>-1.5367842E-2</v>
      </c>
      <c r="G74" s="47">
        <f t="shared" si="8"/>
        <v>115.92105585005586</v>
      </c>
      <c r="H74" s="47">
        <f t="shared" si="9"/>
        <v>109.89042581083889</v>
      </c>
      <c r="I74" s="23">
        <f>G74/MAX($G$2:G74)-1</f>
        <v>-2.9316287631392379E-2</v>
      </c>
      <c r="J74" s="23">
        <f>H74/MAX($H$2:H74)-1</f>
        <v>-2.6610619406370883E-3</v>
      </c>
      <c r="K74" s="22">
        <f t="shared" si="7"/>
        <v>-1.530567718483539E-2</v>
      </c>
    </row>
    <row r="75" spans="1:11" x14ac:dyDescent="0.35">
      <c r="A75" s="48">
        <f>returns_pnl[[#This Row],[price_date]]</f>
        <v>45610</v>
      </c>
      <c r="B75" s="10">
        <f>returns_pnl[[#This Row],[portfolio_simple_return]]</f>
        <v>-6.8832169999999996E-3</v>
      </c>
      <c r="C75" s="10">
        <f>returns_pnl[[#This Row],[B.simple_return]]</f>
        <v>-6.0497399999999996E-3</v>
      </c>
      <c r="D75" s="46"/>
      <c r="E75" s="10">
        <f t="shared" si="5"/>
        <v>-7.0533421848353898E-3</v>
      </c>
      <c r="F75" s="10">
        <f t="shared" si="6"/>
        <v>-8.33477E-4</v>
      </c>
      <c r="G75" s="47">
        <f t="shared" si="8"/>
        <v>115.1231460677708</v>
      </c>
      <c r="H75" s="47">
        <f t="shared" si="9"/>
        <v>109.22561730619402</v>
      </c>
      <c r="I75" s="23">
        <f>G75/MAX($G$2:G75)-1</f>
        <v>-3.5997714261991165E-2</v>
      </c>
      <c r="J75" s="23">
        <f>H75/MAX($H$2:H75)-1</f>
        <v>-8.6947032077723252E-3</v>
      </c>
      <c r="K75" s="22">
        <f t="shared" si="7"/>
        <v>-7.0533421848353898E-3</v>
      </c>
    </row>
    <row r="76" spans="1:11" x14ac:dyDescent="0.35">
      <c r="A76" s="48">
        <f>returns_pnl[[#This Row],[price_date]]</f>
        <v>45611</v>
      </c>
      <c r="B76" s="10">
        <f>returns_pnl[[#This Row],[portfolio_simple_return]]</f>
        <v>-2.3351563999999998E-2</v>
      </c>
      <c r="C76" s="10">
        <f>returns_pnl[[#This Row],[B.simple_return]]</f>
        <v>-1.320352E-2</v>
      </c>
      <c r="D76" s="46"/>
      <c r="E76" s="10">
        <f t="shared" si="5"/>
        <v>-2.3521689184835388E-2</v>
      </c>
      <c r="F76" s="10">
        <f t="shared" si="6"/>
        <v>-1.0148043999999998E-2</v>
      </c>
      <c r="G76" s="47">
        <f t="shared" si="8"/>
        <v>112.43484055448791</v>
      </c>
      <c r="H76" s="47">
        <f t="shared" si="9"/>
        <v>107.78345468357934</v>
      </c>
      <c r="I76" s="23">
        <f>G76/MAX($G$2:G76)-1</f>
        <v>-5.8508675333548643E-2</v>
      </c>
      <c r="J76" s="23">
        <f>H76/MAX($H$2:H76)-1</f>
        <v>-2.178342252007448E-2</v>
      </c>
      <c r="K76" s="22">
        <f t="shared" si="7"/>
        <v>-2.3521689184835388E-2</v>
      </c>
    </row>
    <row r="77" spans="1:11" x14ac:dyDescent="0.35">
      <c r="A77" s="48">
        <f>returns_pnl[[#This Row],[price_date]]</f>
        <v>45614</v>
      </c>
      <c r="B77" s="10">
        <f>returns_pnl[[#This Row],[portfolio_simple_return]]</f>
        <v>4.655218E-3</v>
      </c>
      <c r="C77" s="10">
        <f>returns_pnl[[#This Row],[B.simple_return]]</f>
        <v>3.9178099999999999E-3</v>
      </c>
      <c r="D77" s="46"/>
      <c r="E77" s="10">
        <f t="shared" si="5"/>
        <v>4.4850928151646098E-3</v>
      </c>
      <c r="F77" s="10">
        <f t="shared" si="6"/>
        <v>7.3740800000000016E-4</v>
      </c>
      <c r="G77" s="47">
        <f t="shared" si="8"/>
        <v>112.95824924806428</v>
      </c>
      <c r="H77" s="47">
        <f t="shared" si="9"/>
        <v>108.2057297801732</v>
      </c>
      <c r="I77" s="23">
        <f>G77/MAX($G$2:G77)-1</f>
        <v>-5.4125827972117624E-2</v>
      </c>
      <c r="J77" s="23">
        <f>H77/MAX($H$2:H77)-1</f>
        <v>-1.7950955830657978E-2</v>
      </c>
      <c r="K77" s="22">
        <f t="shared" si="7"/>
        <v>0</v>
      </c>
    </row>
    <row r="78" spans="1:11" x14ac:dyDescent="0.35">
      <c r="A78" s="48">
        <f>returns_pnl[[#This Row],[price_date]]</f>
        <v>45615</v>
      </c>
      <c r="B78" s="10">
        <f>returns_pnl[[#This Row],[portfolio_simple_return]]</f>
        <v>1.945895E-3</v>
      </c>
      <c r="C78" s="10">
        <f>returns_pnl[[#This Row],[B.simple_return]]</f>
        <v>3.9636100000000002E-3</v>
      </c>
      <c r="D78" s="46"/>
      <c r="E78" s="10">
        <f t="shared" si="5"/>
        <v>1.7757698151646098E-3</v>
      </c>
      <c r="F78" s="10">
        <f t="shared" si="6"/>
        <v>-2.0177150000000002E-3</v>
      </c>
      <c r="G78" s="47">
        <f t="shared" si="8"/>
        <v>113.17805414048483</v>
      </c>
      <c r="H78" s="47">
        <f t="shared" si="9"/>
        <v>108.6346150927872</v>
      </c>
      <c r="I78" s="23">
        <f>G78/MAX($G$2:G78)-1</f>
        <v>-5.2285256150139459E-2</v>
      </c>
      <c r="J78" s="23">
        <f>H78/MAX($H$2:H78)-1</f>
        <v>-1.405849641869783E-2</v>
      </c>
      <c r="K78" s="22">
        <f t="shared" si="7"/>
        <v>0</v>
      </c>
    </row>
    <row r="79" spans="1:11" x14ac:dyDescent="0.35">
      <c r="A79" s="48">
        <f>returns_pnl[[#This Row],[price_date]]</f>
        <v>45616</v>
      </c>
      <c r="B79" s="10">
        <f>returns_pnl[[#This Row],[portfolio_simple_return]]</f>
        <v>1.04058E-4</v>
      </c>
      <c r="C79" s="10">
        <f>returns_pnl[[#This Row],[B.simple_return]]</f>
        <v>2.1970000000000001E-5</v>
      </c>
      <c r="D79" s="46"/>
      <c r="E79" s="10">
        <f t="shared" si="5"/>
        <v>-6.6067184835390188E-5</v>
      </c>
      <c r="F79" s="10">
        <f t="shared" si="6"/>
        <v>8.2087999999999991E-5</v>
      </c>
      <c r="G79" s="47">
        <f t="shared" si="8"/>
        <v>113.18983122244258</v>
      </c>
      <c r="H79" s="47">
        <f t="shared" si="9"/>
        <v>108.63700179528078</v>
      </c>
      <c r="I79" s="23">
        <f>G79/MAX($G$2:G79)-1</f>
        <v>-5.2186638849323952E-2</v>
      </c>
      <c r="J79" s="23">
        <f>H79/MAX($H$2:H79)-1</f>
        <v>-1.4036835283864235E-2</v>
      </c>
      <c r="K79" s="22">
        <f t="shared" si="7"/>
        <v>-6.6067184835390188E-5</v>
      </c>
    </row>
    <row r="80" spans="1:11" x14ac:dyDescent="0.35">
      <c r="A80" s="48">
        <f>returns_pnl[[#This Row],[price_date]]</f>
        <v>45617</v>
      </c>
      <c r="B80" s="10">
        <f>returns_pnl[[#This Row],[portfolio_simple_return]]</f>
        <v>1.1658811999999999E-2</v>
      </c>
      <c r="C80" s="10">
        <f>returns_pnl[[#This Row],[B.simple_return]]</f>
        <v>5.3404400000000001E-3</v>
      </c>
      <c r="D80" s="46"/>
      <c r="E80" s="10">
        <f t="shared" si="5"/>
        <v>1.1488686815164609E-2</v>
      </c>
      <c r="F80" s="10">
        <f t="shared" si="6"/>
        <v>6.3183719999999992E-3</v>
      </c>
      <c r="G80" s="47">
        <f t="shared" si="8"/>
        <v>114.50949018497677</v>
      </c>
      <c r="H80" s="47">
        <f t="shared" si="9"/>
        <v>109.21717118514836</v>
      </c>
      <c r="I80" s="23">
        <f>G80/MAX($G$2:G80)-1</f>
        <v>-4.1136261060580104E-2</v>
      </c>
      <c r="J80" s="23">
        <f>H80/MAX($H$2:H80)-1</f>
        <v>-8.7713581604876856E-3</v>
      </c>
      <c r="K80" s="22">
        <f t="shared" si="7"/>
        <v>0</v>
      </c>
    </row>
    <row r="81" spans="1:11" x14ac:dyDescent="0.35">
      <c r="A81" s="48">
        <f>returns_pnl[[#This Row],[price_date]]</f>
        <v>45618</v>
      </c>
      <c r="B81" s="10">
        <f>returns_pnl[[#This Row],[portfolio_simple_return]]</f>
        <v>4.7736899999999997E-3</v>
      </c>
      <c r="C81" s="10">
        <f>returns_pnl[[#This Row],[B.simple_return]]</f>
        <v>3.4679799999999998E-3</v>
      </c>
      <c r="D81" s="46"/>
      <c r="E81" s="10">
        <f t="shared" si="5"/>
        <v>4.6035648151646095E-3</v>
      </c>
      <c r="F81" s="10">
        <f t="shared" si="6"/>
        <v>1.3057099999999999E-3</v>
      </c>
      <c r="G81" s="47">
        <f t="shared" si="8"/>
        <v>115.05612299317788</v>
      </c>
      <c r="H81" s="47">
        <f t="shared" si="9"/>
        <v>109.59593415047502</v>
      </c>
      <c r="I81" s="23">
        <f>G81/MAX($G$2:G81)-1</f>
        <v>-3.655894281864247E-2</v>
      </c>
      <c r="J81" s="23">
        <f>H81/MAX($H$2:H81)-1</f>
        <v>-5.3337970551612379E-3</v>
      </c>
      <c r="K81" s="22">
        <f t="shared" si="7"/>
        <v>0</v>
      </c>
    </row>
    <row r="82" spans="1:11" x14ac:dyDescent="0.35">
      <c r="A82" s="48">
        <f>returns_pnl[[#This Row],[price_date]]</f>
        <v>45621</v>
      </c>
      <c r="B82" s="10">
        <f>returns_pnl[[#This Row],[portfolio_simple_return]]</f>
        <v>8.2847470000000003E-3</v>
      </c>
      <c r="C82" s="10">
        <f>returns_pnl[[#This Row],[B.simple_return]]</f>
        <v>3.0204300000000002E-3</v>
      </c>
      <c r="D82" s="46"/>
      <c r="E82" s="10">
        <f t="shared" si="5"/>
        <v>8.1146218151646101E-3</v>
      </c>
      <c r="F82" s="10">
        <f t="shared" si="6"/>
        <v>5.2643170000000001E-3</v>
      </c>
      <c r="G82" s="47">
        <f t="shared" si="8"/>
        <v>116.00933386297724</v>
      </c>
      <c r="H82" s="47">
        <f t="shared" si="9"/>
        <v>109.92696099786114</v>
      </c>
      <c r="I82" s="23">
        <f>G82/MAX($G$2:G82)-1</f>
        <v>-2.8577077410482321E-2</v>
      </c>
      <c r="J82" s="23">
        <f>H82/MAX($H$2:H82)-1</f>
        <v>-2.3294774158004738E-3</v>
      </c>
      <c r="K82" s="22">
        <f t="shared" si="7"/>
        <v>0</v>
      </c>
    </row>
    <row r="83" spans="1:11" x14ac:dyDescent="0.35">
      <c r="A83" s="48">
        <f>returns_pnl[[#This Row],[price_date]]</f>
        <v>45622</v>
      </c>
      <c r="B83" s="10">
        <f>returns_pnl[[#This Row],[portfolio_simple_return]]</f>
        <v>3.6462920000000002E-3</v>
      </c>
      <c r="C83" s="10">
        <f>returns_pnl[[#This Row],[B.simple_return]]</f>
        <v>5.7220400000000003E-3</v>
      </c>
      <c r="D83" s="46"/>
      <c r="E83" s="10">
        <f t="shared" si="5"/>
        <v>3.47616681516461E-3</v>
      </c>
      <c r="F83" s="10">
        <f t="shared" si="6"/>
        <v>-2.0757480000000001E-3</v>
      </c>
      <c r="G83" s="47">
        <f t="shared" si="8"/>
        <v>116.43233776896714</v>
      </c>
      <c r="H83" s="47">
        <f t="shared" si="9"/>
        <v>110.55596746576934</v>
      </c>
      <c r="I83" s="23">
        <f>G83/MAX($G$2:G83)-1</f>
        <v>-2.5034985779227581E-2</v>
      </c>
      <c r="J83" s="23">
        <f>H83/MAX($H$2:H83)-1</f>
        <v>0</v>
      </c>
      <c r="K83" s="22">
        <f t="shared" si="7"/>
        <v>0</v>
      </c>
    </row>
    <row r="84" spans="1:11" x14ac:dyDescent="0.35">
      <c r="A84" s="48">
        <f>returns_pnl[[#This Row],[price_date]]</f>
        <v>45623</v>
      </c>
      <c r="B84" s="10">
        <f>returns_pnl[[#This Row],[portfolio_simple_return]]</f>
        <v>-1.2807231000000001E-2</v>
      </c>
      <c r="C84" s="10">
        <f>returns_pnl[[#This Row],[B.simple_return]]</f>
        <v>-3.8013000000000001E-3</v>
      </c>
      <c r="D84" s="46"/>
      <c r="E84" s="10">
        <f t="shared" si="5"/>
        <v>-1.2977356184835391E-2</v>
      </c>
      <c r="F84" s="10">
        <f t="shared" si="6"/>
        <v>-9.005931E-3</v>
      </c>
      <c r="G84" s="47">
        <f t="shared" si="8"/>
        <v>114.94116192328995</v>
      </c>
      <c r="H84" s="47">
        <f t="shared" si="9"/>
        <v>110.13571106664172</v>
      </c>
      <c r="I84" s="23">
        <f>G84/MAX($G$2:G84)-1</f>
        <v>-3.7521587933271316E-2</v>
      </c>
      <c r="J84" s="23">
        <f>H84/MAX($H$2:H84)-1</f>
        <v>-3.8012999999998964E-3</v>
      </c>
      <c r="K84" s="22">
        <f t="shared" si="7"/>
        <v>-1.2977356184835391E-2</v>
      </c>
    </row>
    <row r="85" spans="1:11" x14ac:dyDescent="0.35">
      <c r="A85" s="48">
        <f>returns_pnl[[#This Row],[price_date]]</f>
        <v>45625</v>
      </c>
      <c r="B85" s="10">
        <f>returns_pnl[[#This Row],[portfolio_simple_return]]</f>
        <v>1.1050535E-2</v>
      </c>
      <c r="C85" s="10">
        <f>returns_pnl[[#This Row],[B.simple_return]]</f>
        <v>5.6078400000000002E-3</v>
      </c>
      <c r="D85" s="46"/>
      <c r="E85" s="10">
        <f t="shared" si="5"/>
        <v>1.088040981516461E-2</v>
      </c>
      <c r="F85" s="10">
        <f t="shared" si="6"/>
        <v>5.442695E-3</v>
      </c>
      <c r="G85" s="47">
        <f t="shared" si="8"/>
        <v>116.21132325606395</v>
      </c>
      <c r="H85" s="47">
        <f t="shared" si="9"/>
        <v>110.75333451258966</v>
      </c>
      <c r="I85" s="23">
        <f>G85/MAX($G$2:G85)-1</f>
        <v>-2.688568655398349E-2</v>
      </c>
      <c r="J85" s="23">
        <f>H85/MAX($H$2:H85)-1</f>
        <v>0</v>
      </c>
      <c r="K85" s="22">
        <f t="shared" si="7"/>
        <v>0</v>
      </c>
    </row>
    <row r="86" spans="1:11" x14ac:dyDescent="0.35">
      <c r="A86" s="48">
        <f>returns_pnl[[#This Row],[price_date]]</f>
        <v>45628</v>
      </c>
      <c r="B86" s="10">
        <f>returns_pnl[[#This Row],[portfolio_simple_return]]</f>
        <v>1.9288632999999999E-2</v>
      </c>
      <c r="C86" s="10">
        <f>returns_pnl[[#This Row],[B.simple_return]]</f>
        <v>2.44845E-3</v>
      </c>
      <c r="D86" s="46"/>
      <c r="E86" s="10">
        <f t="shared" si="5"/>
        <v>1.9118507815164609E-2</v>
      </c>
      <c r="F86" s="10">
        <f t="shared" si="6"/>
        <v>1.6840182999999998E-2</v>
      </c>
      <c r="G86" s="47">
        <f t="shared" si="8"/>
        <v>118.45288082079452</v>
      </c>
      <c r="H86" s="47">
        <f t="shared" si="9"/>
        <v>111.02450851447701</v>
      </c>
      <c r="I86" s="23">
        <f>G86/MAX($G$2:G86)-1</f>
        <v>-8.1156416948763299E-3</v>
      </c>
      <c r="J86" s="23">
        <f>H86/MAX($H$2:H86)-1</f>
        <v>0</v>
      </c>
      <c r="K86" s="22">
        <f t="shared" si="7"/>
        <v>0</v>
      </c>
    </row>
    <row r="87" spans="1:11" x14ac:dyDescent="0.35">
      <c r="A87" s="48">
        <f>returns_pnl[[#This Row],[price_date]]</f>
        <v>45629</v>
      </c>
      <c r="B87" s="10">
        <f>returns_pnl[[#This Row],[portfolio_simple_return]]</f>
        <v>-3.7414799999999998E-4</v>
      </c>
      <c r="C87" s="10">
        <f>returns_pnl[[#This Row],[B.simple_return]]</f>
        <v>4.5145E-4</v>
      </c>
      <c r="D87" s="46"/>
      <c r="E87" s="10">
        <f t="shared" si="5"/>
        <v>-5.4427318483539011E-4</v>
      </c>
      <c r="F87" s="10">
        <f t="shared" si="6"/>
        <v>-8.2559799999999998E-4</v>
      </c>
      <c r="G87" s="47">
        <f t="shared" si="8"/>
        <v>118.40856191234118</v>
      </c>
      <c r="H87" s="47">
        <f t="shared" si="9"/>
        <v>111.07463052884586</v>
      </c>
      <c r="I87" s="23">
        <f>G87/MAX($G$2:G87)-1</f>
        <v>-8.4867532437674642E-3</v>
      </c>
      <c r="J87" s="23">
        <f>H87/MAX($H$2:H87)-1</f>
        <v>0</v>
      </c>
      <c r="K87" s="22">
        <f t="shared" si="7"/>
        <v>-5.4427318483539011E-4</v>
      </c>
    </row>
    <row r="88" spans="1:11" x14ac:dyDescent="0.35">
      <c r="A88" s="48">
        <f>returns_pnl[[#This Row],[price_date]]</f>
        <v>45630</v>
      </c>
      <c r="B88" s="10">
        <f>returns_pnl[[#This Row],[portfolio_simple_return]]</f>
        <v>5.5421697999999998E-2</v>
      </c>
      <c r="C88" s="10">
        <f>returns_pnl[[#This Row],[B.simple_return]]</f>
        <v>6.0513600000000004E-3</v>
      </c>
      <c r="D88" s="46"/>
      <c r="E88" s="10">
        <f t="shared" si="5"/>
        <v>5.5251572815164608E-2</v>
      </c>
      <c r="F88" s="10">
        <f t="shared" si="6"/>
        <v>4.9370338E-2</v>
      </c>
      <c r="G88" s="47">
        <f t="shared" si="8"/>
        <v>124.97096547126125</v>
      </c>
      <c r="H88" s="47">
        <f t="shared" si="9"/>
        <v>111.74678310504291</v>
      </c>
      <c r="I88" s="23">
        <f>G88/MAX($G$2:G88)-1</f>
        <v>0</v>
      </c>
      <c r="J88" s="23">
        <f>H88/MAX($H$2:H88)-1</f>
        <v>0</v>
      </c>
      <c r="K88" s="22">
        <f t="shared" si="7"/>
        <v>0</v>
      </c>
    </row>
    <row r="89" spans="1:11" x14ac:dyDescent="0.35">
      <c r="A89" s="48">
        <f>returns_pnl[[#This Row],[price_date]]</f>
        <v>45631</v>
      </c>
      <c r="B89" s="10">
        <f>returns_pnl[[#This Row],[portfolio_simple_return]]</f>
        <v>-1.5025481E-2</v>
      </c>
      <c r="C89" s="10">
        <f>returns_pnl[[#This Row],[B.simple_return]]</f>
        <v>-1.8697099999999999E-3</v>
      </c>
      <c r="D89" s="46"/>
      <c r="E89" s="10">
        <f t="shared" si="5"/>
        <v>-1.519560618483539E-2</v>
      </c>
      <c r="F89" s="10">
        <f t="shared" si="6"/>
        <v>-1.3155771E-2</v>
      </c>
      <c r="G89" s="47">
        <f t="shared" si="8"/>
        <v>123.09321660402117</v>
      </c>
      <c r="H89" s="47">
        <f t="shared" si="9"/>
        <v>111.53784902720358</v>
      </c>
      <c r="I89" s="23">
        <f>G89/MAX($G$2:G89)-1</f>
        <v>-1.5025481000000007E-2</v>
      </c>
      <c r="J89" s="23">
        <f>H89/MAX($H$2:H89)-1</f>
        <v>-1.8697100000000244E-3</v>
      </c>
      <c r="K89" s="22">
        <f t="shared" si="7"/>
        <v>-1.519560618483539E-2</v>
      </c>
    </row>
    <row r="90" spans="1:11" x14ac:dyDescent="0.35">
      <c r="A90" s="48">
        <f>returns_pnl[[#This Row],[price_date]]</f>
        <v>45632</v>
      </c>
      <c r="B90" s="10">
        <f>returns_pnl[[#This Row],[portfolio_simple_return]]</f>
        <v>8.8279220000000002E-3</v>
      </c>
      <c r="C90" s="10">
        <f>returns_pnl[[#This Row],[B.simple_return]]</f>
        <v>2.4954299999999999E-3</v>
      </c>
      <c r="D90" s="46"/>
      <c r="E90" s="10">
        <f t="shared" si="5"/>
        <v>8.65779681516461E-3</v>
      </c>
      <c r="F90" s="10">
        <f t="shared" si="6"/>
        <v>6.3324920000000003E-3</v>
      </c>
      <c r="G90" s="47">
        <f t="shared" si="8"/>
        <v>124.17987391893057</v>
      </c>
      <c r="H90" s="47">
        <f t="shared" si="9"/>
        <v>111.81618392180152</v>
      </c>
      <c r="I90" s="23">
        <f>G90/MAX($G$2:G90)-1</f>
        <v>-6.3302027742804245E-3</v>
      </c>
      <c r="J90" s="23">
        <f>H90/MAX($H$2:H90)-1</f>
        <v>0</v>
      </c>
      <c r="K90" s="22">
        <f t="shared" si="7"/>
        <v>0</v>
      </c>
    </row>
    <row r="91" spans="1:11" x14ac:dyDescent="0.35">
      <c r="A91" s="48">
        <f>returns_pnl[[#This Row],[price_date]]</f>
        <v>45635</v>
      </c>
      <c r="B91" s="10">
        <f>returns_pnl[[#This Row],[portfolio_simple_return]]</f>
        <v>-3.1160920000000002E-2</v>
      </c>
      <c r="C91" s="10">
        <f>returns_pnl[[#This Row],[B.simple_return]]</f>
        <v>-6.1442299999999997E-3</v>
      </c>
      <c r="D91" s="46"/>
      <c r="E91" s="10">
        <f t="shared" si="5"/>
        <v>-3.1331045184835392E-2</v>
      </c>
      <c r="F91" s="10">
        <f t="shared" si="6"/>
        <v>-2.5016690000000001E-2</v>
      </c>
      <c r="G91" s="47">
        <f t="shared" si="8"/>
        <v>120.31031480213268</v>
      </c>
      <c r="H91" s="47">
        <f t="shared" si="9"/>
        <v>111.12915957006368</v>
      </c>
      <c r="I91" s="23">
        <f>G91/MAX($G$2:G91)-1</f>
        <v>-3.7293867832047356E-2</v>
      </c>
      <c r="J91" s="23">
        <f>H91/MAX($H$2:H91)-1</f>
        <v>-6.1442299999999728E-3</v>
      </c>
      <c r="K91" s="22">
        <f t="shared" si="7"/>
        <v>-3.1331045184835392E-2</v>
      </c>
    </row>
    <row r="92" spans="1:11" x14ac:dyDescent="0.35">
      <c r="A92" s="48">
        <f>returns_pnl[[#This Row],[price_date]]</f>
        <v>45636</v>
      </c>
      <c r="B92" s="10">
        <f>returns_pnl[[#This Row],[portfolio_simple_return]]</f>
        <v>-6.268048E-3</v>
      </c>
      <c r="C92" s="10">
        <f>returns_pnl[[#This Row],[B.simple_return]]</f>
        <v>-2.9638899999999998E-3</v>
      </c>
      <c r="D92" s="46"/>
      <c r="E92" s="10">
        <f t="shared" si="5"/>
        <v>-6.4381731848353902E-3</v>
      </c>
      <c r="F92" s="10">
        <f t="shared" si="6"/>
        <v>-3.3041580000000002E-3</v>
      </c>
      <c r="G92" s="47">
        <f t="shared" si="8"/>
        <v>119.55620397405779</v>
      </c>
      <c r="H92" s="47">
        <f t="shared" si="9"/>
        <v>110.79978496530556</v>
      </c>
      <c r="I92" s="23">
        <f>G92/MAX($G$2:G92)-1</f>
        <v>-4.3328156078370483E-2</v>
      </c>
      <c r="J92" s="23">
        <f>H92/MAX($H$2:H92)-1</f>
        <v>-9.0899091781452279E-3</v>
      </c>
      <c r="K92" s="22">
        <f t="shared" si="7"/>
        <v>-6.4381731848353902E-3</v>
      </c>
    </row>
    <row r="93" spans="1:11" x14ac:dyDescent="0.35">
      <c r="A93" s="48">
        <f>returns_pnl[[#This Row],[price_date]]</f>
        <v>45637</v>
      </c>
      <c r="B93" s="10">
        <f>returns_pnl[[#This Row],[portfolio_simple_return]]</f>
        <v>2.3911538E-2</v>
      </c>
      <c r="C93" s="10">
        <f>returns_pnl[[#This Row],[B.simple_return]]</f>
        <v>8.1658200000000007E-3</v>
      </c>
      <c r="D93" s="46"/>
      <c r="E93" s="10">
        <f t="shared" si="5"/>
        <v>2.3741412815164609E-2</v>
      </c>
      <c r="F93" s="10">
        <f t="shared" si="6"/>
        <v>1.5745717999999999E-2</v>
      </c>
      <c r="G93" s="47">
        <f t="shared" si="8"/>
        <v>122.41497668851922</v>
      </c>
      <c r="H93" s="47">
        <f t="shared" si="9"/>
        <v>111.70455606537097</v>
      </c>
      <c r="I93" s="23">
        <f>G93/MAX($G$2:G93)-1</f>
        <v>-2.0452660928908517E-2</v>
      </c>
      <c r="J93" s="23">
        <f>H93/MAX($H$2:H93)-1</f>
        <v>-9.9831574031028492E-4</v>
      </c>
      <c r="K93" s="22">
        <f t="shared" si="7"/>
        <v>0</v>
      </c>
    </row>
    <row r="94" spans="1:11" x14ac:dyDescent="0.35">
      <c r="A94" s="48">
        <f>returns_pnl[[#This Row],[price_date]]</f>
        <v>45638</v>
      </c>
      <c r="B94" s="10">
        <f>returns_pnl[[#This Row],[portfolio_simple_return]]</f>
        <v>-1.0093618E-2</v>
      </c>
      <c r="C94" s="10">
        <f>returns_pnl[[#This Row],[B.simple_return]]</f>
        <v>-5.4140300000000002E-3</v>
      </c>
      <c r="D94" s="46"/>
      <c r="E94" s="10">
        <f t="shared" si="5"/>
        <v>-1.0263743184835391E-2</v>
      </c>
      <c r="F94" s="10">
        <f t="shared" si="6"/>
        <v>-4.6795880000000002E-3</v>
      </c>
      <c r="G94" s="47">
        <f t="shared" si="8"/>
        <v>121.1793666763464</v>
      </c>
      <c r="H94" s="47">
        <f t="shared" si="9"/>
        <v>111.09978424769638</v>
      </c>
      <c r="I94" s="23">
        <f>G94/MAX($G$2:G94)-1</f>
        <v>-3.0339837582408546E-2</v>
      </c>
      <c r="J94" s="23">
        <f>H94/MAX($H$2:H94)-1</f>
        <v>-6.4069408289426644E-3</v>
      </c>
      <c r="K94" s="22">
        <f t="shared" si="7"/>
        <v>-1.0263743184835391E-2</v>
      </c>
    </row>
    <row r="95" spans="1:11" x14ac:dyDescent="0.35">
      <c r="A95" s="48">
        <f>returns_pnl[[#This Row],[price_date]]</f>
        <v>45639</v>
      </c>
      <c r="B95" s="10">
        <f>returns_pnl[[#This Row],[portfolio_simple_return]]</f>
        <v>6.5349270000000001E-2</v>
      </c>
      <c r="C95" s="10">
        <f>returns_pnl[[#This Row],[B.simple_return]]</f>
        <v>-2.6440000000000001E-5</v>
      </c>
      <c r="D95" s="46"/>
      <c r="E95" s="10">
        <f t="shared" si="5"/>
        <v>6.5179144815164611E-2</v>
      </c>
      <c r="F95" s="10">
        <f t="shared" si="6"/>
        <v>6.5375710000000004E-2</v>
      </c>
      <c r="G95" s="47">
        <f t="shared" si="8"/>
        <v>129.09834982770798</v>
      </c>
      <c r="H95" s="47">
        <f t="shared" si="9"/>
        <v>111.09684676940087</v>
      </c>
      <c r="I95" s="23">
        <f>G95/MAX($G$2:G95)-1</f>
        <v>0</v>
      </c>
      <c r="J95" s="23">
        <f>H95/MAX($H$2:H95)-1</f>
        <v>-6.4332114294270992E-3</v>
      </c>
      <c r="K95" s="22">
        <f t="shared" si="7"/>
        <v>0</v>
      </c>
    </row>
    <row r="96" spans="1:11" x14ac:dyDescent="0.35">
      <c r="A96" s="48">
        <f>returns_pnl[[#This Row],[price_date]]</f>
        <v>45642</v>
      </c>
      <c r="B96" s="10">
        <f>returns_pnl[[#This Row],[portfolio_simple_return]]</f>
        <v>2.9771222999999999E-2</v>
      </c>
      <c r="C96" s="10">
        <f>returns_pnl[[#This Row],[B.simple_return]]</f>
        <v>3.7993200000000001E-3</v>
      </c>
      <c r="D96" s="46"/>
      <c r="E96" s="10">
        <f t="shared" si="5"/>
        <v>2.9601097815164609E-2</v>
      </c>
      <c r="F96" s="10">
        <f t="shared" si="6"/>
        <v>2.5971902999999998E-2</v>
      </c>
      <c r="G96" s="47">
        <f t="shared" si="8"/>
        <v>132.9417655893607</v>
      </c>
      <c r="H96" s="47">
        <f t="shared" si="9"/>
        <v>111.51893924126878</v>
      </c>
      <c r="I96" s="23">
        <f>G96/MAX($G$2:G96)-1</f>
        <v>0</v>
      </c>
      <c r="J96" s="23">
        <f>H96/MAX($H$2:H96)-1</f>
        <v>-2.6583332582752472E-3</v>
      </c>
      <c r="K96" s="22">
        <f t="shared" si="7"/>
        <v>0</v>
      </c>
    </row>
    <row r="97" spans="1:11" x14ac:dyDescent="0.35">
      <c r="A97" s="48">
        <f>returns_pnl[[#This Row],[price_date]]</f>
        <v>45643</v>
      </c>
      <c r="B97" s="10">
        <f>returns_pnl[[#This Row],[portfolio_simple_return]]</f>
        <v>-3.4799969E-2</v>
      </c>
      <c r="C97" s="10">
        <f>returns_pnl[[#This Row],[B.simple_return]]</f>
        <v>-3.8639600000000001E-3</v>
      </c>
      <c r="D97" s="46"/>
      <c r="E97" s="10">
        <f t="shared" si="5"/>
        <v>-3.497009418483539E-2</v>
      </c>
      <c r="F97" s="10">
        <f t="shared" si="6"/>
        <v>-3.0936009E-2</v>
      </c>
      <c r="G97" s="47">
        <f t="shared" si="8"/>
        <v>128.31539626804567</v>
      </c>
      <c r="H97" s="47">
        <f t="shared" si="9"/>
        <v>111.08803452079809</v>
      </c>
      <c r="I97" s="23">
        <f>G97/MAX($G$2:G97)-1</f>
        <v>-3.4799969000000042E-2</v>
      </c>
      <c r="J97" s="23">
        <f>H97/MAX($H$2:H97)-1</f>
        <v>-6.5120215648986068E-3</v>
      </c>
      <c r="K97" s="22">
        <f t="shared" si="7"/>
        <v>-3.497009418483539E-2</v>
      </c>
    </row>
    <row r="98" spans="1:11" x14ac:dyDescent="0.35">
      <c r="A98" s="48">
        <f>returns_pnl[[#This Row],[price_date]]</f>
        <v>45644</v>
      </c>
      <c r="B98" s="10">
        <f>returns_pnl[[#This Row],[portfolio_simple_return]]</f>
        <v>-4.5932689999999998E-2</v>
      </c>
      <c r="C98" s="10">
        <f>returns_pnl[[#This Row],[B.simple_return]]</f>
        <v>-2.9492890000000001E-2</v>
      </c>
      <c r="D98" s="46"/>
      <c r="E98" s="10">
        <f t="shared" si="5"/>
        <v>-4.6102815184835388E-2</v>
      </c>
      <c r="F98" s="10">
        <f t="shared" si="6"/>
        <v>-1.6439799999999997E-2</v>
      </c>
      <c r="G98" s="47">
        <f t="shared" si="8"/>
        <v>122.42152494903837</v>
      </c>
      <c r="H98" s="47">
        <f t="shared" si="9"/>
        <v>107.81172733835999</v>
      </c>
      <c r="I98" s="23">
        <f>G98/MAX($G$2:G98)-1</f>
        <v>-7.9134202811913412E-2</v>
      </c>
      <c r="J98" s="23">
        <f>H98/MAX($H$2:H98)-1</f>
        <v>-3.5812853229207353E-2</v>
      </c>
      <c r="K98" s="22">
        <f t="shared" si="7"/>
        <v>-4.6102815184835388E-2</v>
      </c>
    </row>
    <row r="99" spans="1:11" x14ac:dyDescent="0.35">
      <c r="A99" s="48">
        <f>returns_pnl[[#This Row],[price_date]]</f>
        <v>45645</v>
      </c>
      <c r="B99" s="10">
        <f>returns_pnl[[#This Row],[portfolio_simple_return]]</f>
        <v>5.1157909999999997E-3</v>
      </c>
      <c r="C99" s="10">
        <f>returns_pnl[[#This Row],[B.simple_return]]</f>
        <v>-8.6510000000000005E-4</v>
      </c>
      <c r="D99" s="46"/>
      <c r="E99" s="10">
        <f t="shared" si="5"/>
        <v>4.9456658151646096E-3</v>
      </c>
      <c r="F99" s="10">
        <f t="shared" si="6"/>
        <v>5.9808909999999995E-3</v>
      </c>
      <c r="G99" s="47">
        <f t="shared" si="8"/>
        <v>123.04780788457893</v>
      </c>
      <c r="H99" s="47">
        <f t="shared" si="9"/>
        <v>107.71845941303958</v>
      </c>
      <c r="I99" s="23">
        <f>G99/MAX($G$2:G99)-1</f>
        <v>-7.4423245854450926E-2</v>
      </c>
      <c r="J99" s="23">
        <f>H99/MAX($H$2:H99)-1</f>
        <v>-3.6646971529878725E-2</v>
      </c>
      <c r="K99" s="22">
        <f t="shared" si="7"/>
        <v>0</v>
      </c>
    </row>
    <row r="100" spans="1:11" x14ac:dyDescent="0.35">
      <c r="A100" s="48">
        <f>returns_pnl[[#This Row],[price_date]]</f>
        <v>45646</v>
      </c>
      <c r="B100" s="10">
        <f>returns_pnl[[#This Row],[portfolio_simple_return]]</f>
        <v>1.4731470999999999E-2</v>
      </c>
      <c r="C100" s="10">
        <f>returns_pnl[[#This Row],[B.simple_return]]</f>
        <v>1.0869119999999999E-2</v>
      </c>
      <c r="D100" s="46"/>
      <c r="E100" s="10">
        <f t="shared" si="5"/>
        <v>1.4561345815164609E-2</v>
      </c>
      <c r="F100" s="10">
        <f t="shared" si="6"/>
        <v>3.862351E-3</v>
      </c>
      <c r="G100" s="47">
        <f t="shared" si="8"/>
        <v>124.86048309804417</v>
      </c>
      <c r="H100" s="47">
        <f t="shared" si="9"/>
        <v>108.88926427461503</v>
      </c>
      <c r="I100" s="23">
        <f>G100/MAX($G$2:G100)-1</f>
        <v>-6.0788138742481679E-2</v>
      </c>
      <c r="J100" s="23">
        <f>H100/MAX($H$2:H100)-1</f>
        <v>-2.6176171861073683E-2</v>
      </c>
      <c r="K100" s="22">
        <f t="shared" si="7"/>
        <v>0</v>
      </c>
    </row>
    <row r="101" spans="1:11" x14ac:dyDescent="0.35">
      <c r="A101" s="48">
        <f>returns_pnl[[#This Row],[price_date]]</f>
        <v>45649</v>
      </c>
      <c r="B101" s="10">
        <f>returns_pnl[[#This Row],[portfolio_simple_return]]</f>
        <v>2.4229291E-2</v>
      </c>
      <c r="C101" s="10">
        <f>returns_pnl[[#This Row],[B.simple_return]]</f>
        <v>7.2873199999999999E-3</v>
      </c>
      <c r="D101" s="46"/>
      <c r="E101" s="10">
        <f t="shared" si="5"/>
        <v>2.405916581516461E-2</v>
      </c>
      <c r="F101" s="10">
        <f t="shared" si="6"/>
        <v>1.6941971E-2</v>
      </c>
      <c r="G101" s="47">
        <f t="shared" si="8"/>
        <v>127.88576407742725</v>
      </c>
      <c r="H101" s="47">
        <f t="shared" si="9"/>
        <v>109.68277518794874</v>
      </c>
      <c r="I101" s="23">
        <f>G101/MAX($G$2:G101)-1</f>
        <v>-3.8031701245421656E-2</v>
      </c>
      <c r="J101" s="23">
        <f>H101/MAX($H$2:H101)-1</f>
        <v>-1.9079606001800142E-2</v>
      </c>
      <c r="K101" s="22">
        <f t="shared" si="7"/>
        <v>0</v>
      </c>
    </row>
    <row r="102" spans="1:11" x14ac:dyDescent="0.35">
      <c r="A102" s="48">
        <f>returns_pnl[[#This Row],[price_date]]</f>
        <v>45650</v>
      </c>
      <c r="B102" s="10">
        <f>returns_pnl[[#This Row],[portfolio_simple_return]]</f>
        <v>1.6694308000000001E-2</v>
      </c>
      <c r="C102" s="10">
        <f>returns_pnl[[#This Row],[B.simple_return]]</f>
        <v>1.1042720000000001E-2</v>
      </c>
      <c r="D102" s="46"/>
      <c r="E102" s="10">
        <f t="shared" si="5"/>
        <v>1.6524182815164611E-2</v>
      </c>
      <c r="F102" s="10">
        <f t="shared" si="6"/>
        <v>5.6515880000000008E-3</v>
      </c>
      <c r="G102" s="47">
        <f t="shared" si="8"/>
        <v>130.02072841175115</v>
      </c>
      <c r="H102" s="47">
        <f t="shared" si="9"/>
        <v>110.89397136317221</v>
      </c>
      <c r="I102" s="23">
        <f>G102/MAX($G$2:G102)-1</f>
        <v>-2.1972306179776746E-2</v>
      </c>
      <c r="J102" s="23">
        <f>H102/MAX($H$2:H102)-1</f>
        <v>-8.2475767485882256E-3</v>
      </c>
      <c r="K102" s="22">
        <f t="shared" si="7"/>
        <v>0</v>
      </c>
    </row>
    <row r="103" spans="1:11" x14ac:dyDescent="0.35">
      <c r="A103" s="48">
        <f>returns_pnl[[#This Row],[price_date]]</f>
        <v>45652</v>
      </c>
      <c r="B103" s="10">
        <f>returns_pnl[[#This Row],[portfolio_simple_return]]</f>
        <v>3.4200580000000001E-3</v>
      </c>
      <c r="C103" s="10">
        <f>returns_pnl[[#This Row],[B.simple_return]]</f>
        <v>-4.0562999999999998E-4</v>
      </c>
      <c r="D103" s="46"/>
      <c r="E103" s="10">
        <f t="shared" si="5"/>
        <v>3.2499328151646099E-3</v>
      </c>
      <c r="F103" s="10">
        <f t="shared" si="6"/>
        <v>3.8256880000000003E-3</v>
      </c>
      <c r="G103" s="47">
        <f t="shared" si="8"/>
        <v>130.46540684412156</v>
      </c>
      <c r="H103" s="47">
        <f t="shared" si="9"/>
        <v>110.84898944156816</v>
      </c>
      <c r="I103" s="23">
        <f>G103/MAX($G$2:G103)-1</f>
        <v>-1.8627394741305592E-2</v>
      </c>
      <c r="J103" s="23">
        <f>H103/MAX($H$2:H103)-1</f>
        <v>-8.649861284031668E-3</v>
      </c>
      <c r="K103" s="22">
        <f t="shared" si="7"/>
        <v>0</v>
      </c>
    </row>
    <row r="104" spans="1:11" x14ac:dyDescent="0.35">
      <c r="A104" s="48">
        <f>returns_pnl[[#This Row],[price_date]]</f>
        <v>45653</v>
      </c>
      <c r="B104" s="10">
        <f>returns_pnl[[#This Row],[portfolio_simple_return]]</f>
        <v>-1.1505451E-2</v>
      </c>
      <c r="C104" s="10">
        <f>returns_pnl[[#This Row],[B.simple_return]]</f>
        <v>-1.105574E-2</v>
      </c>
      <c r="D104" s="46"/>
      <c r="E104" s="10">
        <f t="shared" si="5"/>
        <v>-1.167557618483539E-2</v>
      </c>
      <c r="F104" s="10">
        <f t="shared" si="6"/>
        <v>-4.4971100000000021E-4</v>
      </c>
      <c r="G104" s="47">
        <f t="shared" si="8"/>
        <v>128.96434349848147</v>
      </c>
      <c r="H104" s="47">
        <f t="shared" si="9"/>
        <v>109.62347183503944</v>
      </c>
      <c r="I104" s="23">
        <f>G104/MAX($G$2:G104)-1</f>
        <v>-2.9918529163851737E-2</v>
      </c>
      <c r="J104" s="23">
        <f>H104/MAX($H$2:H104)-1</f>
        <v>-1.9609970666639387E-2</v>
      </c>
      <c r="K104" s="22">
        <f t="shared" si="7"/>
        <v>-1.167557618483539E-2</v>
      </c>
    </row>
    <row r="105" spans="1:11" x14ac:dyDescent="0.35">
      <c r="A105" s="48">
        <f>returns_pnl[[#This Row],[price_date]]</f>
        <v>45656</v>
      </c>
      <c r="B105" s="10">
        <f>returns_pnl[[#This Row],[portfolio_simple_return]]</f>
        <v>-1.7117027E-2</v>
      </c>
      <c r="C105" s="10">
        <f>returns_pnl[[#This Row],[B.simple_return]]</f>
        <v>-1.070201E-2</v>
      </c>
      <c r="D105" s="46"/>
      <c r="E105" s="10">
        <f t="shared" si="5"/>
        <v>-1.728715218483539E-2</v>
      </c>
      <c r="F105" s="10">
        <f t="shared" si="6"/>
        <v>-6.4150170000000003E-3</v>
      </c>
      <c r="G105" s="47">
        <f t="shared" si="8"/>
        <v>126.7568573487807</v>
      </c>
      <c r="H105" s="47">
        <f t="shared" si="9"/>
        <v>108.45028034322613</v>
      </c>
      <c r="I105" s="23">
        <f>G105/MAX($G$2:G105)-1</f>
        <v>-4.6523439892353746E-2</v>
      </c>
      <c r="J105" s="23">
        <f>H105/MAX($H$2:H105)-1</f>
        <v>-3.0102114564465321E-2</v>
      </c>
      <c r="K105" s="22">
        <f t="shared" si="7"/>
        <v>-1.728715218483539E-2</v>
      </c>
    </row>
    <row r="106" spans="1:11" x14ac:dyDescent="0.35">
      <c r="A106" s="48">
        <f>returns_pnl[[#This Row],[price_date]]</f>
        <v>45657</v>
      </c>
      <c r="B106" s="10">
        <f>returns_pnl[[#This Row],[portfolio_simple_return]]</f>
        <v>-7.7053419999999996E-3</v>
      </c>
      <c r="C106" s="10">
        <f>returns_pnl[[#This Row],[B.simple_return]]</f>
        <v>-4.2847900000000001E-3</v>
      </c>
      <c r="D106" s="46"/>
      <c r="E106" s="10">
        <f t="shared" si="5"/>
        <v>-7.8754671848353906E-3</v>
      </c>
      <c r="F106" s="10">
        <f t="shared" si="6"/>
        <v>-3.4205519999999994E-3</v>
      </c>
      <c r="G106" s="47">
        <f t="shared" si="8"/>
        <v>125.78015241206313</v>
      </c>
      <c r="H106" s="47">
        <f t="shared" si="9"/>
        <v>107.98559366651428</v>
      </c>
      <c r="I106" s="23">
        <f>G106/MAX($G$2:G106)-1</f>
        <v>-5.3870302876966702E-2</v>
      </c>
      <c r="J106" s="23">
        <f>H106/MAX($H$2:H106)-1</f>
        <v>-3.4257923325000661E-2</v>
      </c>
      <c r="K106" s="22">
        <f t="shared" si="7"/>
        <v>-7.8754671848353906E-3</v>
      </c>
    </row>
    <row r="107" spans="1:11" x14ac:dyDescent="0.35">
      <c r="A107" s="48">
        <f>returns_pnl[[#This Row],[price_date]]</f>
        <v>45659</v>
      </c>
      <c r="B107" s="10">
        <f>returns_pnl[[#This Row],[portfolio_simple_return]]</f>
        <v>7.5085220000000001E-3</v>
      </c>
      <c r="C107" s="10">
        <f>returns_pnl[[#This Row],[B.simple_return]]</f>
        <v>-2.2238700000000002E-3</v>
      </c>
      <c r="D107" s="46"/>
      <c r="E107" s="10">
        <f t="shared" si="5"/>
        <v>7.3383968151646099E-3</v>
      </c>
      <c r="F107" s="10">
        <f t="shared" si="6"/>
        <v>9.7323919999999994E-3</v>
      </c>
      <c r="G107" s="47">
        <f t="shared" si="8"/>
        <v>126.72457545361246</v>
      </c>
      <c r="H107" s="47">
        <f t="shared" si="9"/>
        <v>107.74544774432712</v>
      </c>
      <c r="I107" s="23">
        <f>G107/MAX($G$2:G107)-1</f>
        <v>-4.6766267231265091E-2</v>
      </c>
      <c r="J107" s="23">
        <f>H107/MAX($H$2:H107)-1</f>
        <v>-3.6405608157055958E-2</v>
      </c>
      <c r="K107" s="22">
        <f t="shared" si="7"/>
        <v>0</v>
      </c>
    </row>
    <row r="108" spans="1:11" x14ac:dyDescent="0.35">
      <c r="A108" s="48">
        <f>returns_pnl[[#This Row],[price_date]]</f>
        <v>45660</v>
      </c>
      <c r="B108" s="10">
        <f>returns_pnl[[#This Row],[portfolio_simple_return]]</f>
        <v>1.8170368999999999E-2</v>
      </c>
      <c r="C108" s="10">
        <f>returns_pnl[[#This Row],[B.simple_return]]</f>
        <v>1.259596E-2</v>
      </c>
      <c r="D108" s="46"/>
      <c r="E108" s="10">
        <f t="shared" si="5"/>
        <v>1.8000243815164609E-2</v>
      </c>
      <c r="F108" s="10">
        <f t="shared" si="6"/>
        <v>5.5744089999999989E-3</v>
      </c>
      <c r="G108" s="47">
        <f t="shared" si="8"/>
        <v>129.02720775097293</v>
      </c>
      <c r="H108" s="47">
        <f t="shared" si="9"/>
        <v>109.10260509429676</v>
      </c>
      <c r="I108" s="23">
        <f>G108/MAX($G$2:G108)-1</f>
        <v>-2.9445658563609811E-2</v>
      </c>
      <c r="J108" s="23">
        <f>H108/MAX($H$2:H108)-1</f>
        <v>-2.426821174117777E-2</v>
      </c>
      <c r="K108" s="22">
        <f t="shared" si="7"/>
        <v>0</v>
      </c>
    </row>
    <row r="109" spans="1:11" x14ac:dyDescent="0.35">
      <c r="A109" s="48">
        <f>returns_pnl[[#This Row],[price_date]]</f>
        <v>45663</v>
      </c>
      <c r="B109" s="10">
        <f>returns_pnl[[#This Row],[portfolio_simple_return]]</f>
        <v>5.0067569999999997E-3</v>
      </c>
      <c r="C109" s="10">
        <f>returns_pnl[[#This Row],[B.simple_return]]</f>
        <v>5.5380999999999998E-3</v>
      </c>
      <c r="D109" s="46"/>
      <c r="E109" s="10">
        <f t="shared" si="5"/>
        <v>4.8366318151646095E-3</v>
      </c>
      <c r="F109" s="10">
        <f t="shared" si="6"/>
        <v>-5.3134300000000009E-4</v>
      </c>
      <c r="G109" s="47">
        <f t="shared" si="8"/>
        <v>129.6732156265706</v>
      </c>
      <c r="H109" s="47">
        <f t="shared" si="9"/>
        <v>109.70682623156949</v>
      </c>
      <c r="I109" s="23">
        <f>G109/MAX($G$2:G109)-1</f>
        <v>-2.4586328820742631E-2</v>
      </c>
      <c r="J109" s="23">
        <f>H109/MAX($H$2:H109)-1</f>
        <v>-1.8864511524621541E-2</v>
      </c>
      <c r="K109" s="22">
        <f t="shared" si="7"/>
        <v>0</v>
      </c>
    </row>
    <row r="110" spans="1:11" x14ac:dyDescent="0.35">
      <c r="A110" s="48">
        <f>returns_pnl[[#This Row],[price_date]]</f>
        <v>45664</v>
      </c>
      <c r="B110" s="10">
        <f>returns_pnl[[#This Row],[portfolio_simple_return]]</f>
        <v>-1.3914418E-2</v>
      </c>
      <c r="C110" s="10">
        <f>returns_pnl[[#This Row],[B.simple_return]]</f>
        <v>-1.11039E-2</v>
      </c>
      <c r="D110" s="46"/>
      <c r="E110" s="10">
        <f t="shared" si="5"/>
        <v>-1.408454318483539E-2</v>
      </c>
      <c r="F110" s="10">
        <f t="shared" si="6"/>
        <v>-2.8105179999999997E-3</v>
      </c>
      <c r="G110" s="47">
        <f t="shared" si="8"/>
        <v>127.86888830093835</v>
      </c>
      <c r="H110" s="47">
        <f t="shared" si="9"/>
        <v>108.48865260377677</v>
      </c>
      <c r="I110" s="23">
        <f>G110/MAX($G$2:G110)-1</f>
        <v>-3.8158642364445439E-2</v>
      </c>
      <c r="J110" s="23">
        <f>H110/MAX($H$2:H110)-1</f>
        <v>-2.9758941875103306E-2</v>
      </c>
      <c r="K110" s="22">
        <f t="shared" si="7"/>
        <v>-1.408454318483539E-2</v>
      </c>
    </row>
    <row r="111" spans="1:11" x14ac:dyDescent="0.35">
      <c r="A111" s="48">
        <f>returns_pnl[[#This Row],[price_date]]</f>
        <v>45665</v>
      </c>
      <c r="B111" s="10">
        <f>returns_pnl[[#This Row],[portfolio_simple_return]]</f>
        <v>2.3828590000000002E-3</v>
      </c>
      <c r="C111" s="10">
        <f>returns_pnl[[#This Row],[B.simple_return]]</f>
        <v>1.56032E-3</v>
      </c>
      <c r="D111" s="46"/>
      <c r="E111" s="10">
        <f t="shared" si="5"/>
        <v>2.21273381516461E-3</v>
      </c>
      <c r="F111" s="10">
        <f t="shared" si="6"/>
        <v>8.2253900000000017E-4</v>
      </c>
      <c r="G111" s="47">
        <f t="shared" si="8"/>
        <v>128.17358183224621</v>
      </c>
      <c r="H111" s="47">
        <f t="shared" si="9"/>
        <v>108.6579296182075</v>
      </c>
      <c r="I111" s="23">
        <f>G111/MAX($G$2:G111)-1</f>
        <v>-3.5866710028831461E-2</v>
      </c>
      <c r="J111" s="23">
        <f>H111/MAX($H$2:H111)-1</f>
        <v>-2.8245055347289827E-2</v>
      </c>
      <c r="K111" s="22">
        <f t="shared" si="7"/>
        <v>0</v>
      </c>
    </row>
    <row r="112" spans="1:11" x14ac:dyDescent="0.35">
      <c r="A112" s="48">
        <f>returns_pnl[[#This Row],[price_date]]</f>
        <v>45667</v>
      </c>
      <c r="B112" s="10">
        <f>returns_pnl[[#This Row],[portfolio_simple_return]]</f>
        <v>-2.3574296000000002E-2</v>
      </c>
      <c r="C112" s="10">
        <f>returns_pnl[[#This Row],[B.simple_return]]</f>
        <v>-1.5411650000000001E-2</v>
      </c>
      <c r="D112" s="46"/>
      <c r="E112" s="10">
        <f t="shared" si="5"/>
        <v>-2.3744421184835392E-2</v>
      </c>
      <c r="F112" s="10">
        <f t="shared" si="6"/>
        <v>-8.1626460000000008E-3</v>
      </c>
      <c r="G112" s="47">
        <f t="shared" si="8"/>
        <v>125.15197987475261</v>
      </c>
      <c r="H112" s="47">
        <f t="shared" si="9"/>
        <v>106.98333163720706</v>
      </c>
      <c r="I112" s="23">
        <f>G112/MAX($G$2:G112)-1</f>
        <v>-5.8595473590065672E-2</v>
      </c>
      <c r="J112" s="23">
        <f>H112/MAX($H$2:H112)-1</f>
        <v>-4.3221402440046686E-2</v>
      </c>
      <c r="K112" s="22">
        <f t="shared" si="7"/>
        <v>-2.3744421184835392E-2</v>
      </c>
    </row>
    <row r="113" spans="1:11" x14ac:dyDescent="0.35">
      <c r="A113" s="48">
        <f>returns_pnl[[#This Row],[price_date]]</f>
        <v>45670</v>
      </c>
      <c r="B113" s="10">
        <f>returns_pnl[[#This Row],[portfolio_simple_return]]</f>
        <v>5.1301539999999996E-3</v>
      </c>
      <c r="C113" s="10">
        <f>returns_pnl[[#This Row],[B.simple_return]]</f>
        <v>1.57541E-3</v>
      </c>
      <c r="D113" s="46"/>
      <c r="E113" s="10">
        <f t="shared" si="5"/>
        <v>4.9600288151646094E-3</v>
      </c>
      <c r="F113" s="10">
        <f t="shared" si="6"/>
        <v>3.5547439999999994E-3</v>
      </c>
      <c r="G113" s="47">
        <f t="shared" si="8"/>
        <v>125.79402880491499</v>
      </c>
      <c r="H113" s="47">
        <f t="shared" si="9"/>
        <v>107.15187424770164</v>
      </c>
      <c r="I113" s="23">
        <f>G113/MAX($G$2:G113)-1</f>
        <v>-5.3765923393285675E-2</v>
      </c>
      <c r="J113" s="23">
        <f>H113/MAX($H$2:H113)-1</f>
        <v>-4.1714083869664687E-2</v>
      </c>
      <c r="K113" s="22">
        <f t="shared" si="7"/>
        <v>0</v>
      </c>
    </row>
    <row r="114" spans="1:11" x14ac:dyDescent="0.35">
      <c r="A114" s="48">
        <f>returns_pnl[[#This Row],[price_date]]</f>
        <v>45671</v>
      </c>
      <c r="B114" s="10">
        <f>returns_pnl[[#This Row],[portfolio_simple_return]]</f>
        <v>-7.1476719999999999E-3</v>
      </c>
      <c r="C114" s="10">
        <f>returns_pnl[[#This Row],[B.simple_return]]</f>
        <v>1.1462899999999999E-3</v>
      </c>
      <c r="D114" s="46"/>
      <c r="E114" s="10">
        <f t="shared" si="5"/>
        <v>-7.3177971848353901E-3</v>
      </c>
      <c r="F114" s="10">
        <f t="shared" si="6"/>
        <v>-8.2939620000000002E-3</v>
      </c>
      <c r="G114" s="47">
        <f t="shared" si="8"/>
        <v>124.8948943474589</v>
      </c>
      <c r="H114" s="47">
        <f t="shared" si="9"/>
        <v>107.27470136963305</v>
      </c>
      <c r="I114" s="23">
        <f>G114/MAX($G$2:G114)-1</f>
        <v>-6.0529294208093387E-2</v>
      </c>
      <c r="J114" s="23">
        <f>H114/MAX($H$2:H114)-1</f>
        <v>-4.0615610306863559E-2</v>
      </c>
      <c r="K114" s="22">
        <f t="shared" si="7"/>
        <v>-7.3177971848353901E-3</v>
      </c>
    </row>
    <row r="115" spans="1:11" x14ac:dyDescent="0.35">
      <c r="A115" s="48">
        <f>returns_pnl[[#This Row],[price_date]]</f>
        <v>45672</v>
      </c>
      <c r="B115" s="10">
        <f>returns_pnl[[#This Row],[portfolio_simple_return]]</f>
        <v>1.8912041000000001E-2</v>
      </c>
      <c r="C115" s="10">
        <f>returns_pnl[[#This Row],[B.simple_return]]</f>
        <v>1.8312789999999999E-2</v>
      </c>
      <c r="D115" s="46"/>
      <c r="E115" s="10">
        <f t="shared" si="5"/>
        <v>1.8741915815164611E-2</v>
      </c>
      <c r="F115" s="10">
        <f t="shared" si="6"/>
        <v>5.9925100000000203E-4</v>
      </c>
      <c r="G115" s="47">
        <f t="shared" si="8"/>
        <v>127.25691171004873</v>
      </c>
      <c r="H115" s="47">
        <f t="shared" si="9"/>
        <v>109.23920044812785</v>
      </c>
      <c r="I115" s="23">
        <f>G115/MAX($G$2:G115)-1</f>
        <v>-4.2761985701857741E-2</v>
      </c>
      <c r="J115" s="23">
        <f>H115/MAX($H$2:H115)-1</f>
        <v>-2.304660544913506E-2</v>
      </c>
      <c r="K115" s="22">
        <f t="shared" si="7"/>
        <v>0</v>
      </c>
    </row>
    <row r="116" spans="1:11" x14ac:dyDescent="0.35">
      <c r="A116" s="48">
        <f>returns_pnl[[#This Row],[price_date]]</f>
        <v>45673</v>
      </c>
      <c r="B116" s="10">
        <f>returns_pnl[[#This Row],[portfolio_simple_return]]</f>
        <v>4.7683680000000003E-3</v>
      </c>
      <c r="C116" s="10">
        <f>returns_pnl[[#This Row],[B.simple_return]]</f>
        <v>-2.1126399999999998E-3</v>
      </c>
      <c r="D116" s="46"/>
      <c r="E116" s="10">
        <f t="shared" si="5"/>
        <v>4.5982428151646101E-3</v>
      </c>
      <c r="F116" s="10">
        <f t="shared" si="6"/>
        <v>6.8810080000000001E-3</v>
      </c>
      <c r="G116" s="47">
        <f t="shared" si="8"/>
        <v>127.86371949562573</v>
      </c>
      <c r="H116" s="47">
        <f t="shared" si="9"/>
        <v>109.00841734369311</v>
      </c>
      <c r="I116" s="23">
        <f>G116/MAX($G$2:G116)-1</f>
        <v>-3.8197522586095101E-2</v>
      </c>
      <c r="J116" s="23">
        <f>H116/MAX($H$2:H116)-1</f>
        <v>-2.5110556268599038E-2</v>
      </c>
      <c r="K116" s="22">
        <f t="shared" si="7"/>
        <v>0</v>
      </c>
    </row>
    <row r="117" spans="1:11" x14ac:dyDescent="0.35">
      <c r="A117" s="48">
        <f>returns_pnl[[#This Row],[price_date]]</f>
        <v>45674</v>
      </c>
      <c r="B117" s="10">
        <f>returns_pnl[[#This Row],[portfolio_simple_return]]</f>
        <v>2.1638708999999999E-2</v>
      </c>
      <c r="C117" s="10">
        <f>returns_pnl[[#This Row],[B.simple_return]]</f>
        <v>9.9910099999999998E-3</v>
      </c>
      <c r="D117" s="46"/>
      <c r="E117" s="10">
        <f t="shared" si="5"/>
        <v>2.1468583815164609E-2</v>
      </c>
      <c r="F117" s="10">
        <f t="shared" si="6"/>
        <v>1.1647698999999999E-2</v>
      </c>
      <c r="G117" s="47">
        <f t="shared" si="8"/>
        <v>130.63052531344923</v>
      </c>
      <c r="H117" s="47">
        <f t="shared" si="9"/>
        <v>110.09752153145813</v>
      </c>
      <c r="I117" s="23">
        <f>G117/MAX($G$2:G117)-1</f>
        <v>-1.738535866185642E-2</v>
      </c>
      <c r="J117" s="23">
        <f>H117/MAX($H$2:H117)-1</f>
        <v>-1.5370426087384148E-2</v>
      </c>
      <c r="K117" s="22">
        <f t="shared" si="7"/>
        <v>0</v>
      </c>
    </row>
    <row r="118" spans="1:11" x14ac:dyDescent="0.35">
      <c r="A118" s="48">
        <f>returns_pnl[[#This Row],[price_date]]</f>
        <v>45678</v>
      </c>
      <c r="B118" s="10">
        <f>returns_pnl[[#This Row],[portfolio_simple_return]]</f>
        <v>8.53545E-3</v>
      </c>
      <c r="C118" s="10">
        <f>returns_pnl[[#This Row],[B.simple_return]]</f>
        <v>8.7682100000000002E-3</v>
      </c>
      <c r="D118" s="46"/>
      <c r="E118" s="10">
        <f t="shared" si="5"/>
        <v>8.3653248151646098E-3</v>
      </c>
      <c r="F118" s="10">
        <f t="shared" si="6"/>
        <v>-2.3276000000000026E-4</v>
      </c>
      <c r="G118" s="47">
        <f t="shared" si="8"/>
        <v>131.74551563073592</v>
      </c>
      <c r="H118" s="47">
        <f t="shared" si="9"/>
        <v>111.06287972072546</v>
      </c>
      <c r="I118" s="23">
        <f>G118/MAX($G$2:G118)-1</f>
        <v>-8.9983005214465672E-3</v>
      </c>
      <c r="J118" s="23">
        <f>H118/MAX($H$2:H118)-1</f>
        <v>-6.7369872111078255E-3</v>
      </c>
      <c r="K118" s="22">
        <f t="shared" si="7"/>
        <v>0</v>
      </c>
    </row>
    <row r="119" spans="1:11" x14ac:dyDescent="0.35">
      <c r="A119" s="48">
        <f>returns_pnl[[#This Row],[price_date]]</f>
        <v>45679</v>
      </c>
      <c r="B119" s="10">
        <f>returns_pnl[[#This Row],[portfolio_simple_return]]</f>
        <v>8.7027049999999998E-3</v>
      </c>
      <c r="C119" s="10">
        <f>returns_pnl[[#This Row],[B.simple_return]]</f>
        <v>6.1379599999999996E-3</v>
      </c>
      <c r="D119" s="46"/>
      <c r="E119" s="10">
        <f t="shared" si="5"/>
        <v>8.5325798151646096E-3</v>
      </c>
      <c r="F119" s="10">
        <f t="shared" si="6"/>
        <v>2.5647450000000002E-3</v>
      </c>
      <c r="G119" s="47">
        <f t="shared" si="8"/>
        <v>132.89205798834308</v>
      </c>
      <c r="H119" s="47">
        <f t="shared" si="9"/>
        <v>111.74457923393608</v>
      </c>
      <c r="I119" s="23">
        <f>G119/MAX($G$2:G119)-1</f>
        <v>-3.7390507638623838E-4</v>
      </c>
      <c r="J119" s="23">
        <f>H119/MAX($H$2:H119)-1</f>
        <v>-6.4037856913023994E-4</v>
      </c>
      <c r="K119" s="22">
        <f t="shared" si="7"/>
        <v>0</v>
      </c>
    </row>
    <row r="120" spans="1:11" x14ac:dyDescent="0.35">
      <c r="A120" s="48">
        <f>returns_pnl[[#This Row],[price_date]]</f>
        <v>45680</v>
      </c>
      <c r="B120" s="10">
        <f>returns_pnl[[#This Row],[portfolio_simple_return]]</f>
        <v>6.4069019999999999E-3</v>
      </c>
      <c r="C120" s="10">
        <f>returns_pnl[[#This Row],[B.simple_return]]</f>
        <v>5.3135099999999996E-3</v>
      </c>
      <c r="D120" s="46"/>
      <c r="E120" s="10">
        <f t="shared" si="5"/>
        <v>6.2367768151646097E-3</v>
      </c>
      <c r="F120" s="10">
        <f t="shared" si="6"/>
        <v>1.0933920000000003E-3</v>
      </c>
      <c r="G120" s="47">
        <f t="shared" si="8"/>
        <v>133.74348438045271</v>
      </c>
      <c r="H120" s="47">
        <f t="shared" si="9"/>
        <v>112.33833517314137</v>
      </c>
      <c r="I120" s="23">
        <f>G120/MAX($G$2:G120)-1</f>
        <v>0</v>
      </c>
      <c r="J120" s="23">
        <f>H120/MAX($H$2:H120)-1</f>
        <v>0</v>
      </c>
      <c r="K120" s="22">
        <f t="shared" si="7"/>
        <v>0</v>
      </c>
    </row>
    <row r="121" spans="1:11" x14ac:dyDescent="0.35">
      <c r="A121" s="48">
        <f>returns_pnl[[#This Row],[price_date]]</f>
        <v>45681</v>
      </c>
      <c r="B121" s="10">
        <f>returns_pnl[[#This Row],[portfolio_simple_return]]</f>
        <v>9.9987300000000008E-4</v>
      </c>
      <c r="C121" s="10">
        <f>returns_pnl[[#This Row],[B.simple_return]]</f>
        <v>-2.8551800000000001E-3</v>
      </c>
      <c r="D121" s="46"/>
      <c r="E121" s="10">
        <f t="shared" si="5"/>
        <v>8.2974781516460989E-4</v>
      </c>
      <c r="F121" s="10">
        <f t="shared" si="6"/>
        <v>3.8550530000000002E-3</v>
      </c>
      <c r="G121" s="47">
        <f t="shared" si="8"/>
        <v>133.87721087941065</v>
      </c>
      <c r="H121" s="47">
        <f t="shared" si="9"/>
        <v>112.01758900532172</v>
      </c>
      <c r="I121" s="23">
        <f>G121/MAX($G$2:G121)-1</f>
        <v>0</v>
      </c>
      <c r="J121" s="23">
        <f>H121/MAX($H$2:H121)-1</f>
        <v>-2.8551799999999572E-3</v>
      </c>
      <c r="K121" s="22">
        <f t="shared" si="7"/>
        <v>0</v>
      </c>
    </row>
    <row r="122" spans="1:11" x14ac:dyDescent="0.35">
      <c r="A122" s="48">
        <f>returns_pnl[[#This Row],[price_date]]</f>
        <v>45684</v>
      </c>
      <c r="B122" s="10">
        <f>returns_pnl[[#This Row],[portfolio_simple_return]]</f>
        <v>-8.7014415999999997E-2</v>
      </c>
      <c r="C122" s="10">
        <f>returns_pnl[[#This Row],[B.simple_return]]</f>
        <v>-1.4580640000000001E-2</v>
      </c>
      <c r="D122" s="46"/>
      <c r="E122" s="10">
        <f t="shared" si="5"/>
        <v>-8.7184541184835387E-2</v>
      </c>
      <c r="F122" s="10">
        <f t="shared" si="6"/>
        <v>-7.2433775999999991E-2</v>
      </c>
      <c r="G122" s="47">
        <f t="shared" si="8"/>
        <v>122.22796355902989</v>
      </c>
      <c r="H122" s="47">
        <f t="shared" si="9"/>
        <v>110.38430086636717</v>
      </c>
      <c r="I122" s="23">
        <f>G122/MAX($G$2:G122)-1</f>
        <v>-8.7014416000000039E-2</v>
      </c>
      <c r="J122" s="23">
        <f>H122/MAX($H$2:H122)-1</f>
        <v>-1.7394189648284764E-2</v>
      </c>
      <c r="K122" s="22">
        <f t="shared" si="7"/>
        <v>-8.7184541184835387E-2</v>
      </c>
    </row>
    <row r="123" spans="1:11" x14ac:dyDescent="0.35">
      <c r="A123" s="48">
        <f>returns_pnl[[#This Row],[price_date]]</f>
        <v>45685</v>
      </c>
      <c r="B123" s="10">
        <f>returns_pnl[[#This Row],[portfolio_simple_return]]</f>
        <v>1.1422587999999999E-2</v>
      </c>
      <c r="C123" s="10">
        <f>returns_pnl[[#This Row],[B.simple_return]]</f>
        <v>9.2178E-3</v>
      </c>
      <c r="D123" s="46"/>
      <c r="E123" s="10">
        <f t="shared" si="5"/>
        <v>1.1252462815164609E-2</v>
      </c>
      <c r="F123" s="10">
        <f t="shared" si="6"/>
        <v>2.2047879999999992E-3</v>
      </c>
      <c r="G123" s="47">
        <f t="shared" si="8"/>
        <v>123.62412322884371</v>
      </c>
      <c r="H123" s="47">
        <f t="shared" si="9"/>
        <v>111.40180127489317</v>
      </c>
      <c r="I123" s="23">
        <f>G123/MAX($G$2:G123)-1</f>
        <v>-7.6585757824028544E-2</v>
      </c>
      <c r="J123" s="23">
        <f>H123/MAX($H$2:H123)-1</f>
        <v>-8.3367258096247454E-3</v>
      </c>
      <c r="K123" s="22">
        <f t="shared" si="7"/>
        <v>0</v>
      </c>
    </row>
    <row r="124" spans="1:11" x14ac:dyDescent="0.35">
      <c r="A124" s="48">
        <f>returns_pnl[[#This Row],[price_date]]</f>
        <v>45686</v>
      </c>
      <c r="B124" s="10">
        <f>returns_pnl[[#This Row],[portfolio_simple_return]]</f>
        <v>8.1263099999999994E-3</v>
      </c>
      <c r="C124" s="10">
        <f>returns_pnl[[#This Row],[B.simple_return]]</f>
        <v>-4.6788699999999999E-3</v>
      </c>
      <c r="D124" s="46"/>
      <c r="E124" s="10">
        <f t="shared" si="5"/>
        <v>7.9561848151646093E-3</v>
      </c>
      <c r="F124" s="10">
        <f t="shared" si="6"/>
        <v>1.2805179999999999E-2</v>
      </c>
      <c r="G124" s="47">
        <f t="shared" si="8"/>
        <v>124.6287311776795</v>
      </c>
      <c r="H124" s="47">
        <f t="shared" si="9"/>
        <v>110.88056672896211</v>
      </c>
      <c r="I124" s="23">
        <f>G124/MAX($G$2:G124)-1</f>
        <v>-6.9081807433691522E-2</v>
      </c>
      <c r="J124" s="23">
        <f>H124/MAX($H$2:H124)-1</f>
        <v>-1.2976589353335899E-2</v>
      </c>
      <c r="K124" s="22">
        <f t="shared" si="7"/>
        <v>0</v>
      </c>
    </row>
    <row r="125" spans="1:11" x14ac:dyDescent="0.35">
      <c r="A125" s="48">
        <f>returns_pnl[[#This Row],[price_date]]</f>
        <v>45687</v>
      </c>
      <c r="B125" s="10">
        <f>returns_pnl[[#This Row],[portfolio_simple_return]]</f>
        <v>2.6146798999999998E-2</v>
      </c>
      <c r="C125" s="10">
        <f>returns_pnl[[#This Row],[B.simple_return]]</f>
        <v>5.2754400000000002E-3</v>
      </c>
      <c r="D125" s="46"/>
      <c r="E125" s="10">
        <f t="shared" si="5"/>
        <v>2.5976673815164608E-2</v>
      </c>
      <c r="F125" s="10">
        <f t="shared" si="6"/>
        <v>2.0871358999999999E-2</v>
      </c>
      <c r="G125" s="47">
        <f t="shared" si="8"/>
        <v>127.88737356140732</v>
      </c>
      <c r="H125" s="47">
        <f t="shared" si="9"/>
        <v>111.46551050590674</v>
      </c>
      <c r="I125" s="23">
        <f>G125/MAX($G$2:G125)-1</f>
        <v>-4.4741276567216937E-2</v>
      </c>
      <c r="J125" s="23">
        <f>H125/MAX($H$2:H125)-1</f>
        <v>-7.7696065718740881E-3</v>
      </c>
      <c r="K125" s="22">
        <f t="shared" si="7"/>
        <v>0</v>
      </c>
    </row>
    <row r="126" spans="1:11" x14ac:dyDescent="0.35">
      <c r="A126" s="48">
        <f>returns_pnl[[#This Row],[price_date]]</f>
        <v>45688</v>
      </c>
      <c r="B126" s="10">
        <f>returns_pnl[[#This Row],[portfolio_simple_return]]</f>
        <v>4.0098670000000003E-3</v>
      </c>
      <c r="C126" s="10">
        <f>returns_pnl[[#This Row],[B.simple_return]]</f>
        <v>-5.0467999999999997E-3</v>
      </c>
      <c r="D126" s="46"/>
      <c r="E126" s="10">
        <f t="shared" si="5"/>
        <v>3.8397418151646101E-3</v>
      </c>
      <c r="F126" s="10">
        <f t="shared" si="6"/>
        <v>9.0566670000000009E-3</v>
      </c>
      <c r="G126" s="47">
        <f t="shared" si="8"/>
        <v>128.40018492036788</v>
      </c>
      <c r="H126" s="47">
        <f t="shared" si="9"/>
        <v>110.90296636748552</v>
      </c>
      <c r="I126" s="23">
        <f>G126/MAX($G$2:G126)-1</f>
        <v>-4.0910816135661721E-2</v>
      </c>
      <c r="J126" s="23">
        <f>H126/MAX($H$2:H126)-1</f>
        <v>-1.277719492142726E-2</v>
      </c>
      <c r="K126" s="22">
        <f t="shared" si="7"/>
        <v>0</v>
      </c>
    </row>
    <row r="127" spans="1:11" x14ac:dyDescent="0.35">
      <c r="A127" s="48">
        <f>returns_pnl[[#This Row],[price_date]]</f>
        <v>45691</v>
      </c>
      <c r="B127" s="10">
        <f>returns_pnl[[#This Row],[portfolio_simple_return]]</f>
        <v>-1.933157E-3</v>
      </c>
      <c r="C127" s="10">
        <f>returns_pnl[[#This Row],[B.simple_return]]</f>
        <v>-7.6086000000000001E-3</v>
      </c>
      <c r="D127" s="46"/>
      <c r="E127" s="10">
        <f t="shared" si="5"/>
        <v>-2.1032821848353902E-3</v>
      </c>
      <c r="F127" s="10">
        <f t="shared" si="6"/>
        <v>5.6754430000000005E-3</v>
      </c>
      <c r="G127" s="47">
        <f t="shared" si="8"/>
        <v>128.15196720408778</v>
      </c>
      <c r="H127" s="47">
        <f t="shared" si="9"/>
        <v>110.05915005758187</v>
      </c>
      <c r="I127" s="23">
        <f>G127/MAX($G$2:G127)-1</f>
        <v>-4.276488610507323E-2</v>
      </c>
      <c r="J127" s="23">
        <f>H127/MAX($H$2:H127)-1</f>
        <v>-2.0288578356148057E-2</v>
      </c>
      <c r="K127" s="22">
        <f t="shared" si="7"/>
        <v>-2.1032821848353902E-3</v>
      </c>
    </row>
    <row r="128" spans="1:11" x14ac:dyDescent="0.35">
      <c r="A128" s="48">
        <f>returns_pnl[[#This Row],[price_date]]</f>
        <v>45692</v>
      </c>
      <c r="B128" s="10">
        <f>returns_pnl[[#This Row],[portfolio_simple_return]]</f>
        <v>3.0588030000000001E-3</v>
      </c>
      <c r="C128" s="10">
        <f>returns_pnl[[#This Row],[B.simple_return]]</f>
        <v>7.2248700000000004E-3</v>
      </c>
      <c r="D128" s="46"/>
      <c r="E128" s="10">
        <f t="shared" si="5"/>
        <v>2.8886778151646099E-3</v>
      </c>
      <c r="F128" s="10">
        <f t="shared" si="6"/>
        <v>-4.1660670000000007E-3</v>
      </c>
      <c r="G128" s="47">
        <f t="shared" si="8"/>
        <v>128.54395882582756</v>
      </c>
      <c r="H128" s="47">
        <f t="shared" si="9"/>
        <v>110.8543131090584</v>
      </c>
      <c r="I128" s="23">
        <f>G128/MAX($G$2:G128)-1</f>
        <v>-3.9836892466986074E-2</v>
      </c>
      <c r="J128" s="23">
        <f>H128/MAX($H$2:H128)-1</f>
        <v>-1.3210290697255989E-2</v>
      </c>
      <c r="K128" s="22">
        <f t="shared" si="7"/>
        <v>0</v>
      </c>
    </row>
    <row r="129" spans="1:11" x14ac:dyDescent="0.35">
      <c r="A129" s="48">
        <f>returns_pnl[[#This Row],[price_date]]</f>
        <v>45693</v>
      </c>
      <c r="B129" s="10">
        <f>returns_pnl[[#This Row],[portfolio_simple_return]]</f>
        <v>2.2028335999999999E-2</v>
      </c>
      <c r="C129" s="10">
        <f>returns_pnl[[#This Row],[B.simple_return]]</f>
        <v>3.9086600000000004E-3</v>
      </c>
      <c r="D129" s="46"/>
      <c r="E129" s="10">
        <f t="shared" si="5"/>
        <v>2.1858210815164609E-2</v>
      </c>
      <c r="F129" s="10">
        <f t="shared" si="6"/>
        <v>1.8119675999999998E-2</v>
      </c>
      <c r="G129" s="47">
        <f t="shared" si="8"/>
        <v>131.37556834161305</v>
      </c>
      <c r="H129" s="47">
        <f t="shared" si="9"/>
        <v>111.28760492853525</v>
      </c>
      <c r="I129" s="23">
        <f>G129/MAX($G$2:G129)-1</f>
        <v>-1.8686096919444783E-2</v>
      </c>
      <c r="J129" s="23">
        <f>H129/MAX($H$2:H129)-1</f>
        <v>-9.3532652320927889E-3</v>
      </c>
      <c r="K129" s="22">
        <f t="shared" si="7"/>
        <v>0</v>
      </c>
    </row>
    <row r="130" spans="1:11" x14ac:dyDescent="0.35">
      <c r="A130" s="48">
        <f>returns_pnl[[#This Row],[price_date]]</f>
        <v>45694</v>
      </c>
      <c r="B130" s="10">
        <f>returns_pnl[[#This Row],[portfolio_simple_return]]</f>
        <v>6.4178480000000003E-3</v>
      </c>
      <c r="C130" s="10">
        <f>returns_pnl[[#This Row],[B.simple_return]]</f>
        <v>3.6443199999999999E-3</v>
      </c>
      <c r="D130" s="46"/>
      <c r="E130" s="10">
        <f t="shared" si="5"/>
        <v>6.2477228151646101E-3</v>
      </c>
      <c r="F130" s="10">
        <f t="shared" si="6"/>
        <v>2.7735280000000004E-3</v>
      </c>
      <c r="G130" s="47">
        <f t="shared" si="8"/>
        <v>132.21871677014312</v>
      </c>
      <c r="H130" s="47">
        <f t="shared" si="9"/>
        <v>111.6931725729284</v>
      </c>
      <c r="I130" s="23">
        <f>G130/MAX($G$2:G130)-1</f>
        <v>-1.2388173449187079E-2</v>
      </c>
      <c r="J130" s="23">
        <f>H130/MAX($H$2:H130)-1</f>
        <v>-5.743031523643416E-3</v>
      </c>
      <c r="K130" s="22">
        <f t="shared" si="7"/>
        <v>0</v>
      </c>
    </row>
    <row r="131" spans="1:11" x14ac:dyDescent="0.35">
      <c r="A131" s="48">
        <f>returns_pnl[[#This Row],[price_date]]</f>
        <v>45695</v>
      </c>
      <c r="B131" s="10">
        <f>returns_pnl[[#This Row],[portfolio_simple_return]]</f>
        <v>-2.5483869999999999E-2</v>
      </c>
      <c r="C131" s="10">
        <f>returns_pnl[[#This Row],[B.simple_return]]</f>
        <v>-9.4648400000000004E-3</v>
      </c>
      <c r="D131" s="46"/>
      <c r="E131" s="10">
        <f t="shared" ref="E131:E194" si="10">B131-$D$2</f>
        <v>-2.5653995184835389E-2</v>
      </c>
      <c r="F131" s="10">
        <f t="shared" ref="F131:F194" si="11">B131-C131</f>
        <v>-1.6019029999999997E-2</v>
      </c>
      <c r="G131" s="47">
        <f t="shared" si="8"/>
        <v>128.84927218040599</v>
      </c>
      <c r="H131" s="47">
        <f t="shared" si="9"/>
        <v>110.63601456543324</v>
      </c>
      <c r="I131" s="23">
        <f>G131/MAX($G$2:G131)-1</f>
        <v>-3.7556344847470391E-2</v>
      </c>
      <c r="J131" s="23">
        <f>H131/MAX($H$2:H131)-1</f>
        <v>-1.5153514649157263E-2</v>
      </c>
      <c r="K131" s="22">
        <f t="shared" ref="K131:K194" si="12">MIN(0,E131)</f>
        <v>-2.5653995184835389E-2</v>
      </c>
    </row>
    <row r="132" spans="1:11" x14ac:dyDescent="0.35">
      <c r="A132" s="48">
        <f>returns_pnl[[#This Row],[price_date]]</f>
        <v>45698</v>
      </c>
      <c r="B132" s="10">
        <f>returns_pnl[[#This Row],[portfolio_simple_return]]</f>
        <v>1.2958483E-2</v>
      </c>
      <c r="C132" s="10">
        <f>returns_pnl[[#This Row],[B.simple_return]]</f>
        <v>6.71259E-3</v>
      </c>
      <c r="D132" s="46"/>
      <c r="E132" s="10">
        <f t="shared" si="10"/>
        <v>1.278835781516461E-2</v>
      </c>
      <c r="F132" s="10">
        <f t="shared" si="11"/>
        <v>6.2458929999999998E-3</v>
      </c>
      <c r="G132" s="47">
        <f t="shared" ref="G132:G195" si="13">G131*(1+B132)</f>
        <v>130.51896328351816</v>
      </c>
      <c r="H132" s="47">
        <f t="shared" ref="H132:H195" si="14">H131*(1+C132)</f>
        <v>111.37866877044503</v>
      </c>
      <c r="I132" s="23">
        <f>G132/MAX($G$2:G132)-1</f>
        <v>-2.5084535103718442E-2</v>
      </c>
      <c r="J132" s="23">
        <f>H132/MAX($H$2:H132)-1</f>
        <v>-8.5426439800558862E-3</v>
      </c>
      <c r="K132" s="22">
        <f t="shared" si="12"/>
        <v>0</v>
      </c>
    </row>
    <row r="133" spans="1:11" x14ac:dyDescent="0.35">
      <c r="A133" s="48">
        <f>returns_pnl[[#This Row],[price_date]]</f>
        <v>45699</v>
      </c>
      <c r="B133" s="10">
        <f>returns_pnl[[#This Row],[portfolio_simple_return]]</f>
        <v>-8.037888E-3</v>
      </c>
      <c r="C133" s="10">
        <f>returns_pnl[[#This Row],[B.simple_return]]</f>
        <v>3.3956999999999998E-4</v>
      </c>
      <c r="D133" s="46"/>
      <c r="E133" s="10">
        <f t="shared" si="10"/>
        <v>-8.2080131848353902E-3</v>
      </c>
      <c r="F133" s="10">
        <f t="shared" si="11"/>
        <v>-8.3774580000000008E-3</v>
      </c>
      <c r="G133" s="47">
        <f t="shared" si="13"/>
        <v>129.46986647476913</v>
      </c>
      <c r="H133" s="47">
        <f t="shared" si="14"/>
        <v>111.4164896249994</v>
      </c>
      <c r="I133" s="23">
        <f>G133/MAX($G$2:G133)-1</f>
        <v>-3.2920796420022658E-2</v>
      </c>
      <c r="J133" s="23">
        <f>H133/MAX($H$2:H133)-1</f>
        <v>-8.2059748056723114E-3</v>
      </c>
      <c r="K133" s="22">
        <f t="shared" si="12"/>
        <v>-8.2080131848353902E-3</v>
      </c>
    </row>
    <row r="134" spans="1:11" x14ac:dyDescent="0.35">
      <c r="A134" s="48">
        <f>returns_pnl[[#This Row],[price_date]]</f>
        <v>45700</v>
      </c>
      <c r="B134" s="10">
        <f>returns_pnl[[#This Row],[portfolio_simple_return]]</f>
        <v>-5.8310139999999998E-3</v>
      </c>
      <c r="C134" s="10">
        <f>returns_pnl[[#This Row],[B.simple_return]]</f>
        <v>-2.7239E-3</v>
      </c>
      <c r="D134" s="46"/>
      <c r="E134" s="10">
        <f t="shared" si="10"/>
        <v>-6.00113918483539E-3</v>
      </c>
      <c r="F134" s="10">
        <f t="shared" si="11"/>
        <v>-3.1071139999999998E-3</v>
      </c>
      <c r="G134" s="47">
        <f t="shared" si="13"/>
        <v>128.71492587077663</v>
      </c>
      <c r="H134" s="47">
        <f t="shared" si="14"/>
        <v>111.11300224890986</v>
      </c>
      <c r="I134" s="23">
        <f>G134/MAX($G$2:G134)-1</f>
        <v>-3.8559848795206353E-2</v>
      </c>
      <c r="J134" s="23">
        <f>H134/MAX($H$2:H134)-1</f>
        <v>-1.0907522550899218E-2</v>
      </c>
      <c r="K134" s="22">
        <f t="shared" si="12"/>
        <v>-6.00113918483539E-3</v>
      </c>
    </row>
    <row r="135" spans="1:11" x14ac:dyDescent="0.35">
      <c r="A135" s="48">
        <f>returns_pnl[[#This Row],[price_date]]</f>
        <v>45701</v>
      </c>
      <c r="B135" s="10">
        <f>returns_pnl[[#This Row],[portfolio_simple_return]]</f>
        <v>-1.905828E-3</v>
      </c>
      <c r="C135" s="10">
        <f>returns_pnl[[#This Row],[B.simple_return]]</f>
        <v>1.0426360000000001E-2</v>
      </c>
      <c r="D135" s="46"/>
      <c r="E135" s="10">
        <f t="shared" si="10"/>
        <v>-2.0759531848353902E-3</v>
      </c>
      <c r="F135" s="10">
        <f t="shared" si="11"/>
        <v>-1.2332188000000001E-2</v>
      </c>
      <c r="G135" s="47">
        <f t="shared" si="13"/>
        <v>128.46961736103418</v>
      </c>
      <c r="H135" s="47">
        <f t="shared" si="14"/>
        <v>112.27150641103782</v>
      </c>
      <c r="I135" s="23">
        <f>G135/MAX($G$2:G135)-1</f>
        <v>-4.0392188355696579E-2</v>
      </c>
      <c r="J135" s="23">
        <f>H135/MAX($H$2:H135)-1</f>
        <v>-5.9488830772291834E-4</v>
      </c>
      <c r="K135" s="22">
        <f t="shared" si="12"/>
        <v>-2.0759531848353902E-3</v>
      </c>
    </row>
    <row r="136" spans="1:11" x14ac:dyDescent="0.35">
      <c r="A136" s="48">
        <f>returns_pnl[[#This Row],[price_date]]</f>
        <v>45702</v>
      </c>
      <c r="B136" s="10">
        <f>returns_pnl[[#This Row],[portfolio_simple_return]]</f>
        <v>1.681065E-3</v>
      </c>
      <c r="C136" s="10">
        <f>returns_pnl[[#This Row],[B.simple_return]]</f>
        <v>-7.1950000000000001E-5</v>
      </c>
      <c r="D136" s="46"/>
      <c r="E136" s="10">
        <f t="shared" si="10"/>
        <v>1.5109398151646098E-3</v>
      </c>
      <c r="F136" s="10">
        <f t="shared" si="11"/>
        <v>1.7530150000000001E-3</v>
      </c>
      <c r="G136" s="47">
        <f t="shared" si="13"/>
        <v>128.68558313834322</v>
      </c>
      <c r="H136" s="47">
        <f t="shared" si="14"/>
        <v>112.26342847615155</v>
      </c>
      <c r="I136" s="23">
        <f>G136/MAX($G$2:G136)-1</f>
        <v>-3.8779025249814691E-2</v>
      </c>
      <c r="J136" s="23">
        <f>H136/MAX($H$2:H136)-1</f>
        <v>-6.6679550550907685E-4</v>
      </c>
      <c r="K136" s="22">
        <f t="shared" si="12"/>
        <v>0</v>
      </c>
    </row>
    <row r="137" spans="1:11" x14ac:dyDescent="0.35">
      <c r="A137" s="48">
        <f>returns_pnl[[#This Row],[price_date]]</f>
        <v>45706</v>
      </c>
      <c r="B137" s="10">
        <f>returns_pnl[[#This Row],[portfolio_simple_return]]</f>
        <v>3.1759380000000001E-3</v>
      </c>
      <c r="C137" s="10">
        <f>returns_pnl[[#This Row],[B.simple_return]]</f>
        <v>2.4449599999999999E-3</v>
      </c>
      <c r="D137" s="46"/>
      <c r="E137" s="10">
        <f t="shared" si="10"/>
        <v>3.0058128151646099E-3</v>
      </c>
      <c r="F137" s="10">
        <f t="shared" si="11"/>
        <v>7.3097800000000018E-4</v>
      </c>
      <c r="G137" s="47">
        <f t="shared" si="13"/>
        <v>129.09428057188444</v>
      </c>
      <c r="H137" s="47">
        <f t="shared" si="14"/>
        <v>112.53790806823861</v>
      </c>
      <c r="I137" s="23">
        <f>G137/MAX($G$2:G137)-1</f>
        <v>-3.5726247029708613E-2</v>
      </c>
      <c r="J137" s="23">
        <f>H137/MAX($H$2:H137)-1</f>
        <v>0</v>
      </c>
      <c r="K137" s="22">
        <f t="shared" si="12"/>
        <v>0</v>
      </c>
    </row>
    <row r="138" spans="1:11" x14ac:dyDescent="0.35">
      <c r="A138" s="48">
        <f>returns_pnl[[#This Row],[price_date]]</f>
        <v>45707</v>
      </c>
      <c r="B138" s="10">
        <f>returns_pnl[[#This Row],[portfolio_simple_return]]</f>
        <v>7.5154890000000002E-3</v>
      </c>
      <c r="C138" s="10">
        <f>returns_pnl[[#This Row],[B.simple_return]]</f>
        <v>2.3770000000000002E-3</v>
      </c>
      <c r="D138" s="46"/>
      <c r="E138" s="10">
        <f t="shared" si="10"/>
        <v>7.34536381516461E-3</v>
      </c>
      <c r="F138" s="10">
        <f t="shared" si="11"/>
        <v>5.1384889999999996E-3</v>
      </c>
      <c r="G138" s="47">
        <f t="shared" si="13"/>
        <v>130.06448721748535</v>
      </c>
      <c r="H138" s="47">
        <f t="shared" si="14"/>
        <v>112.80541067571681</v>
      </c>
      <c r="I138" s="23">
        <f>G138/MAX($G$2:G138)-1</f>
        <v>-2.8479258246271622E-2</v>
      </c>
      <c r="J138" s="23">
        <f>H138/MAX($H$2:H138)-1</f>
        <v>0</v>
      </c>
      <c r="K138" s="22">
        <f t="shared" si="12"/>
        <v>0</v>
      </c>
    </row>
    <row r="139" spans="1:11" x14ac:dyDescent="0.35">
      <c r="A139" s="48">
        <f>returns_pnl[[#This Row],[price_date]]</f>
        <v>45708</v>
      </c>
      <c r="B139" s="10">
        <f>returns_pnl[[#This Row],[portfolio_simple_return]]</f>
        <v>-1.1443373999999999E-2</v>
      </c>
      <c r="C139" s="10">
        <f>returns_pnl[[#This Row],[B.simple_return]]</f>
        <v>-4.3341999999999999E-3</v>
      </c>
      <c r="D139" s="46"/>
      <c r="E139" s="10">
        <f t="shared" si="10"/>
        <v>-1.1613499184835389E-2</v>
      </c>
      <c r="F139" s="10">
        <f t="shared" si="11"/>
        <v>-7.1091739999999994E-3</v>
      </c>
      <c r="G139" s="47">
        <f t="shared" si="13"/>
        <v>128.57611064613747</v>
      </c>
      <c r="H139" s="47">
        <f t="shared" si="14"/>
        <v>112.31648946476612</v>
      </c>
      <c r="I139" s="23">
        <f>G139/MAX($G$2:G139)-1</f>
        <v>-3.9596733442916809E-2</v>
      </c>
      <c r="J139" s="23">
        <f>H139/MAX($H$2:H139)-1</f>
        <v>-4.3341999999999548E-3</v>
      </c>
      <c r="K139" s="22">
        <f t="shared" si="12"/>
        <v>-1.1613499184835389E-2</v>
      </c>
    </row>
    <row r="140" spans="1:11" x14ac:dyDescent="0.35">
      <c r="A140" s="48">
        <f>returns_pnl[[#This Row],[price_date]]</f>
        <v>45709</v>
      </c>
      <c r="B140" s="10">
        <f>returns_pnl[[#This Row],[portfolio_simple_return]]</f>
        <v>-2.570066E-2</v>
      </c>
      <c r="C140" s="10">
        <f>returns_pnl[[#This Row],[B.simple_return]]</f>
        <v>-1.7064099999999999E-2</v>
      </c>
      <c r="D140" s="46"/>
      <c r="E140" s="10">
        <f t="shared" si="10"/>
        <v>-2.587078518483539E-2</v>
      </c>
      <c r="F140" s="10">
        <f t="shared" si="11"/>
        <v>-8.6365600000000015E-3</v>
      </c>
      <c r="G140" s="47">
        <f t="shared" si="13"/>
        <v>125.2716197422987</v>
      </c>
      <c r="H140" s="47">
        <f t="shared" si="14"/>
        <v>110.3999096568904</v>
      </c>
      <c r="I140" s="23">
        <f>G140/MAX($G$2:G140)-1</f>
        <v>-6.4279731259589856E-2</v>
      </c>
      <c r="J140" s="23">
        <f>H140/MAX($H$2:H140)-1</f>
        <v>-2.1324340777780004E-2</v>
      </c>
      <c r="K140" s="22">
        <f t="shared" si="12"/>
        <v>-2.587078518483539E-2</v>
      </c>
    </row>
    <row r="141" spans="1:11" x14ac:dyDescent="0.35">
      <c r="A141" s="48">
        <f>returns_pnl[[#This Row],[price_date]]</f>
        <v>45712</v>
      </c>
      <c r="B141" s="10">
        <f>returns_pnl[[#This Row],[portfolio_simple_return]]</f>
        <v>-2.2881885000000001E-2</v>
      </c>
      <c r="C141" s="10">
        <f>returns_pnl[[#This Row],[B.simple_return]]</f>
        <v>-4.9691300000000004E-3</v>
      </c>
      <c r="D141" s="46"/>
      <c r="E141" s="10">
        <f t="shared" si="10"/>
        <v>-2.3052010184835391E-2</v>
      </c>
      <c r="F141" s="10">
        <f t="shared" si="11"/>
        <v>-1.7912755000000002E-2</v>
      </c>
      <c r="G141" s="47">
        <f t="shared" si="13"/>
        <v>122.40516894559168</v>
      </c>
      <c r="H141" s="47">
        <f t="shared" si="14"/>
        <v>109.85131815381706</v>
      </c>
      <c r="I141" s="23">
        <f>G141/MAX($G$2:G141)-1</f>
        <v>-8.5690774841077011E-2</v>
      </c>
      <c r="J141" s="23">
        <f>H141/MAX($H$2:H141)-1</f>
        <v>-2.618750735629094E-2</v>
      </c>
      <c r="K141" s="22">
        <f t="shared" si="12"/>
        <v>-2.3052010184835391E-2</v>
      </c>
    </row>
    <row r="142" spans="1:11" x14ac:dyDescent="0.35">
      <c r="A142" s="48">
        <f>returns_pnl[[#This Row],[price_date]]</f>
        <v>45713</v>
      </c>
      <c r="B142" s="10">
        <f>returns_pnl[[#This Row],[portfolio_simple_return]]</f>
        <v>-1.6551112E-2</v>
      </c>
      <c r="C142" s="10">
        <f>returns_pnl[[#This Row],[B.simple_return]]</f>
        <v>-4.67973E-3</v>
      </c>
      <c r="D142" s="46"/>
      <c r="E142" s="10">
        <f t="shared" si="10"/>
        <v>-1.672123718483539E-2</v>
      </c>
      <c r="F142" s="10">
        <f t="shared" si="11"/>
        <v>-1.1871382E-2</v>
      </c>
      <c r="G142" s="47">
        <f t="shared" si="13"/>
        <v>120.37922728499427</v>
      </c>
      <c r="H142" s="47">
        <f t="shared" si="14"/>
        <v>109.3372436447131</v>
      </c>
      <c r="I142" s="23">
        <f>G142/MAX($G$2:G142)-1</f>
        <v>-0.10082360922931566</v>
      </c>
      <c r="J142" s="23">
        <f>H142/MAX($H$2:H142)-1</f>
        <v>-3.0744686892490436E-2</v>
      </c>
      <c r="K142" s="22">
        <f t="shared" si="12"/>
        <v>-1.672123718483539E-2</v>
      </c>
    </row>
    <row r="143" spans="1:11" x14ac:dyDescent="0.35">
      <c r="A143" s="48">
        <f>returns_pnl[[#This Row],[price_date]]</f>
        <v>45714</v>
      </c>
      <c r="B143" s="10">
        <f>returns_pnl[[#This Row],[portfolio_simple_return]]</f>
        <v>1.7708082E-2</v>
      </c>
      <c r="C143" s="10">
        <f>returns_pnl[[#This Row],[B.simple_return]]</f>
        <v>1.3600999999999999E-4</v>
      </c>
      <c r="D143" s="46"/>
      <c r="E143" s="10">
        <f t="shared" si="10"/>
        <v>1.753795681516461E-2</v>
      </c>
      <c r="F143" s="10">
        <f t="shared" si="11"/>
        <v>1.7572072000000001E-2</v>
      </c>
      <c r="G143" s="47">
        <f t="shared" si="13"/>
        <v>122.51091251285358</v>
      </c>
      <c r="H143" s="47">
        <f t="shared" si="14"/>
        <v>109.35211460322122</v>
      </c>
      <c r="I143" s="23">
        <f>G143/MAX($G$2:G143)-1</f>
        <v>-8.4900919969084332E-2</v>
      </c>
      <c r="J143" s="23">
        <f>H143/MAX($H$2:H143)-1</f>
        <v>-3.0612858477354621E-2</v>
      </c>
      <c r="K143" s="22">
        <f t="shared" si="12"/>
        <v>0</v>
      </c>
    </row>
    <row r="144" spans="1:11" x14ac:dyDescent="0.35">
      <c r="A144" s="48">
        <f>returns_pnl[[#This Row],[price_date]]</f>
        <v>45715</v>
      </c>
      <c r="B144" s="10">
        <f>returns_pnl[[#This Row],[portfolio_simple_return]]</f>
        <v>-3.4977251000000001E-2</v>
      </c>
      <c r="C144" s="10">
        <f>returns_pnl[[#This Row],[B.simple_return]]</f>
        <v>-1.5864509999999998E-2</v>
      </c>
      <c r="D144" s="46"/>
      <c r="E144" s="10">
        <f t="shared" si="10"/>
        <v>-3.5147376184835391E-2</v>
      </c>
      <c r="F144" s="10">
        <f t="shared" si="11"/>
        <v>-1.9112741000000003E-2</v>
      </c>
      <c r="G144" s="47">
        <f t="shared" si="13"/>
        <v>118.22581757565246</v>
      </c>
      <c r="H144" s="47">
        <f t="shared" si="14"/>
        <v>107.61729688757728</v>
      </c>
      <c r="I144" s="23">
        <f>G144/MAX($G$2:G144)-1</f>
        <v>-0.11690857018119483</v>
      </c>
      <c r="J144" s="23">
        <f>H144/MAX($H$2:H144)-1</f>
        <v>-4.5991710477911951E-2</v>
      </c>
      <c r="K144" s="22">
        <f t="shared" si="12"/>
        <v>-3.5147376184835391E-2</v>
      </c>
    </row>
    <row r="145" spans="1:11" x14ac:dyDescent="0.35">
      <c r="A145" s="48">
        <f>returns_pnl[[#This Row],[price_date]]</f>
        <v>45716</v>
      </c>
      <c r="B145" s="10">
        <f>returns_pnl[[#This Row],[portfolio_simple_return]]</f>
        <v>2.1399431E-2</v>
      </c>
      <c r="C145" s="10">
        <f>returns_pnl[[#This Row],[B.simple_return]]</f>
        <v>1.5854110000000001E-2</v>
      </c>
      <c r="D145" s="46"/>
      <c r="E145" s="10">
        <f t="shared" si="10"/>
        <v>2.122930581516461E-2</v>
      </c>
      <c r="F145" s="10">
        <f t="shared" si="11"/>
        <v>5.5453209999999989E-3</v>
      </c>
      <c r="G145" s="47">
        <f t="shared" si="13"/>
        <v>120.75578280128123</v>
      </c>
      <c r="H145" s="47">
        <f t="shared" si="14"/>
        <v>109.32347335033559</v>
      </c>
      <c r="I145" s="23">
        <f>G145/MAX($G$2:G145)-1</f>
        <v>-9.8010916062095887E-2</v>
      </c>
      <c r="J145" s="23">
        <f>H145/MAX($H$2:H145)-1</f>
        <v>-3.0866758114917014E-2</v>
      </c>
      <c r="K145" s="22">
        <f t="shared" si="12"/>
        <v>0</v>
      </c>
    </row>
    <row r="146" spans="1:11" x14ac:dyDescent="0.35">
      <c r="A146" s="48">
        <f>returns_pnl[[#This Row],[price_date]]</f>
        <v>45719</v>
      </c>
      <c r="B146" s="10">
        <f>returns_pnl[[#This Row],[portfolio_simple_return]]</f>
        <v>-2.8068466E-2</v>
      </c>
      <c r="C146" s="10">
        <f>returns_pnl[[#This Row],[B.simple_return]]</f>
        <v>-1.7596779999999999E-2</v>
      </c>
      <c r="D146" s="46"/>
      <c r="E146" s="10">
        <f t="shared" si="10"/>
        <v>-2.823859118483539E-2</v>
      </c>
      <c r="F146" s="10">
        <f t="shared" si="11"/>
        <v>-1.0471686000000001E-2</v>
      </c>
      <c r="G146" s="47">
        <f t="shared" si="13"/>
        <v>117.36635321742008</v>
      </c>
      <c r="H146" s="47">
        <f t="shared" si="14"/>
        <v>107.39973224095387</v>
      </c>
      <c r="I146" s="23">
        <f>G146/MAX($G$2:G146)-1</f>
        <v>-0.12332836599697805</v>
      </c>
      <c r="J146" s="23">
        <f>H146/MAX($H$2:H146)-1</f>
        <v>-4.7920382563055641E-2</v>
      </c>
      <c r="K146" s="22">
        <f t="shared" si="12"/>
        <v>-2.823859118483539E-2</v>
      </c>
    </row>
    <row r="147" spans="1:11" x14ac:dyDescent="0.35">
      <c r="A147" s="48">
        <f>returns_pnl[[#This Row],[price_date]]</f>
        <v>45720</v>
      </c>
      <c r="B147" s="10">
        <f>returns_pnl[[#This Row],[portfolio_simple_return]]</f>
        <v>-6.752882E-3</v>
      </c>
      <c r="C147" s="10">
        <f>returns_pnl[[#This Row],[B.simple_return]]</f>
        <v>-1.2234770000000001E-2</v>
      </c>
      <c r="D147" s="46"/>
      <c r="E147" s="10">
        <f t="shared" si="10"/>
        <v>-6.9230071848353902E-3</v>
      </c>
      <c r="F147" s="10">
        <f t="shared" si="11"/>
        <v>5.4818880000000007E-3</v>
      </c>
      <c r="G147" s="47">
        <f t="shared" si="13"/>
        <v>116.57379208337252</v>
      </c>
      <c r="H147" s="47">
        <f t="shared" si="14"/>
        <v>106.08572121892422</v>
      </c>
      <c r="I147" s="23">
        <f>G147/MAX($G$2:G147)-1</f>
        <v>-0.12924842609414766</v>
      </c>
      <c r="J147" s="23">
        <f>H147/MAX($H$2:H147)-1</f>
        <v>-5.9568857704084488E-2</v>
      </c>
      <c r="K147" s="22">
        <f t="shared" si="12"/>
        <v>-6.9230071848353902E-3</v>
      </c>
    </row>
    <row r="148" spans="1:11" x14ac:dyDescent="0.35">
      <c r="A148" s="48">
        <f>returns_pnl[[#This Row],[price_date]]</f>
        <v>45721</v>
      </c>
      <c r="B148" s="10">
        <f>returns_pnl[[#This Row],[portfolio_simple_return]]</f>
        <v>1.2917158999999999E-2</v>
      </c>
      <c r="C148" s="10">
        <f>returns_pnl[[#This Row],[B.simple_return]]</f>
        <v>1.1159280000000001E-2</v>
      </c>
      <c r="D148" s="46"/>
      <c r="E148" s="10">
        <f t="shared" si="10"/>
        <v>1.2747033815164609E-2</v>
      </c>
      <c r="F148" s="10">
        <f t="shared" si="11"/>
        <v>1.7578789999999987E-3</v>
      </c>
      <c r="G148" s="47">
        <f t="shared" si="13"/>
        <v>118.07959429094637</v>
      </c>
      <c r="H148" s="47">
        <f t="shared" si="14"/>
        <v>107.26956148600814</v>
      </c>
      <c r="I148" s="23">
        <f>G148/MAX($G$2:G148)-1</f>
        <v>-0.11800078956450566</v>
      </c>
      <c r="J148" s="23">
        <f>H148/MAX($H$2:H148)-1</f>
        <v>-4.9074323266484532E-2</v>
      </c>
      <c r="K148" s="22">
        <f t="shared" si="12"/>
        <v>0</v>
      </c>
    </row>
    <row r="149" spans="1:11" x14ac:dyDescent="0.35">
      <c r="A149" s="48">
        <f>returns_pnl[[#This Row],[price_date]]</f>
        <v>45722</v>
      </c>
      <c r="B149" s="10">
        <f>returns_pnl[[#This Row],[portfolio_simple_return]]</f>
        <v>-6.6795717000000004E-2</v>
      </c>
      <c r="C149" s="10">
        <f>returns_pnl[[#This Row],[B.simple_return]]</f>
        <v>-1.781903E-2</v>
      </c>
      <c r="D149" s="46"/>
      <c r="E149" s="10">
        <f t="shared" si="10"/>
        <v>-6.6965842184835395E-2</v>
      </c>
      <c r="F149" s="10">
        <f t="shared" si="11"/>
        <v>-4.8976687000000005E-2</v>
      </c>
      <c r="G149" s="47">
        <f t="shared" si="13"/>
        <v>110.1923831272135</v>
      </c>
      <c r="H149" s="47">
        <f t="shared" si="14"/>
        <v>105.35812195180212</v>
      </c>
      <c r="I149" s="23">
        <f>G149/MAX($G$2:G149)-1</f>
        <v>-0.17691455921897836</v>
      </c>
      <c r="J149" s="23">
        <f>H149/MAX($H$2:H149)-1</f>
        <v>-6.601889642796932E-2</v>
      </c>
      <c r="K149" s="22">
        <f t="shared" si="12"/>
        <v>-6.6965842184835395E-2</v>
      </c>
    </row>
    <row r="150" spans="1:11" x14ac:dyDescent="0.35">
      <c r="A150" s="48">
        <f>returns_pnl[[#This Row],[price_date]]</f>
        <v>45723</v>
      </c>
      <c r="B150" s="10">
        <f>returns_pnl[[#This Row],[portfolio_simple_return]]</f>
        <v>5.4717819999999997E-3</v>
      </c>
      <c r="C150" s="10">
        <f>returns_pnl[[#This Row],[B.simple_return]]</f>
        <v>5.5205899999999997E-3</v>
      </c>
      <c r="D150" s="46"/>
      <c r="E150" s="10">
        <f t="shared" si="10"/>
        <v>5.3016568151646095E-3</v>
      </c>
      <c r="F150" s="10">
        <f t="shared" si="11"/>
        <v>-4.8808000000000011E-5</v>
      </c>
      <c r="G150" s="47">
        <f t="shared" si="13"/>
        <v>110.7953318257461</v>
      </c>
      <c r="H150" s="47">
        <f t="shared" si="14"/>
        <v>105.93976094626801</v>
      </c>
      <c r="I150" s="23">
        <f>G150/MAX($G$2:G150)-1</f>
        <v>-0.17241081511965062</v>
      </c>
      <c r="J150" s="23">
        <f>H150/MAX($H$2:H150)-1</f>
        <v>-6.0862769687400675E-2</v>
      </c>
      <c r="K150" s="22">
        <f t="shared" si="12"/>
        <v>0</v>
      </c>
    </row>
    <row r="151" spans="1:11" x14ac:dyDescent="0.35">
      <c r="A151" s="48">
        <f>returns_pnl[[#This Row],[price_date]]</f>
        <v>45726</v>
      </c>
      <c r="B151" s="10">
        <f>returns_pnl[[#This Row],[portfolio_simple_return]]</f>
        <v>-4.3773713999999998E-2</v>
      </c>
      <c r="C151" s="10">
        <f>returns_pnl[[#This Row],[B.simple_return]]</f>
        <v>-2.6973069999999998E-2</v>
      </c>
      <c r="D151" s="46"/>
      <c r="E151" s="10">
        <f t="shared" si="10"/>
        <v>-4.3943839184835388E-2</v>
      </c>
      <c r="F151" s="10">
        <f t="shared" si="11"/>
        <v>-1.6800644E-2</v>
      </c>
      <c r="G151" s="47">
        <f t="shared" si="13"/>
        <v>105.9454086578708</v>
      </c>
      <c r="H151" s="47">
        <f t="shared" si="14"/>
        <v>103.08224035848104</v>
      </c>
      <c r="I151" s="23">
        <f>G151/MAX($G$2:G151)-1</f>
        <v>-0.20863746740809619</v>
      </c>
      <c r="J151" s="23">
        <f>H151/MAX($H$2:H151)-1</f>
        <v>-8.6194183940228708E-2</v>
      </c>
      <c r="K151" s="22">
        <f t="shared" si="12"/>
        <v>-4.3943839184835388E-2</v>
      </c>
    </row>
    <row r="152" spans="1:11" x14ac:dyDescent="0.35">
      <c r="A152" s="48">
        <f>returns_pnl[[#This Row],[price_date]]</f>
        <v>45727</v>
      </c>
      <c r="B152" s="10">
        <f>returns_pnl[[#This Row],[portfolio_simple_return]]</f>
        <v>-4.97018E-4</v>
      </c>
      <c r="C152" s="10">
        <f>returns_pnl[[#This Row],[B.simple_return]]</f>
        <v>-7.5678200000000003E-3</v>
      </c>
      <c r="D152" s="46"/>
      <c r="E152" s="10">
        <f t="shared" si="10"/>
        <v>-6.6714318483539019E-4</v>
      </c>
      <c r="F152" s="10">
        <f t="shared" si="11"/>
        <v>7.0708020000000002E-3</v>
      </c>
      <c r="G152" s="47">
        <f t="shared" si="13"/>
        <v>105.89275188275047</v>
      </c>
      <c r="H152" s="47">
        <f t="shared" si="14"/>
        <v>102.30213251825133</v>
      </c>
      <c r="I152" s="23">
        <f>G152/MAX($G$2:G152)-1</f>
        <v>-0.20903078883131998</v>
      </c>
      <c r="J152" s="23">
        <f>H152/MAX($H$2:H152)-1</f>
        <v>-9.3109701871122108E-2</v>
      </c>
      <c r="K152" s="22">
        <f t="shared" si="12"/>
        <v>-6.6714318483539019E-4</v>
      </c>
    </row>
    <row r="153" spans="1:11" x14ac:dyDescent="0.35">
      <c r="A153" s="48">
        <f>returns_pnl[[#This Row],[price_date]]</f>
        <v>45728</v>
      </c>
      <c r="B153" s="10">
        <f>returns_pnl[[#This Row],[portfolio_simple_return]]</f>
        <v>1.9306958999999999E-2</v>
      </c>
      <c r="C153" s="10">
        <f>returns_pnl[[#This Row],[B.simple_return]]</f>
        <v>4.8868699999999998E-3</v>
      </c>
      <c r="D153" s="46"/>
      <c r="E153" s="10">
        <f t="shared" si="10"/>
        <v>1.9136833815164608E-2</v>
      </c>
      <c r="F153" s="10">
        <f t="shared" si="11"/>
        <v>1.4420088999999999E-2</v>
      </c>
      <c r="G153" s="47">
        <f t="shared" si="13"/>
        <v>107.9372189017479</v>
      </c>
      <c r="H153" s="47">
        <f t="shared" si="14"/>
        <v>102.8020697405908</v>
      </c>
      <c r="I153" s="23">
        <f>G153/MAX($G$2:G153)-1</f>
        <v>-0.193759578701024</v>
      </c>
      <c r="J153" s="23">
        <f>H153/MAX($H$2:H153)-1</f>
        <v>-8.8677846879904987E-2</v>
      </c>
      <c r="K153" s="22">
        <f t="shared" si="12"/>
        <v>0</v>
      </c>
    </row>
    <row r="154" spans="1:11" x14ac:dyDescent="0.35">
      <c r="A154" s="48">
        <f>returns_pnl[[#This Row],[price_date]]</f>
        <v>45729</v>
      </c>
      <c r="B154" s="10">
        <f>returns_pnl[[#This Row],[portfolio_simple_return]]</f>
        <v>-1.7724932999999998E-2</v>
      </c>
      <c r="C154" s="10">
        <f>returns_pnl[[#This Row],[B.simple_return]]</f>
        <v>-1.389102E-2</v>
      </c>
      <c r="D154" s="46"/>
      <c r="E154" s="10">
        <f t="shared" si="10"/>
        <v>-1.7895058184835388E-2</v>
      </c>
      <c r="F154" s="10">
        <f t="shared" si="11"/>
        <v>-3.8339129999999978E-3</v>
      </c>
      <c r="G154" s="47">
        <f t="shared" si="13"/>
        <v>106.02403892850808</v>
      </c>
      <c r="H154" s="47">
        <f t="shared" si="14"/>
        <v>101.37404413378286</v>
      </c>
      <c r="I154" s="23">
        <f>G154/MAX($G$2:G154)-1</f>
        <v>-0.20805013615044021</v>
      </c>
      <c r="J154" s="23">
        <f>H154/MAX($H$2:H154)-1</f>
        <v>-0.10133704113533926</v>
      </c>
      <c r="K154" s="22">
        <f t="shared" si="12"/>
        <v>-1.7895058184835388E-2</v>
      </c>
    </row>
    <row r="155" spans="1:11" x14ac:dyDescent="0.35">
      <c r="A155" s="48">
        <f>returns_pnl[[#This Row],[price_date]]</f>
        <v>45730</v>
      </c>
      <c r="B155" s="10">
        <f>returns_pnl[[#This Row],[portfolio_simple_return]]</f>
        <v>1.7776130000000001E-2</v>
      </c>
      <c r="C155" s="10">
        <f>returns_pnl[[#This Row],[B.simple_return]]</f>
        <v>2.1265880000000001E-2</v>
      </c>
      <c r="D155" s="46"/>
      <c r="E155" s="10">
        <f t="shared" si="10"/>
        <v>1.7606004815164611E-2</v>
      </c>
      <c r="F155" s="10">
        <f t="shared" si="11"/>
        <v>-3.4897499999999998E-3</v>
      </c>
      <c r="G155" s="47">
        <f t="shared" si="13"/>
        <v>107.9087360276263</v>
      </c>
      <c r="H155" s="47">
        <f t="shared" si="14"/>
        <v>103.5298523914466</v>
      </c>
      <c r="I155" s="23">
        <f>G155/MAX($G$2:G155)-1</f>
        <v>-0.19397233241716805</v>
      </c>
      <c r="J155" s="23">
        <f>H155/MAX($H$2:H155)-1</f>
        <v>-8.2226182491678457E-2</v>
      </c>
      <c r="K155" s="22">
        <f t="shared" si="12"/>
        <v>0</v>
      </c>
    </row>
    <row r="156" spans="1:11" x14ac:dyDescent="0.35">
      <c r="A156" s="48">
        <f>returns_pnl[[#This Row],[price_date]]</f>
        <v>45733</v>
      </c>
      <c r="B156" s="10">
        <f>returns_pnl[[#This Row],[portfolio_simple_return]]</f>
        <v>1.0116567999999999E-2</v>
      </c>
      <c r="C156" s="10">
        <f>returns_pnl[[#This Row],[B.simple_return]]</f>
        <v>6.4161000000000001E-3</v>
      </c>
      <c r="D156" s="46"/>
      <c r="E156" s="10">
        <f t="shared" si="10"/>
        <v>9.9464428151646092E-3</v>
      </c>
      <c r="F156" s="10">
        <f t="shared" si="11"/>
        <v>3.7004679999999993E-3</v>
      </c>
      <c r="G156" s="47">
        <f t="shared" si="13"/>
        <v>109.00040209344382</v>
      </c>
      <c r="H156" s="47">
        <f t="shared" si="14"/>
        <v>104.19411027737536</v>
      </c>
      <c r="I156" s="23">
        <f>G156/MAX($G$2:G156)-1</f>
        <v>-0.185818098708185</v>
      </c>
      <c r="J156" s="23">
        <f>H156/MAX($H$2:H156)-1</f>
        <v>-7.6337653901163205E-2</v>
      </c>
      <c r="K156" s="22">
        <f t="shared" si="12"/>
        <v>0</v>
      </c>
    </row>
    <row r="157" spans="1:11" x14ac:dyDescent="0.35">
      <c r="A157" s="48">
        <f>returns_pnl[[#This Row],[price_date]]</f>
        <v>45734</v>
      </c>
      <c r="B157" s="10">
        <f>returns_pnl[[#This Row],[portfolio_simple_return]]</f>
        <v>-1.3729623999999999E-2</v>
      </c>
      <c r="C157" s="10">
        <f>returns_pnl[[#This Row],[B.simple_return]]</f>
        <v>-1.065352E-2</v>
      </c>
      <c r="D157" s="46"/>
      <c r="E157" s="10">
        <f t="shared" si="10"/>
        <v>-1.3899749184835389E-2</v>
      </c>
      <c r="F157" s="10">
        <f t="shared" si="11"/>
        <v>-3.0761039999999996E-3</v>
      </c>
      <c r="G157" s="47">
        <f t="shared" si="13"/>
        <v>107.50386755685203</v>
      </c>
      <c r="H157" s="47">
        <f t="shared" si="14"/>
        <v>103.08407623965314</v>
      </c>
      <c r="I157" s="23">
        <f>G157/MAX($G$2:G157)-1</f>
        <v>-0.19699651008052677</v>
      </c>
      <c r="J157" s="23">
        <f>H157/MAX($H$2:H157)-1</f>
        <v>-8.6177909178574041E-2</v>
      </c>
      <c r="K157" s="22">
        <f t="shared" si="12"/>
        <v>-1.3899749184835389E-2</v>
      </c>
    </row>
    <row r="158" spans="1:11" x14ac:dyDescent="0.35">
      <c r="A158" s="48">
        <f>returns_pnl[[#This Row],[price_date]]</f>
        <v>45735</v>
      </c>
      <c r="B158" s="10">
        <f>returns_pnl[[#This Row],[portfolio_simple_return]]</f>
        <v>2.4820320999999999E-2</v>
      </c>
      <c r="C158" s="10">
        <f>returns_pnl[[#This Row],[B.simple_return]]</f>
        <v>1.0798520000000001E-2</v>
      </c>
      <c r="D158" s="46"/>
      <c r="E158" s="10">
        <f t="shared" si="10"/>
        <v>2.4650195815164609E-2</v>
      </c>
      <c r="F158" s="10">
        <f t="shared" si="11"/>
        <v>1.4021800999999999E-2</v>
      </c>
      <c r="G158" s="47">
        <f t="shared" si="13"/>
        <v>110.17214805835458</v>
      </c>
      <c r="H158" s="47">
        <f t="shared" si="14"/>
        <v>104.19723169860856</v>
      </c>
      <c r="I158" s="23">
        <f>G158/MAX($G$2:G158)-1</f>
        <v>-0.17706570569660518</v>
      </c>
      <c r="J158" s="23">
        <f>H158/MAX($H$2:H158)-1</f>
        <v>-7.6309983054397068E-2</v>
      </c>
      <c r="K158" s="22">
        <f t="shared" si="12"/>
        <v>0</v>
      </c>
    </row>
    <row r="159" spans="1:11" x14ac:dyDescent="0.35">
      <c r="A159" s="48">
        <f>returns_pnl[[#This Row],[price_date]]</f>
        <v>45736</v>
      </c>
      <c r="B159" s="10">
        <f>returns_pnl[[#This Row],[portfolio_simple_return]]</f>
        <v>-1.5813100000000001E-3</v>
      </c>
      <c r="C159" s="10">
        <f>returns_pnl[[#This Row],[B.simple_return]]</f>
        <v>-2.18491E-3</v>
      </c>
      <c r="D159" s="46"/>
      <c r="E159" s="10">
        <f t="shared" si="10"/>
        <v>-1.7514351848353902E-3</v>
      </c>
      <c r="F159" s="10">
        <f t="shared" si="11"/>
        <v>6.0359999999999993E-4</v>
      </c>
      <c r="G159" s="47">
        <f t="shared" si="13"/>
        <v>109.99793173890843</v>
      </c>
      <c r="H159" s="47">
        <f t="shared" si="14"/>
        <v>103.96957012509796</v>
      </c>
      <c r="I159" s="23">
        <f>G159/MAX($G$2:G159)-1</f>
        <v>-0.17836701992552995</v>
      </c>
      <c r="J159" s="23">
        <f>H159/MAX($H$2:H159)-1</f>
        <v>-7.8328162609321628E-2</v>
      </c>
      <c r="K159" s="22">
        <f t="shared" si="12"/>
        <v>-1.7514351848353902E-3</v>
      </c>
    </row>
    <row r="160" spans="1:11" x14ac:dyDescent="0.35">
      <c r="A160" s="48">
        <f>returns_pnl[[#This Row],[price_date]]</f>
        <v>45737</v>
      </c>
      <c r="B160" s="10">
        <f>returns_pnl[[#This Row],[portfolio_simple_return]]</f>
        <v>-3.1938040000000002E-3</v>
      </c>
      <c r="C160" s="10">
        <f>returns_pnl[[#This Row],[B.simple_return]]</f>
        <v>8.2467E-4</v>
      </c>
      <c r="D160" s="46"/>
      <c r="E160" s="10">
        <f t="shared" si="10"/>
        <v>-3.3639291848353904E-3</v>
      </c>
      <c r="F160" s="10">
        <f t="shared" si="11"/>
        <v>-4.0184740000000002E-3</v>
      </c>
      <c r="G160" s="47">
        <f t="shared" si="13"/>
        <v>109.64661990452898</v>
      </c>
      <c r="H160" s="47">
        <f t="shared" si="14"/>
        <v>104.05531071049303</v>
      </c>
      <c r="I160" s="23">
        <f>G160/MAX($G$2:G160)-1</f>
        <v>-0.18099115462382376</v>
      </c>
      <c r="J160" s="23">
        <f>H160/MAX($H$2:H160)-1</f>
        <v>-7.7568087495180627E-2</v>
      </c>
      <c r="K160" s="22">
        <f t="shared" si="12"/>
        <v>-3.3639291848353904E-3</v>
      </c>
    </row>
    <row r="161" spans="1:11" x14ac:dyDescent="0.35">
      <c r="A161" s="48">
        <f>returns_pnl[[#This Row],[price_date]]</f>
        <v>45740</v>
      </c>
      <c r="B161" s="10">
        <f>returns_pnl[[#This Row],[portfolio_simple_return]]</f>
        <v>2.7985541999999999E-2</v>
      </c>
      <c r="C161" s="10">
        <f>returns_pnl[[#This Row],[B.simple_return]]</f>
        <v>1.7646040000000002E-2</v>
      </c>
      <c r="D161" s="46"/>
      <c r="E161" s="10">
        <f t="shared" si="10"/>
        <v>2.7815416815164608E-2</v>
      </c>
      <c r="F161" s="10">
        <f t="shared" si="11"/>
        <v>1.0339501999999997E-2</v>
      </c>
      <c r="G161" s="47">
        <f t="shared" si="13"/>
        <v>112.7151399910252</v>
      </c>
      <c r="H161" s="47">
        <f t="shared" si="14"/>
        <v>105.89147488550282</v>
      </c>
      <c r="I161" s="23">
        <f>G161/MAX($G$2:G161)-1</f>
        <v>-0.15807074818317735</v>
      </c>
      <c r="J161" s="23">
        <f>H161/MAX($H$2:H161)-1</f>
        <v>-6.1290817069844072E-2</v>
      </c>
      <c r="K161" s="22">
        <f t="shared" si="12"/>
        <v>0</v>
      </c>
    </row>
    <row r="162" spans="1:11" x14ac:dyDescent="0.35">
      <c r="A162" s="48">
        <f>returns_pnl[[#This Row],[price_date]]</f>
        <v>45741</v>
      </c>
      <c r="B162" s="10">
        <f>returns_pnl[[#This Row],[portfolio_simple_return]]</f>
        <v>-5.4396080000000003E-3</v>
      </c>
      <c r="C162" s="10">
        <f>returns_pnl[[#This Row],[B.simple_return]]</f>
        <v>1.5743199999999999E-3</v>
      </c>
      <c r="D162" s="46"/>
      <c r="E162" s="10">
        <f t="shared" si="10"/>
        <v>-5.6097331848353905E-3</v>
      </c>
      <c r="F162" s="10">
        <f t="shared" si="11"/>
        <v>-7.013928E-3</v>
      </c>
      <c r="G162" s="47">
        <f t="shared" si="13"/>
        <v>112.1020138138089</v>
      </c>
      <c r="H162" s="47">
        <f t="shared" si="14"/>
        <v>106.05818195224457</v>
      </c>
      <c r="I162" s="23">
        <f>G162/MAX($G$2:G162)-1</f>
        <v>-0.16265051327679425</v>
      </c>
      <c r="J162" s="23">
        <f>H162/MAX($H$2:H162)-1</f>
        <v>-5.9812988428973424E-2</v>
      </c>
      <c r="K162" s="22">
        <f t="shared" si="12"/>
        <v>-5.6097331848353905E-3</v>
      </c>
    </row>
    <row r="163" spans="1:11" x14ac:dyDescent="0.35">
      <c r="A163" s="48">
        <f>returns_pnl[[#This Row],[price_date]]</f>
        <v>45742</v>
      </c>
      <c r="B163" s="10">
        <f>returns_pnl[[#This Row],[portfolio_simple_return]]</f>
        <v>-3.2582765E-2</v>
      </c>
      <c r="C163" s="10">
        <f>returns_pnl[[#This Row],[B.simple_return]]</f>
        <v>-1.115699E-2</v>
      </c>
      <c r="D163" s="46"/>
      <c r="E163" s="10">
        <f t="shared" si="10"/>
        <v>-3.275289018483539E-2</v>
      </c>
      <c r="F163" s="10">
        <f t="shared" si="11"/>
        <v>-2.1425775000000001E-2</v>
      </c>
      <c r="G163" s="47">
        <f t="shared" si="13"/>
        <v>108.44942024168681</v>
      </c>
      <c r="H163" s="47">
        <f t="shared" si="14"/>
        <v>104.87489187678518</v>
      </c>
      <c r="I163" s="23">
        <f>G163/MAX($G$2:G163)-1</f>
        <v>-0.189933674825567</v>
      </c>
      <c r="J163" s="23">
        <f>H163/MAX($H$2:H163)-1</f>
        <v>-7.0302645515201379E-2</v>
      </c>
      <c r="K163" s="22">
        <f t="shared" si="12"/>
        <v>-3.275289018483539E-2</v>
      </c>
    </row>
    <row r="164" spans="1:11" x14ac:dyDescent="0.35">
      <c r="A164" s="48">
        <f>returns_pnl[[#This Row],[price_date]]</f>
        <v>45743</v>
      </c>
      <c r="B164" s="10">
        <f>returns_pnl[[#This Row],[portfolio_simple_return]]</f>
        <v>-1.6417360999999998E-2</v>
      </c>
      <c r="C164" s="10">
        <f>returns_pnl[[#This Row],[B.simple_return]]</f>
        <v>-3.3069599999999998E-3</v>
      </c>
      <c r="D164" s="46"/>
      <c r="E164" s="10">
        <f t="shared" si="10"/>
        <v>-1.6587486184835389E-2</v>
      </c>
      <c r="F164" s="10">
        <f t="shared" si="11"/>
        <v>-1.3110400999999999E-2</v>
      </c>
      <c r="G164" s="47">
        <f t="shared" si="13"/>
        <v>106.66896695933833</v>
      </c>
      <c r="H164" s="47">
        <f t="shared" si="14"/>
        <v>104.52807480434433</v>
      </c>
      <c r="I164" s="23">
        <f>G164/MAX($G$2:G164)-1</f>
        <v>-0.20323282611989901</v>
      </c>
      <c r="J164" s="23">
        <f>H164/MAX($H$2:H164)-1</f>
        <v>-7.3377117478588438E-2</v>
      </c>
      <c r="K164" s="22">
        <f t="shared" si="12"/>
        <v>-1.6587486184835389E-2</v>
      </c>
    </row>
    <row r="165" spans="1:11" x14ac:dyDescent="0.35">
      <c r="A165" s="48">
        <f>returns_pnl[[#This Row],[price_date]]</f>
        <v>45744</v>
      </c>
      <c r="B165" s="10">
        <f>returns_pnl[[#This Row],[portfolio_simple_return]]</f>
        <v>-2.2156275999999999E-2</v>
      </c>
      <c r="C165" s="10">
        <f>returns_pnl[[#This Row],[B.simple_return]]</f>
        <v>-1.97372E-2</v>
      </c>
      <c r="D165" s="46"/>
      <c r="E165" s="10">
        <f t="shared" si="10"/>
        <v>-2.2326401184835389E-2</v>
      </c>
      <c r="F165" s="10">
        <f t="shared" si="11"/>
        <v>-2.4190759999999992E-3</v>
      </c>
      <c r="G165" s="47">
        <f t="shared" si="13"/>
        <v>104.30557988675235</v>
      </c>
      <c r="H165" s="47">
        <f t="shared" si="14"/>
        <v>102.46498328631603</v>
      </c>
      <c r="I165" s="23">
        <f>G165/MAX($G$2:G165)-1</f>
        <v>-0.2208862195321265</v>
      </c>
      <c r="J165" s="23">
        <f>H165/MAX($H$2:H165)-1</f>
        <v>-9.1666058635490044E-2</v>
      </c>
      <c r="K165" s="22">
        <f t="shared" si="12"/>
        <v>-2.2326401184835389E-2</v>
      </c>
    </row>
    <row r="166" spans="1:11" x14ac:dyDescent="0.35">
      <c r="A166" s="48">
        <f>returns_pnl[[#This Row],[price_date]]</f>
        <v>45747</v>
      </c>
      <c r="B166" s="10">
        <f>returns_pnl[[#This Row],[portfolio_simple_return]]</f>
        <v>3.9402200000000004E-3</v>
      </c>
      <c r="C166" s="10">
        <f>returns_pnl[[#This Row],[B.simple_return]]</f>
        <v>5.5384900000000001E-3</v>
      </c>
      <c r="D166" s="46"/>
      <c r="E166" s="10">
        <f t="shared" si="10"/>
        <v>3.7700948151646102E-3</v>
      </c>
      <c r="F166" s="10">
        <f t="shared" si="11"/>
        <v>-1.5982699999999997E-3</v>
      </c>
      <c r="G166" s="47">
        <f t="shared" si="13"/>
        <v>104.71656681873374</v>
      </c>
      <c r="H166" s="47">
        <f t="shared" si="14"/>
        <v>103.03248457159745</v>
      </c>
      <c r="I166" s="23">
        <f>G166/MAX($G$2:G166)-1</f>
        <v>-0.2178163398320514</v>
      </c>
      <c r="J166" s="23">
        <f>H166/MAX($H$2:H166)-1</f>
        <v>-8.6635260184582119E-2</v>
      </c>
      <c r="K166" s="22">
        <f t="shared" si="12"/>
        <v>0</v>
      </c>
    </row>
    <row r="167" spans="1:11" x14ac:dyDescent="0.35">
      <c r="A167" s="48">
        <f>returns_pnl[[#This Row],[price_date]]</f>
        <v>45748</v>
      </c>
      <c r="B167" s="10">
        <f>returns_pnl[[#This Row],[portfolio_simple_return]]</f>
        <v>-1.509507E-3</v>
      </c>
      <c r="C167" s="10">
        <f>returns_pnl[[#This Row],[B.simple_return]]</f>
        <v>3.7812800000000001E-3</v>
      </c>
      <c r="D167" s="46"/>
      <c r="E167" s="10">
        <f t="shared" si="10"/>
        <v>-1.6796321848353902E-3</v>
      </c>
      <c r="F167" s="10">
        <f t="shared" si="11"/>
        <v>-5.2907869999999999E-3</v>
      </c>
      <c r="G167" s="47">
        <f t="shared" si="13"/>
        <v>104.5584964281049</v>
      </c>
      <c r="H167" s="47">
        <f t="shared" si="14"/>
        <v>103.42207924485835</v>
      </c>
      <c r="I167" s="23">
        <f>G167/MAX($G$2:G167)-1</f>
        <v>-0.21899705154236038</v>
      </c>
      <c r="J167" s="23">
        <f>H167/MAX($H$2:H167)-1</f>
        <v>-8.3181572361212819E-2</v>
      </c>
      <c r="K167" s="22">
        <f t="shared" si="12"/>
        <v>-1.6796321848353902E-3</v>
      </c>
    </row>
    <row r="168" spans="1:11" x14ac:dyDescent="0.35">
      <c r="A168" s="48">
        <f>returns_pnl[[#This Row],[price_date]]</f>
        <v>45749</v>
      </c>
      <c r="B168" s="10">
        <f>returns_pnl[[#This Row],[portfolio_simple_return]]</f>
        <v>1.1015565999999999E-2</v>
      </c>
      <c r="C168" s="10">
        <f>returns_pnl[[#This Row],[B.simple_return]]</f>
        <v>6.7281299999999997E-3</v>
      </c>
      <c r="D168" s="46"/>
      <c r="E168" s="10">
        <f t="shared" si="10"/>
        <v>1.0845440815164609E-2</v>
      </c>
      <c r="F168" s="10">
        <f t="shared" si="11"/>
        <v>4.2874359999999995E-3</v>
      </c>
      <c r="G168" s="47">
        <f t="shared" si="13"/>
        <v>105.71026744636946</v>
      </c>
      <c r="H168" s="47">
        <f t="shared" si="14"/>
        <v>104.11791643888806</v>
      </c>
      <c r="I168" s="23">
        <f>G168/MAX($G$2:G168)-1</f>
        <v>-0.21039386201743071</v>
      </c>
      <c r="J168" s="23">
        <f>H168/MAX($H$2:H168)-1</f>
        <v>-7.701309879366347E-2</v>
      </c>
      <c r="K168" s="22">
        <f t="shared" si="12"/>
        <v>0</v>
      </c>
    </row>
    <row r="169" spans="1:11" x14ac:dyDescent="0.35">
      <c r="A169" s="48">
        <f>returns_pnl[[#This Row],[price_date]]</f>
        <v>45750</v>
      </c>
      <c r="B169" s="10">
        <f>returns_pnl[[#This Row],[portfolio_simple_return]]</f>
        <v>-7.6213681000000005E-2</v>
      </c>
      <c r="C169" s="10">
        <f>returns_pnl[[#This Row],[B.simple_return]]</f>
        <v>-4.8395599999999997E-2</v>
      </c>
      <c r="D169" s="46"/>
      <c r="E169" s="10">
        <f t="shared" si="10"/>
        <v>-7.6383806184835396E-2</v>
      </c>
      <c r="F169" s="10">
        <f t="shared" si="11"/>
        <v>-2.7818081000000008E-2</v>
      </c>
      <c r="G169" s="47">
        <f t="shared" si="13"/>
        <v>97.653698844787172</v>
      </c>
      <c r="H169" s="47">
        <f t="shared" si="14"/>
        <v>99.079067402078209</v>
      </c>
      <c r="I169" s="23">
        <f>G169/MAX($G$2:G169)-1</f>
        <v>-0.27057265233327621</v>
      </c>
      <c r="J169" s="23">
        <f>H169/MAX($H$2:H169)-1</f>
        <v>-0.12168160366968483</v>
      </c>
      <c r="K169" s="22">
        <f t="shared" si="12"/>
        <v>-7.6383806184835396E-2</v>
      </c>
    </row>
    <row r="170" spans="1:11" x14ac:dyDescent="0.35">
      <c r="A170" s="48">
        <f>returns_pnl[[#This Row],[price_date]]</f>
        <v>45751</v>
      </c>
      <c r="B170" s="10">
        <f>returns_pnl[[#This Row],[portfolio_simple_return]]</f>
        <v>-7.3140168000000005E-2</v>
      </c>
      <c r="C170" s="10">
        <f>returns_pnl[[#This Row],[B.simple_return]]</f>
        <v>-5.9749620000000003E-2</v>
      </c>
      <c r="D170" s="46"/>
      <c r="E170" s="10">
        <f t="shared" si="10"/>
        <v>-7.3310293184835396E-2</v>
      </c>
      <c r="F170" s="10">
        <f t="shared" si="11"/>
        <v>-1.3390548000000002E-2</v>
      </c>
      <c r="G170" s="47">
        <f t="shared" si="13"/>
        <v>90.511290905458026</v>
      </c>
      <c r="H170" s="47">
        <f t="shared" si="14"/>
        <v>93.159130774849643</v>
      </c>
      <c r="I170" s="23">
        <f>G170/MAX($G$2:G170)-1</f>
        <v>-0.32392309108541484</v>
      </c>
      <c r="J170" s="23">
        <f>H170/MAX($H$2:H170)-1</f>
        <v>-0.17416079408943064</v>
      </c>
      <c r="K170" s="22">
        <f t="shared" si="12"/>
        <v>-7.3310293184835396E-2</v>
      </c>
    </row>
    <row r="171" spans="1:11" x14ac:dyDescent="0.35">
      <c r="A171" s="48">
        <f>returns_pnl[[#This Row],[price_date]]</f>
        <v>45754</v>
      </c>
      <c r="B171" s="10">
        <f>returns_pnl[[#This Row],[portfolio_simple_return]]</f>
        <v>8.10723E-3</v>
      </c>
      <c r="C171" s="10">
        <f>returns_pnl[[#This Row],[B.simple_return]]</f>
        <v>-2.33146E-3</v>
      </c>
      <c r="D171" s="46"/>
      <c r="E171" s="10">
        <f t="shared" si="10"/>
        <v>7.9371048151646098E-3</v>
      </c>
      <c r="F171" s="10">
        <f t="shared" si="11"/>
        <v>1.043869E-2</v>
      </c>
      <c r="G171" s="47">
        <f t="shared" si="13"/>
        <v>91.245086758425487</v>
      </c>
      <c r="H171" s="47">
        <f t="shared" si="14"/>
        <v>92.941933987813314</v>
      </c>
      <c r="I171" s="23">
        <f>G171/MAX($G$2:G171)-1</f>
        <v>-0.31844198008715519</v>
      </c>
      <c r="J171" s="23">
        <f>H171/MAX($H$2:H171)-1</f>
        <v>-0.17608620516444284</v>
      </c>
      <c r="K171" s="22">
        <f t="shared" si="12"/>
        <v>0</v>
      </c>
    </row>
    <row r="172" spans="1:11" x14ac:dyDescent="0.35">
      <c r="A172" s="48">
        <f>returns_pnl[[#This Row],[price_date]]</f>
        <v>45755</v>
      </c>
      <c r="B172" s="10">
        <f>returns_pnl[[#This Row],[portfolio_simple_return]]</f>
        <v>-1.2329296999999999E-2</v>
      </c>
      <c r="C172" s="10">
        <f>returns_pnl[[#This Row],[B.simple_return]]</f>
        <v>-1.5700530000000001E-2</v>
      </c>
      <c r="D172" s="46"/>
      <c r="E172" s="10">
        <f t="shared" si="10"/>
        <v>-1.249942218483539E-2</v>
      </c>
      <c r="F172" s="10">
        <f t="shared" si="11"/>
        <v>3.3712330000000013E-3</v>
      </c>
      <c r="G172" s="47">
        <f t="shared" si="13"/>
        <v>90.12009898399009</v>
      </c>
      <c r="H172" s="47">
        <f t="shared" si="14"/>
        <v>91.482696364979631</v>
      </c>
      <c r="I172" s="23">
        <f>G172/MAX($G$2:G172)-1</f>
        <v>-0.32684511133739258</v>
      </c>
      <c r="J172" s="23">
        <f>H172/MAX($H$2:H172)-1</f>
        <v>-0.18902208841767232</v>
      </c>
      <c r="K172" s="22">
        <f t="shared" si="12"/>
        <v>-1.249942218483539E-2</v>
      </c>
    </row>
    <row r="173" spans="1:11" x14ac:dyDescent="0.35">
      <c r="A173" s="48">
        <f>returns_pnl[[#This Row],[price_date]]</f>
        <v>45756</v>
      </c>
      <c r="B173" s="10">
        <f>returns_pnl[[#This Row],[portfolio_simple_return]]</f>
        <v>0.140554128</v>
      </c>
      <c r="C173" s="10">
        <f>returns_pnl[[#This Row],[B.simple_return]]</f>
        <v>9.51539E-2</v>
      </c>
      <c r="D173" s="46"/>
      <c r="E173" s="10">
        <f t="shared" si="10"/>
        <v>0.14038400281516461</v>
      </c>
      <c r="F173" s="10">
        <f t="shared" si="11"/>
        <v>4.5400228000000001E-2</v>
      </c>
      <c r="G173" s="47">
        <f t="shared" si="13"/>
        <v>102.78685091195851</v>
      </c>
      <c r="H173" s="47">
        <f t="shared" si="14"/>
        <v>100.18763170662326</v>
      </c>
      <c r="I173" s="23">
        <f>G173/MAX($G$2:G173)-1</f>
        <v>-0.2322304129524827</v>
      </c>
      <c r="J173" s="23">
        <f>H173/MAX($H$2:H173)-1</f>
        <v>-0.11185437731675874</v>
      </c>
      <c r="K173" s="22">
        <f t="shared" si="12"/>
        <v>0</v>
      </c>
    </row>
    <row r="174" spans="1:11" x14ac:dyDescent="0.35">
      <c r="A174" s="48">
        <f>returns_pnl[[#This Row],[price_date]]</f>
        <v>45757</v>
      </c>
      <c r="B174" s="10">
        <f>returns_pnl[[#This Row],[portfolio_simple_return]]</f>
        <v>-6.6126111000000001E-2</v>
      </c>
      <c r="C174" s="10">
        <f>returns_pnl[[#This Row],[B.simple_return]]</f>
        <v>-3.4607560000000002E-2</v>
      </c>
      <c r="D174" s="46"/>
      <c r="E174" s="10">
        <f t="shared" si="10"/>
        <v>-6.6296236184835391E-2</v>
      </c>
      <c r="F174" s="10">
        <f t="shared" si="11"/>
        <v>-3.1518550999999999E-2</v>
      </c>
      <c r="G174" s="47">
        <f t="shared" si="13"/>
        <v>95.989956199213893</v>
      </c>
      <c r="H174" s="47">
        <f t="shared" si="14"/>
        <v>96.720382231078403</v>
      </c>
      <c r="I174" s="23">
        <f>G174/MAX($G$2:G174)-1</f>
        <v>-0.28300002988801098</v>
      </c>
      <c r="J174" s="23">
        <f>H174/MAX($H$2:H174)-1</f>
        <v>-0.14259093024250624</v>
      </c>
      <c r="K174" s="22">
        <f t="shared" si="12"/>
        <v>-6.6296236184835391E-2</v>
      </c>
    </row>
    <row r="175" spans="1:11" x14ac:dyDescent="0.35">
      <c r="A175" s="48">
        <f>returns_pnl[[#This Row],[price_date]]</f>
        <v>45758</v>
      </c>
      <c r="B175" s="10">
        <f>returns_pnl[[#This Row],[portfolio_simple_return]]</f>
        <v>3.0064873999999998E-2</v>
      </c>
      <c r="C175" s="10">
        <f>returns_pnl[[#This Row],[B.simple_return]]</f>
        <v>1.809208E-2</v>
      </c>
      <c r="D175" s="46"/>
      <c r="E175" s="10">
        <f t="shared" si="10"/>
        <v>2.9894748815164608E-2</v>
      </c>
      <c r="F175" s="10">
        <f t="shared" si="11"/>
        <v>1.1972793999999998E-2</v>
      </c>
      <c r="G175" s="47">
        <f t="shared" si="13"/>
        <v>98.875882137608784</v>
      </c>
      <c r="H175" s="47">
        <f t="shared" si="14"/>
        <v>98.470255124033642</v>
      </c>
      <c r="I175" s="23">
        <f>G175/MAX($G$2:G175)-1</f>
        <v>-0.26144351612859018</v>
      </c>
      <c r="J175" s="23">
        <f>H175/MAX($H$2:H175)-1</f>
        <v>-0.1270786167597282</v>
      </c>
      <c r="K175" s="22">
        <f t="shared" si="12"/>
        <v>0</v>
      </c>
    </row>
    <row r="176" spans="1:11" x14ac:dyDescent="0.35">
      <c r="A176" s="48">
        <f>returns_pnl[[#This Row],[price_date]]</f>
        <v>45761</v>
      </c>
      <c r="B176" s="10">
        <f>returns_pnl[[#This Row],[portfolio_simple_return]]</f>
        <v>2.7444700000000002E-3</v>
      </c>
      <c r="C176" s="10">
        <f>returns_pnl[[#This Row],[B.simple_return]]</f>
        <v>7.9446499999999993E-3</v>
      </c>
      <c r="D176" s="46"/>
      <c r="E176" s="10">
        <f t="shared" si="10"/>
        <v>2.57434481516461E-3</v>
      </c>
      <c r="F176" s="10">
        <f t="shared" si="11"/>
        <v>-5.2001799999999987E-3</v>
      </c>
      <c r="G176" s="47">
        <f t="shared" si="13"/>
        <v>99.147244029858996</v>
      </c>
      <c r="H176" s="47">
        <f t="shared" si="14"/>
        <v>99.252566836404796</v>
      </c>
      <c r="I176" s="23">
        <f>G176/MAX($G$2:G176)-1</f>
        <v>-0.25941657001529961</v>
      </c>
      <c r="J176" s="23">
        <f>H176/MAX($H$2:H176)-1</f>
        <v>-0.12014356189236841</v>
      </c>
      <c r="K176" s="22">
        <f t="shared" si="12"/>
        <v>0</v>
      </c>
    </row>
    <row r="177" spans="1:11" x14ac:dyDescent="0.35">
      <c r="A177" s="48">
        <f>returns_pnl[[#This Row],[price_date]]</f>
        <v>45762</v>
      </c>
      <c r="B177" s="10">
        <f>returns_pnl[[#This Row],[portfolio_simple_return]]</f>
        <v>7.1441450000000002E-3</v>
      </c>
      <c r="C177" s="10">
        <f>returns_pnl[[#This Row],[B.simple_return]]</f>
        <v>-1.7277200000000001E-3</v>
      </c>
      <c r="D177" s="46"/>
      <c r="E177" s="10">
        <f t="shared" si="10"/>
        <v>6.97401981516461E-3</v>
      </c>
      <c r="F177" s="10">
        <f t="shared" si="11"/>
        <v>8.8718649999999996E-3</v>
      </c>
      <c r="G177" s="47">
        <f t="shared" si="13"/>
        <v>99.855566317558697</v>
      </c>
      <c r="H177" s="47">
        <f t="shared" si="14"/>
        <v>99.081086191630206</v>
      </c>
      <c r="I177" s="23">
        <f>G177/MAX($G$2:G177)-1</f>
        <v>-0.25412573460689147</v>
      </c>
      <c r="J177" s="23">
        <f>H177/MAX($H$2:H177)-1</f>
        <v>-0.12166370745761568</v>
      </c>
      <c r="K177" s="22">
        <f t="shared" si="12"/>
        <v>0</v>
      </c>
    </row>
    <row r="178" spans="1:11" x14ac:dyDescent="0.35">
      <c r="A178" s="48">
        <f>returns_pnl[[#This Row],[price_date]]</f>
        <v>45763</v>
      </c>
      <c r="B178" s="10">
        <f>returns_pnl[[#This Row],[portfolio_simple_return]]</f>
        <v>-2.8015445E-2</v>
      </c>
      <c r="C178" s="10">
        <f>returns_pnl[[#This Row],[B.simple_return]]</f>
        <v>-2.240843E-2</v>
      </c>
      <c r="D178" s="46"/>
      <c r="E178" s="10">
        <f t="shared" si="10"/>
        <v>-2.818557018483539E-2</v>
      </c>
      <c r="F178" s="10">
        <f t="shared" si="11"/>
        <v>-5.6070149999999999E-3</v>
      </c>
      <c r="G178" s="47">
        <f t="shared" si="13"/>
        <v>97.058068191445287</v>
      </c>
      <c r="H178" s="47">
        <f t="shared" si="14"/>
        <v>96.860834607381094</v>
      </c>
      <c r="I178" s="23">
        <f>G178/MAX($G$2:G178)-1</f>
        <v>-0.27502173406592745</v>
      </c>
      <c r="J178" s="23">
        <f>H178/MAX($H$2:H178)-1</f>
        <v>-0.14134584478551127</v>
      </c>
      <c r="K178" s="22">
        <f t="shared" si="12"/>
        <v>-2.818557018483539E-2</v>
      </c>
    </row>
    <row r="179" spans="1:11" x14ac:dyDescent="0.35">
      <c r="A179" s="48">
        <f>returns_pnl[[#This Row],[price_date]]</f>
        <v>45764</v>
      </c>
      <c r="B179" s="10">
        <f>returns_pnl[[#This Row],[portfolio_simple_return]]</f>
        <v>1.3551887E-2</v>
      </c>
      <c r="C179" s="10">
        <f>returns_pnl[[#This Row],[B.simple_return]]</f>
        <v>1.3268399999999999E-3</v>
      </c>
      <c r="D179" s="46"/>
      <c r="E179" s="10">
        <f t="shared" si="10"/>
        <v>1.338176181516461E-2</v>
      </c>
      <c r="F179" s="10">
        <f t="shared" si="11"/>
        <v>1.2225047000000001E-2</v>
      </c>
      <c r="G179" s="47">
        <f t="shared" si="13"/>
        <v>98.373388164014045</v>
      </c>
      <c r="H179" s="47">
        <f t="shared" si="14"/>
        <v>96.989353437171545</v>
      </c>
      <c r="I179" s="23">
        <f>G179/MAX($G$2:G179)-1</f>
        <v>-0.265196910528533</v>
      </c>
      <c r="J179" s="23">
        <f>H179/MAX($H$2:H179)-1</f>
        <v>-0.14020654810620647</v>
      </c>
      <c r="K179" s="22">
        <f t="shared" si="12"/>
        <v>0</v>
      </c>
    </row>
    <row r="180" spans="1:11" x14ac:dyDescent="0.35">
      <c r="A180" s="48">
        <f>returns_pnl[[#This Row],[price_date]]</f>
        <v>45768</v>
      </c>
      <c r="B180" s="10">
        <f>returns_pnl[[#This Row],[portfolio_simple_return]]</f>
        <v>-3.0738306E-2</v>
      </c>
      <c r="C180" s="10">
        <f>returns_pnl[[#This Row],[B.simple_return]]</f>
        <v>-2.356749E-2</v>
      </c>
      <c r="D180" s="46"/>
      <c r="E180" s="10">
        <f t="shared" si="10"/>
        <v>-3.090843118483539E-2</v>
      </c>
      <c r="F180" s="10">
        <f t="shared" si="11"/>
        <v>-7.170816E-3</v>
      </c>
      <c r="G180" s="47">
        <f t="shared" si="13"/>
        <v>95.349556856371805</v>
      </c>
      <c r="H180" s="47">
        <f t="shared" si="14"/>
        <v>94.703557819934531</v>
      </c>
      <c r="I180" s="23">
        <f>G180/MAX($G$2:G180)-1</f>
        <v>-0.28778351274245229</v>
      </c>
      <c r="J180" s="23">
        <f>H180/MAX($H$2:H180)-1</f>
        <v>-0.160469721685779</v>
      </c>
      <c r="K180" s="22">
        <f t="shared" si="12"/>
        <v>-3.090843118483539E-2</v>
      </c>
    </row>
    <row r="181" spans="1:11" x14ac:dyDescent="0.35">
      <c r="A181" s="48">
        <f>returns_pnl[[#This Row],[price_date]]</f>
        <v>45769</v>
      </c>
      <c r="B181" s="10">
        <f>returns_pnl[[#This Row],[portfolio_simple_return]]</f>
        <v>2.4772505E-2</v>
      </c>
      <c r="C181" s="10">
        <f>returns_pnl[[#This Row],[B.simple_return]]</f>
        <v>2.511729E-2</v>
      </c>
      <c r="D181" s="46"/>
      <c r="E181" s="10">
        <f t="shared" si="10"/>
        <v>2.460237981516461E-2</v>
      </c>
      <c r="F181" s="10">
        <f t="shared" si="11"/>
        <v>-3.4478500000000023E-4</v>
      </c>
      <c r="G181" s="47">
        <f t="shared" si="13"/>
        <v>97.711604230344065</v>
      </c>
      <c r="H181" s="47">
        <f t="shared" si="14"/>
        <v>97.082254545729597</v>
      </c>
      <c r="I181" s="23">
        <f>G181/MAX($G$2:G181)-1</f>
        <v>-0.27014012625078221</v>
      </c>
      <c r="J181" s="23">
        <f>H181/MAX($H$2:H181)-1</f>
        <v>-0.13938299622158001</v>
      </c>
      <c r="K181" s="22">
        <f t="shared" si="12"/>
        <v>0</v>
      </c>
    </row>
    <row r="182" spans="1:11" x14ac:dyDescent="0.35">
      <c r="A182" s="48">
        <f>returns_pnl[[#This Row],[price_date]]</f>
        <v>45770</v>
      </c>
      <c r="B182" s="10">
        <f>returns_pnl[[#This Row],[portfolio_simple_return]]</f>
        <v>2.9899078999999999E-2</v>
      </c>
      <c r="C182" s="10">
        <f>returns_pnl[[#This Row],[B.simple_return]]</f>
        <v>1.6661120000000001E-2</v>
      </c>
      <c r="D182" s="46"/>
      <c r="E182" s="10">
        <f t="shared" si="10"/>
        <v>2.9728953815164608E-2</v>
      </c>
      <c r="F182" s="10">
        <f t="shared" si="11"/>
        <v>1.3237958999999997E-2</v>
      </c>
      <c r="G182" s="47">
        <f t="shared" si="13"/>
        <v>100.63309120444386</v>
      </c>
      <c r="H182" s="47">
        <f t="shared" si="14"/>
        <v>98.699753638586543</v>
      </c>
      <c r="I182" s="23">
        <f>G182/MAX($G$2:G182)-1</f>
        <v>-0.24831798822662432</v>
      </c>
      <c r="J182" s="23">
        <f>H182/MAX($H$2:H182)-1</f>
        <v>-0.12504415304758731</v>
      </c>
      <c r="K182" s="22">
        <f t="shared" si="12"/>
        <v>0</v>
      </c>
    </row>
    <row r="183" spans="1:11" x14ac:dyDescent="0.35">
      <c r="A183" s="48">
        <f>returns_pnl[[#This Row],[price_date]]</f>
        <v>45771</v>
      </c>
      <c r="B183" s="10">
        <f>returns_pnl[[#This Row],[portfolio_simple_return]]</f>
        <v>3.8702407000000001E-2</v>
      </c>
      <c r="C183" s="10">
        <f>returns_pnl[[#This Row],[B.simple_return]]</f>
        <v>2.0259079999999999E-2</v>
      </c>
      <c r="D183" s="46"/>
      <c r="E183" s="10">
        <f t="shared" si="10"/>
        <v>3.8532281815164611E-2</v>
      </c>
      <c r="F183" s="10">
        <f t="shared" si="11"/>
        <v>1.8443327000000002E-2</v>
      </c>
      <c r="G183" s="47">
        <f t="shared" si="13"/>
        <v>104.52783405790636</v>
      </c>
      <c r="H183" s="47">
        <f t="shared" si="14"/>
        <v>100.69931984353096</v>
      </c>
      <c r="I183" s="23">
        <f>G183/MAX($G$2:G183)-1</f>
        <v>-0.21922608507239238</v>
      </c>
      <c r="J183" s="23">
        <f>H183/MAX($H$2:H183)-1</f>
        <v>-0.1073183525477106</v>
      </c>
      <c r="K183" s="22">
        <f t="shared" si="12"/>
        <v>0</v>
      </c>
    </row>
    <row r="184" spans="1:11" x14ac:dyDescent="0.35">
      <c r="A184" s="48">
        <f>returns_pnl[[#This Row],[price_date]]</f>
        <v>45772</v>
      </c>
      <c r="B184" s="10">
        <f>returns_pnl[[#This Row],[portfolio_simple_return]]</f>
        <v>1.3937957000000001E-2</v>
      </c>
      <c r="C184" s="10">
        <f>returns_pnl[[#This Row],[B.simple_return]]</f>
        <v>7.3731400000000002E-3</v>
      </c>
      <c r="D184" s="46"/>
      <c r="E184" s="10">
        <f t="shared" si="10"/>
        <v>1.3767831815164611E-2</v>
      </c>
      <c r="F184" s="10">
        <f t="shared" si="11"/>
        <v>6.5648170000000006E-3</v>
      </c>
      <c r="G184" s="47">
        <f t="shared" si="13"/>
        <v>105.98473851430859</v>
      </c>
      <c r="H184" s="47">
        <f t="shared" si="14"/>
        <v>101.44179002664208</v>
      </c>
      <c r="I184" s="23">
        <f>G184/MAX($G$2:G184)-1</f>
        <v>-0.20834369181940982</v>
      </c>
      <c r="J184" s="23">
        <f>H184/MAX($H$2:H184)-1</f>
        <v>-0.10073648578561434</v>
      </c>
      <c r="K184" s="22">
        <f t="shared" si="12"/>
        <v>0</v>
      </c>
    </row>
    <row r="185" spans="1:11" x14ac:dyDescent="0.35">
      <c r="A185" s="48">
        <f>returns_pnl[[#This Row],[price_date]]</f>
        <v>45775</v>
      </c>
      <c r="B185" s="10">
        <f>returns_pnl[[#This Row],[portfolio_simple_return]]</f>
        <v>-5.6314699999999995E-4</v>
      </c>
      <c r="C185" s="10">
        <f>returns_pnl[[#This Row],[B.simple_return]]</f>
        <v>6.4070000000000002E-4</v>
      </c>
      <c r="D185" s="46"/>
      <c r="E185" s="10">
        <f t="shared" si="10"/>
        <v>-7.3327218483539014E-4</v>
      </c>
      <c r="F185" s="10">
        <f t="shared" si="11"/>
        <v>-1.2038470000000001E-3</v>
      </c>
      <c r="G185" s="47">
        <f t="shared" si="13"/>
        <v>105.92505352676847</v>
      </c>
      <c r="H185" s="47">
        <f t="shared" si="14"/>
        <v>101.50678378151214</v>
      </c>
      <c r="I185" s="23">
        <f>G185/MAX($G$2:G185)-1</f>
        <v>-0.20878951069439278</v>
      </c>
      <c r="J185" s="23">
        <f>H185/MAX($H$2:H185)-1</f>
        <v>-0.10016032765205729</v>
      </c>
      <c r="K185" s="22">
        <f t="shared" si="12"/>
        <v>-7.3327218483539014E-4</v>
      </c>
    </row>
    <row r="186" spans="1:11" x14ac:dyDescent="0.35">
      <c r="A186" s="48">
        <f>returns_pnl[[#This Row],[price_date]]</f>
        <v>45776</v>
      </c>
      <c r="B186" s="10">
        <f>returns_pnl[[#This Row],[portfolio_simple_return]]</f>
        <v>3.3577590000000001E-3</v>
      </c>
      <c r="C186" s="10">
        <f>returns_pnl[[#This Row],[B.simple_return]]</f>
        <v>5.8024000000000001E-3</v>
      </c>
      <c r="D186" s="46"/>
      <c r="E186" s="10">
        <f t="shared" si="10"/>
        <v>3.1876338151646099E-3</v>
      </c>
      <c r="F186" s="10">
        <f t="shared" si="11"/>
        <v>-2.444641E-3</v>
      </c>
      <c r="G186" s="47">
        <f t="shared" si="13"/>
        <v>106.28072432857346</v>
      </c>
      <c r="H186" s="47">
        <f t="shared" si="14"/>
        <v>102.095766743726</v>
      </c>
      <c r="I186" s="23">
        <f>G186/MAX($G$2:G186)-1</f>
        <v>-0.20613281655303251</v>
      </c>
      <c r="J186" s="23">
        <f>H186/MAX($H$2:H186)-1</f>
        <v>-9.4939097937225436E-2</v>
      </c>
      <c r="K186" s="22">
        <f t="shared" si="12"/>
        <v>0</v>
      </c>
    </row>
    <row r="187" spans="1:11" x14ac:dyDescent="0.35">
      <c r="A187" s="48">
        <f>returns_pnl[[#This Row],[price_date]]</f>
        <v>45777</v>
      </c>
      <c r="B187" s="10">
        <f>returns_pnl[[#This Row],[portfolio_simple_return]]</f>
        <v>6.7019799999999997E-3</v>
      </c>
      <c r="C187" s="10">
        <f>returns_pnl[[#This Row],[B.simple_return]]</f>
        <v>1.47999E-3</v>
      </c>
      <c r="D187" s="46"/>
      <c r="E187" s="10">
        <f t="shared" si="10"/>
        <v>6.5318548151646096E-3</v>
      </c>
      <c r="F187" s="10">
        <f t="shared" si="11"/>
        <v>5.2219899999999993E-3</v>
      </c>
      <c r="G187" s="47">
        <f t="shared" si="13"/>
        <v>106.99301561740909</v>
      </c>
      <c r="H187" s="47">
        <f t="shared" si="14"/>
        <v>102.24686745754904</v>
      </c>
      <c r="I187" s="23">
        <f>G187/MAX($G$2:G187)-1</f>
        <v>-0.20081233456691439</v>
      </c>
      <c r="J187" s="23">
        <f>H187/MAX($H$2:H187)-1</f>
        <v>-9.359961685278162E-2</v>
      </c>
      <c r="K187" s="22">
        <f t="shared" si="12"/>
        <v>0</v>
      </c>
    </row>
    <row r="188" spans="1:11" x14ac:dyDescent="0.35">
      <c r="A188" s="48">
        <f>returns_pnl[[#This Row],[price_date]]</f>
        <v>45778</v>
      </c>
      <c r="B188" s="10">
        <f>returns_pnl[[#This Row],[portfolio_simple_return]]</f>
        <v>-9.384613E-3</v>
      </c>
      <c r="C188" s="10">
        <f>returns_pnl[[#This Row],[B.simple_return]]</f>
        <v>6.2990900000000002E-3</v>
      </c>
      <c r="D188" s="46"/>
      <c r="E188" s="10">
        <f t="shared" si="10"/>
        <v>-9.5547381848353902E-3</v>
      </c>
      <c r="F188" s="10">
        <f t="shared" si="11"/>
        <v>-1.5683703E-2</v>
      </c>
      <c r="G188" s="47">
        <f t="shared" si="13"/>
        <v>105.98892757213675</v>
      </c>
      <c r="H188" s="47">
        <f t="shared" si="14"/>
        <v>102.89092967788221</v>
      </c>
      <c r="I188" s="23">
        <f>G188/MAX($G$2:G188)-1</f>
        <v>-0.20831240152137742</v>
      </c>
      <c r="J188" s="23">
        <f>H188/MAX($H$2:H188)-1</f>
        <v>-8.7890119263302813E-2</v>
      </c>
      <c r="K188" s="22">
        <f t="shared" si="12"/>
        <v>-9.5547381848353902E-3</v>
      </c>
    </row>
    <row r="189" spans="1:11" x14ac:dyDescent="0.35">
      <c r="A189" s="48">
        <f>returns_pnl[[#This Row],[price_date]]</f>
        <v>45779</v>
      </c>
      <c r="B189" s="10">
        <f>returns_pnl[[#This Row],[portfolio_simple_return]]</f>
        <v>2.6598653E-2</v>
      </c>
      <c r="C189" s="10">
        <f>returns_pnl[[#This Row],[B.simple_return]]</f>
        <v>1.4726609999999999E-2</v>
      </c>
      <c r="D189" s="46"/>
      <c r="E189" s="10">
        <f t="shared" si="10"/>
        <v>2.642852781516461E-2</v>
      </c>
      <c r="F189" s="10">
        <f t="shared" si="11"/>
        <v>1.1872043000000001E-2</v>
      </c>
      <c r="G189" s="47">
        <f t="shared" si="13"/>
        <v>108.80809027847015</v>
      </c>
      <c r="H189" s="47">
        <f t="shared" si="14"/>
        <v>104.40616427178581</v>
      </c>
      <c r="I189" s="23">
        <f>G189/MAX($G$2:G189)-1</f>
        <v>-0.18725457780504118</v>
      </c>
      <c r="J189" s="23">
        <f>H189/MAX($H$2:H189)-1</f>
        <v>-7.4457832772546917E-2</v>
      </c>
      <c r="K189" s="22">
        <f t="shared" si="12"/>
        <v>0</v>
      </c>
    </row>
    <row r="190" spans="1:11" x14ac:dyDescent="0.35">
      <c r="A190" s="48">
        <f>returns_pnl[[#This Row],[price_date]]</f>
        <v>45782</v>
      </c>
      <c r="B190" s="10">
        <f>returns_pnl[[#This Row],[portfolio_simple_return]]</f>
        <v>-8.7692100000000002E-4</v>
      </c>
      <c r="C190" s="10">
        <f>returns_pnl[[#This Row],[B.simple_return]]</f>
        <v>-6.3815900000000004E-3</v>
      </c>
      <c r="D190" s="46"/>
      <c r="E190" s="10">
        <f t="shared" si="10"/>
        <v>-1.0470461848353903E-3</v>
      </c>
      <c r="F190" s="10">
        <f t="shared" si="11"/>
        <v>5.5046690000000002E-3</v>
      </c>
      <c r="G190" s="47">
        <f t="shared" si="13"/>
        <v>108.71267417913506</v>
      </c>
      <c r="H190" s="47">
        <f t="shared" si="14"/>
        <v>103.73988693793062</v>
      </c>
      <c r="I190" s="23">
        <f>G190/MAX($G$2:G190)-1</f>
        <v>-0.18796729133341783</v>
      </c>
      <c r="J190" s="23">
        <f>H190/MAX($H$2:H190)-1</f>
        <v>-8.0364263411504044E-2</v>
      </c>
      <c r="K190" s="22">
        <f t="shared" si="12"/>
        <v>-1.0470461848353903E-3</v>
      </c>
    </row>
    <row r="191" spans="1:11" x14ac:dyDescent="0.35">
      <c r="A191" s="48">
        <f>returns_pnl[[#This Row],[price_date]]</f>
        <v>45783</v>
      </c>
      <c r="B191" s="10">
        <f>returns_pnl[[#This Row],[portfolio_simple_return]]</f>
        <v>-1.5489156E-2</v>
      </c>
      <c r="C191" s="10">
        <f>returns_pnl[[#This Row],[B.simple_return]]</f>
        <v>-7.6932900000000002E-3</v>
      </c>
      <c r="D191" s="46"/>
      <c r="E191" s="10">
        <f t="shared" si="10"/>
        <v>-1.5659281184835391E-2</v>
      </c>
      <c r="F191" s="10">
        <f t="shared" si="11"/>
        <v>-7.7958660000000003E-3</v>
      </c>
      <c r="G191" s="47">
        <f t="shared" si="13"/>
        <v>107.02880660959727</v>
      </c>
      <c r="H191" s="47">
        <f t="shared" si="14"/>
        <v>102.94178590314991</v>
      </c>
      <c r="I191" s="23">
        <f>G191/MAX($G$2:G191)-1</f>
        <v>-0.20054499263505698</v>
      </c>
      <c r="J191" s="23">
        <f>H191/MAX($H$2:H191)-1</f>
        <v>-8.7439287827442924E-2</v>
      </c>
      <c r="K191" s="22">
        <f t="shared" si="12"/>
        <v>-1.5659281184835391E-2</v>
      </c>
    </row>
    <row r="192" spans="1:11" x14ac:dyDescent="0.35">
      <c r="A192" s="48">
        <f>returns_pnl[[#This Row],[price_date]]</f>
        <v>45784</v>
      </c>
      <c r="B192" s="10">
        <f>returns_pnl[[#This Row],[portfolio_simple_return]]</f>
        <v>-2.9694830000000002E-3</v>
      </c>
      <c r="C192" s="10">
        <f>returns_pnl[[#This Row],[B.simple_return]]</f>
        <v>4.3464200000000001E-3</v>
      </c>
      <c r="D192" s="46"/>
      <c r="E192" s="10">
        <f t="shared" si="10"/>
        <v>-3.1396081848353904E-3</v>
      </c>
      <c r="F192" s="10">
        <f t="shared" si="11"/>
        <v>-7.3159030000000003E-3</v>
      </c>
      <c r="G192" s="47">
        <f t="shared" si="13"/>
        <v>106.71098638785978</v>
      </c>
      <c r="H192" s="47">
        <f t="shared" si="14"/>
        <v>103.38921414023508</v>
      </c>
      <c r="I192" s="23">
        <f>G192/MAX($G$2:G192)-1</f>
        <v>-0.20291896068869208</v>
      </c>
      <c r="J192" s="23">
        <f>H192/MAX($H$2:H192)-1</f>
        <v>-8.3472915696841787E-2</v>
      </c>
      <c r="K192" s="22">
        <f t="shared" si="12"/>
        <v>-3.1396081848353904E-3</v>
      </c>
    </row>
    <row r="193" spans="1:11" x14ac:dyDescent="0.35">
      <c r="A193" s="48">
        <f>returns_pnl[[#This Row],[price_date]]</f>
        <v>45785</v>
      </c>
      <c r="B193" s="10">
        <f>returns_pnl[[#This Row],[portfolio_simple_return]]</f>
        <v>8.7410490000000007E-3</v>
      </c>
      <c r="C193" s="10">
        <f>returns_pnl[[#This Row],[B.simple_return]]</f>
        <v>5.7997500000000002E-3</v>
      </c>
      <c r="D193" s="46"/>
      <c r="E193" s="10">
        <f t="shared" si="10"/>
        <v>8.5709238151646105E-3</v>
      </c>
      <c r="F193" s="10">
        <f t="shared" si="11"/>
        <v>2.9412990000000005E-3</v>
      </c>
      <c r="G193" s="47">
        <f t="shared" si="13"/>
        <v>107.64375234871439</v>
      </c>
      <c r="H193" s="47">
        <f t="shared" si="14"/>
        <v>103.98884573494492</v>
      </c>
      <c r="I193" s="23">
        <f>G193/MAX($G$2:G193)-1</f>
        <v>-0.1959516362671011</v>
      </c>
      <c r="J193" s="23">
        <f>H193/MAX($H$2:H193)-1</f>
        <v>-7.815728773965458E-2</v>
      </c>
      <c r="K193" s="22">
        <f t="shared" si="12"/>
        <v>0</v>
      </c>
    </row>
    <row r="194" spans="1:11" x14ac:dyDescent="0.35">
      <c r="A194" s="48">
        <f>returns_pnl[[#This Row],[price_date]]</f>
        <v>45786</v>
      </c>
      <c r="B194" s="10">
        <f>returns_pnl[[#This Row],[portfolio_simple_return]]</f>
        <v>4.8747679999999998E-3</v>
      </c>
      <c r="C194" s="10">
        <f>returns_pnl[[#This Row],[B.simple_return]]</f>
        <v>-7.1151999999999999E-4</v>
      </c>
      <c r="D194" s="46"/>
      <c r="E194" s="10">
        <f t="shared" si="10"/>
        <v>4.7046428151646096E-3</v>
      </c>
      <c r="F194" s="10">
        <f t="shared" si="11"/>
        <v>5.586288E-3</v>
      </c>
      <c r="G194" s="47">
        <f t="shared" si="13"/>
        <v>108.16849066806384</v>
      </c>
      <c r="H194" s="47">
        <f t="shared" si="14"/>
        <v>103.9148555914276</v>
      </c>
      <c r="I194" s="23">
        <f>G194/MAX($G$2:G194)-1</f>
        <v>-0.19203208703312347</v>
      </c>
      <c r="J194" s="23">
        <f>H194/MAX($H$2:H194)-1</f>
        <v>-7.8813197266281998E-2</v>
      </c>
      <c r="K194" s="22">
        <f t="shared" si="12"/>
        <v>0</v>
      </c>
    </row>
    <row r="195" spans="1:11" x14ac:dyDescent="0.35">
      <c r="A195" s="48">
        <f>returns_pnl[[#This Row],[price_date]]</f>
        <v>45789</v>
      </c>
      <c r="B195" s="10">
        <f>returns_pnl[[#This Row],[portfolio_simple_return]]</f>
        <v>4.6689686000000001E-2</v>
      </c>
      <c r="C195" s="10">
        <f>returns_pnl[[#This Row],[B.simple_return]]</f>
        <v>3.2558820000000002E-2</v>
      </c>
      <c r="D195" s="46"/>
      <c r="E195" s="10">
        <f t="shared" ref="E195:E258" si="15">B195-$D$2</f>
        <v>4.6519560815164611E-2</v>
      </c>
      <c r="F195" s="10">
        <f t="shared" ref="F195:F258" si="16">B195-C195</f>
        <v>1.4130865999999999E-2</v>
      </c>
      <c r="G195" s="47">
        <f t="shared" si="13"/>
        <v>113.21884353244965</v>
      </c>
      <c r="H195" s="47">
        <f t="shared" si="14"/>
        <v>107.29820066995488</v>
      </c>
      <c r="I195" s="23">
        <f>G195/MAX($G$2:G195)-1</f>
        <v>-0.15430831887862484</v>
      </c>
      <c r="J195" s="23">
        <f>H195/MAX($H$2:H195)-1</f>
        <v>-4.8820441969699369E-2</v>
      </c>
      <c r="K195" s="22">
        <f t="shared" ref="K195:K258" si="17">MIN(0,E195)</f>
        <v>0</v>
      </c>
    </row>
    <row r="196" spans="1:11" x14ac:dyDescent="0.35">
      <c r="A196" s="48">
        <f>returns_pnl[[#This Row],[price_date]]</f>
        <v>45790</v>
      </c>
      <c r="B196" s="10">
        <f>returns_pnl[[#This Row],[portfolio_simple_return]]</f>
        <v>1.8411131000000001E-2</v>
      </c>
      <c r="C196" s="10">
        <f>returns_pnl[[#This Row],[B.simple_return]]</f>
        <v>7.2482199999999997E-3</v>
      </c>
      <c r="D196" s="46"/>
      <c r="E196" s="10">
        <f t="shared" si="15"/>
        <v>1.8241005815164611E-2</v>
      </c>
      <c r="F196" s="10">
        <f t="shared" si="16"/>
        <v>1.1162911000000001E-2</v>
      </c>
      <c r="G196" s="47">
        <f t="shared" ref="G196:G259" si="18">G195*(1+B196)</f>
        <v>115.30333049239408</v>
      </c>
      <c r="H196" s="47">
        <f t="shared" ref="H196:H259" si="19">H195*(1+C196)</f>
        <v>108.07592163401485</v>
      </c>
      <c r="I196" s="23">
        <f>G196/MAX($G$2:G196)-1</f>
        <v>-0.13873817855188897</v>
      </c>
      <c r="J196" s="23">
        <f>H196/MAX($H$2:H196)-1</f>
        <v>-4.192608327359304E-2</v>
      </c>
      <c r="K196" s="22">
        <f t="shared" si="17"/>
        <v>0</v>
      </c>
    </row>
    <row r="197" spans="1:11" x14ac:dyDescent="0.35">
      <c r="A197" s="48">
        <f>returns_pnl[[#This Row],[price_date]]</f>
        <v>45791</v>
      </c>
      <c r="B197" s="10">
        <f>returns_pnl[[#This Row],[portfolio_simple_return]]</f>
        <v>2.1676500000000002E-5</v>
      </c>
      <c r="C197" s="10">
        <f>returns_pnl[[#This Row],[B.simple_return]]</f>
        <v>1.0243699999999999E-3</v>
      </c>
      <c r="D197" s="46"/>
      <c r="E197" s="10">
        <f t="shared" si="15"/>
        <v>-1.4844868483539019E-4</v>
      </c>
      <c r="F197" s="10">
        <f t="shared" si="16"/>
        <v>-1.0026935E-3</v>
      </c>
      <c r="G197" s="47">
        <f t="shared" si="18"/>
        <v>115.30582986503751</v>
      </c>
      <c r="H197" s="47">
        <f t="shared" si="19"/>
        <v>108.1866313658591</v>
      </c>
      <c r="I197" s="23">
        <f>G197/MAX($G$2:G197)-1</f>
        <v>-0.13871950941001632</v>
      </c>
      <c r="J197" s="23">
        <f>H197/MAX($H$2:H197)-1</f>
        <v>-4.0944661095515866E-2</v>
      </c>
      <c r="K197" s="22">
        <f t="shared" si="17"/>
        <v>-1.4844868483539019E-4</v>
      </c>
    </row>
    <row r="198" spans="1:11" x14ac:dyDescent="0.35">
      <c r="A198" s="48">
        <f>returns_pnl[[#This Row],[price_date]]</f>
        <v>45792</v>
      </c>
      <c r="B198" s="10">
        <f>returns_pnl[[#This Row],[portfolio_simple_return]]</f>
        <v>1.869775E-3</v>
      </c>
      <c r="C198" s="10">
        <f>returns_pnl[[#This Row],[B.simple_return]]</f>
        <v>4.1323200000000001E-3</v>
      </c>
      <c r="D198" s="46"/>
      <c r="E198" s="10">
        <f t="shared" si="15"/>
        <v>1.6996498151646098E-3</v>
      </c>
      <c r="F198" s="10">
        <f t="shared" si="16"/>
        <v>-2.2625450000000004E-3</v>
      </c>
      <c r="G198" s="47">
        <f t="shared" si="18"/>
        <v>115.52142582307341</v>
      </c>
      <c r="H198" s="47">
        <f t="shared" si="19"/>
        <v>108.63369314638487</v>
      </c>
      <c r="I198" s="23">
        <f>G198/MAX($G$2:G198)-1</f>
        <v>-0.13710910868072335</v>
      </c>
      <c r="J198" s="23">
        <f>H198/MAX($H$2:H198)-1</f>
        <v>-3.6981537537454034E-2</v>
      </c>
      <c r="K198" s="22">
        <f t="shared" si="17"/>
        <v>0</v>
      </c>
    </row>
    <row r="199" spans="1:11" x14ac:dyDescent="0.35">
      <c r="A199" s="48">
        <f>returns_pnl[[#This Row],[price_date]]</f>
        <v>45793</v>
      </c>
      <c r="B199" s="10">
        <f>returns_pnl[[#This Row],[portfolio_simple_return]]</f>
        <v>9.5352299999999996E-4</v>
      </c>
      <c r="C199" s="10">
        <f>returns_pnl[[#This Row],[B.simple_return]]</f>
        <v>7.0053199999999998E-3</v>
      </c>
      <c r="D199" s="46"/>
      <c r="E199" s="10">
        <f t="shared" si="15"/>
        <v>7.8339781516460977E-4</v>
      </c>
      <c r="F199" s="10">
        <f t="shared" si="16"/>
        <v>-6.0517969999999994E-3</v>
      </c>
      <c r="G199" s="47">
        <f t="shared" si="18"/>
        <v>115.6315781595885</v>
      </c>
      <c r="H199" s="47">
        <f t="shared" si="19"/>
        <v>109.3947069296571</v>
      </c>
      <c r="I199" s="23">
        <f>G199/MAX($G$2:G199)-1</f>
        <v>-0.13628632236936</v>
      </c>
      <c r="J199" s="23">
        <f>H199/MAX($H$2:H199)-1</f>
        <v>-3.0235285041995907E-2</v>
      </c>
      <c r="K199" s="22">
        <f t="shared" si="17"/>
        <v>0</v>
      </c>
    </row>
    <row r="200" spans="1:11" x14ac:dyDescent="0.35">
      <c r="A200" s="48">
        <f>returns_pnl[[#This Row],[price_date]]</f>
        <v>45796</v>
      </c>
      <c r="B200" s="10">
        <f>returns_pnl[[#This Row],[portfolio_simple_return]]</f>
        <v>-2.5360410000000002E-3</v>
      </c>
      <c r="C200" s="10">
        <f>returns_pnl[[#This Row],[B.simple_return]]</f>
        <v>8.7608E-4</v>
      </c>
      <c r="D200" s="46"/>
      <c r="E200" s="10">
        <f t="shared" si="15"/>
        <v>-2.7061661848353903E-3</v>
      </c>
      <c r="F200" s="10">
        <f t="shared" si="16"/>
        <v>-3.4121210000000002E-3</v>
      </c>
      <c r="G200" s="47">
        <f t="shared" si="18"/>
        <v>115.33833173648108</v>
      </c>
      <c r="H200" s="47">
        <f t="shared" si="19"/>
        <v>109.49054544450405</v>
      </c>
      <c r="I200" s="23">
        <f>G200/MAX($G$2:G200)-1</f>
        <v>-0.13847673566809215</v>
      </c>
      <c r="J200" s="23">
        <f>H200/MAX($H$2:H200)-1</f>
        <v>-2.9385693570515459E-2</v>
      </c>
      <c r="K200" s="22">
        <f t="shared" si="17"/>
        <v>-2.7061661848353903E-3</v>
      </c>
    </row>
    <row r="201" spans="1:11" x14ac:dyDescent="0.35">
      <c r="A201" s="48">
        <f>returns_pnl[[#This Row],[price_date]]</f>
        <v>45797</v>
      </c>
      <c r="B201" s="10">
        <f>returns_pnl[[#This Row],[portfolio_simple_return]]</f>
        <v>-6.7244380000000001E-3</v>
      </c>
      <c r="C201" s="10">
        <f>returns_pnl[[#This Row],[B.simple_return]]</f>
        <v>-3.8802099999999998E-3</v>
      </c>
      <c r="D201" s="46"/>
      <c r="E201" s="10">
        <f t="shared" si="15"/>
        <v>-6.8945631848353903E-3</v>
      </c>
      <c r="F201" s="10">
        <f t="shared" si="16"/>
        <v>-2.8442280000000003E-3</v>
      </c>
      <c r="G201" s="47">
        <f t="shared" si="18"/>
        <v>114.56274627569569</v>
      </c>
      <c r="H201" s="47">
        <f t="shared" si="19"/>
        <v>109.06569913516482</v>
      </c>
      <c r="I201" s="23">
        <f>G201/MAX($G$2:G201)-1</f>
        <v>-0.14426999544464958</v>
      </c>
      <c r="J201" s="23">
        <f>H201/MAX($H$2:H201)-1</f>
        <v>-3.3151880908466325E-2</v>
      </c>
      <c r="K201" s="22">
        <f t="shared" si="17"/>
        <v>-6.8945631848353903E-3</v>
      </c>
    </row>
    <row r="202" spans="1:11" x14ac:dyDescent="0.35">
      <c r="A202" s="48">
        <f>returns_pnl[[#This Row],[price_date]]</f>
        <v>45798</v>
      </c>
      <c r="B202" s="10">
        <f>returns_pnl[[#This Row],[portfolio_simple_return]]</f>
        <v>-2.1026867000000001E-2</v>
      </c>
      <c r="C202" s="10">
        <f>returns_pnl[[#This Row],[B.simple_return]]</f>
        <v>-1.6135110000000001E-2</v>
      </c>
      <c r="D202" s="46"/>
      <c r="E202" s="10">
        <f t="shared" si="15"/>
        <v>-2.1196992184835391E-2</v>
      </c>
      <c r="F202" s="10">
        <f t="shared" si="16"/>
        <v>-4.891757E-3</v>
      </c>
      <c r="G202" s="47">
        <f t="shared" si="18"/>
        <v>112.15385064660188</v>
      </c>
      <c r="H202" s="47">
        <f t="shared" si="19"/>
        <v>107.30591208239203</v>
      </c>
      <c r="I202" s="23">
        <f>G202/MAX($G$2:G202)-1</f>
        <v>-0.16226331643834435</v>
      </c>
      <c r="J202" s="23">
        <f>H202/MAX($H$2:H202)-1</f>
        <v>-4.8752081663301361E-2</v>
      </c>
      <c r="K202" s="22">
        <f t="shared" si="17"/>
        <v>-2.1196992184835391E-2</v>
      </c>
    </row>
    <row r="203" spans="1:11" x14ac:dyDescent="0.35">
      <c r="A203" s="48">
        <f>returns_pnl[[#This Row],[price_date]]</f>
        <v>45799</v>
      </c>
      <c r="B203" s="10">
        <f>returns_pnl[[#This Row],[portfolio_simple_return]]</f>
        <v>2.165499E-3</v>
      </c>
      <c r="C203" s="10">
        <f>returns_pnl[[#This Row],[B.simple_return]]</f>
        <v>-4.4485E-4</v>
      </c>
      <c r="D203" s="46"/>
      <c r="E203" s="10">
        <f t="shared" si="15"/>
        <v>1.9953738151646098E-3</v>
      </c>
      <c r="F203" s="10">
        <f t="shared" si="16"/>
        <v>2.6103490000000001E-3</v>
      </c>
      <c r="G203" s="47">
        <f t="shared" si="18"/>
        <v>112.39671969802325</v>
      </c>
      <c r="H203" s="47">
        <f t="shared" si="19"/>
        <v>107.25817704740217</v>
      </c>
      <c r="I203" s="23">
        <f>G203/MAX($G$2:G203)-1</f>
        <v>-0.16044919848782835</v>
      </c>
      <c r="J203" s="23">
        <f>H203/MAX($H$2:H203)-1</f>
        <v>-4.917524429977338E-2</v>
      </c>
      <c r="K203" s="22">
        <f t="shared" si="17"/>
        <v>0</v>
      </c>
    </row>
    <row r="204" spans="1:11" x14ac:dyDescent="0.35">
      <c r="A204" s="48">
        <f>returns_pnl[[#This Row],[price_date]]</f>
        <v>45800</v>
      </c>
      <c r="B204" s="10">
        <f>returns_pnl[[#This Row],[portfolio_simple_return]]</f>
        <v>-8.9070999999999994E-3</v>
      </c>
      <c r="C204" s="10">
        <f>returns_pnl[[#This Row],[B.simple_return]]</f>
        <v>-6.7083100000000003E-3</v>
      </c>
      <c r="D204" s="46"/>
      <c r="E204" s="10">
        <f t="shared" si="15"/>
        <v>-9.0772251848353896E-3</v>
      </c>
      <c r="F204" s="10">
        <f t="shared" si="16"/>
        <v>-2.1987899999999991E-3</v>
      </c>
      <c r="G204" s="47">
        <f t="shared" si="18"/>
        <v>111.39559087600099</v>
      </c>
      <c r="H204" s="47">
        <f t="shared" si="19"/>
        <v>106.53865594573331</v>
      </c>
      <c r="I204" s="23">
        <f>G204/MAX($G$2:G204)-1</f>
        <v>-0.16792716143197728</v>
      </c>
      <c r="J204" s="23">
        <f>H204/MAX($H$2:H204)-1</f>
        <v>-5.5553671516684777E-2</v>
      </c>
      <c r="K204" s="22">
        <f t="shared" si="17"/>
        <v>-9.0772251848353896E-3</v>
      </c>
    </row>
    <row r="205" spans="1:11" x14ac:dyDescent="0.35">
      <c r="A205" s="48">
        <f>returns_pnl[[#This Row],[price_date]]</f>
        <v>45804</v>
      </c>
      <c r="B205" s="10">
        <f>returns_pnl[[#This Row],[portfolio_simple_return]]</f>
        <v>2.9707995000000001E-2</v>
      </c>
      <c r="C205" s="10">
        <f>returns_pnl[[#This Row],[B.simple_return]]</f>
        <v>2.0459020000000001E-2</v>
      </c>
      <c r="D205" s="46"/>
      <c r="E205" s="10">
        <f t="shared" si="15"/>
        <v>2.9537869815164611E-2</v>
      </c>
      <c r="F205" s="10">
        <f t="shared" si="16"/>
        <v>9.2489749999999996E-3</v>
      </c>
      <c r="G205" s="47">
        <f t="shared" si="18"/>
        <v>114.70493053276729</v>
      </c>
      <c r="H205" s="47">
        <f t="shared" si="19"/>
        <v>108.7183324385002</v>
      </c>
      <c r="I205" s="23">
        <f>G205/MAX($G$2:G205)-1</f>
        <v>-0.14320794570416251</v>
      </c>
      <c r="J205" s="23">
        <f>H205/MAX($H$2:H205)-1</f>
        <v>-3.6231225193318006E-2</v>
      </c>
      <c r="K205" s="22">
        <f t="shared" si="17"/>
        <v>0</v>
      </c>
    </row>
    <row r="206" spans="1:11" x14ac:dyDescent="0.35">
      <c r="A206" s="48">
        <f>returns_pnl[[#This Row],[price_date]]</f>
        <v>45805</v>
      </c>
      <c r="B206" s="10">
        <f>returns_pnl[[#This Row],[portfolio_simple_return]]</f>
        <v>2.6139660000000001E-3</v>
      </c>
      <c r="C206" s="10">
        <f>returns_pnl[[#This Row],[B.simple_return]]</f>
        <v>-5.5711900000000002E-3</v>
      </c>
      <c r="D206" s="46"/>
      <c r="E206" s="10">
        <f t="shared" si="15"/>
        <v>2.4438408151646099E-3</v>
      </c>
      <c r="F206" s="10">
        <f t="shared" si="16"/>
        <v>8.1851560000000007E-3</v>
      </c>
      <c r="G206" s="47">
        <f t="shared" si="18"/>
        <v>115.0047653212123</v>
      </c>
      <c r="H206" s="47">
        <f t="shared" si="19"/>
        <v>108.11264195200215</v>
      </c>
      <c r="I206" s="23">
        <f>G206/MAX($G$2:G206)-1</f>
        <v>-0.14096832040516316</v>
      </c>
      <c r="J206" s="23">
        <f>H206/MAX($H$2:H206)-1</f>
        <v>-4.1600564153833286E-2</v>
      </c>
      <c r="K206" s="22">
        <f t="shared" si="17"/>
        <v>0</v>
      </c>
    </row>
    <row r="207" spans="1:11" x14ac:dyDescent="0.35">
      <c r="A207" s="48">
        <f>returns_pnl[[#This Row],[price_date]]</f>
        <v>45806</v>
      </c>
      <c r="B207" s="10">
        <f>returns_pnl[[#This Row],[portfolio_simple_return]]</f>
        <v>3.8992950000000001E-3</v>
      </c>
      <c r="C207" s="10">
        <f>returns_pnl[[#This Row],[B.simple_return]]</f>
        <v>4.0111699999999997E-3</v>
      </c>
      <c r="D207" s="46"/>
      <c r="E207" s="10">
        <f t="shared" si="15"/>
        <v>3.7291698151646099E-3</v>
      </c>
      <c r="F207" s="10">
        <f t="shared" si="16"/>
        <v>-1.1187499999999956E-4</v>
      </c>
      <c r="G207" s="47">
        <f t="shared" si="18"/>
        <v>115.45320282760549</v>
      </c>
      <c r="H207" s="47">
        <f t="shared" si="19"/>
        <v>108.54630013802077</v>
      </c>
      <c r="I207" s="23">
        <f>G207/MAX($G$2:G207)-1</f>
        <v>-0.1376187024720773</v>
      </c>
      <c r="J207" s="23">
        <f>H207/MAX($H$2:H207)-1</f>
        <v>-3.7756261088750187E-2</v>
      </c>
      <c r="K207" s="22">
        <f t="shared" si="17"/>
        <v>0</v>
      </c>
    </row>
    <row r="208" spans="1:11" x14ac:dyDescent="0.35">
      <c r="A208" s="48">
        <f>returns_pnl[[#This Row],[price_date]]</f>
        <v>45807</v>
      </c>
      <c r="B208" s="10">
        <f>returns_pnl[[#This Row],[portfolio_simple_return]]</f>
        <v>-7.1387639999999997E-3</v>
      </c>
      <c r="C208" s="10">
        <f>returns_pnl[[#This Row],[B.simple_return]]</f>
        <v>-8.119E-5</v>
      </c>
      <c r="D208" s="46"/>
      <c r="E208" s="10">
        <f t="shared" si="15"/>
        <v>-7.3088891848353899E-3</v>
      </c>
      <c r="F208" s="10">
        <f t="shared" si="16"/>
        <v>-7.0575739999999996E-3</v>
      </c>
      <c r="G208" s="47">
        <f t="shared" si="18"/>
        <v>114.62900965957509</v>
      </c>
      <c r="H208" s="47">
        <f t="shared" si="19"/>
        <v>108.53748726391257</v>
      </c>
      <c r="I208" s="23">
        <f>G208/MAX($G$2:G208)-1</f>
        <v>-0.14377503903314282</v>
      </c>
      <c r="J208" s="23">
        <f>H208/MAX($H$2:H208)-1</f>
        <v>-3.7834385657912306E-2</v>
      </c>
      <c r="K208" s="22">
        <f t="shared" si="17"/>
        <v>-7.3088891848353899E-3</v>
      </c>
    </row>
    <row r="209" spans="1:11" x14ac:dyDescent="0.35">
      <c r="A209" s="48">
        <f>returns_pnl[[#This Row],[price_date]]</f>
        <v>45810</v>
      </c>
      <c r="B209" s="10">
        <f>returns_pnl[[#This Row],[portfolio_simple_return]]</f>
        <v>1.6244778000000001E-2</v>
      </c>
      <c r="C209" s="10">
        <f>returns_pnl[[#This Row],[B.simple_return]]</f>
        <v>4.1020400000000004E-3</v>
      </c>
      <c r="D209" s="46"/>
      <c r="E209" s="10">
        <f t="shared" si="15"/>
        <v>1.6074652815164611E-2</v>
      </c>
      <c r="F209" s="10">
        <f t="shared" si="16"/>
        <v>1.2142738E-2</v>
      </c>
      <c r="G209" s="47">
        <f t="shared" si="18"/>
        <v>116.49113247385473</v>
      </c>
      <c r="H209" s="47">
        <f t="shared" si="19"/>
        <v>108.98271237816863</v>
      </c>
      <c r="I209" s="23">
        <f>G209/MAX($G$2:G209)-1</f>
        <v>-0.12986585462417766</v>
      </c>
      <c r="J209" s="23">
        <f>H209/MAX($H$2:H209)-1</f>
        <v>-3.3887543821256472E-2</v>
      </c>
      <c r="K209" s="22">
        <f t="shared" si="17"/>
        <v>0</v>
      </c>
    </row>
    <row r="210" spans="1:11" x14ac:dyDescent="0.35">
      <c r="A210" s="48">
        <f>returns_pnl[[#This Row],[price_date]]</f>
        <v>45811</v>
      </c>
      <c r="B210" s="10">
        <f>returns_pnl[[#This Row],[portfolio_simple_return]]</f>
        <v>1.4913274000000001E-2</v>
      </c>
      <c r="C210" s="10">
        <f>returns_pnl[[#This Row],[B.simple_return]]</f>
        <v>5.8002599999999998E-3</v>
      </c>
      <c r="D210" s="46"/>
      <c r="E210" s="10">
        <f t="shared" si="15"/>
        <v>1.474314881516461E-2</v>
      </c>
      <c r="F210" s="10">
        <f t="shared" si="16"/>
        <v>9.1130140000000009E-3</v>
      </c>
      <c r="G210" s="47">
        <f t="shared" si="18"/>
        <v>118.22839665100763</v>
      </c>
      <c r="H210" s="47">
        <f t="shared" si="19"/>
        <v>109.61484044546722</v>
      </c>
      <c r="I210" s="23">
        <f>G210/MAX($G$2:G210)-1</f>
        <v>-0.11688930569743217</v>
      </c>
      <c r="J210" s="23">
        <f>H210/MAX($H$2:H210)-1</f>
        <v>-2.8283840386181147E-2</v>
      </c>
      <c r="K210" s="22">
        <f t="shared" si="17"/>
        <v>0</v>
      </c>
    </row>
    <row r="211" spans="1:11" x14ac:dyDescent="0.35">
      <c r="A211" s="48">
        <f>returns_pnl[[#This Row],[price_date]]</f>
        <v>45812</v>
      </c>
      <c r="B211" s="10">
        <f>returns_pnl[[#This Row],[portfolio_simple_return]]</f>
        <v>1.7050592999999999E-2</v>
      </c>
      <c r="C211" s="10">
        <f>returns_pnl[[#This Row],[B.simple_return]]</f>
        <v>7.3700000000000002E-5</v>
      </c>
      <c r="D211" s="46"/>
      <c r="E211" s="10">
        <f t="shared" si="15"/>
        <v>1.6880467815164609E-2</v>
      </c>
      <c r="F211" s="10">
        <f t="shared" si="16"/>
        <v>1.6976893E-2</v>
      </c>
      <c r="G211" s="47">
        <f t="shared" si="18"/>
        <v>120.24426092334652</v>
      </c>
      <c r="H211" s="47">
        <f t="shared" si="19"/>
        <v>109.62291905920804</v>
      </c>
      <c r="I211" s="23">
        <f>G211/MAX($G$2:G211)-1</f>
        <v>-0.10183174467493172</v>
      </c>
      <c r="J211" s="23">
        <f>H211/MAX($H$2:H211)-1</f>
        <v>-2.8212224905217687E-2</v>
      </c>
      <c r="K211" s="22">
        <f t="shared" si="17"/>
        <v>0</v>
      </c>
    </row>
    <row r="212" spans="1:11" x14ac:dyDescent="0.35">
      <c r="A212" s="48">
        <f>returns_pnl[[#This Row],[price_date]]</f>
        <v>45813</v>
      </c>
      <c r="B212" s="10">
        <f>returns_pnl[[#This Row],[portfolio_simple_return]]</f>
        <v>-7.2644700000000003E-3</v>
      </c>
      <c r="C212" s="10">
        <f>returns_pnl[[#This Row],[B.simple_return]]</f>
        <v>-5.2773400000000002E-3</v>
      </c>
      <c r="D212" s="46"/>
      <c r="E212" s="10">
        <f t="shared" si="15"/>
        <v>-7.4345951848353905E-3</v>
      </c>
      <c r="F212" s="10">
        <f t="shared" si="16"/>
        <v>-1.9871300000000001E-3</v>
      </c>
      <c r="G212" s="47">
        <f t="shared" si="18"/>
        <v>119.37075009719669</v>
      </c>
      <c r="H212" s="47">
        <f t="shared" si="19"/>
        <v>109.04440164354013</v>
      </c>
      <c r="I212" s="23">
        <f>G212/MAX($G$2:G212)-1</f>
        <v>-0.10835646102069307</v>
      </c>
      <c r="J212" s="23">
        <f>H212/MAX($H$2:H212)-1</f>
        <v>-3.3340679402236395E-2</v>
      </c>
      <c r="K212" s="22">
        <f t="shared" si="17"/>
        <v>-7.4345951848353905E-3</v>
      </c>
    </row>
    <row r="213" spans="1:11" x14ac:dyDescent="0.35">
      <c r="A213" s="48">
        <f>returns_pnl[[#This Row],[price_date]]</f>
        <v>45814</v>
      </c>
      <c r="B213" s="10">
        <f>returns_pnl[[#This Row],[portfolio_simple_return]]</f>
        <v>1.4545980000000001E-3</v>
      </c>
      <c r="C213" s="10">
        <f>returns_pnl[[#This Row],[B.simple_return]]</f>
        <v>1.028067E-2</v>
      </c>
      <c r="D213" s="46"/>
      <c r="E213" s="10">
        <f t="shared" si="15"/>
        <v>1.2844728151646099E-3</v>
      </c>
      <c r="F213" s="10">
        <f t="shared" si="16"/>
        <v>-8.8260720000000008E-3</v>
      </c>
      <c r="G213" s="47">
        <f t="shared" si="18"/>
        <v>119.54438655154658</v>
      </c>
      <c r="H213" s="47">
        <f t="shared" si="19"/>
        <v>110.16545115218481</v>
      </c>
      <c r="I213" s="23">
        <f>G213/MAX($G$2:G213)-1</f>
        <v>-0.10705947811218075</v>
      </c>
      <c r="J213" s="23">
        <f>H213/MAX($H$2:H213)-1</f>
        <v>-2.3402773924746656E-2</v>
      </c>
      <c r="K213" s="22">
        <f t="shared" si="17"/>
        <v>0</v>
      </c>
    </row>
    <row r="214" spans="1:11" x14ac:dyDescent="0.35">
      <c r="A214" s="48">
        <f>returns_pnl[[#This Row],[price_date]]</f>
        <v>45817</v>
      </c>
      <c r="B214" s="10">
        <f>returns_pnl[[#This Row],[portfolio_simple_return]]</f>
        <v>3.332654E-3</v>
      </c>
      <c r="C214" s="10">
        <f>returns_pnl[[#This Row],[B.simple_return]]</f>
        <v>9.1993999999999995E-4</v>
      </c>
      <c r="D214" s="46"/>
      <c r="E214" s="10">
        <f t="shared" si="15"/>
        <v>3.1625288151646098E-3</v>
      </c>
      <c r="F214" s="10">
        <f t="shared" si="16"/>
        <v>2.4127139999999998E-3</v>
      </c>
      <c r="G214" s="47">
        <f t="shared" si="18"/>
        <v>119.94278662956515</v>
      </c>
      <c r="H214" s="47">
        <f t="shared" si="19"/>
        <v>110.26679675731775</v>
      </c>
      <c r="I214" s="23">
        <f>G214/MAX($G$2:G214)-1</f>
        <v>-0.10408361631014917</v>
      </c>
      <c r="J214" s="23">
        <f>H214/MAX($H$2:H214)-1</f>
        <v>-2.250436307259096E-2</v>
      </c>
      <c r="K214" s="22">
        <f t="shared" si="17"/>
        <v>0</v>
      </c>
    </row>
    <row r="215" spans="1:11" x14ac:dyDescent="0.35">
      <c r="A215" s="48">
        <f>returns_pnl[[#This Row],[price_date]]</f>
        <v>45818</v>
      </c>
      <c r="B215" s="10">
        <f>returns_pnl[[#This Row],[portfolio_simple_return]]</f>
        <v>7.8188500000000005E-3</v>
      </c>
      <c r="C215" s="10">
        <f>returns_pnl[[#This Row],[B.simple_return]]</f>
        <v>5.4829600000000003E-3</v>
      </c>
      <c r="D215" s="46"/>
      <c r="E215" s="10">
        <f t="shared" si="15"/>
        <v>7.6487248151646103E-3</v>
      </c>
      <c r="F215" s="10">
        <f t="shared" si="16"/>
        <v>2.3358900000000002E-3</v>
      </c>
      <c r="G215" s="47">
        <f t="shared" si="18"/>
        <v>120.88060128680372</v>
      </c>
      <c r="H215" s="47">
        <f t="shared" si="19"/>
        <v>110.87138519326625</v>
      </c>
      <c r="I215" s="23">
        <f>G215/MAX($G$2:G215)-1</f>
        <v>-9.7078580493535793E-2</v>
      </c>
      <c r="J215" s="23">
        <f>H215/MAX($H$2:H215)-1</f>
        <v>-1.7144793595143537E-2</v>
      </c>
      <c r="K215" s="22">
        <f t="shared" si="17"/>
        <v>0</v>
      </c>
    </row>
    <row r="216" spans="1:11" x14ac:dyDescent="0.35">
      <c r="A216" s="48">
        <f>returns_pnl[[#This Row],[price_date]]</f>
        <v>45819</v>
      </c>
      <c r="B216" s="10">
        <f>returns_pnl[[#This Row],[portfolio_simple_return]]</f>
        <v>5.6018919999999998E-3</v>
      </c>
      <c r="C216" s="10">
        <f>returns_pnl[[#This Row],[B.simple_return]]</f>
        <v>-2.74392E-3</v>
      </c>
      <c r="D216" s="46"/>
      <c r="E216" s="10">
        <f t="shared" si="15"/>
        <v>5.4317668151646096E-3</v>
      </c>
      <c r="F216" s="10">
        <f t="shared" si="16"/>
        <v>8.3458119999999993E-3</v>
      </c>
      <c r="G216" s="47">
        <f t="shared" si="18"/>
        <v>121.55776136010746</v>
      </c>
      <c r="H216" s="47">
        <f t="shared" si="19"/>
        <v>110.56716298200674</v>
      </c>
      <c r="I216" s="23">
        <f>G216/MAX($G$2:G216)-1</f>
        <v>-9.2020512216973827E-2</v>
      </c>
      <c r="J216" s="23">
        <f>H216/MAX($H$2:H216)-1</f>
        <v>-1.9841669653101968E-2</v>
      </c>
      <c r="K216" s="22">
        <f t="shared" si="17"/>
        <v>0</v>
      </c>
    </row>
    <row r="217" spans="1:11" x14ac:dyDescent="0.35">
      <c r="A217" s="48">
        <f>returns_pnl[[#This Row],[price_date]]</f>
        <v>45820</v>
      </c>
      <c r="B217" s="10">
        <f>returns_pnl[[#This Row],[portfolio_simple_return]]</f>
        <v>2.2020220000000001E-3</v>
      </c>
      <c r="C217" s="10">
        <f>returns_pnl[[#This Row],[B.simple_return]]</f>
        <v>3.8224999999999999E-3</v>
      </c>
      <c r="D217" s="46"/>
      <c r="E217" s="10">
        <f t="shared" si="15"/>
        <v>2.0318968151646099E-3</v>
      </c>
      <c r="F217" s="10">
        <f t="shared" si="16"/>
        <v>-1.6204779999999998E-3</v>
      </c>
      <c r="G217" s="47">
        <f t="shared" si="18"/>
        <v>121.82543422489319</v>
      </c>
      <c r="H217" s="47">
        <f t="shared" si="19"/>
        <v>110.98980596250546</v>
      </c>
      <c r="I217" s="23">
        <f>G217/MAX($G$2:G217)-1</f>
        <v>-9.0021121409326721E-2</v>
      </c>
      <c r="J217" s="23">
        <f>H217/MAX($H$2:H217)-1</f>
        <v>-1.6095014435350996E-2</v>
      </c>
      <c r="K217" s="22">
        <f t="shared" si="17"/>
        <v>0</v>
      </c>
    </row>
    <row r="218" spans="1:11" x14ac:dyDescent="0.35">
      <c r="A218" s="48">
        <f>returns_pnl[[#This Row],[price_date]]</f>
        <v>45821</v>
      </c>
      <c r="B218" s="10">
        <f>returns_pnl[[#This Row],[portfolio_simple_return]]</f>
        <v>-2.8557478000000001E-2</v>
      </c>
      <c r="C218" s="10">
        <f>returns_pnl[[#This Row],[B.simple_return]]</f>
        <v>-1.129645E-2</v>
      </c>
      <c r="D218" s="46"/>
      <c r="E218" s="10">
        <f t="shared" si="15"/>
        <v>-2.8727603184835391E-2</v>
      </c>
      <c r="F218" s="10">
        <f t="shared" si="16"/>
        <v>-1.7261028000000001E-2</v>
      </c>
      <c r="G218" s="47">
        <f t="shared" si="18"/>
        <v>118.34640706717535</v>
      </c>
      <c r="H218" s="47">
        <f t="shared" si="19"/>
        <v>109.73601516894031</v>
      </c>
      <c r="I218" s="23">
        <f>G218/MAX($G$2:G218)-1</f>
        <v>-0.11600782321514458</v>
      </c>
      <c r="J218" s="23">
        <f>H218/MAX($H$2:H218)-1</f>
        <v>-2.720964790953273E-2</v>
      </c>
      <c r="K218" s="22">
        <f t="shared" si="17"/>
        <v>-2.8727603184835391E-2</v>
      </c>
    </row>
    <row r="219" spans="1:11" x14ac:dyDescent="0.35">
      <c r="A219" s="48">
        <f>returns_pnl[[#This Row],[price_date]]</f>
        <v>45824</v>
      </c>
      <c r="B219" s="10">
        <f>returns_pnl[[#This Row],[portfolio_simple_return]]</f>
        <v>2.4386679000000001E-2</v>
      </c>
      <c r="C219" s="10">
        <f>returns_pnl[[#This Row],[B.simple_return]]</f>
        <v>9.3927200000000002E-3</v>
      </c>
      <c r="D219" s="46"/>
      <c r="E219" s="10">
        <f t="shared" si="15"/>
        <v>2.4216553815164611E-2</v>
      </c>
      <c r="F219" s="10">
        <f t="shared" si="16"/>
        <v>1.4993959000000001E-2</v>
      </c>
      <c r="G219" s="47">
        <f t="shared" si="18"/>
        <v>121.23248290712588</v>
      </c>
      <c r="H219" s="47">
        <f t="shared" si="19"/>
        <v>110.76673483333791</v>
      </c>
      <c r="I219" s="23">
        <f>G219/MAX($G$2:G219)-1</f>
        <v>-9.4450189761381087E-2</v>
      </c>
      <c r="J219" s="23">
        <f>H219/MAX($H$2:H219)-1</f>
        <v>-1.8072500513645728E-2</v>
      </c>
      <c r="K219" s="22">
        <f t="shared" si="17"/>
        <v>0</v>
      </c>
    </row>
    <row r="220" spans="1:11" x14ac:dyDescent="0.35">
      <c r="A220" s="48">
        <f>returns_pnl[[#This Row],[price_date]]</f>
        <v>45825</v>
      </c>
      <c r="B220" s="10">
        <f>returns_pnl[[#This Row],[portfolio_simple_return]]</f>
        <v>-4.990314E-3</v>
      </c>
      <c r="C220" s="10">
        <f>returns_pnl[[#This Row],[B.simple_return]]</f>
        <v>-8.3522400000000004E-3</v>
      </c>
      <c r="D220" s="46"/>
      <c r="E220" s="10">
        <f t="shared" si="15"/>
        <v>-5.1604391848353902E-3</v>
      </c>
      <c r="F220" s="10">
        <f t="shared" si="16"/>
        <v>3.3619260000000003E-3</v>
      </c>
      <c r="G220" s="47">
        <f t="shared" si="18"/>
        <v>120.62749475041969</v>
      </c>
      <c r="H220" s="47">
        <f t="shared" si="19"/>
        <v>109.84158447999351</v>
      </c>
      <c r="I220" s="23">
        <f>G220/MAX($G$2:G220)-1</f>
        <v>-9.8969167657112278E-2</v>
      </c>
      <c r="J220" s="23">
        <f>H220/MAX($H$2:H220)-1</f>
        <v>-2.6273794651955562E-2</v>
      </c>
      <c r="K220" s="22">
        <f t="shared" si="17"/>
        <v>-5.1604391848353902E-3</v>
      </c>
    </row>
    <row r="221" spans="1:11" x14ac:dyDescent="0.35">
      <c r="A221" s="48">
        <f>returns_pnl[[#This Row],[price_date]]</f>
        <v>45826</v>
      </c>
      <c r="B221" s="10">
        <f>returns_pnl[[#This Row],[portfolio_simple_return]]</f>
        <v>4.157544E-3</v>
      </c>
      <c r="C221" s="10">
        <f>returns_pnl[[#This Row],[B.simple_return]]</f>
        <v>-3.0922000000000002E-4</v>
      </c>
      <c r="D221" s="46"/>
      <c r="E221" s="10">
        <f t="shared" si="15"/>
        <v>3.9874188151646098E-3</v>
      </c>
      <c r="F221" s="10">
        <f t="shared" si="16"/>
        <v>4.4667639999999998E-3</v>
      </c>
      <c r="G221" s="47">
        <f t="shared" si="18"/>
        <v>121.12900886745432</v>
      </c>
      <c r="H221" s="47">
        <f t="shared" si="19"/>
        <v>109.80761926524062</v>
      </c>
      <c r="I221" s="23">
        <f>G221/MAX($G$2:G221)-1</f>
        <v>-9.5223092326290115E-2</v>
      </c>
      <c r="J221" s="23">
        <f>H221/MAX($H$2:H221)-1</f>
        <v>-2.6574890269173257E-2</v>
      </c>
      <c r="K221" s="22">
        <f t="shared" si="17"/>
        <v>0</v>
      </c>
    </row>
    <row r="222" spans="1:11" x14ac:dyDescent="0.35">
      <c r="A222" s="48">
        <f>returns_pnl[[#This Row],[price_date]]</f>
        <v>45828</v>
      </c>
      <c r="B222" s="10">
        <f>returns_pnl[[#This Row],[portfolio_simple_return]]</f>
        <v>-6.2364949999999999E-3</v>
      </c>
      <c r="C222" s="10">
        <f>returns_pnl[[#This Row],[B.simple_return]]</f>
        <v>-2.1786100000000001E-3</v>
      </c>
      <c r="D222" s="46"/>
      <c r="E222" s="10">
        <f t="shared" si="15"/>
        <v>-6.4066201848353901E-3</v>
      </c>
      <c r="F222" s="10">
        <f t="shared" si="16"/>
        <v>-4.0578849999999998E-3</v>
      </c>
      <c r="G222" s="47">
        <f t="shared" si="18"/>
        <v>120.37358840929748</v>
      </c>
      <c r="H222" s="47">
        <f t="shared" si="19"/>
        <v>109.56839128783318</v>
      </c>
      <c r="I222" s="23">
        <f>G222/MAX($G$2:G222)-1</f>
        <v>-0.10086572898711266</v>
      </c>
      <c r="J222" s="23">
        <f>H222/MAX($H$2:H222)-1</f>
        <v>-2.8695603947483828E-2</v>
      </c>
      <c r="K222" s="22">
        <f t="shared" si="17"/>
        <v>-6.4066201848353901E-3</v>
      </c>
    </row>
    <row r="223" spans="1:11" x14ac:dyDescent="0.35">
      <c r="A223" s="48">
        <f>returns_pnl[[#This Row],[price_date]]</f>
        <v>45831</v>
      </c>
      <c r="B223" s="10">
        <f>returns_pnl[[#This Row],[portfolio_simple_return]]</f>
        <v>3.5669970000000001E-3</v>
      </c>
      <c r="C223" s="10">
        <f>returns_pnl[[#This Row],[B.simple_return]]</f>
        <v>9.6064900000000005E-3</v>
      </c>
      <c r="D223" s="46"/>
      <c r="E223" s="10">
        <f t="shared" si="15"/>
        <v>3.3968718151646099E-3</v>
      </c>
      <c r="F223" s="10">
        <f t="shared" si="16"/>
        <v>-6.0394929999999999E-3</v>
      </c>
      <c r="G223" s="47">
        <f t="shared" si="18"/>
        <v>120.80296063803269</v>
      </c>
      <c r="H223" s="47">
        <f t="shared" si="19"/>
        <v>110.62095894305583</v>
      </c>
      <c r="I223" s="23">
        <f>G223/MAX($G$2:G223)-1</f>
        <v>-9.7658519739812544E-2</v>
      </c>
      <c r="J223" s="23">
        <f>H223/MAX($H$2:H223)-1</f>
        <v>-1.9364777979849368E-2</v>
      </c>
      <c r="K223" s="22">
        <f t="shared" si="17"/>
        <v>0</v>
      </c>
    </row>
    <row r="224" spans="1:11" x14ac:dyDescent="0.35">
      <c r="A224" s="48">
        <f>returns_pnl[[#This Row],[price_date]]</f>
        <v>45832</v>
      </c>
      <c r="B224" s="10">
        <f>returns_pnl[[#This Row],[portfolio_simple_return]]</f>
        <v>3.8450586000000002E-2</v>
      </c>
      <c r="C224" s="10">
        <f>returns_pnl[[#This Row],[B.simple_return]]</f>
        <v>1.112168E-2</v>
      </c>
      <c r="D224" s="46"/>
      <c r="E224" s="10">
        <f t="shared" si="15"/>
        <v>3.8280460815164612E-2</v>
      </c>
      <c r="F224" s="10">
        <f t="shared" si="16"/>
        <v>2.7328906E-2</v>
      </c>
      <c r="G224" s="47">
        <f t="shared" si="18"/>
        <v>125.44790526509998</v>
      </c>
      <c r="H224" s="47">
        <f t="shared" si="19"/>
        <v>111.85124984971364</v>
      </c>
      <c r="I224" s="23">
        <f>G224/MAX($G$2:G224)-1</f>
        <v>-6.296296105170085E-2</v>
      </c>
      <c r="J224" s="23">
        <f>H224/MAX($H$2:H224)-1</f>
        <v>-8.4584668438122401E-3</v>
      </c>
      <c r="K224" s="22">
        <f t="shared" si="17"/>
        <v>0</v>
      </c>
    </row>
    <row r="225" spans="1:11" x14ac:dyDescent="0.35">
      <c r="A225" s="48">
        <f>returns_pnl[[#This Row],[price_date]]</f>
        <v>45833</v>
      </c>
      <c r="B225" s="10">
        <f>returns_pnl[[#This Row],[portfolio_simple_return]]</f>
        <v>6.4783549999999999E-3</v>
      </c>
      <c r="C225" s="10">
        <f>returns_pnl[[#This Row],[B.simple_return]]</f>
        <v>-3.2799999999999999E-6</v>
      </c>
      <c r="D225" s="46"/>
      <c r="E225" s="10">
        <f t="shared" si="15"/>
        <v>6.3082298151646097E-3</v>
      </c>
      <c r="F225" s="10">
        <f t="shared" si="16"/>
        <v>6.4816349999999995E-3</v>
      </c>
      <c r="G225" s="47">
        <f t="shared" si="18"/>
        <v>126.26060132941367</v>
      </c>
      <c r="H225" s="47">
        <f t="shared" si="19"/>
        <v>111.85088297761412</v>
      </c>
      <c r="I225" s="23">
        <f>G225/MAX($G$2:G225)-1</f>
        <v>-5.689250246524491E-2</v>
      </c>
      <c r="J225" s="23">
        <f>H225/MAX($H$2:H225)-1</f>
        <v>-8.4617191000411207E-3</v>
      </c>
      <c r="K225" s="22">
        <f t="shared" si="17"/>
        <v>0</v>
      </c>
    </row>
    <row r="226" spans="1:11" x14ac:dyDescent="0.35">
      <c r="A226" s="48">
        <f>returns_pnl[[#This Row],[price_date]]</f>
        <v>45834</v>
      </c>
      <c r="B226" s="10">
        <f>returns_pnl[[#This Row],[portfolio_simple_return]]</f>
        <v>1.5995593999999998E-2</v>
      </c>
      <c r="C226" s="10">
        <f>returns_pnl[[#This Row],[B.simple_return]]</f>
        <v>8.0201400000000003E-3</v>
      </c>
      <c r="D226" s="46"/>
      <c r="E226" s="10">
        <f t="shared" si="15"/>
        <v>1.5825468815164608E-2</v>
      </c>
      <c r="F226" s="10">
        <f t="shared" si="16"/>
        <v>7.9754539999999981E-3</v>
      </c>
      <c r="G226" s="47">
        <f t="shared" si="18"/>
        <v>128.28021464647483</v>
      </c>
      <c r="H226" s="47">
        <f t="shared" si="19"/>
        <v>112.7479427182182</v>
      </c>
      <c r="I226" s="23">
        <f>G226/MAX($G$2:G226)-1</f>
        <v>-4.1806937836322944E-2</v>
      </c>
      <c r="J226" s="23">
        <f>H226/MAX($H$2:H226)-1</f>
        <v>-5.0944327186419613E-4</v>
      </c>
      <c r="K226" s="22">
        <f t="shared" si="17"/>
        <v>0</v>
      </c>
    </row>
    <row r="227" spans="1:11" x14ac:dyDescent="0.35">
      <c r="A227" s="48">
        <f>returns_pnl[[#This Row],[price_date]]</f>
        <v>45835</v>
      </c>
      <c r="B227" s="10">
        <f>returns_pnl[[#This Row],[portfolio_simple_return]]</f>
        <v>-5.1623229999999999E-3</v>
      </c>
      <c r="C227" s="10">
        <f>returns_pnl[[#This Row],[B.simple_return]]</f>
        <v>5.2189999999999997E-3</v>
      </c>
      <c r="D227" s="46"/>
      <c r="E227" s="10">
        <f t="shared" si="15"/>
        <v>-5.3324481848353901E-3</v>
      </c>
      <c r="F227" s="10">
        <f t="shared" si="16"/>
        <v>-1.0381323E-2</v>
      </c>
      <c r="G227" s="47">
        <f t="shared" si="18"/>
        <v>127.61799074396041</v>
      </c>
      <c r="H227" s="47">
        <f t="shared" si="19"/>
        <v>113.33637423126459</v>
      </c>
      <c r="I227" s="23">
        <f>G227/MAX($G$2:G227)-1</f>
        <v>-4.6753439919570927E-2</v>
      </c>
      <c r="J227" s="23">
        <f>H227/MAX($H$2:H227)-1</f>
        <v>0</v>
      </c>
      <c r="K227" s="22">
        <f t="shared" si="17"/>
        <v>-5.3324481848353901E-3</v>
      </c>
    </row>
    <row r="228" spans="1:11" x14ac:dyDescent="0.35">
      <c r="A228" s="48">
        <f>returns_pnl[[#This Row],[price_date]]</f>
        <v>45838</v>
      </c>
      <c r="B228" s="10">
        <f>returns_pnl[[#This Row],[portfolio_simple_return]]</f>
        <v>8.9451619999999996E-3</v>
      </c>
      <c r="C228" s="10">
        <f>returns_pnl[[#This Row],[B.simple_return]]</f>
        <v>5.1643699999999997E-3</v>
      </c>
      <c r="D228" s="46"/>
      <c r="E228" s="10">
        <f t="shared" si="15"/>
        <v>8.7750368151646094E-3</v>
      </c>
      <c r="F228" s="10">
        <f t="shared" si="16"/>
        <v>3.7807919999999998E-3</v>
      </c>
      <c r="G228" s="47">
        <f t="shared" si="18"/>
        <v>128.75955434527964</v>
      </c>
      <c r="H228" s="47">
        <f t="shared" si="19"/>
        <v>113.92168520225329</v>
      </c>
      <c r="I228" s="23">
        <f>G228/MAX($G$2:G228)-1</f>
        <v>-3.8226495013708672E-2</v>
      </c>
      <c r="J228" s="23">
        <f>H228/MAX($H$2:H228)-1</f>
        <v>0</v>
      </c>
      <c r="K228" s="22">
        <f t="shared" si="17"/>
        <v>0</v>
      </c>
    </row>
    <row r="229" spans="1:11" x14ac:dyDescent="0.35">
      <c r="A229" s="48">
        <f>returns_pnl[[#This Row],[price_date]]</f>
        <v>45839</v>
      </c>
      <c r="B229" s="10">
        <f>returns_pnl[[#This Row],[portfolio_simple_return]]</f>
        <v>-1.6126018999999998E-2</v>
      </c>
      <c r="C229" s="10">
        <f>returns_pnl[[#This Row],[B.simple_return]]</f>
        <v>-1.1184599999999999E-3</v>
      </c>
      <c r="D229" s="46"/>
      <c r="E229" s="10">
        <f t="shared" si="15"/>
        <v>-1.6296144184835389E-2</v>
      </c>
      <c r="F229" s="10">
        <f t="shared" si="16"/>
        <v>-1.5007558999999998E-2</v>
      </c>
      <c r="G229" s="47">
        <f t="shared" si="18"/>
        <v>126.68317532547613</v>
      </c>
      <c r="H229" s="47">
        <f t="shared" si="19"/>
        <v>113.79426835422197</v>
      </c>
      <c r="I229" s="23">
        <f>G229/MAX($G$2:G229)-1</f>
        <v>-5.3736072828814208E-2</v>
      </c>
      <c r="J229" s="23">
        <f>H229/MAX($H$2:H229)-1</f>
        <v>-1.1184600000000433E-3</v>
      </c>
      <c r="K229" s="22">
        <f t="shared" si="17"/>
        <v>-1.6296144184835389E-2</v>
      </c>
    </row>
    <row r="230" spans="1:11" x14ac:dyDescent="0.35">
      <c r="A230" s="48">
        <f>returns_pnl[[#This Row],[price_date]]</f>
        <v>45840</v>
      </c>
      <c r="B230" s="10">
        <f>returns_pnl[[#This Row],[portfolio_simple_return]]</f>
        <v>4.3924569999999998E-3</v>
      </c>
      <c r="C230" s="10">
        <f>returns_pnl[[#This Row],[B.simple_return]]</f>
        <v>4.7450699999999997E-3</v>
      </c>
      <c r="D230" s="46"/>
      <c r="E230" s="10">
        <f t="shared" si="15"/>
        <v>4.2223318151646096E-3</v>
      </c>
      <c r="F230" s="10">
        <f t="shared" si="16"/>
        <v>-3.5261299999999988E-4</v>
      </c>
      <c r="G230" s="47">
        <f t="shared" si="18"/>
        <v>127.23962572571675</v>
      </c>
      <c r="H230" s="47">
        <f t="shared" si="19"/>
        <v>114.33423012316155</v>
      </c>
      <c r="I230" s="23">
        <f>G230/MAX($G$2:G230)-1</f>
        <v>-4.9579649218063571E-2</v>
      </c>
      <c r="J230" s="23">
        <f>H230/MAX($H$2:H230)-1</f>
        <v>0</v>
      </c>
      <c r="K230" s="22">
        <f t="shared" si="17"/>
        <v>0</v>
      </c>
    </row>
    <row r="231" spans="1:11" x14ac:dyDescent="0.35">
      <c r="A231" s="48">
        <f>returns_pnl[[#This Row],[price_date]]</f>
        <v>45841</v>
      </c>
      <c r="B231" s="10">
        <f>returns_pnl[[#This Row],[portfolio_simple_return]]</f>
        <v>9.8549910000000004E-3</v>
      </c>
      <c r="C231" s="10">
        <f>returns_pnl[[#This Row],[B.simple_return]]</f>
        <v>8.3389299999999996E-3</v>
      </c>
      <c r="D231" s="46"/>
      <c r="E231" s="10">
        <f t="shared" si="15"/>
        <v>9.6848658151646103E-3</v>
      </c>
      <c r="F231" s="10">
        <f t="shared" si="16"/>
        <v>1.5160610000000008E-3</v>
      </c>
      <c r="G231" s="47">
        <f t="shared" si="18"/>
        <v>128.49357109208708</v>
      </c>
      <c r="H231" s="47">
        <f t="shared" si="19"/>
        <v>115.28765526476249</v>
      </c>
      <c r="I231" s="23">
        <f>G231/MAX($G$2:G231)-1</f>
        <v>-4.0213265214890548E-2</v>
      </c>
      <c r="J231" s="23">
        <f>H231/MAX($H$2:H231)-1</f>
        <v>0</v>
      </c>
      <c r="K231" s="22">
        <f t="shared" si="17"/>
        <v>0</v>
      </c>
    </row>
    <row r="232" spans="1:11" x14ac:dyDescent="0.35">
      <c r="A232" s="48">
        <f>returns_pnl[[#This Row],[price_date]]</f>
        <v>45845</v>
      </c>
      <c r="B232" s="10">
        <f>returns_pnl[[#This Row],[portfolio_simple_return]]</f>
        <v>-1.6501277000000002E-2</v>
      </c>
      <c r="C232" s="10">
        <f>returns_pnl[[#This Row],[B.simple_return]]</f>
        <v>-7.8622799999999993E-3</v>
      </c>
      <c r="D232" s="46"/>
      <c r="E232" s="10">
        <f t="shared" si="15"/>
        <v>-1.6671402184835392E-2</v>
      </c>
      <c r="F232" s="10">
        <f t="shared" si="16"/>
        <v>-8.6389970000000024E-3</v>
      </c>
      <c r="G232" s="47">
        <f t="shared" si="18"/>
        <v>126.37326308277736</v>
      </c>
      <c r="H232" s="47">
        <f t="shared" si="19"/>
        <v>114.38123143852745</v>
      </c>
      <c r="I232" s="23">
        <f>G232/MAX($G$2:G232)-1</f>
        <v>-5.6050971986505216E-2</v>
      </c>
      <c r="J232" s="23">
        <f>H232/MAX($H$2:H232)-1</f>
        <v>-7.8622799999999993E-3</v>
      </c>
      <c r="K232" s="22">
        <f t="shared" si="17"/>
        <v>-1.6671402184835392E-2</v>
      </c>
    </row>
    <row r="233" spans="1:11" x14ac:dyDescent="0.35">
      <c r="A233" s="48">
        <f>returns_pnl[[#This Row],[price_date]]</f>
        <v>45846</v>
      </c>
      <c r="B233" s="10">
        <f>returns_pnl[[#This Row],[portfolio_simple_return]]</f>
        <v>-1.6133860000000001E-3</v>
      </c>
      <c r="C233" s="10">
        <f>returns_pnl[[#This Row],[B.simple_return]]</f>
        <v>-7.1588999999999995E-4</v>
      </c>
      <c r="D233" s="46"/>
      <c r="E233" s="10">
        <f t="shared" si="15"/>
        <v>-1.7835111848353903E-3</v>
      </c>
      <c r="F233" s="10">
        <f t="shared" si="16"/>
        <v>-8.9749600000000012E-4</v>
      </c>
      <c r="G233" s="47">
        <f t="shared" si="18"/>
        <v>126.16937422934528</v>
      </c>
      <c r="H233" s="47">
        <f t="shared" si="19"/>
        <v>114.29934705875291</v>
      </c>
      <c r="I233" s="23">
        <f>G233/MAX($G$2:G233)-1</f>
        <v>-5.7573926133015818E-2</v>
      </c>
      <c r="J233" s="23">
        <f>H233/MAX($H$2:H233)-1</f>
        <v>-8.5725414723709648E-3</v>
      </c>
      <c r="K233" s="22">
        <f t="shared" si="17"/>
        <v>-1.7835111848353903E-3</v>
      </c>
    </row>
    <row r="234" spans="1:11" x14ac:dyDescent="0.35">
      <c r="A234" s="48">
        <f>returns_pnl[[#This Row],[price_date]]</f>
        <v>45847</v>
      </c>
      <c r="B234" s="10">
        <f>returns_pnl[[#This Row],[portfolio_simple_return]]</f>
        <v>9.9658460000000004E-3</v>
      </c>
      <c r="C234" s="10">
        <f>returns_pnl[[#This Row],[B.simple_return]]</f>
        <v>6.0621399999999997E-3</v>
      </c>
      <c r="D234" s="46"/>
      <c r="E234" s="10">
        <f t="shared" si="15"/>
        <v>9.7957208151646102E-3</v>
      </c>
      <c r="F234" s="10">
        <f t="shared" si="16"/>
        <v>3.9037060000000007E-3</v>
      </c>
      <c r="G234" s="47">
        <f t="shared" si="18"/>
        <v>127.42675878283131</v>
      </c>
      <c r="H234" s="47">
        <f t="shared" si="19"/>
        <v>114.99224570253166</v>
      </c>
      <c r="I234" s="23">
        <f>G234/MAX($G$2:G234)-1</f>
        <v>-4.8181853014472753E-2</v>
      </c>
      <c r="J234" s="23">
        <f>H234/MAX($H$2:H234)-1</f>
        <v>-2.5623694189322865E-3</v>
      </c>
      <c r="K234" s="22">
        <f t="shared" si="17"/>
        <v>0</v>
      </c>
    </row>
    <row r="235" spans="1:11" x14ac:dyDescent="0.35">
      <c r="A235" s="48">
        <f>returns_pnl[[#This Row],[price_date]]</f>
        <v>45848</v>
      </c>
      <c r="B235" s="10">
        <f>returns_pnl[[#This Row],[portfolio_simple_return]]</f>
        <v>9.5496790000000002E-3</v>
      </c>
      <c r="C235" s="10">
        <f>returns_pnl[[#This Row],[B.simple_return]]</f>
        <v>2.74617E-3</v>
      </c>
      <c r="D235" s="46"/>
      <c r="E235" s="10">
        <f t="shared" si="15"/>
        <v>9.37955381516461E-3</v>
      </c>
      <c r="F235" s="10">
        <f t="shared" si="16"/>
        <v>6.8035090000000001E-3</v>
      </c>
      <c r="G235" s="47">
        <f t="shared" si="18"/>
        <v>128.64364342521779</v>
      </c>
      <c r="H235" s="47">
        <f t="shared" si="19"/>
        <v>115.30803395791258</v>
      </c>
      <c r="I235" s="23">
        <f>G235/MAX($G$2:G235)-1</f>
        <v>-3.9092295244386177E-2</v>
      </c>
      <c r="J235" s="23">
        <f>H235/MAX($H$2:H235)-1</f>
        <v>0</v>
      </c>
      <c r="K235" s="22">
        <f t="shared" si="17"/>
        <v>0</v>
      </c>
    </row>
    <row r="236" spans="1:11" x14ac:dyDescent="0.35">
      <c r="A236" s="48">
        <f>returns_pnl[[#This Row],[price_date]]</f>
        <v>45849</v>
      </c>
      <c r="B236" s="10">
        <f>returns_pnl[[#This Row],[portfolio_simple_return]]</f>
        <v>-6.5462130000000004E-3</v>
      </c>
      <c r="C236" s="10">
        <f>returns_pnl[[#This Row],[B.simple_return]]</f>
        <v>-3.2975299999999999E-3</v>
      </c>
      <c r="D236" s="46"/>
      <c r="E236" s="10">
        <f t="shared" si="15"/>
        <v>-6.7163381848353906E-3</v>
      </c>
      <c r="F236" s="10">
        <f t="shared" si="16"/>
        <v>-3.2486830000000005E-3</v>
      </c>
      <c r="G236" s="47">
        <f t="shared" si="18"/>
        <v>127.80151473426027</v>
      </c>
      <c r="H236" s="47">
        <f t="shared" si="19"/>
        <v>114.92780225669534</v>
      </c>
      <c r="I236" s="23">
        <f>G236/MAX($G$2:G236)-1</f>
        <v>-4.5382601753057528E-2</v>
      </c>
      <c r="J236" s="23">
        <f>H236/MAX($H$2:H236)-1</f>
        <v>-3.297529999999993E-3</v>
      </c>
      <c r="K236" s="22">
        <f t="shared" si="17"/>
        <v>-6.7163381848353906E-3</v>
      </c>
    </row>
    <row r="237" spans="1:11" x14ac:dyDescent="0.35">
      <c r="A237" s="48">
        <f>returns_pnl[[#This Row],[price_date]]</f>
        <v>45852</v>
      </c>
      <c r="B237" s="10">
        <f>returns_pnl[[#This Row],[portfolio_simple_return]]</f>
        <v>3.5048689999999999E-3</v>
      </c>
      <c r="C237" s="10">
        <f>returns_pnl[[#This Row],[B.simple_return]]</f>
        <v>1.4074000000000001E-3</v>
      </c>
      <c r="D237" s="46"/>
      <c r="E237" s="10">
        <f t="shared" si="15"/>
        <v>3.3347438151646097E-3</v>
      </c>
      <c r="F237" s="10">
        <f t="shared" si="16"/>
        <v>2.0974689999999998E-3</v>
      </c>
      <c r="G237" s="47">
        <f t="shared" si="18"/>
        <v>128.2494423014054</v>
      </c>
      <c r="H237" s="47">
        <f t="shared" si="19"/>
        <v>115.08955164559141</v>
      </c>
      <c r="I237" s="23">
        <f>G237/MAX($G$2:G237)-1</f>
        <v>-4.2036792827081282E-2</v>
      </c>
      <c r="J237" s="23">
        <f>H237/MAX($H$2:H237)-1</f>
        <v>-1.894770943722035E-3</v>
      </c>
      <c r="K237" s="22">
        <f t="shared" si="17"/>
        <v>0</v>
      </c>
    </row>
    <row r="238" spans="1:11" x14ac:dyDescent="0.35">
      <c r="A238" s="48">
        <f>returns_pnl[[#This Row],[price_date]]</f>
        <v>45853</v>
      </c>
      <c r="B238" s="10">
        <f>returns_pnl[[#This Row],[portfolio_simple_return]]</f>
        <v>2.3269900000000001E-3</v>
      </c>
      <c r="C238" s="10">
        <f>returns_pnl[[#This Row],[B.simple_return]]</f>
        <v>-3.9562499999999997E-3</v>
      </c>
      <c r="D238" s="46"/>
      <c r="E238" s="10">
        <f t="shared" si="15"/>
        <v>2.1568648151646099E-3</v>
      </c>
      <c r="F238" s="10">
        <f t="shared" si="16"/>
        <v>6.2832399999999998E-3</v>
      </c>
      <c r="G238" s="47">
        <f t="shared" si="18"/>
        <v>128.54787747114634</v>
      </c>
      <c r="H238" s="47">
        <f t="shared" si="19"/>
        <v>114.63422860689354</v>
      </c>
      <c r="I238" s="23">
        <f>G238/MAX($G$2:G238)-1</f>
        <v>-3.980762202362198E-2</v>
      </c>
      <c r="J238" s="23">
        <f>H238/MAX($H$2:H238)-1</f>
        <v>-5.8435247561759995E-3</v>
      </c>
      <c r="K238" s="22">
        <f t="shared" si="17"/>
        <v>0</v>
      </c>
    </row>
    <row r="239" spans="1:11" x14ac:dyDescent="0.35">
      <c r="A239" s="48">
        <f>returns_pnl[[#This Row],[price_date]]</f>
        <v>45854</v>
      </c>
      <c r="B239" s="10">
        <f>returns_pnl[[#This Row],[portfolio_simple_return]]</f>
        <v>5.9331100000000001E-3</v>
      </c>
      <c r="C239" s="10">
        <f>returns_pnl[[#This Row],[B.simple_return]]</f>
        <v>3.1935900000000001E-3</v>
      </c>
      <c r="D239" s="46"/>
      <c r="E239" s="10">
        <f t="shared" si="15"/>
        <v>5.7629848151646099E-3</v>
      </c>
      <c r="F239" s="10">
        <f t="shared" si="16"/>
        <v>2.7395200000000001E-3</v>
      </c>
      <c r="G239" s="47">
        <f t="shared" si="18"/>
        <v>129.31056616844916</v>
      </c>
      <c r="H239" s="47">
        <f t="shared" si="19"/>
        <v>115.00032333303022</v>
      </c>
      <c r="I239" s="23">
        <f>G239/MAX($G$2:G239)-1</f>
        <v>-3.4110695023926718E-2</v>
      </c>
      <c r="J239" s="23">
        <f>H239/MAX($H$2:H239)-1</f>
        <v>-2.6685965784021271E-3</v>
      </c>
      <c r="K239" s="22">
        <f t="shared" si="17"/>
        <v>0</v>
      </c>
    </row>
    <row r="240" spans="1:11" x14ac:dyDescent="0.35">
      <c r="A240" s="48">
        <f>returns_pnl[[#This Row],[price_date]]</f>
        <v>45855</v>
      </c>
      <c r="B240" s="10">
        <f>returns_pnl[[#This Row],[portfolio_simple_return]]</f>
        <v>4.9838019999999999E-3</v>
      </c>
      <c r="C240" s="10">
        <f>returns_pnl[[#This Row],[B.simple_return]]</f>
        <v>5.3738199999999996E-3</v>
      </c>
      <c r="D240" s="46"/>
      <c r="E240" s="10">
        <f t="shared" si="15"/>
        <v>4.8136768151646097E-3</v>
      </c>
      <c r="F240" s="10">
        <f t="shared" si="16"/>
        <v>-3.9001799999999979E-4</v>
      </c>
      <c r="G240" s="47">
        <f t="shared" si="18"/>
        <v>129.95502442674061</v>
      </c>
      <c r="H240" s="47">
        <f t="shared" si="19"/>
        <v>115.61831437056372</v>
      </c>
      <c r="I240" s="23">
        <f>G240/MAX($G$2:G240)-1</f>
        <v>-2.9296893974008364E-2</v>
      </c>
      <c r="J240" s="23">
        <f>H240/MAX($H$2:H240)-1</f>
        <v>0</v>
      </c>
      <c r="K240" s="22">
        <f t="shared" si="17"/>
        <v>0</v>
      </c>
    </row>
    <row r="241" spans="1:11" x14ac:dyDescent="0.35">
      <c r="A241" s="48">
        <f>returns_pnl[[#This Row],[price_date]]</f>
        <v>45856</v>
      </c>
      <c r="B241" s="10">
        <f>returns_pnl[[#This Row],[portfolio_simple_return]]</f>
        <v>-3.2685420000000001E-3</v>
      </c>
      <c r="C241" s="10">
        <f>returns_pnl[[#This Row],[B.simple_return]]</f>
        <v>-9.0509999999999999E-5</v>
      </c>
      <c r="D241" s="46"/>
      <c r="E241" s="10">
        <f t="shared" si="15"/>
        <v>-3.4386671848353903E-3</v>
      </c>
      <c r="F241" s="10">
        <f t="shared" si="16"/>
        <v>-3.1780320000000003E-3</v>
      </c>
      <c r="G241" s="47">
        <f t="shared" si="18"/>
        <v>129.53026097129077</v>
      </c>
      <c r="H241" s="47">
        <f t="shared" si="19"/>
        <v>115.60784975693004</v>
      </c>
      <c r="I241" s="23">
        <f>G241/MAX($G$2:G241)-1</f>
        <v>-3.2469677845584743E-2</v>
      </c>
      <c r="J241" s="23">
        <f>H241/MAX($H$2:H241)-1</f>
        <v>-9.0510000000043611E-5</v>
      </c>
      <c r="K241" s="22">
        <f t="shared" si="17"/>
        <v>-3.4386671848353903E-3</v>
      </c>
    </row>
    <row r="242" spans="1:11" x14ac:dyDescent="0.35">
      <c r="A242" s="48">
        <f>returns_pnl[[#This Row],[price_date]]</f>
        <v>45859</v>
      </c>
      <c r="B242" s="10">
        <f>returns_pnl[[#This Row],[portfolio_simple_return]]</f>
        <v>-2.1100200000000002E-3</v>
      </c>
      <c r="C242" s="10">
        <f>returns_pnl[[#This Row],[B.simple_return]]</f>
        <v>1.3991299999999999E-3</v>
      </c>
      <c r="D242" s="46"/>
      <c r="E242" s="10">
        <f t="shared" si="15"/>
        <v>-2.2801451848353904E-3</v>
      </c>
      <c r="F242" s="10">
        <f t="shared" si="16"/>
        <v>-3.5091499999999999E-3</v>
      </c>
      <c r="G242" s="47">
        <f t="shared" si="18"/>
        <v>129.25694953003611</v>
      </c>
      <c r="H242" s="47">
        <f t="shared" si="19"/>
        <v>115.76960016776046</v>
      </c>
      <c r="I242" s="23">
        <f>G242/MAX($G$2:G242)-1</f>
        <v>-3.4511186175937181E-2</v>
      </c>
      <c r="J242" s="23">
        <f>H242/MAX($H$2:H242)-1</f>
        <v>0</v>
      </c>
      <c r="K242" s="22">
        <f t="shared" si="17"/>
        <v>-2.2801451848353904E-3</v>
      </c>
    </row>
    <row r="243" spans="1:11" x14ac:dyDescent="0.35">
      <c r="A243" s="48">
        <f>returns_pnl[[#This Row],[price_date]]</f>
        <v>45860</v>
      </c>
      <c r="B243" s="10">
        <f>returns_pnl[[#This Row],[portfolio_simple_return]]</f>
        <v>-9.5543039999999996E-3</v>
      </c>
      <c r="C243" s="10">
        <f>returns_pnl[[#This Row],[B.simple_return]]</f>
        <v>6.3752999999999998E-4</v>
      </c>
      <c r="D243" s="46"/>
      <c r="E243" s="10">
        <f t="shared" si="15"/>
        <v>-9.7244291848353898E-3</v>
      </c>
      <c r="F243" s="10">
        <f t="shared" si="16"/>
        <v>-1.0191834E-2</v>
      </c>
      <c r="G243" s="47">
        <f t="shared" si="18"/>
        <v>128.02198934011349</v>
      </c>
      <c r="H243" s="47">
        <f t="shared" si="19"/>
        <v>115.84340676095542</v>
      </c>
      <c r="I243" s="23">
        <f>G243/MAX($G$2:G243)-1</f>
        <v>-4.3735759811811659E-2</v>
      </c>
      <c r="J243" s="23">
        <f>H243/MAX($H$2:H243)-1</f>
        <v>0</v>
      </c>
      <c r="K243" s="22">
        <f t="shared" si="17"/>
        <v>-9.7244291848353898E-3</v>
      </c>
    </row>
    <row r="244" spans="1:11" x14ac:dyDescent="0.35">
      <c r="A244" s="48">
        <f>returns_pnl[[#This Row],[price_date]]</f>
        <v>45861</v>
      </c>
      <c r="B244" s="10">
        <f>returns_pnl[[#This Row],[portfolio_simple_return]]</f>
        <v>1.8565043E-2</v>
      </c>
      <c r="C244" s="10">
        <f>returns_pnl[[#This Row],[B.simple_return]]</f>
        <v>7.8118800000000002E-3</v>
      </c>
      <c r="D244" s="46"/>
      <c r="E244" s="10">
        <f t="shared" si="15"/>
        <v>1.839491781516461E-2</v>
      </c>
      <c r="F244" s="10">
        <f t="shared" si="16"/>
        <v>1.0753163E-2</v>
      </c>
      <c r="G244" s="47">
        <f t="shared" si="18"/>
        <v>130.39872307715822</v>
      </c>
      <c r="H244" s="47">
        <f t="shared" si="19"/>
        <v>116.7483615533632</v>
      </c>
      <c r="I244" s="23">
        <f>G244/MAX($G$2:G244)-1</f>
        <v>-2.5982673073355778E-2</v>
      </c>
      <c r="J244" s="23">
        <f>H244/MAX($H$2:H244)-1</f>
        <v>0</v>
      </c>
      <c r="K244" s="22">
        <f t="shared" si="17"/>
        <v>0</v>
      </c>
    </row>
    <row r="245" spans="1:11" x14ac:dyDescent="0.35">
      <c r="A245" s="48">
        <f>returns_pnl[[#This Row],[price_date]]</f>
        <v>45862</v>
      </c>
      <c r="B245" s="10">
        <f>returns_pnl[[#This Row],[portfolio_simple_return]]</f>
        <v>9.4143709999999995E-3</v>
      </c>
      <c r="C245" s="10">
        <f>returns_pnl[[#This Row],[B.simple_return]]</f>
        <v>6.9822999999999999E-4</v>
      </c>
      <c r="D245" s="46"/>
      <c r="E245" s="10">
        <f t="shared" si="15"/>
        <v>9.2442458151646093E-3</v>
      </c>
      <c r="F245" s="10">
        <f t="shared" si="16"/>
        <v>8.7161410000000002E-3</v>
      </c>
      <c r="G245" s="47">
        <f t="shared" si="18"/>
        <v>131.62634503413287</v>
      </c>
      <c r="H245" s="47">
        <f t="shared" si="19"/>
        <v>116.82987876185061</v>
      </c>
      <c r="I245" s="23">
        <f>G245/MAX($G$2:G245)-1</f>
        <v>-1.6812912597239937E-2</v>
      </c>
      <c r="J245" s="23">
        <f>H245/MAX($H$2:H245)-1</f>
        <v>0</v>
      </c>
      <c r="K245" s="22">
        <f t="shared" si="17"/>
        <v>0</v>
      </c>
    </row>
    <row r="246" spans="1:11" x14ac:dyDescent="0.35">
      <c r="A246" s="48">
        <f>returns_pnl[[#This Row],[price_date]]</f>
        <v>45863</v>
      </c>
      <c r="B246" s="10">
        <f>returns_pnl[[#This Row],[portfolio_simple_return]]</f>
        <v>1.0047291E-2</v>
      </c>
      <c r="C246" s="10">
        <f>returns_pnl[[#This Row],[B.simple_return]]</f>
        <v>3.9743199999999999E-3</v>
      </c>
      <c r="D246" s="46"/>
      <c r="E246" s="10">
        <f t="shared" si="15"/>
        <v>9.8771658151646097E-3</v>
      </c>
      <c r="F246" s="10">
        <f t="shared" si="16"/>
        <v>6.0729709999999999E-3</v>
      </c>
      <c r="G246" s="47">
        <f t="shared" si="18"/>
        <v>132.9488332259572</v>
      </c>
      <c r="H246" s="47">
        <f t="shared" si="19"/>
        <v>117.2941980856114</v>
      </c>
      <c r="I246" s="23">
        <f>G246/MAX($G$2:G246)-1</f>
        <v>-6.9345458226619527E-3</v>
      </c>
      <c r="J246" s="23">
        <f>H246/MAX($H$2:H246)-1</f>
        <v>0</v>
      </c>
      <c r="K246" s="22">
        <f t="shared" si="17"/>
        <v>0</v>
      </c>
    </row>
    <row r="247" spans="1:11" x14ac:dyDescent="0.35">
      <c r="A247" s="48">
        <f>returns_pnl[[#This Row],[price_date]]</f>
        <v>45866</v>
      </c>
      <c r="B247" s="10">
        <f>returns_pnl[[#This Row],[portfolio_simple_return]]</f>
        <v>1.1817372E-2</v>
      </c>
      <c r="C247" s="10">
        <f>returns_pnl[[#This Row],[B.simple_return]]</f>
        <v>1.7688E-4</v>
      </c>
      <c r="D247" s="46"/>
      <c r="E247" s="10">
        <f t="shared" si="15"/>
        <v>1.1647246815164609E-2</v>
      </c>
      <c r="F247" s="10">
        <f t="shared" si="16"/>
        <v>1.1640491999999999E-2</v>
      </c>
      <c r="G247" s="47">
        <f t="shared" si="18"/>
        <v>134.5199390451543</v>
      </c>
      <c r="H247" s="47">
        <f t="shared" si="19"/>
        <v>117.31494508336877</v>
      </c>
      <c r="I247" s="23">
        <f>G247/MAX($G$2:G247)-1</f>
        <v>0</v>
      </c>
      <c r="J247" s="23">
        <f>H247/MAX($H$2:H247)-1</f>
        <v>0</v>
      </c>
      <c r="K247" s="22">
        <f t="shared" si="17"/>
        <v>0</v>
      </c>
    </row>
    <row r="248" spans="1:11" x14ac:dyDescent="0.35">
      <c r="A248" s="48">
        <f>returns_pnl[[#This Row],[price_date]]</f>
        <v>45867</v>
      </c>
      <c r="B248" s="10">
        <f>returns_pnl[[#This Row],[portfolio_simple_return]]</f>
        <v>-2.7615740000000001E-3</v>
      </c>
      <c r="C248" s="10">
        <f>returns_pnl[[#This Row],[B.simple_return]]</f>
        <v>-2.9594199999999999E-3</v>
      </c>
      <c r="D248" s="46"/>
      <c r="E248" s="10">
        <f t="shared" si="15"/>
        <v>-2.9316991848353903E-3</v>
      </c>
      <c r="F248" s="10">
        <f t="shared" si="16"/>
        <v>1.9784599999999979E-4</v>
      </c>
      <c r="G248" s="47">
        <f t="shared" si="18"/>
        <v>134.14845227900562</v>
      </c>
      <c r="H248" s="47">
        <f t="shared" si="19"/>
        <v>116.96776088859013</v>
      </c>
      <c r="I248" s="23">
        <f>G248/MAX($G$2:G248)-1</f>
        <v>-2.7615739999999889E-3</v>
      </c>
      <c r="J248" s="23">
        <f>H248/MAX($H$2:H248)-1</f>
        <v>-2.9594200000000459E-3</v>
      </c>
      <c r="K248" s="22">
        <f t="shared" si="17"/>
        <v>-2.9316991848353903E-3</v>
      </c>
    </row>
    <row r="249" spans="1:11" x14ac:dyDescent="0.35">
      <c r="A249" s="48">
        <f>returns_pnl[[#This Row],[price_date]]</f>
        <v>45868</v>
      </c>
      <c r="B249" s="10">
        <f>returns_pnl[[#This Row],[portfolio_simple_return]]</f>
        <v>1.3779557E-2</v>
      </c>
      <c r="C249" s="10">
        <f>returns_pnl[[#This Row],[B.simple_return]]</f>
        <v>-1.2494400000000001E-3</v>
      </c>
      <c r="D249" s="46"/>
      <c r="E249" s="10">
        <f t="shared" si="15"/>
        <v>1.3609431815164609E-2</v>
      </c>
      <c r="F249" s="10">
        <f t="shared" si="16"/>
        <v>1.5028996999999999E-2</v>
      </c>
      <c r="G249" s="47">
        <f t="shared" si="18"/>
        <v>135.99695852364599</v>
      </c>
      <c r="H249" s="47">
        <f t="shared" si="19"/>
        <v>116.82161668942548</v>
      </c>
      <c r="I249" s="23">
        <f>G249/MAX($G$2:G249)-1</f>
        <v>0</v>
      </c>
      <c r="J249" s="23">
        <f>H249/MAX($H$2:H249)-1</f>
        <v>-4.2051623822754181E-3</v>
      </c>
      <c r="K249" s="22">
        <f t="shared" si="17"/>
        <v>0</v>
      </c>
    </row>
    <row r="250" spans="1:11" x14ac:dyDescent="0.35">
      <c r="A250" s="48">
        <f>returns_pnl[[#This Row],[price_date]]</f>
        <v>45869</v>
      </c>
      <c r="B250" s="10">
        <f>returns_pnl[[#This Row],[portfolio_simple_return]]</f>
        <v>-2.0513400000000001E-2</v>
      </c>
      <c r="C250" s="10">
        <f>returns_pnl[[#This Row],[B.simple_return]]</f>
        <v>-3.6948599999999999E-3</v>
      </c>
      <c r="D250" s="46"/>
      <c r="E250" s="10">
        <f t="shared" si="15"/>
        <v>-2.0683525184835391E-2</v>
      </c>
      <c r="F250" s="10">
        <f t="shared" si="16"/>
        <v>-1.681854E-2</v>
      </c>
      <c r="G250" s="47">
        <f t="shared" si="18"/>
        <v>133.20719851466703</v>
      </c>
      <c r="H250" s="47">
        <f t="shared" si="19"/>
        <v>116.38997717078439</v>
      </c>
      <c r="I250" s="23">
        <f>G250/MAX($G$2:G250)-1</f>
        <v>-2.0513400000000015E-2</v>
      </c>
      <c r="J250" s="23">
        <f>H250/MAX($H$2:H250)-1</f>
        <v>-7.8844848959955804E-3</v>
      </c>
      <c r="K250" s="22">
        <f t="shared" si="17"/>
        <v>-2.0683525184835391E-2</v>
      </c>
    </row>
    <row r="251" spans="1:11" x14ac:dyDescent="0.35">
      <c r="A251" s="48">
        <f>returns_pnl[[#This Row],[price_date]]</f>
        <v>45870</v>
      </c>
      <c r="B251" s="10">
        <f>returns_pnl[[#This Row],[portfolio_simple_return]]</f>
        <v>-2.2467323000000001E-2</v>
      </c>
      <c r="C251" s="10">
        <f>returns_pnl[[#This Row],[B.simple_return]]</f>
        <v>-1.5992070000000001E-2</v>
      </c>
      <c r="D251" s="46"/>
      <c r="E251" s="10">
        <f t="shared" si="15"/>
        <v>-2.2637448184835391E-2</v>
      </c>
      <c r="F251" s="10">
        <f t="shared" si="16"/>
        <v>-6.4752530000000003E-3</v>
      </c>
      <c r="G251" s="47">
        <f t="shared" si="18"/>
        <v>130.2143893597129</v>
      </c>
      <c r="H251" s="47">
        <f t="shared" si="19"/>
        <v>114.52866050857081</v>
      </c>
      <c r="I251" s="23">
        <f>G251/MAX($G$2:G251)-1</f>
        <v>-4.2519841816371695E-2</v>
      </c>
      <c r="J251" s="23">
        <f>H251/MAX($H$2:H251)-1</f>
        <v>-2.3750465661624864E-2</v>
      </c>
      <c r="K251" s="22">
        <f t="shared" si="17"/>
        <v>-2.2637448184835391E-2</v>
      </c>
    </row>
    <row r="252" spans="1:11" x14ac:dyDescent="0.35">
      <c r="A252" s="48">
        <f>returns_pnl[[#This Row],[price_date]]</f>
        <v>45873</v>
      </c>
      <c r="B252" s="10">
        <f>returns_pnl[[#This Row],[portfolio_simple_return]]</f>
        <v>2.1608780000000001E-2</v>
      </c>
      <c r="C252" s="10">
        <f>returns_pnl[[#This Row],[B.simple_return]]</f>
        <v>1.473707E-2</v>
      </c>
      <c r="D252" s="46"/>
      <c r="E252" s="10">
        <f t="shared" si="15"/>
        <v>2.1438654815164611E-2</v>
      </c>
      <c r="F252" s="10">
        <f t="shared" si="16"/>
        <v>6.8717100000000014E-3</v>
      </c>
      <c r="G252" s="47">
        <f t="shared" si="18"/>
        <v>133.02816345222126</v>
      </c>
      <c r="H252" s="47">
        <f t="shared" si="19"/>
        <v>116.21647739549185</v>
      </c>
      <c r="I252" s="23">
        <f>G252/MAX($G$2:G252)-1</f>
        <v>-2.1829863723816567E-2</v>
      </c>
      <c r="J252" s="23">
        <f>H252/MAX($H$2:H252)-1</f>
        <v>-9.3634079366128331E-3</v>
      </c>
      <c r="K252" s="22">
        <f t="shared" si="17"/>
        <v>0</v>
      </c>
    </row>
    <row r="253" spans="1:11" x14ac:dyDescent="0.35">
      <c r="A253" s="48">
        <f>returns_pnl[[#This Row],[price_date]]</f>
        <v>45874</v>
      </c>
      <c r="B253" s="10">
        <f>returns_pnl[[#This Row],[portfolio_simple_return]]</f>
        <v>-9.8833970000000004E-3</v>
      </c>
      <c r="C253" s="10">
        <f>returns_pnl[[#This Row],[B.simple_return]]</f>
        <v>-4.8578700000000002E-3</v>
      </c>
      <c r="D253" s="46"/>
      <c r="E253" s="10">
        <f t="shared" si="15"/>
        <v>-1.0053522184835391E-2</v>
      </c>
      <c r="F253" s="10">
        <f t="shared" si="16"/>
        <v>-5.0255270000000001E-3</v>
      </c>
      <c r="G253" s="47">
        <f t="shared" si="18"/>
        <v>131.71339330064208</v>
      </c>
      <c r="H253" s="47">
        <f t="shared" si="19"/>
        <v>115.65191285644661</v>
      </c>
      <c r="I253" s="23">
        <f>G253/MAX($G$2:G253)-1</f>
        <v>-3.1497507514178125E-2</v>
      </c>
      <c r="J253" s="23">
        <f>H253/MAX($H$2:H253)-1</f>
        <v>-1.4175791718099795E-2</v>
      </c>
      <c r="K253" s="22">
        <f t="shared" si="17"/>
        <v>-1.0053522184835391E-2</v>
      </c>
    </row>
    <row r="254" spans="1:11" x14ac:dyDescent="0.35">
      <c r="A254" s="48">
        <f>returns_pnl[[#This Row],[price_date]]</f>
        <v>45875</v>
      </c>
      <c r="B254" s="10">
        <f>returns_pnl[[#This Row],[portfolio_simple_return]]</f>
        <v>-8.2577559999999998E-3</v>
      </c>
      <c r="C254" s="10">
        <f>returns_pnl[[#This Row],[B.simple_return]]</f>
        <v>7.2818900000000001E-3</v>
      </c>
      <c r="D254" s="46"/>
      <c r="E254" s="10">
        <f t="shared" si="15"/>
        <v>-8.42788118483539E-3</v>
      </c>
      <c r="F254" s="10">
        <f t="shared" si="16"/>
        <v>-1.5539646000000001E-2</v>
      </c>
      <c r="G254" s="47">
        <f t="shared" si="18"/>
        <v>130.62573623683335</v>
      </c>
      <c r="H254" s="47">
        <f t="shared" si="19"/>
        <v>116.49407736415685</v>
      </c>
      <c r="I254" s="23">
        <f>G254/MAX($G$2:G254)-1</f>
        <v>-3.94951647825178E-2</v>
      </c>
      <c r="J254" s="23">
        <f>H254/MAX($H$2:H254)-1</f>
        <v>-6.9971282740538543E-3</v>
      </c>
      <c r="K254" s="22">
        <f t="shared" si="17"/>
        <v>-8.42788118483539E-3</v>
      </c>
    </row>
    <row r="255" spans="1:11" x14ac:dyDescent="0.35">
      <c r="A255" s="48">
        <f>returns_pnl[[#This Row],[price_date]]</f>
        <v>45876</v>
      </c>
      <c r="B255" s="10">
        <f>returns_pnl[[#This Row],[portfolio_simple_return]]</f>
        <v>-8.4269289999999997E-3</v>
      </c>
      <c r="C255" s="10">
        <f>returns_pnl[[#This Row],[B.simple_return]]</f>
        <v>-7.9746999999999999E-4</v>
      </c>
      <c r="D255" s="46"/>
      <c r="E255" s="10">
        <f t="shared" si="15"/>
        <v>-8.5970541848353899E-3</v>
      </c>
      <c r="F255" s="10">
        <f t="shared" si="16"/>
        <v>-7.6294589999999999E-3</v>
      </c>
      <c r="G255" s="47">
        <f t="shared" si="18"/>
        <v>129.52496243199283</v>
      </c>
      <c r="H255" s="47">
        <f t="shared" si="19"/>
        <v>116.40117683228127</v>
      </c>
      <c r="I255" s="23">
        <f>G255/MAX($G$2:G255)-1</f>
        <v>-4.75892708330522E-2</v>
      </c>
      <c r="J255" s="23">
        <f>H255/MAX($H$2:H255)-1</f>
        <v>-7.7890182741691127E-3</v>
      </c>
      <c r="K255" s="22">
        <f t="shared" si="17"/>
        <v>-8.5970541848353899E-3</v>
      </c>
    </row>
    <row r="256" spans="1:11" x14ac:dyDescent="0.35">
      <c r="A256" s="48">
        <f>returns_pnl[[#This Row],[price_date]]</f>
        <v>45877</v>
      </c>
      <c r="B256" s="10">
        <f>returns_pnl[[#This Row],[portfolio_simple_return]]</f>
        <v>5.7705669999999999E-3</v>
      </c>
      <c r="C256" s="10">
        <f>returns_pnl[[#This Row],[B.simple_return]]</f>
        <v>7.7996799999999998E-3</v>
      </c>
      <c r="D256" s="46"/>
      <c r="E256" s="10">
        <f t="shared" si="15"/>
        <v>5.6004418151646097E-3</v>
      </c>
      <c r="F256" s="10">
        <f t="shared" si="16"/>
        <v>-2.0291129999999999E-3</v>
      </c>
      <c r="G256" s="47">
        <f t="shared" si="18"/>
        <v>130.27239490587911</v>
      </c>
      <c r="H256" s="47">
        <f t="shared" si="19"/>
        <v>117.30906876319646</v>
      </c>
      <c r="I256" s="23">
        <f>G256/MAX($G$2:G256)-1</f>
        <v>-4.2093320908875631E-2</v>
      </c>
      <c r="J256" s="23">
        <f>H256/MAX($H$2:H256)-1</f>
        <v>-5.0090124221857657E-5</v>
      </c>
      <c r="K256" s="22">
        <f t="shared" si="17"/>
        <v>0</v>
      </c>
    </row>
    <row r="257" spans="1:11" x14ac:dyDescent="0.35">
      <c r="A257" s="48">
        <f>returns_pnl[[#This Row],[price_date]]</f>
        <v>45880</v>
      </c>
      <c r="B257" s="10">
        <f>returns_pnl[[#This Row],[portfolio_simple_return]]</f>
        <v>-1.087218E-3</v>
      </c>
      <c r="C257" s="10">
        <f>returns_pnl[[#This Row],[B.simple_return]]</f>
        <v>-2.5041299999999998E-3</v>
      </c>
      <c r="D257" s="46"/>
      <c r="E257" s="10">
        <f t="shared" si="15"/>
        <v>-1.2573431848353902E-3</v>
      </c>
      <c r="F257" s="10">
        <f t="shared" si="16"/>
        <v>1.4169119999999998E-3</v>
      </c>
      <c r="G257" s="47">
        <f t="shared" si="18"/>
        <v>130.13076041323433</v>
      </c>
      <c r="H257" s="47">
        <f t="shared" si="19"/>
        <v>117.01531160483448</v>
      </c>
      <c r="I257" s="23">
        <f>G257/MAX($G$2:G257)-1</f>
        <v>-4.3134774292703737E-2</v>
      </c>
      <c r="J257" s="23">
        <f>H257/MAX($H$2:H257)-1</f>
        <v>-2.5540946920390439E-3</v>
      </c>
      <c r="K257" s="22">
        <f t="shared" si="17"/>
        <v>-1.2573431848353902E-3</v>
      </c>
    </row>
    <row r="258" spans="1:11" x14ac:dyDescent="0.35">
      <c r="A258" s="48">
        <f>returns_pnl[[#This Row],[price_date]]</f>
        <v>45881</v>
      </c>
      <c r="B258" s="10">
        <f>returns_pnl[[#This Row],[portfolio_simple_return]]</f>
        <v>1.6058353000000001E-2</v>
      </c>
      <c r="C258" s="10">
        <f>returns_pnl[[#This Row],[B.simple_return]]</f>
        <v>1.13455E-2</v>
      </c>
      <c r="D258" s="46"/>
      <c r="E258" s="10">
        <f t="shared" si="15"/>
        <v>1.5888227815164611E-2</v>
      </c>
      <c r="F258" s="10">
        <f t="shared" si="16"/>
        <v>4.7128530000000012E-3</v>
      </c>
      <c r="G258" s="47">
        <f t="shared" si="18"/>
        <v>132.22044610010846</v>
      </c>
      <c r="H258" s="47">
        <f t="shared" si="19"/>
        <v>118.34290882264713</v>
      </c>
      <c r="I258" s="23">
        <f>G258/MAX($G$2:G258)-1</f>
        <v>-2.7769094724871324E-2</v>
      </c>
      <c r="J258" s="23">
        <f>H258/MAX($H$2:H258)-1</f>
        <v>0</v>
      </c>
      <c r="K258" s="22">
        <f t="shared" si="17"/>
        <v>0</v>
      </c>
    </row>
    <row r="259" spans="1:11" x14ac:dyDescent="0.35">
      <c r="A259" s="48">
        <f>returns_pnl[[#This Row],[price_date]]</f>
        <v>45882</v>
      </c>
      <c r="B259" s="10">
        <f>returns_pnl[[#This Row],[portfolio_simple_return]]</f>
        <v>1.6647484000000001E-2</v>
      </c>
      <c r="C259" s="10">
        <f>returns_pnl[[#This Row],[B.simple_return]]</f>
        <v>3.2300300000000001E-3</v>
      </c>
      <c r="D259" s="46"/>
      <c r="E259" s="10">
        <f t="shared" ref="E259:E322" si="20">B259-$D$2</f>
        <v>1.647735881516461E-2</v>
      </c>
      <c r="F259" s="10">
        <f t="shared" ref="F259:F322" si="21">B259-C259</f>
        <v>1.3417454000000001E-2</v>
      </c>
      <c r="G259" s="47">
        <f t="shared" si="18"/>
        <v>134.42158386103287</v>
      </c>
      <c r="H259" s="47">
        <f t="shared" si="19"/>
        <v>118.72515996843156</v>
      </c>
      <c r="I259" s="23">
        <f>G259/MAX($G$2:G259)-1</f>
        <v>-1.158389628499823E-2</v>
      </c>
      <c r="J259" s="23">
        <f>H259/MAX($H$2:H259)-1</f>
        <v>0</v>
      </c>
      <c r="K259" s="22">
        <f t="shared" ref="K259:K322" si="22">MIN(0,E259)</f>
        <v>0</v>
      </c>
    </row>
    <row r="260" spans="1:11" x14ac:dyDescent="0.35">
      <c r="A260" s="48">
        <f>returns_pnl[[#This Row],[price_date]]</f>
        <v>45883</v>
      </c>
      <c r="B260" s="10">
        <f>returns_pnl[[#This Row],[portfolio_simple_return]]</f>
        <v>3.364092E-3</v>
      </c>
      <c r="C260" s="10">
        <f>returns_pnl[[#This Row],[B.simple_return]]</f>
        <v>3.0309999999999999E-4</v>
      </c>
      <c r="D260" s="46"/>
      <c r="E260" s="10">
        <f t="shared" si="20"/>
        <v>3.1939668151646098E-3</v>
      </c>
      <c r="F260" s="10">
        <f t="shared" si="21"/>
        <v>3.0609919999999998E-3</v>
      </c>
      <c r="G260" s="47">
        <f t="shared" ref="G260:G323" si="23">G259*(1+B260)</f>
        <v>134.87379043592711</v>
      </c>
      <c r="H260" s="47">
        <f t="shared" ref="H260:H323" si="24">H259*(1+C260)</f>
        <v>118.76114556441799</v>
      </c>
      <c r="I260" s="23">
        <f>G260/MAX($G$2:G260)-1</f>
        <v>-8.258773577819345E-3</v>
      </c>
      <c r="J260" s="23">
        <f>H260/MAX($H$2:H260)-1</f>
        <v>0</v>
      </c>
      <c r="K260" s="22">
        <f t="shared" si="22"/>
        <v>0</v>
      </c>
    </row>
    <row r="261" spans="1:11" x14ac:dyDescent="0.35">
      <c r="A261" s="48">
        <f>returns_pnl[[#This Row],[price_date]]</f>
        <v>45884</v>
      </c>
      <c r="B261" s="10">
        <f>returns_pnl[[#This Row],[portfolio_simple_return]]</f>
        <v>-1.1994059E-2</v>
      </c>
      <c r="C261" s="10">
        <f>returns_pnl[[#This Row],[B.simple_return]]</f>
        <v>-2.8971000000000001E-3</v>
      </c>
      <c r="D261" s="46"/>
      <c r="E261" s="10">
        <f t="shared" si="20"/>
        <v>-1.216418418483539E-2</v>
      </c>
      <c r="F261" s="10">
        <f t="shared" si="21"/>
        <v>-9.0969589999999999E-3</v>
      </c>
      <c r="G261" s="47">
        <f t="shared" si="23"/>
        <v>133.25610623588497</v>
      </c>
      <c r="H261" s="47">
        <f t="shared" si="24"/>
        <v>118.41708264960332</v>
      </c>
      <c r="I261" s="23">
        <f>G261/MAX($G$2:G261)-1</f>
        <v>-2.0153776360259279E-2</v>
      </c>
      <c r="J261" s="23">
        <f>H261/MAX($H$2:H261)-1</f>
        <v>-2.8970999999999858E-3</v>
      </c>
      <c r="K261" s="22">
        <f t="shared" si="22"/>
        <v>-1.216418418483539E-2</v>
      </c>
    </row>
    <row r="262" spans="1:11" x14ac:dyDescent="0.35">
      <c r="A262" s="48">
        <f>returns_pnl[[#This Row],[price_date]]</f>
        <v>45887</v>
      </c>
      <c r="B262" s="10">
        <f>returns_pnl[[#This Row],[portfolio_simple_return]]</f>
        <v>-1.198069E-3</v>
      </c>
      <c r="C262" s="10">
        <f>returns_pnl[[#This Row],[B.simple_return]]</f>
        <v>-1.0077999999999999E-4</v>
      </c>
      <c r="D262" s="46"/>
      <c r="E262" s="10">
        <f t="shared" si="20"/>
        <v>-1.3681941848353901E-3</v>
      </c>
      <c r="F262" s="10">
        <f t="shared" si="21"/>
        <v>-1.097289E-3</v>
      </c>
      <c r="G262" s="47">
        <f t="shared" si="23"/>
        <v>133.09645622594306</v>
      </c>
      <c r="H262" s="47">
        <f t="shared" si="24"/>
        <v>118.40514857601389</v>
      </c>
      <c r="I262" s="23">
        <f>G262/MAX($G$2:G262)-1</f>
        <v>-2.1327699745569029E-2</v>
      </c>
      <c r="J262" s="23">
        <f>H262/MAX($H$2:H262)-1</f>
        <v>-2.9975880302619551E-3</v>
      </c>
      <c r="K262" s="22">
        <f t="shared" si="22"/>
        <v>-1.3681941848353901E-3</v>
      </c>
    </row>
    <row r="263" spans="1:11" x14ac:dyDescent="0.35">
      <c r="A263" s="48">
        <f>returns_pnl[[#This Row],[price_date]]</f>
        <v>45888</v>
      </c>
      <c r="B263" s="10">
        <f>returns_pnl[[#This Row],[portfolio_simple_return]]</f>
        <v>-2.7386720999999999E-2</v>
      </c>
      <c r="C263" s="10">
        <f>returns_pnl[[#This Row],[B.simple_return]]</f>
        <v>-5.8581400000000004E-3</v>
      </c>
      <c r="D263" s="46"/>
      <c r="E263" s="10">
        <f t="shared" si="20"/>
        <v>-2.7556846184835389E-2</v>
      </c>
      <c r="F263" s="10">
        <f t="shared" si="21"/>
        <v>-2.1528580999999998E-2</v>
      </c>
      <c r="G263" s="47">
        <f t="shared" si="23"/>
        <v>129.45138071319445</v>
      </c>
      <c r="H263" s="47">
        <f t="shared" si="24"/>
        <v>117.7115146389348</v>
      </c>
      <c r="I263" s="23">
        <f>G263/MAX($G$2:G263)-1</f>
        <v>-4.8130324983065242E-2</v>
      </c>
      <c r="J263" s="23">
        <f>H263/MAX($H$2:H263)-1</f>
        <v>-8.8381677399183012E-3</v>
      </c>
      <c r="K263" s="22">
        <f t="shared" si="22"/>
        <v>-2.7556846184835389E-2</v>
      </c>
    </row>
    <row r="264" spans="1:11" x14ac:dyDescent="0.35">
      <c r="A264" s="48">
        <f>returns_pnl[[#This Row],[price_date]]</f>
        <v>45889</v>
      </c>
      <c r="B264" s="10">
        <f>returns_pnl[[#This Row],[portfolio_simple_return]]</f>
        <v>-4.05595E-3</v>
      </c>
      <c r="C264" s="10">
        <f>returns_pnl[[#This Row],[B.simple_return]]</f>
        <v>-2.4316199999999998E-3</v>
      </c>
      <c r="D264" s="46"/>
      <c r="E264" s="10">
        <f t="shared" si="20"/>
        <v>-4.2260751848353902E-3</v>
      </c>
      <c r="F264" s="10">
        <f t="shared" si="21"/>
        <v>-1.6243300000000002E-3</v>
      </c>
      <c r="G264" s="47">
        <f t="shared" si="23"/>
        <v>128.92633238559077</v>
      </c>
      <c r="H264" s="47">
        <f t="shared" si="24"/>
        <v>117.42528496570849</v>
      </c>
      <c r="I264" s="23">
        <f>G264/MAX($G$2:G264)-1</f>
        <v>-5.1991060791450217E-2</v>
      </c>
      <c r="J264" s="23">
        <f>H264/MAX($H$2:H264)-1</f>
        <v>-1.1248296674478464E-2</v>
      </c>
      <c r="K264" s="22">
        <f t="shared" si="22"/>
        <v>-4.2260751848353902E-3</v>
      </c>
    </row>
    <row r="265" spans="1:11" x14ac:dyDescent="0.35">
      <c r="A265" s="48">
        <f>returns_pnl[[#This Row],[price_date]]</f>
        <v>45890</v>
      </c>
      <c r="B265" s="10">
        <f>returns_pnl[[#This Row],[portfolio_simple_return]]</f>
        <v>-2.4094540000000001E-3</v>
      </c>
      <c r="C265" s="10">
        <f>returns_pnl[[#This Row],[B.simple_return]]</f>
        <v>-4.0042000000000003E-3</v>
      </c>
      <c r="D265" s="46"/>
      <c r="E265" s="10">
        <f t="shared" si="20"/>
        <v>-2.5795791848353903E-3</v>
      </c>
      <c r="F265" s="10">
        <f t="shared" si="21"/>
        <v>1.5947460000000002E-3</v>
      </c>
      <c r="G265" s="47">
        <f t="shared" si="23"/>
        <v>128.61569031831897</v>
      </c>
      <c r="H265" s="47">
        <f t="shared" si="24"/>
        <v>116.95509063964879</v>
      </c>
      <c r="I265" s="23">
        <f>G265/MAX($G$2:G265)-1</f>
        <v>-5.4275244722062133E-2</v>
      </c>
      <c r="J265" s="23">
        <f>H265/MAX($H$2:H265)-1</f>
        <v>-1.5207456244934581E-2</v>
      </c>
      <c r="K265" s="22">
        <f t="shared" si="22"/>
        <v>-2.5795791848353903E-3</v>
      </c>
    </row>
    <row r="266" spans="1:11" x14ac:dyDescent="0.35">
      <c r="A266" s="48">
        <f>returns_pnl[[#This Row],[price_date]]</f>
        <v>45891</v>
      </c>
      <c r="B266" s="10">
        <f>returns_pnl[[#This Row],[portfolio_simple_return]]</f>
        <v>2.0627144E-2</v>
      </c>
      <c r="C266" s="10">
        <f>returns_pnl[[#This Row],[B.simple_return]]</f>
        <v>1.5186409999999999E-2</v>
      </c>
      <c r="D266" s="46"/>
      <c r="E266" s="10">
        <f t="shared" si="20"/>
        <v>2.045701881516461E-2</v>
      </c>
      <c r="F266" s="10">
        <f t="shared" si="21"/>
        <v>5.4407340000000009E-3</v>
      </c>
      <c r="G266" s="47">
        <f t="shared" si="23"/>
        <v>131.26866468317436</v>
      </c>
      <c r="H266" s="47">
        <f t="shared" si="24"/>
        <v>118.73121859768966</v>
      </c>
      <c r="I266" s="23">
        <f>G266/MAX($G$2:G266)-1</f>
        <v>-3.4767644010579191E-2</v>
      </c>
      <c r="J266" s="23">
        <f>H266/MAX($H$2:H266)-1</f>
        <v>-2.5199291052724337E-4</v>
      </c>
      <c r="K266" s="22">
        <f t="shared" si="22"/>
        <v>0</v>
      </c>
    </row>
    <row r="267" spans="1:11" x14ac:dyDescent="0.35">
      <c r="A267" s="48">
        <f>returns_pnl[[#This Row],[price_date]]</f>
        <v>45894</v>
      </c>
      <c r="B267" s="10">
        <f>returns_pnl[[#This Row],[portfolio_simple_return]]</f>
        <v>-8.9152759999999998E-3</v>
      </c>
      <c r="C267" s="10">
        <f>returns_pnl[[#This Row],[B.simple_return]]</f>
        <v>-4.2663299999999996E-3</v>
      </c>
      <c r="D267" s="46"/>
      <c r="E267" s="10">
        <f t="shared" si="20"/>
        <v>-9.0854011848353899E-3</v>
      </c>
      <c r="F267" s="10">
        <f t="shared" si="21"/>
        <v>-4.6489460000000002E-3</v>
      </c>
      <c r="G267" s="47">
        <f t="shared" si="23"/>
        <v>130.09836830737243</v>
      </c>
      <c r="H267" s="47">
        <f t="shared" si="24"/>
        <v>118.22467203784979</v>
      </c>
      <c r="I267" s="23">
        <f>G267/MAX($G$2:G267)-1</f>
        <v>-4.3372956868354962E-2</v>
      </c>
      <c r="J267" s="23">
        <f>H267/MAX($H$2:H267)-1</f>
        <v>-4.5172478256132464E-3</v>
      </c>
      <c r="K267" s="22">
        <f t="shared" si="22"/>
        <v>-9.0854011848353899E-3</v>
      </c>
    </row>
    <row r="268" spans="1:11" x14ac:dyDescent="0.35">
      <c r="A268" s="48">
        <f>returns_pnl[[#This Row],[price_date]]</f>
        <v>45895</v>
      </c>
      <c r="B268" s="10">
        <f>returns_pnl[[#This Row],[portfolio_simple_return]]</f>
        <v>1.8965656000000001E-2</v>
      </c>
      <c r="C268" s="10">
        <f>returns_pnl[[#This Row],[B.simple_return]]</f>
        <v>4.1339799999999998E-3</v>
      </c>
      <c r="D268" s="46"/>
      <c r="E268" s="10">
        <f t="shared" si="20"/>
        <v>1.8795530815164611E-2</v>
      </c>
      <c r="F268" s="10">
        <f t="shared" si="21"/>
        <v>1.4831676000000002E-2</v>
      </c>
      <c r="G268" s="47">
        <f t="shared" si="23"/>
        <v>132.56576920685134</v>
      </c>
      <c r="H268" s="47">
        <f t="shared" si="24"/>
        <v>118.71341046756082</v>
      </c>
      <c r="I268" s="23">
        <f>G268/MAX($G$2:G268)-1</f>
        <v>-2.5229897448023175E-2</v>
      </c>
      <c r="J268" s="23">
        <f>H268/MAX($H$2:H268)-1</f>
        <v>-4.0194203777932369E-4</v>
      </c>
      <c r="K268" s="22">
        <f t="shared" si="22"/>
        <v>0</v>
      </c>
    </row>
    <row r="269" spans="1:11" x14ac:dyDescent="0.35">
      <c r="A269" s="48">
        <f>returns_pnl[[#This Row],[price_date]]</f>
        <v>45896</v>
      </c>
      <c r="B269" s="10">
        <f>returns_pnl[[#This Row],[portfolio_simple_return]]</f>
        <v>3.7136769999999999E-3</v>
      </c>
      <c r="C269" s="10">
        <f>returns_pnl[[#This Row],[B.simple_return]]</f>
        <v>2.39099E-3</v>
      </c>
      <c r="D269" s="46"/>
      <c r="E269" s="10">
        <f t="shared" si="20"/>
        <v>3.5435518151646097E-3</v>
      </c>
      <c r="F269" s="10">
        <f t="shared" si="21"/>
        <v>1.3226869999999999E-3</v>
      </c>
      <c r="G269" s="47">
        <f t="shared" si="23"/>
        <v>133.05807565494212</v>
      </c>
      <c r="H269" s="47">
        <f t="shared" si="24"/>
        <v>118.99725304485466</v>
      </c>
      <c r="I269" s="23">
        <f>G269/MAX($G$2:G269)-1</f>
        <v>-2.1609916137888319E-2</v>
      </c>
      <c r="J269" s="23">
        <f>H269/MAX($H$2:H269)-1</f>
        <v>0</v>
      </c>
      <c r="K269" s="22">
        <f t="shared" si="22"/>
        <v>0</v>
      </c>
    </row>
    <row r="270" spans="1:11" x14ac:dyDescent="0.35">
      <c r="A270" s="48">
        <f>returns_pnl[[#This Row],[price_date]]</f>
        <v>45897</v>
      </c>
      <c r="B270" s="10">
        <f>returns_pnl[[#This Row],[portfolio_simple_return]]</f>
        <v>1.5061072E-2</v>
      </c>
      <c r="C270" s="10">
        <f>returns_pnl[[#This Row],[B.simple_return]]</f>
        <v>3.15673E-3</v>
      </c>
      <c r="D270" s="46"/>
      <c r="E270" s="10">
        <f t="shared" si="20"/>
        <v>1.489094681516461E-2</v>
      </c>
      <c r="F270" s="10">
        <f t="shared" si="21"/>
        <v>1.1904342E-2</v>
      </c>
      <c r="G270" s="47">
        <f t="shared" si="23"/>
        <v>135.06207291256263</v>
      </c>
      <c r="H270" s="47">
        <f t="shared" si="24"/>
        <v>119.37289524345894</v>
      </c>
      <c r="I270" s="23">
        <f>G270/MAX($G$2:G270)-1</f>
        <v>-6.8743126407552202E-3</v>
      </c>
      <c r="J270" s="23">
        <f>H270/MAX($H$2:H270)-1</f>
        <v>0</v>
      </c>
      <c r="K270" s="22">
        <f t="shared" si="22"/>
        <v>0</v>
      </c>
    </row>
    <row r="271" spans="1:11" x14ac:dyDescent="0.35">
      <c r="A271" s="48">
        <f>returns_pnl[[#This Row],[price_date]]</f>
        <v>45898</v>
      </c>
      <c r="B271" s="10">
        <f>returns_pnl[[#This Row],[portfolio_simple_return]]</f>
        <v>-3.9914813E-2</v>
      </c>
      <c r="C271" s="10">
        <f>returns_pnl[[#This Row],[B.simple_return]]</f>
        <v>-6.3981699999999999E-3</v>
      </c>
      <c r="D271" s="46"/>
      <c r="E271" s="10">
        <f t="shared" si="20"/>
        <v>-4.0084938184835391E-2</v>
      </c>
      <c r="F271" s="10">
        <f t="shared" si="21"/>
        <v>-3.3516642999999999E-2</v>
      </c>
      <c r="G271" s="47">
        <f t="shared" si="23"/>
        <v>129.67109552886532</v>
      </c>
      <c r="H271" s="47">
        <f t="shared" si="24"/>
        <v>118.6091271662991</v>
      </c>
      <c r="I271" s="23">
        <f>G271/MAX($G$2:G271)-1</f>
        <v>-4.6514738737195915E-2</v>
      </c>
      <c r="J271" s="23">
        <f>H271/MAX($H$2:H271)-1</f>
        <v>-6.3981699999999808E-3</v>
      </c>
      <c r="K271" s="22">
        <f t="shared" si="22"/>
        <v>-4.0084938184835391E-2</v>
      </c>
    </row>
    <row r="272" spans="1:11" x14ac:dyDescent="0.35">
      <c r="A272" s="48">
        <f>returns_pnl[[#This Row],[price_date]]</f>
        <v>45902</v>
      </c>
      <c r="B272" s="10">
        <f>returns_pnl[[#This Row],[portfolio_simple_return]]</f>
        <v>3.4808590000000002E-3</v>
      </c>
      <c r="C272" s="10">
        <f>returns_pnl[[#This Row],[B.simple_return]]</f>
        <v>-6.92232E-3</v>
      </c>
      <c r="D272" s="46"/>
      <c r="E272" s="10">
        <f t="shared" si="20"/>
        <v>3.31073381516461E-3</v>
      </c>
      <c r="F272" s="10">
        <f t="shared" si="21"/>
        <v>1.0403179E-2</v>
      </c>
      <c r="G272" s="47">
        <f t="shared" si="23"/>
        <v>130.12246232877683</v>
      </c>
      <c r="H272" s="47">
        <f t="shared" si="24"/>
        <v>117.78807683313329</v>
      </c>
      <c r="I272" s="23">
        <f>G272/MAX($G$2:G272)-1</f>
        <v>-4.319579098416193E-2</v>
      </c>
      <c r="J272" s="23">
        <f>H272/MAX($H$2:H272)-1</f>
        <v>-1.3276199819845513E-2</v>
      </c>
      <c r="K272" s="22">
        <f t="shared" si="22"/>
        <v>0</v>
      </c>
    </row>
    <row r="273" spans="1:11" x14ac:dyDescent="0.35">
      <c r="A273" s="48">
        <f>returns_pnl[[#This Row],[price_date]]</f>
        <v>45903</v>
      </c>
      <c r="B273" s="10">
        <f>returns_pnl[[#This Row],[portfolio_simple_return]]</f>
        <v>-4.2782799999999998E-3</v>
      </c>
      <c r="C273" s="10">
        <f>returns_pnl[[#This Row],[B.simple_return]]</f>
        <v>5.1001199999999997E-3</v>
      </c>
      <c r="D273" s="46"/>
      <c r="E273" s="10">
        <f t="shared" si="20"/>
        <v>-4.4484051848353899E-3</v>
      </c>
      <c r="F273" s="10">
        <f t="shared" si="21"/>
        <v>-9.3783999999999985E-3</v>
      </c>
      <c r="G273" s="47">
        <f t="shared" si="23"/>
        <v>129.56576200064487</v>
      </c>
      <c r="H273" s="47">
        <f t="shared" si="24"/>
        <v>118.3888101595515</v>
      </c>
      <c r="I273" s="23">
        <f>G273/MAX($G$2:G273)-1</f>
        <v>-4.7289267295510307E-2</v>
      </c>
      <c r="J273" s="23">
        <f>H273/MAX($H$2:H273)-1</f>
        <v>-8.2437900320706525E-3</v>
      </c>
      <c r="K273" s="22">
        <f t="shared" si="22"/>
        <v>-4.4484051848353899E-3</v>
      </c>
    </row>
    <row r="274" spans="1:11" x14ac:dyDescent="0.35">
      <c r="A274" s="48">
        <f>returns_pnl[[#This Row],[price_date]]</f>
        <v>45904</v>
      </c>
      <c r="B274" s="10">
        <f>returns_pnl[[#This Row],[portfolio_simple_return]]</f>
        <v>1.0980779E-2</v>
      </c>
      <c r="C274" s="10">
        <f>returns_pnl[[#This Row],[B.simple_return]]</f>
        <v>8.3464400000000001E-3</v>
      </c>
      <c r="D274" s="46"/>
      <c r="E274" s="10">
        <f t="shared" si="20"/>
        <v>1.0810653815164609E-2</v>
      </c>
      <c r="F274" s="10">
        <f t="shared" si="21"/>
        <v>2.6343389999999994E-3</v>
      </c>
      <c r="G274" s="47">
        <f t="shared" si="23"/>
        <v>130.98849499914056</v>
      </c>
      <c r="H274" s="47">
        <f t="shared" si="24"/>
        <v>119.37693526021958</v>
      </c>
      <c r="I274" s="23">
        <f>G274/MAX($G$2:G274)-1</f>
        <v>-3.6827761288754091E-2</v>
      </c>
      <c r="J274" s="23">
        <f>H274/MAX($H$2:H274)-1</f>
        <v>0</v>
      </c>
      <c r="K274" s="22">
        <f t="shared" si="22"/>
        <v>0</v>
      </c>
    </row>
    <row r="275" spans="1:11" x14ac:dyDescent="0.35">
      <c r="A275" s="48">
        <f>returns_pnl[[#This Row],[price_date]]</f>
        <v>45905</v>
      </c>
      <c r="B275" s="10">
        <f>returns_pnl[[#This Row],[portfolio_simple_return]]</f>
        <v>4.6387090000000004E-3</v>
      </c>
      <c r="C275" s="10">
        <f>returns_pnl[[#This Row],[B.simple_return]]</f>
        <v>-3.1651399999999999E-3</v>
      </c>
      <c r="D275" s="46"/>
      <c r="E275" s="10">
        <f t="shared" si="20"/>
        <v>4.4685838151646102E-3</v>
      </c>
      <c r="F275" s="10">
        <f t="shared" si="21"/>
        <v>7.8038489999999999E-3</v>
      </c>
      <c r="G275" s="47">
        <f t="shared" si="23"/>
        <v>131.59611250978952</v>
      </c>
      <c r="H275" s="47">
        <f t="shared" si="24"/>
        <v>118.99909054735005</v>
      </c>
      <c r="I275" s="23">
        <f>G275/MAX($G$2:G275)-1</f>
        <v>-3.2359885556494161E-2</v>
      </c>
      <c r="J275" s="23">
        <f>H275/MAX($H$2:H275)-1</f>
        <v>-3.1651400000000107E-3</v>
      </c>
      <c r="K275" s="22">
        <f t="shared" si="22"/>
        <v>0</v>
      </c>
    </row>
    <row r="276" spans="1:11" x14ac:dyDescent="0.35">
      <c r="A276" s="48">
        <f>returns_pnl[[#This Row],[price_date]]</f>
        <v>45908</v>
      </c>
      <c r="B276" s="10">
        <f>returns_pnl[[#This Row],[portfolio_simple_return]]</f>
        <v>1.5734739000000001E-2</v>
      </c>
      <c r="C276" s="10">
        <f>returns_pnl[[#This Row],[B.simple_return]]</f>
        <v>2.1059899999999999E-3</v>
      </c>
      <c r="D276" s="46"/>
      <c r="E276" s="10">
        <f t="shared" si="20"/>
        <v>1.5564613815164611E-2</v>
      </c>
      <c r="F276" s="10">
        <f t="shared" si="21"/>
        <v>1.3628749000000001E-2</v>
      </c>
      <c r="G276" s="47">
        <f t="shared" si="23"/>
        <v>133.66674299354568</v>
      </c>
      <c r="H276" s="47">
        <f t="shared" si="24"/>
        <v>119.24970144205186</v>
      </c>
      <c r="I276" s="23">
        <f>G276/MAX($G$2:G276)-1</f>
        <v>-1.7134320909795497E-2</v>
      </c>
      <c r="J276" s="23">
        <f>H276/MAX($H$2:H276)-1</f>
        <v>-1.0658157531886481E-3</v>
      </c>
      <c r="K276" s="22">
        <f t="shared" si="22"/>
        <v>0</v>
      </c>
    </row>
    <row r="277" spans="1:11" x14ac:dyDescent="0.35">
      <c r="A277" s="48">
        <f>returns_pnl[[#This Row],[price_date]]</f>
        <v>45909</v>
      </c>
      <c r="B277" s="10">
        <f>returns_pnl[[#This Row],[portfolio_simple_return]]</f>
        <v>2.75691E-4</v>
      </c>
      <c r="C277" s="10">
        <f>returns_pnl[[#This Row],[B.simple_return]]</f>
        <v>2.6881600000000002E-3</v>
      </c>
      <c r="D277" s="46"/>
      <c r="E277" s="10">
        <f t="shared" si="20"/>
        <v>1.0556581516460981E-4</v>
      </c>
      <c r="F277" s="10">
        <f t="shared" si="21"/>
        <v>-2.4124690000000004E-3</v>
      </c>
      <c r="G277" s="47">
        <f t="shared" si="23"/>
        <v>133.7035937115883</v>
      </c>
      <c r="H277" s="47">
        <f t="shared" si="24"/>
        <v>119.57026371948032</v>
      </c>
      <c r="I277" s="23">
        <f>G277/MAX($G$2:G277)-1</f>
        <v>-1.6863353687861626E-2</v>
      </c>
      <c r="J277" s="23">
        <f>H277/MAX($H$2:H277)-1</f>
        <v>0</v>
      </c>
      <c r="K277" s="22">
        <f t="shared" si="22"/>
        <v>0</v>
      </c>
    </row>
    <row r="278" spans="1:11" x14ac:dyDescent="0.35">
      <c r="A278" s="48">
        <f>returns_pnl[[#This Row],[price_date]]</f>
        <v>45910</v>
      </c>
      <c r="B278" s="10">
        <f>returns_pnl[[#This Row],[portfolio_simple_return]]</f>
        <v>2.9155101999999999E-2</v>
      </c>
      <c r="C278" s="10">
        <f>returns_pnl[[#This Row],[B.simple_return]]</f>
        <v>2.98344E-3</v>
      </c>
      <c r="D278" s="46"/>
      <c r="E278" s="10">
        <f t="shared" si="20"/>
        <v>2.8984976815164609E-2</v>
      </c>
      <c r="F278" s="10">
        <f t="shared" si="21"/>
        <v>2.6171661999999998E-2</v>
      </c>
      <c r="G278" s="47">
        <f t="shared" si="23"/>
        <v>137.60173562401621</v>
      </c>
      <c r="H278" s="47">
        <f t="shared" si="24"/>
        <v>119.92699442707156</v>
      </c>
      <c r="I278" s="23">
        <f>G278/MAX($G$2:G278)-1</f>
        <v>0</v>
      </c>
      <c r="J278" s="23">
        <f>H278/MAX($H$2:H278)-1</f>
        <v>0</v>
      </c>
      <c r="K278" s="22">
        <f t="shared" si="22"/>
        <v>0</v>
      </c>
    </row>
    <row r="279" spans="1:11" x14ac:dyDescent="0.35">
      <c r="A279" s="48">
        <f>returns_pnl[[#This Row],[price_date]]</f>
        <v>45911</v>
      </c>
      <c r="B279" s="10">
        <f>returns_pnl[[#This Row],[portfolio_simple_return]]</f>
        <v>-7.0764779999999998E-3</v>
      </c>
      <c r="C279" s="10">
        <f>returns_pnl[[#This Row],[B.simple_return]]</f>
        <v>8.4858599999999996E-3</v>
      </c>
      <c r="D279" s="46"/>
      <c r="E279" s="10">
        <f t="shared" si="20"/>
        <v>-7.2466031848353899E-3</v>
      </c>
      <c r="F279" s="10">
        <f t="shared" si="21"/>
        <v>-1.5562337999999998E-2</v>
      </c>
      <c r="G279" s="47">
        <f t="shared" si="23"/>
        <v>136.62799996911104</v>
      </c>
      <c r="H279" s="47">
        <f t="shared" si="24"/>
        <v>120.94467811200046</v>
      </c>
      <c r="I279" s="23">
        <f>G279/MAX($G$2:G279)-1</f>
        <v>-7.0764779999999972E-3</v>
      </c>
      <c r="J279" s="23">
        <f>H279/MAX($H$2:H279)-1</f>
        <v>0</v>
      </c>
      <c r="K279" s="22">
        <f t="shared" si="22"/>
        <v>-7.2466031848353899E-3</v>
      </c>
    </row>
    <row r="280" spans="1:11" x14ac:dyDescent="0.35">
      <c r="A280" s="48">
        <f>returns_pnl[[#This Row],[price_date]]</f>
        <v>45912</v>
      </c>
      <c r="B280" s="10">
        <f>returns_pnl[[#This Row],[portfolio_simple_return]]</f>
        <v>3.72524E-4</v>
      </c>
      <c r="C280" s="10">
        <f>returns_pnl[[#This Row],[B.simple_return]]</f>
        <v>-4.8273000000000001E-4</v>
      </c>
      <c r="D280" s="46"/>
      <c r="E280" s="10">
        <f t="shared" si="20"/>
        <v>2.0239881516460981E-4</v>
      </c>
      <c r="F280" s="10">
        <f t="shared" si="21"/>
        <v>8.5525399999999995E-4</v>
      </c>
      <c r="G280" s="47">
        <f t="shared" si="23"/>
        <v>136.67889717817155</v>
      </c>
      <c r="H280" s="47">
        <f t="shared" si="24"/>
        <v>120.88629448753545</v>
      </c>
      <c r="I280" s="23">
        <f>G280/MAX($G$2:G280)-1</f>
        <v>-6.7065901578904352E-3</v>
      </c>
      <c r="J280" s="23">
        <f>H280/MAX($H$2:H280)-1</f>
        <v>-4.8272999999998678E-4</v>
      </c>
      <c r="K280" s="22">
        <f t="shared" si="22"/>
        <v>0</v>
      </c>
    </row>
    <row r="281" spans="1:11" x14ac:dyDescent="0.35">
      <c r="A281" s="48">
        <f>returns_pnl[[#This Row],[price_date]]</f>
        <v>45915</v>
      </c>
      <c r="B281" s="10">
        <f>returns_pnl[[#This Row],[portfolio_simple_return]]</f>
        <v>5.7567959999999998E-3</v>
      </c>
      <c r="C281" s="10">
        <f>returns_pnl[[#This Row],[B.simple_return]]</f>
        <v>4.7066599999999997E-3</v>
      </c>
      <c r="D281" s="46"/>
      <c r="E281" s="10">
        <f t="shared" si="20"/>
        <v>5.5866708151646096E-3</v>
      </c>
      <c r="F281" s="10">
        <f t="shared" si="21"/>
        <v>1.0501360000000001E-3</v>
      </c>
      <c r="G281" s="47">
        <f t="shared" si="23"/>
        <v>137.46572970673125</v>
      </c>
      <c r="H281" s="47">
        <f t="shared" si="24"/>
        <v>121.45526517434817</v>
      </c>
      <c r="I281" s="23">
        <f>G281/MAX($G$2:G281)-1</f>
        <v>-9.8840262928501232E-4</v>
      </c>
      <c r="J281" s="23">
        <f>H281/MAX($H$2:H281)-1</f>
        <v>0</v>
      </c>
      <c r="K281" s="22">
        <f t="shared" si="22"/>
        <v>0</v>
      </c>
    </row>
    <row r="282" spans="1:11" x14ac:dyDescent="0.35">
      <c r="A282" s="48">
        <f>returns_pnl[[#This Row],[price_date]]</f>
        <v>45916</v>
      </c>
      <c r="B282" s="10">
        <f>returns_pnl[[#This Row],[portfolio_simple_return]]</f>
        <v>1.487634E-3</v>
      </c>
      <c r="C282" s="10">
        <f>returns_pnl[[#This Row],[B.simple_return]]</f>
        <v>-1.2879300000000001E-3</v>
      </c>
      <c r="D282" s="46"/>
      <c r="E282" s="10">
        <f t="shared" si="20"/>
        <v>1.3175088151646099E-3</v>
      </c>
      <c r="F282" s="10">
        <f t="shared" si="21"/>
        <v>2.7755640000000003E-3</v>
      </c>
      <c r="G282" s="47">
        <f t="shared" si="23"/>
        <v>137.6702284000778</v>
      </c>
      <c r="H282" s="47">
        <f t="shared" si="24"/>
        <v>121.29883929467216</v>
      </c>
      <c r="I282" s="23">
        <f>G282/MAX($G$2:G282)-1</f>
        <v>0</v>
      </c>
      <c r="J282" s="23">
        <f>H282/MAX($H$2:H282)-1</f>
        <v>-1.2879300000000482E-3</v>
      </c>
      <c r="K282" s="22">
        <f t="shared" si="22"/>
        <v>0</v>
      </c>
    </row>
    <row r="283" spans="1:11" x14ac:dyDescent="0.35">
      <c r="A283" s="48">
        <f>returns_pnl[[#This Row],[price_date]]</f>
        <v>45917</v>
      </c>
      <c r="B283" s="10">
        <f>returns_pnl[[#This Row],[portfolio_simple_return]]</f>
        <v>-1.9569399999999999E-3</v>
      </c>
      <c r="C283" s="10">
        <f>returns_pnl[[#This Row],[B.simple_return]]</f>
        <v>-9.7022000000000005E-4</v>
      </c>
      <c r="D283" s="46"/>
      <c r="E283" s="10">
        <f t="shared" si="20"/>
        <v>-2.1270651848353901E-3</v>
      </c>
      <c r="F283" s="10">
        <f t="shared" si="21"/>
        <v>-9.8671999999999996E-4</v>
      </c>
      <c r="G283" s="47">
        <f t="shared" si="23"/>
        <v>137.40081602331256</v>
      </c>
      <c r="H283" s="47">
        <f t="shared" si="24"/>
        <v>121.18115273481169</v>
      </c>
      <c r="I283" s="23">
        <f>G283/MAX($G$2:G283)-1</f>
        <v>-1.9569400000000181E-3</v>
      </c>
      <c r="J283" s="23">
        <f>H283/MAX($H$2:H283)-1</f>
        <v>-2.256900424555397E-3</v>
      </c>
      <c r="K283" s="22">
        <f t="shared" si="22"/>
        <v>-2.1270651848353901E-3</v>
      </c>
    </row>
    <row r="284" spans="1:11" x14ac:dyDescent="0.35">
      <c r="A284" s="48">
        <f>returns_pnl[[#This Row],[price_date]]</f>
        <v>45918</v>
      </c>
      <c r="B284" s="10">
        <f>returns_pnl[[#This Row],[portfolio_simple_return]]</f>
        <v>3.9271569999999997E-3</v>
      </c>
      <c r="C284" s="10">
        <f>returns_pnl[[#This Row],[B.simple_return]]</f>
        <v>4.7891399999999999E-3</v>
      </c>
      <c r="D284" s="46"/>
      <c r="E284" s="10">
        <f t="shared" si="20"/>
        <v>3.7570318151646095E-3</v>
      </c>
      <c r="F284" s="10">
        <f t="shared" si="21"/>
        <v>-8.6198300000000019E-4</v>
      </c>
      <c r="G284" s="47">
        <f t="shared" si="23"/>
        <v>137.94041059976422</v>
      </c>
      <c r="H284" s="47">
        <f t="shared" si="24"/>
        <v>121.76150624062008</v>
      </c>
      <c r="I284" s="23">
        <f>G284/MAX($G$2:G284)-1</f>
        <v>0</v>
      </c>
      <c r="J284" s="23">
        <f>H284/MAX($H$2:H284)-1</f>
        <v>0</v>
      </c>
      <c r="K284" s="22">
        <f t="shared" si="22"/>
        <v>0</v>
      </c>
    </row>
    <row r="285" spans="1:11" x14ac:dyDescent="0.35">
      <c r="A285" s="48">
        <f>returns_pnl[[#This Row],[price_date]]</f>
        <v>45919</v>
      </c>
      <c r="B285" s="10">
        <f>returns_pnl[[#This Row],[portfolio_simple_return]]</f>
        <v>-1.049103E-3</v>
      </c>
      <c r="C285" s="10">
        <f>returns_pnl[[#This Row],[B.simple_return]]</f>
        <v>4.8854299999999996E-3</v>
      </c>
      <c r="D285" s="46"/>
      <c r="E285" s="10">
        <f t="shared" si="20"/>
        <v>-1.2192281848353902E-3</v>
      </c>
      <c r="F285" s="10">
        <f t="shared" si="21"/>
        <v>-5.9345329999999996E-3</v>
      </c>
      <c r="G285" s="47">
        <f t="shared" si="23"/>
        <v>137.79569690118277</v>
      </c>
      <c r="H285" s="47">
        <f t="shared" si="24"/>
        <v>122.3563635560532</v>
      </c>
      <c r="I285" s="23">
        <f>G285/MAX($G$2:G285)-1</f>
        <v>-1.0491030000000512E-3</v>
      </c>
      <c r="J285" s="23">
        <f>H285/MAX($H$2:H285)-1</f>
        <v>0</v>
      </c>
      <c r="K285" s="22">
        <f t="shared" si="22"/>
        <v>-1.2192281848353902E-3</v>
      </c>
    </row>
    <row r="286" spans="1:11" x14ac:dyDescent="0.35">
      <c r="A286" s="48">
        <f>returns_pnl[[#This Row],[price_date]]</f>
        <v>45922</v>
      </c>
      <c r="B286" s="10">
        <f>returns_pnl[[#This Row],[portfolio_simple_return]]</f>
        <v>1.2029289999999999E-3</v>
      </c>
      <c r="C286" s="10">
        <f>returns_pnl[[#This Row],[B.simple_return]]</f>
        <v>4.4100299999999997E-3</v>
      </c>
      <c r="D286" s="46"/>
      <c r="E286" s="10">
        <f t="shared" si="20"/>
        <v>1.0328038151646097E-3</v>
      </c>
      <c r="F286" s="10">
        <f t="shared" si="21"/>
        <v>-3.2071009999999995E-3</v>
      </c>
      <c r="G286" s="47">
        <f t="shared" si="23"/>
        <v>137.9614553410604</v>
      </c>
      <c r="H286" s="47">
        <f t="shared" si="24"/>
        <v>122.8959587900263</v>
      </c>
      <c r="I286" s="23">
        <f>G286/MAX($G$2:G286)-1</f>
        <v>0</v>
      </c>
      <c r="J286" s="23">
        <f>H286/MAX($H$2:H286)-1</f>
        <v>0</v>
      </c>
      <c r="K286" s="22">
        <f t="shared" si="22"/>
        <v>0</v>
      </c>
    </row>
    <row r="287" spans="1:11" x14ac:dyDescent="0.35">
      <c r="A287" s="48">
        <f>returns_pnl[[#This Row],[price_date]]</f>
        <v>45923</v>
      </c>
      <c r="B287" s="10">
        <f>returns_pnl[[#This Row],[portfolio_simple_return]]</f>
        <v>-4.1057690000000004E-3</v>
      </c>
      <c r="C287" s="10">
        <f>returns_pnl[[#This Row],[B.simple_return]]</f>
        <v>-5.5021499999999999E-3</v>
      </c>
      <c r="D287" s="46"/>
      <c r="E287" s="10">
        <f t="shared" si="20"/>
        <v>-4.2758941848353906E-3</v>
      </c>
      <c r="F287" s="10">
        <f t="shared" si="21"/>
        <v>1.3963809999999995E-3</v>
      </c>
      <c r="G287" s="47">
        <f t="shared" si="23"/>
        <v>137.39501747452618</v>
      </c>
      <c r="H287" s="47">
        <f t="shared" si="24"/>
        <v>122.21976679036976</v>
      </c>
      <c r="I287" s="23">
        <f>G287/MAX($G$2:G287)-1</f>
        <v>-4.1057690000000369E-3</v>
      </c>
      <c r="J287" s="23">
        <f>H287/MAX($H$2:H287)-1</f>
        <v>-5.5021499999999834E-3</v>
      </c>
      <c r="K287" s="22">
        <f t="shared" si="22"/>
        <v>-4.2758941848353906E-3</v>
      </c>
    </row>
    <row r="288" spans="1:11" x14ac:dyDescent="0.35">
      <c r="A288" s="48">
        <f>returns_pnl[[#This Row],[price_date]]</f>
        <v>45924</v>
      </c>
      <c r="B288" s="10">
        <f>returns_pnl[[#This Row],[portfolio_simple_return]]</f>
        <v>9.5552999999999992E-3</v>
      </c>
      <c r="C288" s="10">
        <f>returns_pnl[[#This Row],[B.simple_return]]</f>
        <v>-2.84666E-3</v>
      </c>
      <c r="D288" s="46"/>
      <c r="E288" s="10">
        <f t="shared" si="20"/>
        <v>9.385174815164609E-3</v>
      </c>
      <c r="F288" s="10">
        <f t="shared" si="21"/>
        <v>1.240196E-2</v>
      </c>
      <c r="G288" s="47">
        <f t="shared" si="23"/>
        <v>138.70786808500051</v>
      </c>
      <c r="H288" s="47">
        <f t="shared" si="24"/>
        <v>121.87184866903829</v>
      </c>
      <c r="I288" s="23">
        <f>G288/MAX($G$2:G288)-1</f>
        <v>0</v>
      </c>
      <c r="J288" s="23">
        <f>H288/MAX($H$2:H288)-1</f>
        <v>-8.3331472496809278E-3</v>
      </c>
      <c r="K288" s="22">
        <f t="shared" si="22"/>
        <v>0</v>
      </c>
    </row>
    <row r="289" spans="1:11" x14ac:dyDescent="0.35">
      <c r="A289" s="48">
        <f>returns_pnl[[#This Row],[price_date]]</f>
        <v>45925</v>
      </c>
      <c r="B289" s="10">
        <f>returns_pnl[[#This Row],[portfolio_simple_return]]</f>
        <v>-9.5904200000000001E-4</v>
      </c>
      <c r="C289" s="10">
        <f>returns_pnl[[#This Row],[B.simple_return]]</f>
        <v>-5.0090600000000001E-3</v>
      </c>
      <c r="D289" s="46"/>
      <c r="E289" s="10">
        <f t="shared" si="20"/>
        <v>-1.1291671848353902E-3</v>
      </c>
      <c r="F289" s="10">
        <f t="shared" si="21"/>
        <v>4.0500179999999998E-3</v>
      </c>
      <c r="G289" s="47">
        <f t="shared" si="23"/>
        <v>138.57484141377654</v>
      </c>
      <c r="H289" s="47">
        <f t="shared" si="24"/>
        <v>121.26138526674416</v>
      </c>
      <c r="I289" s="23">
        <f>G289/MAX($G$2:G289)-1</f>
        <v>-9.5904199999996553E-4</v>
      </c>
      <c r="J289" s="23">
        <f>H289/MAX($H$2:H289)-1</f>
        <v>-1.3300466015118473E-2</v>
      </c>
      <c r="K289" s="22">
        <f t="shared" si="22"/>
        <v>-1.1291671848353902E-3</v>
      </c>
    </row>
    <row r="290" spans="1:11" x14ac:dyDescent="0.35">
      <c r="A290" s="48">
        <f>returns_pnl[[#This Row],[price_date]]</f>
        <v>45926</v>
      </c>
      <c r="B290" s="10">
        <f>returns_pnl[[#This Row],[portfolio_simple_return]]</f>
        <v>-8.7447000000000002E-4</v>
      </c>
      <c r="C290" s="10">
        <f>returns_pnl[[#This Row],[B.simple_return]]</f>
        <v>5.9018400000000002E-3</v>
      </c>
      <c r="D290" s="46"/>
      <c r="E290" s="10">
        <f t="shared" si="20"/>
        <v>-1.0445951848353902E-3</v>
      </c>
      <c r="F290" s="10">
        <f t="shared" si="21"/>
        <v>-6.7763100000000007E-3</v>
      </c>
      <c r="G290" s="47">
        <f t="shared" si="23"/>
        <v>138.45366187220543</v>
      </c>
      <c r="H290" s="47">
        <f t="shared" si="24"/>
        <v>121.97705056076683</v>
      </c>
      <c r="I290" s="23">
        <f>G290/MAX($G$2:G290)-1</f>
        <v>-1.8326733465422462E-3</v>
      </c>
      <c r="J290" s="23">
        <f>H290/MAX($H$2:H290)-1</f>
        <v>-7.4771232374651886E-3</v>
      </c>
      <c r="K290" s="22">
        <f t="shared" si="22"/>
        <v>-1.0445951848353902E-3</v>
      </c>
    </row>
    <row r="291" spans="1:11" x14ac:dyDescent="0.35">
      <c r="A291" s="48">
        <f>returns_pnl[[#This Row],[price_date]]</f>
        <v>45929</v>
      </c>
      <c r="B291" s="10">
        <f>returns_pnl[[#This Row],[portfolio_simple_return]]</f>
        <v>-3.3095189999999999E-3</v>
      </c>
      <c r="C291" s="10">
        <f>returns_pnl[[#This Row],[B.simple_return]]</f>
        <v>2.6355800000000002E-3</v>
      </c>
      <c r="D291" s="46"/>
      <c r="E291" s="10">
        <f t="shared" si="20"/>
        <v>-3.4796441848353901E-3</v>
      </c>
      <c r="F291" s="10">
        <f t="shared" si="21"/>
        <v>-5.9450990000000006E-3</v>
      </c>
      <c r="G291" s="47">
        <f t="shared" si="23"/>
        <v>137.9954468476198</v>
      </c>
      <c r="H291" s="47">
        <f t="shared" si="24"/>
        <v>122.29853083568376</v>
      </c>
      <c r="I291" s="23">
        <f>G291/MAX($G$2:G291)-1</f>
        <v>-5.1361270792810165E-3</v>
      </c>
      <c r="J291" s="23">
        <f>H291/MAX($H$2:H291)-1</f>
        <v>-4.8612497939274357E-3</v>
      </c>
      <c r="K291" s="22">
        <f t="shared" si="22"/>
        <v>-3.4796441848353901E-3</v>
      </c>
    </row>
    <row r="292" spans="1:11" x14ac:dyDescent="0.35">
      <c r="A292" s="48">
        <f>returns_pnl[[#This Row],[price_date]]</f>
        <v>45930</v>
      </c>
      <c r="B292" s="10">
        <f>returns_pnl[[#This Row],[portfolio_simple_return]]</f>
        <v>6.1685109999999998E-3</v>
      </c>
      <c r="C292" s="10">
        <f>returns_pnl[[#This Row],[B.simple_return]]</f>
        <v>4.09085E-3</v>
      </c>
      <c r="D292" s="46"/>
      <c r="E292" s="10">
        <f t="shared" si="20"/>
        <v>5.9983858151646096E-3</v>
      </c>
      <c r="F292" s="10">
        <f t="shared" si="21"/>
        <v>2.0776609999999997E-3</v>
      </c>
      <c r="G292" s="47">
        <f t="shared" si="23"/>
        <v>138.84667327944928</v>
      </c>
      <c r="H292" s="47">
        <f t="shared" si="24"/>
        <v>122.79883578055293</v>
      </c>
      <c r="I292" s="23">
        <f>G292/MAX($G$2:G292)-1</f>
        <v>0</v>
      </c>
      <c r="J292" s="23">
        <f>H292/MAX($H$2:H292)-1</f>
        <v>-7.902864376468921E-4</v>
      </c>
      <c r="K292" s="22">
        <f t="shared" si="22"/>
        <v>0</v>
      </c>
    </row>
    <row r="293" spans="1:11" x14ac:dyDescent="0.35">
      <c r="A293" s="48">
        <f>returns_pnl[[#This Row],[price_date]]</f>
        <v>45931</v>
      </c>
      <c r="B293" s="10">
        <f>returns_pnl[[#This Row],[portfolio_simple_return]]</f>
        <v>1.4681507999999999E-2</v>
      </c>
      <c r="C293" s="10">
        <f>returns_pnl[[#This Row],[B.simple_return]]</f>
        <v>3.39989E-3</v>
      </c>
      <c r="D293" s="46"/>
      <c r="E293" s="10">
        <f t="shared" si="20"/>
        <v>1.4511382815164609E-2</v>
      </c>
      <c r="F293" s="10">
        <f t="shared" si="21"/>
        <v>1.1281618E-2</v>
      </c>
      <c r="G293" s="47">
        <f t="shared" si="23"/>
        <v>140.88515182397489</v>
      </c>
      <c r="H293" s="47">
        <f t="shared" si="24"/>
        <v>123.21633831433489</v>
      </c>
      <c r="I293" s="23">
        <f>G293/MAX($G$2:G293)-1</f>
        <v>0</v>
      </c>
      <c r="J293" s="23">
        <f>H293/MAX($H$2:H293)-1</f>
        <v>0</v>
      </c>
      <c r="K293" s="22">
        <f t="shared" si="22"/>
        <v>0</v>
      </c>
    </row>
    <row r="294" spans="1:11" x14ac:dyDescent="0.35">
      <c r="A294" s="48">
        <f>returns_pnl[[#This Row],[price_date]]</f>
        <v>45932</v>
      </c>
      <c r="B294" s="10">
        <f>returns_pnl[[#This Row],[portfolio_simple_return]]</f>
        <v>1.2564743999999999E-2</v>
      </c>
      <c r="C294" s="10">
        <f>returns_pnl[[#This Row],[B.simple_return]]</f>
        <v>6.1837000000000003E-4</v>
      </c>
      <c r="D294" s="46"/>
      <c r="E294" s="10">
        <f t="shared" si="20"/>
        <v>1.2394618815164609E-2</v>
      </c>
      <c r="F294" s="10">
        <f t="shared" si="21"/>
        <v>1.1946373999999999E-2</v>
      </c>
      <c r="G294" s="47">
        <f t="shared" si="23"/>
        <v>142.65533769004429</v>
      </c>
      <c r="H294" s="47">
        <f t="shared" si="24"/>
        <v>123.29253160145832</v>
      </c>
      <c r="I294" s="23">
        <f>G294/MAX($G$2:G294)-1</f>
        <v>0</v>
      </c>
      <c r="J294" s="23">
        <f>H294/MAX($H$2:H294)-1</f>
        <v>0</v>
      </c>
      <c r="K294" s="22">
        <f t="shared" si="22"/>
        <v>0</v>
      </c>
    </row>
    <row r="295" spans="1:11" x14ac:dyDescent="0.35">
      <c r="A295" s="48">
        <f>returns_pnl[[#This Row],[price_date]]</f>
        <v>45933</v>
      </c>
      <c r="B295" s="10">
        <f>returns_pnl[[#This Row],[portfolio_simple_return]]</f>
        <v>1.30211E-4</v>
      </c>
      <c r="C295" s="10">
        <f>returns_pnl[[#This Row],[B.simple_return]]</f>
        <v>6.5519999999999996E-5</v>
      </c>
      <c r="D295" s="46"/>
      <c r="E295" s="10">
        <f t="shared" si="20"/>
        <v>-3.9914184835390182E-5</v>
      </c>
      <c r="F295" s="10">
        <f t="shared" si="21"/>
        <v>6.4691000000000008E-5</v>
      </c>
      <c r="G295" s="47">
        <f t="shared" si="23"/>
        <v>142.67391298422027</v>
      </c>
      <c r="H295" s="47">
        <f t="shared" si="24"/>
        <v>123.30060972812885</v>
      </c>
      <c r="I295" s="23">
        <f>G295/MAX($G$2:G295)-1</f>
        <v>0</v>
      </c>
      <c r="J295" s="23">
        <f>H295/MAX($H$2:H295)-1</f>
        <v>0</v>
      </c>
      <c r="K295" s="22">
        <f t="shared" si="22"/>
        <v>-3.9914184835390182E-5</v>
      </c>
    </row>
    <row r="296" spans="1:11" x14ac:dyDescent="0.35">
      <c r="A296" s="48">
        <f>returns_pnl[[#This Row],[price_date]]</f>
        <v>45936</v>
      </c>
      <c r="B296" s="10">
        <f>returns_pnl[[#This Row],[portfolio_simple_return]]</f>
        <v>3.8483506000000001E-2</v>
      </c>
      <c r="C296" s="10">
        <f>returns_pnl[[#This Row],[B.simple_return]]</f>
        <v>3.6466300000000001E-3</v>
      </c>
      <c r="D296" s="46"/>
      <c r="E296" s="10">
        <f t="shared" si="20"/>
        <v>3.831338081516461E-2</v>
      </c>
      <c r="F296" s="10">
        <f t="shared" si="21"/>
        <v>3.4836876000000003E-2</v>
      </c>
      <c r="G296" s="47">
        <f t="shared" si="23"/>
        <v>148.16450537059197</v>
      </c>
      <c r="H296" s="47">
        <f t="shared" si="24"/>
        <v>123.75024143058174</v>
      </c>
      <c r="I296" s="23">
        <f>G296/MAX($G$2:G296)-1</f>
        <v>0</v>
      </c>
      <c r="J296" s="23">
        <f>H296/MAX($H$2:H296)-1</f>
        <v>0</v>
      </c>
      <c r="K296" s="22">
        <f t="shared" si="22"/>
        <v>0</v>
      </c>
    </row>
    <row r="297" spans="1:11" x14ac:dyDescent="0.35">
      <c r="A297" s="48">
        <f>returns_pnl[[#This Row],[price_date]]</f>
        <v>45937</v>
      </c>
      <c r="B297" s="10">
        <f>returns_pnl[[#This Row],[portfolio_simple_return]]</f>
        <v>3.1851190000000001E-3</v>
      </c>
      <c r="C297" s="10">
        <f>returns_pnl[[#This Row],[B.simple_return]]</f>
        <v>-3.8114099999999999E-3</v>
      </c>
      <c r="D297" s="46"/>
      <c r="E297" s="10">
        <f t="shared" si="20"/>
        <v>3.01499381516461E-3</v>
      </c>
      <c r="F297" s="10">
        <f t="shared" si="21"/>
        <v>6.9965289999999996E-3</v>
      </c>
      <c r="G297" s="47">
        <f t="shared" si="23"/>
        <v>148.63642695177344</v>
      </c>
      <c r="H297" s="47">
        <f t="shared" si="24"/>
        <v>123.27857852289081</v>
      </c>
      <c r="I297" s="23">
        <f>G297/MAX($G$2:G297)-1</f>
        <v>0</v>
      </c>
      <c r="J297" s="23">
        <f>H297/MAX($H$2:H297)-1</f>
        <v>-3.8114099999999596E-3</v>
      </c>
      <c r="K297" s="22">
        <f t="shared" si="22"/>
        <v>0</v>
      </c>
    </row>
    <row r="298" spans="1:11" x14ac:dyDescent="0.35">
      <c r="A298" s="48">
        <f>returns_pnl[[#This Row],[price_date]]</f>
        <v>45938</v>
      </c>
      <c r="B298" s="10">
        <f>returns_pnl[[#This Row],[portfolio_simple_return]]</f>
        <v>3.5072506000000003E-2</v>
      </c>
      <c r="C298" s="10">
        <f>returns_pnl[[#This Row],[B.simple_return]]</f>
        <v>5.8276100000000004E-3</v>
      </c>
      <c r="D298" s="46"/>
      <c r="E298" s="10">
        <f t="shared" si="20"/>
        <v>3.4902380815164613E-2</v>
      </c>
      <c r="F298" s="10">
        <f t="shared" si="21"/>
        <v>2.9244896000000003E-2</v>
      </c>
      <c r="G298" s="47">
        <f t="shared" si="23"/>
        <v>153.84947892785809</v>
      </c>
      <c r="H298" s="47">
        <f t="shared" si="24"/>
        <v>123.99699799987661</v>
      </c>
      <c r="I298" s="23">
        <f>G298/MAX($G$2:G298)-1</f>
        <v>0</v>
      </c>
      <c r="J298" s="23">
        <f>H298/MAX($H$2:H298)-1</f>
        <v>0</v>
      </c>
      <c r="K298" s="22">
        <f t="shared" si="22"/>
        <v>0</v>
      </c>
    </row>
    <row r="299" spans="1:11" x14ac:dyDescent="0.35">
      <c r="A299" s="48">
        <f>returns_pnl[[#This Row],[price_date]]</f>
        <v>45939</v>
      </c>
      <c r="B299" s="10">
        <f>returns_pnl[[#This Row],[portfolio_simple_return]]</f>
        <v>-5.9079299999999996E-3</v>
      </c>
      <c r="C299" s="10">
        <f>returns_pnl[[#This Row],[B.simple_return]]</f>
        <v>-2.75552E-3</v>
      </c>
      <c r="D299" s="46"/>
      <c r="E299" s="10">
        <f t="shared" si="20"/>
        <v>-6.0780551848353898E-3</v>
      </c>
      <c r="F299" s="10">
        <f t="shared" si="21"/>
        <v>-3.1524099999999996E-3</v>
      </c>
      <c r="G299" s="47">
        <f t="shared" si="23"/>
        <v>152.94054697581583</v>
      </c>
      <c r="H299" s="47">
        <f t="shared" si="24"/>
        <v>123.655321791948</v>
      </c>
      <c r="I299" s="23">
        <f>G299/MAX($G$2:G299)-1</f>
        <v>-5.9079299999998947E-3</v>
      </c>
      <c r="J299" s="23">
        <f>H299/MAX($H$2:H299)-1</f>
        <v>-2.7555199999999003E-3</v>
      </c>
      <c r="K299" s="22">
        <f t="shared" si="22"/>
        <v>-6.0780551848353898E-3</v>
      </c>
    </row>
    <row r="300" spans="1:11" x14ac:dyDescent="0.35">
      <c r="A300" s="48">
        <f>returns_pnl[[#This Row],[price_date]]</f>
        <v>45940</v>
      </c>
      <c r="B300" s="10">
        <f>returns_pnl[[#This Row],[portfolio_simple_return]]</f>
        <v>-4.6464703000000003E-2</v>
      </c>
      <c r="C300" s="10">
        <f>returns_pnl[[#This Row],[B.simple_return]]</f>
        <v>-2.7111659999999999E-2</v>
      </c>
      <c r="D300" s="46"/>
      <c r="E300" s="10">
        <f t="shared" si="20"/>
        <v>-4.6634828184835393E-2</v>
      </c>
      <c r="F300" s="10">
        <f t="shared" si="21"/>
        <v>-1.9353043000000004E-2</v>
      </c>
      <c r="G300" s="47">
        <f t="shared" si="23"/>
        <v>145.834209883927</v>
      </c>
      <c r="H300" s="47">
        <f t="shared" si="24"/>
        <v>120.30282075033412</v>
      </c>
      <c r="I300" s="23">
        <f>G300/MAX($G$2:G300)-1</f>
        <v>-5.2098122787205159E-2</v>
      </c>
      <c r="J300" s="23">
        <f>H300/MAX($H$2:H300)-1</f>
        <v>-2.9792473278636655E-2</v>
      </c>
      <c r="K300" s="22">
        <f t="shared" si="22"/>
        <v>-4.6634828184835393E-2</v>
      </c>
    </row>
    <row r="301" spans="1:11" x14ac:dyDescent="0.35">
      <c r="A301" s="48">
        <f>returns_pnl[[#This Row],[price_date]]</f>
        <v>45943</v>
      </c>
      <c r="B301" s="10">
        <f>returns_pnl[[#This Row],[portfolio_simple_return]]</f>
        <v>3.4065214000000003E-2</v>
      </c>
      <c r="C301" s="10">
        <f>returns_pnl[[#This Row],[B.simple_return]]</f>
        <v>1.5598600000000001E-2</v>
      </c>
      <c r="D301" s="46"/>
      <c r="E301" s="10">
        <f t="shared" si="20"/>
        <v>3.3895088815164613E-2</v>
      </c>
      <c r="F301" s="10">
        <f t="shared" si="21"/>
        <v>1.8466614000000003E-2</v>
      </c>
      <c r="G301" s="47">
        <f t="shared" si="23"/>
        <v>150.80208345214388</v>
      </c>
      <c r="H301" s="47">
        <f t="shared" si="24"/>
        <v>122.17937633009028</v>
      </c>
      <c r="I301" s="23">
        <f>G301/MAX($G$2:G301)-1</f>
        <v>-1.9807642488949728E-2</v>
      </c>
      <c r="J301" s="23">
        <f>H301/MAX($H$2:H301)-1</f>
        <v>-1.4658594152320847E-2</v>
      </c>
      <c r="K301" s="22">
        <f t="shared" si="22"/>
        <v>0</v>
      </c>
    </row>
    <row r="302" spans="1:11" x14ac:dyDescent="0.35">
      <c r="A302" s="48">
        <f>returns_pnl[[#This Row],[price_date]]</f>
        <v>45944</v>
      </c>
      <c r="B302" s="10">
        <f>returns_pnl[[#This Row],[portfolio_simple_return]]</f>
        <v>-8.0609960000000008E-3</v>
      </c>
      <c r="C302" s="10">
        <f>returns_pnl[[#This Row],[B.simple_return]]</f>
        <v>-1.5643E-3</v>
      </c>
      <c r="D302" s="46"/>
      <c r="E302" s="10">
        <f t="shared" si="20"/>
        <v>-8.231121184835391E-3</v>
      </c>
      <c r="F302" s="10">
        <f t="shared" si="21"/>
        <v>-6.4966960000000006E-3</v>
      </c>
      <c r="G302" s="47">
        <f t="shared" si="23"/>
        <v>149.58646846064448</v>
      </c>
      <c r="H302" s="47">
        <f t="shared" si="24"/>
        <v>121.98825113169713</v>
      </c>
      <c r="I302" s="23">
        <f>G302/MAX($G$2:G302)-1</f>
        <v>-2.7708969162076769E-2</v>
      </c>
      <c r="J302" s="23">
        <f>H302/MAX($H$2:H302)-1</f>
        <v>-1.6199963713488308E-2</v>
      </c>
      <c r="K302" s="22">
        <f t="shared" si="22"/>
        <v>-8.231121184835391E-3</v>
      </c>
    </row>
    <row r="303" spans="1:11" x14ac:dyDescent="0.35">
      <c r="A303" s="48">
        <f>returns_pnl[[#This Row],[price_date]]</f>
        <v>45945</v>
      </c>
      <c r="B303" s="10">
        <f>returns_pnl[[#This Row],[portfolio_simple_return]]</f>
        <v>2.7207801E-2</v>
      </c>
      <c r="C303" s="10">
        <f>returns_pnl[[#This Row],[B.simple_return]]</f>
        <v>4.0260000000000001E-3</v>
      </c>
      <c r="D303" s="46"/>
      <c r="E303" s="10">
        <f t="shared" si="20"/>
        <v>2.703767581516461E-2</v>
      </c>
      <c r="F303" s="10">
        <f t="shared" si="21"/>
        <v>2.3181801000000002E-2</v>
      </c>
      <c r="G303" s="47">
        <f t="shared" si="23"/>
        <v>153.6563873268145</v>
      </c>
      <c r="H303" s="47">
        <f t="shared" si="24"/>
        <v>122.47937583075336</v>
      </c>
      <c r="I303" s="23">
        <f>G303/MAX($G$2:G303)-1</f>
        <v>-1.255068280953564E-3</v>
      </c>
      <c r="J303" s="23">
        <f>H303/MAX($H$2:H303)-1</f>
        <v>-1.2239184767398714E-2</v>
      </c>
      <c r="K303" s="22">
        <f t="shared" si="22"/>
        <v>0</v>
      </c>
    </row>
    <row r="304" spans="1:11" x14ac:dyDescent="0.35">
      <c r="A304" s="48">
        <f>returns_pnl[[#This Row],[price_date]]</f>
        <v>45946</v>
      </c>
      <c r="B304" s="10">
        <f>returns_pnl[[#This Row],[portfolio_simple_return]]</f>
        <v>-1.0812782999999999E-2</v>
      </c>
      <c r="C304" s="10">
        <f>returns_pnl[[#This Row],[B.simple_return]]</f>
        <v>-6.2943499999999998E-3</v>
      </c>
      <c r="D304" s="46"/>
      <c r="E304" s="10">
        <f t="shared" si="20"/>
        <v>-1.098290818483539E-2</v>
      </c>
      <c r="F304" s="10">
        <f t="shared" si="21"/>
        <v>-4.5184329999999997E-3</v>
      </c>
      <c r="G304" s="47">
        <f t="shared" si="23"/>
        <v>151.99493415408571</v>
      </c>
      <c r="H304" s="47">
        <f t="shared" si="24"/>
        <v>121.70844777149306</v>
      </c>
      <c r="I304" s="23">
        <f>G304/MAX($G$2:G304)-1</f>
        <v>-1.2054280499981362E-2</v>
      </c>
      <c r="J304" s="23">
        <f>H304/MAX($H$2:H304)-1</f>
        <v>-1.8456497054758048E-2</v>
      </c>
      <c r="K304" s="22">
        <f t="shared" si="22"/>
        <v>-1.098290818483539E-2</v>
      </c>
    </row>
    <row r="305" spans="1:11" x14ac:dyDescent="0.35">
      <c r="A305" s="48">
        <f>returns_pnl[[#This Row],[price_date]]</f>
        <v>45947</v>
      </c>
      <c r="B305" s="10">
        <f>returns_pnl[[#This Row],[portfolio_simple_return]]</f>
        <v>5.5731950000000004E-3</v>
      </c>
      <c r="C305" s="10">
        <f>returns_pnl[[#This Row],[B.simple_return]]</f>
        <v>5.2707199999999996E-3</v>
      </c>
      <c r="D305" s="46"/>
      <c r="E305" s="10">
        <f t="shared" si="20"/>
        <v>5.4030698151646102E-3</v>
      </c>
      <c r="F305" s="10">
        <f t="shared" si="21"/>
        <v>3.0247500000000083E-4</v>
      </c>
      <c r="G305" s="47">
        <f t="shared" si="23"/>
        <v>152.84203156113858</v>
      </c>
      <c r="H305" s="47">
        <f t="shared" si="24"/>
        <v>122.34993892133122</v>
      </c>
      <c r="I305" s="23">
        <f>G305/MAX($G$2:G305)-1</f>
        <v>-6.5482663557925314E-3</v>
      </c>
      <c r="J305" s="23">
        <f>H305/MAX($H$2:H305)-1</f>
        <v>-1.3283056082914468E-2</v>
      </c>
      <c r="K305" s="22">
        <f t="shared" si="22"/>
        <v>0</v>
      </c>
    </row>
    <row r="306" spans="1:11" x14ac:dyDescent="0.35">
      <c r="A306" s="48">
        <f>returns_pnl[[#This Row],[price_date]]</f>
        <v>45950</v>
      </c>
      <c r="B306" s="10">
        <f>returns_pnl[[#This Row],[portfolio_simple_return]]</f>
        <v>5.5484560000000002E-3</v>
      </c>
      <c r="C306" s="10">
        <f>returns_pnl[[#This Row],[B.simple_return]]</f>
        <v>1.0672249999999999E-2</v>
      </c>
      <c r="D306" s="46"/>
      <c r="E306" s="10">
        <f t="shared" si="20"/>
        <v>5.37833081516461E-3</v>
      </c>
      <c r="F306" s="10">
        <f t="shared" si="21"/>
        <v>-5.1237939999999992E-3</v>
      </c>
      <c r="G306" s="47">
        <f t="shared" si="23"/>
        <v>153.69006884820618</v>
      </c>
      <c r="H306" s="47">
        <f t="shared" si="24"/>
        <v>123.6556880569844</v>
      </c>
      <c r="I306" s="23">
        <f>G306/MAX($G$2:G306)-1</f>
        <v>-1.0361431235438312E-3</v>
      </c>
      <c r="J306" s="23">
        <f>H306/MAX($H$2:H306)-1</f>
        <v>-2.7525661781953037E-3</v>
      </c>
      <c r="K306" s="22">
        <f t="shared" si="22"/>
        <v>0</v>
      </c>
    </row>
    <row r="307" spans="1:11" x14ac:dyDescent="0.35">
      <c r="A307" s="48">
        <f>returns_pnl[[#This Row],[price_date]]</f>
        <v>45951</v>
      </c>
      <c r="B307" s="10">
        <f>returns_pnl[[#This Row],[portfolio_simple_return]]</f>
        <v>-7.1961869999999997E-3</v>
      </c>
      <c r="C307" s="10">
        <f>returns_pnl[[#This Row],[B.simple_return]]</f>
        <v>3.2660000000000002E-5</v>
      </c>
      <c r="D307" s="46"/>
      <c r="E307" s="10">
        <f t="shared" si="20"/>
        <v>-7.3663121848353899E-3</v>
      </c>
      <c r="F307" s="10">
        <f t="shared" si="21"/>
        <v>-7.2288470000000001E-3</v>
      </c>
      <c r="G307" s="47">
        <f t="shared" si="23"/>
        <v>152.5840863727316</v>
      </c>
      <c r="H307" s="47">
        <f t="shared" si="24"/>
        <v>123.65972665175634</v>
      </c>
      <c r="I307" s="23">
        <f>G307/MAX($G$2:G307)-1</f>
        <v>-8.2248738438681634E-3</v>
      </c>
      <c r="J307" s="23">
        <f>H307/MAX($H$2:H307)-1</f>
        <v>-2.7199960770066811E-3</v>
      </c>
      <c r="K307" s="22">
        <f t="shared" si="22"/>
        <v>-7.3663121848353899E-3</v>
      </c>
    </row>
    <row r="308" spans="1:11" x14ac:dyDescent="0.35">
      <c r="A308" s="48">
        <f>returns_pnl[[#This Row],[price_date]]</f>
        <v>45952</v>
      </c>
      <c r="B308" s="10">
        <f>returns_pnl[[#This Row],[portfolio_simple_return]]</f>
        <v>-1.4231269E-2</v>
      </c>
      <c r="C308" s="10">
        <f>returns_pnl[[#This Row],[B.simple_return]]</f>
        <v>-5.3375100000000002E-3</v>
      </c>
      <c r="D308" s="46"/>
      <c r="E308" s="10">
        <f t="shared" si="20"/>
        <v>-1.440139418483539E-2</v>
      </c>
      <c r="F308" s="10">
        <f t="shared" si="21"/>
        <v>-8.8937589999999993E-3</v>
      </c>
      <c r="G308" s="47">
        <f t="shared" si="23"/>
        <v>150.41262119444201</v>
      </c>
      <c r="H308" s="47">
        <f t="shared" si="24"/>
        <v>122.99969162415532</v>
      </c>
      <c r="I308" s="23">
        <f>G308/MAX($G$2:G308)-1</f>
        <v>-2.2339092451705067E-2</v>
      </c>
      <c r="J308" s="23">
        <f>H308/MAX($H$2:H308)-1</f>
        <v>-8.0429880707457713E-3</v>
      </c>
      <c r="K308" s="22">
        <f t="shared" si="22"/>
        <v>-1.440139418483539E-2</v>
      </c>
    </row>
    <row r="309" spans="1:11" x14ac:dyDescent="0.35">
      <c r="A309" s="48">
        <f>returns_pnl[[#This Row],[price_date]]</f>
        <v>45953</v>
      </c>
      <c r="B309" s="10">
        <f>returns_pnl[[#This Row],[portfolio_simple_return]]</f>
        <v>1.2701997E-2</v>
      </c>
      <c r="C309" s="10">
        <f>returns_pnl[[#This Row],[B.simple_return]]</f>
        <v>5.82739E-3</v>
      </c>
      <c r="D309" s="46"/>
      <c r="E309" s="10">
        <f t="shared" si="20"/>
        <v>1.2531871815164609E-2</v>
      </c>
      <c r="F309" s="10">
        <f t="shared" si="21"/>
        <v>6.8746069999999996E-3</v>
      </c>
      <c r="G309" s="47">
        <f t="shared" si="23"/>
        <v>152.32316185761596</v>
      </c>
      <c r="H309" s="47">
        <f t="shared" si="24"/>
        <v>123.71645879712902</v>
      </c>
      <c r="I309" s="23">
        <f>G309/MAX($G$2:G309)-1</f>
        <v>-9.9208465370093091E-3</v>
      </c>
      <c r="J309" s="23">
        <f>H309/MAX($H$2:H309)-1</f>
        <v>-2.2624676989991821E-3</v>
      </c>
      <c r="K309" s="22">
        <f t="shared" si="22"/>
        <v>0</v>
      </c>
    </row>
    <row r="310" spans="1:11" x14ac:dyDescent="0.35">
      <c r="A310" s="48">
        <f>returns_pnl[[#This Row],[price_date]]</f>
        <v>45954</v>
      </c>
      <c r="B310" s="10">
        <f>returns_pnl[[#This Row],[portfolio_simple_return]]</f>
        <v>2.6804759000000001E-2</v>
      </c>
      <c r="C310" s="10">
        <f>returns_pnl[[#This Row],[B.simple_return]]</f>
        <v>7.9024200000000003E-3</v>
      </c>
      <c r="D310" s="46"/>
      <c r="E310" s="10">
        <f t="shared" si="20"/>
        <v>2.6634633815164611E-2</v>
      </c>
      <c r="F310" s="10">
        <f t="shared" si="21"/>
        <v>1.8902339000000001E-2</v>
      </c>
      <c r="G310" s="47">
        <f t="shared" si="23"/>
        <v>156.40614750132735</v>
      </c>
      <c r="H310" s="47">
        <f t="shared" si="24"/>
        <v>124.69411821545663</v>
      </c>
      <c r="I310" s="23">
        <f>G310/MAX($G$2:G310)-1</f>
        <v>0</v>
      </c>
      <c r="J310" s="23">
        <f>H310/MAX($H$2:H310)-1</f>
        <v>0</v>
      </c>
      <c r="K310" s="22">
        <f t="shared" si="22"/>
        <v>0</v>
      </c>
    </row>
    <row r="311" spans="1:11" x14ac:dyDescent="0.35">
      <c r="A311" s="48">
        <f>returns_pnl[[#This Row],[price_date]]</f>
        <v>45957</v>
      </c>
      <c r="B311" s="10">
        <f>returns_pnl[[#This Row],[portfolio_simple_return]]</f>
        <v>2.0945775E-2</v>
      </c>
      <c r="C311" s="10">
        <f>returns_pnl[[#This Row],[B.simple_return]]</f>
        <v>1.229002E-2</v>
      </c>
      <c r="D311" s="46"/>
      <c r="E311" s="10">
        <f t="shared" si="20"/>
        <v>2.077564981516461E-2</v>
      </c>
      <c r="F311" s="10">
        <f t="shared" si="21"/>
        <v>8.6557549999999994E-3</v>
      </c>
      <c r="G311" s="47">
        <f t="shared" si="23"/>
        <v>159.68219547550697</v>
      </c>
      <c r="H311" s="47">
        <f t="shared" si="24"/>
        <v>126.22661142220696</v>
      </c>
      <c r="I311" s="23">
        <f>G311/MAX($G$2:G311)-1</f>
        <v>0</v>
      </c>
      <c r="J311" s="23">
        <f>H311/MAX($H$2:H311)-1</f>
        <v>0</v>
      </c>
      <c r="K311" s="22">
        <f t="shared" si="22"/>
        <v>0</v>
      </c>
    </row>
    <row r="312" spans="1:11" x14ac:dyDescent="0.35">
      <c r="A312" s="48">
        <f>returns_pnl[[#This Row],[price_date]]</f>
        <v>45958</v>
      </c>
      <c r="B312" s="10">
        <f>returns_pnl[[#This Row],[portfolio_simple_return]]</f>
        <v>4.5814530000000001E-3</v>
      </c>
      <c r="C312" s="10">
        <f>returns_pnl[[#This Row],[B.simple_return]]</f>
        <v>2.28795E-3</v>
      </c>
      <c r="D312" s="46"/>
      <c r="E312" s="10">
        <f t="shared" si="20"/>
        <v>4.4113278151646099E-3</v>
      </c>
      <c r="F312" s="10">
        <f t="shared" si="21"/>
        <v>2.2935030000000001E-3</v>
      </c>
      <c r="G312" s="47">
        <f t="shared" si="23"/>
        <v>160.4137719490148</v>
      </c>
      <c r="H312" s="47">
        <f t="shared" si="24"/>
        <v>126.51541159781038</v>
      </c>
      <c r="I312" s="23">
        <f>G312/MAX($G$2:G312)-1</f>
        <v>0</v>
      </c>
      <c r="J312" s="23">
        <f>H312/MAX($H$2:H312)-1</f>
        <v>0</v>
      </c>
      <c r="K312" s="22">
        <f t="shared" si="22"/>
        <v>0</v>
      </c>
    </row>
    <row r="313" spans="1:11" x14ac:dyDescent="0.35">
      <c r="A313" s="48">
        <f>returns_pnl[[#This Row],[price_date]]</f>
        <v>45959</v>
      </c>
      <c r="B313" s="10">
        <f>returns_pnl[[#This Row],[portfolio_simple_return]]</f>
        <v>1.2706943E-2</v>
      </c>
      <c r="C313" s="10">
        <f>returns_pnl[[#This Row],[B.simple_return]]</f>
        <v>-4.354E-5</v>
      </c>
      <c r="D313" s="46"/>
      <c r="E313" s="10">
        <f t="shared" si="20"/>
        <v>1.253681781516461E-2</v>
      </c>
      <c r="F313" s="10">
        <f t="shared" si="21"/>
        <v>1.2750483E-2</v>
      </c>
      <c r="G313" s="47">
        <f t="shared" si="23"/>
        <v>162.45214060558592</v>
      </c>
      <c r="H313" s="47">
        <f t="shared" si="24"/>
        <v>126.50990311678942</v>
      </c>
      <c r="I313" s="23">
        <f>G313/MAX($G$2:G313)-1</f>
        <v>0</v>
      </c>
      <c r="J313" s="23">
        <f>H313/MAX($H$2:H313)-1</f>
        <v>-4.3539999999953061E-5</v>
      </c>
      <c r="K313" s="22">
        <f t="shared" si="22"/>
        <v>0</v>
      </c>
    </row>
    <row r="314" spans="1:11" x14ac:dyDescent="0.35">
      <c r="A314" s="48">
        <f>returns_pnl[[#This Row],[price_date]]</f>
        <v>45960</v>
      </c>
      <c r="B314" s="10">
        <f>returns_pnl[[#This Row],[portfolio_simple_return]]</f>
        <v>-1.1001219E-2</v>
      </c>
      <c r="C314" s="10">
        <f>returns_pnl[[#This Row],[B.simple_return]]</f>
        <v>-9.90481E-3</v>
      </c>
      <c r="D314" s="46"/>
      <c r="E314" s="10">
        <f t="shared" si="20"/>
        <v>-1.117134418483539E-2</v>
      </c>
      <c r="F314" s="10">
        <f t="shared" si="21"/>
        <v>-1.0964089999999996E-3</v>
      </c>
      <c r="G314" s="47">
        <f t="shared" si="23"/>
        <v>160.66496902976507</v>
      </c>
      <c r="H314" s="47">
        <f t="shared" si="24"/>
        <v>125.25684656329921</v>
      </c>
      <c r="I314" s="23">
        <f>G314/MAX($G$2:G314)-1</f>
        <v>-1.1001219000000062E-2</v>
      </c>
      <c r="J314" s="23">
        <f>H314/MAX($H$2:H314)-1</f>
        <v>-9.9479187445725703E-3</v>
      </c>
      <c r="K314" s="22">
        <f t="shared" si="22"/>
        <v>-1.117134418483539E-2</v>
      </c>
    </row>
    <row r="315" spans="1:11" x14ac:dyDescent="0.35">
      <c r="A315" s="48">
        <f>returns_pnl[[#This Row],[price_date]]</f>
        <v>45961</v>
      </c>
      <c r="B315" s="10">
        <f>returns_pnl[[#This Row],[portfolio_simple_return]]</f>
        <v>6.0615310000000002E-3</v>
      </c>
      <c r="C315" s="10">
        <f>returns_pnl[[#This Row],[B.simple_return]]</f>
        <v>2.61787E-3</v>
      </c>
      <c r="D315" s="46"/>
      <c r="E315" s="10">
        <f t="shared" si="20"/>
        <v>5.89140581516461E-3</v>
      </c>
      <c r="F315" s="10">
        <f t="shared" si="21"/>
        <v>3.4436610000000002E-3</v>
      </c>
      <c r="G315" s="47">
        <f t="shared" si="23"/>
        <v>161.63884472015306</v>
      </c>
      <c r="H315" s="47">
        <f t="shared" si="24"/>
        <v>125.58475270421187</v>
      </c>
      <c r="I315" s="23">
        <f>G315/MAX($G$2:G315)-1</f>
        <v>-5.0063722300062174E-3</v>
      </c>
      <c r="J315" s="23">
        <f>H315/MAX($H$2:H315)-1</f>
        <v>-7.3560911026164799E-3</v>
      </c>
      <c r="K315" s="22">
        <f t="shared" si="22"/>
        <v>0</v>
      </c>
    </row>
    <row r="316" spans="1:11" x14ac:dyDescent="0.35">
      <c r="A316" s="48">
        <f>returns_pnl[[#This Row],[price_date]]</f>
        <v>45964</v>
      </c>
      <c r="B316" s="10">
        <f>returns_pnl[[#This Row],[portfolio_simple_return]]</f>
        <v>-4.6624989999999996E-3</v>
      </c>
      <c r="C316" s="10">
        <f>returns_pnl[[#This Row],[B.simple_return]]</f>
        <v>1.7207100000000001E-3</v>
      </c>
      <c r="D316" s="46"/>
      <c r="E316" s="10">
        <f t="shared" si="20"/>
        <v>-4.8326241848353898E-3</v>
      </c>
      <c r="F316" s="10">
        <f t="shared" si="21"/>
        <v>-6.3832089999999999E-3</v>
      </c>
      <c r="G316" s="47">
        <f t="shared" si="23"/>
        <v>160.88520376828419</v>
      </c>
      <c r="H316" s="47">
        <f t="shared" si="24"/>
        <v>125.80084764403753</v>
      </c>
      <c r="I316" s="23">
        <f>G316/MAX($G$2:G316)-1</f>
        <v>-9.6455290244902292E-3</v>
      </c>
      <c r="J316" s="23">
        <f>H316/MAX($H$2:H316)-1</f>
        <v>-5.6480388021377115E-3</v>
      </c>
      <c r="K316" s="22">
        <f t="shared" si="22"/>
        <v>-4.8326241848353898E-3</v>
      </c>
    </row>
    <row r="317" spans="1:11" x14ac:dyDescent="0.35">
      <c r="A317" s="48">
        <f>returns_pnl[[#This Row],[price_date]]</f>
        <v>45965</v>
      </c>
      <c r="B317" s="10">
        <f>returns_pnl[[#This Row],[portfolio_simple_return]]</f>
        <v>-1.7382943000000001E-2</v>
      </c>
      <c r="C317" s="10">
        <f>returns_pnl[[#This Row],[B.simple_return]]</f>
        <v>-1.1736770000000001E-2</v>
      </c>
      <c r="D317" s="46"/>
      <c r="E317" s="10">
        <f t="shared" si="20"/>
        <v>-1.7553068184835392E-2</v>
      </c>
      <c r="F317" s="10">
        <f t="shared" si="21"/>
        <v>-5.6461730000000009E-3</v>
      </c>
      <c r="G317" s="47">
        <f t="shared" si="23"/>
        <v>158.08854544163671</v>
      </c>
      <c r="H317" s="47">
        <f t="shared" si="24"/>
        <v>124.32435202943442</v>
      </c>
      <c r="I317" s="23">
        <f>G317/MAX($G$2:G317)-1</f>
        <v>-2.6860804343252664E-2</v>
      </c>
      <c r="J317" s="23">
        <f>H317/MAX($H$2:H317)-1</f>
        <v>-1.7318519069765892E-2</v>
      </c>
      <c r="K317" s="22">
        <f t="shared" si="22"/>
        <v>-1.7553068184835392E-2</v>
      </c>
    </row>
    <row r="318" spans="1:11" x14ac:dyDescent="0.35">
      <c r="A318" s="48">
        <f>returns_pnl[[#This Row],[price_date]]</f>
        <v>45966</v>
      </c>
      <c r="B318" s="10">
        <f>returns_pnl[[#This Row],[portfolio_simple_return]]</f>
        <v>2.3443192000000002E-2</v>
      </c>
      <c r="C318" s="10">
        <f>returns_pnl[[#This Row],[B.simple_return]]</f>
        <v>3.6535199999999999E-3</v>
      </c>
      <c r="D318" s="46"/>
      <c r="E318" s="10">
        <f t="shared" si="20"/>
        <v>2.3273066815164611E-2</v>
      </c>
      <c r="F318" s="10">
        <f t="shared" si="21"/>
        <v>1.9789672000000001E-2</v>
      </c>
      <c r="G318" s="47">
        <f t="shared" si="23"/>
        <v>161.79464556542572</v>
      </c>
      <c r="H318" s="47">
        <f t="shared" si="24"/>
        <v>124.77857353606102</v>
      </c>
      <c r="I318" s="23">
        <f>G318/MAX($G$2:G318)-1</f>
        <v>-4.0473153367459602E-3</v>
      </c>
      <c r="J318" s="23">
        <f>H318/MAX($H$2:H318)-1</f>
        <v>-1.3728272625557536E-2</v>
      </c>
      <c r="K318" s="22">
        <f t="shared" si="22"/>
        <v>0</v>
      </c>
    </row>
    <row r="319" spans="1:11" x14ac:dyDescent="0.35">
      <c r="A319" s="48">
        <f>returns_pnl[[#This Row],[price_date]]</f>
        <v>45967</v>
      </c>
      <c r="B319" s="10">
        <f>returns_pnl[[#This Row],[portfolio_simple_return]]</f>
        <v>-1.5961047999999999E-2</v>
      </c>
      <c r="C319" s="10">
        <f>returns_pnl[[#This Row],[B.simple_return]]</f>
        <v>-1.1178159999999999E-2</v>
      </c>
      <c r="D319" s="46"/>
      <c r="E319" s="10">
        <f t="shared" si="20"/>
        <v>-1.6131173184835389E-2</v>
      </c>
      <c r="F319" s="10">
        <f t="shared" si="21"/>
        <v>-4.782887999999999E-3</v>
      </c>
      <c r="G319" s="47">
        <f t="shared" si="23"/>
        <v>159.21223346141298</v>
      </c>
      <c r="H319" s="47">
        <f t="shared" si="24"/>
        <v>123.38377867650316</v>
      </c>
      <c r="I319" s="23">
        <f>G319/MAX($G$2:G319)-1</f>
        <v>-1.9943763942385062E-2</v>
      </c>
      <c r="J319" s="23">
        <f>H319/MAX($H$2:H319)-1</f>
        <v>-2.4752975797625476E-2</v>
      </c>
      <c r="K319" s="22">
        <f t="shared" si="22"/>
        <v>-1.6131173184835389E-2</v>
      </c>
    </row>
    <row r="320" spans="1:11" x14ac:dyDescent="0.35">
      <c r="A320" s="48">
        <f>returns_pnl[[#This Row],[price_date]]</f>
        <v>45968</v>
      </c>
      <c r="B320" s="10">
        <f>returns_pnl[[#This Row],[portfolio_simple_return]]</f>
        <v>-1.2488558E-2</v>
      </c>
      <c r="C320" s="10">
        <f>returns_pnl[[#This Row],[B.simple_return]]</f>
        <v>1.26184E-3</v>
      </c>
      <c r="D320" s="46"/>
      <c r="E320" s="10">
        <f t="shared" si="20"/>
        <v>-1.265868318483539E-2</v>
      </c>
      <c r="F320" s="10">
        <f t="shared" si="21"/>
        <v>-1.3750398E-2</v>
      </c>
      <c r="G320" s="47">
        <f t="shared" si="23"/>
        <v>157.22390224952056</v>
      </c>
      <c r="H320" s="47">
        <f t="shared" si="24"/>
        <v>123.53946926378831</v>
      </c>
      <c r="I320" s="23">
        <f>G320/MAX($G$2:G320)-1</f>
        <v>-3.2183253089652308E-2</v>
      </c>
      <c r="J320" s="23">
        <f>H320/MAX($H$2:H320)-1</f>
        <v>-2.3522370092606049E-2</v>
      </c>
      <c r="K320" s="22">
        <f t="shared" si="22"/>
        <v>-1.265868318483539E-2</v>
      </c>
    </row>
    <row r="321" spans="1:11" x14ac:dyDescent="0.35">
      <c r="A321" s="48">
        <f>returns_pnl[[#This Row],[price_date]]</f>
        <v>45971</v>
      </c>
      <c r="B321" s="10">
        <f>returns_pnl[[#This Row],[portfolio_simple_return]]</f>
        <v>2.3306319999999998E-2</v>
      </c>
      <c r="C321" s="10">
        <f>returns_pnl[[#This Row],[B.simple_return]]</f>
        <v>1.540096E-2</v>
      </c>
      <c r="D321" s="46"/>
      <c r="E321" s="10">
        <f t="shared" si="20"/>
        <v>2.3136194815164608E-2</v>
      </c>
      <c r="F321" s="10">
        <f t="shared" si="21"/>
        <v>7.9053599999999984E-3</v>
      </c>
      <c r="G321" s="47">
        <f t="shared" si="23"/>
        <v>160.88821282699664</v>
      </c>
      <c r="H321" s="47">
        <f t="shared" si="24"/>
        <v>125.44209568834114</v>
      </c>
      <c r="I321" s="23">
        <f>G321/MAX($G$2:G321)-1</f>
        <v>-9.627006284800621E-3</v>
      </c>
      <c r="J321" s="23">
        <f>H321/MAX($H$2:H321)-1</f>
        <v>-8.4836771735073979E-3</v>
      </c>
      <c r="K321" s="22">
        <f t="shared" si="22"/>
        <v>0</v>
      </c>
    </row>
    <row r="322" spans="1:11" x14ac:dyDescent="0.35">
      <c r="A322" s="48">
        <f>returns_pnl[[#This Row],[price_date]]</f>
        <v>45972</v>
      </c>
      <c r="B322" s="10">
        <f>returns_pnl[[#This Row],[portfolio_simple_return]]</f>
        <v>-1.0696545999999999E-2</v>
      </c>
      <c r="C322" s="10">
        <f>returns_pnl[[#This Row],[B.simple_return]]</f>
        <v>2.0753999999999998E-3</v>
      </c>
      <c r="D322" s="46"/>
      <c r="E322" s="10">
        <f t="shared" si="20"/>
        <v>-1.086667118483539E-2</v>
      </c>
      <c r="F322" s="10">
        <f t="shared" si="21"/>
        <v>-1.2771945999999999E-2</v>
      </c>
      <c r="G322" s="47">
        <f t="shared" si="23"/>
        <v>159.16726465763486</v>
      </c>
      <c r="H322" s="47">
        <f t="shared" si="24"/>
        <v>125.70243821373273</v>
      </c>
      <c r="I322" s="23">
        <f>G322/MAX($G$2:G322)-1</f>
        <v>-2.022057656923304E-2</v>
      </c>
      <c r="J322" s="23">
        <f>H322/MAX($H$2:H322)-1</f>
        <v>-6.4258841971133185E-3</v>
      </c>
      <c r="K322" s="22">
        <f t="shared" si="22"/>
        <v>-1.086667118483539E-2</v>
      </c>
    </row>
    <row r="323" spans="1:11" x14ac:dyDescent="0.35">
      <c r="A323" s="48">
        <f>returns_pnl[[#This Row],[price_date]]</f>
        <v>45973</v>
      </c>
      <c r="B323" s="10">
        <f>returns_pnl[[#This Row],[portfolio_simple_return]]</f>
        <v>2.3972219999999999E-2</v>
      </c>
      <c r="C323" s="10">
        <f>returns_pnl[[#This Row],[B.simple_return]]</f>
        <v>6.2951000000000001E-4</v>
      </c>
      <c r="D323" s="46"/>
      <c r="E323" s="10">
        <f t="shared" ref="E323:E386" si="25">B323-$D$2</f>
        <v>2.3802094815164609E-2</v>
      </c>
      <c r="F323" s="10">
        <f t="shared" ref="F323:F386" si="26">B323-C323</f>
        <v>2.3342709999999999E-2</v>
      </c>
      <c r="G323" s="47">
        <f t="shared" si="23"/>
        <v>162.98285734280591</v>
      </c>
      <c r="H323" s="47">
        <f t="shared" si="24"/>
        <v>125.78156915561266</v>
      </c>
      <c r="I323" s="23">
        <f>G323/MAX($G$2:G323)-1</f>
        <v>0</v>
      </c>
      <c r="J323" s="23">
        <f>H323/MAX($H$2:H323)-1</f>
        <v>-5.8004193554742622E-3</v>
      </c>
      <c r="K323" s="22">
        <f t="shared" ref="K323:K386" si="27">MIN(0,E323)</f>
        <v>0</v>
      </c>
    </row>
    <row r="324" spans="1:11" x14ac:dyDescent="0.35">
      <c r="A324" s="48">
        <f>returns_pnl[[#This Row],[price_date]]</f>
        <v>45974</v>
      </c>
      <c r="B324" s="10">
        <f>returns_pnl[[#This Row],[portfolio_simple_return]]</f>
        <v>-2.5704352999999999E-2</v>
      </c>
      <c r="C324" s="10">
        <f>returns_pnl[[#This Row],[B.simple_return]]</f>
        <v>-1.6556899999999999E-2</v>
      </c>
      <c r="D324" s="46"/>
      <c r="E324" s="10">
        <f t="shared" si="25"/>
        <v>-2.5874478184835389E-2</v>
      </c>
      <c r="F324" s="10">
        <f t="shared" si="26"/>
        <v>-9.1474529999999998E-3</v>
      </c>
      <c r="G324" s="47">
        <f t="shared" ref="G324:G387" si="28">G323*(1+B324)</f>
        <v>158.79348844471781</v>
      </c>
      <c r="H324" s="47">
        <f t="shared" ref="H324:H387" si="29">H323*(1+C324)</f>
        <v>123.6990162932601</v>
      </c>
      <c r="I324" s="23">
        <f>G324/MAX($G$2:G324)-1</f>
        <v>-2.5704352999999847E-2</v>
      </c>
      <c r="J324" s="23">
        <f>H324/MAX($H$2:H324)-1</f>
        <v>-2.2261282392247561E-2</v>
      </c>
      <c r="K324" s="22">
        <f t="shared" si="27"/>
        <v>-2.5874478184835389E-2</v>
      </c>
    </row>
    <row r="325" spans="1:11" x14ac:dyDescent="0.35">
      <c r="A325" s="48">
        <f>returns_pnl[[#This Row],[price_date]]</f>
        <v>45975</v>
      </c>
      <c r="B325" s="10">
        <f>returns_pnl[[#This Row],[portfolio_simple_return]]</f>
        <v>-6.2113539999999997E-3</v>
      </c>
      <c r="C325" s="10">
        <f>returns_pnl[[#This Row],[B.simple_return]]</f>
        <v>-5.0166999999999996E-4</v>
      </c>
      <c r="D325" s="46"/>
      <c r="E325" s="10">
        <f t="shared" si="25"/>
        <v>-6.3814791848353898E-3</v>
      </c>
      <c r="F325" s="10">
        <f t="shared" si="26"/>
        <v>-5.7096839999999996E-3</v>
      </c>
      <c r="G325" s="47">
        <f t="shared" si="28"/>
        <v>157.80716587509278</v>
      </c>
      <c r="H325" s="47">
        <f t="shared" si="29"/>
        <v>123.63696020775626</v>
      </c>
      <c r="I325" s="23">
        <f>G325/MAX($G$2:G325)-1</f>
        <v>-3.1756048164175765E-2</v>
      </c>
      <c r="J325" s="23">
        <f>H325/MAX($H$2:H325)-1</f>
        <v>-2.2751784574709832E-2</v>
      </c>
      <c r="K325" s="22">
        <f t="shared" si="27"/>
        <v>-6.3814791848353898E-3</v>
      </c>
    </row>
    <row r="326" spans="1:11" x14ac:dyDescent="0.35">
      <c r="A326" s="48">
        <f>returns_pnl[[#This Row],[price_date]]</f>
        <v>45978</v>
      </c>
      <c r="B326" s="10">
        <f>returns_pnl[[#This Row],[portfolio_simple_return]]</f>
        <v>-1.8821989000000001E-2</v>
      </c>
      <c r="C326" s="10">
        <f>returns_pnl[[#This Row],[B.simple_return]]</f>
        <v>-9.1623099999999999E-3</v>
      </c>
      <c r="D326" s="46"/>
      <c r="E326" s="10">
        <f t="shared" si="25"/>
        <v>-1.8992114184835391E-2</v>
      </c>
      <c r="F326" s="10">
        <f t="shared" si="26"/>
        <v>-9.6596790000000009E-3</v>
      </c>
      <c r="G326" s="47">
        <f t="shared" si="28"/>
        <v>154.83692113487061</v>
      </c>
      <c r="H326" s="47">
        <f t="shared" si="29"/>
        <v>122.50416005087513</v>
      </c>
      <c r="I326" s="23">
        <f>G326/MAX($G$2:G326)-1</f>
        <v>-4.9980325174946216E-2</v>
      </c>
      <c r="J326" s="23">
        <f>H326/MAX($H$2:H326)-1</f>
        <v>-3.1705635671383181E-2</v>
      </c>
      <c r="K326" s="22">
        <f t="shared" si="27"/>
        <v>-1.8992114184835391E-2</v>
      </c>
    </row>
    <row r="327" spans="1:11" x14ac:dyDescent="0.35">
      <c r="A327" s="48">
        <f>returns_pnl[[#This Row],[price_date]]</f>
        <v>45979</v>
      </c>
      <c r="B327" s="10">
        <f>returns_pnl[[#This Row],[portfolio_simple_return]]</f>
        <v>-1.9058177999999999E-2</v>
      </c>
      <c r="C327" s="10">
        <f>returns_pnl[[#This Row],[B.simple_return]]</f>
        <v>-8.2563900000000006E-3</v>
      </c>
      <c r="D327" s="46"/>
      <c r="E327" s="10">
        <f t="shared" si="25"/>
        <v>-1.9228303184835389E-2</v>
      </c>
      <c r="F327" s="10">
        <f t="shared" si="26"/>
        <v>-1.0801787999999998E-2</v>
      </c>
      <c r="G327" s="47">
        <f t="shared" si="28"/>
        <v>151.88601153091028</v>
      </c>
      <c r="H327" s="47">
        <f t="shared" si="29"/>
        <v>121.49271792887268</v>
      </c>
      <c r="I327" s="23">
        <f>G327/MAX($G$2:G327)-1</f>
        <v>-6.8085969241264199E-2</v>
      </c>
      <c r="J327" s="23">
        <f>H327/MAX($H$2:H327)-1</f>
        <v>-3.9700251578082324E-2</v>
      </c>
      <c r="K327" s="22">
        <f t="shared" si="27"/>
        <v>-1.9228303184835389E-2</v>
      </c>
    </row>
    <row r="328" spans="1:11" x14ac:dyDescent="0.35">
      <c r="A328" s="48">
        <f>returns_pnl[[#This Row],[price_date]]</f>
        <v>45980</v>
      </c>
      <c r="B328" s="10">
        <f>returns_pnl[[#This Row],[portfolio_simple_return]]</f>
        <v>1.4899280000000001E-2</v>
      </c>
      <c r="C328" s="10">
        <f>returns_pnl[[#This Row],[B.simple_return]]</f>
        <v>3.7537899999999999E-3</v>
      </c>
      <c r="D328" s="46"/>
      <c r="E328" s="10">
        <f t="shared" si="25"/>
        <v>1.4729154815164611E-2</v>
      </c>
      <c r="F328" s="10">
        <f t="shared" si="26"/>
        <v>1.1145490000000001E-2</v>
      </c>
      <c r="G328" s="47">
        <f t="shared" si="28"/>
        <v>154.14900374479257</v>
      </c>
      <c r="H328" s="47">
        <f t="shared" si="29"/>
        <v>121.9487760785069</v>
      </c>
      <c r="I328" s="23">
        <f>G328/MAX($G$2:G328)-1</f>
        <v>-5.4201121161061017E-2</v>
      </c>
      <c r="J328" s="23">
        <f>H328/MAX($H$2:H328)-1</f>
        <v>-3.60954879854537E-2</v>
      </c>
      <c r="K328" s="22">
        <f t="shared" si="27"/>
        <v>0</v>
      </c>
    </row>
    <row r="329" spans="1:11" x14ac:dyDescent="0.35">
      <c r="A329" s="48">
        <f>returns_pnl[[#This Row],[price_date]]</f>
        <v>45981</v>
      </c>
      <c r="B329" s="10">
        <f>returns_pnl[[#This Row],[portfolio_simple_return]]</f>
        <v>-2.9166207999999999E-2</v>
      </c>
      <c r="C329" s="10">
        <f>returns_pnl[[#This Row],[B.simple_return]]</f>
        <v>-1.556723E-2</v>
      </c>
      <c r="D329" s="46"/>
      <c r="E329" s="10">
        <f t="shared" si="25"/>
        <v>-2.9336333184835389E-2</v>
      </c>
      <c r="F329" s="10">
        <f t="shared" si="26"/>
        <v>-1.3598977999999999E-2</v>
      </c>
      <c r="G329" s="47">
        <f t="shared" si="28"/>
        <v>149.65306183857916</v>
      </c>
      <c r="H329" s="47">
        <f t="shared" si="29"/>
        <v>120.05037143307428</v>
      </c>
      <c r="I329" s="23">
        <f>G329/MAX($G$2:G329)-1</f>
        <v>-8.1786487987444367E-2</v>
      </c>
      <c r="J329" s="23">
        <f>H329/MAX($H$2:H329)-1</f>
        <v>-5.1100811222021925E-2</v>
      </c>
      <c r="K329" s="22">
        <f t="shared" si="27"/>
        <v>-2.9336333184835389E-2</v>
      </c>
    </row>
    <row r="330" spans="1:11" x14ac:dyDescent="0.35">
      <c r="A330" s="48">
        <f>returns_pnl[[#This Row],[price_date]]</f>
        <v>45982</v>
      </c>
      <c r="B330" s="10">
        <f>returns_pnl[[#This Row],[portfolio_simple_return]]</f>
        <v>2.5081069999999999E-3</v>
      </c>
      <c r="C330" s="10">
        <f>returns_pnl[[#This Row],[B.simple_return]]</f>
        <v>9.8229600000000004E-3</v>
      </c>
      <c r="D330" s="46"/>
      <c r="E330" s="10">
        <f t="shared" si="25"/>
        <v>2.3379818151646097E-3</v>
      </c>
      <c r="F330" s="10">
        <f t="shared" si="26"/>
        <v>-7.3148530000000005E-3</v>
      </c>
      <c r="G330" s="47">
        <f t="shared" si="28"/>
        <v>150.02840773054791</v>
      </c>
      <c r="H330" s="47">
        <f t="shared" si="29"/>
        <v>121.2296214296465</v>
      </c>
      <c r="I330" s="23">
        <f>G330/MAX($G$2:G330)-1</f>
        <v>-7.9483510250471179E-2</v>
      </c>
      <c r="J330" s="23">
        <f>H330/MAX($H$2:H330)-1</f>
        <v>-4.1779812446623432E-2</v>
      </c>
      <c r="K330" s="22">
        <f t="shared" si="27"/>
        <v>0</v>
      </c>
    </row>
    <row r="331" spans="1:11" x14ac:dyDescent="0.35">
      <c r="A331" s="48">
        <f>returns_pnl[[#This Row],[price_date]]</f>
        <v>45985</v>
      </c>
      <c r="B331" s="10">
        <f>returns_pnl[[#This Row],[portfolio_simple_return]]</f>
        <v>5.2354945999999999E-2</v>
      </c>
      <c r="C331" s="10">
        <f>returns_pnl[[#This Row],[B.simple_return]]</f>
        <v>1.546724E-2</v>
      </c>
      <c r="D331" s="46"/>
      <c r="E331" s="10">
        <f t="shared" si="25"/>
        <v>5.2184820815164609E-2</v>
      </c>
      <c r="F331" s="10">
        <f t="shared" si="26"/>
        <v>3.6887705999999999E-2</v>
      </c>
      <c r="G331" s="47">
        <f t="shared" si="28"/>
        <v>157.88313691574672</v>
      </c>
      <c r="H331" s="47">
        <f t="shared" si="29"/>
        <v>123.10470907940798</v>
      </c>
      <c r="I331" s="23">
        <f>G331/MAX($G$2:G331)-1</f>
        <v>-3.1289919137525213E-2</v>
      </c>
      <c r="J331" s="23">
        <f>H331/MAX($H$2:H331)-1</f>
        <v>-2.6958790832890323E-2</v>
      </c>
      <c r="K331" s="22">
        <f t="shared" si="27"/>
        <v>0</v>
      </c>
    </row>
    <row r="332" spans="1:11" x14ac:dyDescent="0.35">
      <c r="A332" s="48">
        <f>returns_pnl[[#This Row],[price_date]]</f>
        <v>45986</v>
      </c>
      <c r="B332" s="10">
        <f>returns_pnl[[#This Row],[portfolio_simple_return]]</f>
        <v>7.3112330000000003E-3</v>
      </c>
      <c r="C332" s="10">
        <f>returns_pnl[[#This Row],[B.simple_return]]</f>
        <v>9.0617300000000005E-3</v>
      </c>
      <c r="D332" s="46"/>
      <c r="E332" s="10">
        <f t="shared" si="25"/>
        <v>7.1411078151646101E-3</v>
      </c>
      <c r="F332" s="10">
        <f t="shared" si="26"/>
        <v>-1.7504970000000002E-3</v>
      </c>
      <c r="G332" s="47">
        <f t="shared" si="28"/>
        <v>159.03745731650864</v>
      </c>
      <c r="H332" s="47">
        <f t="shared" si="29"/>
        <v>124.22025071481413</v>
      </c>
      <c r="I332" s="23">
        <f>G332/MAX($G$2:G332)-1</f>
        <v>-2.420745402689084E-2</v>
      </c>
      <c r="J332" s="23">
        <f>H332/MAX($H$2:H332)-1</f>
        <v>-1.8141354116544495E-2</v>
      </c>
      <c r="K332" s="22">
        <f t="shared" si="27"/>
        <v>0</v>
      </c>
    </row>
    <row r="333" spans="1:11" x14ac:dyDescent="0.35">
      <c r="A333" s="48">
        <f>returns_pnl[[#This Row],[price_date]]</f>
        <v>45987</v>
      </c>
      <c r="B333" s="10">
        <f>returns_pnl[[#This Row],[portfolio_simple_return]]</f>
        <v>2.2014005999999999E-2</v>
      </c>
      <c r="C333" s="10">
        <f>returns_pnl[[#This Row],[B.simple_return]]</f>
        <v>6.9067099999999999E-3</v>
      </c>
      <c r="D333" s="46"/>
      <c r="E333" s="10">
        <f t="shared" si="25"/>
        <v>2.1843880815164609E-2</v>
      </c>
      <c r="F333" s="10">
        <f t="shared" si="26"/>
        <v>1.5107295999999999E-2</v>
      </c>
      <c r="G333" s="47">
        <f t="shared" si="28"/>
        <v>162.53850885609901</v>
      </c>
      <c r="H333" s="47">
        <f t="shared" si="29"/>
        <v>125.07820396262863</v>
      </c>
      <c r="I333" s="23">
        <f>G333/MAX($G$2:G333)-1</f>
        <v>-2.7263510650834544E-3</v>
      </c>
      <c r="J333" s="23">
        <f>H333/MAX($H$2:H333)-1</f>
        <v>-1.1359941188434863E-2</v>
      </c>
      <c r="K333" s="22">
        <f t="shared" si="27"/>
        <v>0</v>
      </c>
    </row>
    <row r="334" spans="1:11" x14ac:dyDescent="0.35">
      <c r="A334" s="48">
        <f>returns_pnl[[#This Row],[price_date]]</f>
        <v>45989</v>
      </c>
      <c r="B334" s="10">
        <f>returns_pnl[[#This Row],[portfolio_simple_return]]</f>
        <v>6.2602070000000003E-3</v>
      </c>
      <c r="C334" s="10">
        <f>returns_pnl[[#This Row],[B.simple_return]]</f>
        <v>5.35478E-3</v>
      </c>
      <c r="D334" s="46"/>
      <c r="E334" s="10">
        <f t="shared" si="25"/>
        <v>6.0900818151646101E-3</v>
      </c>
      <c r="F334" s="10">
        <f t="shared" si="26"/>
        <v>9.0542700000000031E-4</v>
      </c>
      <c r="G334" s="47">
        <f t="shared" si="28"/>
        <v>163.55603356700951</v>
      </c>
      <c r="H334" s="47">
        <f t="shared" si="29"/>
        <v>125.74797022764363</v>
      </c>
      <c r="I334" s="23">
        <f>G334/MAX($G$2:G334)-1</f>
        <v>0</v>
      </c>
      <c r="J334" s="23">
        <f>H334/MAX($H$2:H334)-1</f>
        <v>-6.0659911743118355E-3</v>
      </c>
      <c r="K334" s="22">
        <f t="shared" si="27"/>
        <v>0</v>
      </c>
    </row>
    <row r="335" spans="1:11" x14ac:dyDescent="0.35">
      <c r="A335" s="48">
        <f>returns_pnl[[#This Row],[price_date]]</f>
        <v>45992</v>
      </c>
      <c r="B335" s="10">
        <f>returns_pnl[[#This Row],[portfolio_simple_return]]</f>
        <v>-1.2938679E-2</v>
      </c>
      <c r="C335" s="10">
        <f>returns_pnl[[#This Row],[B.simple_return]]</f>
        <v>-5.3233300000000002E-3</v>
      </c>
      <c r="D335" s="46"/>
      <c r="E335" s="10">
        <f t="shared" si="25"/>
        <v>-1.310880418483539E-2</v>
      </c>
      <c r="F335" s="10">
        <f t="shared" si="26"/>
        <v>-7.6153489999999996E-3</v>
      </c>
      <c r="G335" s="47">
        <f t="shared" si="28"/>
        <v>161.43983455017275</v>
      </c>
      <c r="H335" s="47">
        <f t="shared" si="29"/>
        <v>125.07857228529171</v>
      </c>
      <c r="I335" s="23">
        <f>G335/MAX($G$2:G335)-1</f>
        <v>-1.2938679000000008E-2</v>
      </c>
      <c r="J335" s="23">
        <f>H335/MAX($H$2:H335)-1</f>
        <v>-1.1357029901513882E-2</v>
      </c>
      <c r="K335" s="22">
        <f t="shared" si="27"/>
        <v>-1.310880418483539E-2</v>
      </c>
    </row>
    <row r="336" spans="1:11" x14ac:dyDescent="0.35">
      <c r="A336" s="48">
        <f>returns_pnl[[#This Row],[price_date]]</f>
        <v>45993</v>
      </c>
      <c r="B336" s="10">
        <f>returns_pnl[[#This Row],[portfolio_simple_return]]</f>
        <v>-5.3527879999999998E-3</v>
      </c>
      <c r="C336" s="10">
        <f>returns_pnl[[#This Row],[B.simple_return]]</f>
        <v>2.4572000000000001E-3</v>
      </c>
      <c r="D336" s="46"/>
      <c r="E336" s="10">
        <f t="shared" si="25"/>
        <v>-5.52291318483539E-3</v>
      </c>
      <c r="F336" s="10">
        <f t="shared" si="26"/>
        <v>-7.8099880000000003E-3</v>
      </c>
      <c r="G336" s="47">
        <f t="shared" si="28"/>
        <v>160.57568134107058</v>
      </c>
      <c r="H336" s="47">
        <f t="shared" si="29"/>
        <v>125.38591535311114</v>
      </c>
      <c r="I336" s="23">
        <f>G336/MAX($G$2:G336)-1</f>
        <v>-1.8222208994313038E-2</v>
      </c>
      <c r="J336" s="23">
        <f>H336/MAX($H$2:H336)-1</f>
        <v>-8.9277363953877975E-3</v>
      </c>
      <c r="K336" s="22">
        <f t="shared" si="27"/>
        <v>-5.52291318483539E-3</v>
      </c>
    </row>
    <row r="337" spans="1:11" x14ac:dyDescent="0.35">
      <c r="A337" s="48">
        <f>returns_pnl[[#This Row],[price_date]]</f>
        <v>45994</v>
      </c>
      <c r="B337" s="10">
        <f>returns_pnl[[#This Row],[portfolio_simple_return]]</f>
        <v>1.4722694999999999E-2</v>
      </c>
      <c r="C337" s="10">
        <f>returns_pnl[[#This Row],[B.simple_return]]</f>
        <v>2.97978E-3</v>
      </c>
      <c r="D337" s="46"/>
      <c r="E337" s="10">
        <f t="shared" si="25"/>
        <v>1.4552569815164609E-2</v>
      </c>
      <c r="F337" s="10">
        <f t="shared" si="26"/>
        <v>1.1742915E-2</v>
      </c>
      <c r="G337" s="47">
        <f t="shared" si="28"/>
        <v>162.93978812187234</v>
      </c>
      <c r="H337" s="47">
        <f t="shared" si="29"/>
        <v>125.75953779596203</v>
      </c>
      <c r="I337" s="23">
        <f>G337/MAX($G$2:G337)-1</f>
        <v>-3.7677940195626203E-3</v>
      </c>
      <c r="J337" s="23">
        <f>H337/MAX($H$2:H337)-1</f>
        <v>-5.9745590857440689E-3</v>
      </c>
      <c r="K337" s="22">
        <f t="shared" si="27"/>
        <v>0</v>
      </c>
    </row>
    <row r="338" spans="1:11" x14ac:dyDescent="0.35">
      <c r="A338" s="48">
        <f>returns_pnl[[#This Row],[price_date]]</f>
        <v>45995</v>
      </c>
      <c r="B338" s="10">
        <f>returns_pnl[[#This Row],[portfolio_simple_return]]</f>
        <v>-6.2859600000000002E-3</v>
      </c>
      <c r="C338" s="10">
        <f>returns_pnl[[#This Row],[B.simple_return]]</f>
        <v>1.0803399999999999E-3</v>
      </c>
      <c r="D338" s="46"/>
      <c r="E338" s="10">
        <f t="shared" si="25"/>
        <v>-6.4560851848353903E-3</v>
      </c>
      <c r="F338" s="10">
        <f t="shared" si="26"/>
        <v>-7.3663000000000001E-3</v>
      </c>
      <c r="G338" s="47">
        <f t="shared" si="28"/>
        <v>161.91555513132977</v>
      </c>
      <c r="H338" s="47">
        <f t="shared" si="29"/>
        <v>125.8954008550245</v>
      </c>
      <c r="I338" s="23">
        <f>G338/MAX($G$2:G338)-1</f>
        <v>-1.0030069817067444E-2</v>
      </c>
      <c r="J338" s="23">
        <f>H338/MAX($H$2:H338)-1</f>
        <v>-4.9006736409069607E-3</v>
      </c>
      <c r="K338" s="22">
        <f t="shared" si="27"/>
        <v>-6.4560851848353903E-3</v>
      </c>
    </row>
    <row r="339" spans="1:11" x14ac:dyDescent="0.35">
      <c r="A339" s="48">
        <f>returns_pnl[[#This Row],[price_date]]</f>
        <v>45996</v>
      </c>
      <c r="B339" s="10">
        <f>returns_pnl[[#This Row],[portfolio_simple_return]]</f>
        <v>9.9111379999999999E-3</v>
      </c>
      <c r="C339" s="10">
        <f>returns_pnl[[#This Row],[B.simple_return]]</f>
        <v>1.9366699999999999E-3</v>
      </c>
      <c r="D339" s="46"/>
      <c r="E339" s="10">
        <f t="shared" si="25"/>
        <v>9.7410128151646097E-3</v>
      </c>
      <c r="F339" s="10">
        <f t="shared" si="26"/>
        <v>7.9744680000000002E-3</v>
      </c>
      <c r="G339" s="47">
        <f t="shared" si="28"/>
        <v>163.52032254258299</v>
      </c>
      <c r="H339" s="47">
        <f t="shared" si="29"/>
        <v>126.13921870099841</v>
      </c>
      <c r="I339" s="23">
        <f>G339/MAX($G$2:G339)-1</f>
        <v>-2.183412231741011E-4</v>
      </c>
      <c r="J339" s="23">
        <f>H339/MAX($H$2:H339)-1</f>
        <v>-2.9734946285270292E-3</v>
      </c>
      <c r="K339" s="22">
        <f t="shared" si="27"/>
        <v>0</v>
      </c>
    </row>
    <row r="340" spans="1:11" x14ac:dyDescent="0.35">
      <c r="A340" s="48">
        <f>returns_pnl[[#This Row],[price_date]]</f>
        <v>45999</v>
      </c>
      <c r="B340" s="10">
        <f>returns_pnl[[#This Row],[portfolio_simple_return]]</f>
        <v>-7.7873530000000003E-3</v>
      </c>
      <c r="C340" s="10">
        <f>returns_pnl[[#This Row],[B.simple_return]]</f>
        <v>-3.4772399999999999E-3</v>
      </c>
      <c r="D340" s="46"/>
      <c r="E340" s="10">
        <f t="shared" si="25"/>
        <v>-7.9574781848353905E-3</v>
      </c>
      <c r="F340" s="10">
        <f t="shared" si="26"/>
        <v>-4.3101130000000008E-3</v>
      </c>
      <c r="G340" s="47">
        <f t="shared" si="28"/>
        <v>162.24693206827004</v>
      </c>
      <c r="H340" s="47">
        <f t="shared" si="29"/>
        <v>125.70060236416255</v>
      </c>
      <c r="I340" s="23">
        <f>G340/MAX($G$2:G340)-1</f>
        <v>-8.0039939229947787E-3</v>
      </c>
      <c r="J340" s="23">
        <f>H340/MAX($H$2:H340)-1</f>
        <v>-6.4403950740649085E-3</v>
      </c>
      <c r="K340" s="22">
        <f t="shared" si="27"/>
        <v>-7.9574781848353905E-3</v>
      </c>
    </row>
    <row r="341" spans="1:11" x14ac:dyDescent="0.35">
      <c r="A341" s="48">
        <f>returns_pnl[[#This Row],[price_date]]</f>
        <v>46000</v>
      </c>
      <c r="B341" s="10">
        <f>returns_pnl[[#This Row],[portfolio_simple_return]]</f>
        <v>-2.38638E-3</v>
      </c>
      <c r="C341" s="10">
        <f>returns_pnl[[#This Row],[B.simple_return]]</f>
        <v>-8.7635999999999996E-4</v>
      </c>
      <c r="D341" s="46"/>
      <c r="E341" s="10">
        <f t="shared" si="25"/>
        <v>-2.5565051848353902E-3</v>
      </c>
      <c r="F341" s="10">
        <f t="shared" si="26"/>
        <v>-1.5100199999999999E-3</v>
      </c>
      <c r="G341" s="47">
        <f t="shared" si="28"/>
        <v>161.85974923452096</v>
      </c>
      <c r="H341" s="47">
        <f t="shared" si="29"/>
        <v>125.59044338427469</v>
      </c>
      <c r="I341" s="23">
        <f>G341/MAX($G$2:G341)-1</f>
        <v>-1.037127335197674E-2</v>
      </c>
      <c r="J341" s="23">
        <f>H341/MAX($H$2:H341)-1</f>
        <v>-7.3111109694378174E-3</v>
      </c>
      <c r="K341" s="22">
        <f t="shared" si="27"/>
        <v>-2.5565051848353902E-3</v>
      </c>
    </row>
    <row r="342" spans="1:11" x14ac:dyDescent="0.35">
      <c r="A342" s="48">
        <f>returns_pnl[[#This Row],[price_date]]</f>
        <v>46001</v>
      </c>
      <c r="B342" s="10">
        <f>returns_pnl[[#This Row],[portfolio_simple_return]]</f>
        <v>1.6264509999999999E-2</v>
      </c>
      <c r="C342" s="10">
        <f>returns_pnl[[#This Row],[B.simple_return]]</f>
        <v>6.7495000000000003E-3</v>
      </c>
      <c r="D342" s="46"/>
      <c r="E342" s="10">
        <f t="shared" si="25"/>
        <v>1.6094384815164609E-2</v>
      </c>
      <c r="F342" s="10">
        <f t="shared" si="26"/>
        <v>9.5150099999999991E-3</v>
      </c>
      <c r="G342" s="47">
        <f t="shared" si="28"/>
        <v>164.49231874454333</v>
      </c>
      <c r="H342" s="47">
        <f t="shared" si="29"/>
        <v>126.43811608189685</v>
      </c>
      <c r="I342" s="23">
        <f>G342/MAX($G$2:G342)-1</f>
        <v>0</v>
      </c>
      <c r="J342" s="23">
        <f>H342/MAX($H$2:H342)-1</f>
        <v>-6.109573129260415E-4</v>
      </c>
      <c r="K342" s="22">
        <f t="shared" si="27"/>
        <v>0</v>
      </c>
    </row>
    <row r="343" spans="1:11" x14ac:dyDescent="0.35">
      <c r="A343" s="48">
        <f>returns_pnl[[#This Row],[price_date]]</f>
        <v>46002</v>
      </c>
      <c r="B343" s="10">
        <f>returns_pnl[[#This Row],[portfolio_simple_return]]</f>
        <v>3.9252779999999999E-3</v>
      </c>
      <c r="C343" s="10">
        <f>returns_pnl[[#This Row],[B.simple_return]]</f>
        <v>2.07938E-3</v>
      </c>
      <c r="D343" s="46"/>
      <c r="E343" s="10">
        <f t="shared" si="25"/>
        <v>3.7551528151646097E-3</v>
      </c>
      <c r="F343" s="10">
        <f t="shared" si="26"/>
        <v>1.8458979999999999E-3</v>
      </c>
      <c r="G343" s="47">
        <f t="shared" si="28"/>
        <v>165.1379968244803</v>
      </c>
      <c r="H343" s="47">
        <f t="shared" si="29"/>
        <v>126.70102897171523</v>
      </c>
      <c r="I343" s="23">
        <f>G343/MAX($G$2:G343)-1</f>
        <v>0</v>
      </c>
      <c r="J343" s="23">
        <f>H343/MAX($H$2:H343)-1</f>
        <v>0</v>
      </c>
      <c r="K343" s="22">
        <f t="shared" si="27"/>
        <v>0</v>
      </c>
    </row>
    <row r="344" spans="1:11" x14ac:dyDescent="0.35">
      <c r="A344" s="48">
        <f>returns_pnl[[#This Row],[price_date]]</f>
        <v>46003</v>
      </c>
      <c r="B344" s="10">
        <f>returns_pnl[[#This Row],[portfolio_simple_return]]</f>
        <v>-4.5795835999999999E-2</v>
      </c>
      <c r="C344" s="10">
        <f>returns_pnl[[#This Row],[B.simple_return]]</f>
        <v>-1.066367E-2</v>
      </c>
      <c r="D344" s="46"/>
      <c r="E344" s="10">
        <f t="shared" si="25"/>
        <v>-4.596596118483539E-2</v>
      </c>
      <c r="F344" s="10">
        <f t="shared" si="26"/>
        <v>-3.5132165999999999E-2</v>
      </c>
      <c r="G344" s="47">
        <f t="shared" si="28"/>
        <v>157.57536420453786</v>
      </c>
      <c r="H344" s="47">
        <f t="shared" si="29"/>
        <v>125.34993101010042</v>
      </c>
      <c r="I344" s="23">
        <f>G344/MAX($G$2:G344)-1</f>
        <v>-4.5795836000000034E-2</v>
      </c>
      <c r="J344" s="23">
        <f>H344/MAX($H$2:H344)-1</f>
        <v>-1.0663670000000014E-2</v>
      </c>
      <c r="K344" s="22">
        <f t="shared" si="27"/>
        <v>-4.596596118483539E-2</v>
      </c>
    </row>
    <row r="345" spans="1:11" x14ac:dyDescent="0.35">
      <c r="A345" s="48">
        <f>returns_pnl[[#This Row],[price_date]]</f>
        <v>46006</v>
      </c>
      <c r="B345" s="10">
        <f>returns_pnl[[#This Row],[portfolio_simple_return]]</f>
        <v>-1.3238533E-2</v>
      </c>
      <c r="C345" s="10">
        <f>returns_pnl[[#This Row],[B.simple_return]]</f>
        <v>-1.59651E-3</v>
      </c>
      <c r="D345" s="46"/>
      <c r="E345" s="10">
        <f t="shared" si="25"/>
        <v>-1.340865818483539E-2</v>
      </c>
      <c r="F345" s="10">
        <f t="shared" si="26"/>
        <v>-1.1642023E-2</v>
      </c>
      <c r="G345" s="47">
        <f t="shared" si="28"/>
        <v>155.48929754552907</v>
      </c>
      <c r="H345" s="47">
        <f t="shared" si="29"/>
        <v>125.14980859174348</v>
      </c>
      <c r="I345" s="23">
        <f>G345/MAX($G$2:G345)-1</f>
        <v>-5.8428099313851511E-2</v>
      </c>
      <c r="J345" s="23">
        <f>H345/MAX($H$2:H345)-1</f>
        <v>-1.224315534420839E-2</v>
      </c>
      <c r="K345" s="22">
        <f t="shared" si="27"/>
        <v>-1.340865818483539E-2</v>
      </c>
    </row>
    <row r="346" spans="1:11" x14ac:dyDescent="0.35">
      <c r="A346" s="48">
        <f>returns_pnl[[#This Row],[price_date]]</f>
        <v>46007</v>
      </c>
      <c r="B346" s="10">
        <f>returns_pnl[[#This Row],[portfolio_simple_return]]</f>
        <v>-4.72776E-4</v>
      </c>
      <c r="C346" s="10">
        <f>returns_pnl[[#This Row],[B.simple_return]]</f>
        <v>-2.3839199999999999E-3</v>
      </c>
      <c r="D346" s="46"/>
      <c r="E346" s="10">
        <f t="shared" si="25"/>
        <v>-6.4290118483539024E-4</v>
      </c>
      <c r="F346" s="10">
        <f t="shared" si="26"/>
        <v>1.9111439999999998E-3</v>
      </c>
      <c r="G346" s="47">
        <f t="shared" si="28"/>
        <v>155.41578593739268</v>
      </c>
      <c r="H346" s="47">
        <f t="shared" si="29"/>
        <v>124.85146146004546</v>
      </c>
      <c r="I346" s="23">
        <f>G346/MAX($G$2:G346)-1</f>
        <v>-5.8873251910770308E-2</v>
      </c>
      <c r="J346" s="23">
        <f>H346/MAX($H$2:H346)-1</f>
        <v>-1.4597888641320167E-2</v>
      </c>
      <c r="K346" s="22">
        <f t="shared" si="27"/>
        <v>-6.4290118483539024E-4</v>
      </c>
    </row>
    <row r="347" spans="1:11" x14ac:dyDescent="0.35">
      <c r="A347" s="48">
        <f>returns_pnl[[#This Row],[price_date]]</f>
        <v>46008</v>
      </c>
      <c r="B347" s="10">
        <f>returns_pnl[[#This Row],[portfolio_simple_return]]</f>
        <v>-2.8203443000000002E-2</v>
      </c>
      <c r="C347" s="10">
        <f>returns_pnl[[#This Row],[B.simple_return]]</f>
        <v>-1.15922E-2</v>
      </c>
      <c r="D347" s="46"/>
      <c r="E347" s="10">
        <f t="shared" si="25"/>
        <v>-2.8373568184835392E-2</v>
      </c>
      <c r="F347" s="10">
        <f t="shared" si="26"/>
        <v>-1.6611243000000001E-2</v>
      </c>
      <c r="G347" s="47">
        <f t="shared" si="28"/>
        <v>151.03252567740722</v>
      </c>
      <c r="H347" s="47">
        <f t="shared" si="29"/>
        <v>123.40415834850832</v>
      </c>
      <c r="I347" s="23">
        <f>G347/MAX($G$2:G347)-1</f>
        <v>-8.5416266506280314E-2</v>
      </c>
      <c r="J347" s="23">
        <f>H347/MAX($H$2:H347)-1</f>
        <v>-2.6020866996612213E-2</v>
      </c>
      <c r="K347" s="22">
        <f t="shared" si="27"/>
        <v>-2.8373568184835392E-2</v>
      </c>
    </row>
    <row r="348" spans="1:11" x14ac:dyDescent="0.35">
      <c r="A348" s="48">
        <f>returns_pnl[[#This Row],[price_date]]</f>
        <v>46009</v>
      </c>
      <c r="B348" s="10">
        <f>returns_pnl[[#This Row],[portfolio_simple_return]]</f>
        <v>1.2813428E-2</v>
      </c>
      <c r="C348" s="10">
        <f>returns_pnl[[#This Row],[B.simple_return]]</f>
        <v>7.9343199999999999E-3</v>
      </c>
      <c r="D348" s="46"/>
      <c r="E348" s="10">
        <f t="shared" si="25"/>
        <v>1.264330281516461E-2</v>
      </c>
      <c r="F348" s="10">
        <f t="shared" si="26"/>
        <v>4.8791080000000001E-3</v>
      </c>
      <c r="G348" s="47">
        <f t="shared" si="28"/>
        <v>152.96777007083284</v>
      </c>
      <c r="H348" s="47">
        <f t="shared" si="29"/>
        <v>124.38328643017604</v>
      </c>
      <c r="I348" s="23">
        <f>G348/MAX($G$2:G348)-1</f>
        <v>-7.3697313687187238E-2</v>
      </c>
      <c r="J348" s="23">
        <f>H348/MAX($H$2:H348)-1</f>
        <v>-1.8293004882040886E-2</v>
      </c>
      <c r="K348" s="22">
        <f t="shared" si="27"/>
        <v>0</v>
      </c>
    </row>
    <row r="349" spans="1:11" x14ac:dyDescent="0.35">
      <c r="A349" s="48">
        <f>returns_pnl[[#This Row],[price_date]]</f>
        <v>46010</v>
      </c>
      <c r="B349" s="10">
        <f>returns_pnl[[#This Row],[portfolio_simple_return]]</f>
        <v>2.0941576999999999E-2</v>
      </c>
      <c r="C349" s="10">
        <f>returns_pnl[[#This Row],[B.simple_return]]</f>
        <v>8.8180199999999993E-3</v>
      </c>
      <c r="D349" s="46"/>
      <c r="E349" s="10">
        <f t="shared" si="25"/>
        <v>2.0771451815164609E-2</v>
      </c>
      <c r="F349" s="10">
        <f t="shared" si="26"/>
        <v>1.2123557E-2</v>
      </c>
      <c r="G349" s="47">
        <f t="shared" si="28"/>
        <v>156.1711564062895</v>
      </c>
      <c r="H349" s="47">
        <f t="shared" si="29"/>
        <v>125.48010073758307</v>
      </c>
      <c r="I349" s="23">
        <f>G349/MAX($G$2:G349)-1</f>
        <v>-5.4299074656460555E-2</v>
      </c>
      <c r="J349" s="23">
        <f>H349/MAX($H$2:H349)-1</f>
        <v>-9.6362929649507212E-3</v>
      </c>
      <c r="K349" s="22">
        <f t="shared" si="27"/>
        <v>0</v>
      </c>
    </row>
    <row r="350" spans="1:11" x14ac:dyDescent="0.35">
      <c r="A350" s="48">
        <f>returns_pnl[[#This Row],[price_date]]</f>
        <v>46013</v>
      </c>
      <c r="B350" s="10">
        <f>returns_pnl[[#This Row],[portfolio_simple_return]]</f>
        <v>6.8665749999999998E-3</v>
      </c>
      <c r="C350" s="10">
        <f>returns_pnl[[#This Row],[B.simple_return]]</f>
        <v>6.4364599999999998E-3</v>
      </c>
      <c r="D350" s="46"/>
      <c r="E350" s="10">
        <f t="shared" si="25"/>
        <v>6.6964498151646096E-3</v>
      </c>
      <c r="F350" s="10">
        <f t="shared" si="26"/>
        <v>4.3011500000000001E-4</v>
      </c>
      <c r="G350" s="47">
        <f t="shared" si="28"/>
        <v>157.24351736459002</v>
      </c>
      <c r="H350" s="47">
        <f t="shared" si="29"/>
        <v>126.2877483867765</v>
      </c>
      <c r="I350" s="23">
        <f>G350/MAX($G$2:G350)-1</f>
        <v>-4.7805348325019703E-2</v>
      </c>
      <c r="J350" s="23">
        <f>H350/MAX($H$2:H350)-1</f>
        <v>-3.2618565791678877E-3</v>
      </c>
      <c r="K350" s="22">
        <f t="shared" si="27"/>
        <v>0</v>
      </c>
    </row>
    <row r="351" spans="1:11" x14ac:dyDescent="0.35">
      <c r="A351" s="48">
        <f>returns_pnl[[#This Row],[price_date]]</f>
        <v>46014</v>
      </c>
      <c r="B351" s="10">
        <f>returns_pnl[[#This Row],[portfolio_simple_return]]</f>
        <v>1.0920318E-2</v>
      </c>
      <c r="C351" s="10">
        <f>returns_pnl[[#This Row],[B.simple_return]]</f>
        <v>4.5504200000000003E-3</v>
      </c>
      <c r="D351" s="46"/>
      <c r="E351" s="10">
        <f t="shared" si="25"/>
        <v>1.075019281516461E-2</v>
      </c>
      <c r="F351" s="10">
        <f t="shared" si="26"/>
        <v>6.3698979999999997E-3</v>
      </c>
      <c r="G351" s="47">
        <f t="shared" si="28"/>
        <v>158.96066657764985</v>
      </c>
      <c r="H351" s="47">
        <f t="shared" si="29"/>
        <v>126.86241068279065</v>
      </c>
      <c r="I351" s="23">
        <f>G351/MAX($G$2:G351)-1</f>
        <v>-3.7407079930829812E-2</v>
      </c>
      <c r="J351" s="23">
        <f>H351/MAX($H$2:H351)-1</f>
        <v>0</v>
      </c>
      <c r="K351" s="22">
        <f t="shared" si="27"/>
        <v>0</v>
      </c>
    </row>
    <row r="352" spans="1:11" x14ac:dyDescent="0.35">
      <c r="A352" s="48">
        <f>returns_pnl[[#This Row],[price_date]]</f>
        <v>46015</v>
      </c>
      <c r="B352" s="10">
        <f>returns_pnl[[#This Row],[portfolio_simple_return]]</f>
        <v>5.3144499999999996E-4</v>
      </c>
      <c r="C352" s="10">
        <f>returns_pnl[[#This Row],[B.simple_return]]</f>
        <v>3.2215199999999999E-3</v>
      </c>
      <c r="D352" s="46"/>
      <c r="E352" s="10">
        <f t="shared" si="25"/>
        <v>3.6131981516460978E-4</v>
      </c>
      <c r="F352" s="10">
        <f t="shared" si="26"/>
        <v>-2.6900750000000001E-3</v>
      </c>
      <c r="G352" s="47">
        <f t="shared" si="28"/>
        <v>159.04514542909922</v>
      </c>
      <c r="H352" s="47">
        <f t="shared" si="29"/>
        <v>127.27110047605349</v>
      </c>
      <c r="I352" s="23">
        <f>G352/MAX($G$2:G352)-1</f>
        <v>-3.6895514736423496E-2</v>
      </c>
      <c r="J352" s="23">
        <f>H352/MAX($H$2:H352)-1</f>
        <v>0</v>
      </c>
      <c r="K352" s="22">
        <f t="shared" si="27"/>
        <v>0</v>
      </c>
    </row>
    <row r="353" spans="1:11" x14ac:dyDescent="0.35">
      <c r="A353" s="48">
        <f>returns_pnl[[#This Row],[price_date]]</f>
        <v>46017</v>
      </c>
      <c r="B353" s="10">
        <f>returns_pnl[[#This Row],[portfolio_simple_return]]</f>
        <v>2.4194599999999999E-4</v>
      </c>
      <c r="C353" s="10">
        <f>returns_pnl[[#This Row],[B.simple_return]]</f>
        <v>-3.0437999999999998E-4</v>
      </c>
      <c r="D353" s="46"/>
      <c r="E353" s="10">
        <f t="shared" si="25"/>
        <v>7.1820815164609804E-5</v>
      </c>
      <c r="F353" s="10">
        <f t="shared" si="26"/>
        <v>5.4632599999999997E-4</v>
      </c>
      <c r="G353" s="47">
        <f t="shared" si="28"/>
        <v>159.08362576585523</v>
      </c>
      <c r="H353" s="47">
        <f t="shared" si="29"/>
        <v>127.23236169849059</v>
      </c>
      <c r="I353" s="23">
        <f>G353/MAX($G$2:G353)-1</f>
        <v>-3.6662495458631872E-2</v>
      </c>
      <c r="J353" s="23">
        <f>H353/MAX($H$2:H353)-1</f>
        <v>-3.0437999999999299E-4</v>
      </c>
      <c r="K353" s="22">
        <f t="shared" si="27"/>
        <v>0</v>
      </c>
    </row>
    <row r="354" spans="1:11" x14ac:dyDescent="0.35">
      <c r="A354" s="48">
        <f>returns_pnl[[#This Row],[price_date]]</f>
        <v>46020</v>
      </c>
      <c r="B354" s="10">
        <f>returns_pnl[[#This Row],[portfolio_simple_return]]</f>
        <v>-4.861003E-3</v>
      </c>
      <c r="C354" s="10">
        <f>returns_pnl[[#This Row],[B.simple_return]]</f>
        <v>-3.4920900000000002E-3</v>
      </c>
      <c r="D354" s="46"/>
      <c r="E354" s="10">
        <f t="shared" si="25"/>
        <v>-5.0311281848353902E-3</v>
      </c>
      <c r="F354" s="10">
        <f t="shared" si="26"/>
        <v>-1.3689129999999998E-3</v>
      </c>
      <c r="G354" s="47">
        <f t="shared" si="28"/>
        <v>158.31031978375654</v>
      </c>
      <c r="H354" s="47">
        <f t="shared" si="29"/>
        <v>126.78805484052691</v>
      </c>
      <c r="I354" s="23">
        <f>G354/MAX($G$2:G354)-1</f>
        <v>-4.1345281958219848E-2</v>
      </c>
      <c r="J354" s="23">
        <f>H354/MAX($H$2:H354)-1</f>
        <v>-3.7954070776458071E-3</v>
      </c>
      <c r="K354" s="22">
        <f t="shared" si="27"/>
        <v>-5.0311281848353902E-3</v>
      </c>
    </row>
    <row r="355" spans="1:11" x14ac:dyDescent="0.35">
      <c r="A355" s="48">
        <f>returns_pnl[[#This Row],[price_date]]</f>
        <v>46021</v>
      </c>
      <c r="B355" s="10">
        <f>returns_pnl[[#This Row],[portfolio_simple_return]]</f>
        <v>6.9895799999999996E-4</v>
      </c>
      <c r="C355" s="10">
        <f>returns_pnl[[#This Row],[B.simple_return]]</f>
        <v>-1.3756700000000001E-3</v>
      </c>
      <c r="D355" s="46"/>
      <c r="E355" s="10">
        <f t="shared" si="25"/>
        <v>5.2883281516460977E-4</v>
      </c>
      <c r="F355" s="10">
        <f t="shared" si="26"/>
        <v>2.0746280000000002E-3</v>
      </c>
      <c r="G355" s="47">
        <f t="shared" si="28"/>
        <v>158.42097204825197</v>
      </c>
      <c r="H355" s="47">
        <f t="shared" si="29"/>
        <v>126.61363631712443</v>
      </c>
      <c r="I355" s="23">
        <f>G355/MAX($G$2:G355)-1</f>
        <v>-4.0675222573806735E-2</v>
      </c>
      <c r="J355" s="23">
        <f>H355/MAX($H$2:H355)-1</f>
        <v>-5.1658558499914076E-3</v>
      </c>
      <c r="K355" s="22">
        <f t="shared" si="27"/>
        <v>0</v>
      </c>
    </row>
    <row r="356" spans="1:11" x14ac:dyDescent="0.35">
      <c r="A356" s="48">
        <f>returns_pnl[[#This Row],[price_date]]</f>
        <v>46022</v>
      </c>
      <c r="B356" s="10">
        <f>returns_pnl[[#This Row],[portfolio_simple_return]]</f>
        <v>-9.8293129999999992E-3</v>
      </c>
      <c r="C356" s="10">
        <f>returns_pnl[[#This Row],[B.simple_return]]</f>
        <v>-7.3576300000000004E-3</v>
      </c>
      <c r="D356" s="46"/>
      <c r="E356" s="10">
        <f t="shared" si="25"/>
        <v>-9.9994381848353894E-3</v>
      </c>
      <c r="F356" s="10">
        <f t="shared" si="26"/>
        <v>-2.4716829999999988E-3</v>
      </c>
      <c r="G356" s="47">
        <f t="shared" si="28"/>
        <v>156.86380272822544</v>
      </c>
      <c r="H356" s="47">
        <f t="shared" si="29"/>
        <v>125.68206002814847</v>
      </c>
      <c r="I356" s="23">
        <f>G356/MAX($G$2:G356)-1</f>
        <v>-5.0104726079784223E-2</v>
      </c>
      <c r="J356" s="23">
        <f>H356/MAX($H$2:H356)-1</f>
        <v>-1.2485477394013733E-2</v>
      </c>
      <c r="K356" s="22">
        <f t="shared" si="27"/>
        <v>-9.9994381848353894E-3</v>
      </c>
    </row>
    <row r="357" spans="1:11" x14ac:dyDescent="0.35">
      <c r="A357" s="48">
        <f>returns_pnl[[#This Row],[price_date]]</f>
        <v>46024</v>
      </c>
      <c r="B357" s="10">
        <f>returns_pnl[[#This Row],[portfolio_simple_return]]</f>
        <v>1.6203815999999999E-2</v>
      </c>
      <c r="C357" s="10">
        <f>returns_pnl[[#This Row],[B.simple_return]]</f>
        <v>1.8946799999999999E-3</v>
      </c>
      <c r="D357" s="46"/>
      <c r="E357" s="10">
        <f t="shared" si="25"/>
        <v>1.6033690815164609E-2</v>
      </c>
      <c r="F357" s="10">
        <f t="shared" si="26"/>
        <v>1.4309136E-2</v>
      </c>
      <c r="G357" s="47">
        <f t="shared" si="28"/>
        <v>159.4055949246939</v>
      </c>
      <c r="H357" s="47">
        <f t="shared" si="29"/>
        <v>125.9201873136426</v>
      </c>
      <c r="I357" s="23">
        <f>G357/MAX($G$2:G357)-1</f>
        <v>-3.4712797841911391E-2</v>
      </c>
      <c r="J357" s="23">
        <f>H357/MAX($H$2:H357)-1</f>
        <v>-1.0614453378322675E-2</v>
      </c>
      <c r="K357" s="22">
        <f t="shared" si="27"/>
        <v>0</v>
      </c>
    </row>
    <row r="358" spans="1:11" x14ac:dyDescent="0.35">
      <c r="A358" s="48">
        <f>returns_pnl[[#This Row],[price_date]]</f>
        <v>46027</v>
      </c>
      <c r="B358" s="10">
        <f>returns_pnl[[#This Row],[portfolio_simple_return]]</f>
        <v>-2.4844210000000001E-3</v>
      </c>
      <c r="C358" s="10">
        <f>returns_pnl[[#This Row],[B.simple_return]]</f>
        <v>6.35419E-3</v>
      </c>
      <c r="D358" s="46"/>
      <c r="E358" s="10">
        <f t="shared" si="25"/>
        <v>-2.6545461848353903E-3</v>
      </c>
      <c r="F358" s="10">
        <f t="shared" si="26"/>
        <v>-8.8386109999999997E-3</v>
      </c>
      <c r="G358" s="47">
        <f t="shared" si="28"/>
        <v>159.0095643171455</v>
      </c>
      <c r="H358" s="47">
        <f t="shared" si="29"/>
        <v>126.72030810866906</v>
      </c>
      <c r="I358" s="23">
        <f>G358/MAX($G$2:G358)-1</f>
        <v>-3.711097763798421E-2</v>
      </c>
      <c r="J358" s="23">
        <f>H358/MAX($H$2:H358)-1</f>
        <v>-4.3277096318348196E-3</v>
      </c>
      <c r="K358" s="22">
        <f t="shared" si="27"/>
        <v>-2.6545461848353903E-3</v>
      </c>
    </row>
    <row r="359" spans="1:11" x14ac:dyDescent="0.35">
      <c r="A359" s="48">
        <f>returns_pnl[[#This Row],[price_date]]</f>
        <v>46028</v>
      </c>
      <c r="B359" s="10">
        <f>returns_pnl[[#This Row],[portfolio_simple_return]]</f>
        <v>-2.4962679999999998E-3</v>
      </c>
      <c r="C359" s="10">
        <f>returns_pnl[[#This Row],[B.simple_return]]</f>
        <v>6.1967100000000002E-3</v>
      </c>
      <c r="D359" s="46"/>
      <c r="E359" s="10">
        <f t="shared" si="25"/>
        <v>-2.66639318483539E-3</v>
      </c>
      <c r="F359" s="10">
        <f t="shared" si="26"/>
        <v>-8.6929780000000005E-3</v>
      </c>
      <c r="G359" s="47">
        <f t="shared" si="28"/>
        <v>158.61263383004666</v>
      </c>
      <c r="H359" s="47">
        <f t="shared" si="29"/>
        <v>127.50555710912913</v>
      </c>
      <c r="I359" s="23">
        <f>G359/MAX($G$2:G359)-1</f>
        <v>-3.9514606692057863E-2</v>
      </c>
      <c r="J359" s="23">
        <f>H359/MAX($H$2:H359)-1</f>
        <v>0</v>
      </c>
      <c r="K359" s="22">
        <f t="shared" si="27"/>
        <v>-2.66639318483539E-3</v>
      </c>
    </row>
    <row r="360" spans="1:11" x14ac:dyDescent="0.35">
      <c r="A360" s="48">
        <f>returns_pnl[[#This Row],[price_date]]</f>
        <v>46029</v>
      </c>
      <c r="B360" s="10">
        <f>returns_pnl[[#This Row],[portfolio_simple_return]]</f>
        <v>-6.9741760000000003E-3</v>
      </c>
      <c r="C360" s="10">
        <f>returns_pnl[[#This Row],[B.simple_return]]</f>
        <v>-3.4399700000000001E-3</v>
      </c>
      <c r="D360" s="46"/>
      <c r="E360" s="10">
        <f t="shared" si="25"/>
        <v>-7.1443011848353905E-3</v>
      </c>
      <c r="F360" s="10">
        <f t="shared" si="26"/>
        <v>-3.5342060000000002E-3</v>
      </c>
      <c r="G360" s="47">
        <f t="shared" si="28"/>
        <v>157.50644140589236</v>
      </c>
      <c r="H360" s="47">
        <f t="shared" si="29"/>
        <v>127.06694181784044</v>
      </c>
      <c r="I360" s="23">
        <f>G360/MAX($G$2:G360)-1</f>
        <v>-4.6213200870416693E-2</v>
      </c>
      <c r="J360" s="23">
        <f>H360/MAX($H$2:H360)-1</f>
        <v>-3.4399699999999589E-3</v>
      </c>
      <c r="K360" s="22">
        <f t="shared" si="27"/>
        <v>-7.1443011848353905E-3</v>
      </c>
    </row>
    <row r="361" spans="1:11" x14ac:dyDescent="0.35">
      <c r="A361" s="48">
        <f>returns_pnl[[#This Row],[price_date]]</f>
        <v>46030</v>
      </c>
      <c r="B361" s="10">
        <f>returns_pnl[[#This Row],[portfolio_simple_return]]</f>
        <v>-1.6511308999999998E-2</v>
      </c>
      <c r="C361" s="10">
        <f>returns_pnl[[#This Row],[B.simple_return]]</f>
        <v>7.6580000000000002E-5</v>
      </c>
      <c r="D361" s="46"/>
      <c r="E361" s="10">
        <f t="shared" si="25"/>
        <v>-1.6681434184835389E-2</v>
      </c>
      <c r="F361" s="10">
        <f t="shared" si="26"/>
        <v>-1.6587888999999998E-2</v>
      </c>
      <c r="G361" s="47">
        <f t="shared" si="28"/>
        <v>154.90580388234929</v>
      </c>
      <c r="H361" s="47">
        <f t="shared" si="29"/>
        <v>127.07667260424485</v>
      </c>
      <c r="I361" s="23">
        <f>G361/MAX($G$2:G361)-1</f>
        <v>-6.1961469430966032E-2</v>
      </c>
      <c r="J361" s="23">
        <f>H361/MAX($H$2:H361)-1</f>
        <v>-3.3636534329025691E-3</v>
      </c>
      <c r="K361" s="22">
        <f t="shared" si="27"/>
        <v>-1.6681434184835389E-2</v>
      </c>
    </row>
    <row r="362" spans="1:11" x14ac:dyDescent="0.35">
      <c r="A362" s="48">
        <f>returns_pnl[[#This Row],[price_date]]</f>
        <v>46031</v>
      </c>
      <c r="B362" s="10">
        <f>returns_pnl[[#This Row],[portfolio_simple_return]]</f>
        <v>5.0998899999999997E-4</v>
      </c>
      <c r="C362" s="10">
        <f>returns_pnl[[#This Row],[B.simple_return]]</f>
        <v>6.4755100000000003E-3</v>
      </c>
      <c r="D362" s="46"/>
      <c r="E362" s="10">
        <f t="shared" si="25"/>
        <v>3.3986381516460979E-4</v>
      </c>
      <c r="F362" s="10">
        <f t="shared" si="26"/>
        <v>-5.9655210000000005E-3</v>
      </c>
      <c r="G362" s="47">
        <f t="shared" si="28"/>
        <v>154.98480413836543</v>
      </c>
      <c r="H362" s="47">
        <f t="shared" si="29"/>
        <v>127.89955886846036</v>
      </c>
      <c r="I362" s="23">
        <f>G362/MAX($G$2:G362)-1</f>
        <v>-6.1483080098799769E-2</v>
      </c>
      <c r="J362" s="23">
        <f>H362/MAX($H$2:H362)-1</f>
        <v>0</v>
      </c>
      <c r="K362" s="22">
        <f t="shared" si="27"/>
        <v>0</v>
      </c>
    </row>
    <row r="363" spans="1:11" x14ac:dyDescent="0.35">
      <c r="A363" s="48">
        <f>returns_pnl[[#This Row],[price_date]]</f>
        <v>46034</v>
      </c>
      <c r="B363" s="10">
        <f>returns_pnl[[#This Row],[portfolio_simple_return]]</f>
        <v>1.045453E-3</v>
      </c>
      <c r="C363" s="10">
        <f>returns_pnl[[#This Row],[B.simple_return]]</f>
        <v>1.5776E-3</v>
      </c>
      <c r="D363" s="46"/>
      <c r="E363" s="10">
        <f t="shared" si="25"/>
        <v>8.7532781516460982E-4</v>
      </c>
      <c r="F363" s="10">
        <f t="shared" si="26"/>
        <v>-5.3214699999999996E-4</v>
      </c>
      <c r="G363" s="47">
        <f t="shared" si="28"/>
        <v>155.1468334668063</v>
      </c>
      <c r="H363" s="47">
        <f t="shared" si="29"/>
        <v>128.10133321253124</v>
      </c>
      <c r="I363" s="23">
        <f>G363/MAX($G$2:G363)-1</f>
        <v>-6.0501904769338255E-2</v>
      </c>
      <c r="J363" s="23">
        <f>H363/MAX($H$2:H363)-1</f>
        <v>0</v>
      </c>
      <c r="K363" s="22">
        <f t="shared" si="27"/>
        <v>0</v>
      </c>
    </row>
    <row r="364" spans="1:11" x14ac:dyDescent="0.35">
      <c r="A364" s="48">
        <f>returns_pnl[[#This Row],[price_date]]</f>
        <v>46035</v>
      </c>
      <c r="B364" s="10">
        <f>returns_pnl[[#This Row],[portfolio_simple_return]]</f>
        <v>5.405328E-3</v>
      </c>
      <c r="C364" s="10">
        <f>returns_pnl[[#This Row],[B.simple_return]]</f>
        <v>-1.9391499999999999E-3</v>
      </c>
      <c r="D364" s="46"/>
      <c r="E364" s="10">
        <f t="shared" si="25"/>
        <v>5.2352028151646099E-3</v>
      </c>
      <c r="F364" s="10">
        <f t="shared" si="26"/>
        <v>7.3444779999999998E-3</v>
      </c>
      <c r="G364" s="47">
        <f t="shared" si="28"/>
        <v>155.98545298985576</v>
      </c>
      <c r="H364" s="47">
        <f t="shared" si="29"/>
        <v>127.85292551223216</v>
      </c>
      <c r="I364" s="23">
        <f>G364/MAX($G$2:G364)-1</f>
        <v>-5.5423609409241403E-2</v>
      </c>
      <c r="J364" s="23">
        <f>H364/MAX($H$2:H364)-1</f>
        <v>-1.9391500000000006E-3</v>
      </c>
      <c r="K364" s="22">
        <f t="shared" si="27"/>
        <v>0</v>
      </c>
    </row>
    <row r="365" spans="1:11" x14ac:dyDescent="0.35">
      <c r="A365" s="48">
        <f>returns_pnl[[#This Row],[price_date]]</f>
        <v>46036</v>
      </c>
      <c r="B365" s="10">
        <f>returns_pnl[[#This Row],[portfolio_simple_return]]</f>
        <v>-1.1517736000000001E-2</v>
      </c>
      <c r="C365" s="10">
        <f>returns_pnl[[#This Row],[B.simple_return]]</f>
        <v>-5.3333399999999998E-3</v>
      </c>
      <c r="D365" s="46"/>
      <c r="E365" s="10">
        <f t="shared" si="25"/>
        <v>-1.1687861184835391E-2</v>
      </c>
      <c r="F365" s="10">
        <f t="shared" si="26"/>
        <v>-6.1843960000000009E-3</v>
      </c>
      <c r="G365" s="47">
        <f t="shared" si="28"/>
        <v>154.18885372247817</v>
      </c>
      <c r="H365" s="47">
        <f t="shared" si="29"/>
        <v>127.17104239048076</v>
      </c>
      <c r="I365" s="23">
        <f>G365/MAX($G$2:G365)-1</f>
        <v>-6.6302990907898707E-2</v>
      </c>
      <c r="J365" s="23">
        <f>H365/MAX($H$2:H365)-1</f>
        <v>-7.2621478537389095E-3</v>
      </c>
      <c r="K365" s="22">
        <f t="shared" si="27"/>
        <v>-1.1687861184835391E-2</v>
      </c>
    </row>
    <row r="366" spans="1:11" x14ac:dyDescent="0.35">
      <c r="A366" s="48">
        <f>returns_pnl[[#This Row],[price_date]]</f>
        <v>46037</v>
      </c>
      <c r="B366" s="10">
        <f>returns_pnl[[#This Row],[portfolio_simple_return]]</f>
        <v>-1.7934540000000001E-3</v>
      </c>
      <c r="C366" s="10">
        <f>returns_pnl[[#This Row],[B.simple_return]]</f>
        <v>2.5799099999999999E-3</v>
      </c>
      <c r="D366" s="46"/>
      <c r="E366" s="10">
        <f t="shared" si="25"/>
        <v>-1.9635791848353901E-3</v>
      </c>
      <c r="F366" s="10">
        <f t="shared" si="26"/>
        <v>-4.3733640000000002E-3</v>
      </c>
      <c r="G366" s="47">
        <f t="shared" si="28"/>
        <v>153.91232310601418</v>
      </c>
      <c r="H366" s="47">
        <f t="shared" si="29"/>
        <v>127.49913223445438</v>
      </c>
      <c r="I366" s="23">
        <f>G366/MAX($G$2:G366)-1</f>
        <v>-6.7977533543642998E-2</v>
      </c>
      <c r="J366" s="23">
        <f>H366/MAX($H$2:H366)-1</f>
        <v>-4.7009735416083664E-3</v>
      </c>
      <c r="K366" s="22">
        <f t="shared" si="27"/>
        <v>-1.9635791848353901E-3</v>
      </c>
    </row>
    <row r="367" spans="1:11" x14ac:dyDescent="0.35">
      <c r="A367" s="48">
        <f>returns_pnl[[#This Row],[price_date]]</f>
        <v>46038</v>
      </c>
      <c r="B367" s="10">
        <f>returns_pnl[[#This Row],[portfolio_simple_return]]</f>
        <v>1.3875459E-2</v>
      </c>
      <c r="C367" s="10">
        <f>returns_pnl[[#This Row],[B.simple_return]]</f>
        <v>-6.4223999999999998E-4</v>
      </c>
      <c r="D367" s="46"/>
      <c r="E367" s="10">
        <f t="shared" si="25"/>
        <v>1.370533381516461E-2</v>
      </c>
      <c r="F367" s="10">
        <f t="shared" si="26"/>
        <v>1.4517699E-2</v>
      </c>
      <c r="G367" s="47">
        <f t="shared" si="28"/>
        <v>156.04792723486645</v>
      </c>
      <c r="H367" s="47">
        <f t="shared" si="29"/>
        <v>127.41724719176813</v>
      </c>
      <c r="I367" s="23">
        <f>G367/MAX($G$2:G367)-1</f>
        <v>-5.504529402324887E-2</v>
      </c>
      <c r="J367" s="23">
        <f>H367/MAX($H$2:H367)-1</f>
        <v>-5.3401943883609748E-3</v>
      </c>
      <c r="K367" s="22">
        <f t="shared" si="27"/>
        <v>0</v>
      </c>
    </row>
    <row r="368" spans="1:11" x14ac:dyDescent="0.35">
      <c r="A368" s="48">
        <f>returns_pnl[[#This Row],[price_date]]</f>
        <v>46042</v>
      </c>
      <c r="B368" s="10">
        <f>returns_pnl[[#This Row],[portfolio_simple_return]]</f>
        <v>-2.0917618999999998E-2</v>
      </c>
      <c r="C368" s="10">
        <f>returns_pnl[[#This Row],[B.simple_return]]</f>
        <v>-2.0626769999999999E-2</v>
      </c>
      <c r="D368" s="46"/>
      <c r="E368" s="10">
        <f t="shared" si="25"/>
        <v>-2.1087744184835389E-2</v>
      </c>
      <c r="F368" s="10">
        <f t="shared" si="26"/>
        <v>-2.9084899999999927E-4</v>
      </c>
      <c r="G368" s="47">
        <f t="shared" si="28"/>
        <v>152.7837761472278</v>
      </c>
      <c r="H368" s="47">
        <f t="shared" si="29"/>
        <v>124.78904093991038</v>
      </c>
      <c r="I368" s="23">
        <f>G368/MAX($G$2:G368)-1</f>
        <v>-7.481149653512742E-2</v>
      </c>
      <c r="J368" s="23">
        <f>H368/MAX($H$2:H368)-1</f>
        <v>-2.5856813426957004E-2</v>
      </c>
      <c r="K368" s="22">
        <f t="shared" si="27"/>
        <v>-2.1087744184835389E-2</v>
      </c>
    </row>
    <row r="369" spans="1:11" x14ac:dyDescent="0.35">
      <c r="A369" s="48">
        <f>returns_pnl[[#This Row],[price_date]]</f>
        <v>46043</v>
      </c>
      <c r="B369" s="10">
        <f>returns_pnl[[#This Row],[portfolio_simple_return]]</f>
        <v>2.4585447999999999E-2</v>
      </c>
      <c r="C369" s="10">
        <f>returns_pnl[[#This Row],[B.simple_return]]</f>
        <v>1.1587699999999999E-2</v>
      </c>
      <c r="D369" s="46"/>
      <c r="E369" s="10">
        <f t="shared" si="25"/>
        <v>2.4415322815164609E-2</v>
      </c>
      <c r="F369" s="10">
        <f t="shared" si="26"/>
        <v>1.2997748E-2</v>
      </c>
      <c r="G369" s="47">
        <f t="shared" si="28"/>
        <v>156.54003373093911</v>
      </c>
      <c r="H369" s="47">
        <f t="shared" si="29"/>
        <v>126.23505890960978</v>
      </c>
      <c r="I369" s="23">
        <f>G369/MAX($G$2:G369)-1</f>
        <v>-5.206532269299402E-2</v>
      </c>
      <c r="J369" s="23">
        <f>H369/MAX($H$2:H369)-1</f>
        <v>-1.4568734423904495E-2</v>
      </c>
      <c r="K369" s="22">
        <f t="shared" si="27"/>
        <v>0</v>
      </c>
    </row>
    <row r="370" spans="1:11" x14ac:dyDescent="0.35">
      <c r="A370" s="48">
        <f>returns_pnl[[#This Row],[price_date]]</f>
        <v>46044</v>
      </c>
      <c r="B370" s="10">
        <f>returns_pnl[[#This Row],[portfolio_simple_return]]</f>
        <v>6.8659139999999999E-3</v>
      </c>
      <c r="C370" s="10">
        <f>returns_pnl[[#This Row],[B.simple_return]]</f>
        <v>5.4875100000000001E-3</v>
      </c>
      <c r="D370" s="46"/>
      <c r="E370" s="10">
        <f t="shared" si="25"/>
        <v>6.6957888151646097E-3</v>
      </c>
      <c r="F370" s="10">
        <f t="shared" si="26"/>
        <v>1.3784039999999997E-3</v>
      </c>
      <c r="G370" s="47">
        <f t="shared" si="28"/>
        <v>157.61482414009285</v>
      </c>
      <c r="H370" s="47">
        <f t="shared" si="29"/>
        <v>126.92777505772685</v>
      </c>
      <c r="I370" s="23">
        <f>G370/MAX($G$2:G370)-1</f>
        <v>-4.555688472098629E-2</v>
      </c>
      <c r="J370" s="23">
        <f>H370/MAX($H$2:H370)-1</f>
        <v>-9.1611704997430765E-3</v>
      </c>
      <c r="K370" s="22">
        <f t="shared" si="27"/>
        <v>0</v>
      </c>
    </row>
    <row r="371" spans="1:11" x14ac:dyDescent="0.35">
      <c r="A371" s="48">
        <f>returns_pnl[[#This Row],[price_date]]</f>
        <v>46045</v>
      </c>
      <c r="B371" s="10">
        <f>returns_pnl[[#This Row],[portfolio_simple_return]]</f>
        <v>-9.6410269999999999E-3</v>
      </c>
      <c r="C371" s="10">
        <f>returns_pnl[[#This Row],[B.simple_return]]</f>
        <v>3.2689999999999998E-4</v>
      </c>
      <c r="D371" s="46"/>
      <c r="E371" s="10">
        <f t="shared" si="25"/>
        <v>-9.8111521848353901E-3</v>
      </c>
      <c r="F371" s="10">
        <f t="shared" si="26"/>
        <v>-9.9679269999999997E-3</v>
      </c>
      <c r="G371" s="47">
        <f t="shared" si="28"/>
        <v>156.09525536495795</v>
      </c>
      <c r="H371" s="47">
        <f t="shared" si="29"/>
        <v>126.9692677473932</v>
      </c>
      <c r="I371" s="23">
        <f>G371/MAX($G$2:G371)-1</f>
        <v>-5.475869656535548E-2</v>
      </c>
      <c r="J371" s="23">
        <f>H371/MAX($H$2:H371)-1</f>
        <v>-8.8372652863795143E-3</v>
      </c>
      <c r="K371" s="22">
        <f t="shared" si="27"/>
        <v>-9.8111521848353901E-3</v>
      </c>
    </row>
    <row r="372" spans="1:11" x14ac:dyDescent="0.35">
      <c r="A372" s="48">
        <f>returns_pnl[[#This Row],[price_date]]</f>
        <v>46048</v>
      </c>
      <c r="B372" s="10">
        <f>returns_pnl[[#This Row],[portfolio_simple_return]]</f>
        <v>7.2751399999999996E-4</v>
      </c>
      <c r="C372" s="10">
        <f>returns_pnl[[#This Row],[B.simple_return]]</f>
        <v>5.0060699999999996E-3</v>
      </c>
      <c r="D372" s="46"/>
      <c r="E372" s="10">
        <f t="shared" si="25"/>
        <v>5.5738881516460977E-4</v>
      </c>
      <c r="F372" s="10">
        <f t="shared" si="26"/>
        <v>-4.2785559999999993E-3</v>
      </c>
      <c r="G372" s="47">
        <f t="shared" si="28"/>
        <v>156.20881684856954</v>
      </c>
      <c r="H372" s="47">
        <f t="shared" si="29"/>
        <v>127.60488478958541</v>
      </c>
      <c r="I372" s="23">
        <f>G372/MAX($G$2:G372)-1</f>
        <v>-5.4071020283728455E-2</v>
      </c>
      <c r="J372" s="23">
        <f>H372/MAX($H$2:H372)-1</f>
        <v>-3.8754352550115501E-3</v>
      </c>
      <c r="K372" s="22">
        <f t="shared" si="27"/>
        <v>0</v>
      </c>
    </row>
    <row r="373" spans="1:11" x14ac:dyDescent="0.35">
      <c r="A373" s="48">
        <f>returns_pnl[[#This Row],[price_date]]</f>
        <v>46049</v>
      </c>
      <c r="B373" s="10">
        <f>returns_pnl[[#This Row],[portfolio_simple_return]]</f>
        <v>2.376286E-3</v>
      </c>
      <c r="C373" s="10">
        <f>returns_pnl[[#This Row],[B.simple_return]]</f>
        <v>4.0818800000000004E-3</v>
      </c>
      <c r="D373" s="46"/>
      <c r="E373" s="10">
        <f t="shared" si="25"/>
        <v>2.2061608151646098E-3</v>
      </c>
      <c r="F373" s="10">
        <f t="shared" si="26"/>
        <v>-1.7055940000000004E-3</v>
      </c>
      <c r="G373" s="47">
        <f t="shared" si="28"/>
        <v>156.58001367312337</v>
      </c>
      <c r="H373" s="47">
        <f t="shared" si="29"/>
        <v>128.12575261671032</v>
      </c>
      <c r="I373" s="23">
        <f>G373/MAX($G$2:G373)-1</f>
        <v>-5.1823222492234255E-2</v>
      </c>
      <c r="J373" s="23">
        <f>H373/MAX($H$2:H373)-1</f>
        <v>0</v>
      </c>
      <c r="K373" s="22">
        <f t="shared" si="27"/>
        <v>0</v>
      </c>
    </row>
    <row r="374" spans="1:11" x14ac:dyDescent="0.35">
      <c r="A374" s="48">
        <f>returns_pnl[[#This Row],[price_date]]</f>
        <v>46050</v>
      </c>
      <c r="B374" s="10">
        <f>returns_pnl[[#This Row],[portfolio_simple_return]]</f>
        <v>-3.0768899999999999E-4</v>
      </c>
      <c r="C374" s="10">
        <f>returns_pnl[[#This Row],[B.simple_return]]</f>
        <v>-8.1680000000000004E-5</v>
      </c>
      <c r="D374" s="46"/>
      <c r="E374" s="10">
        <f t="shared" si="25"/>
        <v>-4.7781418483539017E-4</v>
      </c>
      <c r="F374" s="10">
        <f t="shared" si="26"/>
        <v>-2.26009E-4</v>
      </c>
      <c r="G374" s="47">
        <f t="shared" si="28"/>
        <v>156.5318357252963</v>
      </c>
      <c r="H374" s="47">
        <f t="shared" si="29"/>
        <v>128.11528730523659</v>
      </c>
      <c r="I374" s="23">
        <f>G374/MAX($G$2:G374)-1</f>
        <v>-5.2114966056728829E-2</v>
      </c>
      <c r="J374" s="23">
        <f>H374/MAX($H$2:H374)-1</f>
        <v>-8.1679999999972885E-5</v>
      </c>
      <c r="K374" s="22">
        <f t="shared" si="27"/>
        <v>-4.7781418483539017E-4</v>
      </c>
    </row>
    <row r="375" spans="1:11" x14ac:dyDescent="0.35">
      <c r="A375" s="48">
        <f>returns_pnl[[#This Row],[price_date]]</f>
        <v>46051</v>
      </c>
      <c r="B375" s="10">
        <f>returns_pnl[[#This Row],[portfolio_simple_return]]</f>
        <v>-3.477525E-3</v>
      </c>
      <c r="C375" s="10">
        <f>returns_pnl[[#This Row],[B.simple_return]]</f>
        <v>-1.2926299999999999E-3</v>
      </c>
      <c r="D375" s="46"/>
      <c r="E375" s="10">
        <f t="shared" si="25"/>
        <v>-3.6476501848353902E-3</v>
      </c>
      <c r="F375" s="10">
        <f t="shared" si="26"/>
        <v>-2.1848950000000001E-3</v>
      </c>
      <c r="G375" s="47">
        <f t="shared" si="28"/>
        <v>155.98749235326571</v>
      </c>
      <c r="H375" s="47">
        <f t="shared" si="29"/>
        <v>127.94968164140722</v>
      </c>
      <c r="I375" s="23">
        <f>G375/MAX($G$2:G375)-1</f>
        <v>-5.5411259959392334E-2</v>
      </c>
      <c r="J375" s="23">
        <f>H375/MAX($H$2:H375)-1</f>
        <v>-1.3742044179815283E-3</v>
      </c>
      <c r="K375" s="22">
        <f t="shared" si="27"/>
        <v>-3.6476501848353902E-3</v>
      </c>
    </row>
    <row r="376" spans="1:11" x14ac:dyDescent="0.35">
      <c r="A376" s="48">
        <f>returns_pnl[[#This Row],[price_date]]</f>
        <v>46052</v>
      </c>
      <c r="B376" s="10">
        <f>returns_pnl[[#This Row],[portfolio_simple_return]]</f>
        <v>-2.1234772999999998E-2</v>
      </c>
      <c r="C376" s="10">
        <f>returns_pnl[[#This Row],[B.simple_return]]</f>
        <v>-4.3019E-3</v>
      </c>
      <c r="D376" s="46"/>
      <c r="E376" s="10">
        <f t="shared" si="25"/>
        <v>-2.1404898184835389E-2</v>
      </c>
      <c r="F376" s="10">
        <f t="shared" si="26"/>
        <v>-1.6932872999999998E-2</v>
      </c>
      <c r="G376" s="47">
        <f t="shared" si="28"/>
        <v>152.67513336230488</v>
      </c>
      <c r="H376" s="47">
        <f t="shared" si="29"/>
        <v>127.39925490595405</v>
      </c>
      <c r="I376" s="23">
        <f>G376/MAX($G$2:G376)-1</f>
        <v>-7.5469387432510637E-2</v>
      </c>
      <c r="J376" s="23">
        <f>H376/MAX($H$2:H376)-1</f>
        <v>-5.6701927279958486E-3</v>
      </c>
      <c r="K376" s="22">
        <f t="shared" si="27"/>
        <v>-2.1404898184835389E-2</v>
      </c>
    </row>
    <row r="377" spans="1:11" x14ac:dyDescent="0.35">
      <c r="A377" s="48">
        <f>returns_pnl[[#This Row],[price_date]]</f>
        <v>46055</v>
      </c>
      <c r="B377" s="10">
        <f>returns_pnl[[#This Row],[portfolio_simple_return]]</f>
        <v>1.3439420000000001E-2</v>
      </c>
      <c r="C377" s="10">
        <f>returns_pnl[[#This Row],[B.simple_return]]</f>
        <v>5.3912400000000003E-3</v>
      </c>
      <c r="D377" s="46"/>
      <c r="E377" s="10">
        <f t="shared" si="25"/>
        <v>1.326929481516461E-2</v>
      </c>
      <c r="F377" s="10">
        <f t="shared" si="26"/>
        <v>8.0481800000000003E-3</v>
      </c>
      <c r="G377" s="47">
        <f t="shared" si="28"/>
        <v>154.72699860311693</v>
      </c>
      <c r="H377" s="47">
        <f t="shared" si="29"/>
        <v>128.08609486497323</v>
      </c>
      <c r="I377" s="23">
        <f>G377/MAX($G$2:G377)-1</f>
        <v>-6.3044232227358776E-2</v>
      </c>
      <c r="J377" s="23">
        <f>H377/MAX($H$2:H377)-1</f>
        <v>-3.095220978386326E-4</v>
      </c>
      <c r="K377" s="22">
        <f t="shared" si="27"/>
        <v>0</v>
      </c>
    </row>
    <row r="378" spans="1:11" x14ac:dyDescent="0.35">
      <c r="A378" s="48">
        <f>returns_pnl[[#This Row],[price_date]]</f>
        <v>46056</v>
      </c>
      <c r="B378" s="10">
        <f>returns_pnl[[#This Row],[portfolio_simple_return]]</f>
        <v>-2.5219457000000001E-2</v>
      </c>
      <c r="C378" s="10">
        <f>returns_pnl[[#This Row],[B.simple_return]]</f>
        <v>-8.404E-3</v>
      </c>
      <c r="D378" s="46"/>
      <c r="E378" s="10">
        <f t="shared" si="25"/>
        <v>-2.5389582184835391E-2</v>
      </c>
      <c r="F378" s="10">
        <f t="shared" si="26"/>
        <v>-1.6815456999999999E-2</v>
      </c>
      <c r="G378" s="47">
        <f t="shared" si="28"/>
        <v>150.82486771510656</v>
      </c>
      <c r="H378" s="47">
        <f t="shared" si="29"/>
        <v>127.009659323728</v>
      </c>
      <c r="I378" s="23">
        <f>G378/MAX($G$2:G378)-1</f>
        <v>-8.6673747923602829E-2</v>
      </c>
      <c r="J378" s="23">
        <f>H378/MAX($H$2:H378)-1</f>
        <v>-8.7109208741283917E-3</v>
      </c>
      <c r="K378" s="22">
        <f t="shared" si="27"/>
        <v>-2.5389582184835391E-2</v>
      </c>
    </row>
    <row r="379" spans="1:11" x14ac:dyDescent="0.35">
      <c r="A379" s="48">
        <f>returns_pnl[[#This Row],[price_date]]</f>
        <v>46057</v>
      </c>
      <c r="B379" s="10">
        <f>returns_pnl[[#This Row],[portfolio_simple_return]]</f>
        <v>-3.141439E-2</v>
      </c>
      <c r="C379" s="10">
        <f>returns_pnl[[#This Row],[B.simple_return]]</f>
        <v>-5.0724100000000003E-3</v>
      </c>
      <c r="D379" s="46"/>
      <c r="E379" s="10">
        <f t="shared" si="25"/>
        <v>-3.1584515184835391E-2</v>
      </c>
      <c r="F379" s="10">
        <f t="shared" si="26"/>
        <v>-2.6341980000000001E-2</v>
      </c>
      <c r="G379" s="47">
        <f t="shared" si="28"/>
        <v>146.0867964990058</v>
      </c>
      <c r="H379" s="47">
        <f t="shared" si="29"/>
        <v>126.36541425767773</v>
      </c>
      <c r="I379" s="23">
        <f>G379/MAX($G$2:G379)-1</f>
        <v>-0.11536533500356905</v>
      </c>
      <c r="J379" s="23">
        <f>H379/MAX($H$2:H379)-1</f>
        <v>-1.3739145511977302E-2</v>
      </c>
      <c r="K379" s="22">
        <f t="shared" si="27"/>
        <v>-3.1584515184835391E-2</v>
      </c>
    </row>
    <row r="380" spans="1:11" x14ac:dyDescent="0.35">
      <c r="A380" s="48">
        <f>returns_pnl[[#This Row],[price_date]]</f>
        <v>46058</v>
      </c>
      <c r="B380" s="10">
        <f>returns_pnl[[#This Row],[portfolio_simple_return]]</f>
        <v>-1.5588532E-2</v>
      </c>
      <c r="C380" s="10">
        <f>returns_pnl[[#This Row],[B.simple_return]]</f>
        <v>-1.225097E-2</v>
      </c>
      <c r="D380" s="46"/>
      <c r="E380" s="10">
        <f t="shared" si="25"/>
        <v>-1.5758657184835392E-2</v>
      </c>
      <c r="F380" s="10">
        <f t="shared" si="26"/>
        <v>-3.3375620000000005E-3</v>
      </c>
      <c r="G380" s="47">
        <f t="shared" si="28"/>
        <v>143.80951779700356</v>
      </c>
      <c r="H380" s="47">
        <f t="shared" si="29"/>
        <v>124.81731535856935</v>
      </c>
      <c r="I380" s="23">
        <f>G380/MAX($G$2:G380)-1</f>
        <v>-0.12915549078717514</v>
      </c>
      <c r="J380" s="23">
        <f>H380/MAX($H$2:H380)-1</f>
        <v>-2.582179765248438E-2</v>
      </c>
      <c r="K380" s="22">
        <f t="shared" si="27"/>
        <v>-1.5758657184835392E-2</v>
      </c>
    </row>
    <row r="381" spans="1:11" x14ac:dyDescent="0.35">
      <c r="A381" s="48">
        <f>returns_pnl[[#This Row],[price_date]]</f>
        <v>46059</v>
      </c>
      <c r="B381" s="10">
        <f>returns_pnl[[#This Row],[portfolio_simple_return]]</f>
        <v>5.1081924000000001E-2</v>
      </c>
      <c r="C381" s="10">
        <f>returns_pnl[[#This Row],[B.simple_return]]</f>
        <v>1.9695810000000001E-2</v>
      </c>
      <c r="D381" s="46"/>
      <c r="E381" s="10">
        <f t="shared" si="25"/>
        <v>5.0911798815164611E-2</v>
      </c>
      <c r="F381" s="10">
        <f t="shared" si="26"/>
        <v>3.1386114E-2</v>
      </c>
      <c r="G381" s="47">
        <f t="shared" si="28"/>
        <v>151.15558465558675</v>
      </c>
      <c r="H381" s="47">
        <f t="shared" si="29"/>
        <v>127.2756934865818</v>
      </c>
      <c r="I381" s="23">
        <f>G381/MAX($G$2:G381)-1</f>
        <v>-8.4671077751748314E-2</v>
      </c>
      <c r="J381" s="23">
        <f>H381/MAX($H$2:H381)-1</f>
        <v>-6.6345688729062546E-3</v>
      </c>
      <c r="K381" s="22">
        <f t="shared" si="27"/>
        <v>0</v>
      </c>
    </row>
    <row r="382" spans="1:11" x14ac:dyDescent="0.35">
      <c r="A382" s="48">
        <f>returns_pnl[[#This Row],[price_date]]</f>
        <v>46062</v>
      </c>
      <c r="B382" s="10">
        <f>returns_pnl[[#This Row],[portfolio_simple_return]]</f>
        <v>1.4089691999999999E-2</v>
      </c>
      <c r="C382" s="10">
        <f>returns_pnl[[#This Row],[B.simple_return]]</f>
        <v>4.6910800000000002E-3</v>
      </c>
      <c r="D382" s="46"/>
      <c r="E382" s="10">
        <f t="shared" si="25"/>
        <v>1.3919566815164609E-2</v>
      </c>
      <c r="F382" s="10">
        <f t="shared" si="26"/>
        <v>9.3986119999999989E-3</v>
      </c>
      <c r="G382" s="47">
        <f t="shared" si="28"/>
        <v>153.28532028746389</v>
      </c>
      <c r="H382" s="47">
        <f t="shared" si="29"/>
        <v>127.87275394678284</v>
      </c>
      <c r="I382" s="23">
        <f>G382/MAX($G$2:G382)-1</f>
        <v>-7.1774375158578541E-2</v>
      </c>
      <c r="J382" s="23">
        <f>H382/MAX($H$2:H382)-1</f>
        <v>-1.9746121662546079E-3</v>
      </c>
      <c r="K382" s="22">
        <f t="shared" si="27"/>
        <v>0</v>
      </c>
    </row>
    <row r="383" spans="1:11" x14ac:dyDescent="0.35">
      <c r="A383" s="48">
        <f>returns_pnl[[#This Row],[price_date]]</f>
        <v>46063</v>
      </c>
      <c r="B383" s="10">
        <f>returns_pnl[[#This Row],[portfolio_simple_return]]</f>
        <v>-5.1165580000000002E-3</v>
      </c>
      <c r="C383" s="10">
        <f>returns_pnl[[#This Row],[B.simple_return]]</f>
        <v>-3.3037499999999998E-3</v>
      </c>
      <c r="D383" s="46"/>
      <c r="E383" s="10">
        <f t="shared" si="25"/>
        <v>-5.2866831848353904E-3</v>
      </c>
      <c r="F383" s="10">
        <f t="shared" si="26"/>
        <v>-1.8128080000000004E-3</v>
      </c>
      <c r="G383" s="47">
        <f t="shared" si="28"/>
        <v>152.50102705566451</v>
      </c>
      <c r="H383" s="47">
        <f t="shared" si="29"/>
        <v>127.45029433593115</v>
      </c>
      <c r="I383" s="23">
        <f>G383/MAX($G$2:G383)-1</f>
        <v>-7.6523695405165904E-2</v>
      </c>
      <c r="J383" s="23">
        <f>H383/MAX($H$2:H383)-1</f>
        <v>-5.2718385413103031E-3</v>
      </c>
      <c r="K383" s="22">
        <f t="shared" si="27"/>
        <v>-5.2866831848353904E-3</v>
      </c>
    </row>
    <row r="384" spans="1:11" x14ac:dyDescent="0.35">
      <c r="A384" s="48">
        <f>returns_pnl[[#This Row],[price_date]]</f>
        <v>46064</v>
      </c>
      <c r="B384" s="10">
        <f>returns_pnl[[#This Row],[portfolio_simple_return]]</f>
        <v>-4.310889E-3</v>
      </c>
      <c r="C384" s="10">
        <f>returns_pnl[[#This Row],[B.simple_return]]</f>
        <v>-4.8980000000000002E-5</v>
      </c>
      <c r="D384" s="46"/>
      <c r="E384" s="10">
        <f t="shared" si="25"/>
        <v>-4.4810141848353902E-3</v>
      </c>
      <c r="F384" s="10">
        <f t="shared" si="26"/>
        <v>-4.2619090000000004E-3</v>
      </c>
      <c r="G384" s="47">
        <f t="shared" si="28"/>
        <v>151.84361205564156</v>
      </c>
      <c r="H384" s="47">
        <f t="shared" si="29"/>
        <v>127.44405182051457</v>
      </c>
      <c r="I384" s="23">
        <f>G384/MAX($G$2:G384)-1</f>
        <v>-8.050469924840431E-2</v>
      </c>
      <c r="J384" s="23">
        <f>H384/MAX($H$2:H384)-1</f>
        <v>-5.3205603266586188E-3</v>
      </c>
      <c r="K384" s="22">
        <f t="shared" si="27"/>
        <v>-4.4810141848353902E-3</v>
      </c>
    </row>
    <row r="385" spans="1:11" x14ac:dyDescent="0.35">
      <c r="A385" s="48">
        <f>returns_pnl[[#This Row],[price_date]]</f>
        <v>46065</v>
      </c>
      <c r="B385" s="10">
        <f>returns_pnl[[#This Row],[portfolio_simple_return]]</f>
        <v>-2.4338940999999999E-2</v>
      </c>
      <c r="C385" s="10">
        <f>returns_pnl[[#This Row],[B.simple_return]]</f>
        <v>-1.566095E-2</v>
      </c>
      <c r="D385" s="46"/>
      <c r="E385" s="10">
        <f t="shared" si="25"/>
        <v>-2.450906618483539E-2</v>
      </c>
      <c r="F385" s="10">
        <f t="shared" si="26"/>
        <v>-8.6779909999999995E-3</v>
      </c>
      <c r="G385" s="47">
        <f t="shared" si="28"/>
        <v>148.1478993405924</v>
      </c>
      <c r="H385" s="47">
        <f t="shared" si="29"/>
        <v>125.44815689715608</v>
      </c>
      <c r="I385" s="23">
        <f>G385/MAX($G$2:G385)-1</f>
        <v>-0.10288424112317474</v>
      </c>
      <c r="J385" s="23">
        <f>H385/MAX($H$2:H385)-1</f>
        <v>-2.0898185297410832E-2</v>
      </c>
      <c r="K385" s="22">
        <f t="shared" si="27"/>
        <v>-2.450906618483539E-2</v>
      </c>
    </row>
    <row r="386" spans="1:11" x14ac:dyDescent="0.35">
      <c r="A386" s="48">
        <f>returns_pnl[[#This Row],[price_date]]</f>
        <v>46066</v>
      </c>
      <c r="B386" s="10">
        <f>returns_pnl[[#This Row],[portfolio_simple_return]]</f>
        <v>-9.2179329999999993E-3</v>
      </c>
      <c r="C386" s="10">
        <f>returns_pnl[[#This Row],[B.simple_return]]</f>
        <v>4.9907E-4</v>
      </c>
      <c r="D386" s="46"/>
      <c r="E386" s="10">
        <f t="shared" si="25"/>
        <v>-9.3880581848353895E-3</v>
      </c>
      <c r="F386" s="10">
        <f t="shared" si="26"/>
        <v>-9.7170030000000001E-3</v>
      </c>
      <c r="G386" s="47">
        <f t="shared" si="28"/>
        <v>146.78228193038009</v>
      </c>
      <c r="H386" s="47">
        <f t="shared" si="29"/>
        <v>125.51076430881875</v>
      </c>
      <c r="I386" s="23">
        <f>G386/MAX($G$2:G386)-1</f>
        <v>-0.11115379408174542</v>
      </c>
      <c r="J386" s="23">
        <f>H386/MAX($H$2:H386)-1</f>
        <v>-2.0409544954747227E-2</v>
      </c>
      <c r="K386" s="22">
        <f t="shared" si="27"/>
        <v>-9.3880581848353895E-3</v>
      </c>
    </row>
    <row r="387" spans="1:11" x14ac:dyDescent="0.35">
      <c r="A387" s="48">
        <f>returns_pnl[[#This Row],[price_date]]</f>
        <v>46070</v>
      </c>
      <c r="B387" s="10">
        <f>returns_pnl[[#This Row],[portfolio_simple_return]]</f>
        <v>7.7485829999999999E-3</v>
      </c>
      <c r="C387" s="10">
        <f>returns_pnl[[#This Row],[B.simple_return]]</f>
        <v>1.0312800000000001E-3</v>
      </c>
      <c r="D387" s="46"/>
      <c r="E387" s="10">
        <f t="shared" ref="E387:E450" si="30">B387-$D$2</f>
        <v>7.5784578151646097E-3</v>
      </c>
      <c r="F387" s="10">
        <f t="shared" ref="F387:F450" si="31">B387-C387</f>
        <v>6.717303E-3</v>
      </c>
      <c r="G387" s="47">
        <f t="shared" si="28"/>
        <v>147.91963662484704</v>
      </c>
      <c r="H387" s="47">
        <f t="shared" si="29"/>
        <v>125.64020104983516</v>
      </c>
      <c r="I387" s="23">
        <f>G387/MAX($G$2:G387)-1</f>
        <v>-0.10426649548095268</v>
      </c>
      <c r="J387" s="23">
        <f>H387/MAX($H$2:H387)-1</f>
        <v>-1.9399312910268085E-2</v>
      </c>
      <c r="K387" s="22">
        <f t="shared" ref="K387:K450" si="32">MIN(0,E387)</f>
        <v>0</v>
      </c>
    </row>
    <row r="388" spans="1:11" x14ac:dyDescent="0.35">
      <c r="A388" s="48">
        <f>returns_pnl[[#This Row],[price_date]]</f>
        <v>46071</v>
      </c>
      <c r="B388" s="10">
        <f>returns_pnl[[#This Row],[portfolio_simple_return]]</f>
        <v>-2.6160350000000001E-3</v>
      </c>
      <c r="C388" s="10">
        <f>returns_pnl[[#This Row],[B.simple_return]]</f>
        <v>5.5660900000000001E-3</v>
      </c>
      <c r="D388" s="46"/>
      <c r="E388" s="10">
        <f t="shared" si="30"/>
        <v>-2.7861601848353902E-3</v>
      </c>
      <c r="F388" s="10">
        <f t="shared" si="31"/>
        <v>-8.1821250000000002E-3</v>
      </c>
      <c r="G388" s="47">
        <f t="shared" ref="G388:G451" si="33">G387*(1+B388)</f>
        <v>147.53267367824918</v>
      </c>
      <c r="H388" s="47">
        <f t="shared" ref="H388:H451" si="34">H387*(1+C388)</f>
        <v>126.33952571649664</v>
      </c>
      <c r="I388" s="23">
        <f>G388/MAX($G$2:G388)-1</f>
        <v>-0.10660976567944702</v>
      </c>
      <c r="J388" s="23">
        <f>H388/MAX($H$2:H388)-1</f>
        <v>-1.3941201231864708E-2</v>
      </c>
      <c r="K388" s="22">
        <f t="shared" si="32"/>
        <v>-2.7861601848353902E-3</v>
      </c>
    </row>
    <row r="389" spans="1:11" x14ac:dyDescent="0.35">
      <c r="A389" s="48">
        <f>returns_pnl[[#This Row],[price_date]]</f>
        <v>46072</v>
      </c>
      <c r="B389" s="10">
        <f>returns_pnl[[#This Row],[portfolio_simple_return]]</f>
        <v>2.2184769999999999E-3</v>
      </c>
      <c r="C389" s="10">
        <f>returns_pnl[[#This Row],[B.simple_return]]</f>
        <v>-2.8221399999999999E-3</v>
      </c>
      <c r="D389" s="46"/>
      <c r="E389" s="10">
        <f t="shared" si="30"/>
        <v>2.0483518151646098E-3</v>
      </c>
      <c r="F389" s="10">
        <f t="shared" si="31"/>
        <v>5.0406169999999998E-3</v>
      </c>
      <c r="G389" s="47">
        <f t="shared" si="33"/>
        <v>147.85997152155289</v>
      </c>
      <c r="H389" s="47">
        <f t="shared" si="34"/>
        <v>125.98297788739109</v>
      </c>
      <c r="I389" s="23">
        <f>G389/MAX($G$2:G389)-1</f>
        <v>-0.1046277999925822</v>
      </c>
      <c r="J389" s="23">
        <f>H389/MAX($H$2:H389)-1</f>
        <v>-1.6723997210220221E-2</v>
      </c>
      <c r="K389" s="22">
        <f t="shared" si="32"/>
        <v>0</v>
      </c>
    </row>
    <row r="390" spans="1:11" x14ac:dyDescent="0.35">
      <c r="A390" s="48">
        <f>returns_pnl[[#This Row],[price_date]]</f>
        <v>46073</v>
      </c>
      <c r="B390" s="10">
        <f>returns_pnl[[#This Row],[portfolio_simple_return]]</f>
        <v>-3.3921569999999998E-3</v>
      </c>
      <c r="C390" s="10">
        <f>returns_pnl[[#This Row],[B.simple_return]]</f>
        <v>6.9397800000000004E-3</v>
      </c>
      <c r="D390" s="46"/>
      <c r="E390" s="10">
        <f t="shared" si="30"/>
        <v>-3.56228218483539E-3</v>
      </c>
      <c r="F390" s="10">
        <f t="shared" si="31"/>
        <v>-1.0331936999999999E-2</v>
      </c>
      <c r="G390" s="47">
        <f t="shared" si="33"/>
        <v>147.35840728413626</v>
      </c>
      <c r="H390" s="47">
        <f t="shared" si="34"/>
        <v>126.85727203767443</v>
      </c>
      <c r="I390" s="23">
        <f>G390/MAX($G$2:G390)-1</f>
        <v>-0.10766504306844271</v>
      </c>
      <c r="J390" s="23">
        <f>H390/MAX($H$2:H390)-1</f>
        <v>-9.9002780715798933E-3</v>
      </c>
      <c r="K390" s="22">
        <f t="shared" si="32"/>
        <v>-3.56228218483539E-3</v>
      </c>
    </row>
    <row r="391" spans="1:11" x14ac:dyDescent="0.35">
      <c r="A391" s="48">
        <f>returns_pnl[[#This Row],[price_date]]</f>
        <v>46076</v>
      </c>
      <c r="B391" s="10">
        <f>returns_pnl[[#This Row],[portfolio_simple_return]]</f>
        <v>-1.8682811000000001E-2</v>
      </c>
      <c r="C391" s="10">
        <f>returns_pnl[[#This Row],[B.simple_return]]</f>
        <v>-1.038569E-2</v>
      </c>
      <c r="D391" s="46"/>
      <c r="E391" s="10">
        <f t="shared" si="30"/>
        <v>-1.8852936184835391E-2</v>
      </c>
      <c r="F391" s="10">
        <f t="shared" si="31"/>
        <v>-8.2971210000000011E-3</v>
      </c>
      <c r="G391" s="47">
        <f t="shared" si="33"/>
        <v>144.60533801158573</v>
      </c>
      <c r="H391" s="47">
        <f t="shared" si="34"/>
        <v>125.53977173604548</v>
      </c>
      <c r="I391" s="23">
        <f>G391/MAX($G$2:G391)-1</f>
        <v>-0.12433636841748819</v>
      </c>
      <c r="J391" s="23">
        <f>H391/MAX($H$2:H391)-1</f>
        <v>-2.0183146852614575E-2</v>
      </c>
      <c r="K391" s="22">
        <f t="shared" si="32"/>
        <v>-1.8852936184835391E-2</v>
      </c>
    </row>
    <row r="392" spans="1:11" x14ac:dyDescent="0.35">
      <c r="A392" s="48">
        <f>returns_pnl[[#This Row],[price_date]]</f>
        <v>46077</v>
      </c>
      <c r="B392" s="10">
        <f>returns_pnl[[#This Row],[portfolio_simple_return]]</f>
        <v>1.0007976999999999E-2</v>
      </c>
      <c r="C392" s="10">
        <f>returns_pnl[[#This Row],[B.simple_return]]</f>
        <v>7.6516400000000004E-3</v>
      </c>
      <c r="D392" s="46"/>
      <c r="E392" s="10">
        <f t="shared" si="30"/>
        <v>9.8378518151646093E-3</v>
      </c>
      <c r="F392" s="10">
        <f t="shared" si="31"/>
        <v>2.3563369999999991E-3</v>
      </c>
      <c r="G392" s="47">
        <f t="shared" si="33"/>
        <v>146.0525449084829</v>
      </c>
      <c r="H392" s="47">
        <f t="shared" si="34"/>
        <v>126.50035687505186</v>
      </c>
      <c r="I392" s="23">
        <f>G392/MAX($G$2:G392)-1</f>
        <v>-0.11557274693287389</v>
      </c>
      <c r="J392" s="23">
        <f>H392/MAX($H$2:H392)-1</f>
        <v>-1.2685941026398084E-2</v>
      </c>
      <c r="K392" s="22">
        <f t="shared" si="32"/>
        <v>0</v>
      </c>
    </row>
    <row r="393" spans="1:11" x14ac:dyDescent="0.35">
      <c r="A393" s="48">
        <f>returns_pnl[[#This Row],[price_date]]</f>
        <v>46078</v>
      </c>
      <c r="B393" s="10">
        <f>returns_pnl[[#This Row],[portfolio_simple_return]]</f>
        <v>1.0973297E-2</v>
      </c>
      <c r="C393" s="10">
        <f>returns_pnl[[#This Row],[B.simple_return]]</f>
        <v>8.1363500000000005E-3</v>
      </c>
      <c r="D393" s="46"/>
      <c r="E393" s="10">
        <f t="shared" si="30"/>
        <v>1.080317181516461E-2</v>
      </c>
      <c r="F393" s="10">
        <f t="shared" si="31"/>
        <v>2.8369469999999994E-3</v>
      </c>
      <c r="G393" s="47">
        <f t="shared" si="33"/>
        <v>147.65522286136954</v>
      </c>
      <c r="H393" s="47">
        <f t="shared" si="34"/>
        <v>127.5296080537122</v>
      </c>
      <c r="I393" s="23">
        <f>G393/MAX($G$2:G393)-1</f>
        <v>-0.10586766401007408</v>
      </c>
      <c r="J393" s="23">
        <f>H393/MAX($H$2:H393)-1</f>
        <v>-4.6528082826681194E-3</v>
      </c>
      <c r="K393" s="22">
        <f t="shared" si="32"/>
        <v>0</v>
      </c>
    </row>
    <row r="394" spans="1:11" x14ac:dyDescent="0.35">
      <c r="A394" s="48">
        <f>returns_pnl[[#This Row],[price_date]]</f>
        <v>46079</v>
      </c>
      <c r="B394" s="10">
        <f>returns_pnl[[#This Row],[portfolio_simple_return]]</f>
        <v>-1.2762956000000001E-2</v>
      </c>
      <c r="C394" s="10">
        <f>returns_pnl[[#This Row],[B.simple_return]]</f>
        <v>-5.36558E-3</v>
      </c>
      <c r="D394" s="46"/>
      <c r="E394" s="10">
        <f t="shared" si="30"/>
        <v>-1.2933081184835391E-2</v>
      </c>
      <c r="F394" s="10">
        <f t="shared" si="31"/>
        <v>-7.3973760000000006E-3</v>
      </c>
      <c r="G394" s="47">
        <f t="shared" si="33"/>
        <v>145.77070574881969</v>
      </c>
      <c r="H394" s="47">
        <f t="shared" si="34"/>
        <v>126.84533773933136</v>
      </c>
      <c r="I394" s="23">
        <f>G394/MAX($G$2:G394)-1</f>
        <v>-0.11727943567249066</v>
      </c>
      <c r="J394" s="23">
        <f>H394/MAX($H$2:H394)-1</f>
        <v>-9.9934232676028856E-3</v>
      </c>
      <c r="K394" s="22">
        <f t="shared" si="32"/>
        <v>-1.2933081184835391E-2</v>
      </c>
    </row>
    <row r="395" spans="1:11" x14ac:dyDescent="0.35">
      <c r="A395" s="48">
        <f>returns_pnl[[#This Row],[price_date]]</f>
        <v>46080</v>
      </c>
      <c r="B395" s="10">
        <f>returns_pnl[[#This Row],[portfolio_simple_return]]</f>
        <v>-6.8624150000000002E-3</v>
      </c>
      <c r="C395" s="10">
        <f>returns_pnl[[#This Row],[B.simple_return]]</f>
        <v>-4.3393599999999996E-3</v>
      </c>
      <c r="D395" s="46"/>
      <c r="E395" s="10">
        <f t="shared" si="30"/>
        <v>-7.0325401848353904E-3</v>
      </c>
      <c r="F395" s="10">
        <f t="shared" si="31"/>
        <v>-2.5230550000000006E-3</v>
      </c>
      <c r="G395" s="47">
        <f t="shared" si="33"/>
        <v>144.77036667112841</v>
      </c>
      <c r="H395" s="47">
        <f t="shared" si="34"/>
        <v>126.29491015455881</v>
      </c>
      <c r="I395" s="23">
        <f>G395/MAX($G$2:G395)-1</f>
        <v>-0.12333703051394018</v>
      </c>
      <c r="J395" s="23">
        <f>H395/MAX($H$2:H395)-1</f>
        <v>-1.4289418206412385E-2</v>
      </c>
      <c r="K395" s="22">
        <f t="shared" si="32"/>
        <v>-7.0325401848353904E-3</v>
      </c>
    </row>
    <row r="396" spans="1:11" x14ac:dyDescent="0.35">
      <c r="A396" s="48">
        <f>returns_pnl[[#This Row],[price_date]]</f>
        <v>46083</v>
      </c>
      <c r="B396" s="10">
        <f>returns_pnl[[#This Row],[portfolio_simple_return]]</f>
        <v>-8.6841980000000006E-3</v>
      </c>
      <c r="C396" s="10">
        <f>returns_pnl[[#This Row],[B.simple_return]]</f>
        <v>3.9832000000000002E-4</v>
      </c>
      <c r="D396" s="46"/>
      <c r="E396" s="10">
        <f t="shared" si="30"/>
        <v>-8.8543231848353908E-3</v>
      </c>
      <c r="F396" s="10">
        <f t="shared" si="31"/>
        <v>-9.0825180000000012E-3</v>
      </c>
      <c r="G396" s="47">
        <f t="shared" si="33"/>
        <v>143.51315214242373</v>
      </c>
      <c r="H396" s="47">
        <f t="shared" si="34"/>
        <v>126.34521594317157</v>
      </c>
      <c r="I396" s="23">
        <f>G396/MAX($G$2:G396)-1</f>
        <v>-0.13095014532022509</v>
      </c>
      <c r="J396" s="23">
        <f>H396/MAX($H$2:H396)-1</f>
        <v>-1.3896789967472345E-2</v>
      </c>
      <c r="K396" s="22">
        <f t="shared" si="32"/>
        <v>-8.8543231848353908E-3</v>
      </c>
    </row>
    <row r="397" spans="1:11" x14ac:dyDescent="0.35">
      <c r="A397" s="48">
        <f>returns_pnl[[#This Row],[price_date]]</f>
        <v>46084</v>
      </c>
      <c r="B397" s="10">
        <f>returns_pnl[[#This Row],[portfolio_simple_return]]</f>
        <v>-1.7917695000000001E-2</v>
      </c>
      <c r="C397" s="10">
        <f>returns_pnl[[#This Row],[B.simple_return]]</f>
        <v>-9.4439999999999993E-3</v>
      </c>
      <c r="D397" s="46"/>
      <c r="E397" s="10">
        <f t="shared" si="30"/>
        <v>-1.8087820184835391E-2</v>
      </c>
      <c r="F397" s="10">
        <f t="shared" si="31"/>
        <v>-8.4736950000000016E-3</v>
      </c>
      <c r="G397" s="47">
        <f t="shared" si="33"/>
        <v>140.9417272538472</v>
      </c>
      <c r="H397" s="47">
        <f t="shared" si="34"/>
        <v>125.15201172380425</v>
      </c>
      <c r="I397" s="23">
        <f>G397/MAX($G$2:G397)-1</f>
        <v>-0.14652151555617154</v>
      </c>
      <c r="J397" s="23">
        <f>H397/MAX($H$2:H397)-1</f>
        <v>-2.320954868301961E-2</v>
      </c>
      <c r="K397" s="22">
        <f t="shared" si="32"/>
        <v>-1.8087820184835391E-2</v>
      </c>
    </row>
    <row r="398" spans="1:11" x14ac:dyDescent="0.35">
      <c r="A398" s="48">
        <f>returns_pnl[[#This Row],[price_date]]</f>
        <v>46085</v>
      </c>
      <c r="B398" s="10">
        <f>returns_pnl[[#This Row],[portfolio_simple_return]]</f>
        <v>1.4842554000000001E-2</v>
      </c>
      <c r="C398" s="10">
        <f>returns_pnl[[#This Row],[B.simple_return]]</f>
        <v>7.7560299999999997E-3</v>
      </c>
      <c r="D398" s="46"/>
      <c r="E398" s="10">
        <f t="shared" si="30"/>
        <v>1.4672428815164611E-2</v>
      </c>
      <c r="F398" s="10">
        <f t="shared" si="31"/>
        <v>7.0865240000000012E-3</v>
      </c>
      <c r="G398" s="47">
        <f t="shared" si="33"/>
        <v>143.03366245146569</v>
      </c>
      <c r="H398" s="47">
        <f t="shared" si="34"/>
        <v>126.12269448129442</v>
      </c>
      <c r="I398" s="23">
        <f>G398/MAX($G$2:G398)-1</f>
        <v>-0.13385371506297594</v>
      </c>
      <c r="J398" s="23">
        <f>H398/MAX($H$2:H398)-1</f>
        <v>-1.5633532638891667E-2</v>
      </c>
      <c r="K398" s="22">
        <f t="shared" si="32"/>
        <v>0</v>
      </c>
    </row>
    <row r="399" spans="1:11" x14ac:dyDescent="0.35">
      <c r="A399" s="48">
        <f>returns_pnl[[#This Row],[price_date]]</f>
        <v>46086</v>
      </c>
      <c r="B399" s="10">
        <f>returns_pnl[[#This Row],[portfolio_simple_return]]</f>
        <v>2.7504100000000001E-4</v>
      </c>
      <c r="C399" s="10">
        <f>returns_pnl[[#This Row],[B.simple_return]]</f>
        <v>-5.6467000000000002E-3</v>
      </c>
      <c r="D399" s="46"/>
      <c r="E399" s="10">
        <f t="shared" si="30"/>
        <v>1.0491581516460983E-4</v>
      </c>
      <c r="F399" s="10">
        <f t="shared" si="31"/>
        <v>5.9217410000000003E-3</v>
      </c>
      <c r="G399" s="47">
        <f t="shared" si="33"/>
        <v>143.07300257302001</v>
      </c>
      <c r="H399" s="47">
        <f t="shared" si="34"/>
        <v>125.4105174623669</v>
      </c>
      <c r="I399" s="23">
        <f>G399/MAX($G$2:G399)-1</f>
        <v>-0.13361548932262057</v>
      </c>
      <c r="J399" s="23">
        <f>H399/MAX($H$2:H399)-1</f>
        <v>-2.1191954770139576E-2</v>
      </c>
      <c r="K399" s="22">
        <f t="shared" si="32"/>
        <v>0</v>
      </c>
    </row>
    <row r="400" spans="1:11" x14ac:dyDescent="0.35">
      <c r="A400" s="48">
        <f>returns_pnl[[#This Row],[price_date]]</f>
        <v>46087</v>
      </c>
      <c r="B400" s="10">
        <f>returns_pnl[[#This Row],[portfolio_simple_return]]</f>
        <v>1.4641158E-2</v>
      </c>
      <c r="C400" s="10">
        <f>returns_pnl[[#This Row],[B.simple_return]]</f>
        <v>-1.32768E-2</v>
      </c>
      <c r="D400" s="46"/>
      <c r="E400" s="10">
        <f t="shared" si="30"/>
        <v>1.4471032815164609E-2</v>
      </c>
      <c r="F400" s="10">
        <f t="shared" si="31"/>
        <v>2.7917958E-2</v>
      </c>
      <c r="G400" s="47">
        <f t="shared" si="33"/>
        <v>145.16775700922602</v>
      </c>
      <c r="H400" s="47">
        <f t="shared" si="34"/>
        <v>123.74546710412255</v>
      </c>
      <c r="I400" s="23">
        <f>G400/MAX($G$2:G400)-1</f>
        <v>-0.12093061681304018</v>
      </c>
      <c r="J400" s="23">
        <f>H400/MAX($H$2:H400)-1</f>
        <v>-3.4187393425047286E-2</v>
      </c>
      <c r="K400" s="22">
        <f t="shared" si="32"/>
        <v>0</v>
      </c>
    </row>
    <row r="401" spans="1:11" x14ac:dyDescent="0.35">
      <c r="A401" s="48">
        <f>returns_pnl[[#This Row],[price_date]]</f>
        <v>46090</v>
      </c>
      <c r="B401" s="10">
        <f>returns_pnl[[#This Row],[portfolio_simple_return]]</f>
        <v>3.0283013000000001E-2</v>
      </c>
      <c r="C401" s="10">
        <f>returns_pnl[[#This Row],[B.simple_return]]</f>
        <v>8.3041299999999998E-3</v>
      </c>
      <c r="D401" s="46"/>
      <c r="E401" s="10">
        <f t="shared" si="30"/>
        <v>3.0112887815164611E-2</v>
      </c>
      <c r="F401" s="10">
        <f t="shared" si="31"/>
        <v>2.1978883000000001E-2</v>
      </c>
      <c r="G401" s="47">
        <f t="shared" si="33"/>
        <v>149.56387408191725</v>
      </c>
      <c r="H401" s="47">
        <f t="shared" si="34"/>
        <v>124.7730655498659</v>
      </c>
      <c r="I401" s="23">
        <f>G401/MAX($G$2:G401)-1</f>
        <v>-9.4309747254087584E-2</v>
      </c>
      <c r="J401" s="23">
        <f>H401/MAX($H$2:H401)-1</f>
        <v>-2.6167159984410104E-2</v>
      </c>
      <c r="K401" s="22">
        <f t="shared" si="32"/>
        <v>0</v>
      </c>
    </row>
    <row r="402" spans="1:11" x14ac:dyDescent="0.35">
      <c r="A402" s="48">
        <f>returns_pnl[[#This Row],[price_date]]</f>
        <v>46091</v>
      </c>
      <c r="B402" s="10">
        <f>returns_pnl[[#This Row],[portfolio_simple_return]]</f>
        <v>-3.372562E-3</v>
      </c>
      <c r="C402" s="10">
        <f>returns_pnl[[#This Row],[B.simple_return]]</f>
        <v>-2.1350800000000001E-3</v>
      </c>
      <c r="D402" s="46"/>
      <c r="E402" s="10">
        <f t="shared" si="30"/>
        <v>-3.5426871848353901E-3</v>
      </c>
      <c r="F402" s="10">
        <f t="shared" si="31"/>
        <v>-1.2374819999999998E-3</v>
      </c>
      <c r="G402" s="47">
        <f t="shared" si="33"/>
        <v>149.05946064361578</v>
      </c>
      <c r="H402" s="47">
        <f t="shared" si="34"/>
        <v>124.5066650730717</v>
      </c>
      <c r="I402" s="23">
        <f>G402/MAX($G$2:G402)-1</f>
        <v>-9.7364243784268889E-2</v>
      </c>
      <c r="J402" s="23">
        <f>H402/MAX($H$2:H402)-1</f>
        <v>-2.8246371004470583E-2</v>
      </c>
      <c r="K402" s="22">
        <f t="shared" si="32"/>
        <v>-3.5426871848353901E-3</v>
      </c>
    </row>
    <row r="403" spans="1:11" x14ac:dyDescent="0.35">
      <c r="A403" s="48">
        <f>returns_pnl[[#This Row],[price_date]]</f>
        <v>46092</v>
      </c>
      <c r="B403" s="10">
        <f>returns_pnl[[#This Row],[portfolio_simple_return]]</f>
        <v>-5.7150769999999998E-3</v>
      </c>
      <c r="C403" s="10">
        <f>returns_pnl[[#This Row],[B.simple_return]]</f>
        <v>-8.3757999999999999E-4</v>
      </c>
      <c r="D403" s="46"/>
      <c r="E403" s="10">
        <f t="shared" si="30"/>
        <v>-5.88520218483539E-3</v>
      </c>
      <c r="F403" s="10">
        <f t="shared" si="31"/>
        <v>-4.8774969999999997E-3</v>
      </c>
      <c r="G403" s="47">
        <f t="shared" si="33"/>
        <v>148.20757434845905</v>
      </c>
      <c r="H403" s="47">
        <f t="shared" si="34"/>
        <v>124.4023807805398</v>
      </c>
      <c r="I403" s="23">
        <f>G403/MAX($G$2:G403)-1</f>
        <v>-0.10252287663399495</v>
      </c>
      <c r="J403" s="23">
        <f>H403/MAX($H$2:H403)-1</f>
        <v>-2.9060292409044619E-2</v>
      </c>
      <c r="K403" s="22">
        <f t="shared" si="32"/>
        <v>-5.88520218483539E-3</v>
      </c>
    </row>
    <row r="404" spans="1:11" x14ac:dyDescent="0.35">
      <c r="A404" s="48">
        <f>returns_pnl[[#This Row],[price_date]]</f>
        <v>46093</v>
      </c>
      <c r="B404" s="10">
        <f>returns_pnl[[#This Row],[portfolio_simple_return]]</f>
        <v>-2.1173767E-2</v>
      </c>
      <c r="C404" s="10">
        <f>returns_pnl[[#This Row],[B.simple_return]]</f>
        <v>-1.522772E-2</v>
      </c>
      <c r="D404" s="46"/>
      <c r="E404" s="10">
        <f t="shared" si="30"/>
        <v>-2.134389218483539E-2</v>
      </c>
      <c r="F404" s="10">
        <f t="shared" si="31"/>
        <v>-5.9460469999999994E-3</v>
      </c>
      <c r="G404" s="47">
        <f t="shared" si="33"/>
        <v>145.06946170156959</v>
      </c>
      <c r="H404" s="47">
        <f t="shared" si="34"/>
        <v>122.50801615868036</v>
      </c>
      <c r="I404" s="23">
        <f>G404/MAX($G$2:G404)-1</f>
        <v>-0.12152584813197709</v>
      </c>
      <c r="J404" s="23">
        <f>H404/MAX($H$2:H404)-1</f>
        <v>-4.3845490413121579E-2</v>
      </c>
      <c r="K404" s="22">
        <f t="shared" si="32"/>
        <v>-2.134389218483539E-2</v>
      </c>
    </row>
    <row r="405" spans="1:11" x14ac:dyDescent="0.35">
      <c r="A405" s="48">
        <f>returns_pnl[[#This Row],[price_date]]</f>
        <v>46094</v>
      </c>
      <c r="B405" s="10">
        <f>returns_pnl[[#This Row],[portfolio_simple_return]]</f>
        <v>-1.3720052E-2</v>
      </c>
      <c r="C405" s="10">
        <f>returns_pnl[[#This Row],[B.simple_return]]</f>
        <v>-6.0590899999999996E-3</v>
      </c>
      <c r="D405" s="46"/>
      <c r="E405" s="10">
        <f t="shared" si="30"/>
        <v>-1.389017718483539E-2</v>
      </c>
      <c r="F405" s="10">
        <f t="shared" si="31"/>
        <v>-7.6609620000000003E-3</v>
      </c>
      <c r="G405" s="47">
        <f t="shared" si="33"/>
        <v>143.07910114341203</v>
      </c>
      <c r="H405" s="47">
        <f t="shared" si="34"/>
        <v>121.76572906305346</v>
      </c>
      <c r="I405" s="23">
        <f>G405/MAX($G$2:G405)-1</f>
        <v>-0.13357855917626238</v>
      </c>
      <c r="J405" s="23">
        <f>H405/MAX($H$2:H405)-1</f>
        <v>-4.9638916640614372E-2</v>
      </c>
      <c r="K405" s="22">
        <f t="shared" si="32"/>
        <v>-1.389017718483539E-2</v>
      </c>
    </row>
    <row r="406" spans="1:11" x14ac:dyDescent="0.35">
      <c r="A406" s="48">
        <f>returns_pnl[[#This Row],[price_date]]</f>
        <v>46097</v>
      </c>
      <c r="B406" s="10">
        <f>returns_pnl[[#This Row],[portfolio_simple_return]]</f>
        <v>1.2897949000000001E-2</v>
      </c>
      <c r="C406" s="10">
        <f>returns_pnl[[#This Row],[B.simple_return]]</f>
        <v>1.013089E-2</v>
      </c>
      <c r="D406" s="46"/>
      <c r="E406" s="10">
        <f t="shared" si="30"/>
        <v>1.272782381516461E-2</v>
      </c>
      <c r="F406" s="10">
        <f t="shared" si="31"/>
        <v>2.7670590000000005E-3</v>
      </c>
      <c r="G406" s="47">
        <f t="shared" si="33"/>
        <v>144.92452809292561</v>
      </c>
      <c r="H406" s="47">
        <f t="shared" si="34"/>
        <v>122.99932426996104</v>
      </c>
      <c r="I406" s="23">
        <f>G406/MAX($G$2:G406)-1</f>
        <v>-0.12240349962001118</v>
      </c>
      <c r="J406" s="23">
        <f>H406/MAX($H$2:H406)-1</f>
        <v>-4.001091304481974E-2</v>
      </c>
      <c r="K406" s="22">
        <f t="shared" si="32"/>
        <v>0</v>
      </c>
    </row>
    <row r="407" spans="1:11" x14ac:dyDescent="0.35">
      <c r="A407" s="48">
        <f>returns_pnl[[#This Row],[price_date]]</f>
        <v>46098</v>
      </c>
      <c r="B407" s="10">
        <f>returns_pnl[[#This Row],[portfolio_simple_return]]</f>
        <v>-1.2356229E-2</v>
      </c>
      <c r="C407" s="10">
        <f>returns_pnl[[#This Row],[B.simple_return]]</f>
        <v>2.4942599999999999E-3</v>
      </c>
      <c r="D407" s="46"/>
      <c r="E407" s="10">
        <f t="shared" si="30"/>
        <v>-1.252635418483539E-2</v>
      </c>
      <c r="F407" s="10">
        <f t="shared" si="31"/>
        <v>-1.4850489E-2</v>
      </c>
      <c r="G407" s="47">
        <f t="shared" si="33"/>
        <v>143.1338074360925</v>
      </c>
      <c r="H407" s="47">
        <f t="shared" si="34"/>
        <v>123.30611656451462</v>
      </c>
      <c r="I407" s="23">
        <f>G407/MAX($G$2:G407)-1</f>
        <v>-0.1332472829483049</v>
      </c>
      <c r="J407" s="23">
        <f>H407/MAX($H$2:H407)-1</f>
        <v>-3.7616450664790912E-2</v>
      </c>
      <c r="K407" s="22">
        <f t="shared" si="32"/>
        <v>-1.252635418483539E-2</v>
      </c>
    </row>
    <row r="408" spans="1:11" x14ac:dyDescent="0.35">
      <c r="A408" s="48">
        <f>returns_pnl[[#This Row],[price_date]]</f>
        <v>46099</v>
      </c>
      <c r="B408" s="10">
        <f>returns_pnl[[#This Row],[portfolio_simple_return]]</f>
        <v>-1.5943315E-2</v>
      </c>
      <c r="C408" s="10">
        <f>returns_pnl[[#This Row],[B.simple_return]]</f>
        <v>-1.3607620000000001E-2</v>
      </c>
      <c r="D408" s="46"/>
      <c r="E408" s="10">
        <f t="shared" si="30"/>
        <v>-1.611344018483539E-2</v>
      </c>
      <c r="F408" s="10">
        <f t="shared" si="31"/>
        <v>-2.3356949999999987E-3</v>
      </c>
      <c r="G408" s="47">
        <f t="shared" si="33"/>
        <v>140.85178005698953</v>
      </c>
      <c r="H408" s="47">
        <f t="shared" si="34"/>
        <v>121.628213786629</v>
      </c>
      <c r="I408" s="23">
        <f>G408/MAX($G$2:G408)-1</f>
        <v>-0.147066194543366</v>
      </c>
      <c r="J408" s="23">
        <f>H408/MAX($H$2:H408)-1</f>
        <v>-5.0712200298395738E-2</v>
      </c>
      <c r="K408" s="22">
        <f t="shared" si="32"/>
        <v>-1.611344018483539E-2</v>
      </c>
    </row>
    <row r="409" spans="1:11" x14ac:dyDescent="0.35">
      <c r="A409" s="48">
        <f>returns_pnl[[#This Row],[price_date]]</f>
        <v>46100</v>
      </c>
      <c r="B409" s="10">
        <f>returns_pnl[[#This Row],[portfolio_simple_return]]</f>
        <v>1.2398436000000001E-2</v>
      </c>
      <c r="C409" s="10">
        <f>returns_pnl[[#This Row],[B.simple_return]]</f>
        <v>-2.7488E-3</v>
      </c>
      <c r="D409" s="46"/>
      <c r="E409" s="10">
        <f t="shared" si="30"/>
        <v>1.222831081516461E-2</v>
      </c>
      <c r="F409" s="10">
        <f t="shared" si="31"/>
        <v>1.5147236000000001E-2</v>
      </c>
      <c r="G409" s="47">
        <f t="shared" si="33"/>
        <v>142.5981218375122</v>
      </c>
      <c r="H409" s="47">
        <f t="shared" si="34"/>
        <v>121.29388215257232</v>
      </c>
      <c r="I409" s="23">
        <f>G409/MAX($G$2:G409)-1</f>
        <v>-0.13649114934417539</v>
      </c>
      <c r="J409" s="23">
        <f>H409/MAX($H$2:H409)-1</f>
        <v>-5.3321602602215412E-2</v>
      </c>
      <c r="K409" s="22">
        <f t="shared" si="32"/>
        <v>0</v>
      </c>
    </row>
    <row r="410" spans="1:11" x14ac:dyDescent="0.35">
      <c r="A410" s="48">
        <f>returns_pnl[[#This Row],[price_date]]</f>
        <v>46101</v>
      </c>
      <c r="B410" s="10">
        <f>returns_pnl[[#This Row],[portfolio_simple_return]]</f>
        <v>-1.4273535E-2</v>
      </c>
      <c r="C410" s="10">
        <f>returns_pnl[[#This Row],[B.simple_return]]</f>
        <v>-1.513814E-2</v>
      </c>
      <c r="D410" s="46"/>
      <c r="E410" s="10">
        <f t="shared" si="30"/>
        <v>-1.4443660184835391E-2</v>
      </c>
      <c r="F410" s="10">
        <f t="shared" si="31"/>
        <v>8.6460499999999919E-4</v>
      </c>
      <c r="G410" s="47">
        <f t="shared" si="33"/>
        <v>140.56274255453022</v>
      </c>
      <c r="H410" s="47">
        <f t="shared" si="34"/>
        <v>119.45771838340318</v>
      </c>
      <c r="I410" s="23">
        <f>G410/MAX($G$2:G410)-1</f>
        <v>-0.148816473146821</v>
      </c>
      <c r="J410" s="23">
        <f>H410/MAX($H$2:H410)-1</f>
        <v>-6.7652552716998771E-2</v>
      </c>
      <c r="K410" s="22">
        <f t="shared" si="32"/>
        <v>-1.4443660184835391E-2</v>
      </c>
    </row>
    <row r="411" spans="1:11" x14ac:dyDescent="0.35">
      <c r="A411" s="48">
        <f>returns_pnl[[#This Row],[price_date]]</f>
        <v>46104</v>
      </c>
      <c r="B411" s="10">
        <f>returns_pnl[[#This Row],[portfolio_simple_return]]</f>
        <v>1.9945019000000001E-2</v>
      </c>
      <c r="C411" s="10">
        <f>returns_pnl[[#This Row],[B.simple_return]]</f>
        <v>1.14532E-2</v>
      </c>
      <c r="D411" s="46"/>
      <c r="E411" s="10">
        <f t="shared" si="30"/>
        <v>1.9774893815164611E-2</v>
      </c>
      <c r="F411" s="10">
        <f t="shared" si="31"/>
        <v>8.4918190000000011E-3</v>
      </c>
      <c r="G411" s="47">
        <f t="shared" si="33"/>
        <v>143.36626912547243</v>
      </c>
      <c r="H411" s="47">
        <f t="shared" si="34"/>
        <v>120.82589152359198</v>
      </c>
      <c r="I411" s="23">
        <f>G411/MAX($G$2:G411)-1</f>
        <v>-0.1318396015312473</v>
      </c>
      <c r="J411" s="23">
        <f>H411/MAX($H$2:H411)-1</f>
        <v>-5.6974190933777091E-2</v>
      </c>
      <c r="K411" s="22">
        <f t="shared" si="32"/>
        <v>0</v>
      </c>
    </row>
    <row r="412" spans="1:11" x14ac:dyDescent="0.35">
      <c r="A412" s="48">
        <f>returns_pnl[[#This Row],[price_date]]</f>
        <v>46105</v>
      </c>
      <c r="B412" s="10">
        <f>returns_pnl[[#This Row],[portfolio_simple_return]]</f>
        <v>1.781492E-3</v>
      </c>
      <c r="C412" s="10">
        <f>returns_pnl[[#This Row],[B.simple_return]]</f>
        <v>-3.7425900000000001E-3</v>
      </c>
      <c r="D412" s="46"/>
      <c r="E412" s="10">
        <f t="shared" si="30"/>
        <v>1.6113668151646098E-3</v>
      </c>
      <c r="F412" s="10">
        <f t="shared" si="31"/>
        <v>5.5240819999999996E-3</v>
      </c>
      <c r="G412" s="47">
        <f t="shared" si="33"/>
        <v>143.62167498698932</v>
      </c>
      <c r="H412" s="47">
        <f t="shared" si="34"/>
        <v>120.3736897502347</v>
      </c>
      <c r="I412" s="23">
        <f>G412/MAX($G$2:G412)-1</f>
        <v>-0.13029298072665829</v>
      </c>
      <c r="J412" s="23">
        <f>H412/MAX($H$2:H412)-1</f>
        <v>-6.0503549896530173E-2</v>
      </c>
      <c r="K412" s="22">
        <f t="shared" si="32"/>
        <v>0</v>
      </c>
    </row>
    <row r="413" spans="1:11" x14ac:dyDescent="0.35">
      <c r="A413" s="48">
        <f>returns_pnl[[#This Row],[price_date]]</f>
        <v>46106</v>
      </c>
      <c r="B413" s="10">
        <f>returns_pnl[[#This Row],[portfolio_simple_return]]</f>
        <v>2.6202909999999999E-2</v>
      </c>
      <c r="C413" s="10">
        <f>returns_pnl[[#This Row],[B.simple_return]]</f>
        <v>5.4191600000000001E-3</v>
      </c>
      <c r="D413" s="46"/>
      <c r="E413" s="10">
        <f t="shared" si="30"/>
        <v>2.6032784815164609E-2</v>
      </c>
      <c r="F413" s="10">
        <f t="shared" si="31"/>
        <v>2.078375E-2</v>
      </c>
      <c r="G413" s="47">
        <f t="shared" si="33"/>
        <v>147.38498081072265</v>
      </c>
      <c r="H413" s="47">
        <f t="shared" si="34"/>
        <v>121.02601403478158</v>
      </c>
      <c r="I413" s="23">
        <f>G413/MAX($G$2:G413)-1</f>
        <v>-0.10750412597427073</v>
      </c>
      <c r="J413" s="23">
        <f>H413/MAX($H$2:H413)-1</f>
        <v>-5.5412268313987489E-2</v>
      </c>
      <c r="K413" s="22">
        <f t="shared" si="32"/>
        <v>0</v>
      </c>
    </row>
    <row r="414" spans="1:11" x14ac:dyDescent="0.35">
      <c r="A414" s="48">
        <f>returns_pnl[[#This Row],[price_date]]</f>
        <v>46107</v>
      </c>
      <c r="B414" s="10">
        <f>returns_pnl[[#This Row],[portfolio_simple_return]]</f>
        <v>-2.5419822000000002E-2</v>
      </c>
      <c r="C414" s="10">
        <f>returns_pnl[[#This Row],[B.simple_return]]</f>
        <v>-1.7406209999999998E-2</v>
      </c>
      <c r="D414" s="46"/>
      <c r="E414" s="10">
        <f t="shared" si="30"/>
        <v>-2.5589947184835392E-2</v>
      </c>
      <c r="F414" s="10">
        <f t="shared" si="31"/>
        <v>-8.0136120000000033E-3</v>
      </c>
      <c r="G414" s="47">
        <f t="shared" si="33"/>
        <v>143.63848083304066</v>
      </c>
      <c r="H414" s="47">
        <f t="shared" si="34"/>
        <v>118.91940981902923</v>
      </c>
      <c r="I414" s="23">
        <f>G414/MAX($G$2:G414)-1</f>
        <v>-0.13019121222773922</v>
      </c>
      <c r="J414" s="23">
        <f>H414/MAX($H$2:H414)-1</f>
        <v>-7.1853960735137834E-2</v>
      </c>
      <c r="K414" s="22">
        <f t="shared" si="32"/>
        <v>-2.5589947184835392E-2</v>
      </c>
    </row>
    <row r="415" spans="1:11" x14ac:dyDescent="0.35">
      <c r="A415" s="48">
        <f>returns_pnl[[#This Row],[price_date]]</f>
        <v>46108</v>
      </c>
      <c r="B415" s="10">
        <f>returns_pnl[[#This Row],[portfolio_simple_return]]</f>
        <v>-2.3901037E-2</v>
      </c>
      <c r="C415" s="10">
        <f>returns_pnl[[#This Row],[B.simple_return]]</f>
        <v>-1.672183E-2</v>
      </c>
      <c r="D415" s="46"/>
      <c r="E415" s="10">
        <f t="shared" si="30"/>
        <v>-2.407116218483539E-2</v>
      </c>
      <c r="F415" s="10">
        <f t="shared" si="31"/>
        <v>-7.1792069999999999E-3</v>
      </c>
      <c r="G415" s="47">
        <f t="shared" si="33"/>
        <v>140.20537218802636</v>
      </c>
      <c r="H415" s="47">
        <f t="shared" si="34"/>
        <v>116.93085966433509</v>
      </c>
      <c r="I415" s="23">
        <f>G415/MAX($G$2:G415)-1</f>
        <v>-0.15098054424720919</v>
      </c>
      <c r="J415" s="23">
        <f>H415/MAX($H$2:H415)-1</f>
        <v>-8.7374261018898225E-2</v>
      </c>
      <c r="K415" s="22">
        <f t="shared" si="32"/>
        <v>-2.407116218483539E-2</v>
      </c>
    </row>
    <row r="416" spans="1:11" x14ac:dyDescent="0.35">
      <c r="A416" s="48">
        <f>returns_pnl[[#This Row],[price_date]]</f>
        <v>46111</v>
      </c>
      <c r="B416" s="10">
        <f>returns_pnl[[#This Row],[portfolio_simple_return]]</f>
        <v>-1.9016539999999998E-2</v>
      </c>
      <c r="C416" s="10">
        <f>returns_pnl[[#This Row],[B.simple_return]]</f>
        <v>-3.9457700000000004E-3</v>
      </c>
      <c r="D416" s="46"/>
      <c r="E416" s="10">
        <f t="shared" si="30"/>
        <v>-1.9186665184835389E-2</v>
      </c>
      <c r="F416" s="10">
        <f t="shared" si="31"/>
        <v>-1.5070769999999997E-2</v>
      </c>
      <c r="G416" s="47">
        <f t="shared" si="33"/>
        <v>137.53915111959788</v>
      </c>
      <c r="H416" s="47">
        <f t="shared" si="34"/>
        <v>116.46947738619735</v>
      </c>
      <c r="I416" s="23">
        <f>G416/MAX($G$2:G416)-1</f>
        <v>-0.16712595668831032</v>
      </c>
      <c r="J416" s="23">
        <f>H416/MAX($H$2:H416)-1</f>
        <v>-9.0975272280997554E-2</v>
      </c>
      <c r="K416" s="22">
        <f t="shared" si="32"/>
        <v>-1.9186665184835389E-2</v>
      </c>
    </row>
    <row r="417" spans="1:11" x14ac:dyDescent="0.35">
      <c r="A417" s="48">
        <f>returns_pnl[[#This Row],[price_date]]</f>
        <v>46112</v>
      </c>
      <c r="B417" s="10">
        <f>returns_pnl[[#This Row],[portfolio_simple_return]]</f>
        <v>5.0046134999999999E-2</v>
      </c>
      <c r="C417" s="10">
        <f>returns_pnl[[#This Row],[B.simple_return]]</f>
        <v>2.9131170000000001E-2</v>
      </c>
      <c r="D417" s="46"/>
      <c r="E417" s="10">
        <f t="shared" si="30"/>
        <v>4.9876009815164608E-2</v>
      </c>
      <c r="F417" s="10">
        <f t="shared" si="31"/>
        <v>2.0914964999999997E-2</v>
      </c>
      <c r="G417" s="47">
        <f t="shared" si="33"/>
        <v>144.42245404431469</v>
      </c>
      <c r="H417" s="47">
        <f t="shared" si="34"/>
        <v>119.86236953174584</v>
      </c>
      <c r="I417" s="23">
        <f>G417/MAX($G$2:G417)-1</f>
        <v>-0.12544382987873759</v>
      </c>
      <c r="J417" s="23">
        <f>H417/MAX($H$2:H417)-1</f>
        <v>-6.4494318403611528E-2</v>
      </c>
      <c r="K417" s="22">
        <f t="shared" si="32"/>
        <v>0</v>
      </c>
    </row>
    <row r="418" spans="1:11" x14ac:dyDescent="0.35">
      <c r="A418" s="48">
        <f>returns_pnl[[#This Row],[price_date]]</f>
        <v>46113</v>
      </c>
      <c r="B418" s="10">
        <f>returns_pnl[[#This Row],[portfolio_simple_return]]</f>
        <v>2.5732339E-2</v>
      </c>
      <c r="C418" s="10">
        <f>returns_pnl[[#This Row],[B.simple_return]]</f>
        <v>7.1685500000000001E-3</v>
      </c>
      <c r="D418" s="46"/>
      <c r="E418" s="10">
        <f t="shared" si="30"/>
        <v>2.556221381516461E-2</v>
      </c>
      <c r="F418" s="10">
        <f t="shared" si="31"/>
        <v>1.8563789000000001E-2</v>
      </c>
      <c r="G418" s="47">
        <f t="shared" si="33"/>
        <v>148.13878159099491</v>
      </c>
      <c r="H418" s="47">
        <f t="shared" si="34"/>
        <v>120.72160892085265</v>
      </c>
      <c r="I418" s="23">
        <f>G418/MAX($G$2:G418)-1</f>
        <v>-0.10293945403463556</v>
      </c>
      <c r="J418" s="23">
        <f>H418/MAX($H$2:H418)-1</f>
        <v>-5.7788099149803651E-2</v>
      </c>
      <c r="K418" s="22">
        <f t="shared" si="32"/>
        <v>0</v>
      </c>
    </row>
    <row r="419" spans="1:11" x14ac:dyDescent="0.35">
      <c r="A419" s="48">
        <f>returns_pnl[[#This Row],[price_date]]</f>
        <v>46114</v>
      </c>
      <c r="B419" s="10">
        <f>returns_pnl[[#This Row],[portfolio_simple_return]]</f>
        <v>5.5629809999999998E-3</v>
      </c>
      <c r="C419" s="10">
        <f>returns_pnl[[#This Row],[B.simple_return]]</f>
        <v>1.12086E-3</v>
      </c>
      <c r="D419" s="46"/>
      <c r="E419" s="10">
        <f t="shared" si="30"/>
        <v>5.3928558151646096E-3</v>
      </c>
      <c r="F419" s="10">
        <f t="shared" si="31"/>
        <v>4.4421210000000003E-3</v>
      </c>
      <c r="G419" s="47">
        <f t="shared" si="33"/>
        <v>148.96287481834875</v>
      </c>
      <c r="H419" s="47">
        <f t="shared" si="34"/>
        <v>120.85692094342765</v>
      </c>
      <c r="I419" s="23">
        <f>G419/MAX($G$2:G419)-1</f>
        <v>-9.7949123261580673E-2</v>
      </c>
      <c r="J419" s="23">
        <f>H419/MAX($H$2:H419)-1</f>
        <v>-5.6732011518616843E-2</v>
      </c>
      <c r="K419" s="22">
        <f t="shared" si="32"/>
        <v>0</v>
      </c>
    </row>
    <row r="420" spans="1:11" x14ac:dyDescent="0.35">
      <c r="A420" s="48">
        <f>returns_pnl[[#This Row],[price_date]]</f>
        <v>46118</v>
      </c>
      <c r="B420" s="10">
        <f>returns_pnl[[#This Row],[portfolio_simple_return]]</f>
        <v>8.8493809999999999E-3</v>
      </c>
      <c r="C420" s="10">
        <f>returns_pnl[[#This Row],[B.simple_return]]</f>
        <v>4.4267600000000001E-3</v>
      </c>
      <c r="D420" s="46"/>
      <c r="E420" s="10">
        <f t="shared" si="30"/>
        <v>8.6792558151646097E-3</v>
      </c>
      <c r="F420" s="10">
        <f t="shared" si="31"/>
        <v>4.4226209999999998E-3</v>
      </c>
      <c r="G420" s="47">
        <f t="shared" si="33"/>
        <v>150.28110405247165</v>
      </c>
      <c r="H420" s="47">
        <f t="shared" si="34"/>
        <v>121.3919255267832</v>
      </c>
      <c r="I420" s="23">
        <f>G420/MAX($G$2:G420)-1</f>
        <v>-8.9966531371938219E-2</v>
      </c>
      <c r="J420" s="23">
        <f>H420/MAX($H$2:H420)-1</f>
        <v>-5.2556390517926821E-2</v>
      </c>
      <c r="K420" s="22">
        <f t="shared" si="32"/>
        <v>0</v>
      </c>
    </row>
    <row r="421" spans="1:11" x14ac:dyDescent="0.35">
      <c r="A421" s="48">
        <f>returns_pnl[[#This Row],[price_date]]</f>
        <v>46119</v>
      </c>
      <c r="B421" s="10">
        <f>returns_pnl[[#This Row],[portfolio_simple_return]]</f>
        <v>1.6380916999999998E-2</v>
      </c>
      <c r="C421" s="10">
        <f>returns_pnl[[#This Row],[B.simple_return]]</f>
        <v>7.5925000000000005E-4</v>
      </c>
      <c r="D421" s="46"/>
      <c r="E421" s="10">
        <f t="shared" si="30"/>
        <v>1.6210791815164608E-2</v>
      </c>
      <c r="F421" s="10">
        <f t="shared" si="31"/>
        <v>1.5621666999999999E-2</v>
      </c>
      <c r="G421" s="47">
        <f t="shared" si="33"/>
        <v>152.74284634462356</v>
      </c>
      <c r="H421" s="47">
        <f t="shared" si="34"/>
        <v>121.48409234623941</v>
      </c>
      <c r="I421" s="23">
        <f>G421/MAX($G$2:G421)-1</f>
        <v>-7.5059348655119873E-2</v>
      </c>
      <c r="J421" s="23">
        <f>H421/MAX($H$2:H421)-1</f>
        <v>-5.1837043957427609E-2</v>
      </c>
      <c r="K421" s="22">
        <f t="shared" si="32"/>
        <v>0</v>
      </c>
    </row>
    <row r="422" spans="1:11" x14ac:dyDescent="0.35">
      <c r="A422" s="48">
        <f>returns_pnl[[#This Row],[price_date]]</f>
        <v>46120</v>
      </c>
      <c r="B422" s="10">
        <f>returns_pnl[[#This Row],[portfolio_simple_return]]</f>
        <v>3.9202475000000001E-2</v>
      </c>
      <c r="C422" s="10">
        <f>returns_pnl[[#This Row],[B.simple_return]]</f>
        <v>2.508142E-2</v>
      </c>
      <c r="D422" s="46"/>
      <c r="E422" s="10">
        <f t="shared" si="30"/>
        <v>3.903234981516461E-2</v>
      </c>
      <c r="F422" s="10">
        <f t="shared" si="31"/>
        <v>1.4121055E-2</v>
      </c>
      <c r="G422" s="47">
        <f t="shared" si="33"/>
        <v>158.73074395987749</v>
      </c>
      <c r="H422" s="47">
        <f t="shared" si="34"/>
        <v>124.53108588969422</v>
      </c>
      <c r="I422" s="23">
        <f>G422/MAX($G$2:G422)-1</f>
        <v>-3.8799385894288552E-2</v>
      </c>
      <c r="J422" s="23">
        <f>H422/MAX($H$2:H422)-1</f>
        <v>-2.8055770628482302E-2</v>
      </c>
      <c r="K422" s="22">
        <f t="shared" si="32"/>
        <v>0</v>
      </c>
    </row>
    <row r="423" spans="1:11" x14ac:dyDescent="0.35">
      <c r="A423" s="48">
        <f>returns_pnl[[#This Row],[price_date]]</f>
        <v>46121</v>
      </c>
      <c r="B423" s="10">
        <f>returns_pnl[[#This Row],[portfolio_simple_return]]</f>
        <v>1.6558988E-2</v>
      </c>
      <c r="C423" s="10">
        <f>returns_pnl[[#This Row],[B.simple_return]]</f>
        <v>6.1700100000000001E-3</v>
      </c>
      <c r="D423" s="46"/>
      <c r="E423" s="10">
        <f t="shared" si="30"/>
        <v>1.638886281516461E-2</v>
      </c>
      <c r="F423" s="10">
        <f t="shared" si="31"/>
        <v>1.0388978E-2</v>
      </c>
      <c r="G423" s="47">
        <f t="shared" si="33"/>
        <v>161.35916444434019</v>
      </c>
      <c r="H423" s="47">
        <f t="shared" si="34"/>
        <v>125.29944393494449</v>
      </c>
      <c r="I423" s="23">
        <f>G423/MAX($G$2:G423)-1</f>
        <v>-2.2882876459719315E-2</v>
      </c>
      <c r="J423" s="23">
        <f>H423/MAX($H$2:H423)-1</f>
        <v>-2.2058865013817819E-2</v>
      </c>
      <c r="K423" s="22">
        <f t="shared" si="32"/>
        <v>0</v>
      </c>
    </row>
    <row r="424" spans="1:11" x14ac:dyDescent="0.35">
      <c r="A424" s="48">
        <f>returns_pnl[[#This Row],[price_date]]</f>
        <v>46122</v>
      </c>
      <c r="B424" s="10">
        <f>returns_pnl[[#This Row],[portfolio_simple_return]]</f>
        <v>2.6954704999999999E-2</v>
      </c>
      <c r="C424" s="10">
        <f>returns_pnl[[#This Row],[B.simple_return]]</f>
        <v>-1.1385200000000001E-3</v>
      </c>
      <c r="D424" s="46"/>
      <c r="E424" s="10">
        <f t="shared" si="30"/>
        <v>2.6784579815164609E-2</v>
      </c>
      <c r="F424" s="10">
        <f t="shared" si="31"/>
        <v>2.8093224999999999E-2</v>
      </c>
      <c r="G424" s="47">
        <f t="shared" si="33"/>
        <v>165.70855312098388</v>
      </c>
      <c r="H424" s="47">
        <f t="shared" si="34"/>
        <v>125.15678801203568</v>
      </c>
      <c r="I424" s="23">
        <f>G424/MAX($G$2:G424)-1</f>
        <v>0</v>
      </c>
      <c r="J424" s="23">
        <f>H424/MAX($H$2:H424)-1</f>
        <v>-2.3172270554822294E-2</v>
      </c>
      <c r="K424" s="22">
        <f t="shared" si="32"/>
        <v>0</v>
      </c>
    </row>
    <row r="425" spans="1:11" x14ac:dyDescent="0.35">
      <c r="A425" s="48">
        <f>returns_pnl[[#This Row],[price_date]]</f>
        <v>46125</v>
      </c>
      <c r="B425" s="10">
        <f>returns_pnl[[#This Row],[portfolio_simple_return]]</f>
        <v>1.6313169999999998E-2</v>
      </c>
      <c r="C425" s="10">
        <f>returns_pnl[[#This Row],[B.simple_return]]</f>
        <v>1.017326E-2</v>
      </c>
      <c r="D425" s="46"/>
      <c r="E425" s="10">
        <f t="shared" si="30"/>
        <v>1.6143044815164608E-2</v>
      </c>
      <c r="F425" s="10">
        <f t="shared" si="31"/>
        <v>6.1399099999999984E-3</v>
      </c>
      <c r="G425" s="47">
        <f t="shared" si="33"/>
        <v>168.41178491850053</v>
      </c>
      <c r="H425" s="47">
        <f t="shared" si="34"/>
        <v>126.430040557247</v>
      </c>
      <c r="I425" s="23">
        <f>G425/MAX($G$2:G425)-1</f>
        <v>0</v>
      </c>
      <c r="J425" s="23">
        <f>H425/MAX($H$2:H425)-1</f>
        <v>-1.3234748087966874E-2</v>
      </c>
      <c r="K425" s="22">
        <f t="shared" si="32"/>
        <v>0</v>
      </c>
    </row>
    <row r="426" spans="1:11" x14ac:dyDescent="0.35">
      <c r="A426" s="48">
        <f>returns_pnl[[#This Row],[price_date]]</f>
        <v>46126</v>
      </c>
      <c r="B426" s="10">
        <f>returns_pnl[[#This Row],[portfolio_simple_return]]</f>
        <v>1.1971633000000001E-2</v>
      </c>
      <c r="C426" s="10">
        <f>returns_pnl[[#This Row],[B.simple_return]]</f>
        <v>1.1782920000000001E-2</v>
      </c>
      <c r="D426" s="46"/>
      <c r="E426" s="10">
        <f t="shared" si="30"/>
        <v>1.180150781516461E-2</v>
      </c>
      <c r="F426" s="10">
        <f t="shared" si="31"/>
        <v>1.8871300000000008E-4</v>
      </c>
      <c r="G426" s="47">
        <f t="shared" si="33"/>
        <v>170.42794900041974</v>
      </c>
      <c r="H426" s="47">
        <f t="shared" si="34"/>
        <v>127.91975561072978</v>
      </c>
      <c r="I426" s="23">
        <f>G426/MAX($G$2:G426)-1</f>
        <v>0</v>
      </c>
      <c r="J426" s="23">
        <f>H426/MAX($H$2:H426)-1</f>
        <v>-1.6077720659075645E-3</v>
      </c>
      <c r="K426" s="22">
        <f t="shared" si="32"/>
        <v>0</v>
      </c>
    </row>
    <row r="427" spans="1:11" x14ac:dyDescent="0.35">
      <c r="A427" s="48">
        <f>returns_pnl[[#This Row],[price_date]]</f>
        <v>46127</v>
      </c>
      <c r="B427" s="10">
        <f>returns_pnl[[#This Row],[portfolio_simple_return]]</f>
        <v>1.4466532000000001E-2</v>
      </c>
      <c r="C427" s="10">
        <f>returns_pnl[[#This Row],[B.simple_return]]</f>
        <v>7.9757400000000003E-3</v>
      </c>
      <c r="D427" s="46"/>
      <c r="E427" s="10">
        <f t="shared" si="30"/>
        <v>1.4296406815164611E-2</v>
      </c>
      <c r="F427" s="10">
        <f t="shared" si="31"/>
        <v>6.4907920000000004E-3</v>
      </c>
      <c r="G427" s="47">
        <f t="shared" si="33"/>
        <v>172.89345037832868</v>
      </c>
      <c r="H427" s="47">
        <f t="shared" si="34"/>
        <v>128.94001032234451</v>
      </c>
      <c r="I427" s="23">
        <f>G427/MAX($G$2:G427)-1</f>
        <v>0</v>
      </c>
      <c r="J427" s="23">
        <f>H427/MAX($H$2:H427)-1</f>
        <v>0</v>
      </c>
      <c r="K427" s="22">
        <f t="shared" si="32"/>
        <v>0</v>
      </c>
    </row>
    <row r="428" spans="1:11" x14ac:dyDescent="0.35">
      <c r="A428" s="48">
        <f>returns_pnl[[#This Row],[price_date]]</f>
        <v>46128</v>
      </c>
      <c r="B428" s="10">
        <f>returns_pnl[[#This Row],[portfolio_simple_return]]</f>
        <v>1.2245743E-2</v>
      </c>
      <c r="C428" s="10">
        <f>returns_pnl[[#This Row],[B.simple_return]]</f>
        <v>2.6100099999999998E-3</v>
      </c>
      <c r="D428" s="46"/>
      <c r="E428" s="10">
        <f t="shared" si="30"/>
        <v>1.207561781516461E-2</v>
      </c>
      <c r="F428" s="10">
        <f t="shared" si="31"/>
        <v>9.6357330000000005E-3</v>
      </c>
      <c r="G428" s="47">
        <f t="shared" si="33"/>
        <v>175.01065913804496</v>
      </c>
      <c r="H428" s="47">
        <f t="shared" si="34"/>
        <v>129.27654503868592</v>
      </c>
      <c r="I428" s="23">
        <f>G428/MAX($G$2:G428)-1</f>
        <v>0</v>
      </c>
      <c r="J428" s="23">
        <f>H428/MAX($H$2:H428)-1</f>
        <v>0</v>
      </c>
      <c r="K428" s="22">
        <f t="shared" si="32"/>
        <v>0</v>
      </c>
    </row>
    <row r="429" spans="1:11" x14ac:dyDescent="0.35">
      <c r="A429" s="48">
        <f>returns_pnl[[#This Row],[price_date]]</f>
        <v>46129</v>
      </c>
      <c r="B429" s="10">
        <f>returns_pnl[[#This Row],[portfolio_simple_return]]</f>
        <v>2.0427002E-2</v>
      </c>
      <c r="C429" s="10">
        <f>returns_pnl[[#This Row],[B.simple_return]]</f>
        <v>1.204042E-2</v>
      </c>
      <c r="D429" s="46"/>
      <c r="E429" s="10">
        <f t="shared" si="30"/>
        <v>2.0256876815164609E-2</v>
      </c>
      <c r="F429" s="10">
        <f t="shared" si="31"/>
        <v>8.3865820000000001E-3</v>
      </c>
      <c r="G429" s="47">
        <f t="shared" si="33"/>
        <v>178.58560222227911</v>
      </c>
      <c r="H429" s="47">
        <f t="shared" si="34"/>
        <v>130.8330889371006</v>
      </c>
      <c r="I429" s="23">
        <f>G429/MAX($G$2:G429)-1</f>
        <v>0</v>
      </c>
      <c r="J429" s="23">
        <f>H429/MAX($H$2:H429)-1</f>
        <v>0</v>
      </c>
      <c r="K429" s="22">
        <f t="shared" si="32"/>
        <v>0</v>
      </c>
    </row>
    <row r="430" spans="1:11" x14ac:dyDescent="0.35">
      <c r="A430" s="48">
        <f>returns_pnl[[#This Row],[price_date]]</f>
        <v>46132</v>
      </c>
      <c r="B430" s="10">
        <f>returns_pnl[[#This Row],[portfolio_simple_return]]</f>
        <v>2.6801149999999998E-3</v>
      </c>
      <c r="C430" s="10">
        <f>returns_pnl[[#This Row],[B.simple_return]]</f>
        <v>-2.3743800000000002E-3</v>
      </c>
      <c r="D430" s="46"/>
      <c r="E430" s="10">
        <f t="shared" si="30"/>
        <v>2.5099898151646097E-3</v>
      </c>
      <c r="F430" s="10">
        <f t="shared" si="31"/>
        <v>5.054495E-3</v>
      </c>
      <c r="G430" s="47">
        <f t="shared" si="33"/>
        <v>179.06423217357906</v>
      </c>
      <c r="H430" s="47">
        <f t="shared" si="34"/>
        <v>130.52244146739014</v>
      </c>
      <c r="I430" s="23">
        <f>G430/MAX($G$2:G430)-1</f>
        <v>0</v>
      </c>
      <c r="J430" s="23">
        <f>H430/MAX($H$2:H430)-1</f>
        <v>-2.3743799999998982E-3</v>
      </c>
      <c r="K430" s="22">
        <f t="shared" si="32"/>
        <v>0</v>
      </c>
    </row>
    <row r="431" spans="1:11" x14ac:dyDescent="0.35">
      <c r="A431" s="48">
        <f>returns_pnl[[#This Row],[price_date]]</f>
        <v>46133</v>
      </c>
      <c r="B431" s="10">
        <f>returns_pnl[[#This Row],[portfolio_simple_return]]</f>
        <v>1.0106574E-2</v>
      </c>
      <c r="C431" s="10">
        <f>returns_pnl[[#This Row],[B.simple_return]]</f>
        <v>-6.3481700000000002E-3</v>
      </c>
      <c r="D431" s="46"/>
      <c r="E431" s="10">
        <f t="shared" si="30"/>
        <v>9.9364488151646099E-3</v>
      </c>
      <c r="F431" s="10">
        <f t="shared" si="31"/>
        <v>1.6454744E-2</v>
      </c>
      <c r="G431" s="47">
        <f t="shared" si="33"/>
        <v>180.87395808679449</v>
      </c>
      <c r="H431" s="47">
        <f t="shared" si="34"/>
        <v>129.69386282014011</v>
      </c>
      <c r="I431" s="23">
        <f>G431/MAX($G$2:G431)-1</f>
        <v>0</v>
      </c>
      <c r="J431" s="23">
        <f>H431/MAX($H$2:H431)-1</f>
        <v>-8.7074770321151629E-3</v>
      </c>
      <c r="K431" s="22">
        <f t="shared" si="32"/>
        <v>0</v>
      </c>
    </row>
    <row r="432" spans="1:11" x14ac:dyDescent="0.35">
      <c r="A432" s="48">
        <f>returns_pnl[[#This Row],[price_date]]</f>
        <v>46134</v>
      </c>
      <c r="B432" s="10">
        <f>returns_pnl[[#This Row],[portfolio_simple_return]]</f>
        <v>3.8435470999999999E-2</v>
      </c>
      <c r="C432" s="10">
        <f>returns_pnl[[#This Row],[B.simple_return]]</f>
        <v>1.046006E-2</v>
      </c>
      <c r="D432" s="46"/>
      <c r="E432" s="10">
        <f t="shared" si="30"/>
        <v>3.8265345815164609E-2</v>
      </c>
      <c r="F432" s="10">
        <f t="shared" si="31"/>
        <v>2.7975410999999999E-2</v>
      </c>
      <c r="G432" s="47">
        <f t="shared" si="33"/>
        <v>187.8259338574947</v>
      </c>
      <c r="H432" s="47">
        <f t="shared" si="34"/>
        <v>131.05046840687055</v>
      </c>
      <c r="I432" s="23">
        <f>G432/MAX($G$2:G432)-1</f>
        <v>0</v>
      </c>
      <c r="J432" s="23">
        <f>H432/MAX($H$2:H432)-1</f>
        <v>0</v>
      </c>
      <c r="K432" s="22">
        <f t="shared" si="32"/>
        <v>0</v>
      </c>
    </row>
    <row r="433" spans="1:11" x14ac:dyDescent="0.35">
      <c r="A433" s="48">
        <f>returns_pnl[[#This Row],[price_date]]</f>
        <v>46135</v>
      </c>
      <c r="B433" s="10">
        <f>returns_pnl[[#This Row],[portfolio_simple_return]]</f>
        <v>4.869618E-3</v>
      </c>
      <c r="C433" s="10">
        <f>returns_pnl[[#This Row],[B.simple_return]]</f>
        <v>-4.1328700000000003E-3</v>
      </c>
      <c r="D433" s="46"/>
      <c r="E433" s="10">
        <f t="shared" si="30"/>
        <v>4.6994928151646099E-3</v>
      </c>
      <c r="F433" s="10">
        <f t="shared" si="31"/>
        <v>9.0024879999999995E-3</v>
      </c>
      <c r="G433" s="47">
        <f t="shared" si="33"/>
        <v>188.74057440587399</v>
      </c>
      <c r="H433" s="47">
        <f t="shared" si="34"/>
        <v>130.50885385750584</v>
      </c>
      <c r="I433" s="23">
        <f>G433/MAX($G$2:G433)-1</f>
        <v>0</v>
      </c>
      <c r="J433" s="23">
        <f>H433/MAX($H$2:H433)-1</f>
        <v>-4.1328700000000662E-3</v>
      </c>
      <c r="K433" s="22">
        <f t="shared" si="32"/>
        <v>0</v>
      </c>
    </row>
    <row r="434" spans="1:11" x14ac:dyDescent="0.35">
      <c r="A434" s="48">
        <f>returns_pnl[[#This Row],[price_date]]</f>
        <v>46136</v>
      </c>
      <c r="B434" s="10">
        <f>returns_pnl[[#This Row],[portfolio_simple_return]]</f>
        <v>2.3316480000000001E-2</v>
      </c>
      <c r="C434" s="10">
        <f>returns_pnl[[#This Row],[B.simple_return]]</f>
        <v>7.9736600000000005E-3</v>
      </c>
      <c r="D434" s="46"/>
      <c r="E434" s="10">
        <f t="shared" si="30"/>
        <v>2.314635481516461E-2</v>
      </c>
      <c r="F434" s="10">
        <f t="shared" si="31"/>
        <v>1.534282E-2</v>
      </c>
      <c r="G434" s="47">
        <f t="shared" si="33"/>
        <v>193.14134023419709</v>
      </c>
      <c r="H434" s="47">
        <f t="shared" si="34"/>
        <v>131.54948708515528</v>
      </c>
      <c r="I434" s="23">
        <f>G434/MAX($G$2:G434)-1</f>
        <v>0</v>
      </c>
      <c r="J434" s="23">
        <f>H434/MAX($H$2:H434)-1</f>
        <v>0</v>
      </c>
      <c r="K434" s="22">
        <f t="shared" si="32"/>
        <v>0</v>
      </c>
    </row>
    <row r="435" spans="1:11" x14ac:dyDescent="0.35">
      <c r="A435" s="48">
        <f>returns_pnl[[#This Row],[price_date]]</f>
        <v>46139</v>
      </c>
      <c r="B435" s="10">
        <f>returns_pnl[[#This Row],[portfolio_simple_return]]</f>
        <v>-1.9497665000000001E-2</v>
      </c>
      <c r="C435" s="10">
        <f>returns_pnl[[#This Row],[B.simple_return]]</f>
        <v>1.23237E-3</v>
      </c>
      <c r="D435" s="46"/>
      <c r="E435" s="10">
        <f t="shared" si="30"/>
        <v>-1.9667790184835391E-2</v>
      </c>
      <c r="F435" s="10">
        <f t="shared" si="31"/>
        <v>-2.0730035000000001E-2</v>
      </c>
      <c r="G435" s="47">
        <f t="shared" si="33"/>
        <v>189.37553508465967</v>
      </c>
      <c r="H435" s="47">
        <f t="shared" si="34"/>
        <v>131.71160472655441</v>
      </c>
      <c r="I435" s="23">
        <f>G435/MAX($G$2:G435)-1</f>
        <v>-1.9497665000000053E-2</v>
      </c>
      <c r="J435" s="23">
        <f>H435/MAX($H$2:H435)-1</f>
        <v>0</v>
      </c>
      <c r="K435" s="22">
        <f t="shared" si="32"/>
        <v>-1.9667790184835391E-2</v>
      </c>
    </row>
    <row r="436" spans="1:11" x14ac:dyDescent="0.35">
      <c r="A436" s="48">
        <f>returns_pnl[[#This Row],[price_date]]</f>
        <v>46140</v>
      </c>
      <c r="B436" s="10">
        <f>returns_pnl[[#This Row],[portfolio_simple_return]]</f>
        <v>-2.6046883E-2</v>
      </c>
      <c r="C436" s="10">
        <f>returns_pnl[[#This Row],[B.simple_return]]</f>
        <v>-4.8941200000000001E-3</v>
      </c>
      <c r="D436" s="46"/>
      <c r="E436" s="10">
        <f t="shared" si="30"/>
        <v>-2.621700818483539E-2</v>
      </c>
      <c r="F436" s="10">
        <f t="shared" si="31"/>
        <v>-2.1152762999999998E-2</v>
      </c>
      <c r="G436" s="47">
        <f t="shared" si="33"/>
        <v>184.44289267924714</v>
      </c>
      <c r="H436" s="47">
        <f t="shared" si="34"/>
        <v>131.06699232763009</v>
      </c>
      <c r="I436" s="23">
        <f>G436/MAX($G$2:G436)-1</f>
        <v>-4.5036694600971927E-2</v>
      </c>
      <c r="J436" s="23">
        <f>H436/MAX($H$2:H436)-1</f>
        <v>-4.8941200000000018E-3</v>
      </c>
      <c r="K436" s="22">
        <f t="shared" si="32"/>
        <v>-2.621700818483539E-2</v>
      </c>
    </row>
    <row r="437" spans="1:11" x14ac:dyDescent="0.35">
      <c r="A437" s="48">
        <f>returns_pnl[[#This Row],[price_date]]</f>
        <v>46141</v>
      </c>
      <c r="B437" s="10">
        <f>returns_pnl[[#This Row],[portfolio_simple_return]]</f>
        <v>2.3881889999999999E-2</v>
      </c>
      <c r="C437" s="10">
        <f>returns_pnl[[#This Row],[B.simple_return]]</f>
        <v>-3.9922999999999998E-4</v>
      </c>
      <c r="D437" s="46"/>
      <c r="E437" s="10">
        <f t="shared" si="30"/>
        <v>2.3711764815164609E-2</v>
      </c>
      <c r="F437" s="10">
        <f t="shared" si="31"/>
        <v>2.428112E-2</v>
      </c>
      <c r="G437" s="47">
        <f t="shared" si="33"/>
        <v>188.84773755349471</v>
      </c>
      <c r="H437" s="47">
        <f t="shared" si="34"/>
        <v>131.01466645228314</v>
      </c>
      <c r="I437" s="23">
        <f>G437/MAX($G$2:G437)-1</f>
        <v>-2.2230365987396028E-2</v>
      </c>
      <c r="J437" s="23">
        <f>H437/MAX($H$2:H437)-1</f>
        <v>-5.2913961204723581E-3</v>
      </c>
      <c r="K437" s="22">
        <f t="shared" si="32"/>
        <v>0</v>
      </c>
    </row>
    <row r="438" spans="1:11" x14ac:dyDescent="0.35">
      <c r="A438" s="48">
        <f>returns_pnl[[#This Row],[price_date]]</f>
        <v>46142</v>
      </c>
      <c r="B438" s="10">
        <f>returns_pnl[[#This Row],[portfolio_simple_return]]</f>
        <v>4.0530851E-2</v>
      </c>
      <c r="C438" s="10">
        <f>returns_pnl[[#This Row],[B.simple_return]]</f>
        <v>1.0238300000000001E-2</v>
      </c>
      <c r="D438" s="46"/>
      <c r="E438" s="10">
        <f t="shared" si="30"/>
        <v>4.0360725815164609E-2</v>
      </c>
      <c r="F438" s="10">
        <f t="shared" si="31"/>
        <v>3.0292551000000001E-2</v>
      </c>
      <c r="G438" s="47">
        <f t="shared" si="33"/>
        <v>196.50189706596251</v>
      </c>
      <c r="H438" s="47">
        <f t="shared" si="34"/>
        <v>132.35603391182153</v>
      </c>
      <c r="I438" s="23">
        <f>G438/MAX($G$2:G438)-1</f>
        <v>0</v>
      </c>
      <c r="J438" s="23">
        <f>H438/MAX($H$2:H438)-1</f>
        <v>0</v>
      </c>
      <c r="K438" s="22">
        <f t="shared" si="32"/>
        <v>0</v>
      </c>
    </row>
    <row r="439" spans="1:11" x14ac:dyDescent="0.35">
      <c r="A439" s="48">
        <f>returns_pnl[[#This Row],[price_date]]</f>
        <v>46143</v>
      </c>
      <c r="B439" s="10">
        <f>returns_pnl[[#This Row],[portfolio_simple_return]]</f>
        <v>7.0176630000000004E-3</v>
      </c>
      <c r="C439" s="10">
        <f>returns_pnl[[#This Row],[B.simple_return]]</f>
        <v>2.9282800000000001E-3</v>
      </c>
      <c r="D439" s="46"/>
      <c r="E439" s="10">
        <f t="shared" si="30"/>
        <v>6.8475378151646102E-3</v>
      </c>
      <c r="F439" s="10">
        <f t="shared" si="31"/>
        <v>4.0893830000000003E-3</v>
      </c>
      <c r="G439" s="47">
        <f t="shared" si="33"/>
        <v>197.88088115843215</v>
      </c>
      <c r="H439" s="47">
        <f t="shared" si="34"/>
        <v>132.74360943880481</v>
      </c>
      <c r="I439" s="23">
        <f>G439/MAX($G$2:G439)-1</f>
        <v>0</v>
      </c>
      <c r="J439" s="23">
        <f>H439/MAX($H$2:H439)-1</f>
        <v>0</v>
      </c>
      <c r="K439" s="22">
        <f t="shared" si="32"/>
        <v>0</v>
      </c>
    </row>
    <row r="440" spans="1:11" x14ac:dyDescent="0.35">
      <c r="A440" s="48">
        <f>returns_pnl[[#This Row],[price_date]]</f>
        <v>46146</v>
      </c>
      <c r="B440" s="10">
        <f>returns_pnl[[#This Row],[portfolio_simple_return]]</f>
        <v>-1.6614567E-2</v>
      </c>
      <c r="C440" s="10">
        <f>returns_pnl[[#This Row],[B.simple_return]]</f>
        <v>-4.0621700000000004E-3</v>
      </c>
      <c r="D440" s="46"/>
      <c r="E440" s="10">
        <f t="shared" si="30"/>
        <v>-1.678469218483539E-2</v>
      </c>
      <c r="F440" s="10">
        <f t="shared" si="31"/>
        <v>-1.2552397E-2</v>
      </c>
      <c r="G440" s="47">
        <f t="shared" si="33"/>
        <v>194.59317600040634</v>
      </c>
      <c r="H440" s="47">
        <f t="shared" si="34"/>
        <v>132.20438233085079</v>
      </c>
      <c r="I440" s="23">
        <f>G440/MAX($G$2:G440)-1</f>
        <v>-1.6614566999999969E-2</v>
      </c>
      <c r="J440" s="23">
        <f>H440/MAX($H$2:H440)-1</f>
        <v>-4.0621699999999761E-3</v>
      </c>
      <c r="K440" s="22">
        <f t="shared" si="32"/>
        <v>-1.678469218483539E-2</v>
      </c>
    </row>
    <row r="441" spans="1:11" x14ac:dyDescent="0.35">
      <c r="A441" s="48">
        <f>returns_pnl[[#This Row],[price_date]]</f>
        <v>46147</v>
      </c>
      <c r="B441" s="10">
        <f>returns_pnl[[#This Row],[portfolio_simple_return]]</f>
        <v>2.1559478E-2</v>
      </c>
      <c r="C441" s="10">
        <f>returns_pnl[[#This Row],[B.simple_return]]</f>
        <v>8.1199900000000005E-3</v>
      </c>
      <c r="D441" s="46"/>
      <c r="E441" s="10">
        <f t="shared" si="30"/>
        <v>2.138935281516461E-2</v>
      </c>
      <c r="F441" s="10">
        <f t="shared" si="31"/>
        <v>1.3439487999999999E-2</v>
      </c>
      <c r="G441" s="47">
        <f t="shared" si="33"/>
        <v>198.78850329733723</v>
      </c>
      <c r="H441" s="47">
        <f t="shared" si="34"/>
        <v>133.27788059333346</v>
      </c>
      <c r="I441" s="23">
        <f>G441/MAX($G$2:G441)-1</f>
        <v>0</v>
      </c>
      <c r="J441" s="23">
        <f>H441/MAX($H$2:H441)-1</f>
        <v>0</v>
      </c>
      <c r="K441" s="22">
        <f t="shared" si="32"/>
        <v>0</v>
      </c>
    </row>
    <row r="442" spans="1:11" x14ac:dyDescent="0.35">
      <c r="A442" s="48">
        <f>returns_pnl[[#This Row],[price_date]]</f>
        <v>46148</v>
      </c>
      <c r="B442" s="10">
        <f>returns_pnl[[#This Row],[portfolio_simple_return]]</f>
        <v>4.6126808999999998E-2</v>
      </c>
      <c r="C442" s="10">
        <f>returns_pnl[[#This Row],[B.simple_return]]</f>
        <v>1.458834E-2</v>
      </c>
      <c r="D442" s="46"/>
      <c r="E442" s="10">
        <f t="shared" si="30"/>
        <v>4.5956683815164608E-2</v>
      </c>
      <c r="F442" s="10">
        <f t="shared" si="31"/>
        <v>3.1538469E-2</v>
      </c>
      <c r="G442" s="47">
        <f t="shared" si="33"/>
        <v>207.95798262032937</v>
      </c>
      <c r="H442" s="47">
        <f t="shared" si="34"/>
        <v>135.22218362990841</v>
      </c>
      <c r="I442" s="23">
        <f>G442/MAX($G$2:G442)-1</f>
        <v>0</v>
      </c>
      <c r="J442" s="23">
        <f>H442/MAX($H$2:H442)-1</f>
        <v>0</v>
      </c>
      <c r="K442" s="22">
        <f t="shared" si="32"/>
        <v>0</v>
      </c>
    </row>
    <row r="443" spans="1:11" x14ac:dyDescent="0.35">
      <c r="A443" s="48">
        <f>returns_pnl[[#This Row],[price_date]]</f>
        <v>46149</v>
      </c>
      <c r="B443" s="10">
        <f>returns_pnl[[#This Row],[portfolio_simple_return]]</f>
        <v>-3.1682153999999997E-2</v>
      </c>
      <c r="C443" s="10">
        <f>returns_pnl[[#This Row],[B.simple_return]]</f>
        <v>-3.80306E-3</v>
      </c>
      <c r="D443" s="46"/>
      <c r="E443" s="10">
        <f t="shared" si="30"/>
        <v>-3.1852279184835387E-2</v>
      </c>
      <c r="F443" s="10">
        <f t="shared" si="31"/>
        <v>-2.7879093999999997E-2</v>
      </c>
      <c r="G443" s="47">
        <f t="shared" si="33"/>
        <v>201.36942578942279</v>
      </c>
      <c r="H443" s="47">
        <f t="shared" si="34"/>
        <v>134.70792555223287</v>
      </c>
      <c r="I443" s="23">
        <f>G443/MAX($G$2:G443)-1</f>
        <v>-3.1682153999999962E-2</v>
      </c>
      <c r="J443" s="23">
        <f>H443/MAX($H$2:H443)-1</f>
        <v>-3.8030599999999692E-3</v>
      </c>
      <c r="K443" s="22">
        <f t="shared" si="32"/>
        <v>-3.1852279184835387E-2</v>
      </c>
    </row>
    <row r="444" spans="1:11" x14ac:dyDescent="0.35">
      <c r="A444" s="48">
        <f>returns_pnl[[#This Row],[price_date]]</f>
        <v>46150</v>
      </c>
      <c r="B444" s="10">
        <f>returns_pnl[[#This Row],[portfolio_simple_return]]</f>
        <v>4.7984770000000003E-2</v>
      </c>
      <c r="C444" s="10">
        <f>returns_pnl[[#This Row],[B.simple_return]]</f>
        <v>8.4256599999999997E-3</v>
      </c>
      <c r="D444" s="46"/>
      <c r="E444" s="10">
        <f t="shared" si="30"/>
        <v>4.7814644815164613E-2</v>
      </c>
      <c r="F444" s="10">
        <f t="shared" si="31"/>
        <v>3.9559110000000001E-2</v>
      </c>
      <c r="G444" s="47">
        <f t="shared" si="33"/>
        <v>211.0320913709603</v>
      </c>
      <c r="H444" s="47">
        <f t="shared" si="34"/>
        <v>135.84292873224129</v>
      </c>
      <c r="I444" s="23">
        <f>G444/MAX($G$2:G444)-1</f>
        <v>0</v>
      </c>
      <c r="J444" s="23">
        <f>H444/MAX($H$2:H444)-1</f>
        <v>0</v>
      </c>
      <c r="K444" s="22">
        <f t="shared" si="32"/>
        <v>0</v>
      </c>
    </row>
    <row r="445" spans="1:11" x14ac:dyDescent="0.35">
      <c r="A445" s="48">
        <f>returns_pnl[[#This Row],[price_date]]</f>
        <v>46153</v>
      </c>
      <c r="B445" s="10">
        <f>returns_pnl[[#This Row],[portfolio_simple_return]]</f>
        <v>4.2886510000000001E-3</v>
      </c>
      <c r="C445" s="10">
        <f>returns_pnl[[#This Row],[B.simple_return]]</f>
        <v>1.8799999999999999E-3</v>
      </c>
      <c r="D445" s="46"/>
      <c r="E445" s="10">
        <f t="shared" si="30"/>
        <v>4.1185258151646099E-3</v>
      </c>
      <c r="F445" s="10">
        <f t="shared" si="31"/>
        <v>2.4086510000000004E-3</v>
      </c>
      <c r="G445" s="47">
        <f t="shared" si="33"/>
        <v>211.93713436065045</v>
      </c>
      <c r="H445" s="47">
        <f t="shared" si="34"/>
        <v>136.09831343825792</v>
      </c>
      <c r="I445" s="23">
        <f>G445/MAX($G$2:G445)-1</f>
        <v>0</v>
      </c>
      <c r="J445" s="23">
        <f>H445/MAX($H$2:H445)-1</f>
        <v>0</v>
      </c>
      <c r="K445" s="22">
        <f t="shared" si="32"/>
        <v>0</v>
      </c>
    </row>
    <row r="446" spans="1:11" x14ac:dyDescent="0.35">
      <c r="A446" s="48">
        <f>returns_pnl[[#This Row],[price_date]]</f>
        <v>46154</v>
      </c>
      <c r="B446" s="10">
        <f>returns_pnl[[#This Row],[portfolio_simple_return]]</f>
        <v>-1.5454669000000001E-2</v>
      </c>
      <c r="C446" s="10">
        <f>returns_pnl[[#This Row],[B.simple_return]]</f>
        <v>-1.6026199999999999E-3</v>
      </c>
      <c r="D446" s="46"/>
      <c r="E446" s="10">
        <f t="shared" si="30"/>
        <v>-1.5624794184835391E-2</v>
      </c>
      <c r="F446" s="10">
        <f t="shared" si="31"/>
        <v>-1.3852049000000002E-2</v>
      </c>
      <c r="G446" s="47">
        <f t="shared" si="33"/>
        <v>208.66171610029807</v>
      </c>
      <c r="H446" s="47">
        <f t="shared" si="34"/>
        <v>135.88019955917551</v>
      </c>
      <c r="I446" s="23">
        <f>G446/MAX($G$2:G446)-1</f>
        <v>-1.5454669000000032E-2</v>
      </c>
      <c r="J446" s="23">
        <f>H446/MAX($H$2:H446)-1</f>
        <v>-1.602619999999888E-3</v>
      </c>
      <c r="K446" s="22">
        <f t="shared" si="32"/>
        <v>-1.5624794184835391E-2</v>
      </c>
    </row>
    <row r="447" spans="1:11" x14ac:dyDescent="0.35">
      <c r="A447" s="48">
        <f>returns_pnl[[#This Row],[price_date]]</f>
        <v>46155</v>
      </c>
      <c r="B447" s="10">
        <f>returns_pnl[[#This Row],[portfolio_simple_return]]</f>
        <v>1.3096386E-2</v>
      </c>
      <c r="C447" s="10">
        <f>returns_pnl[[#This Row],[B.simple_return]]</f>
        <v>5.8492400000000003E-3</v>
      </c>
      <c r="D447" s="46"/>
      <c r="E447" s="10">
        <f t="shared" si="30"/>
        <v>1.292626081516461E-2</v>
      </c>
      <c r="F447" s="10">
        <f t="shared" si="31"/>
        <v>7.2471459999999994E-3</v>
      </c>
      <c r="G447" s="47">
        <f t="shared" si="33"/>
        <v>211.39443047776999</v>
      </c>
      <c r="H447" s="47">
        <f t="shared" si="34"/>
        <v>136.67499545764502</v>
      </c>
      <c r="I447" s="23">
        <f>G447/MAX($G$2:G447)-1</f>
        <v>-2.5606833107262306E-3</v>
      </c>
      <c r="J447" s="23">
        <f>H447/MAX($H$2:H447)-1</f>
        <v>0</v>
      </c>
      <c r="K447" s="22">
        <f t="shared" si="32"/>
        <v>0</v>
      </c>
    </row>
    <row r="448" spans="1:11" x14ac:dyDescent="0.35">
      <c r="A448" s="48">
        <f>returns_pnl[[#This Row],[price_date]]</f>
        <v>46156</v>
      </c>
      <c r="B448" s="10">
        <f>returns_pnl[[#This Row],[portfolio_simple_return]]</f>
        <v>2.1378689999999999E-2</v>
      </c>
      <c r="C448" s="10">
        <f>returns_pnl[[#This Row],[B.simple_return]]</f>
        <v>7.6555700000000004E-3</v>
      </c>
      <c r="D448" s="46"/>
      <c r="E448" s="10">
        <f t="shared" si="30"/>
        <v>2.1208564815164609E-2</v>
      </c>
      <c r="F448" s="10">
        <f t="shared" si="31"/>
        <v>1.3723119999999998E-2</v>
      </c>
      <c r="G448" s="47">
        <f t="shared" si="33"/>
        <v>215.91376647468076</v>
      </c>
      <c r="H448" s="47">
        <f t="shared" si="34"/>
        <v>137.72132045262072</v>
      </c>
      <c r="I448" s="23">
        <f>G448/MAX($G$2:G448)-1</f>
        <v>0</v>
      </c>
      <c r="J448" s="23">
        <f>H448/MAX($H$2:H448)-1</f>
        <v>0</v>
      </c>
      <c r="K448" s="22">
        <f t="shared" si="32"/>
        <v>0</v>
      </c>
    </row>
    <row r="449" spans="1:11" x14ac:dyDescent="0.35">
      <c r="A449" s="48">
        <f>returns_pnl[[#This Row],[price_date]]</f>
        <v>46157</v>
      </c>
      <c r="B449" s="10">
        <f>returns_pnl[[#This Row],[portfolio_simple_return]]</f>
        <v>-2.8532476000000001E-2</v>
      </c>
      <c r="C449" s="10">
        <f>returns_pnl[[#This Row],[B.simple_return]]</f>
        <v>-1.2363290000000001E-2</v>
      </c>
      <c r="D449" s="46"/>
      <c r="E449" s="10">
        <f t="shared" si="30"/>
        <v>-2.8702601184835391E-2</v>
      </c>
      <c r="F449" s="10">
        <f t="shared" si="31"/>
        <v>-1.6169186000000002E-2</v>
      </c>
      <c r="G449" s="47">
        <f t="shared" si="33"/>
        <v>209.75321211467232</v>
      </c>
      <c r="H449" s="47">
        <f t="shared" si="34"/>
        <v>136.01863182868203</v>
      </c>
      <c r="I449" s="23">
        <f>G449/MAX($G$2:G449)-1</f>
        <v>-2.8532475999999973E-2</v>
      </c>
      <c r="J449" s="23">
        <f>H449/MAX($H$2:H449)-1</f>
        <v>-1.2363290000000027E-2</v>
      </c>
      <c r="K449" s="22">
        <f t="shared" si="32"/>
        <v>-2.8702601184835391E-2</v>
      </c>
    </row>
    <row r="450" spans="1:11" x14ac:dyDescent="0.35">
      <c r="A450" s="48">
        <f>returns_pnl[[#This Row],[price_date]]</f>
        <v>46160</v>
      </c>
      <c r="B450" s="10">
        <f>returns_pnl[[#This Row],[portfolio_simple_return]]</f>
        <v>-1.4228154999999999E-2</v>
      </c>
      <c r="C450" s="10">
        <f>returns_pnl[[#This Row],[B.simple_return]]</f>
        <v>-7.3563999999999997E-4</v>
      </c>
      <c r="D450" s="46"/>
      <c r="E450" s="10">
        <f t="shared" si="30"/>
        <v>-1.4398280184835389E-2</v>
      </c>
      <c r="F450" s="10">
        <f t="shared" si="31"/>
        <v>-1.3492515E-2</v>
      </c>
      <c r="G450" s="47">
        <f t="shared" si="33"/>
        <v>206.76881090095691</v>
      </c>
      <c r="H450" s="47">
        <f t="shared" si="34"/>
        <v>135.91857108236357</v>
      </c>
      <c r="I450" s="23">
        <f>G450/MAX($G$2:G450)-1</f>
        <v>-4.2354666508938155E-2</v>
      </c>
      <c r="J450" s="23">
        <f>H450/MAX($H$2:H450)-1</f>
        <v>-1.3089835069344469E-2</v>
      </c>
      <c r="K450" s="22">
        <f t="shared" si="32"/>
        <v>-1.4398280184835389E-2</v>
      </c>
    </row>
    <row r="451" spans="1:11" x14ac:dyDescent="0.35">
      <c r="A451" s="48">
        <f>returns_pnl[[#This Row],[price_date]]</f>
        <v>46161</v>
      </c>
      <c r="B451" s="10">
        <f>returns_pnl[[#This Row],[portfolio_simple_return]]</f>
        <v>1.315632E-3</v>
      </c>
      <c r="C451" s="10">
        <f>returns_pnl[[#This Row],[B.simple_return]]</f>
        <v>-6.6783299999999997E-3</v>
      </c>
      <c r="D451" s="46"/>
      <c r="E451" s="10">
        <f t="shared" ref="E451:E501" si="35">B451-$D$2</f>
        <v>1.1455068151646098E-3</v>
      </c>
      <c r="F451" s="10">
        <f t="shared" ref="F451:F501" si="36">B451-C451</f>
        <v>7.9939620000000003E-3</v>
      </c>
      <c r="G451" s="47">
        <f t="shared" si="33"/>
        <v>207.04084256518016</v>
      </c>
      <c r="H451" s="47">
        <f t="shared" si="34"/>
        <v>135.01086201154709</v>
      </c>
      <c r="I451" s="23">
        <f>G451/MAX($G$2:G451)-1</f>
        <v>-4.1094757663546644E-2</v>
      </c>
      <c r="J451" s="23">
        <f>H451/MAX($H$2:H451)-1</f>
        <v>-1.9680746831105878E-2</v>
      </c>
      <c r="K451" s="22">
        <f t="shared" ref="K451:K501" si="37">MIN(0,E451)</f>
        <v>0</v>
      </c>
    </row>
    <row r="452" spans="1:11" x14ac:dyDescent="0.35">
      <c r="A452" s="48">
        <f>returns_pnl[[#This Row],[price_date]]</f>
        <v>46162</v>
      </c>
      <c r="B452" s="10">
        <f>returns_pnl[[#This Row],[portfolio_simple_return]]</f>
        <v>3.7649597E-2</v>
      </c>
      <c r="C452" s="10">
        <f>returns_pnl[[#This Row],[B.simple_return]]</f>
        <v>1.079198E-2</v>
      </c>
      <c r="D452" s="46"/>
      <c r="E452" s="10">
        <f t="shared" si="35"/>
        <v>3.747947181516461E-2</v>
      </c>
      <c r="F452" s="10">
        <f t="shared" si="36"/>
        <v>2.6857617E-2</v>
      </c>
      <c r="G452" s="47">
        <f t="shared" ref="G452:G501" si="38">G451*(1+B452)</f>
        <v>214.83584685029962</v>
      </c>
      <c r="H452" s="47">
        <f t="shared" ref="H452:H501" si="39">H451*(1+C452)</f>
        <v>136.46789653415848</v>
      </c>
      <c r="I452" s="23">
        <f>G452/MAX($G$2:G452)-1</f>
        <v>-4.9923617283919031E-3</v>
      </c>
      <c r="J452" s="23">
        <f>H452/MAX($H$2:H452)-1</f>
        <v>-9.1011610572920842E-3</v>
      </c>
      <c r="K452" s="22">
        <f t="shared" si="37"/>
        <v>0</v>
      </c>
    </row>
    <row r="453" spans="1:11" x14ac:dyDescent="0.35">
      <c r="A453" s="48">
        <f>returns_pnl[[#This Row],[price_date]]</f>
        <v>46163</v>
      </c>
      <c r="B453" s="10">
        <f>returns_pnl[[#This Row],[portfolio_simple_return]]</f>
        <v>6.4713180000000002E-3</v>
      </c>
      <c r="C453" s="10">
        <f>returns_pnl[[#This Row],[B.simple_return]]</f>
        <v>1.7153299999999999E-3</v>
      </c>
      <c r="D453" s="46"/>
      <c r="E453" s="10">
        <f t="shared" si="35"/>
        <v>6.30119281516461E-3</v>
      </c>
      <c r="F453" s="10">
        <f t="shared" si="36"/>
        <v>4.7559880000000001E-3</v>
      </c>
      <c r="G453" s="47">
        <f t="shared" si="38"/>
        <v>216.2261179330672</v>
      </c>
      <c r="H453" s="47">
        <f t="shared" si="39"/>
        <v>136.7019840111204</v>
      </c>
      <c r="I453" s="23">
        <f>G453/MAX($G$2:G453)-1</f>
        <v>0</v>
      </c>
      <c r="J453" s="23">
        <f>H453/MAX($H$2:H453)-1</f>
        <v>-7.4014425518885707E-3</v>
      </c>
      <c r="K453" s="22">
        <f t="shared" si="37"/>
        <v>0</v>
      </c>
    </row>
    <row r="454" spans="1:11" x14ac:dyDescent="0.35">
      <c r="A454" s="48">
        <f>returns_pnl[[#This Row],[price_date]]</f>
        <v>46164</v>
      </c>
      <c r="B454" s="10">
        <f>returns_pnl[[#This Row],[portfolio_simple_return]]</f>
        <v>1.9250613999999999E-2</v>
      </c>
      <c r="C454" s="10">
        <f>returns_pnl[[#This Row],[B.simple_return]]</f>
        <v>3.72697E-3</v>
      </c>
      <c r="D454" s="46"/>
      <c r="E454" s="10">
        <f t="shared" si="35"/>
        <v>1.9080488815164609E-2</v>
      </c>
      <c r="F454" s="10">
        <f t="shared" si="36"/>
        <v>1.5523644E-2</v>
      </c>
      <c r="G454" s="47">
        <f t="shared" si="38"/>
        <v>220.38860346611514</v>
      </c>
      <c r="H454" s="47">
        <f t="shared" si="39"/>
        <v>137.21146820447032</v>
      </c>
      <c r="I454" s="23">
        <f>G454/MAX($G$2:G454)-1</f>
        <v>0</v>
      </c>
      <c r="J454" s="23">
        <f>H454/MAX($H$2:H454)-1</f>
        <v>-3.7020575062363115E-3</v>
      </c>
      <c r="K454" s="22">
        <f t="shared" si="37"/>
        <v>0</v>
      </c>
    </row>
    <row r="455" spans="1:11" x14ac:dyDescent="0.35">
      <c r="A455" s="48">
        <f>returns_pnl[[#This Row],[price_date]]</f>
        <v>46168</v>
      </c>
      <c r="B455" s="10">
        <f>returns_pnl[[#This Row],[portfolio_simple_return]]</f>
        <v>3.8083566999999999E-2</v>
      </c>
      <c r="C455" s="10">
        <f>returns_pnl[[#This Row],[B.simple_return]]</f>
        <v>6.1082699999999998E-3</v>
      </c>
      <c r="D455" s="46"/>
      <c r="E455" s="10">
        <f t="shared" si="35"/>
        <v>3.7913441815164609E-2</v>
      </c>
      <c r="F455" s="10">
        <f t="shared" si="36"/>
        <v>3.1975297E-2</v>
      </c>
      <c r="G455" s="47">
        <f t="shared" si="38"/>
        <v>228.78178761225337</v>
      </c>
      <c r="H455" s="47">
        <f t="shared" si="39"/>
        <v>138.04959289935962</v>
      </c>
      <c r="I455" s="23">
        <f>G455/MAX($G$2:G455)-1</f>
        <v>0</v>
      </c>
      <c r="J455" s="23">
        <f>H455/MAX($H$2:H455)-1</f>
        <v>0</v>
      </c>
      <c r="K455" s="22">
        <f t="shared" si="37"/>
        <v>0</v>
      </c>
    </row>
    <row r="456" spans="1:11" x14ac:dyDescent="0.35">
      <c r="A456" s="48">
        <f>returns_pnl[[#This Row],[price_date]]</f>
        <v>46169</v>
      </c>
      <c r="B456" s="10">
        <f>returns_pnl[[#This Row],[portfolio_simple_return]]</f>
        <v>-1.3267658E-2</v>
      </c>
      <c r="C456" s="10">
        <f>returns_pnl[[#This Row],[B.simple_return]]</f>
        <v>1.6490999999999999E-4</v>
      </c>
      <c r="D456" s="46"/>
      <c r="E456" s="10">
        <f t="shared" si="35"/>
        <v>-1.343778318483539E-2</v>
      </c>
      <c r="F456" s="10">
        <f t="shared" si="36"/>
        <v>-1.3432568000000001E-2</v>
      </c>
      <c r="G456" s="47">
        <f t="shared" si="38"/>
        <v>225.74638909758536</v>
      </c>
      <c r="H456" s="47">
        <f t="shared" si="39"/>
        <v>138.07235865772466</v>
      </c>
      <c r="I456" s="23">
        <f>G456/MAX($G$2:G456)-1</f>
        <v>-1.326765799999996E-2</v>
      </c>
      <c r="J456" s="23">
        <f>H456/MAX($H$2:H456)-1</f>
        <v>0</v>
      </c>
      <c r="K456" s="22">
        <f t="shared" si="37"/>
        <v>-1.343778318483539E-2</v>
      </c>
    </row>
    <row r="457" spans="1:11" x14ac:dyDescent="0.35">
      <c r="A457" s="48">
        <f>returns_pnl[[#This Row],[price_date]]</f>
        <v>46170</v>
      </c>
      <c r="B457" s="10">
        <f>returns_pnl[[#This Row],[portfolio_simple_return]]</f>
        <v>2.602206E-2</v>
      </c>
      <c r="C457" s="10">
        <f>returns_pnl[[#This Row],[B.simple_return]]</f>
        <v>5.7537100000000004E-3</v>
      </c>
      <c r="D457" s="46"/>
      <c r="E457" s="10">
        <f t="shared" si="35"/>
        <v>2.5851934815164609E-2</v>
      </c>
      <c r="F457" s="10">
        <f t="shared" si="36"/>
        <v>2.0268349999999997E-2</v>
      </c>
      <c r="G457" s="47">
        <f t="shared" si="38"/>
        <v>231.62077517946608</v>
      </c>
      <c r="H457" s="47">
        <f t="shared" si="39"/>
        <v>138.86678696845721</v>
      </c>
      <c r="I457" s="23">
        <f>G457/MAX($G$2:G457)-1</f>
        <v>0</v>
      </c>
      <c r="J457" s="23">
        <f>H457/MAX($H$2:H457)-1</f>
        <v>0</v>
      </c>
      <c r="K457" s="22">
        <f t="shared" si="37"/>
        <v>0</v>
      </c>
    </row>
    <row r="458" spans="1:11" x14ac:dyDescent="0.35">
      <c r="A458" s="48">
        <f>returns_pnl[[#This Row],[price_date]]</f>
        <v>46171</v>
      </c>
      <c r="B458" s="10">
        <f>returns_pnl[[#This Row],[portfolio_simple_return]]</f>
        <v>7.8509099999999991E-3</v>
      </c>
      <c r="C458" s="10">
        <f>returns_pnl[[#This Row],[B.simple_return]]</f>
        <v>2.1722400000000002E-3</v>
      </c>
      <c r="D458" s="46"/>
      <c r="E458" s="10">
        <f t="shared" si="35"/>
        <v>7.680784815164609E-3</v>
      </c>
      <c r="F458" s="10">
        <f t="shared" si="36"/>
        <v>5.6786699999999985E-3</v>
      </c>
      <c r="G458" s="47">
        <f t="shared" si="38"/>
        <v>233.43920903953028</v>
      </c>
      <c r="H458" s="47">
        <f t="shared" si="39"/>
        <v>139.16843895778155</v>
      </c>
      <c r="I458" s="23">
        <f>G458/MAX($G$2:G458)-1</f>
        <v>0</v>
      </c>
      <c r="J458" s="23">
        <f>H458/MAX($H$2:H458)-1</f>
        <v>0</v>
      </c>
      <c r="K458" s="22">
        <f t="shared" si="37"/>
        <v>0</v>
      </c>
    </row>
    <row r="459" spans="1:11" x14ac:dyDescent="0.35">
      <c r="A459" s="48">
        <f>returns_pnl[[#This Row],[price_date]]</f>
        <v>46174</v>
      </c>
      <c r="B459" s="10">
        <f>returns_pnl[[#This Row],[portfolio_simple_return]]</f>
        <v>1.5719292999999999E-2</v>
      </c>
      <c r="C459" s="10">
        <f>returns_pnl[[#This Row],[B.simple_return]]</f>
        <v>2.6253100000000001E-3</v>
      </c>
      <c r="D459" s="46"/>
      <c r="E459" s="10">
        <f t="shared" si="35"/>
        <v>1.5549167815164609E-2</v>
      </c>
      <c r="F459" s="10">
        <f t="shared" si="36"/>
        <v>1.3093982999999998E-2</v>
      </c>
      <c r="G459" s="47">
        <f t="shared" si="38"/>
        <v>237.10870836411092</v>
      </c>
      <c r="H459" s="47">
        <f t="shared" si="39"/>
        <v>139.53379925226179</v>
      </c>
      <c r="I459" s="23">
        <f>G459/MAX($G$2:G459)-1</f>
        <v>0</v>
      </c>
      <c r="J459" s="23">
        <f>H459/MAX($H$2:H459)-1</f>
        <v>0</v>
      </c>
      <c r="K459" s="22">
        <f t="shared" si="37"/>
        <v>0</v>
      </c>
    </row>
    <row r="460" spans="1:11" x14ac:dyDescent="0.35">
      <c r="A460" s="48">
        <f>returns_pnl[[#This Row],[price_date]]</f>
        <v>46175</v>
      </c>
      <c r="B460" s="10">
        <f>returns_pnl[[#This Row],[portfolio_simple_return]]</f>
        <v>9.2090591999999999E-2</v>
      </c>
      <c r="C460" s="10">
        <f>returns_pnl[[#This Row],[B.simple_return]]</f>
        <v>1.29211E-3</v>
      </c>
      <c r="D460" s="46"/>
      <c r="E460" s="10">
        <f t="shared" si="35"/>
        <v>9.1920466815164609E-2</v>
      </c>
      <c r="F460" s="10">
        <f t="shared" si="36"/>
        <v>9.0798482E-2</v>
      </c>
      <c r="G460" s="47">
        <f t="shared" si="38"/>
        <v>258.94418968571722</v>
      </c>
      <c r="H460" s="47">
        <f t="shared" si="39"/>
        <v>139.71409226961364</v>
      </c>
      <c r="I460" s="23">
        <f>G460/MAX($G$2:G460)-1</f>
        <v>0</v>
      </c>
      <c r="J460" s="23">
        <f>H460/MAX($H$2:H460)-1</f>
        <v>0</v>
      </c>
      <c r="K460" s="22">
        <f t="shared" si="37"/>
        <v>0</v>
      </c>
    </row>
    <row r="461" spans="1:11" x14ac:dyDescent="0.35">
      <c r="A461" s="48">
        <f>returns_pnl[[#This Row],[price_date]]</f>
        <v>46176</v>
      </c>
      <c r="B461" s="10">
        <f>returns_pnl[[#This Row],[portfolio_simple_return]]</f>
        <v>1.7497219000000001E-2</v>
      </c>
      <c r="C461" s="10">
        <f>returns_pnl[[#This Row],[B.simple_return]]</f>
        <v>-7.3720900000000004E-3</v>
      </c>
      <c r="D461" s="46"/>
      <c r="E461" s="10">
        <f t="shared" si="35"/>
        <v>1.7327093815164611E-2</v>
      </c>
      <c r="F461" s="10">
        <f t="shared" si="36"/>
        <v>2.4869309000000003E-2</v>
      </c>
      <c r="G461" s="47">
        <f t="shared" si="38"/>
        <v>263.47499288142575</v>
      </c>
      <c r="H461" s="47">
        <f t="shared" si="39"/>
        <v>138.68410740713375</v>
      </c>
      <c r="I461" s="23">
        <f>G461/MAX($G$2:G461)-1</f>
        <v>0</v>
      </c>
      <c r="J461" s="23">
        <f>H461/MAX($H$2:H461)-1</f>
        <v>-7.3720899999999423E-3</v>
      </c>
      <c r="K461" s="22">
        <f t="shared" si="37"/>
        <v>0</v>
      </c>
    </row>
    <row r="462" spans="1:11" x14ac:dyDescent="0.35">
      <c r="A462" s="48">
        <f>returns_pnl[[#This Row],[price_date]]</f>
        <v>46177</v>
      </c>
      <c r="B462" s="10">
        <f>returns_pnl[[#This Row],[portfolio_simple_return]]</f>
        <v>-1.1866460000000001E-2</v>
      </c>
      <c r="C462" s="10">
        <f>returns_pnl[[#This Row],[B.simple_return]]</f>
        <v>4.0549799999999997E-3</v>
      </c>
      <c r="D462" s="46"/>
      <c r="E462" s="10">
        <f t="shared" si="35"/>
        <v>-1.2036585184835391E-2</v>
      </c>
      <c r="F462" s="10">
        <f t="shared" si="36"/>
        <v>-1.5921440000000002E-2</v>
      </c>
      <c r="G462" s="47">
        <f t="shared" si="38"/>
        <v>260.34847741739804</v>
      </c>
      <c r="H462" s="47">
        <f t="shared" si="39"/>
        <v>139.24646868898753</v>
      </c>
      <c r="I462" s="23">
        <f>G462/MAX($G$2:G462)-1</f>
        <v>-1.1866459999999912E-2</v>
      </c>
      <c r="J462" s="23">
        <f>H462/MAX($H$2:H462)-1</f>
        <v>-3.3470036775081757E-3</v>
      </c>
      <c r="K462" s="22">
        <f t="shared" si="37"/>
        <v>-1.2036585184835391E-2</v>
      </c>
    </row>
    <row r="463" spans="1:11" x14ac:dyDescent="0.35">
      <c r="A463" s="48">
        <f>returns_pnl[[#This Row],[price_date]]</f>
        <v>46178</v>
      </c>
      <c r="B463" s="10">
        <f>returns_pnl[[#This Row],[portfolio_simple_return]]</f>
        <v>-9.4767712000000004E-2</v>
      </c>
      <c r="C463" s="10">
        <f>returns_pnl[[#This Row],[B.simple_return]]</f>
        <v>-2.6445389999999999E-2</v>
      </c>
      <c r="D463" s="46"/>
      <c r="E463" s="10">
        <f t="shared" si="35"/>
        <v>-9.4937837184835394E-2</v>
      </c>
      <c r="F463" s="10">
        <f t="shared" si="36"/>
        <v>-6.8322322000000005E-2</v>
      </c>
      <c r="G463" s="47">
        <f t="shared" si="38"/>
        <v>235.67584788986755</v>
      </c>
      <c r="H463" s="47">
        <f t="shared" si="39"/>
        <v>135.56404151838447</v>
      </c>
      <c r="I463" s="23">
        <f>G463/MAX($G$2:G463)-1</f>
        <v>-0.10550961473626042</v>
      </c>
      <c r="J463" s="23">
        <f>H463/MAX($H$2:H463)-1</f>
        <v>-2.9703880859925036E-2</v>
      </c>
      <c r="K463" s="22">
        <f t="shared" si="37"/>
        <v>-9.4937837184835394E-2</v>
      </c>
    </row>
    <row r="464" spans="1:11" x14ac:dyDescent="0.35">
      <c r="A464" s="48">
        <f>returns_pnl[[#This Row],[price_date]]</f>
        <v>46181</v>
      </c>
      <c r="B464" s="10">
        <f>returns_pnl[[#This Row],[portfolio_simple_return]]</f>
        <v>4.7362975000000002E-2</v>
      </c>
      <c r="C464" s="10">
        <f>returns_pnl[[#This Row],[B.simple_return]]</f>
        <v>2.97817E-3</v>
      </c>
      <c r="D464" s="46"/>
      <c r="E464" s="10">
        <f t="shared" si="35"/>
        <v>4.7192849815164611E-2</v>
      </c>
      <c r="F464" s="10">
        <f t="shared" si="36"/>
        <v>4.4384804999999999E-2</v>
      </c>
      <c r="G464" s="47">
        <f t="shared" si="38"/>
        <v>246.83815718157913</v>
      </c>
      <c r="H464" s="47">
        <f t="shared" si="39"/>
        <v>135.96777427991327</v>
      </c>
      <c r="I464" s="23">
        <f>G464/MAX($G$2:G464)-1</f>
        <v>-6.3143888981273655E-2</v>
      </c>
      <c r="J464" s="23">
        <f>H464/MAX($H$2:H464)-1</f>
        <v>-2.6814174066785657E-2</v>
      </c>
      <c r="K464" s="22">
        <f t="shared" si="37"/>
        <v>0</v>
      </c>
    </row>
    <row r="465" spans="1:11" x14ac:dyDescent="0.35">
      <c r="A465" s="48">
        <f>returns_pnl[[#This Row],[price_date]]</f>
        <v>46182</v>
      </c>
      <c r="B465" s="10">
        <f>returns_pnl[[#This Row],[portfolio_simple_return]]</f>
        <v>-3.0426153000000001E-2</v>
      </c>
      <c r="C465" s="10">
        <f>returns_pnl[[#This Row],[B.simple_return]]</f>
        <v>-2.5763800000000001E-3</v>
      </c>
      <c r="D465" s="46"/>
      <c r="E465" s="10">
        <f t="shared" si="35"/>
        <v>-3.0596278184835391E-2</v>
      </c>
      <c r="F465" s="10">
        <f t="shared" si="36"/>
        <v>-2.7849773000000001E-2</v>
      </c>
      <c r="G465" s="47">
        <f t="shared" si="38"/>
        <v>239.32782164493437</v>
      </c>
      <c r="H465" s="47">
        <f t="shared" si="39"/>
        <v>135.61746962561398</v>
      </c>
      <c r="I465" s="23">
        <f>G465/MAX($G$2:G465)-1</f>
        <v>-9.1648816354114371E-2</v>
      </c>
      <c r="J465" s="23">
        <f>H465/MAX($H$2:H465)-1</f>
        <v>-2.932147056500356E-2</v>
      </c>
      <c r="K465" s="22">
        <f t="shared" si="37"/>
        <v>-3.0596278184835391E-2</v>
      </c>
    </row>
    <row r="466" spans="1:11" x14ac:dyDescent="0.35">
      <c r="A466" s="48">
        <f>returns_pnl[[#This Row],[price_date]]</f>
        <v>46183</v>
      </c>
      <c r="B466" s="10">
        <f>returns_pnl[[#This Row],[portfolio_simple_return]]</f>
        <v>-4.0046933E-2</v>
      </c>
      <c r="C466" s="10">
        <f>returns_pnl[[#This Row],[B.simple_return]]</f>
        <v>-1.6199499999999999E-2</v>
      </c>
      <c r="D466" s="46"/>
      <c r="E466" s="10">
        <f t="shared" si="35"/>
        <v>-4.021705818483539E-2</v>
      </c>
      <c r="F466" s="10">
        <f t="shared" si="36"/>
        <v>-2.3847433000000001E-2</v>
      </c>
      <c r="G466" s="47">
        <f t="shared" si="38"/>
        <v>229.74347640648375</v>
      </c>
      <c r="H466" s="47">
        <f t="shared" si="39"/>
        <v>133.42053442641384</v>
      </c>
      <c r="I466" s="23">
        <f>G466/MAX($G$2:G466)-1</f>
        <v>-0.12802549534605179</v>
      </c>
      <c r="J466" s="23">
        <f>H466/MAX($H$2:H466)-1</f>
        <v>-4.5045977402585868E-2</v>
      </c>
      <c r="K466" s="22">
        <f t="shared" si="37"/>
        <v>-4.021705818483539E-2</v>
      </c>
    </row>
    <row r="467" spans="1:11" x14ac:dyDescent="0.35">
      <c r="A467" s="48">
        <f>returns_pnl[[#This Row],[price_date]]</f>
        <v>46184</v>
      </c>
      <c r="B467" s="10">
        <f>returns_pnl[[#This Row],[portfolio_simple_return]]</f>
        <v>6.1263453000000002E-2</v>
      </c>
      <c r="C467" s="10">
        <f>returns_pnl[[#This Row],[B.simple_return]]</f>
        <v>1.7518949999999998E-2</v>
      </c>
      <c r="D467" s="46"/>
      <c r="E467" s="10">
        <f t="shared" si="35"/>
        <v>6.1093327815164612E-2</v>
      </c>
      <c r="F467" s="10">
        <f t="shared" si="36"/>
        <v>4.3744503000000004E-2</v>
      </c>
      <c r="G467" s="47">
        <f t="shared" si="38"/>
        <v>243.81835507536897</v>
      </c>
      <c r="H467" s="47">
        <f t="shared" si="39"/>
        <v>135.75792209800346</v>
      </c>
      <c r="I467" s="23">
        <f>G467/MAX($G$2:G467)-1</f>
        <v>-7.4605326262986327E-2</v>
      </c>
      <c r="J467" s="23">
        <f>H467/MAX($H$2:H467)-1</f>
        <v>-2.8316185628402879E-2</v>
      </c>
      <c r="K467" s="22">
        <f t="shared" si="37"/>
        <v>0</v>
      </c>
    </row>
    <row r="468" spans="1:11" x14ac:dyDescent="0.35">
      <c r="A468" s="48">
        <f>returns_pnl[[#This Row],[price_date]]</f>
        <v>46185</v>
      </c>
      <c r="B468" s="10">
        <f>returns_pnl[[#This Row],[portfolio_simple_return]]</f>
        <v>9.7099170000000002E-3</v>
      </c>
      <c r="C468" s="10">
        <f>returns_pnl[[#This Row],[B.simple_return]]</f>
        <v>5.0254899999999996E-3</v>
      </c>
      <c r="D468" s="46"/>
      <c r="E468" s="10">
        <f t="shared" si="35"/>
        <v>9.53979181516461E-3</v>
      </c>
      <c r="F468" s="10">
        <f t="shared" si="36"/>
        <v>4.6844270000000006E-3</v>
      </c>
      <c r="G468" s="47">
        <f t="shared" si="38"/>
        <v>246.1858110662273</v>
      </c>
      <c r="H468" s="47">
        <f t="shared" si="39"/>
        <v>136.44017217792776</v>
      </c>
      <c r="I468" s="23">
        <f>G468/MAX($G$2:G468)-1</f>
        <v>-6.5619820788757943E-2</v>
      </c>
      <c r="J468" s="23">
        <f>H468/MAX($H$2:H468)-1</f>
        <v>-2.3432998336116451E-2</v>
      </c>
      <c r="K468" s="22">
        <f t="shared" si="37"/>
        <v>0</v>
      </c>
    </row>
    <row r="469" spans="1:11" x14ac:dyDescent="0.35">
      <c r="A469" s="48">
        <f>returns_pnl[[#This Row],[price_date]]</f>
        <v>46188</v>
      </c>
      <c r="B469" s="10">
        <f>returns_pnl[[#This Row],[portfolio_simple_return]]</f>
        <v>5.7766415000000002E-2</v>
      </c>
      <c r="C469" s="10">
        <f>returns_pnl[[#This Row],[B.simple_return]]</f>
        <v>1.6528379999999999E-2</v>
      </c>
      <c r="D469" s="46"/>
      <c r="E469" s="10">
        <f t="shared" si="35"/>
        <v>5.7596289815164611E-2</v>
      </c>
      <c r="F469" s="10">
        <f t="shared" si="36"/>
        <v>4.1238035000000006E-2</v>
      </c>
      <c r="G469" s="47">
        <f t="shared" si="38"/>
        <v>260.40708279539058</v>
      </c>
      <c r="H469" s="47">
        <f t="shared" si="39"/>
        <v>138.69530719094999</v>
      </c>
      <c r="I469" s="23">
        <f>G469/MAX($G$2:G469)-1</f>
        <v>-1.1644027588667005E-2</v>
      </c>
      <c r="J469" s="23">
        <f>H469/MAX($H$2:H469)-1</f>
        <v>-7.2919278371551544E-3</v>
      </c>
      <c r="K469" s="22">
        <f t="shared" si="37"/>
        <v>0</v>
      </c>
    </row>
    <row r="470" spans="1:11" x14ac:dyDescent="0.35">
      <c r="A470" s="48">
        <f>returns_pnl[[#This Row],[price_date]]</f>
        <v>46189</v>
      </c>
      <c r="B470" s="10">
        <f>returns_pnl[[#This Row],[portfolio_simple_return]]</f>
        <v>-5.4326788000000001E-2</v>
      </c>
      <c r="C470" s="10">
        <f>returns_pnl[[#This Row],[B.simple_return]]</f>
        <v>-5.6841900000000004E-3</v>
      </c>
      <c r="D470" s="46"/>
      <c r="E470" s="10">
        <f t="shared" si="35"/>
        <v>-5.4496913184835391E-2</v>
      </c>
      <c r="F470" s="10">
        <f t="shared" si="36"/>
        <v>-4.8642598000000002E-2</v>
      </c>
      <c r="G470" s="47">
        <f t="shared" si="38"/>
        <v>246.26000241466696</v>
      </c>
      <c r="H470" s="47">
        <f t="shared" si="39"/>
        <v>137.90693671276827</v>
      </c>
      <c r="I470" s="23">
        <f>G470/MAX($G$2:G470)-1</f>
        <v>-6.5338232970391319E-2</v>
      </c>
      <c r="J470" s="23">
        <f>H470/MAX($H$2:H470)-1</f>
        <v>-1.2934669133862431E-2</v>
      </c>
      <c r="K470" s="22">
        <f t="shared" si="37"/>
        <v>-5.4496913184835391E-2</v>
      </c>
    </row>
    <row r="471" spans="1:11" x14ac:dyDescent="0.35">
      <c r="A471" s="48">
        <f>returns_pnl[[#This Row],[price_date]]</f>
        <v>46190</v>
      </c>
      <c r="B471" s="10">
        <f>returns_pnl[[#This Row],[portfolio_simple_return]]</f>
        <v>2.0124367000000001E-2</v>
      </c>
      <c r="C471" s="10">
        <f>returns_pnl[[#This Row],[B.simple_return]]</f>
        <v>-1.2148279999999999E-2</v>
      </c>
      <c r="D471" s="46"/>
      <c r="E471" s="10">
        <f t="shared" si="35"/>
        <v>1.995424181516461E-2</v>
      </c>
      <c r="F471" s="10">
        <f t="shared" si="36"/>
        <v>3.2272647000000002E-2</v>
      </c>
      <c r="G471" s="47">
        <f t="shared" si="38"/>
        <v>251.21582908068061</v>
      </c>
      <c r="H471" s="47">
        <f t="shared" si="39"/>
        <v>136.23160463163927</v>
      </c>
      <c r="I471" s="23">
        <f>G471/MAX($G$2:G471)-1</f>
        <v>-4.6528756549818917E-2</v>
      </c>
      <c r="J471" s="23">
        <f>H471/MAX($H$2:H471)-1</f>
        <v>-2.4925815151516928E-2</v>
      </c>
      <c r="K471" s="22">
        <f t="shared" si="37"/>
        <v>0</v>
      </c>
    </row>
    <row r="472" spans="1:11" x14ac:dyDescent="0.35">
      <c r="A472" s="48">
        <f>returns_pnl[[#This Row],[price_date]]</f>
        <v>46191</v>
      </c>
      <c r="B472" s="10">
        <f>returns_pnl[[#This Row],[portfolio_simple_return]]</f>
        <v>4.0349395000000003E-2</v>
      </c>
      <c r="C472" s="10">
        <f>returns_pnl[[#This Row],[B.simple_return]]</f>
        <v>1.084622E-2</v>
      </c>
      <c r="D472" s="46"/>
      <c r="E472" s="10">
        <f t="shared" si="35"/>
        <v>4.0179269815164613E-2</v>
      </c>
      <c r="F472" s="10">
        <f t="shared" si="36"/>
        <v>2.9503175000000003E-2</v>
      </c>
      <c r="G472" s="47">
        <f t="shared" si="38"/>
        <v>261.35223579850947</v>
      </c>
      <c r="H472" s="47">
        <f t="shared" si="39"/>
        <v>137.70920258642704</v>
      </c>
      <c r="I472" s="23">
        <f>G472/MAX($G$2:G472)-1</f>
        <v>-8.0567687267064647E-3</v>
      </c>
      <c r="J472" s="23">
        <f>H472/MAX($H$2:H472)-1</f>
        <v>-1.4349946026329663E-2</v>
      </c>
      <c r="K472" s="22">
        <f t="shared" si="37"/>
        <v>0</v>
      </c>
    </row>
    <row r="473" spans="1:11" x14ac:dyDescent="0.35">
      <c r="A473" s="48">
        <f>returns_pnl[[#This Row],[price_date]]</f>
        <v>46195</v>
      </c>
      <c r="B473" s="10">
        <f>returns_pnl[[#This Row],[portfolio_simple_return]]</f>
        <v>-4.0494950000000002E-3</v>
      </c>
      <c r="C473" s="10">
        <f>returns_pnl[[#This Row],[B.simple_return]]</f>
        <v>-3.7050500000000001E-3</v>
      </c>
      <c r="D473" s="46"/>
      <c r="E473" s="10">
        <f t="shared" si="35"/>
        <v>-4.2196201848353904E-3</v>
      </c>
      <c r="F473" s="10">
        <f t="shared" si="36"/>
        <v>-3.4444500000000008E-4</v>
      </c>
      <c r="G473" s="47">
        <f t="shared" si="38"/>
        <v>260.29389122640458</v>
      </c>
      <c r="H473" s="47">
        <f t="shared" si="39"/>
        <v>137.1989831053842</v>
      </c>
      <c r="I473" s="23">
        <f>G473/MAX($G$2:G473)-1</f>
        <v>-1.2073637882031529E-2</v>
      </c>
      <c r="J473" s="23">
        <f>H473/MAX($H$2:H473)-1</f>
        <v>-1.800182875880485E-2</v>
      </c>
      <c r="K473" s="22">
        <f t="shared" si="37"/>
        <v>-4.2196201848353904E-3</v>
      </c>
    </row>
    <row r="474" spans="1:11" x14ac:dyDescent="0.35">
      <c r="A474" s="48">
        <f>returns_pnl[[#This Row],[price_date]]</f>
        <v>46196</v>
      </c>
      <c r="B474" s="10">
        <f>returns_pnl[[#This Row],[portfolio_simple_return]]</f>
        <v>-4.9037983E-2</v>
      </c>
      <c r="C474" s="10">
        <f>returns_pnl[[#This Row],[B.simple_return]]</f>
        <v>-1.436277E-2</v>
      </c>
      <c r="D474" s="46"/>
      <c r="E474" s="10">
        <f t="shared" si="35"/>
        <v>-4.920810818483539E-2</v>
      </c>
      <c r="F474" s="10">
        <f t="shared" si="36"/>
        <v>-3.4675212999999996E-2</v>
      </c>
      <c r="G474" s="47">
        <f t="shared" si="38"/>
        <v>247.52960381344033</v>
      </c>
      <c r="H474" s="47">
        <f t="shared" si="39"/>
        <v>135.22842566680768</v>
      </c>
      <c r="I474" s="23">
        <f>G474/MAX($G$2:G474)-1</f>
        <v>-6.0519554032824163E-2</v>
      </c>
      <c r="J474" s="23">
        <f>H474/MAX($H$2:H474)-1</f>
        <v>-3.2106042632762732E-2</v>
      </c>
      <c r="K474" s="22">
        <f t="shared" si="37"/>
        <v>-4.920810818483539E-2</v>
      </c>
    </row>
    <row r="475" spans="1:11" x14ac:dyDescent="0.35">
      <c r="A475" s="48">
        <f>returns_pnl[[#This Row],[price_date]]</f>
        <v>46197</v>
      </c>
      <c r="B475" s="10">
        <f>returns_pnl[[#This Row],[portfolio_simple_return]]</f>
        <v>1.395241E-3</v>
      </c>
      <c r="C475" s="10">
        <f>returns_pnl[[#This Row],[B.simple_return]]</f>
        <v>-9.8296999999999989E-4</v>
      </c>
      <c r="D475" s="46"/>
      <c r="E475" s="10">
        <f t="shared" si="35"/>
        <v>1.2251158151646098E-3</v>
      </c>
      <c r="F475" s="10">
        <f t="shared" si="36"/>
        <v>2.3782109999999999E-3</v>
      </c>
      <c r="G475" s="47">
        <f t="shared" si="38"/>
        <v>247.87496726539459</v>
      </c>
      <c r="H475" s="47">
        <f t="shared" si="39"/>
        <v>135.09550018122997</v>
      </c>
      <c r="I475" s="23">
        <f>G475/MAX($G$2:G475)-1</f>
        <v>-5.9208752395912612E-2</v>
      </c>
      <c r="J475" s="23">
        <f>H475/MAX($H$2:H475)-1</f>
        <v>-3.3057453356036159E-2</v>
      </c>
      <c r="K475" s="22">
        <f t="shared" si="37"/>
        <v>0</v>
      </c>
    </row>
    <row r="476" spans="1:11" x14ac:dyDescent="0.35">
      <c r="A476" s="48">
        <f>returns_pnl[[#This Row],[price_date]]</f>
        <v>46198</v>
      </c>
      <c r="B476" s="10">
        <f>returns_pnl[[#This Row],[portfolio_simple_return]]</f>
        <v>1.0315154E-2</v>
      </c>
      <c r="C476" s="10">
        <f>returns_pnl[[#This Row],[B.simple_return]]</f>
        <v>-9.9209999999999994E-5</v>
      </c>
      <c r="D476" s="46"/>
      <c r="E476" s="10">
        <f t="shared" si="35"/>
        <v>1.014502881516461E-2</v>
      </c>
      <c r="F476" s="10">
        <f t="shared" si="36"/>
        <v>1.0414364000000001E-2</v>
      </c>
      <c r="G476" s="47">
        <f t="shared" si="38"/>
        <v>250.43183572548207</v>
      </c>
      <c r="H476" s="47">
        <f t="shared" si="39"/>
        <v>135.08209735665699</v>
      </c>
      <c r="I476" s="23">
        <f>G476/MAX($G$2:G476)-1</f>
        <v>-4.9504345795024385E-2</v>
      </c>
      <c r="J476" s="23">
        <f>H476/MAX($H$2:H476)-1</f>
        <v>-3.315338372608867E-2</v>
      </c>
      <c r="K476" s="22">
        <f t="shared" si="37"/>
        <v>0</v>
      </c>
    </row>
    <row r="477" spans="1:11" x14ac:dyDescent="0.35">
      <c r="A477" s="48">
        <f>returns_pnl[[#This Row],[price_date]]</f>
        <v>46199</v>
      </c>
      <c r="B477" s="10">
        <f>returns_pnl[[#This Row],[portfolio_simple_return]]</f>
        <v>-1.9769043E-2</v>
      </c>
      <c r="C477" s="10">
        <f>returns_pnl[[#This Row],[B.simple_return]]</f>
        <v>-4.7163000000000001E-4</v>
      </c>
      <c r="D477" s="46"/>
      <c r="E477" s="10">
        <f t="shared" si="35"/>
        <v>-1.993916818483539E-2</v>
      </c>
      <c r="F477" s="10">
        <f t="shared" si="36"/>
        <v>-1.9297412999999999E-2</v>
      </c>
      <c r="G477" s="47">
        <f t="shared" si="38"/>
        <v>245.48103799645608</v>
      </c>
      <c r="H477" s="47">
        <f t="shared" si="39"/>
        <v>135.01838858708066</v>
      </c>
      <c r="I477" s="23">
        <f>G477/MAX($G$2:G477)-1</f>
        <v>-6.8294735254315619E-2</v>
      </c>
      <c r="J477" s="23">
        <f>H477/MAX($H$2:H477)-1</f>
        <v>-3.3609377595721912E-2</v>
      </c>
      <c r="K477" s="22">
        <f t="shared" si="37"/>
        <v>-1.993916818483539E-2</v>
      </c>
    </row>
    <row r="478" spans="1:11" x14ac:dyDescent="0.35">
      <c r="A478" s="48">
        <f>returns_pnl[[#This Row],[price_date]]</f>
        <v>46202</v>
      </c>
      <c r="B478" s="10">
        <f>returns_pnl[[#This Row],[portfolio_simple_return]]</f>
        <v>2.7724188E-2</v>
      </c>
      <c r="C478" s="10">
        <f>returns_pnl[[#This Row],[B.simple_return]]</f>
        <v>1.175004E-2</v>
      </c>
      <c r="D478" s="46"/>
      <c r="E478" s="10">
        <f t="shared" si="35"/>
        <v>2.755406281516461E-2</v>
      </c>
      <c r="F478" s="10">
        <f t="shared" si="36"/>
        <v>1.5974148000000001E-2</v>
      </c>
      <c r="G478" s="47">
        <f t="shared" si="38"/>
        <v>252.28680044430499</v>
      </c>
      <c r="H478" s="47">
        <f t="shared" si="39"/>
        <v>136.60486005371439</v>
      </c>
      <c r="I478" s="23">
        <f>G478/MAX($G$2:G478)-1</f>
        <v>-4.2463963333916444E-2</v>
      </c>
      <c r="J478" s="23">
        <f>H478/MAX($H$2:H478)-1</f>
        <v>-2.2254249126846926E-2</v>
      </c>
      <c r="K478" s="22">
        <f t="shared" si="37"/>
        <v>0</v>
      </c>
    </row>
    <row r="479" spans="1:11" x14ac:dyDescent="0.35">
      <c r="A479" s="48">
        <f>returns_pnl[[#This Row],[price_date]]</f>
        <v>46203</v>
      </c>
      <c r="B479" s="10">
        <f>returns_pnl[[#This Row],[portfolio_simple_return]]</f>
        <v>4.1368281999999999E-2</v>
      </c>
      <c r="C479" s="10">
        <f>returns_pnl[[#This Row],[B.simple_return]]</f>
        <v>7.9202400000000003E-3</v>
      </c>
      <c r="D479" s="46"/>
      <c r="E479" s="10">
        <f t="shared" si="35"/>
        <v>4.1198156815164609E-2</v>
      </c>
      <c r="F479" s="10">
        <f t="shared" si="36"/>
        <v>3.3448041999999997E-2</v>
      </c>
      <c r="G479" s="47">
        <f t="shared" si="38"/>
        <v>262.72347194996274</v>
      </c>
      <c r="H479" s="47">
        <f t="shared" si="39"/>
        <v>137.68680333050622</v>
      </c>
      <c r="I479" s="23">
        <f>G479/MAX($G$2:G479)-1</f>
        <v>-2.8523425439515027E-3</v>
      </c>
      <c r="J479" s="23">
        <f>H479/MAX($H$2:H479)-1</f>
        <v>-1.4510268120951242E-2</v>
      </c>
      <c r="K479" s="22">
        <f t="shared" si="37"/>
        <v>0</v>
      </c>
    </row>
    <row r="480" spans="1:11" x14ac:dyDescent="0.35">
      <c r="A480" s="48">
        <f>returns_pnl[[#This Row],[price_date]]</f>
        <v>46204</v>
      </c>
      <c r="B480" s="10">
        <f>returns_pnl[[#This Row],[portfolio_simple_return]]</f>
        <v>-4.4952538E-2</v>
      </c>
      <c r="C480" s="10">
        <f>returns_pnl[[#This Row],[B.simple_return]]</f>
        <v>-2.1508500000000002E-3</v>
      </c>
      <c r="D480" s="46"/>
      <c r="E480" s="10">
        <f t="shared" si="35"/>
        <v>-4.512266318483539E-2</v>
      </c>
      <c r="F480" s="10">
        <f t="shared" si="36"/>
        <v>-4.2801687999999997E-2</v>
      </c>
      <c r="G480" s="47">
        <f t="shared" si="38"/>
        <v>250.9133850936401</v>
      </c>
      <c r="H480" s="47">
        <f t="shared" si="39"/>
        <v>137.39065966956281</v>
      </c>
      <c r="I480" s="23">
        <f>G480/MAX($G$2:G480)-1</f>
        <v>-4.7676660507355528E-2</v>
      </c>
      <c r="J480" s="23">
        <f>H480/MAX($H$2:H480)-1</f>
        <v>-1.6629908710763308E-2</v>
      </c>
      <c r="K480" s="22">
        <f t="shared" si="37"/>
        <v>-4.512266318483539E-2</v>
      </c>
    </row>
    <row r="481" spans="1:11" x14ac:dyDescent="0.35">
      <c r="A481" s="48">
        <f>returns_pnl[[#This Row],[price_date]]</f>
        <v>46205</v>
      </c>
      <c r="B481" s="10">
        <f>returns_pnl[[#This Row],[portfolio_simple_return]]</f>
        <v>-3.8130685999999997E-2</v>
      </c>
      <c r="C481" s="10">
        <f>returns_pnl[[#This Row],[B.simple_return]]</f>
        <v>1.3400000000000001E-6</v>
      </c>
      <c r="D481" s="46"/>
      <c r="E481" s="10">
        <f t="shared" si="35"/>
        <v>-3.8300811184835387E-2</v>
      </c>
      <c r="F481" s="10">
        <f t="shared" si="36"/>
        <v>-3.8132025999999999E-2</v>
      </c>
      <c r="G481" s="47">
        <f t="shared" si="38"/>
        <v>241.34588559343743</v>
      </c>
      <c r="H481" s="47">
        <f t="shared" si="39"/>
        <v>137.39084377304678</v>
      </c>
      <c r="I481" s="23">
        <f>G481/MAX($G$2:G481)-1</f>
        <v>-8.3989402736020957E-2</v>
      </c>
      <c r="J481" s="23">
        <f>H481/MAX($H$2:H481)-1</f>
        <v>-1.6628590994840819E-2</v>
      </c>
      <c r="K481" s="22">
        <f t="shared" si="37"/>
        <v>-3.8300811184835387E-2</v>
      </c>
    </row>
    <row r="482" spans="1:11" x14ac:dyDescent="0.35">
      <c r="A482" s="48">
        <f>returns_pnl[[#This Row],[price_date]]</f>
        <v>46209</v>
      </c>
      <c r="B482" s="10">
        <f>returns_pnl[[#This Row],[portfolio_simple_return]]</f>
        <v>2.7222969E-2</v>
      </c>
      <c r="C482" s="10">
        <f>returns_pnl[[#This Row],[B.simple_return]]</f>
        <v>7.2415200000000004E-3</v>
      </c>
      <c r="D482" s="46"/>
      <c r="E482" s="10">
        <f t="shared" si="35"/>
        <v>2.7052843815164609E-2</v>
      </c>
      <c r="F482" s="10">
        <f t="shared" si="36"/>
        <v>1.9981448999999998E-2</v>
      </c>
      <c r="G482" s="47">
        <f t="shared" si="38"/>
        <v>247.91603715522515</v>
      </c>
      <c r="H482" s="47">
        <f t="shared" si="39"/>
        <v>138.38576231604617</v>
      </c>
      <c r="I482" s="23">
        <f>G482/MAX($G$2:G482)-1</f>
        <v>-5.9052874643031994E-2</v>
      </c>
      <c r="J482" s="23">
        <f>H482/MAX($H$2:H482)-1</f>
        <v>-9.5074872691018886E-3</v>
      </c>
      <c r="K482" s="22">
        <f t="shared" si="37"/>
        <v>0</v>
      </c>
    </row>
    <row r="483" spans="1:11" x14ac:dyDescent="0.35">
      <c r="A483" s="48">
        <f>returns_pnl[[#This Row],[price_date]]</f>
        <v>46210</v>
      </c>
      <c r="B483" s="10">
        <f>returns_pnl[[#This Row],[portfolio_simple_return]]</f>
        <v>-3.9615492000000002E-2</v>
      </c>
      <c r="C483" s="10">
        <f>returns_pnl[[#This Row],[B.simple_return]]</f>
        <v>-4.4551E-3</v>
      </c>
      <c r="D483" s="46"/>
      <c r="E483" s="10">
        <f t="shared" si="35"/>
        <v>-3.9785617184835392E-2</v>
      </c>
      <c r="F483" s="10">
        <f t="shared" si="36"/>
        <v>-3.5160391999999999E-2</v>
      </c>
      <c r="G483" s="47">
        <f t="shared" si="38"/>
        <v>238.09472136863062</v>
      </c>
      <c r="H483" s="47">
        <f t="shared" si="39"/>
        <v>137.76923990635194</v>
      </c>
      <c r="I483" s="23">
        <f>G483/MAX($G$2:G483)-1</f>
        <v>-9.6328957960034045E-2</v>
      </c>
      <c r="J483" s="23">
        <f>H483/MAX($H$2:H483)-1</f>
        <v>-1.3920230462569405E-2</v>
      </c>
      <c r="K483" s="22">
        <f t="shared" si="37"/>
        <v>-3.9785617184835392E-2</v>
      </c>
    </row>
    <row r="484" spans="1:11" x14ac:dyDescent="0.35">
      <c r="A484" s="48">
        <f>returns_pnl[[#This Row],[price_date]]</f>
        <v>46211</v>
      </c>
      <c r="B484" s="10">
        <f>returns_pnl[[#This Row],[portfolio_simple_return]]</f>
        <v>3.7023450000000001E-3</v>
      </c>
      <c r="C484" s="10">
        <f>returns_pnl[[#This Row],[B.simple_return]]</f>
        <v>-2.8172200000000001E-3</v>
      </c>
      <c r="D484" s="46"/>
      <c r="E484" s="10">
        <f t="shared" si="35"/>
        <v>3.5322198151646099E-3</v>
      </c>
      <c r="F484" s="10">
        <f t="shared" si="36"/>
        <v>6.5195649999999997E-3</v>
      </c>
      <c r="G484" s="47">
        <f t="shared" si="38"/>
        <v>238.97623016981615</v>
      </c>
      <c r="H484" s="47">
        <f t="shared" si="39"/>
        <v>137.38111364830297</v>
      </c>
      <c r="I484" s="23">
        <f>G484/MAX($G$2:G484)-1</f>
        <v>-9.2983255995892633E-2</v>
      </c>
      <c r="J484" s="23">
        <f>H484/MAX($H$2:H484)-1</f>
        <v>-1.6698234110905541E-2</v>
      </c>
      <c r="K484" s="22">
        <f t="shared" si="37"/>
        <v>0</v>
      </c>
    </row>
    <row r="485" spans="1:11" x14ac:dyDescent="0.35">
      <c r="A485" s="48">
        <f>returns_pnl[[#This Row],[price_date]]</f>
        <v>46212</v>
      </c>
      <c r="B485" s="10">
        <f>returns_pnl[[#This Row],[portfolio_simple_return]]</f>
        <v>3.7254108000000001E-2</v>
      </c>
      <c r="C485" s="10">
        <f>returns_pnl[[#This Row],[B.simple_return]]</f>
        <v>8.1427700000000006E-3</v>
      </c>
      <c r="D485" s="46"/>
      <c r="E485" s="10">
        <f t="shared" si="35"/>
        <v>3.7083982815164611E-2</v>
      </c>
      <c r="F485" s="10">
        <f t="shared" si="36"/>
        <v>2.9111338E-2</v>
      </c>
      <c r="G485" s="47">
        <f t="shared" si="38"/>
        <v>247.87907645799532</v>
      </c>
      <c r="H485" s="47">
        <f t="shared" si="39"/>
        <v>138.49977645908498</v>
      </c>
      <c r="I485" s="23">
        <f>G485/MAX($G$2:G485)-1</f>
        <v>-5.9193156256955315E-2</v>
      </c>
      <c r="J485" s="23">
        <f>H485/MAX($H$2:H485)-1</f>
        <v>-8.6914339906767335E-3</v>
      </c>
      <c r="K485" s="22">
        <f t="shared" si="37"/>
        <v>0</v>
      </c>
    </row>
    <row r="486" spans="1:11" x14ac:dyDescent="0.35">
      <c r="A486" s="48">
        <f>returns_pnl[[#This Row],[price_date]]</f>
        <v>46213</v>
      </c>
      <c r="B486" s="10">
        <f>returns_pnl[[#This Row],[portfolio_simple_return]]</f>
        <v>-3.8360289999999999E-3</v>
      </c>
      <c r="C486" s="10">
        <f>returns_pnl[[#This Row],[B.simple_return]]</f>
        <v>4.2088400000000002E-3</v>
      </c>
      <c r="D486" s="46"/>
      <c r="E486" s="10">
        <f t="shared" si="35"/>
        <v>-4.0061541848353897E-3</v>
      </c>
      <c r="F486" s="10">
        <f t="shared" si="36"/>
        <v>-8.0448689999999996E-3</v>
      </c>
      <c r="G486" s="47">
        <f t="shared" si="38"/>
        <v>246.92820513220923</v>
      </c>
      <c r="H486" s="47">
        <f t="shared" si="39"/>
        <v>139.08269985823705</v>
      </c>
      <c r="I486" s="23">
        <f>G486/MAX($G$2:G486)-1</f>
        <v>-6.280211859295215E-2</v>
      </c>
      <c r="J486" s="23">
        <f>H486/MAX($H$2:H486)-1</f>
        <v>-4.519174845713958E-3</v>
      </c>
      <c r="K486" s="22">
        <f t="shared" si="37"/>
        <v>-4.0061541848353897E-3</v>
      </c>
    </row>
    <row r="487" spans="1:11" x14ac:dyDescent="0.35">
      <c r="A487" s="48">
        <f>returns_pnl[[#This Row],[price_date]]</f>
        <v>46216</v>
      </c>
      <c r="B487" s="10">
        <f>returns_pnl[[#This Row],[portfolio_simple_return]]</f>
        <v>-3.6070221999999999E-2</v>
      </c>
      <c r="C487" s="10">
        <f>returns_pnl[[#This Row],[B.simple_return]]</f>
        <v>-7.9269800000000001E-3</v>
      </c>
      <c r="D487" s="46"/>
      <c r="E487" s="10">
        <f t="shared" si="35"/>
        <v>-3.6240347184835389E-2</v>
      </c>
      <c r="F487" s="10">
        <f t="shared" si="36"/>
        <v>-2.8143241999999999E-2</v>
      </c>
      <c r="G487" s="47">
        <f t="shared" si="38"/>
        <v>238.02144995502891</v>
      </c>
      <c r="H487" s="47">
        <f t="shared" si="39"/>
        <v>137.98019407811481</v>
      </c>
      <c r="I487" s="23">
        <f>G487/MAX($G$2:G487)-1</f>
        <v>-9.6607054233234013E-2</v>
      </c>
      <c r="J487" s="23">
        <f>H487/MAX($H$2:H487)-1</f>
        <v>-1.2410331437095468E-2</v>
      </c>
      <c r="K487" s="22">
        <f t="shared" si="37"/>
        <v>-3.6240347184835389E-2</v>
      </c>
    </row>
    <row r="488" spans="1:11" x14ac:dyDescent="0.35">
      <c r="A488" s="48">
        <f>returns_pnl[[#This Row],[price_date]]</f>
        <v>46217</v>
      </c>
      <c r="B488" s="10">
        <f>returns_pnl[[#This Row],[portfolio_simple_return]]</f>
        <v>1.2373426999999999E-2</v>
      </c>
      <c r="C488" s="10">
        <f>returns_pnl[[#This Row],[B.simple_return]]</f>
        <v>3.7589799999999999E-3</v>
      </c>
      <c r="D488" s="46"/>
      <c r="E488" s="10">
        <f t="shared" si="35"/>
        <v>1.2203301815164609E-2</v>
      </c>
      <c r="F488" s="10">
        <f t="shared" si="36"/>
        <v>8.614446999999999E-3</v>
      </c>
      <c r="G488" s="47">
        <f t="shared" si="38"/>
        <v>240.96659099048162</v>
      </c>
      <c r="H488" s="47">
        <f t="shared" si="39"/>
        <v>138.49885886805055</v>
      </c>
      <c r="I488" s="23">
        <f>G488/MAX($G$2:G488)-1</f>
        <v>-8.542898756647388E-2</v>
      </c>
      <c r="J488" s="23">
        <f>H488/MAX($H$2:H488)-1</f>
        <v>-8.6980016247609759E-3</v>
      </c>
      <c r="K488" s="22">
        <f t="shared" si="37"/>
        <v>0</v>
      </c>
    </row>
    <row r="489" spans="1:11" x14ac:dyDescent="0.35">
      <c r="A489" s="48">
        <f>returns_pnl[[#This Row],[price_date]]</f>
        <v>46218</v>
      </c>
      <c r="B489" s="10">
        <f>returns_pnl[[#This Row],[portfolio_simple_return]]</f>
        <v>-2.4176664E-2</v>
      </c>
      <c r="C489" s="10">
        <f>returns_pnl[[#This Row],[B.simple_return]]</f>
        <v>3.8191399999999999E-3</v>
      </c>
      <c r="D489" s="46"/>
      <c r="E489" s="10">
        <f t="shared" si="35"/>
        <v>-2.4346789184835391E-2</v>
      </c>
      <c r="F489" s="10">
        <f t="shared" si="36"/>
        <v>-2.7995803999999999E-2</v>
      </c>
      <c r="G489" s="47">
        <f t="shared" si="38"/>
        <v>235.14082268487934</v>
      </c>
      <c r="H489" s="47">
        <f t="shared" si="39"/>
        <v>139.02780539990789</v>
      </c>
      <c r="I489" s="23">
        <f>G489/MAX($G$2:G489)-1</f>
        <v>-0.107540263638219</v>
      </c>
      <c r="J489" s="23">
        <f>H489/MAX($H$2:H489)-1</f>
        <v>-4.9120805106860344E-3</v>
      </c>
      <c r="K489" s="22">
        <f t="shared" si="37"/>
        <v>-2.4346789184835391E-2</v>
      </c>
    </row>
    <row r="490" spans="1:11" x14ac:dyDescent="0.35">
      <c r="A490" s="48">
        <f>returns_pnl[[#This Row],[price_date]]</f>
        <v>46219</v>
      </c>
      <c r="B490" s="10">
        <f>returns_pnl[[#This Row],[portfolio_simple_return]]</f>
        <v>-4.0157004000000003E-2</v>
      </c>
      <c r="C490" s="10">
        <f>returns_pnl[[#This Row],[B.simple_return]]</f>
        <v>-5.1014199999999997E-3</v>
      </c>
      <c r="D490" s="46"/>
      <c r="E490" s="10">
        <f t="shared" si="35"/>
        <v>-4.0327129184835393E-2</v>
      </c>
      <c r="F490" s="10">
        <f t="shared" si="36"/>
        <v>-3.5055584000000001E-2</v>
      </c>
      <c r="G490" s="47">
        <f t="shared" si="38"/>
        <v>225.69827172775936</v>
      </c>
      <c r="H490" s="47">
        <f t="shared" si="39"/>
        <v>138.31856617288469</v>
      </c>
      <c r="I490" s="23">
        <f>G490/MAX($G$2:G490)-1</f>
        <v>-0.14337877284113798</v>
      </c>
      <c r="J490" s="23">
        <f>H490/MAX($H$2:H490)-1</f>
        <v>-9.988441924927205E-3</v>
      </c>
      <c r="K490" s="22">
        <f t="shared" si="37"/>
        <v>-4.0327129184835393E-2</v>
      </c>
    </row>
    <row r="491" spans="1:11" x14ac:dyDescent="0.35">
      <c r="A491" s="48">
        <f>returns_pnl[[#This Row],[price_date]]</f>
        <v>46220</v>
      </c>
      <c r="B491" s="10">
        <f>returns_pnl[[#This Row],[portfolio_simple_return]]</f>
        <v>-7.060312E-3</v>
      </c>
      <c r="C491" s="10">
        <f>returns_pnl[[#This Row],[B.simple_return]]</f>
        <v>-1.009853E-2</v>
      </c>
      <c r="D491" s="46"/>
      <c r="E491" s="10">
        <f t="shared" si="35"/>
        <v>-7.2304371848353902E-3</v>
      </c>
      <c r="F491" s="10">
        <f t="shared" si="36"/>
        <v>3.0382179999999996E-3</v>
      </c>
      <c r="G491" s="47">
        <f t="shared" si="38"/>
        <v>224.10477151150059</v>
      </c>
      <c r="H491" s="47">
        <f t="shared" si="39"/>
        <v>136.92175198283081</v>
      </c>
      <c r="I491" s="23">
        <f>G491/MAX($G$2:G491)-1</f>
        <v>-0.14942678597070247</v>
      </c>
      <c r="J491" s="23">
        <f>H491/MAX($H$2:H491)-1</f>
        <v>-1.9986103344495132E-2</v>
      </c>
      <c r="K491" s="22">
        <f t="shared" si="37"/>
        <v>-7.2304371848353902E-3</v>
      </c>
    </row>
    <row r="492" spans="1:11" x14ac:dyDescent="0.35">
      <c r="A492" s="48">
        <f>returns_pnl[[#This Row],[price_date]]</f>
        <v>46223</v>
      </c>
      <c r="B492" s="10">
        <f>returns_pnl[[#This Row],[portfolio_simple_return]]</f>
        <v>1.2126463000000001E-2</v>
      </c>
      <c r="C492" s="10">
        <f>returns_pnl[[#This Row],[B.simple_return]]</f>
        <v>-1.9322300000000001E-3</v>
      </c>
      <c r="D492" s="46"/>
      <c r="E492" s="10">
        <f t="shared" si="35"/>
        <v>1.195633781516461E-2</v>
      </c>
      <c r="F492" s="10">
        <f t="shared" si="36"/>
        <v>1.4058693000000001E-2</v>
      </c>
      <c r="G492" s="47">
        <f t="shared" si="38"/>
        <v>226.82236973135824</v>
      </c>
      <c r="H492" s="47">
        <f t="shared" si="39"/>
        <v>136.65718766599704</v>
      </c>
      <c r="I492" s="23">
        <f>G492/MAX($G$2:G492)-1</f>
        <v>-0.13911234136198514</v>
      </c>
      <c r="J492" s="23">
        <f>H492/MAX($H$2:H492)-1</f>
        <v>-2.1879715596029747E-2</v>
      </c>
      <c r="K492" s="22">
        <f t="shared" si="37"/>
        <v>0</v>
      </c>
    </row>
    <row r="493" spans="1:11" x14ac:dyDescent="0.35">
      <c r="A493" s="48">
        <f>returns_pnl[[#This Row],[price_date]]</f>
        <v>46224</v>
      </c>
      <c r="B493" s="10">
        <f>returns_pnl[[#This Row],[portfolio_simple_return]]</f>
        <v>4.2853758999999998E-2</v>
      </c>
      <c r="C493" s="10">
        <f>returns_pnl[[#This Row],[B.simple_return]]</f>
        <v>8.8563099999999992E-3</v>
      </c>
      <c r="D493" s="46"/>
      <c r="E493" s="10">
        <f t="shared" si="35"/>
        <v>4.2683633815164608E-2</v>
      </c>
      <c r="F493" s="10">
        <f t="shared" si="36"/>
        <v>3.3997448999999999E-2</v>
      </c>
      <c r="G493" s="47">
        <f t="shared" si="38"/>
        <v>236.54256089963476</v>
      </c>
      <c r="H493" s="47">
        <f t="shared" si="39"/>
        <v>137.86746608369529</v>
      </c>
      <c r="I493" s="23">
        <f>G493/MAX($G$2:G493)-1</f>
        <v>-0.10222006911263737</v>
      </c>
      <c r="J493" s="23">
        <f>H493/MAX($H$2:H493)-1</f>
        <v>-1.3217179140059931E-2</v>
      </c>
      <c r="K493" s="22">
        <f t="shared" si="37"/>
        <v>0</v>
      </c>
    </row>
    <row r="494" spans="1:11" x14ac:dyDescent="0.35">
      <c r="A494" s="48">
        <f>returns_pnl[[#This Row],[price_date]]</f>
        <v>46225</v>
      </c>
      <c r="B494" s="10">
        <f>returns_pnl[[#This Row],[portfolio_simple_return]]</f>
        <v>1.0244212000000001E-2</v>
      </c>
      <c r="C494" s="10">
        <f>returns_pnl[[#This Row],[B.simple_return]]</f>
        <v>-1.36366E-3</v>
      </c>
      <c r="D494" s="46"/>
      <c r="E494" s="10">
        <f t="shared" si="35"/>
        <v>1.0074086815164611E-2</v>
      </c>
      <c r="F494" s="10">
        <f t="shared" si="36"/>
        <v>1.1607872000000002E-2</v>
      </c>
      <c r="G494" s="47">
        <f t="shared" si="38"/>
        <v>238.9657530405135</v>
      </c>
      <c r="H494" s="47">
        <f t="shared" si="39"/>
        <v>137.6794617348956</v>
      </c>
      <c r="I494" s="23">
        <f>G494/MAX($G$2:G494)-1</f>
        <v>-9.3023021171282028E-2</v>
      </c>
      <c r="J494" s="23">
        <f>H494/MAX($H$2:H494)-1</f>
        <v>-1.4562815401553908E-2</v>
      </c>
      <c r="K494" s="22">
        <f t="shared" si="37"/>
        <v>0</v>
      </c>
    </row>
    <row r="495" spans="1:11" x14ac:dyDescent="0.35">
      <c r="A495" s="48">
        <f>returns_pnl[[#This Row],[price_date]]</f>
        <v>46226</v>
      </c>
      <c r="B495" s="10">
        <f>returns_pnl[[#This Row],[portfolio_simple_return]]</f>
        <v>-1.1340621E-2</v>
      </c>
      <c r="C495" s="10">
        <f>returns_pnl[[#This Row],[B.simple_return]]</f>
        <v>-1.208968E-2</v>
      </c>
      <c r="D495" s="46"/>
      <c r="E495" s="10">
        <f t="shared" si="35"/>
        <v>-1.1510746184835391E-2</v>
      </c>
      <c r="F495" s="10">
        <f t="shared" si="36"/>
        <v>7.4905899999999984E-4</v>
      </c>
      <c r="G495" s="47">
        <f t="shared" si="38"/>
        <v>236.25573300330146</v>
      </c>
      <c r="H495" s="47">
        <f t="shared" si="39"/>
        <v>136.01496109994847</v>
      </c>
      <c r="I495" s="23">
        <f>G495/MAX($G$2:G495)-1</f>
        <v>-0.10330870334390352</v>
      </c>
      <c r="J495" s="23">
        <f>H495/MAX($H$2:H495)-1</f>
        <v>-2.6476435623450034E-2</v>
      </c>
      <c r="K495" s="22">
        <f t="shared" si="37"/>
        <v>-1.1510746184835391E-2</v>
      </c>
    </row>
    <row r="496" spans="1:11" x14ac:dyDescent="0.35">
      <c r="A496" s="48">
        <f>returns_pnl[[#This Row],[price_date]]</f>
        <v>46227</v>
      </c>
      <c r="B496" s="10">
        <f>returns_pnl[[#This Row],[portfolio_simple_return]]</f>
        <v>-3.3556988000000003E-2</v>
      </c>
      <c r="C496" s="10">
        <f>returns_pnl[[#This Row],[B.simple_return]]</f>
        <v>4.9673999999999996E-4</v>
      </c>
      <c r="D496" s="46"/>
      <c r="E496" s="10">
        <f t="shared" si="35"/>
        <v>-3.3727113184835393E-2</v>
      </c>
      <c r="F496" s="10">
        <f t="shared" si="36"/>
        <v>-3.4053728000000005E-2</v>
      </c>
      <c r="G496" s="47">
        <f t="shared" si="38"/>
        <v>228.32770220597848</v>
      </c>
      <c r="H496" s="47">
        <f t="shared" si="39"/>
        <v>136.08252517172525</v>
      </c>
      <c r="I496" s="23">
        <f>G496/MAX($G$2:G496)-1</f>
        <v>-0.13339896242549643</v>
      </c>
      <c r="J496" s="23">
        <f>H496/MAX($H$2:H496)-1</f>
        <v>-2.599284752808162E-2</v>
      </c>
      <c r="K496" s="22">
        <f t="shared" si="37"/>
        <v>-3.3727113184835393E-2</v>
      </c>
    </row>
    <row r="497" spans="1:11" x14ac:dyDescent="0.35">
      <c r="A497" s="48">
        <f>returns_pnl[[#This Row],[price_date]]</f>
        <v>46230</v>
      </c>
      <c r="B497" s="10">
        <f>returns_pnl[[#This Row],[portfolio_simple_return]]</f>
        <v>-1.5392562E-2</v>
      </c>
      <c r="C497" s="10">
        <f>returns_pnl[[#This Row],[B.simple_return]]</f>
        <v>1.6190000000000001E-4</v>
      </c>
      <c r="D497" s="46"/>
      <c r="E497" s="10">
        <f t="shared" si="35"/>
        <v>-1.556268718483539E-2</v>
      </c>
      <c r="F497" s="10">
        <f t="shared" si="36"/>
        <v>-1.5554462E-2</v>
      </c>
      <c r="G497" s="47">
        <f t="shared" si="38"/>
        <v>224.81315389345542</v>
      </c>
      <c r="H497" s="47">
        <f t="shared" si="39"/>
        <v>136.10455693255054</v>
      </c>
      <c r="I497" s="23">
        <f>G497/MAX($G$2:G497)-1</f>
        <v>-0.14673817262562638</v>
      </c>
      <c r="J497" s="23">
        <f>H497/MAX($H$2:H497)-1</f>
        <v>-2.5835155770096541E-2</v>
      </c>
      <c r="K497" s="22">
        <f t="shared" si="37"/>
        <v>-1.556268718483539E-2</v>
      </c>
    </row>
    <row r="498" spans="1:11" x14ac:dyDescent="0.35">
      <c r="A498" s="48">
        <f>returns_pnl[[#This Row],[price_date]]</f>
        <v>46231</v>
      </c>
      <c r="B498" s="10">
        <f>returns_pnl[[#This Row],[portfolio_simple_return]]</f>
        <v>-3.7452601000000002E-2</v>
      </c>
      <c r="C498" s="10">
        <f>returns_pnl[[#This Row],[B.simple_return]]</f>
        <v>2.10436E-3</v>
      </c>
      <c r="D498" s="46"/>
      <c r="E498" s="10">
        <f t="shared" si="35"/>
        <v>-3.7622726184835392E-2</v>
      </c>
      <c r="F498" s="10">
        <f t="shared" si="36"/>
        <v>-3.9556961000000002E-2</v>
      </c>
      <c r="G498" s="47">
        <f t="shared" si="38"/>
        <v>216.39331654113224</v>
      </c>
      <c r="H498" s="47">
        <f t="shared" si="39"/>
        <v>136.39096991797712</v>
      </c>
      <c r="I498" s="23">
        <f>G498/MAX($G$2:G498)-1</f>
        <v>-0.17869504739480968</v>
      </c>
      <c r="J498" s="23">
        <f>H498/MAX($H$2:H498)-1</f>
        <v>-2.3785162238492918E-2</v>
      </c>
      <c r="K498" s="22">
        <f t="shared" si="37"/>
        <v>-3.7622726184835392E-2</v>
      </c>
    </row>
    <row r="499" spans="1:11" x14ac:dyDescent="0.35">
      <c r="A499" s="48">
        <f>returns_pnl[[#This Row],[price_date]]</f>
        <v>46232</v>
      </c>
      <c r="B499" s="10">
        <f>returns_pnl[[#This Row],[portfolio_simple_return]]</f>
        <v>-3.5567036000000003E-2</v>
      </c>
      <c r="C499" s="10">
        <f>returns_pnl[[#This Row],[B.simple_return]]</f>
        <v>-1.5161310000000001E-2</v>
      </c>
      <c r="D499" s="46"/>
      <c r="E499" s="10">
        <f t="shared" si="35"/>
        <v>-3.5737161184835393E-2</v>
      </c>
      <c r="F499" s="10">
        <f t="shared" si="36"/>
        <v>-2.0405726000000003E-2</v>
      </c>
      <c r="G499" s="47">
        <f t="shared" si="38"/>
        <v>208.69684766155439</v>
      </c>
      <c r="H499" s="47">
        <f t="shared" si="39"/>
        <v>134.32310414185</v>
      </c>
      <c r="I499" s="23">
        <f>G499/MAX($G$2:G499)-1</f>
        <v>-0.20790643021109678</v>
      </c>
      <c r="J499" s="23">
        <f>H499/MAX($H$2:H499)-1</f>
        <v>-3.8585858020394825E-2</v>
      </c>
      <c r="K499" s="22">
        <f t="shared" si="37"/>
        <v>-3.5737161184835393E-2</v>
      </c>
    </row>
    <row r="500" spans="1:11" x14ac:dyDescent="0.35">
      <c r="A500" s="48">
        <f>returns_pnl[[#This Row],[price_date]]</f>
        <v>46233</v>
      </c>
      <c r="B500" s="10">
        <f>returns_pnl[[#This Row],[portfolio_simple_return]]</f>
        <v>6.4265153000000005E-2</v>
      </c>
      <c r="C500" s="10">
        <f>returns_pnl[[#This Row],[B.simple_return]]</f>
        <v>1.6604359999999999E-2</v>
      </c>
      <c r="D500" s="46"/>
      <c r="E500" s="10">
        <f t="shared" si="35"/>
        <v>6.4095027815164615E-2</v>
      </c>
      <c r="F500" s="10">
        <f t="shared" si="36"/>
        <v>4.7660793000000007E-2</v>
      </c>
      <c r="G500" s="47">
        <f t="shared" si="38"/>
        <v>222.10878250714188</v>
      </c>
      <c r="H500" s="47">
        <f t="shared" si="39"/>
        <v>136.55345331933879</v>
      </c>
      <c r="I500" s="23">
        <f>G500/MAX($G$2:G500)-1</f>
        <v>-0.15700241575829665</v>
      </c>
      <c r="J500" s="23">
        <f>H500/MAX($H$2:H500)-1</f>
        <v>-2.2622191497874145E-2</v>
      </c>
      <c r="K500" s="22">
        <f t="shared" si="37"/>
        <v>0</v>
      </c>
    </row>
    <row r="501" spans="1:11" x14ac:dyDescent="0.35">
      <c r="A501" s="48">
        <f>returns_pnl[[#This Row],[price_date]]</f>
        <v>46234</v>
      </c>
      <c r="B501" s="10">
        <f>returns_pnl[[#This Row],[portfolio_simple_return]]</f>
        <v>-4.20364E-4</v>
      </c>
      <c r="C501" s="10">
        <f>returns_pnl[[#This Row],[B.simple_return]]</f>
        <v>7.0035799999999997E-3</v>
      </c>
      <c r="D501" s="46"/>
      <c r="E501" s="10">
        <f t="shared" si="35"/>
        <v>-5.9048918483539019E-4</v>
      </c>
      <c r="F501" s="10">
        <f t="shared" si="36"/>
        <v>-7.423944E-3</v>
      </c>
      <c r="G501" s="47">
        <f t="shared" si="38"/>
        <v>222.01541597089204</v>
      </c>
      <c r="H501" s="47">
        <f t="shared" si="39"/>
        <v>137.50981635393703</v>
      </c>
      <c r="I501" s="23">
        <f>G501/MAX($G$2:G501)-1</f>
        <v>-0.15735678159479893</v>
      </c>
      <c r="J501" s="23">
        <f>H501/MAX($H$2:H501)-1</f>
        <v>-1.5777047825804913E-2</v>
      </c>
      <c r="K501" s="22">
        <f t="shared" si="37"/>
        <v>-5.9048918483539019E-4</v>
      </c>
    </row>
  </sheetData>
  <mergeCells count="1">
    <mergeCell ref="M1:N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A5E1-2D4A-4329-8BE8-4FDCB144BE79}">
  <dimension ref="A1:L24"/>
  <sheetViews>
    <sheetView showGridLines="0" showRowColHeaders="0" zoomScale="56" zoomScaleNormal="100" workbookViewId="0">
      <selection activeCell="U39" sqref="U39"/>
    </sheetView>
  </sheetViews>
  <sheetFormatPr defaultRowHeight="14.5" x14ac:dyDescent="0.35"/>
  <cols>
    <col min="1" max="12" width="14.6328125" customWidth="1"/>
  </cols>
  <sheetData>
    <row r="1" spans="1:12" x14ac:dyDescent="0.35">
      <c r="A1" s="74" t="s">
        <v>207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1:12" x14ac:dyDescent="0.35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2" x14ac:dyDescent="0.35">
      <c r="A3" s="76" t="s">
        <v>208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5" spans="1:12" ht="23.5" customHeight="1" x14ac:dyDescent="0.35">
      <c r="A5" s="77" t="s">
        <v>209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</row>
    <row r="7" spans="1:12" x14ac:dyDescent="0.35">
      <c r="A7" s="65" t="s">
        <v>211</v>
      </c>
      <c r="B7" s="66"/>
      <c r="C7" s="67"/>
      <c r="D7" s="65" t="s">
        <v>212</v>
      </c>
      <c r="E7" s="66"/>
      <c r="F7" s="67"/>
      <c r="G7" s="65" t="s">
        <v>213</v>
      </c>
      <c r="H7" s="66"/>
      <c r="I7" s="67"/>
      <c r="J7" s="66" t="s">
        <v>215</v>
      </c>
      <c r="K7" s="66"/>
      <c r="L7" s="67"/>
    </row>
    <row r="8" spans="1:12" x14ac:dyDescent="0.35">
      <c r="A8" s="68"/>
      <c r="B8" s="69"/>
      <c r="C8" s="70"/>
      <c r="D8" s="68"/>
      <c r="E8" s="69"/>
      <c r="F8" s="70"/>
      <c r="G8" s="68"/>
      <c r="H8" s="69"/>
      <c r="I8" s="70"/>
      <c r="J8" s="69"/>
      <c r="K8" s="69"/>
      <c r="L8" s="70"/>
    </row>
    <row r="9" spans="1:12" x14ac:dyDescent="0.35">
      <c r="A9" s="78">
        <f>Hist_VaR!C9</f>
        <v>14686.186532558106</v>
      </c>
      <c r="B9" s="78"/>
      <c r="C9" s="78"/>
      <c r="D9" s="78">
        <f>Param_VaR!B9</f>
        <v>12733.693870252142</v>
      </c>
      <c r="E9" s="78"/>
      <c r="F9" s="78"/>
      <c r="G9" s="78">
        <f>MC_VaR!I4</f>
        <v>11088.426507550097</v>
      </c>
      <c r="H9" s="78"/>
      <c r="I9" s="78"/>
      <c r="J9" s="78">
        <f>EWMA!AX501</f>
        <v>16966.729903808515</v>
      </c>
      <c r="K9" s="78"/>
      <c r="L9" s="78"/>
    </row>
    <row r="10" spans="1:12" x14ac:dyDescent="0.35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</row>
    <row r="11" spans="1:12" ht="14.5" customHeight="1" x14ac:dyDescent="0.3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</row>
    <row r="12" spans="1:12" ht="14.5" customHeight="1" x14ac:dyDescent="0.35">
      <c r="A12" s="64" t="s">
        <v>218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</row>
    <row r="13" spans="1:12" ht="14.5" customHeight="1" x14ac:dyDescent="0.3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</row>
    <row r="15" spans="1:12" ht="23.5" customHeight="1" x14ac:dyDescent="0.35">
      <c r="A15" s="77" t="s">
        <v>210</v>
      </c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</row>
    <row r="17" spans="1:12" x14ac:dyDescent="0.35">
      <c r="A17" s="65" t="s">
        <v>199</v>
      </c>
      <c r="B17" s="66"/>
      <c r="C17" s="67"/>
      <c r="D17" s="65" t="s">
        <v>204</v>
      </c>
      <c r="E17" s="66"/>
      <c r="F17" s="67"/>
      <c r="G17" s="65" t="s">
        <v>214</v>
      </c>
      <c r="H17" s="66"/>
      <c r="I17" s="67"/>
      <c r="J17" s="65" t="s">
        <v>219</v>
      </c>
      <c r="K17" s="66"/>
      <c r="L17" s="67"/>
    </row>
    <row r="18" spans="1:12" x14ac:dyDescent="0.35">
      <c r="A18" s="68"/>
      <c r="B18" s="69"/>
      <c r="C18" s="70"/>
      <c r="D18" s="68"/>
      <c r="E18" s="69"/>
      <c r="F18" s="70"/>
      <c r="G18" s="68"/>
      <c r="H18" s="69"/>
      <c r="I18" s="70"/>
      <c r="J18" s="68"/>
      <c r="K18" s="69"/>
      <c r="L18" s="70"/>
    </row>
    <row r="19" spans="1:12" x14ac:dyDescent="0.35">
      <c r="A19" s="71">
        <f>Performance!N9</f>
        <v>1.187785635040959</v>
      </c>
      <c r="B19" s="71"/>
      <c r="C19" s="71"/>
      <c r="D19" s="71">
        <f>Performance!N14</f>
        <v>1.1773787145257566</v>
      </c>
      <c r="E19" s="71"/>
      <c r="F19" s="71"/>
      <c r="G19" s="72">
        <f>Performance!N15</f>
        <v>-0.32684511133739258</v>
      </c>
      <c r="H19" s="72"/>
      <c r="I19" s="72"/>
      <c r="J19" s="73">
        <f>Backtest!I7</f>
        <v>7</v>
      </c>
      <c r="K19" s="73"/>
      <c r="L19" s="73"/>
    </row>
    <row r="20" spans="1:12" x14ac:dyDescent="0.35">
      <c r="A20" s="71"/>
      <c r="B20" s="71"/>
      <c r="C20" s="71"/>
      <c r="D20" s="71"/>
      <c r="E20" s="71"/>
      <c r="F20" s="71"/>
      <c r="G20" s="72"/>
      <c r="H20" s="72"/>
      <c r="I20" s="72"/>
      <c r="J20" s="73"/>
      <c r="K20" s="73"/>
      <c r="L20" s="73"/>
    </row>
    <row r="22" spans="1:12" x14ac:dyDescent="0.35">
      <c r="A22" s="58" t="s">
        <v>216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60"/>
    </row>
    <row r="23" spans="1:12" x14ac:dyDescent="0.35">
      <c r="A23" s="61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3"/>
    </row>
    <row r="24" spans="1:12" x14ac:dyDescent="0.35">
      <c r="A24" s="56"/>
    </row>
  </sheetData>
  <mergeCells count="22">
    <mergeCell ref="A1:L2"/>
    <mergeCell ref="A3:L3"/>
    <mergeCell ref="A5:L5"/>
    <mergeCell ref="A15:L15"/>
    <mergeCell ref="A7:C8"/>
    <mergeCell ref="A9:C10"/>
    <mergeCell ref="D7:F8"/>
    <mergeCell ref="G7:I8"/>
    <mergeCell ref="J7:L8"/>
    <mergeCell ref="D9:F10"/>
    <mergeCell ref="G9:I10"/>
    <mergeCell ref="J9:L10"/>
    <mergeCell ref="A22:L23"/>
    <mergeCell ref="A12:L13"/>
    <mergeCell ref="A17:C18"/>
    <mergeCell ref="D17:F18"/>
    <mergeCell ref="G17:I18"/>
    <mergeCell ref="J17:L18"/>
    <mergeCell ref="A19:C20"/>
    <mergeCell ref="D19:F20"/>
    <mergeCell ref="G19:I20"/>
    <mergeCell ref="J19:L20"/>
  </mergeCells>
  <pageMargins left="1" right="1" top="1" bottom="1" header="0.5" footer="0.5"/>
  <pageSetup paperSize="2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79F31D-F7EF-4171-A0CC-EF303719CE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Inputs</vt:lpstr>
      <vt:lpstr>Prices_Raw</vt:lpstr>
      <vt:lpstr>Returns </vt:lpstr>
      <vt:lpstr>Portfolio_Returns</vt:lpstr>
      <vt:lpstr>Old Portfolio return</vt:lpstr>
      <vt:lpstr>Rolling_Corr</vt:lpstr>
      <vt:lpstr>Rolling_Vol</vt:lpstr>
      <vt:lpstr>EWMA</vt:lpstr>
      <vt:lpstr>CovMatrix</vt:lpstr>
      <vt:lpstr>Hist_VaR</vt:lpstr>
      <vt:lpstr>Param_VaR</vt:lpstr>
      <vt:lpstr>MC_VaR</vt:lpstr>
      <vt:lpstr>Backtest</vt:lpstr>
      <vt:lpstr>Performance</vt:lpstr>
      <vt:lpstr>Dashboard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Dravya Jain</dc:creator>
  <cp:lastModifiedBy>Dravya Jain</cp:lastModifiedBy>
  <cp:lastPrinted>2026-09-22T20:29:19Z</cp:lastPrinted>
  <dcterms:created xsi:type="dcterms:W3CDTF">2015-06-05T18:17:20Z</dcterms:created>
  <dcterms:modified xsi:type="dcterms:W3CDTF">2026-09-22T20:37:37Z</dcterms:modified>
</cp:coreProperties>
</file>